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Dados\Dafny\loopinv100_runs\"/>
    </mc:Choice>
  </mc:AlternateContent>
  <xr:revisionPtr revIDLastSave="0" documentId="13_ncr:1_{F595E160-0029-49BF-98AC-EF0205BCBB79}" xr6:coauthVersionLast="47" xr6:coauthVersionMax="47" xr10:uidLastSave="{00000000-0000-0000-0000-000000000000}"/>
  <bookViews>
    <workbookView xWindow="-98" yWindow="-98" windowWidth="21795" windowHeight="12975" tabRatio="986" firstSheet="12" activeTab="14" xr2:uid="{00000000-000D-0000-FFFF-FFFF00000000}"/>
  </bookViews>
  <sheets>
    <sheet name="Results_Parallel" sheetId="36" r:id="rId1"/>
    <sheet name="Results_ClaudeOpus4.5" sheetId="14" r:id="rId2"/>
    <sheet name="Results_ClaudeOpus4.5T0" sheetId="43" r:id="rId3"/>
    <sheet name="Results_GPT5.2Low" sheetId="35" r:id="rId4"/>
    <sheet name="Results_GPT5.2None" sheetId="37" r:id="rId5"/>
    <sheet name="Results_DeepSeekV32New" sheetId="34" r:id="rId6"/>
    <sheet name="Results_GPT4New" sheetId="46" r:id="rId7"/>
    <sheet name="Results_ParallelRepair" sheetId="42" r:id="rId8"/>
    <sheet name="Results_ClaudeOpus4.5Repair" sheetId="38" r:id="rId9"/>
    <sheet name="Results_ClaudeOpus4.5T0Repair" sheetId="45" r:id="rId10"/>
    <sheet name="Results_GPT5.2LowRepair" sheetId="39" r:id="rId11"/>
    <sheet name="Results_GPT5.2NoneRepair" sheetId="41" r:id="rId12"/>
    <sheet name="Results_DeepSeekV3.2Repair" sheetId="40" r:id="rId13"/>
    <sheet name="Results_GPT4Repair" sheetId="47" r:id="rId14"/>
    <sheet name="Programs" sheetId="16" r:id="rId15"/>
    <sheet name="Locs" sheetId="31" r:id="rId16"/>
    <sheet name="Performance" sheetId="20" r:id="rId17"/>
    <sheet name="Charts" sheetId="4" r:id="rId18"/>
    <sheet name="ErrorTypes" sheetId="28" r:id="rId19"/>
    <sheet name="OpTypes" sheetId="6" r:id="rId20"/>
    <sheet name="StatsDataContam" sheetId="44" r:id="rId21"/>
    <sheet name="Comparison_Lu_et_al" sheetId="30" r:id="rId22"/>
  </sheets>
  <definedNames>
    <definedName name="_xlnm._FilterDatabase" localSheetId="21" hidden="1">Comparison_Lu_et_al!$A$1:$F$126</definedName>
    <definedName name="_xlnm._FilterDatabase" localSheetId="15" hidden="1">Locs!$A$1:$K$111</definedName>
    <definedName name="_xlnm._FilterDatabase" localSheetId="14" hidden="1">Programs!$A$2:$AD$112</definedName>
    <definedName name="_xlnm._FilterDatabase" localSheetId="1" hidden="1">'Results_ClaudeOpus4.5'!$A$1:$U$443</definedName>
    <definedName name="_xlnm._FilterDatabase" localSheetId="8" hidden="1">'Results_ClaudeOpus4.5Repair'!$A$1:$Q$82</definedName>
    <definedName name="_xlnm._FilterDatabase" localSheetId="2" hidden="1">'Results_ClaudeOpus4.5T0'!$A$1:$U$336</definedName>
    <definedName name="_xlnm._FilterDatabase" localSheetId="9" hidden="1">'Results_ClaudeOpus4.5T0Repair'!$A$1:$P$282</definedName>
    <definedName name="_xlnm._FilterDatabase" localSheetId="12" hidden="1">'Results_DeepSeekV3.2Repair'!$A$1:$P$521</definedName>
    <definedName name="_xlnm._FilterDatabase" localSheetId="5" hidden="1">Results_DeepSeekV32New!$A$1:$T$479</definedName>
    <definedName name="_xlnm._FilterDatabase" localSheetId="6" hidden="1">Results_GPT4New!$A$1:$U$441</definedName>
    <definedName name="_xlnm._FilterDatabase" localSheetId="13" hidden="1">Results_GPT4Repair!$A$1:$P$821</definedName>
    <definedName name="_xlnm._FilterDatabase" localSheetId="3" hidden="1">'Results_GPT5.2Low'!$A$1:$T$459</definedName>
    <definedName name="_xlnm._FilterDatabase" localSheetId="10" hidden="1">'Results_GPT5.2LowRepair'!$A$1:$P$405</definedName>
    <definedName name="_xlnm._FilterDatabase" localSheetId="4" hidden="1">'Results_GPT5.2None'!$A$1:$T$331</definedName>
    <definedName name="_xlnm._FilterDatabase" localSheetId="11" hidden="1">'Results_GPT5.2NoneRepair'!$A$1:$P$545</definedName>
    <definedName name="_xlnm._FilterDatabase" localSheetId="0" hidden="1">Results_Parallel!$A$1:$R$331</definedName>
    <definedName name="_xlnm._FilterDatabase" localSheetId="7" hidden="1">Results_ParallelRepair!$A$1:$X$440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6" l="1"/>
  <c r="I12" i="44"/>
  <c r="E124" i="30"/>
  <c r="E122" i="30"/>
  <c r="E119" i="30"/>
  <c r="E117" i="30"/>
  <c r="E114" i="30"/>
  <c r="E113" i="30"/>
  <c r="E111" i="30"/>
  <c r="E110" i="30"/>
  <c r="E108" i="30"/>
  <c r="E107" i="30"/>
  <c r="E105" i="30"/>
  <c r="E103" i="30"/>
  <c r="E100" i="30"/>
  <c r="E99" i="30"/>
  <c r="E98" i="30"/>
  <c r="E97" i="30"/>
  <c r="E91" i="30"/>
  <c r="E88" i="30"/>
  <c r="E86" i="30"/>
  <c r="E85" i="30"/>
  <c r="E84" i="30"/>
  <c r="E80" i="30"/>
  <c r="E78" i="30"/>
  <c r="E77" i="30"/>
  <c r="E76" i="30"/>
  <c r="E74" i="30"/>
  <c r="E71" i="30"/>
  <c r="E70" i="30"/>
  <c r="E69" i="30"/>
  <c r="E68" i="30"/>
  <c r="E66" i="30"/>
  <c r="E64" i="30"/>
  <c r="E60" i="30"/>
  <c r="E59" i="30"/>
  <c r="E58" i="30"/>
  <c r="E57" i="30"/>
  <c r="E56" i="30"/>
  <c r="E55" i="30"/>
  <c r="E50" i="30"/>
  <c r="E47" i="30"/>
  <c r="E46" i="30"/>
  <c r="E45" i="30"/>
  <c r="E42" i="30"/>
  <c r="E39" i="30"/>
  <c r="E37" i="30"/>
  <c r="E35" i="30"/>
  <c r="E34" i="30"/>
  <c r="E32" i="30"/>
  <c r="E30" i="30"/>
  <c r="E29" i="30"/>
  <c r="E28" i="30"/>
  <c r="E26" i="30"/>
  <c r="E21" i="30"/>
  <c r="E16" i="30"/>
  <c r="E14" i="30"/>
  <c r="E10" i="30"/>
  <c r="E9" i="30"/>
  <c r="E6" i="30"/>
  <c r="E4" i="30"/>
  <c r="E3" i="30"/>
  <c r="E2" i="30"/>
  <c r="D126" i="30"/>
  <c r="D125" i="30"/>
  <c r="D124" i="30"/>
  <c r="D123" i="30"/>
  <c r="D122" i="30"/>
  <c r="D121" i="30"/>
  <c r="D120" i="30"/>
  <c r="D119" i="30"/>
  <c r="D118" i="30"/>
  <c r="D117" i="30"/>
  <c r="D116" i="30"/>
  <c r="D115" i="30"/>
  <c r="D114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3" i="30"/>
  <c r="D128" i="30" s="1"/>
  <c r="D2" i="30"/>
  <c r="X440" i="42" l="1"/>
  <c r="W440" i="42"/>
  <c r="X439" i="42"/>
  <c r="W439" i="42"/>
  <c r="X438" i="42"/>
  <c r="W438" i="42"/>
  <c r="X437" i="42"/>
  <c r="W437" i="42"/>
  <c r="X436" i="42"/>
  <c r="W436" i="42"/>
  <c r="X435" i="42"/>
  <c r="W435" i="42"/>
  <c r="X434" i="42"/>
  <c r="W434" i="42"/>
  <c r="X433" i="42"/>
  <c r="W433" i="42"/>
  <c r="X432" i="42"/>
  <c r="W432" i="42"/>
  <c r="X431" i="42"/>
  <c r="W431" i="42"/>
  <c r="X430" i="42"/>
  <c r="W430" i="42"/>
  <c r="X429" i="42"/>
  <c r="W429" i="42"/>
  <c r="X428" i="42"/>
  <c r="W428" i="42"/>
  <c r="X427" i="42"/>
  <c r="W427" i="42"/>
  <c r="X426" i="42"/>
  <c r="W426" i="42"/>
  <c r="X425" i="42"/>
  <c r="W425" i="42"/>
  <c r="X424" i="42"/>
  <c r="W424" i="42"/>
  <c r="X423" i="42"/>
  <c r="W423" i="42"/>
  <c r="X422" i="42"/>
  <c r="W422" i="42"/>
  <c r="X421" i="42"/>
  <c r="W421" i="42"/>
  <c r="X420" i="42"/>
  <c r="W420" i="42"/>
  <c r="X419" i="42"/>
  <c r="W419" i="42"/>
  <c r="X418" i="42"/>
  <c r="W418" i="42"/>
  <c r="X417" i="42"/>
  <c r="W417" i="42"/>
  <c r="X416" i="42"/>
  <c r="W416" i="42"/>
  <c r="X415" i="42"/>
  <c r="W415" i="42"/>
  <c r="X414" i="42"/>
  <c r="W414" i="42"/>
  <c r="X413" i="42"/>
  <c r="W413" i="42"/>
  <c r="X412" i="42"/>
  <c r="W412" i="42"/>
  <c r="X411" i="42"/>
  <c r="W411" i="42"/>
  <c r="X410" i="42"/>
  <c r="W410" i="42"/>
  <c r="X409" i="42"/>
  <c r="W409" i="42"/>
  <c r="X408" i="42"/>
  <c r="W408" i="42"/>
  <c r="X407" i="42"/>
  <c r="W407" i="42"/>
  <c r="X406" i="42"/>
  <c r="W406" i="42"/>
  <c r="X405" i="42"/>
  <c r="W405" i="42"/>
  <c r="X404" i="42"/>
  <c r="W404" i="42"/>
  <c r="X403" i="42"/>
  <c r="W403" i="42"/>
  <c r="X402" i="42"/>
  <c r="W402" i="42"/>
  <c r="X401" i="42"/>
  <c r="W401" i="42"/>
  <c r="X400" i="42"/>
  <c r="W400" i="42"/>
  <c r="X399" i="42"/>
  <c r="W399" i="42"/>
  <c r="X398" i="42"/>
  <c r="W398" i="42"/>
  <c r="X397" i="42"/>
  <c r="W397" i="42"/>
  <c r="X396" i="42"/>
  <c r="W396" i="42"/>
  <c r="X395" i="42"/>
  <c r="W395" i="42"/>
  <c r="X394" i="42"/>
  <c r="W394" i="42"/>
  <c r="X393" i="42"/>
  <c r="W393" i="42"/>
  <c r="X392" i="42"/>
  <c r="W392" i="42"/>
  <c r="X391" i="42"/>
  <c r="W391" i="42"/>
  <c r="X390" i="42"/>
  <c r="W390" i="42"/>
  <c r="X389" i="42"/>
  <c r="W389" i="42"/>
  <c r="X388" i="42"/>
  <c r="W388" i="42"/>
  <c r="X387" i="42"/>
  <c r="W387" i="42"/>
  <c r="X386" i="42"/>
  <c r="W386" i="42"/>
  <c r="X385" i="42"/>
  <c r="W385" i="42"/>
  <c r="X384" i="42"/>
  <c r="W384" i="42"/>
  <c r="X383" i="42"/>
  <c r="W383" i="42"/>
  <c r="X382" i="42"/>
  <c r="W382" i="42"/>
  <c r="X381" i="42"/>
  <c r="W381" i="42"/>
  <c r="X380" i="42"/>
  <c r="W380" i="42"/>
  <c r="X379" i="42"/>
  <c r="W379" i="42"/>
  <c r="X378" i="42"/>
  <c r="W378" i="42"/>
  <c r="X377" i="42"/>
  <c r="W377" i="42"/>
  <c r="X376" i="42"/>
  <c r="W376" i="42"/>
  <c r="X375" i="42"/>
  <c r="W375" i="42"/>
  <c r="X374" i="42"/>
  <c r="W374" i="42"/>
  <c r="X373" i="42"/>
  <c r="W373" i="42"/>
  <c r="X372" i="42"/>
  <c r="W372" i="42"/>
  <c r="X371" i="42"/>
  <c r="W371" i="42"/>
  <c r="X370" i="42"/>
  <c r="W370" i="42"/>
  <c r="X369" i="42"/>
  <c r="W369" i="42"/>
  <c r="X368" i="42"/>
  <c r="W368" i="42"/>
  <c r="X367" i="42"/>
  <c r="W367" i="42"/>
  <c r="X366" i="42"/>
  <c r="W366" i="42"/>
  <c r="X365" i="42"/>
  <c r="W365" i="42"/>
  <c r="X364" i="42"/>
  <c r="W364" i="42"/>
  <c r="X363" i="42"/>
  <c r="W363" i="42"/>
  <c r="X362" i="42"/>
  <c r="W362" i="42"/>
  <c r="X361" i="42"/>
  <c r="W361" i="42"/>
  <c r="X360" i="42"/>
  <c r="W360" i="42"/>
  <c r="X359" i="42"/>
  <c r="W359" i="42"/>
  <c r="X358" i="42"/>
  <c r="W358" i="42"/>
  <c r="X357" i="42"/>
  <c r="W357" i="42"/>
  <c r="X356" i="42"/>
  <c r="W356" i="42"/>
  <c r="X355" i="42"/>
  <c r="W355" i="42"/>
  <c r="X354" i="42"/>
  <c r="W354" i="42"/>
  <c r="X353" i="42"/>
  <c r="W353" i="42"/>
  <c r="X352" i="42"/>
  <c r="W352" i="42"/>
  <c r="X351" i="42"/>
  <c r="W351" i="42"/>
  <c r="X350" i="42"/>
  <c r="W350" i="42"/>
  <c r="X349" i="42"/>
  <c r="W349" i="42"/>
  <c r="X348" i="42"/>
  <c r="W348" i="42"/>
  <c r="X347" i="42"/>
  <c r="W347" i="42"/>
  <c r="X346" i="42"/>
  <c r="W346" i="42"/>
  <c r="X345" i="42"/>
  <c r="W345" i="42"/>
  <c r="X344" i="42"/>
  <c r="W344" i="42"/>
  <c r="X343" i="42"/>
  <c r="W343" i="42"/>
  <c r="X342" i="42"/>
  <c r="W342" i="42"/>
  <c r="X341" i="42"/>
  <c r="W341" i="42"/>
  <c r="X340" i="42"/>
  <c r="W340" i="42"/>
  <c r="X339" i="42"/>
  <c r="W339" i="42"/>
  <c r="X338" i="42"/>
  <c r="W338" i="42"/>
  <c r="X337" i="42"/>
  <c r="W337" i="42"/>
  <c r="X336" i="42"/>
  <c r="W336" i="42"/>
  <c r="X335" i="42"/>
  <c r="W335" i="42"/>
  <c r="X334" i="42"/>
  <c r="W334" i="42"/>
  <c r="X333" i="42"/>
  <c r="W333" i="42"/>
  <c r="X332" i="42"/>
  <c r="W332" i="42"/>
  <c r="X331" i="42"/>
  <c r="W331" i="42"/>
  <c r="X330" i="42"/>
  <c r="W330" i="42"/>
  <c r="X329" i="42"/>
  <c r="W329" i="42"/>
  <c r="X328" i="42"/>
  <c r="W328" i="42"/>
  <c r="X327" i="42"/>
  <c r="W327" i="42"/>
  <c r="X326" i="42"/>
  <c r="W326" i="42"/>
  <c r="X325" i="42"/>
  <c r="W325" i="42"/>
  <c r="X324" i="42"/>
  <c r="W324" i="42"/>
  <c r="X323" i="42"/>
  <c r="W323" i="42"/>
  <c r="X322" i="42"/>
  <c r="W322" i="42"/>
  <c r="X321" i="42"/>
  <c r="W321" i="42"/>
  <c r="X320" i="42"/>
  <c r="W320" i="42"/>
  <c r="X319" i="42"/>
  <c r="W319" i="42"/>
  <c r="X318" i="42"/>
  <c r="W318" i="42"/>
  <c r="X317" i="42"/>
  <c r="W317" i="42"/>
  <c r="X316" i="42"/>
  <c r="W316" i="42"/>
  <c r="X315" i="42"/>
  <c r="W315" i="42"/>
  <c r="X314" i="42"/>
  <c r="W314" i="42"/>
  <c r="X313" i="42"/>
  <c r="W313" i="42"/>
  <c r="X312" i="42"/>
  <c r="W312" i="42"/>
  <c r="X311" i="42"/>
  <c r="W311" i="42"/>
  <c r="X310" i="42"/>
  <c r="W310" i="42"/>
  <c r="X309" i="42"/>
  <c r="W309" i="42"/>
  <c r="X308" i="42"/>
  <c r="W308" i="42"/>
  <c r="X307" i="42"/>
  <c r="W307" i="42"/>
  <c r="X306" i="42"/>
  <c r="W306" i="42"/>
  <c r="X305" i="42"/>
  <c r="W305" i="42"/>
  <c r="X304" i="42"/>
  <c r="W304" i="42"/>
  <c r="X303" i="42"/>
  <c r="W303" i="42"/>
  <c r="X302" i="42"/>
  <c r="W302" i="42"/>
  <c r="X301" i="42"/>
  <c r="W301" i="42"/>
  <c r="X300" i="42"/>
  <c r="W300" i="42"/>
  <c r="X299" i="42"/>
  <c r="W299" i="42"/>
  <c r="X298" i="42"/>
  <c r="W298" i="42"/>
  <c r="X297" i="42"/>
  <c r="W297" i="42"/>
  <c r="X296" i="42"/>
  <c r="W296" i="42"/>
  <c r="X295" i="42"/>
  <c r="W295" i="42"/>
  <c r="X294" i="42"/>
  <c r="W294" i="42"/>
  <c r="X293" i="42"/>
  <c r="W293" i="42"/>
  <c r="X292" i="42"/>
  <c r="W292" i="42"/>
  <c r="X291" i="42"/>
  <c r="W291" i="42"/>
  <c r="X290" i="42"/>
  <c r="W290" i="42"/>
  <c r="X289" i="42"/>
  <c r="W289" i="42"/>
  <c r="X288" i="42"/>
  <c r="W288" i="42"/>
  <c r="X287" i="42"/>
  <c r="W287" i="42"/>
  <c r="X286" i="42"/>
  <c r="W286" i="42"/>
  <c r="X285" i="42"/>
  <c r="W285" i="42"/>
  <c r="X284" i="42"/>
  <c r="W284" i="42"/>
  <c r="X283" i="42"/>
  <c r="W283" i="42"/>
  <c r="X282" i="42"/>
  <c r="W282" i="42"/>
  <c r="X281" i="42"/>
  <c r="W281" i="42"/>
  <c r="X280" i="42"/>
  <c r="W280" i="42"/>
  <c r="X279" i="42"/>
  <c r="W279" i="42"/>
  <c r="X278" i="42"/>
  <c r="W278" i="42"/>
  <c r="X277" i="42"/>
  <c r="W277" i="42"/>
  <c r="X276" i="42"/>
  <c r="W276" i="42"/>
  <c r="X275" i="42"/>
  <c r="W275" i="42"/>
  <c r="X274" i="42"/>
  <c r="W274" i="42"/>
  <c r="X273" i="42"/>
  <c r="W273" i="42"/>
  <c r="X272" i="42"/>
  <c r="W272" i="42"/>
  <c r="X271" i="42"/>
  <c r="W271" i="42"/>
  <c r="X270" i="42"/>
  <c r="W270" i="42"/>
  <c r="X269" i="42"/>
  <c r="W269" i="42"/>
  <c r="X268" i="42"/>
  <c r="W268" i="42"/>
  <c r="X267" i="42"/>
  <c r="W267" i="42"/>
  <c r="X266" i="42"/>
  <c r="W266" i="42"/>
  <c r="X265" i="42"/>
  <c r="W265" i="42"/>
  <c r="X264" i="42"/>
  <c r="W264" i="42"/>
  <c r="X263" i="42"/>
  <c r="W263" i="42"/>
  <c r="X262" i="42"/>
  <c r="W262" i="42"/>
  <c r="X261" i="42"/>
  <c r="W261" i="42"/>
  <c r="X260" i="42"/>
  <c r="W260" i="42"/>
  <c r="X259" i="42"/>
  <c r="W259" i="42"/>
  <c r="X258" i="42"/>
  <c r="W258" i="42"/>
  <c r="X257" i="42"/>
  <c r="W257" i="42"/>
  <c r="X256" i="42"/>
  <c r="W256" i="42"/>
  <c r="X255" i="42"/>
  <c r="W255" i="42"/>
  <c r="X254" i="42"/>
  <c r="W254" i="42"/>
  <c r="X253" i="42"/>
  <c r="W253" i="42"/>
  <c r="X252" i="42"/>
  <c r="W252" i="42"/>
  <c r="X251" i="42"/>
  <c r="W251" i="42"/>
  <c r="X250" i="42"/>
  <c r="W250" i="42"/>
  <c r="X249" i="42"/>
  <c r="W249" i="42"/>
  <c r="X248" i="42"/>
  <c r="W248" i="42"/>
  <c r="X247" i="42"/>
  <c r="W247" i="42"/>
  <c r="X246" i="42"/>
  <c r="W246" i="42"/>
  <c r="X245" i="42"/>
  <c r="W245" i="42"/>
  <c r="X244" i="42"/>
  <c r="W244" i="42"/>
  <c r="X243" i="42"/>
  <c r="W243" i="42"/>
  <c r="X242" i="42"/>
  <c r="W242" i="42"/>
  <c r="X241" i="42"/>
  <c r="W241" i="42"/>
  <c r="X240" i="42"/>
  <c r="W240" i="42"/>
  <c r="X239" i="42"/>
  <c r="W239" i="42"/>
  <c r="X238" i="42"/>
  <c r="W238" i="42"/>
  <c r="X237" i="42"/>
  <c r="W237" i="42"/>
  <c r="X236" i="42"/>
  <c r="W236" i="42"/>
  <c r="X235" i="42"/>
  <c r="W235" i="42"/>
  <c r="X234" i="42"/>
  <c r="W234" i="42"/>
  <c r="X233" i="42"/>
  <c r="W233" i="42"/>
  <c r="X232" i="42"/>
  <c r="W232" i="42"/>
  <c r="X231" i="42"/>
  <c r="W231" i="42"/>
  <c r="X230" i="42"/>
  <c r="W230" i="42"/>
  <c r="X229" i="42"/>
  <c r="W229" i="42"/>
  <c r="X228" i="42"/>
  <c r="W228" i="42"/>
  <c r="X227" i="42"/>
  <c r="W227" i="42"/>
  <c r="X226" i="42"/>
  <c r="W226" i="42"/>
  <c r="X225" i="42"/>
  <c r="W225" i="42"/>
  <c r="X224" i="42"/>
  <c r="W224" i="42"/>
  <c r="X223" i="42"/>
  <c r="W223" i="42"/>
  <c r="X222" i="42"/>
  <c r="W222" i="42"/>
  <c r="X221" i="42"/>
  <c r="W221" i="42"/>
  <c r="X220" i="42"/>
  <c r="W220" i="42"/>
  <c r="X219" i="42"/>
  <c r="W219" i="42"/>
  <c r="X218" i="42"/>
  <c r="W218" i="42"/>
  <c r="X217" i="42"/>
  <c r="W217" i="42"/>
  <c r="X216" i="42"/>
  <c r="W216" i="42"/>
  <c r="X215" i="42"/>
  <c r="W215" i="42"/>
  <c r="X214" i="42"/>
  <c r="W214" i="42"/>
  <c r="X213" i="42"/>
  <c r="W213" i="42"/>
  <c r="X212" i="42"/>
  <c r="W212" i="42"/>
  <c r="X211" i="42"/>
  <c r="W211" i="42"/>
  <c r="X210" i="42"/>
  <c r="W210" i="42"/>
  <c r="X209" i="42"/>
  <c r="W209" i="42"/>
  <c r="X208" i="42"/>
  <c r="W208" i="42"/>
  <c r="X207" i="42"/>
  <c r="W207" i="42"/>
  <c r="X206" i="42"/>
  <c r="W206" i="42"/>
  <c r="X205" i="42"/>
  <c r="W205" i="42"/>
  <c r="X204" i="42"/>
  <c r="W204" i="42"/>
  <c r="X203" i="42"/>
  <c r="W203" i="42"/>
  <c r="X202" i="42"/>
  <c r="W202" i="42"/>
  <c r="X201" i="42"/>
  <c r="W201" i="42"/>
  <c r="X200" i="42"/>
  <c r="W200" i="42"/>
  <c r="X199" i="42"/>
  <c r="W199" i="42"/>
  <c r="X198" i="42"/>
  <c r="W198" i="42"/>
  <c r="X197" i="42"/>
  <c r="W197" i="42"/>
  <c r="X196" i="42"/>
  <c r="W196" i="42"/>
  <c r="X195" i="42"/>
  <c r="W195" i="42"/>
  <c r="X194" i="42"/>
  <c r="W194" i="42"/>
  <c r="X193" i="42"/>
  <c r="W193" i="42"/>
  <c r="X192" i="42"/>
  <c r="W192" i="42"/>
  <c r="X191" i="42"/>
  <c r="W191" i="42"/>
  <c r="X190" i="42"/>
  <c r="W190" i="42"/>
  <c r="X189" i="42"/>
  <c r="W189" i="42"/>
  <c r="X188" i="42"/>
  <c r="W188" i="42"/>
  <c r="X187" i="42"/>
  <c r="W187" i="42"/>
  <c r="X186" i="42"/>
  <c r="W186" i="42"/>
  <c r="X185" i="42"/>
  <c r="W185" i="42"/>
  <c r="X184" i="42"/>
  <c r="W184" i="42"/>
  <c r="X183" i="42"/>
  <c r="W183" i="42"/>
  <c r="X182" i="42"/>
  <c r="W182" i="42"/>
  <c r="X181" i="42"/>
  <c r="W181" i="42"/>
  <c r="X180" i="42"/>
  <c r="W180" i="42"/>
  <c r="X179" i="42"/>
  <c r="W179" i="42"/>
  <c r="X178" i="42"/>
  <c r="W178" i="42"/>
  <c r="X177" i="42"/>
  <c r="W177" i="42"/>
  <c r="X176" i="42"/>
  <c r="W176" i="42"/>
  <c r="X175" i="42"/>
  <c r="W175" i="42"/>
  <c r="X174" i="42"/>
  <c r="W174" i="42"/>
  <c r="X173" i="42"/>
  <c r="W173" i="42"/>
  <c r="X172" i="42"/>
  <c r="W172" i="42"/>
  <c r="X171" i="42"/>
  <c r="W171" i="42"/>
  <c r="X170" i="42"/>
  <c r="W170" i="42"/>
  <c r="X169" i="42"/>
  <c r="W169" i="42"/>
  <c r="X168" i="42"/>
  <c r="W168" i="42"/>
  <c r="X167" i="42"/>
  <c r="W167" i="42"/>
  <c r="X166" i="42"/>
  <c r="W166" i="42"/>
  <c r="X165" i="42"/>
  <c r="W165" i="42"/>
  <c r="X164" i="42"/>
  <c r="W164" i="42"/>
  <c r="X163" i="42"/>
  <c r="W163" i="42"/>
  <c r="X162" i="42"/>
  <c r="W162" i="42"/>
  <c r="X161" i="42"/>
  <c r="W161" i="42"/>
  <c r="X160" i="42"/>
  <c r="W160" i="42"/>
  <c r="X159" i="42"/>
  <c r="W159" i="42"/>
  <c r="X158" i="42"/>
  <c r="W158" i="42"/>
  <c r="X157" i="42"/>
  <c r="W157" i="42"/>
  <c r="X156" i="42"/>
  <c r="W156" i="42"/>
  <c r="X155" i="42"/>
  <c r="W155" i="42"/>
  <c r="X154" i="42"/>
  <c r="W154" i="42"/>
  <c r="X153" i="42"/>
  <c r="W153" i="42"/>
  <c r="X152" i="42"/>
  <c r="W152" i="42"/>
  <c r="X151" i="42"/>
  <c r="W151" i="42"/>
  <c r="X150" i="42"/>
  <c r="W150" i="42"/>
  <c r="X149" i="42"/>
  <c r="W149" i="42"/>
  <c r="X148" i="42"/>
  <c r="W148" i="42"/>
  <c r="X147" i="42"/>
  <c r="W147" i="42"/>
  <c r="X146" i="42"/>
  <c r="W146" i="42"/>
  <c r="X145" i="42"/>
  <c r="W145" i="42"/>
  <c r="X144" i="42"/>
  <c r="W144" i="42"/>
  <c r="X143" i="42"/>
  <c r="W143" i="42"/>
  <c r="X142" i="42"/>
  <c r="W142" i="42"/>
  <c r="X141" i="42"/>
  <c r="W141" i="42"/>
  <c r="X140" i="42"/>
  <c r="W140" i="42"/>
  <c r="X139" i="42"/>
  <c r="W139" i="42"/>
  <c r="X138" i="42"/>
  <c r="W138" i="42"/>
  <c r="X137" i="42"/>
  <c r="W137" i="42"/>
  <c r="X136" i="42"/>
  <c r="W136" i="42"/>
  <c r="X135" i="42"/>
  <c r="W135" i="42"/>
  <c r="X134" i="42"/>
  <c r="W134" i="42"/>
  <c r="X133" i="42"/>
  <c r="W133" i="42"/>
  <c r="X132" i="42"/>
  <c r="W132" i="42"/>
  <c r="X131" i="42"/>
  <c r="W131" i="42"/>
  <c r="X130" i="42"/>
  <c r="W130" i="42"/>
  <c r="X129" i="42"/>
  <c r="W129" i="42"/>
  <c r="X128" i="42"/>
  <c r="W128" i="42"/>
  <c r="X127" i="42"/>
  <c r="W127" i="42"/>
  <c r="X126" i="42"/>
  <c r="W126" i="42"/>
  <c r="X125" i="42"/>
  <c r="W125" i="42"/>
  <c r="X124" i="42"/>
  <c r="W124" i="42"/>
  <c r="X123" i="42"/>
  <c r="W123" i="42"/>
  <c r="X122" i="42"/>
  <c r="W122" i="42"/>
  <c r="X121" i="42"/>
  <c r="W121" i="42"/>
  <c r="X120" i="42"/>
  <c r="W120" i="42"/>
  <c r="X119" i="42"/>
  <c r="W119" i="42"/>
  <c r="X118" i="42"/>
  <c r="W118" i="42"/>
  <c r="X117" i="42"/>
  <c r="W117" i="42"/>
  <c r="X116" i="42"/>
  <c r="W116" i="42"/>
  <c r="X115" i="42"/>
  <c r="W115" i="42"/>
  <c r="X114" i="42"/>
  <c r="W114" i="42"/>
  <c r="X113" i="42"/>
  <c r="W113" i="42"/>
  <c r="X112" i="42"/>
  <c r="W112" i="42"/>
  <c r="X111" i="42"/>
  <c r="W111" i="42"/>
  <c r="X110" i="42"/>
  <c r="W110" i="42"/>
  <c r="X109" i="42"/>
  <c r="W109" i="42"/>
  <c r="X108" i="42"/>
  <c r="W108" i="42"/>
  <c r="X107" i="42"/>
  <c r="W107" i="42"/>
  <c r="X106" i="42"/>
  <c r="W106" i="42"/>
  <c r="X105" i="42"/>
  <c r="W105" i="42"/>
  <c r="X104" i="42"/>
  <c r="W104" i="42"/>
  <c r="X103" i="42"/>
  <c r="W103" i="42"/>
  <c r="X102" i="42"/>
  <c r="W102" i="42"/>
  <c r="X101" i="42"/>
  <c r="W101" i="42"/>
  <c r="X100" i="42"/>
  <c r="W100" i="42"/>
  <c r="X99" i="42"/>
  <c r="W99" i="42"/>
  <c r="X98" i="42"/>
  <c r="W98" i="42"/>
  <c r="X97" i="42"/>
  <c r="W97" i="42"/>
  <c r="X96" i="42"/>
  <c r="W96" i="42"/>
  <c r="X95" i="42"/>
  <c r="W95" i="42"/>
  <c r="X94" i="42"/>
  <c r="W94" i="42"/>
  <c r="X93" i="42"/>
  <c r="W93" i="42"/>
  <c r="X92" i="42"/>
  <c r="W92" i="42"/>
  <c r="X91" i="42"/>
  <c r="W91" i="42"/>
  <c r="X90" i="42"/>
  <c r="W90" i="42"/>
  <c r="X89" i="42"/>
  <c r="W89" i="42"/>
  <c r="X88" i="42"/>
  <c r="W88" i="42"/>
  <c r="X87" i="42"/>
  <c r="W87" i="42"/>
  <c r="X86" i="42"/>
  <c r="W86" i="42"/>
  <c r="X85" i="42"/>
  <c r="W85" i="42"/>
  <c r="X84" i="42"/>
  <c r="W84" i="42"/>
  <c r="X83" i="42"/>
  <c r="W83" i="42"/>
  <c r="X82" i="42"/>
  <c r="W82" i="42"/>
  <c r="X81" i="42"/>
  <c r="W81" i="42"/>
  <c r="X80" i="42"/>
  <c r="W80" i="42"/>
  <c r="X79" i="42"/>
  <c r="W79" i="42"/>
  <c r="X78" i="42"/>
  <c r="W78" i="42"/>
  <c r="X77" i="42"/>
  <c r="W77" i="42"/>
  <c r="X76" i="42"/>
  <c r="W76" i="42"/>
  <c r="X75" i="42"/>
  <c r="W75" i="42"/>
  <c r="X74" i="42"/>
  <c r="W74" i="42"/>
  <c r="X73" i="42"/>
  <c r="W73" i="42"/>
  <c r="X72" i="42"/>
  <c r="W72" i="42"/>
  <c r="X71" i="42"/>
  <c r="W71" i="42"/>
  <c r="X70" i="42"/>
  <c r="W70" i="42"/>
  <c r="X69" i="42"/>
  <c r="W69" i="42"/>
  <c r="X68" i="42"/>
  <c r="W68" i="42"/>
  <c r="X67" i="42"/>
  <c r="W67" i="42"/>
  <c r="X66" i="42"/>
  <c r="W66" i="42"/>
  <c r="X65" i="42"/>
  <c r="W65" i="42"/>
  <c r="X64" i="42"/>
  <c r="W64" i="42"/>
  <c r="X63" i="42"/>
  <c r="W63" i="42"/>
  <c r="X62" i="42"/>
  <c r="W62" i="42"/>
  <c r="X61" i="42"/>
  <c r="W61" i="42"/>
  <c r="X60" i="42"/>
  <c r="W60" i="42"/>
  <c r="X59" i="42"/>
  <c r="W59" i="42"/>
  <c r="X58" i="42"/>
  <c r="W58" i="42"/>
  <c r="X57" i="42"/>
  <c r="W57" i="42"/>
  <c r="X56" i="42"/>
  <c r="W56" i="42"/>
  <c r="X55" i="42"/>
  <c r="W55" i="42"/>
  <c r="X54" i="42"/>
  <c r="W54" i="42"/>
  <c r="X53" i="42"/>
  <c r="W53" i="42"/>
  <c r="X52" i="42"/>
  <c r="W52" i="42"/>
  <c r="X51" i="42"/>
  <c r="W51" i="42"/>
  <c r="X50" i="42"/>
  <c r="W50" i="42"/>
  <c r="X49" i="42"/>
  <c r="W49" i="42"/>
  <c r="X48" i="42"/>
  <c r="W48" i="42"/>
  <c r="X47" i="42"/>
  <c r="W47" i="42"/>
  <c r="X46" i="42"/>
  <c r="W46" i="42"/>
  <c r="X45" i="42"/>
  <c r="W45" i="42"/>
  <c r="X44" i="42"/>
  <c r="W44" i="42"/>
  <c r="X43" i="42"/>
  <c r="W43" i="42"/>
  <c r="X42" i="42"/>
  <c r="W42" i="42"/>
  <c r="X41" i="42"/>
  <c r="W41" i="42"/>
  <c r="X40" i="42"/>
  <c r="W40" i="42"/>
  <c r="X39" i="42"/>
  <c r="W39" i="42"/>
  <c r="X38" i="42"/>
  <c r="W38" i="42"/>
  <c r="X37" i="42"/>
  <c r="W37" i="42"/>
  <c r="X36" i="42"/>
  <c r="W36" i="42"/>
  <c r="X35" i="42"/>
  <c r="W35" i="42"/>
  <c r="X34" i="42"/>
  <c r="W34" i="42"/>
  <c r="X33" i="42"/>
  <c r="W33" i="42"/>
  <c r="X32" i="42"/>
  <c r="W32" i="42"/>
  <c r="X31" i="42"/>
  <c r="W31" i="42"/>
  <c r="X30" i="42"/>
  <c r="W30" i="42"/>
  <c r="X29" i="42"/>
  <c r="W29" i="42"/>
  <c r="X28" i="42"/>
  <c r="W28" i="42"/>
  <c r="X27" i="42"/>
  <c r="W27" i="42"/>
  <c r="X26" i="42"/>
  <c r="W26" i="42"/>
  <c r="X25" i="42"/>
  <c r="W25" i="42"/>
  <c r="X24" i="42"/>
  <c r="W24" i="42"/>
  <c r="X23" i="42"/>
  <c r="W23" i="42"/>
  <c r="X22" i="42"/>
  <c r="W22" i="42"/>
  <c r="X21" i="42"/>
  <c r="W21" i="42"/>
  <c r="X20" i="42"/>
  <c r="W20" i="42"/>
  <c r="X19" i="42"/>
  <c r="W19" i="42"/>
  <c r="X18" i="42"/>
  <c r="W18" i="42"/>
  <c r="X17" i="42"/>
  <c r="W17" i="42"/>
  <c r="X16" i="42"/>
  <c r="W16" i="42"/>
  <c r="X15" i="42"/>
  <c r="W15" i="42"/>
  <c r="X14" i="42"/>
  <c r="W14" i="42"/>
  <c r="X13" i="42"/>
  <c r="W13" i="42"/>
  <c r="X12" i="42"/>
  <c r="W12" i="42"/>
  <c r="X11" i="42"/>
  <c r="W11" i="42"/>
  <c r="X10" i="42"/>
  <c r="W10" i="42"/>
  <c r="X9" i="42"/>
  <c r="W9" i="42"/>
  <c r="X8" i="42"/>
  <c r="W8" i="42"/>
  <c r="X7" i="42"/>
  <c r="W7" i="42"/>
  <c r="X6" i="42"/>
  <c r="W6" i="42"/>
  <c r="X5" i="42"/>
  <c r="W5" i="42"/>
  <c r="X4" i="42"/>
  <c r="W4" i="42"/>
  <c r="X3" i="42"/>
  <c r="W3" i="42"/>
  <c r="X2" i="42"/>
  <c r="W2" i="42"/>
  <c r="L2" i="47"/>
  <c r="R440" i="42" l="1"/>
  <c r="Q440" i="42"/>
  <c r="R439" i="42"/>
  <c r="Q439" i="42"/>
  <c r="R438" i="42"/>
  <c r="Q438" i="42"/>
  <c r="R437" i="42"/>
  <c r="Q437" i="42"/>
  <c r="R436" i="42"/>
  <c r="Q436" i="42"/>
  <c r="R435" i="42"/>
  <c r="Q435" i="42"/>
  <c r="R434" i="42"/>
  <c r="Q434" i="42"/>
  <c r="R433" i="42"/>
  <c r="Q433" i="42"/>
  <c r="R432" i="42"/>
  <c r="Q432" i="42"/>
  <c r="R431" i="42"/>
  <c r="Q431" i="42"/>
  <c r="R430" i="42"/>
  <c r="Q430" i="42"/>
  <c r="R429" i="42"/>
  <c r="Q429" i="42"/>
  <c r="R428" i="42"/>
  <c r="Q428" i="42"/>
  <c r="R427" i="42"/>
  <c r="Q427" i="42"/>
  <c r="R426" i="42"/>
  <c r="Q426" i="42"/>
  <c r="R425" i="42"/>
  <c r="Q425" i="42"/>
  <c r="R424" i="42"/>
  <c r="Q424" i="42"/>
  <c r="R423" i="42"/>
  <c r="Q423" i="42"/>
  <c r="R422" i="42"/>
  <c r="Q422" i="42"/>
  <c r="R421" i="42"/>
  <c r="Q421" i="42"/>
  <c r="R420" i="42"/>
  <c r="Q420" i="42"/>
  <c r="R419" i="42"/>
  <c r="Q419" i="42"/>
  <c r="R418" i="42"/>
  <c r="Q418" i="42"/>
  <c r="R417" i="42"/>
  <c r="Q417" i="42"/>
  <c r="R416" i="42"/>
  <c r="Q416" i="42"/>
  <c r="R415" i="42"/>
  <c r="Q415" i="42"/>
  <c r="R414" i="42"/>
  <c r="Q414" i="42"/>
  <c r="R413" i="42"/>
  <c r="Q413" i="42"/>
  <c r="R412" i="42"/>
  <c r="Q412" i="42"/>
  <c r="R411" i="42"/>
  <c r="Q411" i="42"/>
  <c r="R410" i="42"/>
  <c r="Q410" i="42"/>
  <c r="R409" i="42"/>
  <c r="Q409" i="42"/>
  <c r="R408" i="42"/>
  <c r="Q408" i="42"/>
  <c r="R407" i="42"/>
  <c r="Q407" i="42"/>
  <c r="R406" i="42"/>
  <c r="Q406" i="42"/>
  <c r="R405" i="42"/>
  <c r="Q405" i="42"/>
  <c r="R404" i="42"/>
  <c r="Q404" i="42"/>
  <c r="R403" i="42"/>
  <c r="Q403" i="42"/>
  <c r="R402" i="42"/>
  <c r="Q402" i="42"/>
  <c r="R401" i="42"/>
  <c r="Q401" i="42"/>
  <c r="R400" i="42"/>
  <c r="Q400" i="42"/>
  <c r="R399" i="42"/>
  <c r="Q399" i="42"/>
  <c r="R398" i="42"/>
  <c r="Q398" i="42"/>
  <c r="R397" i="42"/>
  <c r="Q397" i="42"/>
  <c r="R396" i="42"/>
  <c r="Q396" i="42"/>
  <c r="R395" i="42"/>
  <c r="Q395" i="42"/>
  <c r="R394" i="42"/>
  <c r="Q394" i="42"/>
  <c r="R393" i="42"/>
  <c r="Q393" i="42"/>
  <c r="R392" i="42"/>
  <c r="Q392" i="42"/>
  <c r="R391" i="42"/>
  <c r="Q391" i="42"/>
  <c r="R390" i="42"/>
  <c r="Q390" i="42"/>
  <c r="R389" i="42"/>
  <c r="Q389" i="42"/>
  <c r="R388" i="42"/>
  <c r="Q388" i="42"/>
  <c r="R387" i="42"/>
  <c r="Q387" i="42"/>
  <c r="R386" i="42"/>
  <c r="Q386" i="42"/>
  <c r="R385" i="42"/>
  <c r="Q385" i="42"/>
  <c r="R384" i="42"/>
  <c r="Q384" i="42"/>
  <c r="R383" i="42"/>
  <c r="Q383" i="42"/>
  <c r="R382" i="42"/>
  <c r="Q382" i="42"/>
  <c r="R381" i="42"/>
  <c r="Q381" i="42"/>
  <c r="R380" i="42"/>
  <c r="Q380" i="42"/>
  <c r="R379" i="42"/>
  <c r="Q379" i="42"/>
  <c r="R378" i="42"/>
  <c r="Q378" i="42"/>
  <c r="R377" i="42"/>
  <c r="Q377" i="42"/>
  <c r="R376" i="42"/>
  <c r="Q376" i="42"/>
  <c r="R375" i="42"/>
  <c r="Q375" i="42"/>
  <c r="R374" i="42"/>
  <c r="Q374" i="42"/>
  <c r="R373" i="42"/>
  <c r="Q373" i="42"/>
  <c r="R372" i="42"/>
  <c r="Q372" i="42"/>
  <c r="R371" i="42"/>
  <c r="Q371" i="42"/>
  <c r="R370" i="42"/>
  <c r="Q370" i="42"/>
  <c r="R369" i="42"/>
  <c r="Q369" i="42"/>
  <c r="R368" i="42"/>
  <c r="Q368" i="42"/>
  <c r="R367" i="42"/>
  <c r="Q367" i="42"/>
  <c r="R366" i="42"/>
  <c r="Q366" i="42"/>
  <c r="R365" i="42"/>
  <c r="Q365" i="42"/>
  <c r="R364" i="42"/>
  <c r="Q364" i="42"/>
  <c r="R363" i="42"/>
  <c r="Q363" i="42"/>
  <c r="R362" i="42"/>
  <c r="Q362" i="42"/>
  <c r="R361" i="42"/>
  <c r="Q361" i="42"/>
  <c r="R360" i="42"/>
  <c r="Q360" i="42"/>
  <c r="R359" i="42"/>
  <c r="Q359" i="42"/>
  <c r="R358" i="42"/>
  <c r="Q358" i="42"/>
  <c r="R357" i="42"/>
  <c r="Q357" i="42"/>
  <c r="R356" i="42"/>
  <c r="Q356" i="42"/>
  <c r="R355" i="42"/>
  <c r="Q355" i="42"/>
  <c r="R354" i="42"/>
  <c r="Q354" i="42"/>
  <c r="R353" i="42"/>
  <c r="Q353" i="42"/>
  <c r="R352" i="42"/>
  <c r="Q352" i="42"/>
  <c r="R351" i="42"/>
  <c r="Q351" i="42"/>
  <c r="R350" i="42"/>
  <c r="Q350" i="42"/>
  <c r="R349" i="42"/>
  <c r="Q349" i="42"/>
  <c r="R348" i="42"/>
  <c r="Q348" i="42"/>
  <c r="R347" i="42"/>
  <c r="Q347" i="42"/>
  <c r="R346" i="42"/>
  <c r="Q346" i="42"/>
  <c r="R345" i="42"/>
  <c r="Q345" i="42"/>
  <c r="R344" i="42"/>
  <c r="Q344" i="42"/>
  <c r="R343" i="42"/>
  <c r="Q343" i="42"/>
  <c r="R342" i="42"/>
  <c r="Q342" i="42"/>
  <c r="R341" i="42"/>
  <c r="Q341" i="42"/>
  <c r="R340" i="42"/>
  <c r="Q340" i="42"/>
  <c r="R339" i="42"/>
  <c r="Q339" i="42"/>
  <c r="R338" i="42"/>
  <c r="Q338" i="42"/>
  <c r="R337" i="42"/>
  <c r="Q337" i="42"/>
  <c r="R336" i="42"/>
  <c r="Q336" i="42"/>
  <c r="R335" i="42"/>
  <c r="Q335" i="42"/>
  <c r="R334" i="42"/>
  <c r="Q334" i="42"/>
  <c r="R333" i="42"/>
  <c r="Q333" i="42"/>
  <c r="R332" i="42"/>
  <c r="Q332" i="42"/>
  <c r="R331" i="42"/>
  <c r="Q331" i="42"/>
  <c r="R330" i="42"/>
  <c r="Q330" i="42"/>
  <c r="R329" i="42"/>
  <c r="Q329" i="42"/>
  <c r="R328" i="42"/>
  <c r="Q328" i="42"/>
  <c r="R327" i="42"/>
  <c r="Q327" i="42"/>
  <c r="R326" i="42"/>
  <c r="Q326" i="42"/>
  <c r="R325" i="42"/>
  <c r="Q325" i="42"/>
  <c r="R324" i="42"/>
  <c r="Q324" i="42"/>
  <c r="R323" i="42"/>
  <c r="Q323" i="42"/>
  <c r="R322" i="42"/>
  <c r="Q322" i="42"/>
  <c r="R321" i="42"/>
  <c r="Q321" i="42"/>
  <c r="R320" i="42"/>
  <c r="Q320" i="42"/>
  <c r="R319" i="42"/>
  <c r="Q319" i="42"/>
  <c r="R318" i="42"/>
  <c r="Q318" i="42"/>
  <c r="R317" i="42"/>
  <c r="Q317" i="42"/>
  <c r="R316" i="42"/>
  <c r="Q316" i="42"/>
  <c r="R315" i="42"/>
  <c r="Q315" i="42"/>
  <c r="R314" i="42"/>
  <c r="Q314" i="42"/>
  <c r="R313" i="42"/>
  <c r="Q313" i="42"/>
  <c r="R312" i="42"/>
  <c r="Q312" i="42"/>
  <c r="R311" i="42"/>
  <c r="Q311" i="42"/>
  <c r="R310" i="42"/>
  <c r="Q310" i="42"/>
  <c r="R309" i="42"/>
  <c r="Q309" i="42"/>
  <c r="R308" i="42"/>
  <c r="Q308" i="42"/>
  <c r="R307" i="42"/>
  <c r="Q307" i="42"/>
  <c r="R306" i="42"/>
  <c r="Q306" i="42"/>
  <c r="R305" i="42"/>
  <c r="Q305" i="42"/>
  <c r="R304" i="42"/>
  <c r="Q304" i="42"/>
  <c r="R303" i="42"/>
  <c r="Q303" i="42"/>
  <c r="R302" i="42"/>
  <c r="Q302" i="42"/>
  <c r="R301" i="42"/>
  <c r="Q301" i="42"/>
  <c r="R300" i="42"/>
  <c r="Q300" i="42"/>
  <c r="R299" i="42"/>
  <c r="Q299" i="42"/>
  <c r="R298" i="42"/>
  <c r="Q298" i="42"/>
  <c r="R297" i="42"/>
  <c r="Q297" i="42"/>
  <c r="R296" i="42"/>
  <c r="Q296" i="42"/>
  <c r="R295" i="42"/>
  <c r="Q295" i="42"/>
  <c r="R294" i="42"/>
  <c r="Q294" i="42"/>
  <c r="R293" i="42"/>
  <c r="Q293" i="42"/>
  <c r="R292" i="42"/>
  <c r="Q292" i="42"/>
  <c r="R291" i="42"/>
  <c r="Q291" i="42"/>
  <c r="R290" i="42"/>
  <c r="Q290" i="42"/>
  <c r="R289" i="42"/>
  <c r="Q289" i="42"/>
  <c r="R288" i="42"/>
  <c r="Q288" i="42"/>
  <c r="R287" i="42"/>
  <c r="Q287" i="42"/>
  <c r="R286" i="42"/>
  <c r="Q286" i="42"/>
  <c r="R285" i="42"/>
  <c r="Q285" i="42"/>
  <c r="R284" i="42"/>
  <c r="Q284" i="42"/>
  <c r="R283" i="42"/>
  <c r="Q283" i="42"/>
  <c r="R282" i="42"/>
  <c r="Q282" i="42"/>
  <c r="R281" i="42"/>
  <c r="Q281" i="42"/>
  <c r="R280" i="42"/>
  <c r="Q280" i="42"/>
  <c r="R279" i="42"/>
  <c r="Q279" i="42"/>
  <c r="R278" i="42"/>
  <c r="Q278" i="42"/>
  <c r="R277" i="42"/>
  <c r="Q277" i="42"/>
  <c r="R276" i="42"/>
  <c r="Q276" i="42"/>
  <c r="R275" i="42"/>
  <c r="Q275" i="42"/>
  <c r="R274" i="42"/>
  <c r="Q274" i="42"/>
  <c r="R273" i="42"/>
  <c r="Q273" i="42"/>
  <c r="R272" i="42"/>
  <c r="Q272" i="42"/>
  <c r="R271" i="42"/>
  <c r="Q271" i="42"/>
  <c r="R270" i="42"/>
  <c r="Q270" i="42"/>
  <c r="R269" i="42"/>
  <c r="Q269" i="42"/>
  <c r="R268" i="42"/>
  <c r="Q268" i="42"/>
  <c r="R267" i="42"/>
  <c r="Q267" i="42"/>
  <c r="R266" i="42"/>
  <c r="Q266" i="42"/>
  <c r="R265" i="42"/>
  <c r="Q265" i="42"/>
  <c r="R264" i="42"/>
  <c r="Q264" i="42"/>
  <c r="R263" i="42"/>
  <c r="Q263" i="42"/>
  <c r="R262" i="42"/>
  <c r="Q262" i="42"/>
  <c r="R261" i="42"/>
  <c r="Q261" i="42"/>
  <c r="R260" i="42"/>
  <c r="Q260" i="42"/>
  <c r="R259" i="42"/>
  <c r="Q259" i="42"/>
  <c r="R258" i="42"/>
  <c r="Q258" i="42"/>
  <c r="R257" i="42"/>
  <c r="Q257" i="42"/>
  <c r="R256" i="42"/>
  <c r="Q256" i="42"/>
  <c r="R255" i="42"/>
  <c r="Q255" i="42"/>
  <c r="R254" i="42"/>
  <c r="Q254" i="42"/>
  <c r="R253" i="42"/>
  <c r="Q253" i="42"/>
  <c r="R252" i="42"/>
  <c r="Q252" i="42"/>
  <c r="R251" i="42"/>
  <c r="Q251" i="42"/>
  <c r="R250" i="42"/>
  <c r="Q250" i="42"/>
  <c r="R249" i="42"/>
  <c r="Q249" i="42"/>
  <c r="R248" i="42"/>
  <c r="Q248" i="42"/>
  <c r="R247" i="42"/>
  <c r="Q247" i="42"/>
  <c r="R246" i="42"/>
  <c r="Q246" i="42"/>
  <c r="R245" i="42"/>
  <c r="Q245" i="42"/>
  <c r="R244" i="42"/>
  <c r="Q244" i="42"/>
  <c r="R243" i="42"/>
  <c r="Q243" i="42"/>
  <c r="R242" i="42"/>
  <c r="Q242" i="42"/>
  <c r="R241" i="42"/>
  <c r="Q241" i="42"/>
  <c r="R240" i="42"/>
  <c r="Q240" i="42"/>
  <c r="R239" i="42"/>
  <c r="Q239" i="42"/>
  <c r="R238" i="42"/>
  <c r="Q238" i="42"/>
  <c r="R237" i="42"/>
  <c r="Q237" i="42"/>
  <c r="R236" i="42"/>
  <c r="Q236" i="42"/>
  <c r="R235" i="42"/>
  <c r="Q235" i="42"/>
  <c r="R234" i="42"/>
  <c r="Q234" i="42"/>
  <c r="R233" i="42"/>
  <c r="Q233" i="42"/>
  <c r="R232" i="42"/>
  <c r="Q232" i="42"/>
  <c r="R231" i="42"/>
  <c r="Q231" i="42"/>
  <c r="R230" i="42"/>
  <c r="Q230" i="42"/>
  <c r="R229" i="42"/>
  <c r="Q229" i="42"/>
  <c r="R228" i="42"/>
  <c r="Q228" i="42"/>
  <c r="R227" i="42"/>
  <c r="Q227" i="42"/>
  <c r="R226" i="42"/>
  <c r="Q226" i="42"/>
  <c r="R225" i="42"/>
  <c r="Q225" i="42"/>
  <c r="R224" i="42"/>
  <c r="Q224" i="42"/>
  <c r="R223" i="42"/>
  <c r="Q223" i="42"/>
  <c r="R222" i="42"/>
  <c r="Q222" i="42"/>
  <c r="R221" i="42"/>
  <c r="Q221" i="42"/>
  <c r="R220" i="42"/>
  <c r="Q220" i="42"/>
  <c r="R219" i="42"/>
  <c r="Q219" i="42"/>
  <c r="R218" i="42"/>
  <c r="Q218" i="42"/>
  <c r="R217" i="42"/>
  <c r="Q217" i="42"/>
  <c r="R216" i="42"/>
  <c r="Q216" i="42"/>
  <c r="R215" i="42"/>
  <c r="Q215" i="42"/>
  <c r="R214" i="42"/>
  <c r="Q214" i="42"/>
  <c r="R213" i="42"/>
  <c r="Q213" i="42"/>
  <c r="R212" i="42"/>
  <c r="Q212" i="42"/>
  <c r="R211" i="42"/>
  <c r="Q211" i="42"/>
  <c r="R210" i="42"/>
  <c r="Q210" i="42"/>
  <c r="R209" i="42"/>
  <c r="Q209" i="42"/>
  <c r="R208" i="42"/>
  <c r="Q208" i="42"/>
  <c r="R207" i="42"/>
  <c r="Q207" i="42"/>
  <c r="R206" i="42"/>
  <c r="Q206" i="42"/>
  <c r="R205" i="42"/>
  <c r="Q205" i="42"/>
  <c r="R204" i="42"/>
  <c r="Q204" i="42"/>
  <c r="R203" i="42"/>
  <c r="Q203" i="42"/>
  <c r="R202" i="42"/>
  <c r="Q202" i="42"/>
  <c r="R201" i="42"/>
  <c r="Q201" i="42"/>
  <c r="R200" i="42"/>
  <c r="Q200" i="42"/>
  <c r="R199" i="42"/>
  <c r="Q199" i="42"/>
  <c r="R198" i="42"/>
  <c r="Q198" i="42"/>
  <c r="R197" i="42"/>
  <c r="Q197" i="42"/>
  <c r="R196" i="42"/>
  <c r="Q196" i="42"/>
  <c r="R195" i="42"/>
  <c r="Q195" i="42"/>
  <c r="R194" i="42"/>
  <c r="Q194" i="42"/>
  <c r="R193" i="42"/>
  <c r="Q193" i="42"/>
  <c r="R192" i="42"/>
  <c r="Q192" i="42"/>
  <c r="R191" i="42"/>
  <c r="Q191" i="42"/>
  <c r="R190" i="42"/>
  <c r="Q190" i="42"/>
  <c r="R189" i="42"/>
  <c r="Q189" i="42"/>
  <c r="R188" i="42"/>
  <c r="Q188" i="42"/>
  <c r="R187" i="42"/>
  <c r="Q187" i="42"/>
  <c r="R186" i="42"/>
  <c r="Q186" i="42"/>
  <c r="R185" i="42"/>
  <c r="Q185" i="42"/>
  <c r="R184" i="42"/>
  <c r="Q184" i="42"/>
  <c r="R183" i="42"/>
  <c r="Q183" i="42"/>
  <c r="R182" i="42"/>
  <c r="Q182" i="42"/>
  <c r="R181" i="42"/>
  <c r="Q181" i="42"/>
  <c r="R180" i="42"/>
  <c r="Q180" i="42"/>
  <c r="R179" i="42"/>
  <c r="Q179" i="42"/>
  <c r="R178" i="42"/>
  <c r="Q178" i="42"/>
  <c r="R177" i="42"/>
  <c r="Q177" i="42"/>
  <c r="R176" i="42"/>
  <c r="Q176" i="42"/>
  <c r="R175" i="42"/>
  <c r="Q175" i="42"/>
  <c r="R174" i="42"/>
  <c r="Q174" i="42"/>
  <c r="R173" i="42"/>
  <c r="Q173" i="42"/>
  <c r="R172" i="42"/>
  <c r="Q172" i="42"/>
  <c r="R171" i="42"/>
  <c r="Q171" i="42"/>
  <c r="R170" i="42"/>
  <c r="Q170" i="42"/>
  <c r="R169" i="42"/>
  <c r="Q169" i="42"/>
  <c r="R168" i="42"/>
  <c r="Q168" i="42"/>
  <c r="R167" i="42"/>
  <c r="Q167" i="42"/>
  <c r="R166" i="42"/>
  <c r="Q166" i="42"/>
  <c r="R165" i="42"/>
  <c r="Q165" i="42"/>
  <c r="R164" i="42"/>
  <c r="Q164" i="42"/>
  <c r="R163" i="42"/>
  <c r="Q163" i="42"/>
  <c r="R162" i="42"/>
  <c r="Q162" i="42"/>
  <c r="R161" i="42"/>
  <c r="Q161" i="42"/>
  <c r="R160" i="42"/>
  <c r="Q160" i="42"/>
  <c r="R159" i="42"/>
  <c r="Q159" i="42"/>
  <c r="R158" i="42"/>
  <c r="Q158" i="42"/>
  <c r="R157" i="42"/>
  <c r="Q157" i="42"/>
  <c r="R156" i="42"/>
  <c r="Q156" i="42"/>
  <c r="R155" i="42"/>
  <c r="Q155" i="42"/>
  <c r="R154" i="42"/>
  <c r="Q154" i="42"/>
  <c r="R153" i="42"/>
  <c r="Q153" i="42"/>
  <c r="R152" i="42"/>
  <c r="Q152" i="42"/>
  <c r="R151" i="42"/>
  <c r="Q151" i="42"/>
  <c r="R150" i="42"/>
  <c r="Q150" i="42"/>
  <c r="R149" i="42"/>
  <c r="Q149" i="42"/>
  <c r="R148" i="42"/>
  <c r="Q148" i="42"/>
  <c r="R147" i="42"/>
  <c r="Q147" i="42"/>
  <c r="R146" i="42"/>
  <c r="Q146" i="42"/>
  <c r="R145" i="42"/>
  <c r="Q145" i="42"/>
  <c r="R144" i="42"/>
  <c r="Q144" i="42"/>
  <c r="R143" i="42"/>
  <c r="Q143" i="42"/>
  <c r="R142" i="42"/>
  <c r="Q142" i="42"/>
  <c r="R141" i="42"/>
  <c r="Q141" i="42"/>
  <c r="R140" i="42"/>
  <c r="Q140" i="42"/>
  <c r="R139" i="42"/>
  <c r="Q139" i="42"/>
  <c r="R138" i="42"/>
  <c r="Q138" i="42"/>
  <c r="R137" i="42"/>
  <c r="Q137" i="42"/>
  <c r="R136" i="42"/>
  <c r="Q136" i="42"/>
  <c r="R135" i="42"/>
  <c r="Q135" i="42"/>
  <c r="R134" i="42"/>
  <c r="Q134" i="42"/>
  <c r="R133" i="42"/>
  <c r="Q133" i="42"/>
  <c r="R132" i="42"/>
  <c r="Q132" i="42"/>
  <c r="R131" i="42"/>
  <c r="Q131" i="42"/>
  <c r="R130" i="42"/>
  <c r="Q130" i="42"/>
  <c r="R129" i="42"/>
  <c r="Q129" i="42"/>
  <c r="R128" i="42"/>
  <c r="Q128" i="42"/>
  <c r="R127" i="42"/>
  <c r="Q127" i="42"/>
  <c r="R126" i="42"/>
  <c r="Q126" i="42"/>
  <c r="R125" i="42"/>
  <c r="Q125" i="42"/>
  <c r="R124" i="42"/>
  <c r="Q124" i="42"/>
  <c r="R123" i="42"/>
  <c r="Q123" i="42"/>
  <c r="R122" i="42"/>
  <c r="Q122" i="42"/>
  <c r="R121" i="42"/>
  <c r="Q121" i="42"/>
  <c r="R120" i="42"/>
  <c r="Q120" i="42"/>
  <c r="R119" i="42"/>
  <c r="Q119" i="42"/>
  <c r="R118" i="42"/>
  <c r="Q118" i="42"/>
  <c r="R117" i="42"/>
  <c r="Q117" i="42"/>
  <c r="R116" i="42"/>
  <c r="Q116" i="42"/>
  <c r="R115" i="42"/>
  <c r="Q115" i="42"/>
  <c r="R114" i="42"/>
  <c r="Q114" i="42"/>
  <c r="R113" i="42"/>
  <c r="Q113" i="42"/>
  <c r="R112" i="42"/>
  <c r="Q112" i="42"/>
  <c r="R111" i="42"/>
  <c r="Q111" i="42"/>
  <c r="R110" i="42"/>
  <c r="Q110" i="42"/>
  <c r="R109" i="42"/>
  <c r="Q109" i="42"/>
  <c r="R108" i="42"/>
  <c r="Q108" i="42"/>
  <c r="R107" i="42"/>
  <c r="Q107" i="42"/>
  <c r="R106" i="42"/>
  <c r="Q106" i="42"/>
  <c r="R105" i="42"/>
  <c r="Q105" i="42"/>
  <c r="R104" i="42"/>
  <c r="Q104" i="42"/>
  <c r="R103" i="42"/>
  <c r="Q103" i="42"/>
  <c r="R102" i="42"/>
  <c r="Q102" i="42"/>
  <c r="R101" i="42"/>
  <c r="Q101" i="42"/>
  <c r="R100" i="42"/>
  <c r="Q100" i="42"/>
  <c r="R99" i="42"/>
  <c r="Q99" i="42"/>
  <c r="R98" i="42"/>
  <c r="Q98" i="42"/>
  <c r="R97" i="42"/>
  <c r="Q97" i="42"/>
  <c r="R96" i="42"/>
  <c r="Q96" i="42"/>
  <c r="R95" i="42"/>
  <c r="Q95" i="42"/>
  <c r="R94" i="42"/>
  <c r="Q94" i="42"/>
  <c r="R93" i="42"/>
  <c r="Q93" i="42"/>
  <c r="R92" i="42"/>
  <c r="Q92" i="42"/>
  <c r="R91" i="42"/>
  <c r="Q91" i="42"/>
  <c r="R90" i="42"/>
  <c r="Q90" i="42"/>
  <c r="R89" i="42"/>
  <c r="Q89" i="42"/>
  <c r="R88" i="42"/>
  <c r="Q88" i="42"/>
  <c r="R87" i="42"/>
  <c r="Q87" i="42"/>
  <c r="R86" i="42"/>
  <c r="Q86" i="42"/>
  <c r="R85" i="42"/>
  <c r="Q85" i="42"/>
  <c r="R84" i="42"/>
  <c r="Q84" i="42"/>
  <c r="R83" i="42"/>
  <c r="Q83" i="42"/>
  <c r="R82" i="42"/>
  <c r="Q82" i="42"/>
  <c r="R81" i="42"/>
  <c r="Q81" i="42"/>
  <c r="R80" i="42"/>
  <c r="Q80" i="42"/>
  <c r="R79" i="42"/>
  <c r="Q79" i="42"/>
  <c r="R78" i="42"/>
  <c r="Q78" i="42"/>
  <c r="R77" i="42"/>
  <c r="Q77" i="42"/>
  <c r="R76" i="42"/>
  <c r="Q76" i="42"/>
  <c r="R75" i="42"/>
  <c r="Q75" i="42"/>
  <c r="R74" i="42"/>
  <c r="Q74" i="42"/>
  <c r="R73" i="42"/>
  <c r="Q73" i="42"/>
  <c r="R72" i="42"/>
  <c r="Q72" i="42"/>
  <c r="R71" i="42"/>
  <c r="Q71" i="42"/>
  <c r="R70" i="42"/>
  <c r="Q70" i="42"/>
  <c r="R69" i="42"/>
  <c r="Q69" i="42"/>
  <c r="R68" i="42"/>
  <c r="Q68" i="42"/>
  <c r="R67" i="42"/>
  <c r="Q67" i="42"/>
  <c r="R66" i="42"/>
  <c r="Q66" i="42"/>
  <c r="R65" i="42"/>
  <c r="Q65" i="42"/>
  <c r="R64" i="42"/>
  <c r="Q64" i="42"/>
  <c r="R63" i="42"/>
  <c r="Q63" i="42"/>
  <c r="R62" i="42"/>
  <c r="Q62" i="42"/>
  <c r="R61" i="42"/>
  <c r="Q61" i="42"/>
  <c r="R60" i="42"/>
  <c r="Q60" i="42"/>
  <c r="R59" i="42"/>
  <c r="Q59" i="42"/>
  <c r="R58" i="42"/>
  <c r="Q58" i="42"/>
  <c r="R57" i="42"/>
  <c r="Q57" i="42"/>
  <c r="R56" i="42"/>
  <c r="Q56" i="42"/>
  <c r="R55" i="42"/>
  <c r="Q55" i="42"/>
  <c r="R54" i="42"/>
  <c r="Q54" i="42"/>
  <c r="R53" i="42"/>
  <c r="Q53" i="42"/>
  <c r="R52" i="42"/>
  <c r="Q52" i="42"/>
  <c r="R51" i="42"/>
  <c r="Q51" i="42"/>
  <c r="R50" i="42"/>
  <c r="Q50" i="42"/>
  <c r="R49" i="42"/>
  <c r="Q49" i="42"/>
  <c r="R48" i="42"/>
  <c r="Q48" i="42"/>
  <c r="R47" i="42"/>
  <c r="Q47" i="42"/>
  <c r="R46" i="42"/>
  <c r="Q46" i="42"/>
  <c r="R45" i="42"/>
  <c r="Q45" i="42"/>
  <c r="R44" i="42"/>
  <c r="Q44" i="42"/>
  <c r="R43" i="42"/>
  <c r="Q43" i="42"/>
  <c r="R42" i="42"/>
  <c r="Q42" i="42"/>
  <c r="R41" i="42"/>
  <c r="Q41" i="42"/>
  <c r="R40" i="42"/>
  <c r="Q40" i="42"/>
  <c r="R39" i="42"/>
  <c r="Q39" i="42"/>
  <c r="R38" i="42"/>
  <c r="Q38" i="42"/>
  <c r="R37" i="42"/>
  <c r="Q37" i="42"/>
  <c r="R36" i="42"/>
  <c r="Q36" i="42"/>
  <c r="R35" i="42"/>
  <c r="Q35" i="42"/>
  <c r="R34" i="42"/>
  <c r="Q34" i="42"/>
  <c r="R33" i="42"/>
  <c r="Q33" i="42"/>
  <c r="R32" i="42"/>
  <c r="Q32" i="42"/>
  <c r="R31" i="42"/>
  <c r="Q31" i="42"/>
  <c r="R30" i="42"/>
  <c r="Q30" i="42"/>
  <c r="R29" i="42"/>
  <c r="Q29" i="42"/>
  <c r="R28" i="42"/>
  <c r="Q28" i="42"/>
  <c r="R27" i="42"/>
  <c r="Q27" i="42"/>
  <c r="R26" i="42"/>
  <c r="Q26" i="42"/>
  <c r="R25" i="42"/>
  <c r="Q25" i="42"/>
  <c r="R24" i="42"/>
  <c r="Q24" i="42"/>
  <c r="R23" i="42"/>
  <c r="Q23" i="42"/>
  <c r="R22" i="42"/>
  <c r="Q22" i="42"/>
  <c r="R21" i="42"/>
  <c r="Q21" i="42"/>
  <c r="R20" i="42"/>
  <c r="Q20" i="42"/>
  <c r="R19" i="42"/>
  <c r="Q19" i="42"/>
  <c r="R18" i="42"/>
  <c r="Q18" i="42"/>
  <c r="R17" i="42"/>
  <c r="Q17" i="42"/>
  <c r="R16" i="42"/>
  <c r="Q16" i="42"/>
  <c r="R15" i="42"/>
  <c r="Q15" i="42"/>
  <c r="R14" i="42"/>
  <c r="Q14" i="42"/>
  <c r="R13" i="42"/>
  <c r="Q13" i="42"/>
  <c r="R12" i="42"/>
  <c r="Q12" i="42"/>
  <c r="R11" i="42"/>
  <c r="Q11" i="42"/>
  <c r="R10" i="42"/>
  <c r="Q10" i="42"/>
  <c r="R9" i="42"/>
  <c r="Q9" i="42"/>
  <c r="R8" i="42"/>
  <c r="Q8" i="42"/>
  <c r="R7" i="42"/>
  <c r="Q7" i="42"/>
  <c r="R6" i="42"/>
  <c r="Q6" i="42"/>
  <c r="R5" i="42"/>
  <c r="Q5" i="42"/>
  <c r="R4" i="42"/>
  <c r="Q4" i="42"/>
  <c r="R3" i="42"/>
  <c r="Q3" i="42"/>
  <c r="N100" i="39"/>
  <c r="M100" i="39"/>
  <c r="L100" i="39"/>
  <c r="N99" i="39"/>
  <c r="M99" i="39"/>
  <c r="L99" i="39"/>
  <c r="N98" i="39"/>
  <c r="M98" i="39"/>
  <c r="L98" i="39"/>
  <c r="N97" i="39"/>
  <c r="M97" i="39"/>
  <c r="L97" i="39"/>
  <c r="N96" i="39"/>
  <c r="M96" i="39"/>
  <c r="L96" i="39"/>
  <c r="N95" i="39"/>
  <c r="M95" i="39"/>
  <c r="L95" i="39"/>
  <c r="N94" i="39"/>
  <c r="M94" i="39"/>
  <c r="L94" i="39"/>
  <c r="B100" i="39"/>
  <c r="B99" i="39"/>
  <c r="B98" i="39"/>
  <c r="B97" i="39"/>
  <c r="B96" i="39"/>
  <c r="B95" i="39"/>
  <c r="B94" i="39"/>
  <c r="B93" i="39"/>
  <c r="B92" i="39"/>
  <c r="N12" i="20"/>
  <c r="O158" i="16"/>
  <c r="B2" i="6"/>
  <c r="B9" i="6"/>
  <c r="B8" i="6"/>
  <c r="B7" i="6"/>
  <c r="B6" i="6"/>
  <c r="B5" i="6"/>
  <c r="B4" i="6"/>
  <c r="B3" i="6"/>
  <c r="I7" i="44" a="1"/>
  <c r="I7" i="44" s="1"/>
  <c r="K20" i="44"/>
  <c r="J20" i="44"/>
  <c r="I20" i="44"/>
  <c r="K19" i="44"/>
  <c r="J19" i="44"/>
  <c r="I19" i="44"/>
  <c r="L19" i="44" s="1"/>
  <c r="K18" i="44"/>
  <c r="J18" i="44"/>
  <c r="I18" i="44"/>
  <c r="L18" i="44" s="1"/>
  <c r="K17" i="44"/>
  <c r="K21" i="44" s="1"/>
  <c r="J17" i="44"/>
  <c r="I17" i="44"/>
  <c r="I6" i="44"/>
  <c r="E21" i="44"/>
  <c r="D21" i="44"/>
  <c r="C21" i="44"/>
  <c r="B21" i="44"/>
  <c r="F20" i="44"/>
  <c r="F19" i="44"/>
  <c r="F18" i="44"/>
  <c r="F17" i="44"/>
  <c r="B806" i="47"/>
  <c r="B805" i="47"/>
  <c r="B804" i="47"/>
  <c r="B803" i="47"/>
  <c r="B802" i="47"/>
  <c r="B801" i="47"/>
  <c r="B800" i="47"/>
  <c r="B799" i="47"/>
  <c r="B798" i="47"/>
  <c r="B797" i="47"/>
  <c r="B796" i="47"/>
  <c r="B795" i="47"/>
  <c r="B794" i="47"/>
  <c r="B793" i="47"/>
  <c r="B792" i="47"/>
  <c r="B791" i="47"/>
  <c r="B790" i="47"/>
  <c r="B789" i="47"/>
  <c r="B788" i="47"/>
  <c r="B787" i="47"/>
  <c r="B786" i="47"/>
  <c r="B785" i="47"/>
  <c r="B784" i="47"/>
  <c r="B783" i="47"/>
  <c r="B782" i="47"/>
  <c r="B781" i="47"/>
  <c r="B780" i="47"/>
  <c r="B779" i="47"/>
  <c r="B778" i="47"/>
  <c r="B777" i="47"/>
  <c r="B776" i="47"/>
  <c r="B775" i="47"/>
  <c r="B774" i="47"/>
  <c r="B773" i="47"/>
  <c r="B772" i="47"/>
  <c r="B771" i="47"/>
  <c r="B770" i="47"/>
  <c r="B769" i="47"/>
  <c r="B768" i="47"/>
  <c r="B767" i="47"/>
  <c r="B766" i="47"/>
  <c r="B765" i="47"/>
  <c r="B764" i="47"/>
  <c r="B763" i="47"/>
  <c r="B762" i="47"/>
  <c r="B761" i="47"/>
  <c r="B760" i="47"/>
  <c r="B759" i="47"/>
  <c r="B758" i="47"/>
  <c r="B757" i="47"/>
  <c r="B756" i="47"/>
  <c r="B755" i="47"/>
  <c r="B754" i="47"/>
  <c r="B753" i="47"/>
  <c r="B752" i="47"/>
  <c r="B751" i="47"/>
  <c r="B750" i="47"/>
  <c r="B749" i="47"/>
  <c r="B748" i="47"/>
  <c r="B747" i="47"/>
  <c r="B746" i="47"/>
  <c r="B745" i="47"/>
  <c r="B744" i="47"/>
  <c r="B743" i="47"/>
  <c r="B742" i="47"/>
  <c r="B741" i="47"/>
  <c r="B740" i="47"/>
  <c r="B739" i="47"/>
  <c r="B738" i="47"/>
  <c r="B737" i="47"/>
  <c r="B736" i="47"/>
  <c r="B735" i="47"/>
  <c r="B734" i="47"/>
  <c r="B733" i="47"/>
  <c r="B732" i="47"/>
  <c r="B731" i="47"/>
  <c r="B730" i="47"/>
  <c r="B729" i="47"/>
  <c r="B728" i="47"/>
  <c r="B727" i="47"/>
  <c r="B726" i="47"/>
  <c r="B725" i="47"/>
  <c r="B724" i="47"/>
  <c r="B723" i="47"/>
  <c r="B722" i="47"/>
  <c r="B721" i="47"/>
  <c r="B720" i="47"/>
  <c r="B719" i="47"/>
  <c r="B718" i="47"/>
  <c r="B717" i="47"/>
  <c r="B716" i="47"/>
  <c r="B715" i="47"/>
  <c r="B714" i="47"/>
  <c r="B713" i="47"/>
  <c r="B712" i="47"/>
  <c r="B711" i="47"/>
  <c r="B710" i="47"/>
  <c r="B709" i="47"/>
  <c r="B708" i="47"/>
  <c r="B707" i="47"/>
  <c r="B706" i="47"/>
  <c r="B705" i="47"/>
  <c r="B704" i="47"/>
  <c r="B703" i="47"/>
  <c r="B702" i="47"/>
  <c r="B701" i="47"/>
  <c r="B700" i="47"/>
  <c r="B699" i="47"/>
  <c r="B698" i="47"/>
  <c r="B697" i="47"/>
  <c r="B696" i="47"/>
  <c r="B695" i="47"/>
  <c r="B694" i="47"/>
  <c r="B693" i="47"/>
  <c r="B692" i="47"/>
  <c r="B691" i="47"/>
  <c r="B690" i="47"/>
  <c r="B689" i="47"/>
  <c r="B688" i="47"/>
  <c r="B687" i="47"/>
  <c r="B686" i="47"/>
  <c r="B685" i="47"/>
  <c r="B684" i="47"/>
  <c r="B683" i="47"/>
  <c r="B682" i="47"/>
  <c r="B681" i="47"/>
  <c r="B680" i="47"/>
  <c r="B679" i="47"/>
  <c r="B678" i="47"/>
  <c r="B677" i="47"/>
  <c r="B676" i="47"/>
  <c r="B675" i="47"/>
  <c r="B674" i="47"/>
  <c r="B673" i="47"/>
  <c r="B672" i="47"/>
  <c r="B671" i="47"/>
  <c r="B670" i="47"/>
  <c r="B669" i="47"/>
  <c r="B668" i="47"/>
  <c r="B667" i="47"/>
  <c r="B666" i="47"/>
  <c r="B665" i="47"/>
  <c r="B664" i="47"/>
  <c r="B663" i="47"/>
  <c r="B662" i="47"/>
  <c r="B661" i="47"/>
  <c r="B660" i="47"/>
  <c r="B659" i="47"/>
  <c r="B658" i="47"/>
  <c r="B657" i="47"/>
  <c r="B656" i="47"/>
  <c r="B655" i="47"/>
  <c r="B654" i="47"/>
  <c r="B653" i="47"/>
  <c r="B652" i="47"/>
  <c r="B651" i="47"/>
  <c r="B650" i="47"/>
  <c r="B649" i="47"/>
  <c r="B648" i="47"/>
  <c r="B647" i="47"/>
  <c r="B646" i="47"/>
  <c r="B645" i="47"/>
  <c r="B644" i="47"/>
  <c r="B643" i="47"/>
  <c r="B642" i="47"/>
  <c r="B641" i="47"/>
  <c r="B640" i="47"/>
  <c r="B639" i="47"/>
  <c r="B638" i="47"/>
  <c r="B637" i="47"/>
  <c r="B636" i="47"/>
  <c r="B635" i="47"/>
  <c r="B634" i="47"/>
  <c r="B633" i="47"/>
  <c r="B632" i="47"/>
  <c r="B631" i="47"/>
  <c r="B630" i="47"/>
  <c r="B629" i="47"/>
  <c r="B628" i="47"/>
  <c r="B627" i="47"/>
  <c r="B626" i="47"/>
  <c r="B625" i="47"/>
  <c r="B624" i="47"/>
  <c r="B623" i="47"/>
  <c r="B622" i="47"/>
  <c r="B621" i="47"/>
  <c r="B620" i="47"/>
  <c r="B619" i="47"/>
  <c r="B618" i="47"/>
  <c r="B617" i="47"/>
  <c r="B616" i="47"/>
  <c r="B615" i="47"/>
  <c r="B614" i="47"/>
  <c r="B613" i="47"/>
  <c r="B612" i="47"/>
  <c r="B611" i="47"/>
  <c r="B610" i="47"/>
  <c r="B609" i="47"/>
  <c r="B608" i="47"/>
  <c r="B607" i="47"/>
  <c r="B606" i="47"/>
  <c r="B605" i="47"/>
  <c r="B604" i="47"/>
  <c r="B603" i="47"/>
  <c r="B602" i="47"/>
  <c r="B601" i="47"/>
  <c r="B600" i="47"/>
  <c r="M806" i="47"/>
  <c r="L806" i="47"/>
  <c r="M805" i="47"/>
  <c r="L805" i="47"/>
  <c r="M804" i="47"/>
  <c r="L804" i="47"/>
  <c r="M803" i="47"/>
  <c r="L803" i="47"/>
  <c r="M802" i="47"/>
  <c r="L802" i="47"/>
  <c r="M801" i="47"/>
  <c r="L801" i="47"/>
  <c r="M800" i="47"/>
  <c r="L800" i="47"/>
  <c r="M799" i="47"/>
  <c r="L799" i="47"/>
  <c r="M798" i="47"/>
  <c r="L798" i="47"/>
  <c r="M797" i="47"/>
  <c r="L797" i="47"/>
  <c r="M796" i="47"/>
  <c r="L796" i="47"/>
  <c r="M795" i="47"/>
  <c r="L795" i="47"/>
  <c r="M794" i="47"/>
  <c r="L794" i="47"/>
  <c r="M793" i="47"/>
  <c r="L793" i="47"/>
  <c r="M792" i="47"/>
  <c r="L792" i="47"/>
  <c r="M791" i="47"/>
  <c r="L791" i="47"/>
  <c r="M790" i="47"/>
  <c r="L790" i="47"/>
  <c r="M789" i="47"/>
  <c r="L789" i="47"/>
  <c r="M788" i="47"/>
  <c r="L788" i="47"/>
  <c r="M787" i="47"/>
  <c r="L787" i="47"/>
  <c r="M786" i="47"/>
  <c r="L786" i="47"/>
  <c r="M785" i="47"/>
  <c r="L785" i="47"/>
  <c r="M784" i="47"/>
  <c r="L784" i="47"/>
  <c r="M783" i="47"/>
  <c r="L783" i="47"/>
  <c r="M782" i="47"/>
  <c r="L782" i="47"/>
  <c r="M781" i="47"/>
  <c r="L781" i="47"/>
  <c r="M780" i="47"/>
  <c r="L780" i="47"/>
  <c r="M779" i="47"/>
  <c r="L779" i="47"/>
  <c r="M778" i="47"/>
  <c r="L778" i="47"/>
  <c r="M777" i="47"/>
  <c r="L777" i="47"/>
  <c r="M776" i="47"/>
  <c r="L776" i="47"/>
  <c r="M775" i="47"/>
  <c r="L775" i="47"/>
  <c r="M774" i="47"/>
  <c r="L774" i="47"/>
  <c r="M773" i="47"/>
  <c r="L773" i="47"/>
  <c r="M772" i="47"/>
  <c r="L772" i="47"/>
  <c r="M771" i="47"/>
  <c r="L771" i="47"/>
  <c r="M770" i="47"/>
  <c r="L770" i="47"/>
  <c r="M769" i="47"/>
  <c r="L769" i="47"/>
  <c r="M768" i="47"/>
  <c r="L768" i="47"/>
  <c r="M767" i="47"/>
  <c r="L767" i="47"/>
  <c r="M766" i="47"/>
  <c r="L766" i="47"/>
  <c r="M765" i="47"/>
  <c r="L765" i="47"/>
  <c r="M764" i="47"/>
  <c r="L764" i="47"/>
  <c r="M763" i="47"/>
  <c r="L763" i="47"/>
  <c r="M762" i="47"/>
  <c r="L762" i="47"/>
  <c r="M761" i="47"/>
  <c r="L761" i="47"/>
  <c r="M760" i="47"/>
  <c r="L760" i="47"/>
  <c r="M759" i="47"/>
  <c r="L759" i="47"/>
  <c r="M758" i="47"/>
  <c r="L758" i="47"/>
  <c r="M757" i="47"/>
  <c r="L757" i="47"/>
  <c r="M756" i="47"/>
  <c r="L756" i="47"/>
  <c r="M755" i="47"/>
  <c r="L755" i="47"/>
  <c r="M754" i="47"/>
  <c r="L754" i="47"/>
  <c r="M753" i="47"/>
  <c r="L753" i="47"/>
  <c r="M752" i="47"/>
  <c r="L752" i="47"/>
  <c r="M751" i="47"/>
  <c r="L751" i="47"/>
  <c r="M750" i="47"/>
  <c r="L750" i="47"/>
  <c r="M749" i="47"/>
  <c r="L749" i="47"/>
  <c r="M748" i="47"/>
  <c r="L748" i="47"/>
  <c r="M747" i="47"/>
  <c r="L747" i="47"/>
  <c r="M746" i="47"/>
  <c r="L746" i="47"/>
  <c r="M745" i="47"/>
  <c r="L745" i="47"/>
  <c r="M744" i="47"/>
  <c r="L744" i="47"/>
  <c r="M743" i="47"/>
  <c r="L743" i="47"/>
  <c r="M742" i="47"/>
  <c r="L742" i="47"/>
  <c r="M741" i="47"/>
  <c r="L741" i="47"/>
  <c r="M740" i="47"/>
  <c r="L740" i="47"/>
  <c r="M739" i="47"/>
  <c r="L739" i="47"/>
  <c r="M738" i="47"/>
  <c r="L738" i="47"/>
  <c r="M737" i="47"/>
  <c r="L737" i="47"/>
  <c r="M736" i="47"/>
  <c r="L736" i="47"/>
  <c r="M735" i="47"/>
  <c r="L735" i="47"/>
  <c r="M734" i="47"/>
  <c r="L734" i="47"/>
  <c r="M733" i="47"/>
  <c r="L733" i="47"/>
  <c r="M732" i="47"/>
  <c r="L732" i="47"/>
  <c r="M731" i="47"/>
  <c r="L731" i="47"/>
  <c r="M730" i="47"/>
  <c r="L730" i="47"/>
  <c r="M729" i="47"/>
  <c r="L729" i="47"/>
  <c r="M728" i="47"/>
  <c r="L728" i="47"/>
  <c r="M727" i="47"/>
  <c r="L727" i="47"/>
  <c r="M726" i="47"/>
  <c r="L726" i="47"/>
  <c r="M725" i="47"/>
  <c r="L725" i="47"/>
  <c r="M724" i="47"/>
  <c r="L724" i="47"/>
  <c r="M723" i="47"/>
  <c r="L723" i="47"/>
  <c r="M722" i="47"/>
  <c r="L722" i="47"/>
  <c r="M721" i="47"/>
  <c r="L721" i="47"/>
  <c r="M720" i="47"/>
  <c r="L720" i="47"/>
  <c r="M719" i="47"/>
  <c r="L719" i="47"/>
  <c r="M718" i="47"/>
  <c r="L718" i="47"/>
  <c r="M717" i="47"/>
  <c r="L717" i="47"/>
  <c r="M716" i="47"/>
  <c r="L716" i="47"/>
  <c r="M715" i="47"/>
  <c r="L715" i="47"/>
  <c r="M714" i="47"/>
  <c r="L714" i="47"/>
  <c r="M713" i="47"/>
  <c r="L713" i="47"/>
  <c r="M712" i="47"/>
  <c r="L712" i="47"/>
  <c r="M711" i="47"/>
  <c r="L711" i="47"/>
  <c r="M710" i="47"/>
  <c r="L710" i="47"/>
  <c r="M709" i="47"/>
  <c r="L709" i="47"/>
  <c r="M708" i="47"/>
  <c r="L708" i="47"/>
  <c r="M707" i="47"/>
  <c r="L707" i="47"/>
  <c r="M706" i="47"/>
  <c r="L706" i="47"/>
  <c r="M705" i="47"/>
  <c r="L705" i="47"/>
  <c r="M704" i="47"/>
  <c r="L704" i="47"/>
  <c r="M703" i="47"/>
  <c r="L703" i="47"/>
  <c r="M702" i="47"/>
  <c r="L702" i="47"/>
  <c r="M701" i="47"/>
  <c r="L701" i="47"/>
  <c r="M700" i="47"/>
  <c r="L700" i="47"/>
  <c r="M699" i="47"/>
  <c r="L699" i="47"/>
  <c r="M698" i="47"/>
  <c r="L698" i="47"/>
  <c r="M697" i="47"/>
  <c r="L697" i="47"/>
  <c r="M696" i="47"/>
  <c r="L696" i="47"/>
  <c r="M695" i="47"/>
  <c r="L695" i="47"/>
  <c r="M694" i="47"/>
  <c r="L694" i="47"/>
  <c r="M693" i="47"/>
  <c r="L693" i="47"/>
  <c r="M692" i="47"/>
  <c r="L692" i="47"/>
  <c r="M691" i="47"/>
  <c r="L691" i="47"/>
  <c r="M690" i="47"/>
  <c r="L690" i="47"/>
  <c r="M689" i="47"/>
  <c r="L689" i="47"/>
  <c r="M688" i="47"/>
  <c r="L688" i="47"/>
  <c r="M687" i="47"/>
  <c r="L687" i="47"/>
  <c r="M686" i="47"/>
  <c r="L686" i="47"/>
  <c r="M685" i="47"/>
  <c r="L685" i="47"/>
  <c r="M684" i="47"/>
  <c r="L684" i="47"/>
  <c r="M683" i="47"/>
  <c r="L683" i="47"/>
  <c r="M682" i="47"/>
  <c r="L682" i="47"/>
  <c r="M681" i="47"/>
  <c r="L681" i="47"/>
  <c r="M680" i="47"/>
  <c r="L680" i="47"/>
  <c r="M679" i="47"/>
  <c r="L679" i="47"/>
  <c r="M678" i="47"/>
  <c r="L678" i="47"/>
  <c r="M677" i="47"/>
  <c r="L677" i="47"/>
  <c r="M676" i="47"/>
  <c r="L676" i="47"/>
  <c r="M675" i="47"/>
  <c r="L675" i="47"/>
  <c r="M674" i="47"/>
  <c r="L674" i="47"/>
  <c r="M673" i="47"/>
  <c r="L673" i="47"/>
  <c r="M672" i="47"/>
  <c r="L672" i="47"/>
  <c r="M671" i="47"/>
  <c r="L671" i="47"/>
  <c r="M670" i="47"/>
  <c r="L670" i="47"/>
  <c r="M669" i="47"/>
  <c r="L669" i="47"/>
  <c r="M668" i="47"/>
  <c r="L668" i="47"/>
  <c r="M667" i="47"/>
  <c r="L667" i="47"/>
  <c r="M666" i="47"/>
  <c r="L666" i="47"/>
  <c r="M665" i="47"/>
  <c r="L665" i="47"/>
  <c r="M664" i="47"/>
  <c r="L664" i="47"/>
  <c r="M663" i="47"/>
  <c r="L663" i="47"/>
  <c r="M662" i="47"/>
  <c r="L662" i="47"/>
  <c r="M661" i="47"/>
  <c r="L661" i="47"/>
  <c r="M660" i="47"/>
  <c r="L660" i="47"/>
  <c r="M659" i="47"/>
  <c r="L659" i="47"/>
  <c r="M658" i="47"/>
  <c r="L658" i="47"/>
  <c r="M657" i="47"/>
  <c r="L657" i="47"/>
  <c r="M656" i="47"/>
  <c r="L656" i="47"/>
  <c r="M655" i="47"/>
  <c r="L655" i="47"/>
  <c r="M654" i="47"/>
  <c r="L654" i="47"/>
  <c r="M653" i="47"/>
  <c r="L653" i="47"/>
  <c r="M652" i="47"/>
  <c r="L652" i="47"/>
  <c r="M651" i="47"/>
  <c r="L651" i="47"/>
  <c r="M650" i="47"/>
  <c r="L650" i="47"/>
  <c r="M649" i="47"/>
  <c r="L649" i="47"/>
  <c r="M648" i="47"/>
  <c r="L648" i="47"/>
  <c r="M647" i="47"/>
  <c r="L647" i="47"/>
  <c r="M646" i="47"/>
  <c r="L646" i="47"/>
  <c r="M645" i="47"/>
  <c r="L645" i="47"/>
  <c r="M644" i="47"/>
  <c r="L644" i="47"/>
  <c r="M643" i="47"/>
  <c r="L643" i="47"/>
  <c r="M642" i="47"/>
  <c r="L642" i="47"/>
  <c r="M641" i="47"/>
  <c r="L641" i="47"/>
  <c r="M640" i="47"/>
  <c r="L640" i="47"/>
  <c r="M639" i="47"/>
  <c r="L639" i="47"/>
  <c r="M638" i="47"/>
  <c r="L638" i="47"/>
  <c r="M637" i="47"/>
  <c r="L637" i="47"/>
  <c r="M636" i="47"/>
  <c r="L636" i="47"/>
  <c r="M635" i="47"/>
  <c r="L635" i="47"/>
  <c r="M634" i="47"/>
  <c r="L634" i="47"/>
  <c r="M633" i="47"/>
  <c r="L633" i="47"/>
  <c r="M632" i="47"/>
  <c r="L632" i="47"/>
  <c r="M631" i="47"/>
  <c r="L631" i="47"/>
  <c r="M630" i="47"/>
  <c r="L630" i="47"/>
  <c r="M629" i="47"/>
  <c r="L629" i="47"/>
  <c r="M628" i="47"/>
  <c r="L628" i="47"/>
  <c r="M627" i="47"/>
  <c r="L627" i="47"/>
  <c r="M626" i="47"/>
  <c r="L626" i="47"/>
  <c r="M625" i="47"/>
  <c r="L625" i="47"/>
  <c r="M624" i="47"/>
  <c r="L624" i="47"/>
  <c r="M623" i="47"/>
  <c r="L623" i="47"/>
  <c r="M622" i="47"/>
  <c r="L622" i="47"/>
  <c r="M621" i="47"/>
  <c r="L621" i="47"/>
  <c r="M620" i="47"/>
  <c r="L620" i="47"/>
  <c r="M619" i="47"/>
  <c r="L619" i="47"/>
  <c r="M618" i="47"/>
  <c r="L618" i="47"/>
  <c r="M617" i="47"/>
  <c r="L617" i="47"/>
  <c r="M616" i="47"/>
  <c r="L616" i="47"/>
  <c r="M615" i="47"/>
  <c r="L615" i="47"/>
  <c r="M614" i="47"/>
  <c r="L614" i="47"/>
  <c r="M613" i="47"/>
  <c r="L613" i="47"/>
  <c r="M612" i="47"/>
  <c r="L612" i="47"/>
  <c r="M611" i="47"/>
  <c r="L611" i="47"/>
  <c r="M610" i="47"/>
  <c r="L610" i="47"/>
  <c r="M609" i="47"/>
  <c r="L609" i="47"/>
  <c r="M608" i="47"/>
  <c r="L608" i="47"/>
  <c r="M607" i="47"/>
  <c r="L607" i="47"/>
  <c r="M606" i="47"/>
  <c r="L606" i="47"/>
  <c r="M605" i="47"/>
  <c r="L605" i="47"/>
  <c r="M604" i="47"/>
  <c r="L604" i="47"/>
  <c r="M603" i="47"/>
  <c r="L603" i="47"/>
  <c r="M602" i="47"/>
  <c r="L602" i="47"/>
  <c r="M601" i="47"/>
  <c r="L601" i="47"/>
  <c r="M600" i="47"/>
  <c r="L600" i="47"/>
  <c r="M599" i="47"/>
  <c r="L599" i="47"/>
  <c r="M598" i="47"/>
  <c r="L598" i="47"/>
  <c r="M597" i="47"/>
  <c r="L597" i="47"/>
  <c r="M596" i="47"/>
  <c r="L596" i="47"/>
  <c r="M595" i="47"/>
  <c r="L595" i="47"/>
  <c r="M594" i="47"/>
  <c r="L594" i="47"/>
  <c r="M593" i="47"/>
  <c r="L593" i="47"/>
  <c r="M592" i="47"/>
  <c r="L592" i="47"/>
  <c r="M591" i="47"/>
  <c r="L591" i="47"/>
  <c r="M590" i="47"/>
  <c r="L590" i="47"/>
  <c r="M589" i="47"/>
  <c r="L589" i="47"/>
  <c r="M588" i="47"/>
  <c r="L588" i="47"/>
  <c r="M587" i="47"/>
  <c r="L587" i="47"/>
  <c r="M586" i="47"/>
  <c r="L586" i="47"/>
  <c r="M585" i="47"/>
  <c r="L585" i="47"/>
  <c r="M584" i="47"/>
  <c r="L584" i="47"/>
  <c r="M583" i="47"/>
  <c r="L583" i="47"/>
  <c r="M582" i="47"/>
  <c r="L582" i="47"/>
  <c r="M581" i="47"/>
  <c r="L581" i="47"/>
  <c r="M580" i="47"/>
  <c r="L580" i="47"/>
  <c r="M579" i="47"/>
  <c r="L579" i="47"/>
  <c r="M578" i="47"/>
  <c r="L578" i="47"/>
  <c r="M577" i="47"/>
  <c r="L577" i="47"/>
  <c r="M576" i="47"/>
  <c r="L576" i="47"/>
  <c r="M575" i="47"/>
  <c r="L575" i="47"/>
  <c r="M574" i="47"/>
  <c r="L574" i="47"/>
  <c r="M573" i="47"/>
  <c r="L573" i="47"/>
  <c r="M572" i="47"/>
  <c r="L572" i="47"/>
  <c r="M571" i="47"/>
  <c r="L571" i="47"/>
  <c r="M570" i="47"/>
  <c r="L570" i="47"/>
  <c r="M569" i="47"/>
  <c r="L569" i="47"/>
  <c r="M568" i="47"/>
  <c r="L568" i="47"/>
  <c r="M567" i="47"/>
  <c r="L567" i="47"/>
  <c r="M566" i="47"/>
  <c r="L566" i="47"/>
  <c r="M565" i="47"/>
  <c r="L565" i="47"/>
  <c r="M564" i="47"/>
  <c r="L564" i="47"/>
  <c r="M563" i="47"/>
  <c r="L563" i="47"/>
  <c r="M562" i="47"/>
  <c r="L562" i="47"/>
  <c r="M561" i="47"/>
  <c r="L561" i="47"/>
  <c r="M560" i="47"/>
  <c r="L560" i="47"/>
  <c r="M559" i="47"/>
  <c r="L559" i="47"/>
  <c r="M558" i="47"/>
  <c r="L558" i="47"/>
  <c r="M557" i="47"/>
  <c r="L557" i="47"/>
  <c r="M556" i="47"/>
  <c r="L556" i="47"/>
  <c r="M555" i="47"/>
  <c r="L555" i="47"/>
  <c r="M554" i="47"/>
  <c r="L554" i="47"/>
  <c r="M553" i="47"/>
  <c r="L553" i="47"/>
  <c r="M552" i="47"/>
  <c r="L552" i="47"/>
  <c r="M551" i="47"/>
  <c r="L551" i="47"/>
  <c r="M550" i="47"/>
  <c r="L550" i="47"/>
  <c r="M549" i="47"/>
  <c r="L549" i="47"/>
  <c r="M548" i="47"/>
  <c r="L548" i="47"/>
  <c r="M547" i="47"/>
  <c r="L547" i="47"/>
  <c r="M546" i="47"/>
  <c r="L546" i="47"/>
  <c r="M545" i="47"/>
  <c r="L545" i="47"/>
  <c r="M544" i="47"/>
  <c r="L544" i="47"/>
  <c r="M543" i="47"/>
  <c r="L543" i="47"/>
  <c r="M542" i="47"/>
  <c r="L542" i="47"/>
  <c r="M541" i="47"/>
  <c r="L541" i="47"/>
  <c r="M540" i="47"/>
  <c r="L540" i="47"/>
  <c r="M539" i="47"/>
  <c r="L539" i="47"/>
  <c r="M538" i="47"/>
  <c r="L538" i="47"/>
  <c r="M537" i="47"/>
  <c r="L537" i="47"/>
  <c r="M536" i="47"/>
  <c r="L536" i="47"/>
  <c r="M535" i="47"/>
  <c r="L535" i="47"/>
  <c r="M534" i="47"/>
  <c r="L534" i="47"/>
  <c r="M533" i="47"/>
  <c r="L533" i="47"/>
  <c r="M532" i="47"/>
  <c r="L532" i="47"/>
  <c r="M531" i="47"/>
  <c r="L531" i="47"/>
  <c r="M530" i="47"/>
  <c r="L530" i="47"/>
  <c r="M529" i="47"/>
  <c r="L529" i="47"/>
  <c r="M528" i="47"/>
  <c r="L528" i="47"/>
  <c r="M527" i="47"/>
  <c r="L527" i="47"/>
  <c r="M526" i="47"/>
  <c r="L526" i="47"/>
  <c r="M525" i="47"/>
  <c r="L525" i="47"/>
  <c r="M524" i="47"/>
  <c r="L524" i="47"/>
  <c r="M523" i="47"/>
  <c r="L523" i="47"/>
  <c r="M522" i="47"/>
  <c r="L522" i="47"/>
  <c r="M521" i="47"/>
  <c r="L521" i="47"/>
  <c r="M520" i="47"/>
  <c r="L520" i="47"/>
  <c r="M519" i="47"/>
  <c r="L519" i="47"/>
  <c r="M518" i="47"/>
  <c r="L518" i="47"/>
  <c r="M517" i="47"/>
  <c r="L517" i="47"/>
  <c r="M516" i="47"/>
  <c r="L516" i="47"/>
  <c r="M515" i="47"/>
  <c r="L515" i="47"/>
  <c r="M514" i="47"/>
  <c r="L514" i="47"/>
  <c r="M513" i="47"/>
  <c r="L513" i="47"/>
  <c r="M512" i="47"/>
  <c r="L512" i="47"/>
  <c r="M511" i="47"/>
  <c r="L511" i="47"/>
  <c r="M510" i="47"/>
  <c r="L510" i="47"/>
  <c r="M509" i="47"/>
  <c r="L509" i="47"/>
  <c r="M508" i="47"/>
  <c r="L508" i="47"/>
  <c r="M507" i="47"/>
  <c r="L507" i="47"/>
  <c r="M506" i="47"/>
  <c r="L506" i="47"/>
  <c r="M505" i="47"/>
  <c r="L505" i="47"/>
  <c r="M504" i="47"/>
  <c r="L504" i="47"/>
  <c r="M503" i="47"/>
  <c r="L503" i="47"/>
  <c r="M502" i="47"/>
  <c r="L502" i="47"/>
  <c r="M501" i="47"/>
  <c r="L501" i="47"/>
  <c r="M500" i="47"/>
  <c r="L500" i="47"/>
  <c r="M499" i="47"/>
  <c r="L499" i="47"/>
  <c r="M498" i="47"/>
  <c r="L498" i="47"/>
  <c r="M497" i="47"/>
  <c r="L497" i="47"/>
  <c r="M496" i="47"/>
  <c r="L496" i="47"/>
  <c r="M495" i="47"/>
  <c r="L495" i="47"/>
  <c r="M494" i="47"/>
  <c r="L494" i="47"/>
  <c r="M493" i="47"/>
  <c r="L493" i="47"/>
  <c r="M492" i="47"/>
  <c r="L492" i="47"/>
  <c r="M491" i="47"/>
  <c r="L491" i="47"/>
  <c r="M490" i="47"/>
  <c r="L490" i="47"/>
  <c r="M489" i="47"/>
  <c r="L489" i="47"/>
  <c r="M488" i="47"/>
  <c r="L488" i="47"/>
  <c r="M487" i="47"/>
  <c r="L487" i="47"/>
  <c r="M486" i="47"/>
  <c r="L486" i="47"/>
  <c r="M485" i="47"/>
  <c r="L485" i="47"/>
  <c r="M484" i="47"/>
  <c r="L484" i="47"/>
  <c r="M483" i="47"/>
  <c r="L483" i="47"/>
  <c r="M482" i="47"/>
  <c r="L482" i="47"/>
  <c r="M481" i="47"/>
  <c r="L481" i="47"/>
  <c r="M480" i="47"/>
  <c r="L480" i="47"/>
  <c r="M479" i="47"/>
  <c r="L479" i="47"/>
  <c r="M478" i="47"/>
  <c r="L478" i="47"/>
  <c r="M477" i="47"/>
  <c r="L477" i="47"/>
  <c r="M476" i="47"/>
  <c r="L476" i="47"/>
  <c r="M475" i="47"/>
  <c r="L475" i="47"/>
  <c r="M474" i="47"/>
  <c r="L474" i="47"/>
  <c r="M473" i="47"/>
  <c r="L473" i="47"/>
  <c r="M472" i="47"/>
  <c r="L472" i="47"/>
  <c r="M471" i="47"/>
  <c r="L471" i="47"/>
  <c r="M470" i="47"/>
  <c r="L470" i="47"/>
  <c r="M469" i="47"/>
  <c r="L469" i="47"/>
  <c r="M468" i="47"/>
  <c r="L468" i="47"/>
  <c r="M467" i="47"/>
  <c r="L467" i="47"/>
  <c r="M466" i="47"/>
  <c r="L466" i="47"/>
  <c r="M465" i="47"/>
  <c r="L465" i="47"/>
  <c r="M464" i="47"/>
  <c r="L464" i="47"/>
  <c r="M463" i="47"/>
  <c r="L463" i="47"/>
  <c r="M462" i="47"/>
  <c r="L462" i="47"/>
  <c r="M461" i="47"/>
  <c r="L461" i="47"/>
  <c r="M460" i="47"/>
  <c r="L460" i="47"/>
  <c r="M459" i="47"/>
  <c r="L459" i="47"/>
  <c r="M458" i="47"/>
  <c r="L458" i="47"/>
  <c r="M457" i="47"/>
  <c r="L457" i="47"/>
  <c r="M456" i="47"/>
  <c r="L456" i="47"/>
  <c r="M455" i="47"/>
  <c r="L455" i="47"/>
  <c r="M454" i="47"/>
  <c r="L454" i="47"/>
  <c r="M453" i="47"/>
  <c r="L453" i="47"/>
  <c r="M452" i="47"/>
  <c r="L452" i="47"/>
  <c r="M451" i="47"/>
  <c r="L451" i="47"/>
  <c r="M450" i="47"/>
  <c r="L450" i="47"/>
  <c r="M449" i="47"/>
  <c r="L449" i="47"/>
  <c r="M448" i="47"/>
  <c r="L448" i="47"/>
  <c r="M447" i="47"/>
  <c r="L447" i="47"/>
  <c r="M446" i="47"/>
  <c r="L446" i="47"/>
  <c r="M445" i="47"/>
  <c r="L445" i="47"/>
  <c r="M444" i="47"/>
  <c r="L444" i="47"/>
  <c r="M443" i="47"/>
  <c r="L443" i="47"/>
  <c r="M442" i="47"/>
  <c r="L442" i="47"/>
  <c r="M441" i="47"/>
  <c r="L441" i="47"/>
  <c r="M440" i="47"/>
  <c r="L440" i="47"/>
  <c r="M439" i="47"/>
  <c r="L439" i="47"/>
  <c r="M438" i="47"/>
  <c r="L438" i="47"/>
  <c r="M437" i="47"/>
  <c r="L437" i="47"/>
  <c r="M436" i="47"/>
  <c r="L436" i="47"/>
  <c r="M435" i="47"/>
  <c r="L435" i="47"/>
  <c r="M434" i="47"/>
  <c r="L434" i="47"/>
  <c r="M433" i="47"/>
  <c r="L433" i="47"/>
  <c r="M432" i="47"/>
  <c r="L432" i="47"/>
  <c r="M431" i="47"/>
  <c r="L431" i="47"/>
  <c r="M430" i="47"/>
  <c r="L430" i="47"/>
  <c r="M429" i="47"/>
  <c r="L429" i="47"/>
  <c r="M428" i="47"/>
  <c r="L428" i="47"/>
  <c r="M427" i="47"/>
  <c r="L427" i="47"/>
  <c r="M426" i="47"/>
  <c r="L426" i="47"/>
  <c r="M425" i="47"/>
  <c r="L425" i="47"/>
  <c r="M424" i="47"/>
  <c r="L424" i="47"/>
  <c r="M423" i="47"/>
  <c r="L423" i="47"/>
  <c r="M422" i="47"/>
  <c r="L422" i="47"/>
  <c r="M421" i="47"/>
  <c r="L421" i="47"/>
  <c r="M420" i="47"/>
  <c r="L420" i="47"/>
  <c r="M419" i="47"/>
  <c r="L419" i="47"/>
  <c r="M418" i="47"/>
  <c r="L418" i="47"/>
  <c r="M417" i="47"/>
  <c r="L417" i="47"/>
  <c r="M416" i="47"/>
  <c r="L416" i="47"/>
  <c r="M415" i="47"/>
  <c r="L415" i="47"/>
  <c r="M414" i="47"/>
  <c r="L414" i="47"/>
  <c r="M413" i="47"/>
  <c r="L413" i="47"/>
  <c r="M412" i="47"/>
  <c r="L412" i="47"/>
  <c r="M411" i="47"/>
  <c r="L411" i="47"/>
  <c r="M410" i="47"/>
  <c r="L410" i="47"/>
  <c r="M409" i="47"/>
  <c r="L409" i="47"/>
  <c r="M408" i="47"/>
  <c r="L408" i="47"/>
  <c r="M407" i="47"/>
  <c r="L407" i="47"/>
  <c r="M406" i="47"/>
  <c r="L406" i="47"/>
  <c r="M405" i="47"/>
  <c r="L405" i="47"/>
  <c r="M404" i="47"/>
  <c r="L404" i="47"/>
  <c r="M403" i="47"/>
  <c r="L403" i="47"/>
  <c r="M402" i="47"/>
  <c r="L402" i="47"/>
  <c r="M401" i="47"/>
  <c r="L401" i="47"/>
  <c r="M400" i="47"/>
  <c r="L400" i="47"/>
  <c r="M399" i="47"/>
  <c r="L399" i="47"/>
  <c r="M398" i="47"/>
  <c r="L398" i="47"/>
  <c r="M397" i="47"/>
  <c r="L397" i="47"/>
  <c r="M396" i="47"/>
  <c r="L396" i="47"/>
  <c r="M395" i="47"/>
  <c r="L395" i="47"/>
  <c r="M394" i="47"/>
  <c r="L394" i="47"/>
  <c r="M393" i="47"/>
  <c r="L393" i="47"/>
  <c r="M392" i="47"/>
  <c r="L392" i="47"/>
  <c r="M391" i="47"/>
  <c r="L391" i="47"/>
  <c r="M390" i="47"/>
  <c r="L390" i="47"/>
  <c r="M389" i="47"/>
  <c r="L389" i="47"/>
  <c r="M388" i="47"/>
  <c r="L388" i="47"/>
  <c r="M387" i="47"/>
  <c r="L387" i="47"/>
  <c r="M386" i="47"/>
  <c r="L386" i="47"/>
  <c r="M385" i="47"/>
  <c r="L385" i="47"/>
  <c r="M384" i="47"/>
  <c r="L384" i="47"/>
  <c r="M383" i="47"/>
  <c r="L383" i="47"/>
  <c r="M382" i="47"/>
  <c r="L382" i="47"/>
  <c r="M381" i="47"/>
  <c r="L381" i="47"/>
  <c r="M380" i="47"/>
  <c r="L380" i="47"/>
  <c r="M379" i="47"/>
  <c r="L379" i="47"/>
  <c r="M378" i="47"/>
  <c r="L378" i="47"/>
  <c r="M377" i="47"/>
  <c r="L377" i="47"/>
  <c r="M376" i="47"/>
  <c r="L376" i="47"/>
  <c r="M375" i="47"/>
  <c r="L375" i="47"/>
  <c r="M374" i="47"/>
  <c r="L374" i="47"/>
  <c r="M373" i="47"/>
  <c r="L373" i="47"/>
  <c r="M372" i="47"/>
  <c r="L372" i="47"/>
  <c r="M371" i="47"/>
  <c r="L371" i="47"/>
  <c r="M370" i="47"/>
  <c r="L370" i="47"/>
  <c r="M369" i="47"/>
  <c r="L369" i="47"/>
  <c r="M368" i="47"/>
  <c r="L368" i="47"/>
  <c r="M367" i="47"/>
  <c r="L367" i="47"/>
  <c r="M366" i="47"/>
  <c r="L366" i="47"/>
  <c r="M365" i="47"/>
  <c r="L365" i="47"/>
  <c r="M364" i="47"/>
  <c r="L364" i="47"/>
  <c r="M363" i="47"/>
  <c r="L363" i="47"/>
  <c r="M362" i="47"/>
  <c r="L362" i="47"/>
  <c r="M361" i="47"/>
  <c r="L361" i="47"/>
  <c r="M360" i="47"/>
  <c r="L360" i="47"/>
  <c r="M359" i="47"/>
  <c r="L359" i="47"/>
  <c r="M358" i="47"/>
  <c r="L358" i="47"/>
  <c r="M357" i="47"/>
  <c r="L357" i="47"/>
  <c r="M356" i="47"/>
  <c r="L356" i="47"/>
  <c r="M355" i="47"/>
  <c r="L355" i="47"/>
  <c r="M354" i="47"/>
  <c r="L354" i="47"/>
  <c r="M353" i="47"/>
  <c r="L353" i="47"/>
  <c r="M352" i="47"/>
  <c r="L352" i="47"/>
  <c r="M351" i="47"/>
  <c r="L351" i="47"/>
  <c r="M350" i="47"/>
  <c r="L350" i="47"/>
  <c r="M349" i="47"/>
  <c r="L349" i="47"/>
  <c r="M348" i="47"/>
  <c r="L348" i="47"/>
  <c r="M347" i="47"/>
  <c r="L347" i="47"/>
  <c r="M346" i="47"/>
  <c r="L346" i="47"/>
  <c r="M345" i="47"/>
  <c r="L345" i="47"/>
  <c r="M344" i="47"/>
  <c r="L344" i="47"/>
  <c r="M343" i="47"/>
  <c r="L343" i="47"/>
  <c r="M342" i="47"/>
  <c r="L342" i="47"/>
  <c r="M341" i="47"/>
  <c r="L341" i="47"/>
  <c r="M340" i="47"/>
  <c r="L340" i="47"/>
  <c r="M339" i="47"/>
  <c r="L339" i="47"/>
  <c r="M338" i="47"/>
  <c r="L338" i="47"/>
  <c r="M337" i="47"/>
  <c r="L337" i="47"/>
  <c r="M336" i="47"/>
  <c r="L336" i="47"/>
  <c r="M335" i="47"/>
  <c r="L335" i="47"/>
  <c r="M334" i="47"/>
  <c r="L334" i="47"/>
  <c r="M333" i="47"/>
  <c r="L333" i="47"/>
  <c r="M332" i="47"/>
  <c r="L332" i="47"/>
  <c r="M331" i="47"/>
  <c r="L331" i="47"/>
  <c r="M330" i="47"/>
  <c r="L330" i="47"/>
  <c r="M329" i="47"/>
  <c r="L329" i="47"/>
  <c r="M328" i="47"/>
  <c r="L328" i="47"/>
  <c r="M327" i="47"/>
  <c r="L327" i="47"/>
  <c r="M326" i="47"/>
  <c r="L326" i="47"/>
  <c r="M325" i="47"/>
  <c r="L325" i="47"/>
  <c r="M324" i="47"/>
  <c r="L324" i="47"/>
  <c r="M323" i="47"/>
  <c r="L323" i="47"/>
  <c r="M322" i="47"/>
  <c r="L322" i="47"/>
  <c r="M321" i="47"/>
  <c r="L321" i="47"/>
  <c r="M320" i="47"/>
  <c r="L320" i="47"/>
  <c r="M319" i="47"/>
  <c r="L319" i="47"/>
  <c r="M318" i="47"/>
  <c r="L318" i="47"/>
  <c r="M317" i="47"/>
  <c r="L317" i="47"/>
  <c r="M316" i="47"/>
  <c r="L316" i="47"/>
  <c r="M315" i="47"/>
  <c r="L315" i="47"/>
  <c r="M314" i="47"/>
  <c r="L314" i="47"/>
  <c r="M313" i="47"/>
  <c r="L313" i="47"/>
  <c r="M312" i="47"/>
  <c r="L312" i="47"/>
  <c r="M311" i="47"/>
  <c r="L311" i="47"/>
  <c r="M310" i="47"/>
  <c r="L310" i="47"/>
  <c r="M309" i="47"/>
  <c r="L309" i="47"/>
  <c r="M308" i="47"/>
  <c r="L308" i="47"/>
  <c r="M307" i="47"/>
  <c r="L307" i="47"/>
  <c r="M306" i="47"/>
  <c r="L306" i="47"/>
  <c r="M305" i="47"/>
  <c r="L305" i="47"/>
  <c r="M304" i="47"/>
  <c r="L304" i="47"/>
  <c r="M303" i="47"/>
  <c r="L303" i="47"/>
  <c r="M302" i="47"/>
  <c r="L302" i="47"/>
  <c r="M301" i="47"/>
  <c r="L301" i="47"/>
  <c r="M300" i="47"/>
  <c r="L300" i="47"/>
  <c r="M299" i="47"/>
  <c r="L299" i="47"/>
  <c r="M298" i="47"/>
  <c r="L298" i="47"/>
  <c r="M297" i="47"/>
  <c r="L297" i="47"/>
  <c r="M296" i="47"/>
  <c r="L296" i="47"/>
  <c r="M295" i="47"/>
  <c r="L295" i="47"/>
  <c r="M294" i="47"/>
  <c r="L294" i="47"/>
  <c r="M293" i="47"/>
  <c r="L293" i="47"/>
  <c r="M292" i="47"/>
  <c r="L292" i="47"/>
  <c r="M291" i="47"/>
  <c r="L291" i="47"/>
  <c r="M290" i="47"/>
  <c r="L290" i="47"/>
  <c r="M289" i="47"/>
  <c r="L289" i="47"/>
  <c r="M288" i="47"/>
  <c r="L288" i="47"/>
  <c r="M287" i="47"/>
  <c r="L287" i="47"/>
  <c r="M286" i="47"/>
  <c r="L286" i="47"/>
  <c r="M285" i="47"/>
  <c r="L285" i="47"/>
  <c r="M284" i="47"/>
  <c r="L284" i="47"/>
  <c r="M283" i="47"/>
  <c r="L283" i="47"/>
  <c r="M282" i="47"/>
  <c r="L282" i="47"/>
  <c r="M281" i="47"/>
  <c r="L281" i="47"/>
  <c r="M280" i="47"/>
  <c r="L280" i="47"/>
  <c r="M279" i="47"/>
  <c r="L279" i="47"/>
  <c r="M278" i="47"/>
  <c r="L278" i="47"/>
  <c r="M277" i="47"/>
  <c r="L277" i="47"/>
  <c r="M276" i="47"/>
  <c r="L276" i="47"/>
  <c r="M275" i="47"/>
  <c r="L275" i="47"/>
  <c r="M274" i="47"/>
  <c r="L274" i="47"/>
  <c r="M273" i="47"/>
  <c r="L273" i="47"/>
  <c r="M272" i="47"/>
  <c r="L272" i="47"/>
  <c r="M271" i="47"/>
  <c r="L271" i="47"/>
  <c r="M270" i="47"/>
  <c r="L270" i="47"/>
  <c r="M269" i="47"/>
  <c r="L269" i="47"/>
  <c r="M268" i="47"/>
  <c r="L268" i="47"/>
  <c r="M267" i="47"/>
  <c r="L267" i="47"/>
  <c r="M266" i="47"/>
  <c r="L266" i="47"/>
  <c r="M265" i="47"/>
  <c r="L265" i="47"/>
  <c r="M264" i="47"/>
  <c r="L264" i="47"/>
  <c r="M263" i="47"/>
  <c r="L263" i="47"/>
  <c r="M262" i="47"/>
  <c r="L262" i="47"/>
  <c r="M261" i="47"/>
  <c r="L261" i="47"/>
  <c r="M260" i="47"/>
  <c r="L260" i="47"/>
  <c r="M259" i="47"/>
  <c r="L259" i="47"/>
  <c r="M258" i="47"/>
  <c r="L258" i="47"/>
  <c r="M257" i="47"/>
  <c r="L257" i="47"/>
  <c r="M256" i="47"/>
  <c r="L256" i="47"/>
  <c r="M255" i="47"/>
  <c r="L255" i="47"/>
  <c r="M254" i="47"/>
  <c r="L254" i="47"/>
  <c r="M253" i="47"/>
  <c r="L253" i="47"/>
  <c r="M252" i="47"/>
  <c r="L252" i="47"/>
  <c r="M251" i="47"/>
  <c r="L251" i="47"/>
  <c r="M250" i="47"/>
  <c r="L250" i="47"/>
  <c r="M249" i="47"/>
  <c r="L249" i="47"/>
  <c r="M248" i="47"/>
  <c r="L248" i="47"/>
  <c r="M247" i="47"/>
  <c r="L247" i="47"/>
  <c r="M246" i="47"/>
  <c r="L246" i="47"/>
  <c r="M245" i="47"/>
  <c r="L245" i="47"/>
  <c r="M244" i="47"/>
  <c r="L244" i="47"/>
  <c r="M243" i="47"/>
  <c r="L243" i="47"/>
  <c r="M242" i="47"/>
  <c r="L242" i="47"/>
  <c r="M241" i="47"/>
  <c r="L241" i="47"/>
  <c r="M240" i="47"/>
  <c r="L240" i="47"/>
  <c r="M239" i="47"/>
  <c r="L239" i="47"/>
  <c r="M238" i="47"/>
  <c r="L238" i="47"/>
  <c r="M237" i="47"/>
  <c r="L237" i="47"/>
  <c r="M236" i="47"/>
  <c r="L236" i="47"/>
  <c r="M235" i="47"/>
  <c r="L235" i="47"/>
  <c r="M234" i="47"/>
  <c r="L234" i="47"/>
  <c r="M233" i="47"/>
  <c r="L233" i="47"/>
  <c r="M232" i="47"/>
  <c r="L232" i="47"/>
  <c r="M231" i="47"/>
  <c r="L231" i="47"/>
  <c r="M230" i="47"/>
  <c r="L230" i="47"/>
  <c r="M229" i="47"/>
  <c r="L229" i="47"/>
  <c r="M228" i="47"/>
  <c r="L228" i="47"/>
  <c r="M227" i="47"/>
  <c r="L227" i="47"/>
  <c r="M226" i="47"/>
  <c r="L226" i="47"/>
  <c r="M225" i="47"/>
  <c r="L225" i="47"/>
  <c r="M224" i="47"/>
  <c r="L224" i="47"/>
  <c r="M223" i="47"/>
  <c r="L223" i="47"/>
  <c r="M222" i="47"/>
  <c r="L222" i="47"/>
  <c r="M221" i="47"/>
  <c r="L221" i="47"/>
  <c r="M220" i="47"/>
  <c r="L220" i="47"/>
  <c r="M219" i="47"/>
  <c r="L219" i="47"/>
  <c r="M218" i="47"/>
  <c r="L218" i="47"/>
  <c r="M217" i="47"/>
  <c r="L217" i="47"/>
  <c r="M216" i="47"/>
  <c r="L216" i="47"/>
  <c r="M215" i="47"/>
  <c r="L215" i="47"/>
  <c r="M214" i="47"/>
  <c r="L214" i="47"/>
  <c r="M213" i="47"/>
  <c r="L213" i="47"/>
  <c r="M212" i="47"/>
  <c r="L212" i="47"/>
  <c r="M211" i="47"/>
  <c r="L211" i="47"/>
  <c r="M210" i="47"/>
  <c r="L210" i="47"/>
  <c r="M209" i="47"/>
  <c r="L209" i="47"/>
  <c r="M208" i="47"/>
  <c r="L208" i="47"/>
  <c r="M207" i="47"/>
  <c r="L207" i="47"/>
  <c r="M206" i="47"/>
  <c r="L206" i="47"/>
  <c r="M205" i="47"/>
  <c r="L205" i="47"/>
  <c r="M204" i="47"/>
  <c r="L204" i="47"/>
  <c r="M203" i="47"/>
  <c r="L203" i="47"/>
  <c r="M202" i="47"/>
  <c r="L202" i="47"/>
  <c r="M201" i="47"/>
  <c r="L201" i="47"/>
  <c r="M200" i="47"/>
  <c r="L200" i="47"/>
  <c r="M199" i="47"/>
  <c r="L199" i="47"/>
  <c r="M198" i="47"/>
  <c r="L198" i="47"/>
  <c r="M197" i="47"/>
  <c r="L197" i="47"/>
  <c r="M196" i="47"/>
  <c r="L196" i="47"/>
  <c r="M195" i="47"/>
  <c r="L195" i="47"/>
  <c r="M194" i="47"/>
  <c r="L194" i="47"/>
  <c r="M193" i="47"/>
  <c r="L193" i="47"/>
  <c r="M192" i="47"/>
  <c r="L192" i="47"/>
  <c r="M191" i="47"/>
  <c r="L191" i="47"/>
  <c r="M190" i="47"/>
  <c r="L190" i="47"/>
  <c r="M189" i="47"/>
  <c r="L189" i="47"/>
  <c r="M188" i="47"/>
  <c r="L188" i="47"/>
  <c r="M187" i="47"/>
  <c r="L187" i="47"/>
  <c r="M186" i="47"/>
  <c r="L186" i="47"/>
  <c r="M185" i="47"/>
  <c r="L185" i="47"/>
  <c r="M184" i="47"/>
  <c r="L184" i="47"/>
  <c r="M183" i="47"/>
  <c r="L183" i="47"/>
  <c r="M182" i="47"/>
  <c r="L182" i="47"/>
  <c r="M181" i="47"/>
  <c r="L181" i="47"/>
  <c r="M180" i="47"/>
  <c r="L180" i="47"/>
  <c r="M179" i="47"/>
  <c r="L179" i="47"/>
  <c r="M178" i="47"/>
  <c r="L178" i="47"/>
  <c r="M177" i="47"/>
  <c r="L177" i="47"/>
  <c r="M176" i="47"/>
  <c r="L176" i="47"/>
  <c r="M175" i="47"/>
  <c r="L175" i="47"/>
  <c r="M174" i="47"/>
  <c r="L174" i="47"/>
  <c r="M173" i="47"/>
  <c r="L173" i="47"/>
  <c r="M172" i="47"/>
  <c r="L172" i="47"/>
  <c r="M171" i="47"/>
  <c r="L171" i="47"/>
  <c r="M170" i="47"/>
  <c r="L170" i="47"/>
  <c r="M169" i="47"/>
  <c r="L169" i="47"/>
  <c r="M168" i="47"/>
  <c r="L168" i="47"/>
  <c r="M167" i="47"/>
  <c r="L167" i="47"/>
  <c r="M166" i="47"/>
  <c r="L166" i="47"/>
  <c r="M165" i="47"/>
  <c r="L165" i="47"/>
  <c r="M164" i="47"/>
  <c r="L164" i="47"/>
  <c r="M163" i="47"/>
  <c r="L163" i="47"/>
  <c r="M162" i="47"/>
  <c r="L162" i="47"/>
  <c r="M161" i="47"/>
  <c r="L161" i="47"/>
  <c r="M160" i="47"/>
  <c r="L160" i="47"/>
  <c r="M159" i="47"/>
  <c r="L159" i="47"/>
  <c r="M158" i="47"/>
  <c r="L158" i="47"/>
  <c r="M157" i="47"/>
  <c r="L157" i="47"/>
  <c r="M156" i="47"/>
  <c r="L156" i="47"/>
  <c r="M155" i="47"/>
  <c r="L155" i="47"/>
  <c r="M154" i="47"/>
  <c r="L154" i="47"/>
  <c r="M153" i="47"/>
  <c r="L153" i="47"/>
  <c r="M152" i="47"/>
  <c r="L152" i="47"/>
  <c r="M151" i="47"/>
  <c r="L151" i="47"/>
  <c r="M150" i="47"/>
  <c r="L150" i="47"/>
  <c r="M149" i="47"/>
  <c r="L149" i="47"/>
  <c r="M148" i="47"/>
  <c r="L148" i="47"/>
  <c r="M147" i="47"/>
  <c r="L147" i="47"/>
  <c r="M146" i="47"/>
  <c r="L146" i="47"/>
  <c r="M145" i="47"/>
  <c r="L145" i="47"/>
  <c r="M144" i="47"/>
  <c r="L144" i="47"/>
  <c r="M143" i="47"/>
  <c r="L143" i="47"/>
  <c r="M142" i="47"/>
  <c r="L142" i="47"/>
  <c r="M141" i="47"/>
  <c r="L141" i="47"/>
  <c r="M140" i="47"/>
  <c r="L140" i="47"/>
  <c r="M139" i="47"/>
  <c r="L139" i="47"/>
  <c r="M138" i="47"/>
  <c r="L138" i="47"/>
  <c r="M137" i="47"/>
  <c r="L137" i="47"/>
  <c r="M136" i="47"/>
  <c r="L136" i="47"/>
  <c r="M135" i="47"/>
  <c r="L135" i="47"/>
  <c r="M134" i="47"/>
  <c r="L134" i="47"/>
  <c r="M133" i="47"/>
  <c r="L133" i="47"/>
  <c r="M132" i="47"/>
  <c r="L132" i="47"/>
  <c r="M131" i="47"/>
  <c r="L131" i="47"/>
  <c r="M130" i="47"/>
  <c r="L130" i="47"/>
  <c r="M129" i="47"/>
  <c r="L129" i="47"/>
  <c r="M128" i="47"/>
  <c r="L128" i="47"/>
  <c r="M127" i="47"/>
  <c r="L127" i="47"/>
  <c r="M126" i="47"/>
  <c r="L126" i="47"/>
  <c r="M125" i="47"/>
  <c r="L125" i="47"/>
  <c r="M124" i="47"/>
  <c r="L124" i="47"/>
  <c r="M123" i="47"/>
  <c r="L123" i="47"/>
  <c r="M122" i="47"/>
  <c r="L122" i="47"/>
  <c r="M121" i="47"/>
  <c r="L121" i="47"/>
  <c r="M120" i="47"/>
  <c r="L120" i="47"/>
  <c r="M119" i="47"/>
  <c r="L119" i="47"/>
  <c r="M118" i="47"/>
  <c r="L118" i="47"/>
  <c r="M117" i="47"/>
  <c r="L117" i="47"/>
  <c r="M116" i="47"/>
  <c r="L116" i="47"/>
  <c r="M115" i="47"/>
  <c r="L115" i="47"/>
  <c r="M114" i="47"/>
  <c r="L114" i="47"/>
  <c r="M113" i="47"/>
  <c r="L113" i="47"/>
  <c r="M112" i="47"/>
  <c r="L112" i="47"/>
  <c r="M111" i="47"/>
  <c r="L111" i="47"/>
  <c r="M110" i="47"/>
  <c r="L110" i="47"/>
  <c r="M109" i="47"/>
  <c r="L109" i="47"/>
  <c r="M108" i="47"/>
  <c r="L108" i="47"/>
  <c r="M107" i="47"/>
  <c r="L107" i="47"/>
  <c r="M106" i="47"/>
  <c r="L106" i="47"/>
  <c r="M105" i="47"/>
  <c r="L105" i="47"/>
  <c r="M104" i="47"/>
  <c r="L104" i="47"/>
  <c r="M103" i="47"/>
  <c r="L103" i="47"/>
  <c r="M102" i="47"/>
  <c r="L102" i="47"/>
  <c r="M101" i="47"/>
  <c r="L101" i="47"/>
  <c r="M100" i="47"/>
  <c r="L100" i="47"/>
  <c r="M99" i="47"/>
  <c r="L99" i="47"/>
  <c r="M98" i="47"/>
  <c r="L98" i="47"/>
  <c r="M97" i="47"/>
  <c r="L97" i="47"/>
  <c r="M96" i="47"/>
  <c r="L96" i="47"/>
  <c r="M95" i="47"/>
  <c r="L95" i="47"/>
  <c r="M94" i="47"/>
  <c r="L94" i="47"/>
  <c r="M93" i="47"/>
  <c r="L93" i="47"/>
  <c r="M92" i="47"/>
  <c r="L92" i="47"/>
  <c r="M91" i="47"/>
  <c r="L91" i="47"/>
  <c r="M90" i="47"/>
  <c r="L90" i="47"/>
  <c r="M89" i="47"/>
  <c r="L89" i="47"/>
  <c r="M88" i="47"/>
  <c r="L88" i="47"/>
  <c r="M87" i="47"/>
  <c r="L87" i="47"/>
  <c r="M86" i="47"/>
  <c r="L86" i="47"/>
  <c r="M85" i="47"/>
  <c r="L85" i="47"/>
  <c r="M84" i="47"/>
  <c r="L84" i="47"/>
  <c r="M83" i="47"/>
  <c r="L83" i="47"/>
  <c r="M82" i="47"/>
  <c r="L82" i="47"/>
  <c r="M81" i="47"/>
  <c r="L81" i="47"/>
  <c r="M80" i="47"/>
  <c r="L80" i="47"/>
  <c r="M79" i="47"/>
  <c r="L79" i="47"/>
  <c r="M78" i="47"/>
  <c r="L78" i="47"/>
  <c r="M77" i="47"/>
  <c r="L77" i="47"/>
  <c r="M76" i="47"/>
  <c r="L76" i="47"/>
  <c r="M75" i="47"/>
  <c r="L75" i="47"/>
  <c r="M74" i="47"/>
  <c r="L74" i="47"/>
  <c r="M73" i="47"/>
  <c r="L73" i="47"/>
  <c r="M72" i="47"/>
  <c r="L72" i="47"/>
  <c r="M71" i="47"/>
  <c r="L71" i="47"/>
  <c r="M70" i="47"/>
  <c r="L70" i="47"/>
  <c r="M69" i="47"/>
  <c r="L69" i="47"/>
  <c r="M68" i="47"/>
  <c r="L68" i="47"/>
  <c r="M67" i="47"/>
  <c r="L67" i="47"/>
  <c r="M66" i="47"/>
  <c r="L66" i="47"/>
  <c r="M65" i="47"/>
  <c r="L65" i="47"/>
  <c r="M64" i="47"/>
  <c r="L64" i="47"/>
  <c r="M63" i="47"/>
  <c r="L63" i="47"/>
  <c r="M62" i="47"/>
  <c r="L62" i="47"/>
  <c r="M61" i="47"/>
  <c r="L61" i="47"/>
  <c r="M60" i="47"/>
  <c r="L60" i="47"/>
  <c r="M59" i="47"/>
  <c r="L59" i="47"/>
  <c r="M58" i="47"/>
  <c r="L58" i="47"/>
  <c r="M57" i="47"/>
  <c r="L57" i="47"/>
  <c r="M56" i="47"/>
  <c r="L56" i="47"/>
  <c r="M55" i="47"/>
  <c r="L55" i="47"/>
  <c r="M54" i="47"/>
  <c r="L54" i="47"/>
  <c r="M53" i="47"/>
  <c r="L53" i="47"/>
  <c r="M52" i="47"/>
  <c r="L52" i="47"/>
  <c r="M51" i="47"/>
  <c r="L51" i="47"/>
  <c r="M50" i="47"/>
  <c r="L50" i="47"/>
  <c r="M49" i="47"/>
  <c r="L49" i="47"/>
  <c r="M48" i="47"/>
  <c r="L48" i="47"/>
  <c r="M47" i="47"/>
  <c r="L47" i="47"/>
  <c r="M46" i="47"/>
  <c r="L46" i="47"/>
  <c r="M45" i="47"/>
  <c r="L45" i="47"/>
  <c r="M44" i="47"/>
  <c r="L44" i="47"/>
  <c r="M43" i="47"/>
  <c r="L43" i="47"/>
  <c r="M42" i="47"/>
  <c r="L42" i="47"/>
  <c r="M41" i="47"/>
  <c r="L41" i="47"/>
  <c r="M40" i="47"/>
  <c r="L40" i="47"/>
  <c r="M39" i="47"/>
  <c r="L39" i="47"/>
  <c r="M38" i="47"/>
  <c r="L38" i="47"/>
  <c r="M37" i="47"/>
  <c r="L37" i="47"/>
  <c r="M36" i="47"/>
  <c r="L36" i="47"/>
  <c r="M35" i="47"/>
  <c r="L35" i="47"/>
  <c r="M34" i="47"/>
  <c r="L34" i="47"/>
  <c r="M33" i="47"/>
  <c r="L33" i="47"/>
  <c r="M32" i="47"/>
  <c r="L32" i="47"/>
  <c r="M31" i="47"/>
  <c r="L31" i="47"/>
  <c r="M30" i="47"/>
  <c r="L30" i="47"/>
  <c r="M29" i="47"/>
  <c r="L29" i="47"/>
  <c r="M28" i="47"/>
  <c r="L28" i="47"/>
  <c r="M27" i="47"/>
  <c r="L27" i="47"/>
  <c r="M26" i="47"/>
  <c r="L26" i="47"/>
  <c r="M25" i="47"/>
  <c r="L25" i="47"/>
  <c r="M24" i="47"/>
  <c r="L24" i="47"/>
  <c r="M23" i="47"/>
  <c r="L23" i="47"/>
  <c r="M22" i="47"/>
  <c r="L22" i="47"/>
  <c r="M21" i="47"/>
  <c r="L21" i="47"/>
  <c r="M20" i="47"/>
  <c r="L20" i="47"/>
  <c r="M19" i="47"/>
  <c r="L19" i="47"/>
  <c r="M18" i="47"/>
  <c r="L18" i="47"/>
  <c r="M17" i="47"/>
  <c r="L17" i="47"/>
  <c r="M16" i="47"/>
  <c r="L16" i="47"/>
  <c r="M15" i="47"/>
  <c r="L15" i="47"/>
  <c r="M14" i="47"/>
  <c r="L14" i="47"/>
  <c r="M13" i="47"/>
  <c r="L13" i="47"/>
  <c r="M12" i="47"/>
  <c r="L12" i="47"/>
  <c r="M11" i="47"/>
  <c r="L11" i="47"/>
  <c r="M10" i="47"/>
  <c r="L10" i="47"/>
  <c r="M9" i="47"/>
  <c r="L9" i="47"/>
  <c r="M8" i="47"/>
  <c r="L8" i="47"/>
  <c r="M7" i="47"/>
  <c r="L7" i="47"/>
  <c r="M6" i="47"/>
  <c r="L6" i="47"/>
  <c r="M5" i="47"/>
  <c r="L5" i="47"/>
  <c r="M4" i="47"/>
  <c r="L4" i="47"/>
  <c r="M3" i="47"/>
  <c r="L3" i="47"/>
  <c r="H107" i="16"/>
  <c r="G107" i="16"/>
  <c r="N10" i="20"/>
  <c r="B599" i="47"/>
  <c r="B598" i="47"/>
  <c r="B597" i="47"/>
  <c r="B596" i="47"/>
  <c r="B595" i="47"/>
  <c r="B594" i="47"/>
  <c r="B593" i="47"/>
  <c r="B592" i="47"/>
  <c r="B591" i="47"/>
  <c r="B590" i="47"/>
  <c r="B589" i="47"/>
  <c r="B588" i="47"/>
  <c r="B587" i="47"/>
  <c r="B586" i="47"/>
  <c r="B585" i="47"/>
  <c r="B584" i="47"/>
  <c r="B583" i="47"/>
  <c r="B582" i="47"/>
  <c r="B581" i="47"/>
  <c r="B580" i="47"/>
  <c r="B579" i="47"/>
  <c r="B578" i="47"/>
  <c r="B577" i="47"/>
  <c r="B576" i="47"/>
  <c r="B575" i="47"/>
  <c r="B574" i="47"/>
  <c r="B573" i="47"/>
  <c r="B572" i="47"/>
  <c r="B571" i="47"/>
  <c r="B570" i="47"/>
  <c r="B569" i="47"/>
  <c r="B568" i="47"/>
  <c r="B567" i="47"/>
  <c r="B566" i="47"/>
  <c r="B565" i="47"/>
  <c r="B564" i="47"/>
  <c r="B563" i="47"/>
  <c r="B562" i="47"/>
  <c r="B561" i="47"/>
  <c r="B560" i="47"/>
  <c r="B559" i="47"/>
  <c r="B558" i="47"/>
  <c r="B557" i="47"/>
  <c r="B556" i="47"/>
  <c r="B555" i="47"/>
  <c r="B554" i="47"/>
  <c r="B553" i="47"/>
  <c r="B552" i="47"/>
  <c r="B551" i="47"/>
  <c r="B550" i="47"/>
  <c r="B549" i="47"/>
  <c r="B548" i="47"/>
  <c r="B547" i="47"/>
  <c r="B546" i="47"/>
  <c r="B545" i="47"/>
  <c r="B544" i="47"/>
  <c r="B543" i="47"/>
  <c r="B542" i="47"/>
  <c r="B541" i="47"/>
  <c r="B540" i="47"/>
  <c r="B539" i="47"/>
  <c r="B538" i="47"/>
  <c r="B537" i="47"/>
  <c r="B536" i="47"/>
  <c r="B535" i="47"/>
  <c r="B534" i="47"/>
  <c r="B533" i="47"/>
  <c r="B532" i="47"/>
  <c r="B531" i="47"/>
  <c r="B530" i="47"/>
  <c r="B529" i="47"/>
  <c r="B528" i="47"/>
  <c r="B527" i="47"/>
  <c r="B526" i="47"/>
  <c r="B525" i="47"/>
  <c r="B524" i="47"/>
  <c r="B523" i="47"/>
  <c r="B522" i="47"/>
  <c r="B521" i="47"/>
  <c r="B520" i="47"/>
  <c r="B519" i="47"/>
  <c r="B518" i="47"/>
  <c r="B517" i="47"/>
  <c r="B516" i="47"/>
  <c r="B515" i="47"/>
  <c r="B514" i="47"/>
  <c r="B513" i="47"/>
  <c r="B512" i="47"/>
  <c r="B511" i="47"/>
  <c r="B510" i="47"/>
  <c r="B509" i="47"/>
  <c r="B508" i="47"/>
  <c r="B507" i="47"/>
  <c r="B506" i="47"/>
  <c r="B505" i="47"/>
  <c r="B504" i="47"/>
  <c r="B503" i="47"/>
  <c r="B502" i="47"/>
  <c r="B501" i="47"/>
  <c r="B500" i="47"/>
  <c r="B499" i="47"/>
  <c r="B498" i="47"/>
  <c r="B497" i="47"/>
  <c r="B496" i="47"/>
  <c r="B495" i="47"/>
  <c r="B494" i="47"/>
  <c r="B493" i="47"/>
  <c r="B492" i="47"/>
  <c r="B491" i="47"/>
  <c r="B490" i="47"/>
  <c r="B489" i="47"/>
  <c r="B488" i="47"/>
  <c r="B487" i="47"/>
  <c r="B486" i="47"/>
  <c r="B485" i="47"/>
  <c r="B484" i="47"/>
  <c r="B483" i="47"/>
  <c r="B482" i="47"/>
  <c r="B481" i="47"/>
  <c r="B480" i="47"/>
  <c r="B479" i="47"/>
  <c r="B478" i="47"/>
  <c r="B477" i="47"/>
  <c r="B476" i="47"/>
  <c r="B475" i="47"/>
  <c r="B474" i="47"/>
  <c r="B473" i="47"/>
  <c r="B472" i="47"/>
  <c r="B471" i="47"/>
  <c r="B470" i="47"/>
  <c r="B469" i="47"/>
  <c r="B468" i="47"/>
  <c r="B467" i="47"/>
  <c r="B466" i="47"/>
  <c r="B465" i="47"/>
  <c r="B464" i="47"/>
  <c r="B463" i="47"/>
  <c r="B462" i="47"/>
  <c r="B461" i="47"/>
  <c r="B460" i="47"/>
  <c r="B459" i="47"/>
  <c r="B458" i="47"/>
  <c r="B457" i="47"/>
  <c r="B456" i="47"/>
  <c r="B455" i="47"/>
  <c r="B454" i="47"/>
  <c r="B453" i="47"/>
  <c r="B452" i="47"/>
  <c r="B451" i="47"/>
  <c r="B450" i="47"/>
  <c r="B449" i="47"/>
  <c r="B448" i="47"/>
  <c r="B447" i="47"/>
  <c r="B446" i="47"/>
  <c r="B445" i="47"/>
  <c r="B444" i="47"/>
  <c r="B443" i="47"/>
  <c r="B442" i="47"/>
  <c r="B441" i="47"/>
  <c r="B440" i="47"/>
  <c r="B439" i="47"/>
  <c r="B438" i="47"/>
  <c r="B437" i="47"/>
  <c r="B436" i="47"/>
  <c r="B435" i="47"/>
  <c r="B434" i="47"/>
  <c r="B433" i="47"/>
  <c r="B432" i="47"/>
  <c r="B431" i="47"/>
  <c r="B430" i="47"/>
  <c r="B429" i="47"/>
  <c r="B428" i="47"/>
  <c r="B427" i="47"/>
  <c r="B426" i="47"/>
  <c r="B425" i="47"/>
  <c r="B424" i="47"/>
  <c r="B423" i="47"/>
  <c r="B422" i="47"/>
  <c r="B421" i="47"/>
  <c r="B420" i="47"/>
  <c r="B419" i="47"/>
  <c r="B418" i="47"/>
  <c r="B417" i="47"/>
  <c r="B416" i="47"/>
  <c r="B415" i="47"/>
  <c r="B414" i="47"/>
  <c r="B413" i="47"/>
  <c r="B412" i="47"/>
  <c r="B411" i="47"/>
  <c r="B410" i="47"/>
  <c r="B409" i="47"/>
  <c r="B408" i="47"/>
  <c r="B407" i="47"/>
  <c r="B406" i="47"/>
  <c r="B405" i="47"/>
  <c r="B404" i="47"/>
  <c r="B403" i="47"/>
  <c r="B402" i="47"/>
  <c r="B401" i="47"/>
  <c r="B400" i="47"/>
  <c r="B399" i="47"/>
  <c r="B398" i="47"/>
  <c r="B397" i="47"/>
  <c r="B396" i="47"/>
  <c r="B395" i="47"/>
  <c r="B394" i="47"/>
  <c r="B393" i="47"/>
  <c r="B392" i="47"/>
  <c r="B391" i="47"/>
  <c r="B390" i="47"/>
  <c r="B389" i="47"/>
  <c r="B388" i="47"/>
  <c r="B387" i="47"/>
  <c r="B386" i="47"/>
  <c r="B385" i="47"/>
  <c r="B384" i="47"/>
  <c r="B383" i="47"/>
  <c r="B382" i="47"/>
  <c r="B381" i="47"/>
  <c r="B380" i="47"/>
  <c r="B379" i="47"/>
  <c r="B378" i="47"/>
  <c r="B377" i="47"/>
  <c r="B376" i="47"/>
  <c r="B375" i="47"/>
  <c r="B374" i="47"/>
  <c r="B373" i="47"/>
  <c r="B372" i="47"/>
  <c r="B371" i="47"/>
  <c r="B370" i="47"/>
  <c r="B369" i="47"/>
  <c r="B368" i="47"/>
  <c r="B367" i="47"/>
  <c r="B366" i="47"/>
  <c r="B365" i="47"/>
  <c r="B364" i="47"/>
  <c r="B363" i="47"/>
  <c r="B362" i="47"/>
  <c r="B361" i="47"/>
  <c r="B360" i="47"/>
  <c r="B359" i="47"/>
  <c r="B358" i="47"/>
  <c r="B357" i="47"/>
  <c r="B356" i="47"/>
  <c r="B355" i="47"/>
  <c r="B354" i="47"/>
  <c r="B353" i="47"/>
  <c r="B352" i="47"/>
  <c r="B351" i="47"/>
  <c r="B350" i="47"/>
  <c r="B349" i="47"/>
  <c r="B348" i="47"/>
  <c r="B347" i="47"/>
  <c r="B346" i="47"/>
  <c r="B345" i="47"/>
  <c r="B344" i="47"/>
  <c r="B343" i="47"/>
  <c r="B342" i="47"/>
  <c r="B341" i="47"/>
  <c r="B340" i="47"/>
  <c r="B339" i="47"/>
  <c r="B338" i="47"/>
  <c r="B337" i="47"/>
  <c r="B336" i="47"/>
  <c r="B335" i="47"/>
  <c r="B334" i="47"/>
  <c r="B333" i="47"/>
  <c r="B332" i="47"/>
  <c r="B331" i="47"/>
  <c r="B330" i="47"/>
  <c r="B329" i="47"/>
  <c r="B328" i="47"/>
  <c r="B327" i="47"/>
  <c r="B326" i="47"/>
  <c r="B325" i="47"/>
  <c r="B324" i="47"/>
  <c r="B323" i="47"/>
  <c r="B322" i="47"/>
  <c r="B321" i="47"/>
  <c r="B320" i="47"/>
  <c r="B319" i="47"/>
  <c r="B318" i="47"/>
  <c r="B317" i="47"/>
  <c r="B316" i="47"/>
  <c r="B315" i="47"/>
  <c r="B314" i="47"/>
  <c r="B313" i="47"/>
  <c r="B312" i="47"/>
  <c r="B311" i="47"/>
  <c r="B310" i="47"/>
  <c r="B309" i="47"/>
  <c r="B308" i="47"/>
  <c r="B307" i="47"/>
  <c r="B306" i="47"/>
  <c r="B305" i="47"/>
  <c r="B304" i="47"/>
  <c r="B303" i="47"/>
  <c r="B302" i="47"/>
  <c r="B301" i="47"/>
  <c r="B300" i="47"/>
  <c r="B299" i="47"/>
  <c r="B298" i="47"/>
  <c r="B297" i="47"/>
  <c r="B296" i="47"/>
  <c r="B295" i="47"/>
  <c r="B294" i="47"/>
  <c r="B293" i="47"/>
  <c r="B292" i="47"/>
  <c r="B291" i="47"/>
  <c r="B290" i="47"/>
  <c r="B289" i="47"/>
  <c r="B288" i="47"/>
  <c r="B287" i="47"/>
  <c r="B286" i="47"/>
  <c r="B285" i="47"/>
  <c r="B284" i="47"/>
  <c r="B283" i="47"/>
  <c r="B282" i="47"/>
  <c r="B281" i="47"/>
  <c r="B280" i="47"/>
  <c r="B279" i="47"/>
  <c r="B278" i="47"/>
  <c r="B277" i="47"/>
  <c r="B276" i="47"/>
  <c r="B275" i="47"/>
  <c r="B274" i="47"/>
  <c r="B273" i="47"/>
  <c r="B272" i="47"/>
  <c r="B271" i="47"/>
  <c r="B270" i="47"/>
  <c r="B269" i="47"/>
  <c r="B268" i="47"/>
  <c r="B267" i="47"/>
  <c r="B266" i="47"/>
  <c r="B265" i="47"/>
  <c r="B264" i="47"/>
  <c r="B263" i="47"/>
  <c r="B262" i="47"/>
  <c r="B261" i="47"/>
  <c r="B260" i="47"/>
  <c r="B259" i="47"/>
  <c r="B258" i="47"/>
  <c r="B257" i="47"/>
  <c r="B256" i="47"/>
  <c r="B255" i="47"/>
  <c r="B254" i="47"/>
  <c r="B253" i="47"/>
  <c r="B252" i="47"/>
  <c r="B251" i="47"/>
  <c r="B250" i="47"/>
  <c r="B249" i="47"/>
  <c r="B248" i="47"/>
  <c r="B247" i="47"/>
  <c r="B246" i="47"/>
  <c r="B245" i="47"/>
  <c r="B244" i="47"/>
  <c r="B243" i="47"/>
  <c r="B242" i="47"/>
  <c r="B241" i="47"/>
  <c r="B240" i="47"/>
  <c r="B239" i="47"/>
  <c r="B238" i="47"/>
  <c r="B237" i="47"/>
  <c r="B236" i="47"/>
  <c r="B235" i="47"/>
  <c r="B234" i="47"/>
  <c r="B233" i="47"/>
  <c r="B232" i="47"/>
  <c r="B231" i="47"/>
  <c r="B230" i="47"/>
  <c r="B229" i="47"/>
  <c r="B228" i="47"/>
  <c r="B227" i="47"/>
  <c r="B226" i="47"/>
  <c r="B225" i="47"/>
  <c r="B224" i="47"/>
  <c r="B223" i="47"/>
  <c r="B222" i="47"/>
  <c r="B221" i="47"/>
  <c r="B220" i="47"/>
  <c r="B219" i="47"/>
  <c r="B218" i="47"/>
  <c r="B217" i="47"/>
  <c r="B216" i="47"/>
  <c r="B215" i="47"/>
  <c r="B214" i="47"/>
  <c r="B213" i="47"/>
  <c r="B212" i="47"/>
  <c r="B211" i="47"/>
  <c r="B210" i="47"/>
  <c r="B209" i="47"/>
  <c r="B208" i="47"/>
  <c r="B207" i="47"/>
  <c r="B206" i="47"/>
  <c r="B205" i="47"/>
  <c r="B204" i="47"/>
  <c r="B203" i="47"/>
  <c r="B202" i="47"/>
  <c r="B201" i="47"/>
  <c r="B200" i="47"/>
  <c r="B199" i="47"/>
  <c r="B198" i="47"/>
  <c r="B197" i="47"/>
  <c r="B196" i="47"/>
  <c r="B195" i="47"/>
  <c r="B194" i="47"/>
  <c r="B193" i="47"/>
  <c r="B192" i="47"/>
  <c r="B191" i="47"/>
  <c r="B190" i="47"/>
  <c r="B189" i="47"/>
  <c r="B188" i="47"/>
  <c r="B187" i="47"/>
  <c r="B186" i="47"/>
  <c r="B185" i="47"/>
  <c r="B184" i="47"/>
  <c r="B183" i="47"/>
  <c r="B182" i="47"/>
  <c r="B181" i="47"/>
  <c r="B180" i="47"/>
  <c r="B179" i="47"/>
  <c r="B178" i="47"/>
  <c r="B177" i="47"/>
  <c r="B176" i="47"/>
  <c r="B175" i="47"/>
  <c r="B174" i="47"/>
  <c r="B173" i="47"/>
  <c r="B172" i="47"/>
  <c r="B171" i="47"/>
  <c r="B170" i="47"/>
  <c r="B169" i="47"/>
  <c r="B168" i="47"/>
  <c r="B167" i="47"/>
  <c r="B166" i="47"/>
  <c r="B165" i="47"/>
  <c r="B164" i="47"/>
  <c r="B163" i="47"/>
  <c r="B162" i="47"/>
  <c r="B161" i="47"/>
  <c r="B160" i="47"/>
  <c r="B159" i="47"/>
  <c r="B158" i="47"/>
  <c r="B157" i="47"/>
  <c r="B156" i="47"/>
  <c r="B155" i="47"/>
  <c r="B154" i="47"/>
  <c r="B153" i="47"/>
  <c r="B152" i="47"/>
  <c r="B151" i="47"/>
  <c r="B150" i="47"/>
  <c r="B149" i="47"/>
  <c r="B148" i="47"/>
  <c r="B147" i="47"/>
  <c r="B146" i="47"/>
  <c r="B145" i="47"/>
  <c r="B144" i="47"/>
  <c r="B143" i="47"/>
  <c r="B142" i="47"/>
  <c r="B141" i="47"/>
  <c r="B140" i="47"/>
  <c r="B139" i="47"/>
  <c r="B138" i="47"/>
  <c r="B137" i="47"/>
  <c r="B136" i="47"/>
  <c r="B135" i="47"/>
  <c r="B134" i="47"/>
  <c r="B133" i="47"/>
  <c r="B132" i="47"/>
  <c r="B131" i="47"/>
  <c r="B130" i="47"/>
  <c r="B129" i="47"/>
  <c r="B128" i="47"/>
  <c r="B127" i="47"/>
  <c r="B126" i="47"/>
  <c r="B125" i="47"/>
  <c r="B124" i="47"/>
  <c r="B123" i="47"/>
  <c r="B122" i="47"/>
  <c r="B121" i="47"/>
  <c r="B120" i="47"/>
  <c r="B119" i="47"/>
  <c r="B118" i="47"/>
  <c r="B117" i="47"/>
  <c r="B116" i="47"/>
  <c r="B115" i="47"/>
  <c r="B114" i="47"/>
  <c r="B113" i="47"/>
  <c r="B112" i="47"/>
  <c r="B111" i="47"/>
  <c r="B110" i="47"/>
  <c r="B109" i="47"/>
  <c r="B108" i="47"/>
  <c r="B107" i="47"/>
  <c r="B106" i="47"/>
  <c r="B105" i="47"/>
  <c r="B104" i="47"/>
  <c r="B103" i="47"/>
  <c r="B102" i="47"/>
  <c r="B101" i="47"/>
  <c r="B100" i="47"/>
  <c r="B99" i="47"/>
  <c r="B98" i="47"/>
  <c r="B97" i="47"/>
  <c r="B96" i="47"/>
  <c r="B95" i="47"/>
  <c r="B94" i="47"/>
  <c r="B93" i="47"/>
  <c r="B92" i="47"/>
  <c r="B91" i="47"/>
  <c r="B90" i="47"/>
  <c r="B89" i="47"/>
  <c r="B88" i="47"/>
  <c r="B87" i="47"/>
  <c r="B86" i="47"/>
  <c r="B85" i="47"/>
  <c r="B84" i="47"/>
  <c r="B83" i="47"/>
  <c r="B82" i="47"/>
  <c r="B81" i="47"/>
  <c r="B80" i="47"/>
  <c r="B79" i="47"/>
  <c r="B78" i="47"/>
  <c r="B77" i="47"/>
  <c r="B76" i="47"/>
  <c r="B75" i="47"/>
  <c r="B74" i="47"/>
  <c r="B73" i="47"/>
  <c r="B72" i="47"/>
  <c r="B71" i="47"/>
  <c r="B70" i="47"/>
  <c r="B69" i="47"/>
  <c r="B68" i="47"/>
  <c r="B67" i="47"/>
  <c r="B66" i="47"/>
  <c r="B65" i="47"/>
  <c r="B64" i="47"/>
  <c r="B63" i="47"/>
  <c r="B62" i="47"/>
  <c r="B61" i="47"/>
  <c r="B60" i="47"/>
  <c r="B59" i="47"/>
  <c r="B58" i="47"/>
  <c r="B57" i="47"/>
  <c r="B56" i="47"/>
  <c r="B55" i="47"/>
  <c r="B54" i="47"/>
  <c r="B53" i="47"/>
  <c r="B52" i="47"/>
  <c r="B51" i="47"/>
  <c r="B50" i="47"/>
  <c r="B49" i="47"/>
  <c r="B48" i="47"/>
  <c r="B47" i="47"/>
  <c r="B46" i="47"/>
  <c r="B45" i="47"/>
  <c r="B44" i="47"/>
  <c r="B43" i="47"/>
  <c r="B42" i="47"/>
  <c r="B41" i="47"/>
  <c r="B40" i="47"/>
  <c r="B39" i="47"/>
  <c r="B38" i="47"/>
  <c r="B37" i="47"/>
  <c r="B36" i="47"/>
  <c r="B35" i="47"/>
  <c r="B34" i="47"/>
  <c r="B33" i="47"/>
  <c r="B32" i="47"/>
  <c r="B31" i="47"/>
  <c r="B30" i="47"/>
  <c r="B29" i="47"/>
  <c r="B28" i="47"/>
  <c r="B27" i="47"/>
  <c r="B26" i="47"/>
  <c r="B25" i="47"/>
  <c r="B24" i="47"/>
  <c r="B23" i="47"/>
  <c r="B22" i="47"/>
  <c r="B21" i="47"/>
  <c r="B20" i="47"/>
  <c r="B19" i="47"/>
  <c r="B18" i="47"/>
  <c r="B17" i="47"/>
  <c r="B16" i="47"/>
  <c r="B15" i="47"/>
  <c r="B14" i="47"/>
  <c r="B13" i="47"/>
  <c r="B12" i="47"/>
  <c r="B11" i="47"/>
  <c r="B10" i="47"/>
  <c r="B9" i="47"/>
  <c r="B8" i="47"/>
  <c r="B7" i="47"/>
  <c r="B6" i="47"/>
  <c r="B5" i="47"/>
  <c r="B4" i="47"/>
  <c r="B3" i="47"/>
  <c r="M2" i="47"/>
  <c r="B2" i="47"/>
  <c r="B441" i="46"/>
  <c r="B440" i="46"/>
  <c r="B439" i="46"/>
  <c r="B438" i="46"/>
  <c r="B437" i="46"/>
  <c r="B436" i="46"/>
  <c r="B435" i="46"/>
  <c r="B434" i="46"/>
  <c r="B433" i="46"/>
  <c r="B432" i="46"/>
  <c r="B431" i="46"/>
  <c r="B430" i="46"/>
  <c r="B429" i="46"/>
  <c r="B428" i="46"/>
  <c r="B427" i="46"/>
  <c r="B426" i="46"/>
  <c r="B425" i="46"/>
  <c r="B424" i="46"/>
  <c r="B423" i="46"/>
  <c r="B422" i="46"/>
  <c r="B421" i="46"/>
  <c r="B420" i="46"/>
  <c r="B419" i="46"/>
  <c r="B418" i="46"/>
  <c r="B417" i="46"/>
  <c r="B416" i="46"/>
  <c r="B415" i="46"/>
  <c r="B414" i="46"/>
  <c r="B413" i="46"/>
  <c r="B412" i="46"/>
  <c r="B411" i="46"/>
  <c r="B410" i="46"/>
  <c r="B409" i="46"/>
  <c r="B408" i="46"/>
  <c r="B407" i="46"/>
  <c r="B406" i="46"/>
  <c r="B405" i="46"/>
  <c r="B404" i="46"/>
  <c r="B403" i="46"/>
  <c r="B402" i="46"/>
  <c r="B401" i="46"/>
  <c r="B400" i="46"/>
  <c r="B399" i="46"/>
  <c r="B398" i="46"/>
  <c r="B397" i="46"/>
  <c r="B396" i="46"/>
  <c r="B395" i="46"/>
  <c r="B394" i="46"/>
  <c r="B393" i="46"/>
  <c r="B392" i="46"/>
  <c r="B391" i="46"/>
  <c r="B390" i="46"/>
  <c r="B389" i="46"/>
  <c r="B388" i="46"/>
  <c r="B387" i="46"/>
  <c r="B386" i="46"/>
  <c r="B385" i="46"/>
  <c r="B384" i="46"/>
  <c r="B383" i="46"/>
  <c r="B382" i="46"/>
  <c r="B381" i="46"/>
  <c r="B380" i="46"/>
  <c r="B379" i="46"/>
  <c r="B378" i="46"/>
  <c r="B377" i="46"/>
  <c r="B376" i="46"/>
  <c r="B375" i="46"/>
  <c r="B374" i="46"/>
  <c r="B373" i="46"/>
  <c r="B372" i="46"/>
  <c r="B371" i="46"/>
  <c r="B370" i="46"/>
  <c r="B369" i="46"/>
  <c r="B368" i="46"/>
  <c r="B367" i="46"/>
  <c r="B366" i="46"/>
  <c r="B365" i="46"/>
  <c r="B364" i="46"/>
  <c r="B363" i="46"/>
  <c r="B362" i="46"/>
  <c r="B361" i="46"/>
  <c r="B360" i="46"/>
  <c r="B359" i="46"/>
  <c r="B358" i="46"/>
  <c r="B357" i="46"/>
  <c r="B356" i="46"/>
  <c r="B355" i="46"/>
  <c r="B354" i="46"/>
  <c r="B353" i="46"/>
  <c r="B352" i="46"/>
  <c r="B351" i="46"/>
  <c r="B350" i="46"/>
  <c r="B349" i="46"/>
  <c r="B348" i="46"/>
  <c r="B347" i="46"/>
  <c r="B346" i="46"/>
  <c r="B345" i="46"/>
  <c r="B344" i="46"/>
  <c r="B343" i="46"/>
  <c r="B342" i="46"/>
  <c r="B341" i="46"/>
  <c r="B340" i="46"/>
  <c r="B339" i="46"/>
  <c r="B338" i="46"/>
  <c r="B337" i="46"/>
  <c r="S441" i="46"/>
  <c r="Q441" i="46"/>
  <c r="P441" i="46"/>
  <c r="M441" i="46"/>
  <c r="L441" i="46"/>
  <c r="O441" i="46" s="1"/>
  <c r="S440" i="46"/>
  <c r="Q440" i="46"/>
  <c r="P440" i="46"/>
  <c r="M440" i="46"/>
  <c r="L440" i="46"/>
  <c r="O440" i="46" s="1"/>
  <c r="S439" i="46"/>
  <c r="Q439" i="46"/>
  <c r="P439" i="46"/>
  <c r="M439" i="46"/>
  <c r="L439" i="46"/>
  <c r="O439" i="46" s="1"/>
  <c r="S438" i="46"/>
  <c r="Q438" i="46"/>
  <c r="P438" i="46"/>
  <c r="M438" i="46"/>
  <c r="L438" i="46"/>
  <c r="O438" i="46" s="1"/>
  <c r="S437" i="46"/>
  <c r="Q437" i="46"/>
  <c r="P437" i="46"/>
  <c r="M437" i="46"/>
  <c r="L437" i="46"/>
  <c r="O437" i="46" s="1"/>
  <c r="S436" i="46"/>
  <c r="Q436" i="46"/>
  <c r="P436" i="46"/>
  <c r="M436" i="46"/>
  <c r="L436" i="46"/>
  <c r="O436" i="46" s="1"/>
  <c r="S435" i="46"/>
  <c r="Q435" i="46"/>
  <c r="P435" i="46"/>
  <c r="M435" i="46"/>
  <c r="L435" i="46"/>
  <c r="O435" i="46" s="1"/>
  <c r="S434" i="46"/>
  <c r="Q434" i="46"/>
  <c r="P434" i="46"/>
  <c r="M434" i="46"/>
  <c r="L434" i="46"/>
  <c r="O434" i="46" s="1"/>
  <c r="S433" i="46"/>
  <c r="Q433" i="46"/>
  <c r="P433" i="46"/>
  <c r="M433" i="46"/>
  <c r="L433" i="46"/>
  <c r="O433" i="46" s="1"/>
  <c r="S432" i="46"/>
  <c r="Q432" i="46"/>
  <c r="P432" i="46"/>
  <c r="M432" i="46"/>
  <c r="L432" i="46"/>
  <c r="O432" i="46" s="1"/>
  <c r="S431" i="46"/>
  <c r="Q431" i="46"/>
  <c r="P431" i="46"/>
  <c r="M431" i="46"/>
  <c r="L431" i="46"/>
  <c r="O431" i="46" s="1"/>
  <c r="S430" i="46"/>
  <c r="Q430" i="46"/>
  <c r="P430" i="46"/>
  <c r="M430" i="46"/>
  <c r="L430" i="46"/>
  <c r="O430" i="46" s="1"/>
  <c r="S429" i="46"/>
  <c r="Q429" i="46"/>
  <c r="P429" i="46"/>
  <c r="M429" i="46"/>
  <c r="L429" i="46"/>
  <c r="O429" i="46" s="1"/>
  <c r="S428" i="46"/>
  <c r="Q428" i="46"/>
  <c r="P428" i="46"/>
  <c r="M428" i="46"/>
  <c r="L428" i="46"/>
  <c r="O428" i="46" s="1"/>
  <c r="S427" i="46"/>
  <c r="Q427" i="46"/>
  <c r="P427" i="46"/>
  <c r="M427" i="46"/>
  <c r="L427" i="46"/>
  <c r="O427" i="46" s="1"/>
  <c r="S426" i="46"/>
  <c r="Q426" i="46"/>
  <c r="P426" i="46"/>
  <c r="M426" i="46"/>
  <c r="L426" i="46"/>
  <c r="O426" i="46" s="1"/>
  <c r="S425" i="46"/>
  <c r="Q425" i="46"/>
  <c r="P425" i="46"/>
  <c r="M425" i="46"/>
  <c r="L425" i="46"/>
  <c r="O425" i="46" s="1"/>
  <c r="S424" i="46"/>
  <c r="Q424" i="46"/>
  <c r="P424" i="46"/>
  <c r="M424" i="46"/>
  <c r="L424" i="46"/>
  <c r="O424" i="46" s="1"/>
  <c r="S423" i="46"/>
  <c r="Q423" i="46"/>
  <c r="P423" i="46"/>
  <c r="M423" i="46"/>
  <c r="L423" i="46"/>
  <c r="O423" i="46" s="1"/>
  <c r="S422" i="46"/>
  <c r="Q422" i="46"/>
  <c r="P422" i="46"/>
  <c r="M422" i="46"/>
  <c r="L422" i="46"/>
  <c r="O422" i="46" s="1"/>
  <c r="S421" i="46"/>
  <c r="Q421" i="46"/>
  <c r="P421" i="46"/>
  <c r="M421" i="46"/>
  <c r="L421" i="46"/>
  <c r="O421" i="46" s="1"/>
  <c r="S420" i="46"/>
  <c r="Q420" i="46"/>
  <c r="P420" i="46"/>
  <c r="M420" i="46"/>
  <c r="L420" i="46"/>
  <c r="O420" i="46" s="1"/>
  <c r="S419" i="46"/>
  <c r="Q419" i="46"/>
  <c r="P419" i="46"/>
  <c r="M419" i="46"/>
  <c r="L419" i="46"/>
  <c r="O419" i="46" s="1"/>
  <c r="S418" i="46"/>
  <c r="Q418" i="46"/>
  <c r="P418" i="46"/>
  <c r="M418" i="46"/>
  <c r="L418" i="46"/>
  <c r="O418" i="46" s="1"/>
  <c r="S417" i="46"/>
  <c r="Q417" i="46"/>
  <c r="P417" i="46"/>
  <c r="M417" i="46"/>
  <c r="L417" i="46"/>
  <c r="O417" i="46" s="1"/>
  <c r="S416" i="46"/>
  <c r="Q416" i="46"/>
  <c r="P416" i="46"/>
  <c r="M416" i="46"/>
  <c r="L416" i="46"/>
  <c r="O416" i="46" s="1"/>
  <c r="S415" i="46"/>
  <c r="Q415" i="46"/>
  <c r="P415" i="46"/>
  <c r="M415" i="46"/>
  <c r="L415" i="46"/>
  <c r="O415" i="46" s="1"/>
  <c r="S414" i="46"/>
  <c r="Q414" i="46"/>
  <c r="P414" i="46"/>
  <c r="M414" i="46"/>
  <c r="L414" i="46"/>
  <c r="O414" i="46" s="1"/>
  <c r="S413" i="46"/>
  <c r="Q413" i="46"/>
  <c r="P413" i="46"/>
  <c r="M413" i="46"/>
  <c r="L413" i="46"/>
  <c r="O413" i="46" s="1"/>
  <c r="S412" i="46"/>
  <c r="Q412" i="46"/>
  <c r="P412" i="46"/>
  <c r="M412" i="46"/>
  <c r="L412" i="46"/>
  <c r="O412" i="46" s="1"/>
  <c r="S411" i="46"/>
  <c r="Q411" i="46"/>
  <c r="P411" i="46"/>
  <c r="M411" i="46"/>
  <c r="L411" i="46"/>
  <c r="O411" i="46" s="1"/>
  <c r="S410" i="46"/>
  <c r="Q410" i="46"/>
  <c r="P410" i="46"/>
  <c r="M410" i="46"/>
  <c r="L410" i="46"/>
  <c r="O410" i="46" s="1"/>
  <c r="S409" i="46"/>
  <c r="Q409" i="46"/>
  <c r="P409" i="46"/>
  <c r="M409" i="46"/>
  <c r="L409" i="46"/>
  <c r="O409" i="46" s="1"/>
  <c r="S408" i="46"/>
  <c r="Q408" i="46"/>
  <c r="P408" i="46"/>
  <c r="M408" i="46"/>
  <c r="L408" i="46"/>
  <c r="O408" i="46" s="1"/>
  <c r="S407" i="46"/>
  <c r="Q407" i="46"/>
  <c r="P407" i="46"/>
  <c r="M407" i="46"/>
  <c r="L407" i="46"/>
  <c r="O407" i="46" s="1"/>
  <c r="S406" i="46"/>
  <c r="Q406" i="46"/>
  <c r="P406" i="46"/>
  <c r="M406" i="46"/>
  <c r="L406" i="46"/>
  <c r="O406" i="46" s="1"/>
  <c r="S405" i="46"/>
  <c r="Q405" i="46"/>
  <c r="P405" i="46"/>
  <c r="M405" i="46"/>
  <c r="L405" i="46"/>
  <c r="O405" i="46" s="1"/>
  <c r="S404" i="46"/>
  <c r="Q404" i="46"/>
  <c r="P404" i="46"/>
  <c r="M404" i="46"/>
  <c r="L404" i="46"/>
  <c r="O404" i="46" s="1"/>
  <c r="S403" i="46"/>
  <c r="Q403" i="46"/>
  <c r="P403" i="46"/>
  <c r="M403" i="46"/>
  <c r="L403" i="46"/>
  <c r="O403" i="46" s="1"/>
  <c r="S402" i="46"/>
  <c r="Q402" i="46"/>
  <c r="P402" i="46"/>
  <c r="M402" i="46"/>
  <c r="L402" i="46"/>
  <c r="O402" i="46" s="1"/>
  <c r="S401" i="46"/>
  <c r="Q401" i="46"/>
  <c r="P401" i="46"/>
  <c r="M401" i="46"/>
  <c r="L401" i="46"/>
  <c r="O401" i="46" s="1"/>
  <c r="S400" i="46"/>
  <c r="Q400" i="46"/>
  <c r="P400" i="46"/>
  <c r="M400" i="46"/>
  <c r="L400" i="46"/>
  <c r="O400" i="46" s="1"/>
  <c r="S399" i="46"/>
  <c r="Q399" i="46"/>
  <c r="P399" i="46"/>
  <c r="M399" i="46"/>
  <c r="L399" i="46"/>
  <c r="O399" i="46" s="1"/>
  <c r="S398" i="46"/>
  <c r="Q398" i="46"/>
  <c r="P398" i="46"/>
  <c r="M398" i="46"/>
  <c r="L398" i="46"/>
  <c r="O398" i="46" s="1"/>
  <c r="S397" i="46"/>
  <c r="Q397" i="46"/>
  <c r="P397" i="46"/>
  <c r="M397" i="46"/>
  <c r="L397" i="46"/>
  <c r="O397" i="46" s="1"/>
  <c r="S396" i="46"/>
  <c r="Q396" i="46"/>
  <c r="P396" i="46"/>
  <c r="M396" i="46"/>
  <c r="L396" i="46"/>
  <c r="O396" i="46" s="1"/>
  <c r="S395" i="46"/>
  <c r="Q395" i="46"/>
  <c r="P395" i="46"/>
  <c r="M395" i="46"/>
  <c r="L395" i="46"/>
  <c r="O395" i="46" s="1"/>
  <c r="S394" i="46"/>
  <c r="Q394" i="46"/>
  <c r="P394" i="46"/>
  <c r="M394" i="46"/>
  <c r="L394" i="46"/>
  <c r="O394" i="46" s="1"/>
  <c r="S393" i="46"/>
  <c r="Q393" i="46"/>
  <c r="P393" i="46"/>
  <c r="M393" i="46"/>
  <c r="L393" i="46"/>
  <c r="O393" i="46" s="1"/>
  <c r="S392" i="46"/>
  <c r="Q392" i="46"/>
  <c r="P392" i="46"/>
  <c r="M392" i="46"/>
  <c r="L392" i="46"/>
  <c r="O392" i="46" s="1"/>
  <c r="S391" i="46"/>
  <c r="Q391" i="46"/>
  <c r="P391" i="46"/>
  <c r="M391" i="46"/>
  <c r="L391" i="46"/>
  <c r="O391" i="46" s="1"/>
  <c r="S390" i="46"/>
  <c r="Q390" i="46"/>
  <c r="P390" i="46"/>
  <c r="M390" i="46"/>
  <c r="L390" i="46"/>
  <c r="O390" i="46" s="1"/>
  <c r="S389" i="46"/>
  <c r="Q389" i="46"/>
  <c r="P389" i="46"/>
  <c r="M389" i="46"/>
  <c r="L389" i="46"/>
  <c r="O389" i="46" s="1"/>
  <c r="S388" i="46"/>
  <c r="Q388" i="46"/>
  <c r="P388" i="46"/>
  <c r="M388" i="46"/>
  <c r="L388" i="46"/>
  <c r="O388" i="46" s="1"/>
  <c r="S387" i="46"/>
  <c r="Q387" i="46"/>
  <c r="P387" i="46"/>
  <c r="M387" i="46"/>
  <c r="L387" i="46"/>
  <c r="O387" i="46" s="1"/>
  <c r="S386" i="46"/>
  <c r="Q386" i="46"/>
  <c r="P386" i="46"/>
  <c r="M386" i="46"/>
  <c r="L386" i="46"/>
  <c r="O386" i="46" s="1"/>
  <c r="S385" i="46"/>
  <c r="Q385" i="46"/>
  <c r="P385" i="46"/>
  <c r="M385" i="46"/>
  <c r="L385" i="46"/>
  <c r="O385" i="46" s="1"/>
  <c r="S384" i="46"/>
  <c r="Q384" i="46"/>
  <c r="P384" i="46"/>
  <c r="M384" i="46"/>
  <c r="L384" i="46"/>
  <c r="O384" i="46" s="1"/>
  <c r="S383" i="46"/>
  <c r="Q383" i="46"/>
  <c r="P383" i="46"/>
  <c r="M383" i="46"/>
  <c r="L383" i="46"/>
  <c r="O383" i="46" s="1"/>
  <c r="S382" i="46"/>
  <c r="Q382" i="46"/>
  <c r="P382" i="46"/>
  <c r="M382" i="46"/>
  <c r="L382" i="46"/>
  <c r="O382" i="46" s="1"/>
  <c r="S381" i="46"/>
  <c r="Q381" i="46"/>
  <c r="P381" i="46"/>
  <c r="M381" i="46"/>
  <c r="L381" i="46"/>
  <c r="O381" i="46" s="1"/>
  <c r="S380" i="46"/>
  <c r="Q380" i="46"/>
  <c r="P380" i="46"/>
  <c r="M380" i="46"/>
  <c r="L380" i="46"/>
  <c r="O380" i="46" s="1"/>
  <c r="S379" i="46"/>
  <c r="Q379" i="46"/>
  <c r="P379" i="46"/>
  <c r="M379" i="46"/>
  <c r="L379" i="46"/>
  <c r="O379" i="46" s="1"/>
  <c r="S378" i="46"/>
  <c r="Q378" i="46"/>
  <c r="P378" i="46"/>
  <c r="M378" i="46"/>
  <c r="L378" i="46"/>
  <c r="O378" i="46" s="1"/>
  <c r="S377" i="46"/>
  <c r="Q377" i="46"/>
  <c r="P377" i="46"/>
  <c r="M377" i="46"/>
  <c r="L377" i="46"/>
  <c r="O377" i="46" s="1"/>
  <c r="S376" i="46"/>
  <c r="Q376" i="46"/>
  <c r="P376" i="46"/>
  <c r="M376" i="46"/>
  <c r="L376" i="46"/>
  <c r="O376" i="46" s="1"/>
  <c r="S375" i="46"/>
  <c r="Q375" i="46"/>
  <c r="P375" i="46"/>
  <c r="M375" i="46"/>
  <c r="L375" i="46"/>
  <c r="O375" i="46" s="1"/>
  <c r="S374" i="46"/>
  <c r="Q374" i="46"/>
  <c r="P374" i="46"/>
  <c r="M374" i="46"/>
  <c r="L374" i="46"/>
  <c r="O374" i="46" s="1"/>
  <c r="S373" i="46"/>
  <c r="Q373" i="46"/>
  <c r="P373" i="46"/>
  <c r="M373" i="46"/>
  <c r="L373" i="46"/>
  <c r="O373" i="46" s="1"/>
  <c r="S372" i="46"/>
  <c r="Q372" i="46"/>
  <c r="P372" i="46"/>
  <c r="M372" i="46"/>
  <c r="L372" i="46"/>
  <c r="O372" i="46" s="1"/>
  <c r="S371" i="46"/>
  <c r="Q371" i="46"/>
  <c r="P371" i="46"/>
  <c r="M371" i="46"/>
  <c r="L371" i="46"/>
  <c r="O371" i="46" s="1"/>
  <c r="S370" i="46"/>
  <c r="Q370" i="46"/>
  <c r="P370" i="46"/>
  <c r="M370" i="46"/>
  <c r="L370" i="46"/>
  <c r="O370" i="46" s="1"/>
  <c r="S369" i="46"/>
  <c r="Q369" i="46"/>
  <c r="P369" i="46"/>
  <c r="M369" i="46"/>
  <c r="L369" i="46"/>
  <c r="O369" i="46" s="1"/>
  <c r="S368" i="46"/>
  <c r="Q368" i="46"/>
  <c r="P368" i="46"/>
  <c r="M368" i="46"/>
  <c r="L368" i="46"/>
  <c r="O368" i="46" s="1"/>
  <c r="S367" i="46"/>
  <c r="Q367" i="46"/>
  <c r="P367" i="46"/>
  <c r="M367" i="46"/>
  <c r="L367" i="46"/>
  <c r="O367" i="46" s="1"/>
  <c r="S366" i="46"/>
  <c r="Q366" i="46"/>
  <c r="P366" i="46"/>
  <c r="M366" i="46"/>
  <c r="L366" i="46"/>
  <c r="O366" i="46" s="1"/>
  <c r="S365" i="46"/>
  <c r="Q365" i="46"/>
  <c r="P365" i="46"/>
  <c r="M365" i="46"/>
  <c r="L365" i="46"/>
  <c r="O365" i="46" s="1"/>
  <c r="S364" i="46"/>
  <c r="Q364" i="46"/>
  <c r="P364" i="46"/>
  <c r="M364" i="46"/>
  <c r="L364" i="46"/>
  <c r="O364" i="46" s="1"/>
  <c r="S363" i="46"/>
  <c r="Q363" i="46"/>
  <c r="P363" i="46"/>
  <c r="M363" i="46"/>
  <c r="L363" i="46"/>
  <c r="O363" i="46" s="1"/>
  <c r="S362" i="46"/>
  <c r="Q362" i="46"/>
  <c r="P362" i="46"/>
  <c r="M362" i="46"/>
  <c r="L362" i="46"/>
  <c r="O362" i="46" s="1"/>
  <c r="S361" i="46"/>
  <c r="Q361" i="46"/>
  <c r="P361" i="46"/>
  <c r="M361" i="46"/>
  <c r="L361" i="46"/>
  <c r="O361" i="46" s="1"/>
  <c r="S360" i="46"/>
  <c r="Q360" i="46"/>
  <c r="P360" i="46"/>
  <c r="M360" i="46"/>
  <c r="L360" i="46"/>
  <c r="O360" i="46" s="1"/>
  <c r="S359" i="46"/>
  <c r="Q359" i="46"/>
  <c r="P359" i="46"/>
  <c r="M359" i="46"/>
  <c r="L359" i="46"/>
  <c r="O359" i="46" s="1"/>
  <c r="S358" i="46"/>
  <c r="Q358" i="46"/>
  <c r="P358" i="46"/>
  <c r="M358" i="46"/>
  <c r="L358" i="46"/>
  <c r="O358" i="46" s="1"/>
  <c r="S357" i="46"/>
  <c r="Q357" i="46"/>
  <c r="P357" i="46"/>
  <c r="M357" i="46"/>
  <c r="L357" i="46"/>
  <c r="O357" i="46" s="1"/>
  <c r="S356" i="46"/>
  <c r="Q356" i="46"/>
  <c r="P356" i="46"/>
  <c r="M356" i="46"/>
  <c r="L356" i="46"/>
  <c r="N356" i="46" s="1"/>
  <c r="S355" i="46"/>
  <c r="Q355" i="46"/>
  <c r="P355" i="46"/>
  <c r="M355" i="46"/>
  <c r="L355" i="46"/>
  <c r="N355" i="46" s="1"/>
  <c r="S354" i="46"/>
  <c r="Q354" i="46"/>
  <c r="P354" i="46"/>
  <c r="M354" i="46"/>
  <c r="L354" i="46"/>
  <c r="N354" i="46" s="1"/>
  <c r="S353" i="46"/>
  <c r="Q353" i="46"/>
  <c r="P353" i="46"/>
  <c r="M353" i="46"/>
  <c r="L353" i="46"/>
  <c r="N353" i="46" s="1"/>
  <c r="S352" i="46"/>
  <c r="Q352" i="46"/>
  <c r="P352" i="46"/>
  <c r="M352" i="46"/>
  <c r="L352" i="46"/>
  <c r="N352" i="46" s="1"/>
  <c r="S351" i="46"/>
  <c r="Q351" i="46"/>
  <c r="P351" i="46"/>
  <c r="M351" i="46"/>
  <c r="L351" i="46"/>
  <c r="N351" i="46" s="1"/>
  <c r="S350" i="46"/>
  <c r="Q350" i="46"/>
  <c r="P350" i="46"/>
  <c r="M350" i="46"/>
  <c r="L350" i="46"/>
  <c r="N350" i="46" s="1"/>
  <c r="S349" i="46"/>
  <c r="Q349" i="46"/>
  <c r="P349" i="46"/>
  <c r="M349" i="46"/>
  <c r="L349" i="46"/>
  <c r="N349" i="46" s="1"/>
  <c r="S348" i="46"/>
  <c r="Q348" i="46"/>
  <c r="P348" i="46"/>
  <c r="M348" i="46"/>
  <c r="L348" i="46"/>
  <c r="N348" i="46" s="1"/>
  <c r="S347" i="46"/>
  <c r="Q347" i="46"/>
  <c r="P347" i="46"/>
  <c r="M347" i="46"/>
  <c r="L347" i="46"/>
  <c r="N347" i="46" s="1"/>
  <c r="S346" i="46"/>
  <c r="Q346" i="46"/>
  <c r="P346" i="46"/>
  <c r="M346" i="46"/>
  <c r="L346" i="46"/>
  <c r="N346" i="46" s="1"/>
  <c r="S345" i="46"/>
  <c r="Q345" i="46"/>
  <c r="P345" i="46"/>
  <c r="M345" i="46"/>
  <c r="L345" i="46"/>
  <c r="N345" i="46" s="1"/>
  <c r="S344" i="46"/>
  <c r="Q344" i="46"/>
  <c r="P344" i="46"/>
  <c r="M344" i="46"/>
  <c r="L344" i="46"/>
  <c r="N344" i="46" s="1"/>
  <c r="S343" i="46"/>
  <c r="Q343" i="46"/>
  <c r="P343" i="46"/>
  <c r="M343" i="46"/>
  <c r="L343" i="46"/>
  <c r="N343" i="46" s="1"/>
  <c r="S342" i="46"/>
  <c r="Q342" i="46"/>
  <c r="P342" i="46"/>
  <c r="M342" i="46"/>
  <c r="L342" i="46"/>
  <c r="N342" i="46" s="1"/>
  <c r="S341" i="46"/>
  <c r="Q341" i="46"/>
  <c r="P341" i="46"/>
  <c r="M341" i="46"/>
  <c r="L341" i="46"/>
  <c r="N341" i="46" s="1"/>
  <c r="S340" i="46"/>
  <c r="Q340" i="46"/>
  <c r="P340" i="46"/>
  <c r="M340" i="46"/>
  <c r="L340" i="46"/>
  <c r="N340" i="46" s="1"/>
  <c r="S339" i="46"/>
  <c r="Q339" i="46"/>
  <c r="P339" i="46"/>
  <c r="M339" i="46"/>
  <c r="L339" i="46"/>
  <c r="N339" i="46" s="1"/>
  <c r="S338" i="46"/>
  <c r="Q338" i="46"/>
  <c r="P338" i="46"/>
  <c r="M338" i="46"/>
  <c r="L338" i="46"/>
  <c r="N338" i="46" s="1"/>
  <c r="S337" i="46"/>
  <c r="Q337" i="46"/>
  <c r="P337" i="46"/>
  <c r="M337" i="46"/>
  <c r="L337" i="46"/>
  <c r="N337" i="46" s="1"/>
  <c r="S336" i="46"/>
  <c r="Q336" i="46"/>
  <c r="P336" i="46"/>
  <c r="M336" i="46"/>
  <c r="L336" i="46"/>
  <c r="O336" i="46" s="1"/>
  <c r="B336" i="46"/>
  <c r="S335" i="46"/>
  <c r="Q335" i="46"/>
  <c r="P335" i="46"/>
  <c r="M335" i="46"/>
  <c r="L335" i="46"/>
  <c r="O335" i="46" s="1"/>
  <c r="B335" i="46"/>
  <c r="S334" i="46"/>
  <c r="Q334" i="46"/>
  <c r="P334" i="46"/>
  <c r="M334" i="46"/>
  <c r="L334" i="46"/>
  <c r="O334" i="46" s="1"/>
  <c r="B334" i="46"/>
  <c r="S333" i="46"/>
  <c r="Q333" i="46"/>
  <c r="P333" i="46"/>
  <c r="M333" i="46"/>
  <c r="L333" i="46"/>
  <c r="N333" i="46" s="1"/>
  <c r="B333" i="46"/>
  <c r="S332" i="46"/>
  <c r="Q332" i="46"/>
  <c r="P332" i="46"/>
  <c r="M332" i="46"/>
  <c r="L332" i="46"/>
  <c r="O332" i="46" s="1"/>
  <c r="B332" i="46"/>
  <c r="S331" i="46"/>
  <c r="Q331" i="46"/>
  <c r="P331" i="46"/>
  <c r="M331" i="46"/>
  <c r="L331" i="46"/>
  <c r="O331" i="46" s="1"/>
  <c r="B331" i="46"/>
  <c r="S330" i="46"/>
  <c r="Q330" i="46"/>
  <c r="P330" i="46"/>
  <c r="M330" i="46"/>
  <c r="L330" i="46"/>
  <c r="O330" i="46" s="1"/>
  <c r="B330" i="46"/>
  <c r="S329" i="46"/>
  <c r="Q329" i="46"/>
  <c r="P329" i="46"/>
  <c r="M329" i="46"/>
  <c r="L329" i="46"/>
  <c r="O329" i="46" s="1"/>
  <c r="B329" i="46"/>
  <c r="S328" i="46"/>
  <c r="Q328" i="46"/>
  <c r="P328" i="46"/>
  <c r="M328" i="46"/>
  <c r="L328" i="46"/>
  <c r="O328" i="46" s="1"/>
  <c r="B328" i="46"/>
  <c r="S327" i="46"/>
  <c r="Q327" i="46"/>
  <c r="P327" i="46"/>
  <c r="M327" i="46"/>
  <c r="L327" i="46"/>
  <c r="O327" i="46" s="1"/>
  <c r="B327" i="46"/>
  <c r="S326" i="46"/>
  <c r="Q326" i="46"/>
  <c r="P326" i="46"/>
  <c r="M326" i="46"/>
  <c r="L326" i="46"/>
  <c r="O326" i="46" s="1"/>
  <c r="B326" i="46"/>
  <c r="S325" i="46"/>
  <c r="Q325" i="46"/>
  <c r="P325" i="46"/>
  <c r="M325" i="46"/>
  <c r="L325" i="46"/>
  <c r="N325" i="46" s="1"/>
  <c r="B325" i="46"/>
  <c r="S324" i="46"/>
  <c r="Q324" i="46"/>
  <c r="P324" i="46"/>
  <c r="M324" i="46"/>
  <c r="L324" i="46"/>
  <c r="O324" i="46" s="1"/>
  <c r="B324" i="46"/>
  <c r="S323" i="46"/>
  <c r="Q323" i="46"/>
  <c r="P323" i="46"/>
  <c r="M323" i="46"/>
  <c r="L323" i="46"/>
  <c r="O323" i="46" s="1"/>
  <c r="B323" i="46"/>
  <c r="S322" i="46"/>
  <c r="Q322" i="46"/>
  <c r="P322" i="46"/>
  <c r="M322" i="46"/>
  <c r="L322" i="46"/>
  <c r="O322" i="46" s="1"/>
  <c r="B322" i="46"/>
  <c r="S321" i="46"/>
  <c r="Q321" i="46"/>
  <c r="P321" i="46"/>
  <c r="M321" i="46"/>
  <c r="L321" i="46"/>
  <c r="O321" i="46" s="1"/>
  <c r="B321" i="46"/>
  <c r="S320" i="46"/>
  <c r="Q320" i="46"/>
  <c r="P320" i="46"/>
  <c r="M320" i="46"/>
  <c r="L320" i="46"/>
  <c r="O320" i="46" s="1"/>
  <c r="B320" i="46"/>
  <c r="S319" i="46"/>
  <c r="Q319" i="46"/>
  <c r="P319" i="46"/>
  <c r="M319" i="46"/>
  <c r="L319" i="46"/>
  <c r="O319" i="46" s="1"/>
  <c r="B319" i="46"/>
  <c r="S318" i="46"/>
  <c r="Q318" i="46"/>
  <c r="P318" i="46"/>
  <c r="M318" i="46"/>
  <c r="L318" i="46"/>
  <c r="O318" i="46" s="1"/>
  <c r="B318" i="46"/>
  <c r="S317" i="46"/>
  <c r="Q317" i="46"/>
  <c r="P317" i="46"/>
  <c r="M317" i="46"/>
  <c r="L317" i="46"/>
  <c r="N317" i="46" s="1"/>
  <c r="B317" i="46"/>
  <c r="S316" i="46"/>
  <c r="Q316" i="46"/>
  <c r="P316" i="46"/>
  <c r="M316" i="46"/>
  <c r="L316" i="46"/>
  <c r="O316" i="46" s="1"/>
  <c r="B316" i="46"/>
  <c r="S315" i="46"/>
  <c r="Q315" i="46"/>
  <c r="P315" i="46"/>
  <c r="M315" i="46"/>
  <c r="L315" i="46"/>
  <c r="O315" i="46" s="1"/>
  <c r="B315" i="46"/>
  <c r="S314" i="46"/>
  <c r="Q314" i="46"/>
  <c r="P314" i="46"/>
  <c r="M314" i="46"/>
  <c r="L314" i="46"/>
  <c r="O314" i="46" s="1"/>
  <c r="B314" i="46"/>
  <c r="S313" i="46"/>
  <c r="Q313" i="46"/>
  <c r="P313" i="46"/>
  <c r="M313" i="46"/>
  <c r="L313" i="46"/>
  <c r="O313" i="46" s="1"/>
  <c r="B313" i="46"/>
  <c r="S312" i="46"/>
  <c r="Q312" i="46"/>
  <c r="P312" i="46"/>
  <c r="M312" i="46"/>
  <c r="L312" i="46"/>
  <c r="O312" i="46" s="1"/>
  <c r="B312" i="46"/>
  <c r="S311" i="46"/>
  <c r="Q311" i="46"/>
  <c r="P311" i="46"/>
  <c r="M311" i="46"/>
  <c r="L311" i="46"/>
  <c r="O311" i="46" s="1"/>
  <c r="B311" i="46"/>
  <c r="S310" i="46"/>
  <c r="Q310" i="46"/>
  <c r="P310" i="46"/>
  <c r="M310" i="46"/>
  <c r="L310" i="46"/>
  <c r="O310" i="46" s="1"/>
  <c r="B310" i="46"/>
  <c r="S309" i="46"/>
  <c r="Q309" i="46"/>
  <c r="P309" i="46"/>
  <c r="M309" i="46"/>
  <c r="L309" i="46"/>
  <c r="N309" i="46" s="1"/>
  <c r="B309" i="46"/>
  <c r="S308" i="46"/>
  <c r="Q308" i="46"/>
  <c r="P308" i="46"/>
  <c r="M308" i="46"/>
  <c r="L308" i="46"/>
  <c r="O308" i="46" s="1"/>
  <c r="B308" i="46"/>
  <c r="S307" i="46"/>
  <c r="Q307" i="46"/>
  <c r="P307" i="46"/>
  <c r="M307" i="46"/>
  <c r="L307" i="46"/>
  <c r="O307" i="46" s="1"/>
  <c r="B307" i="46"/>
  <c r="S306" i="46"/>
  <c r="Q306" i="46"/>
  <c r="P306" i="46"/>
  <c r="M306" i="46"/>
  <c r="L306" i="46"/>
  <c r="O306" i="46" s="1"/>
  <c r="B306" i="46"/>
  <c r="S305" i="46"/>
  <c r="Q305" i="46"/>
  <c r="P305" i="46"/>
  <c r="M305" i="46"/>
  <c r="L305" i="46"/>
  <c r="O305" i="46" s="1"/>
  <c r="B305" i="46"/>
  <c r="S304" i="46"/>
  <c r="Q304" i="46"/>
  <c r="P304" i="46"/>
  <c r="M304" i="46"/>
  <c r="L304" i="46"/>
  <c r="O304" i="46" s="1"/>
  <c r="B304" i="46"/>
  <c r="S303" i="46"/>
  <c r="Q303" i="46"/>
  <c r="P303" i="46"/>
  <c r="M303" i="46"/>
  <c r="L303" i="46"/>
  <c r="O303" i="46" s="1"/>
  <c r="B303" i="46"/>
  <c r="S302" i="46"/>
  <c r="Q302" i="46"/>
  <c r="P302" i="46"/>
  <c r="M302" i="46"/>
  <c r="L302" i="46"/>
  <c r="O302" i="46" s="1"/>
  <c r="B302" i="46"/>
  <c r="S301" i="46"/>
  <c r="Q301" i="46"/>
  <c r="P301" i="46"/>
  <c r="M301" i="46"/>
  <c r="L301" i="46"/>
  <c r="N301" i="46" s="1"/>
  <c r="B301" i="46"/>
  <c r="S300" i="46"/>
  <c r="Q300" i="46"/>
  <c r="P300" i="46"/>
  <c r="M300" i="46"/>
  <c r="L300" i="46"/>
  <c r="O300" i="46" s="1"/>
  <c r="B300" i="46"/>
  <c r="S299" i="46"/>
  <c r="Q299" i="46"/>
  <c r="P299" i="46"/>
  <c r="M299" i="46"/>
  <c r="L299" i="46"/>
  <c r="O299" i="46" s="1"/>
  <c r="B299" i="46"/>
  <c r="S298" i="46"/>
  <c r="Q298" i="46"/>
  <c r="P298" i="46"/>
  <c r="M298" i="46"/>
  <c r="L298" i="46"/>
  <c r="O298" i="46" s="1"/>
  <c r="B298" i="46"/>
  <c r="S297" i="46"/>
  <c r="Q297" i="46"/>
  <c r="P297" i="46"/>
  <c r="M297" i="46"/>
  <c r="L297" i="46"/>
  <c r="O297" i="46" s="1"/>
  <c r="B297" i="46"/>
  <c r="S296" i="46"/>
  <c r="Q296" i="46"/>
  <c r="P296" i="46"/>
  <c r="M296" i="46"/>
  <c r="L296" i="46"/>
  <c r="O296" i="46" s="1"/>
  <c r="B296" i="46"/>
  <c r="S295" i="46"/>
  <c r="Q295" i="46"/>
  <c r="P295" i="46"/>
  <c r="M295" i="46"/>
  <c r="L295" i="46"/>
  <c r="N295" i="46" s="1"/>
  <c r="B295" i="46"/>
  <c r="S294" i="46"/>
  <c r="Q294" i="46"/>
  <c r="P294" i="46"/>
  <c r="M294" i="46"/>
  <c r="L294" i="46"/>
  <c r="O294" i="46" s="1"/>
  <c r="B294" i="46"/>
  <c r="S293" i="46"/>
  <c r="Q293" i="46"/>
  <c r="P293" i="46"/>
  <c r="M293" i="46"/>
  <c r="L293" i="46"/>
  <c r="N293" i="46" s="1"/>
  <c r="B293" i="46"/>
  <c r="S292" i="46"/>
  <c r="Q292" i="46"/>
  <c r="P292" i="46"/>
  <c r="M292" i="46"/>
  <c r="L292" i="46"/>
  <c r="O292" i="46" s="1"/>
  <c r="B292" i="46"/>
  <c r="S291" i="46"/>
  <c r="Q291" i="46"/>
  <c r="P291" i="46"/>
  <c r="M291" i="46"/>
  <c r="L291" i="46"/>
  <c r="O291" i="46" s="1"/>
  <c r="B291" i="46"/>
  <c r="S290" i="46"/>
  <c r="Q290" i="46"/>
  <c r="P290" i="46"/>
  <c r="M290" i="46"/>
  <c r="L290" i="46"/>
  <c r="O290" i="46" s="1"/>
  <c r="B290" i="46"/>
  <c r="S289" i="46"/>
  <c r="Q289" i="46"/>
  <c r="P289" i="46"/>
  <c r="M289" i="46"/>
  <c r="L289" i="46"/>
  <c r="O289" i="46" s="1"/>
  <c r="B289" i="46"/>
  <c r="S288" i="46"/>
  <c r="Q288" i="46"/>
  <c r="P288" i="46"/>
  <c r="M288" i="46"/>
  <c r="L288" i="46"/>
  <c r="O288" i="46" s="1"/>
  <c r="B288" i="46"/>
  <c r="S287" i="46"/>
  <c r="Q287" i="46"/>
  <c r="P287" i="46"/>
  <c r="M287" i="46"/>
  <c r="L287" i="46"/>
  <c r="N287" i="46" s="1"/>
  <c r="B287" i="46"/>
  <c r="S286" i="46"/>
  <c r="Q286" i="46"/>
  <c r="P286" i="46"/>
  <c r="M286" i="46"/>
  <c r="L286" i="46"/>
  <c r="O286" i="46" s="1"/>
  <c r="B286" i="46"/>
  <c r="S285" i="46"/>
  <c r="Q285" i="46"/>
  <c r="P285" i="46"/>
  <c r="M285" i="46"/>
  <c r="L285" i="46"/>
  <c r="N285" i="46" s="1"/>
  <c r="B285" i="46"/>
  <c r="S284" i="46"/>
  <c r="Q284" i="46"/>
  <c r="P284" i="46"/>
  <c r="M284" i="46"/>
  <c r="L284" i="46"/>
  <c r="O284" i="46" s="1"/>
  <c r="B284" i="46"/>
  <c r="S283" i="46"/>
  <c r="Q283" i="46"/>
  <c r="P283" i="46"/>
  <c r="M283" i="46"/>
  <c r="L283" i="46"/>
  <c r="O283" i="46" s="1"/>
  <c r="B283" i="46"/>
  <c r="S282" i="46"/>
  <c r="Q282" i="46"/>
  <c r="P282" i="46"/>
  <c r="M282" i="46"/>
  <c r="L282" i="46"/>
  <c r="O282" i="46" s="1"/>
  <c r="B282" i="46"/>
  <c r="S281" i="46"/>
  <c r="Q281" i="46"/>
  <c r="P281" i="46"/>
  <c r="M281" i="46"/>
  <c r="L281" i="46"/>
  <c r="O281" i="46" s="1"/>
  <c r="B281" i="46"/>
  <c r="S280" i="46"/>
  <c r="Q280" i="46"/>
  <c r="P280" i="46"/>
  <c r="M280" i="46"/>
  <c r="L280" i="46"/>
  <c r="O280" i="46" s="1"/>
  <c r="B280" i="46"/>
  <c r="S279" i="46"/>
  <c r="Q279" i="46"/>
  <c r="P279" i="46"/>
  <c r="M279" i="46"/>
  <c r="L279" i="46"/>
  <c r="N279" i="46" s="1"/>
  <c r="B279" i="46"/>
  <c r="S278" i="46"/>
  <c r="Q278" i="46"/>
  <c r="P278" i="46"/>
  <c r="M278" i="46"/>
  <c r="L278" i="46"/>
  <c r="O278" i="46" s="1"/>
  <c r="B278" i="46"/>
  <c r="S277" i="46"/>
  <c r="Q277" i="46"/>
  <c r="P277" i="46"/>
  <c r="M277" i="46"/>
  <c r="L277" i="46"/>
  <c r="N277" i="46" s="1"/>
  <c r="B277" i="46"/>
  <c r="S276" i="46"/>
  <c r="Q276" i="46"/>
  <c r="P276" i="46"/>
  <c r="M276" i="46"/>
  <c r="L276" i="46"/>
  <c r="O276" i="46" s="1"/>
  <c r="B276" i="46"/>
  <c r="S275" i="46"/>
  <c r="Q275" i="46"/>
  <c r="P275" i="46"/>
  <c r="M275" i="46"/>
  <c r="L275" i="46"/>
  <c r="O275" i="46" s="1"/>
  <c r="B275" i="46"/>
  <c r="S274" i="46"/>
  <c r="Q274" i="46"/>
  <c r="P274" i="46"/>
  <c r="M274" i="46"/>
  <c r="L274" i="46"/>
  <c r="O274" i="46" s="1"/>
  <c r="B274" i="46"/>
  <c r="S273" i="46"/>
  <c r="Q273" i="46"/>
  <c r="P273" i="46"/>
  <c r="M273" i="46"/>
  <c r="L273" i="46"/>
  <c r="O273" i="46" s="1"/>
  <c r="B273" i="46"/>
  <c r="S272" i="46"/>
  <c r="Q272" i="46"/>
  <c r="P272" i="46"/>
  <c r="M272" i="46"/>
  <c r="L272" i="46"/>
  <c r="O272" i="46" s="1"/>
  <c r="B272" i="46"/>
  <c r="S271" i="46"/>
  <c r="Q271" i="46"/>
  <c r="P271" i="46"/>
  <c r="M271" i="46"/>
  <c r="L271" i="46"/>
  <c r="N271" i="46" s="1"/>
  <c r="B271" i="46"/>
  <c r="S270" i="46"/>
  <c r="Q270" i="46"/>
  <c r="P270" i="46"/>
  <c r="M270" i="46"/>
  <c r="L270" i="46"/>
  <c r="O270" i="46" s="1"/>
  <c r="B270" i="46"/>
  <c r="S269" i="46"/>
  <c r="Q269" i="46"/>
  <c r="P269" i="46"/>
  <c r="M269" i="46"/>
  <c r="L269" i="46"/>
  <c r="N269" i="46" s="1"/>
  <c r="B269" i="46"/>
  <c r="S268" i="46"/>
  <c r="Q268" i="46"/>
  <c r="P268" i="46"/>
  <c r="M268" i="46"/>
  <c r="L268" i="46"/>
  <c r="O268" i="46" s="1"/>
  <c r="B268" i="46"/>
  <c r="S267" i="46"/>
  <c r="Q267" i="46"/>
  <c r="P267" i="46"/>
  <c r="M267" i="46"/>
  <c r="L267" i="46"/>
  <c r="O267" i="46" s="1"/>
  <c r="B267" i="46"/>
  <c r="S266" i="46"/>
  <c r="Q266" i="46"/>
  <c r="P266" i="46"/>
  <c r="M266" i="46"/>
  <c r="L266" i="46"/>
  <c r="O266" i="46" s="1"/>
  <c r="B266" i="46"/>
  <c r="S265" i="46"/>
  <c r="Q265" i="46"/>
  <c r="P265" i="46"/>
  <c r="M265" i="46"/>
  <c r="L265" i="46"/>
  <c r="O265" i="46" s="1"/>
  <c r="B265" i="46"/>
  <c r="S264" i="46"/>
  <c r="Q264" i="46"/>
  <c r="P264" i="46"/>
  <c r="M264" i="46"/>
  <c r="L264" i="46"/>
  <c r="O264" i="46" s="1"/>
  <c r="B264" i="46"/>
  <c r="S263" i="46"/>
  <c r="Q263" i="46"/>
  <c r="P263" i="46"/>
  <c r="O263" i="46"/>
  <c r="M263" i="46"/>
  <c r="L263" i="46"/>
  <c r="N263" i="46" s="1"/>
  <c r="B263" i="46"/>
  <c r="S262" i="46"/>
  <c r="Q262" i="46"/>
  <c r="P262" i="46"/>
  <c r="N262" i="46"/>
  <c r="M262" i="46"/>
  <c r="L262" i="46"/>
  <c r="O262" i="46" s="1"/>
  <c r="B262" i="46"/>
  <c r="S261" i="46"/>
  <c r="Q261" i="46"/>
  <c r="P261" i="46"/>
  <c r="M261" i="46"/>
  <c r="L261" i="46"/>
  <c r="N261" i="46" s="1"/>
  <c r="B261" i="46"/>
  <c r="S260" i="46"/>
  <c r="Q260" i="46"/>
  <c r="P260" i="46"/>
  <c r="M260" i="46"/>
  <c r="L260" i="46"/>
  <c r="O260" i="46" s="1"/>
  <c r="B260" i="46"/>
  <c r="S259" i="46"/>
  <c r="Q259" i="46"/>
  <c r="P259" i="46"/>
  <c r="M259" i="46"/>
  <c r="L259" i="46"/>
  <c r="O259" i="46" s="1"/>
  <c r="B259" i="46"/>
  <c r="S258" i="46"/>
  <c r="Q258" i="46"/>
  <c r="P258" i="46"/>
  <c r="M258" i="46"/>
  <c r="L258" i="46"/>
  <c r="O258" i="46" s="1"/>
  <c r="B258" i="46"/>
  <c r="S257" i="46"/>
  <c r="Q257" i="46"/>
  <c r="P257" i="46"/>
  <c r="M257" i="46"/>
  <c r="L257" i="46"/>
  <c r="O257" i="46" s="1"/>
  <c r="B257" i="46"/>
  <c r="S256" i="46"/>
  <c r="Q256" i="46"/>
  <c r="P256" i="46"/>
  <c r="M256" i="46"/>
  <c r="L256" i="46"/>
  <c r="O256" i="46" s="1"/>
  <c r="B256" i="46"/>
  <c r="S255" i="46"/>
  <c r="Q255" i="46"/>
  <c r="P255" i="46"/>
  <c r="M255" i="46"/>
  <c r="L255" i="46"/>
  <c r="N255" i="46" s="1"/>
  <c r="B255" i="46"/>
  <c r="S254" i="46"/>
  <c r="Q254" i="46"/>
  <c r="P254" i="46"/>
  <c r="M254" i="46"/>
  <c r="L254" i="46"/>
  <c r="O254" i="46" s="1"/>
  <c r="B254" i="46"/>
  <c r="S253" i="46"/>
  <c r="Q253" i="46"/>
  <c r="P253" i="46"/>
  <c r="M253" i="46"/>
  <c r="L253" i="46"/>
  <c r="N253" i="46" s="1"/>
  <c r="B253" i="46"/>
  <c r="S252" i="46"/>
  <c r="Q252" i="46"/>
  <c r="P252" i="46"/>
  <c r="M252" i="46"/>
  <c r="L252" i="46"/>
  <c r="O252" i="46" s="1"/>
  <c r="B252" i="46"/>
  <c r="S251" i="46"/>
  <c r="Q251" i="46"/>
  <c r="P251" i="46"/>
  <c r="M251" i="46"/>
  <c r="L251" i="46"/>
  <c r="O251" i="46" s="1"/>
  <c r="B251" i="46"/>
  <c r="S250" i="46"/>
  <c r="Q250" i="46"/>
  <c r="P250" i="46"/>
  <c r="M250" i="46"/>
  <c r="L250" i="46"/>
  <c r="O250" i="46" s="1"/>
  <c r="B250" i="46"/>
  <c r="S249" i="46"/>
  <c r="Q249" i="46"/>
  <c r="P249" i="46"/>
  <c r="M249" i="46"/>
  <c r="L249" i="46"/>
  <c r="O249" i="46" s="1"/>
  <c r="B249" i="46"/>
  <c r="S248" i="46"/>
  <c r="Q248" i="46"/>
  <c r="P248" i="46"/>
  <c r="M248" i="46"/>
  <c r="L248" i="46"/>
  <c r="O248" i="46" s="1"/>
  <c r="B248" i="46"/>
  <c r="S247" i="46"/>
  <c r="Q247" i="46"/>
  <c r="P247" i="46"/>
  <c r="M247" i="46"/>
  <c r="L247" i="46"/>
  <c r="N247" i="46" s="1"/>
  <c r="B247" i="46"/>
  <c r="S246" i="46"/>
  <c r="Q246" i="46"/>
  <c r="P246" i="46"/>
  <c r="M246" i="46"/>
  <c r="L246" i="46"/>
  <c r="O246" i="46" s="1"/>
  <c r="B246" i="46"/>
  <c r="S245" i="46"/>
  <c r="Q245" i="46"/>
  <c r="P245" i="46"/>
  <c r="M245" i="46"/>
  <c r="L245" i="46"/>
  <c r="N245" i="46" s="1"/>
  <c r="B245" i="46"/>
  <c r="S244" i="46"/>
  <c r="Q244" i="46"/>
  <c r="P244" i="46"/>
  <c r="M244" i="46"/>
  <c r="L244" i="46"/>
  <c r="O244" i="46" s="1"/>
  <c r="B244" i="46"/>
  <c r="S243" i="46"/>
  <c r="Q243" i="46"/>
  <c r="P243" i="46"/>
  <c r="M243" i="46"/>
  <c r="L243" i="46"/>
  <c r="O243" i="46" s="1"/>
  <c r="B243" i="46"/>
  <c r="S242" i="46"/>
  <c r="Q242" i="46"/>
  <c r="P242" i="46"/>
  <c r="M242" i="46"/>
  <c r="L242" i="46"/>
  <c r="O242" i="46" s="1"/>
  <c r="B242" i="46"/>
  <c r="S241" i="46"/>
  <c r="Q241" i="46"/>
  <c r="P241" i="46"/>
  <c r="M241" i="46"/>
  <c r="L241" i="46"/>
  <c r="O241" i="46" s="1"/>
  <c r="B241" i="46"/>
  <c r="S240" i="46"/>
  <c r="Q240" i="46"/>
  <c r="P240" i="46"/>
  <c r="M240" i="46"/>
  <c r="L240" i="46"/>
  <c r="O240" i="46" s="1"/>
  <c r="B240" i="46"/>
  <c r="S239" i="46"/>
  <c r="Q239" i="46"/>
  <c r="P239" i="46"/>
  <c r="M239" i="46"/>
  <c r="L239" i="46"/>
  <c r="N239" i="46" s="1"/>
  <c r="B239" i="46"/>
  <c r="S238" i="46"/>
  <c r="Q238" i="46"/>
  <c r="P238" i="46"/>
  <c r="M238" i="46"/>
  <c r="L238" i="46"/>
  <c r="O238" i="46" s="1"/>
  <c r="B238" i="46"/>
  <c r="S237" i="46"/>
  <c r="Q237" i="46"/>
  <c r="P237" i="46"/>
  <c r="M237" i="46"/>
  <c r="L237" i="46"/>
  <c r="N237" i="46" s="1"/>
  <c r="B237" i="46"/>
  <c r="S236" i="46"/>
  <c r="Q236" i="46"/>
  <c r="P236" i="46"/>
  <c r="M236" i="46"/>
  <c r="L236" i="46"/>
  <c r="N236" i="46" s="1"/>
  <c r="B236" i="46"/>
  <c r="S235" i="46"/>
  <c r="Q235" i="46"/>
  <c r="P235" i="46"/>
  <c r="M235" i="46"/>
  <c r="L235" i="46"/>
  <c r="O235" i="46" s="1"/>
  <c r="B235" i="46"/>
  <c r="S234" i="46"/>
  <c r="Q234" i="46"/>
  <c r="P234" i="46"/>
  <c r="M234" i="46"/>
  <c r="L234" i="46"/>
  <c r="O234" i="46" s="1"/>
  <c r="B234" i="46"/>
  <c r="S233" i="46"/>
  <c r="Q233" i="46"/>
  <c r="P233" i="46"/>
  <c r="M233" i="46"/>
  <c r="L233" i="46"/>
  <c r="O233" i="46" s="1"/>
  <c r="B233" i="46"/>
  <c r="S232" i="46"/>
  <c r="Q232" i="46"/>
  <c r="P232" i="46"/>
  <c r="M232" i="46"/>
  <c r="L232" i="46"/>
  <c r="O232" i="46" s="1"/>
  <c r="B232" i="46"/>
  <c r="S231" i="46"/>
  <c r="Q231" i="46"/>
  <c r="P231" i="46"/>
  <c r="M231" i="46"/>
  <c r="L231" i="46"/>
  <c r="N231" i="46" s="1"/>
  <c r="B231" i="46"/>
  <c r="S230" i="46"/>
  <c r="Q230" i="46"/>
  <c r="P230" i="46"/>
  <c r="M230" i="46"/>
  <c r="L230" i="46"/>
  <c r="O230" i="46" s="1"/>
  <c r="B230" i="46"/>
  <c r="S229" i="46"/>
  <c r="Q229" i="46"/>
  <c r="P229" i="46"/>
  <c r="M229" i="46"/>
  <c r="L229" i="46"/>
  <c r="N229" i="46" s="1"/>
  <c r="B229" i="46"/>
  <c r="S228" i="46"/>
  <c r="Q228" i="46"/>
  <c r="P228" i="46"/>
  <c r="M228" i="46"/>
  <c r="L228" i="46"/>
  <c r="N228" i="46" s="1"/>
  <c r="B228" i="46"/>
  <c r="S227" i="46"/>
  <c r="Q227" i="46"/>
  <c r="P227" i="46"/>
  <c r="M227" i="46"/>
  <c r="L227" i="46"/>
  <c r="O227" i="46" s="1"/>
  <c r="B227" i="46"/>
  <c r="S226" i="46"/>
  <c r="Q226" i="46"/>
  <c r="P226" i="46"/>
  <c r="M226" i="46"/>
  <c r="L226" i="46"/>
  <c r="O226" i="46" s="1"/>
  <c r="B226" i="46"/>
  <c r="S225" i="46"/>
  <c r="Q225" i="46"/>
  <c r="P225" i="46"/>
  <c r="M225" i="46"/>
  <c r="L225" i="46"/>
  <c r="O225" i="46" s="1"/>
  <c r="B225" i="46"/>
  <c r="S224" i="46"/>
  <c r="Q224" i="46"/>
  <c r="P224" i="46"/>
  <c r="M224" i="46"/>
  <c r="L224" i="46"/>
  <c r="O224" i="46" s="1"/>
  <c r="B224" i="46"/>
  <c r="S223" i="46"/>
  <c r="Q223" i="46"/>
  <c r="P223" i="46"/>
  <c r="M223" i="46"/>
  <c r="L223" i="46"/>
  <c r="N223" i="46" s="1"/>
  <c r="B223" i="46"/>
  <c r="S222" i="46"/>
  <c r="Q222" i="46"/>
  <c r="P222" i="46"/>
  <c r="M222" i="46"/>
  <c r="L222" i="46"/>
  <c r="O222" i="46" s="1"/>
  <c r="B222" i="46"/>
  <c r="S221" i="46"/>
  <c r="Q221" i="46"/>
  <c r="P221" i="46"/>
  <c r="M221" i="46"/>
  <c r="L221" i="46"/>
  <c r="N221" i="46" s="1"/>
  <c r="B221" i="46"/>
  <c r="S220" i="46"/>
  <c r="Q220" i="46"/>
  <c r="P220" i="46"/>
  <c r="M220" i="46"/>
  <c r="L220" i="46"/>
  <c r="N220" i="46" s="1"/>
  <c r="B220" i="46"/>
  <c r="S219" i="46"/>
  <c r="Q219" i="46"/>
  <c r="P219" i="46"/>
  <c r="M219" i="46"/>
  <c r="L219" i="46"/>
  <c r="O219" i="46" s="1"/>
  <c r="B219" i="46"/>
  <c r="S218" i="46"/>
  <c r="Q218" i="46"/>
  <c r="P218" i="46"/>
  <c r="M218" i="46"/>
  <c r="L218" i="46"/>
  <c r="O218" i="46" s="1"/>
  <c r="B218" i="46"/>
  <c r="S217" i="46"/>
  <c r="Q217" i="46"/>
  <c r="P217" i="46"/>
  <c r="M217" i="46"/>
  <c r="L217" i="46"/>
  <c r="O217" i="46" s="1"/>
  <c r="B217" i="46"/>
  <c r="S216" i="46"/>
  <c r="Q216" i="46"/>
  <c r="P216" i="46"/>
  <c r="M216" i="46"/>
  <c r="L216" i="46"/>
  <c r="O216" i="46" s="1"/>
  <c r="B216" i="46"/>
  <c r="S215" i="46"/>
  <c r="Q215" i="46"/>
  <c r="P215" i="46"/>
  <c r="M215" i="46"/>
  <c r="L215" i="46"/>
  <c r="N215" i="46" s="1"/>
  <c r="B215" i="46"/>
  <c r="S214" i="46"/>
  <c r="Q214" i="46"/>
  <c r="P214" i="46"/>
  <c r="M214" i="46"/>
  <c r="L214" i="46"/>
  <c r="N214" i="46" s="1"/>
  <c r="B214" i="46"/>
  <c r="S213" i="46"/>
  <c r="Q213" i="46"/>
  <c r="P213" i="46"/>
  <c r="M213" i="46"/>
  <c r="L213" i="46"/>
  <c r="N213" i="46" s="1"/>
  <c r="B213" i="46"/>
  <c r="S212" i="46"/>
  <c r="Q212" i="46"/>
  <c r="P212" i="46"/>
  <c r="M212" i="46"/>
  <c r="L212" i="46"/>
  <c r="N212" i="46" s="1"/>
  <c r="B212" i="46"/>
  <c r="S211" i="46"/>
  <c r="Q211" i="46"/>
  <c r="P211" i="46"/>
  <c r="M211" i="46"/>
  <c r="L211" i="46"/>
  <c r="O211" i="46" s="1"/>
  <c r="B211" i="46"/>
  <c r="S210" i="46"/>
  <c r="Q210" i="46"/>
  <c r="P210" i="46"/>
  <c r="M210" i="46"/>
  <c r="L210" i="46"/>
  <c r="O210" i="46" s="1"/>
  <c r="B210" i="46"/>
  <c r="S209" i="46"/>
  <c r="Q209" i="46"/>
  <c r="P209" i="46"/>
  <c r="M209" i="46"/>
  <c r="L209" i="46"/>
  <c r="O209" i="46" s="1"/>
  <c r="B209" i="46"/>
  <c r="S208" i="46"/>
  <c r="Q208" i="46"/>
  <c r="P208" i="46"/>
  <c r="M208" i="46"/>
  <c r="L208" i="46"/>
  <c r="O208" i="46" s="1"/>
  <c r="B208" i="46"/>
  <c r="S207" i="46"/>
  <c r="Q207" i="46"/>
  <c r="P207" i="46"/>
  <c r="M207" i="46"/>
  <c r="L207" i="46"/>
  <c r="N207" i="46" s="1"/>
  <c r="B207" i="46"/>
  <c r="S206" i="46"/>
  <c r="Q206" i="46"/>
  <c r="P206" i="46"/>
  <c r="M206" i="46"/>
  <c r="L206" i="46"/>
  <c r="O206" i="46" s="1"/>
  <c r="B206" i="46"/>
  <c r="S205" i="46"/>
  <c r="Q205" i="46"/>
  <c r="P205" i="46"/>
  <c r="M205" i="46"/>
  <c r="L205" i="46"/>
  <c r="N205" i="46" s="1"/>
  <c r="B205" i="46"/>
  <c r="S204" i="46"/>
  <c r="Q204" i="46"/>
  <c r="P204" i="46"/>
  <c r="M204" i="46"/>
  <c r="L204" i="46"/>
  <c r="N204" i="46" s="1"/>
  <c r="B204" i="46"/>
  <c r="S203" i="46"/>
  <c r="Q203" i="46"/>
  <c r="P203" i="46"/>
  <c r="M203" i="46"/>
  <c r="L203" i="46"/>
  <c r="O203" i="46" s="1"/>
  <c r="B203" i="46"/>
  <c r="S202" i="46"/>
  <c r="Q202" i="46"/>
  <c r="P202" i="46"/>
  <c r="M202" i="46"/>
  <c r="L202" i="46"/>
  <c r="O202" i="46" s="1"/>
  <c r="B202" i="46"/>
  <c r="S201" i="46"/>
  <c r="Q201" i="46"/>
  <c r="P201" i="46"/>
  <c r="M201" i="46"/>
  <c r="L201" i="46"/>
  <c r="O201" i="46" s="1"/>
  <c r="B201" i="46"/>
  <c r="S200" i="46"/>
  <c r="Q200" i="46"/>
  <c r="P200" i="46"/>
  <c r="M200" i="46"/>
  <c r="L200" i="46"/>
  <c r="O200" i="46" s="1"/>
  <c r="B200" i="46"/>
  <c r="S199" i="46"/>
  <c r="Q199" i="46"/>
  <c r="P199" i="46"/>
  <c r="M199" i="46"/>
  <c r="L199" i="46"/>
  <c r="N199" i="46" s="1"/>
  <c r="B199" i="46"/>
  <c r="S198" i="46"/>
  <c r="Q198" i="46"/>
  <c r="P198" i="46"/>
  <c r="M198" i="46"/>
  <c r="L198" i="46"/>
  <c r="O198" i="46" s="1"/>
  <c r="B198" i="46"/>
  <c r="S197" i="46"/>
  <c r="Q197" i="46"/>
  <c r="P197" i="46"/>
  <c r="M197" i="46"/>
  <c r="L197" i="46"/>
  <c r="N197" i="46" s="1"/>
  <c r="B197" i="46"/>
  <c r="S196" i="46"/>
  <c r="Q196" i="46"/>
  <c r="P196" i="46"/>
  <c r="M196" i="46"/>
  <c r="L196" i="46"/>
  <c r="N196" i="46" s="1"/>
  <c r="B196" i="46"/>
  <c r="S195" i="46"/>
  <c r="Q195" i="46"/>
  <c r="P195" i="46"/>
  <c r="M195" i="46"/>
  <c r="L195" i="46"/>
  <c r="O195" i="46" s="1"/>
  <c r="B195" i="46"/>
  <c r="S194" i="46"/>
  <c r="Q194" i="46"/>
  <c r="P194" i="46"/>
  <c r="M194" i="46"/>
  <c r="L194" i="46"/>
  <c r="N194" i="46" s="1"/>
  <c r="B194" i="46"/>
  <c r="S193" i="46"/>
  <c r="Q193" i="46"/>
  <c r="P193" i="46"/>
  <c r="M193" i="46"/>
  <c r="L193" i="46"/>
  <c r="O193" i="46" s="1"/>
  <c r="B193" i="46"/>
  <c r="S192" i="46"/>
  <c r="Q192" i="46"/>
  <c r="P192" i="46"/>
  <c r="M192" i="46"/>
  <c r="L192" i="46"/>
  <c r="O192" i="46" s="1"/>
  <c r="B192" i="46"/>
  <c r="S191" i="46"/>
  <c r="Q191" i="46"/>
  <c r="P191" i="46"/>
  <c r="M191" i="46"/>
  <c r="L191" i="46"/>
  <c r="N191" i="46" s="1"/>
  <c r="B191" i="46"/>
  <c r="S190" i="46"/>
  <c r="Q190" i="46"/>
  <c r="P190" i="46"/>
  <c r="M190" i="46"/>
  <c r="L190" i="46"/>
  <c r="O190" i="46" s="1"/>
  <c r="B190" i="46"/>
  <c r="S189" i="46"/>
  <c r="Q189" i="46"/>
  <c r="P189" i="46"/>
  <c r="M189" i="46"/>
  <c r="L189" i="46"/>
  <c r="N189" i="46" s="1"/>
  <c r="B189" i="46"/>
  <c r="S188" i="46"/>
  <c r="Q188" i="46"/>
  <c r="P188" i="46"/>
  <c r="M188" i="46"/>
  <c r="L188" i="46"/>
  <c r="N188" i="46" s="1"/>
  <c r="B188" i="46"/>
  <c r="S187" i="46"/>
  <c r="Q187" i="46"/>
  <c r="P187" i="46"/>
  <c r="M187" i="46"/>
  <c r="L187" i="46"/>
  <c r="O187" i="46" s="1"/>
  <c r="B187" i="46"/>
  <c r="S186" i="46"/>
  <c r="Q186" i="46"/>
  <c r="P186" i="46"/>
  <c r="M186" i="46"/>
  <c r="L186" i="46"/>
  <c r="N186" i="46" s="1"/>
  <c r="B186" i="46"/>
  <c r="S185" i="46"/>
  <c r="Q185" i="46"/>
  <c r="P185" i="46"/>
  <c r="M185" i="46"/>
  <c r="L185" i="46"/>
  <c r="O185" i="46" s="1"/>
  <c r="B185" i="46"/>
  <c r="S184" i="46"/>
  <c r="Q184" i="46"/>
  <c r="P184" i="46"/>
  <c r="M184" i="46"/>
  <c r="L184" i="46"/>
  <c r="O184" i="46" s="1"/>
  <c r="B184" i="46"/>
  <c r="S183" i="46"/>
  <c r="Q183" i="46"/>
  <c r="P183" i="46"/>
  <c r="M183" i="46"/>
  <c r="L183" i="46"/>
  <c r="N183" i="46" s="1"/>
  <c r="B183" i="46"/>
  <c r="S182" i="46"/>
  <c r="Q182" i="46"/>
  <c r="P182" i="46"/>
  <c r="M182" i="46"/>
  <c r="L182" i="46"/>
  <c r="O182" i="46" s="1"/>
  <c r="B182" i="46"/>
  <c r="S181" i="46"/>
  <c r="Q181" i="46"/>
  <c r="P181" i="46"/>
  <c r="M181" i="46"/>
  <c r="L181" i="46"/>
  <c r="N181" i="46" s="1"/>
  <c r="B181" i="46"/>
  <c r="S180" i="46"/>
  <c r="Q180" i="46"/>
  <c r="P180" i="46"/>
  <c r="M180" i="46"/>
  <c r="L180" i="46"/>
  <c r="N180" i="46" s="1"/>
  <c r="B180" i="46"/>
  <c r="S179" i="46"/>
  <c r="Q179" i="46"/>
  <c r="P179" i="46"/>
  <c r="M179" i="46"/>
  <c r="L179" i="46"/>
  <c r="O179" i="46" s="1"/>
  <c r="B179" i="46"/>
  <c r="S178" i="46"/>
  <c r="Q178" i="46"/>
  <c r="P178" i="46"/>
  <c r="M178" i="46"/>
  <c r="L178" i="46"/>
  <c r="N178" i="46" s="1"/>
  <c r="B178" i="46"/>
  <c r="S177" i="46"/>
  <c r="Q177" i="46"/>
  <c r="P177" i="46"/>
  <c r="M177" i="46"/>
  <c r="L177" i="46"/>
  <c r="O177" i="46" s="1"/>
  <c r="B177" i="46"/>
  <c r="S176" i="46"/>
  <c r="Q176" i="46"/>
  <c r="P176" i="46"/>
  <c r="M176" i="46"/>
  <c r="L176" i="46"/>
  <c r="O176" i="46" s="1"/>
  <c r="B176" i="46"/>
  <c r="S175" i="46"/>
  <c r="Q175" i="46"/>
  <c r="P175" i="46"/>
  <c r="M175" i="46"/>
  <c r="L175" i="46"/>
  <c r="N175" i="46" s="1"/>
  <c r="B175" i="46"/>
  <c r="S174" i="46"/>
  <c r="Q174" i="46"/>
  <c r="P174" i="46"/>
  <c r="M174" i="46"/>
  <c r="L174" i="46"/>
  <c r="O174" i="46" s="1"/>
  <c r="B174" i="46"/>
  <c r="S173" i="46"/>
  <c r="Q173" i="46"/>
  <c r="P173" i="46"/>
  <c r="M173" i="46"/>
  <c r="L173" i="46"/>
  <c r="N173" i="46" s="1"/>
  <c r="B173" i="46"/>
  <c r="S172" i="46"/>
  <c r="Q172" i="46"/>
  <c r="P172" i="46"/>
  <c r="M172" i="46"/>
  <c r="L172" i="46"/>
  <c r="N172" i="46" s="1"/>
  <c r="B172" i="46"/>
  <c r="S171" i="46"/>
  <c r="Q171" i="46"/>
  <c r="P171" i="46"/>
  <c r="M171" i="46"/>
  <c r="L171" i="46"/>
  <c r="O171" i="46" s="1"/>
  <c r="B171" i="46"/>
  <c r="S170" i="46"/>
  <c r="Q170" i="46"/>
  <c r="P170" i="46"/>
  <c r="M170" i="46"/>
  <c r="L170" i="46"/>
  <c r="N170" i="46" s="1"/>
  <c r="B170" i="46"/>
  <c r="S169" i="46"/>
  <c r="Q169" i="46"/>
  <c r="P169" i="46"/>
  <c r="M169" i="46"/>
  <c r="L169" i="46"/>
  <c r="O169" i="46" s="1"/>
  <c r="B169" i="46"/>
  <c r="S168" i="46"/>
  <c r="Q168" i="46"/>
  <c r="P168" i="46"/>
  <c r="M168" i="46"/>
  <c r="L168" i="46"/>
  <c r="O168" i="46" s="1"/>
  <c r="B168" i="46"/>
  <c r="S167" i="46"/>
  <c r="Q167" i="46"/>
  <c r="P167" i="46"/>
  <c r="M167" i="46"/>
  <c r="L167" i="46"/>
  <c r="N167" i="46" s="1"/>
  <c r="B167" i="46"/>
  <c r="S166" i="46"/>
  <c r="Q166" i="46"/>
  <c r="P166" i="46"/>
  <c r="M166" i="46"/>
  <c r="L166" i="46"/>
  <c r="O166" i="46" s="1"/>
  <c r="B166" i="46"/>
  <c r="S165" i="46"/>
  <c r="Q165" i="46"/>
  <c r="P165" i="46"/>
  <c r="M165" i="46"/>
  <c r="L165" i="46"/>
  <c r="N165" i="46" s="1"/>
  <c r="B165" i="46"/>
  <c r="S164" i="46"/>
  <c r="Q164" i="46"/>
  <c r="P164" i="46"/>
  <c r="M164" i="46"/>
  <c r="L164" i="46"/>
  <c r="N164" i="46" s="1"/>
  <c r="B164" i="46"/>
  <c r="S163" i="46"/>
  <c r="Q163" i="46"/>
  <c r="P163" i="46"/>
  <c r="M163" i="46"/>
  <c r="L163" i="46"/>
  <c r="O163" i="46" s="1"/>
  <c r="B163" i="46"/>
  <c r="S162" i="46"/>
  <c r="Q162" i="46"/>
  <c r="P162" i="46"/>
  <c r="M162" i="46"/>
  <c r="L162" i="46"/>
  <c r="N162" i="46" s="1"/>
  <c r="B162" i="46"/>
  <c r="S161" i="46"/>
  <c r="Q161" i="46"/>
  <c r="P161" i="46"/>
  <c r="M161" i="46"/>
  <c r="L161" i="46"/>
  <c r="O161" i="46" s="1"/>
  <c r="B161" i="46"/>
  <c r="S160" i="46"/>
  <c r="Q160" i="46"/>
  <c r="P160" i="46"/>
  <c r="M160" i="46"/>
  <c r="L160" i="46"/>
  <c r="O160" i="46" s="1"/>
  <c r="B160" i="46"/>
  <c r="S159" i="46"/>
  <c r="Q159" i="46"/>
  <c r="P159" i="46"/>
  <c r="M159" i="46"/>
  <c r="L159" i="46"/>
  <c r="N159" i="46" s="1"/>
  <c r="B159" i="46"/>
  <c r="S158" i="46"/>
  <c r="Q158" i="46"/>
  <c r="P158" i="46"/>
  <c r="M158" i="46"/>
  <c r="L158" i="46"/>
  <c r="O158" i="46" s="1"/>
  <c r="B158" i="46"/>
  <c r="S157" i="46"/>
  <c r="Q157" i="46"/>
  <c r="P157" i="46"/>
  <c r="M157" i="46"/>
  <c r="L157" i="46"/>
  <c r="N157" i="46" s="1"/>
  <c r="B157" i="46"/>
  <c r="S156" i="46"/>
  <c r="Q156" i="46"/>
  <c r="P156" i="46"/>
  <c r="M156" i="46"/>
  <c r="L156" i="46"/>
  <c r="N156" i="46" s="1"/>
  <c r="B156" i="46"/>
  <c r="S155" i="46"/>
  <c r="Q155" i="46"/>
  <c r="P155" i="46"/>
  <c r="M155" i="46"/>
  <c r="L155" i="46"/>
  <c r="O155" i="46" s="1"/>
  <c r="B155" i="46"/>
  <c r="S154" i="46"/>
  <c r="Q154" i="46"/>
  <c r="P154" i="46"/>
  <c r="M154" i="46"/>
  <c r="L154" i="46"/>
  <c r="N154" i="46" s="1"/>
  <c r="B154" i="46"/>
  <c r="S153" i="46"/>
  <c r="Q153" i="46"/>
  <c r="P153" i="46"/>
  <c r="M153" i="46"/>
  <c r="L153" i="46"/>
  <c r="O153" i="46" s="1"/>
  <c r="B153" i="46"/>
  <c r="S152" i="46"/>
  <c r="Q152" i="46"/>
  <c r="P152" i="46"/>
  <c r="M152" i="46"/>
  <c r="L152" i="46"/>
  <c r="O152" i="46" s="1"/>
  <c r="B152" i="46"/>
  <c r="S151" i="46"/>
  <c r="Q151" i="46"/>
  <c r="P151" i="46"/>
  <c r="M151" i="46"/>
  <c r="L151" i="46"/>
  <c r="N151" i="46" s="1"/>
  <c r="B151" i="46"/>
  <c r="S150" i="46"/>
  <c r="Q150" i="46"/>
  <c r="P150" i="46"/>
  <c r="M150" i="46"/>
  <c r="L150" i="46"/>
  <c r="O150" i="46" s="1"/>
  <c r="B150" i="46"/>
  <c r="S149" i="46"/>
  <c r="Q149" i="46"/>
  <c r="P149" i="46"/>
  <c r="M149" i="46"/>
  <c r="L149" i="46"/>
  <c r="N149" i="46" s="1"/>
  <c r="B149" i="46"/>
  <c r="S148" i="46"/>
  <c r="Q148" i="46"/>
  <c r="P148" i="46"/>
  <c r="M148" i="46"/>
  <c r="L148" i="46"/>
  <c r="N148" i="46" s="1"/>
  <c r="B148" i="46"/>
  <c r="S147" i="46"/>
  <c r="Q147" i="46"/>
  <c r="P147" i="46"/>
  <c r="M147" i="46"/>
  <c r="L147" i="46"/>
  <c r="O147" i="46" s="1"/>
  <c r="B147" i="46"/>
  <c r="S146" i="46"/>
  <c r="Q146" i="46"/>
  <c r="P146" i="46"/>
  <c r="M146" i="46"/>
  <c r="L146" i="46"/>
  <c r="N146" i="46" s="1"/>
  <c r="B146" i="46"/>
  <c r="S145" i="46"/>
  <c r="Q145" i="46"/>
  <c r="P145" i="46"/>
  <c r="M145" i="46"/>
  <c r="L145" i="46"/>
  <c r="O145" i="46" s="1"/>
  <c r="B145" i="46"/>
  <c r="S144" i="46"/>
  <c r="Q144" i="46"/>
  <c r="P144" i="46"/>
  <c r="M144" i="46"/>
  <c r="L144" i="46"/>
  <c r="N144" i="46" s="1"/>
  <c r="B144" i="46"/>
  <c r="S143" i="46"/>
  <c r="Q143" i="46"/>
  <c r="P143" i="46"/>
  <c r="M143" i="46"/>
  <c r="L143" i="46"/>
  <c r="N143" i="46" s="1"/>
  <c r="B143" i="46"/>
  <c r="S142" i="46"/>
  <c r="Q142" i="46"/>
  <c r="P142" i="46"/>
  <c r="M142" i="46"/>
  <c r="L142" i="46"/>
  <c r="O142" i="46" s="1"/>
  <c r="B142" i="46"/>
  <c r="S141" i="46"/>
  <c r="Q141" i="46"/>
  <c r="P141" i="46"/>
  <c r="M141" i="46"/>
  <c r="L141" i="46"/>
  <c r="N141" i="46" s="1"/>
  <c r="B141" i="46"/>
  <c r="S140" i="46"/>
  <c r="Q140" i="46"/>
  <c r="P140" i="46"/>
  <c r="M140" i="46"/>
  <c r="L140" i="46"/>
  <c r="N140" i="46" s="1"/>
  <c r="B140" i="46"/>
  <c r="S139" i="46"/>
  <c r="Q139" i="46"/>
  <c r="P139" i="46"/>
  <c r="M139" i="46"/>
  <c r="L139" i="46"/>
  <c r="O139" i="46" s="1"/>
  <c r="B139" i="46"/>
  <c r="S138" i="46"/>
  <c r="Q138" i="46"/>
  <c r="P138" i="46"/>
  <c r="M138" i="46"/>
  <c r="L138" i="46"/>
  <c r="N138" i="46" s="1"/>
  <c r="B138" i="46"/>
  <c r="S137" i="46"/>
  <c r="Q137" i="46"/>
  <c r="P137" i="46"/>
  <c r="M137" i="46"/>
  <c r="L137" i="46"/>
  <c r="O137" i="46" s="1"/>
  <c r="B137" i="46"/>
  <c r="S136" i="46"/>
  <c r="Q136" i="46"/>
  <c r="P136" i="46"/>
  <c r="M136" i="46"/>
  <c r="L136" i="46"/>
  <c r="N136" i="46" s="1"/>
  <c r="B136" i="46"/>
  <c r="S135" i="46"/>
  <c r="Q135" i="46"/>
  <c r="P135" i="46"/>
  <c r="M135" i="46"/>
  <c r="L135" i="46"/>
  <c r="N135" i="46" s="1"/>
  <c r="B135" i="46"/>
  <c r="S134" i="46"/>
  <c r="Q134" i="46"/>
  <c r="P134" i="46"/>
  <c r="M134" i="46"/>
  <c r="L134" i="46"/>
  <c r="O134" i="46" s="1"/>
  <c r="B134" i="46"/>
  <c r="S133" i="46"/>
  <c r="Q133" i="46"/>
  <c r="P133" i="46"/>
  <c r="M133" i="46"/>
  <c r="L133" i="46"/>
  <c r="N133" i="46" s="1"/>
  <c r="B133" i="46"/>
  <c r="S132" i="46"/>
  <c r="Q132" i="46"/>
  <c r="P132" i="46"/>
  <c r="M132" i="46"/>
  <c r="L132" i="46"/>
  <c r="N132" i="46" s="1"/>
  <c r="B132" i="46"/>
  <c r="S131" i="46"/>
  <c r="Q131" i="46"/>
  <c r="P131" i="46"/>
  <c r="M131" i="46"/>
  <c r="L131" i="46"/>
  <c r="O131" i="46" s="1"/>
  <c r="B131" i="46"/>
  <c r="S130" i="46"/>
  <c r="Q130" i="46"/>
  <c r="P130" i="46"/>
  <c r="M130" i="46"/>
  <c r="L130" i="46"/>
  <c r="N130" i="46" s="1"/>
  <c r="B130" i="46"/>
  <c r="S129" i="46"/>
  <c r="Q129" i="46"/>
  <c r="P129" i="46"/>
  <c r="M129" i="46"/>
  <c r="L129" i="46"/>
  <c r="O129" i="46" s="1"/>
  <c r="B129" i="46"/>
  <c r="S128" i="46"/>
  <c r="Q128" i="46"/>
  <c r="P128" i="46"/>
  <c r="M128" i="46"/>
  <c r="L128" i="46"/>
  <c r="N128" i="46" s="1"/>
  <c r="B128" i="46"/>
  <c r="S127" i="46"/>
  <c r="Q127" i="46"/>
  <c r="P127" i="46"/>
  <c r="M127" i="46"/>
  <c r="L127" i="46"/>
  <c r="N127" i="46" s="1"/>
  <c r="B127" i="46"/>
  <c r="S126" i="46"/>
  <c r="Q126" i="46"/>
  <c r="P126" i="46"/>
  <c r="M126" i="46"/>
  <c r="L126" i="46"/>
  <c r="O126" i="46" s="1"/>
  <c r="B126" i="46"/>
  <c r="S125" i="46"/>
  <c r="Q125" i="46"/>
  <c r="P125" i="46"/>
  <c r="M125" i="46"/>
  <c r="L125" i="46"/>
  <c r="N125" i="46" s="1"/>
  <c r="B125" i="46"/>
  <c r="S124" i="46"/>
  <c r="Q124" i="46"/>
  <c r="P124" i="46"/>
  <c r="M124" i="46"/>
  <c r="L124" i="46"/>
  <c r="N124" i="46" s="1"/>
  <c r="B124" i="46"/>
  <c r="S123" i="46"/>
  <c r="Q123" i="46"/>
  <c r="P123" i="46"/>
  <c r="M123" i="46"/>
  <c r="L123" i="46"/>
  <c r="O123" i="46" s="1"/>
  <c r="B123" i="46"/>
  <c r="S122" i="46"/>
  <c r="Q122" i="46"/>
  <c r="P122" i="46"/>
  <c r="M122" i="46"/>
  <c r="L122" i="46"/>
  <c r="N122" i="46" s="1"/>
  <c r="B122" i="46"/>
  <c r="S121" i="46"/>
  <c r="Q121" i="46"/>
  <c r="P121" i="46"/>
  <c r="M121" i="46"/>
  <c r="L121" i="46"/>
  <c r="O121" i="46" s="1"/>
  <c r="B121" i="46"/>
  <c r="S120" i="46"/>
  <c r="Q120" i="46"/>
  <c r="P120" i="46"/>
  <c r="M120" i="46"/>
  <c r="L120" i="46"/>
  <c r="N120" i="46" s="1"/>
  <c r="B120" i="46"/>
  <c r="S119" i="46"/>
  <c r="Q119" i="46"/>
  <c r="P119" i="46"/>
  <c r="M119" i="46"/>
  <c r="L119" i="46"/>
  <c r="N119" i="46" s="1"/>
  <c r="B119" i="46"/>
  <c r="S118" i="46"/>
  <c r="Q118" i="46"/>
  <c r="P118" i="46"/>
  <c r="M118" i="46"/>
  <c r="L118" i="46"/>
  <c r="O118" i="46" s="1"/>
  <c r="B118" i="46"/>
  <c r="S117" i="46"/>
  <c r="Q117" i="46"/>
  <c r="P117" i="46"/>
  <c r="M117" i="46"/>
  <c r="L117" i="46"/>
  <c r="N117" i="46" s="1"/>
  <c r="B117" i="46"/>
  <c r="S116" i="46"/>
  <c r="Q116" i="46"/>
  <c r="P116" i="46"/>
  <c r="M116" i="46"/>
  <c r="L116" i="46"/>
  <c r="N116" i="46" s="1"/>
  <c r="B116" i="46"/>
  <c r="S115" i="46"/>
  <c r="Q115" i="46"/>
  <c r="P115" i="46"/>
  <c r="M115" i="46"/>
  <c r="L115" i="46"/>
  <c r="O115" i="46" s="1"/>
  <c r="B115" i="46"/>
  <c r="S114" i="46"/>
  <c r="Q114" i="46"/>
  <c r="P114" i="46"/>
  <c r="M114" i="46"/>
  <c r="L114" i="46"/>
  <c r="N114" i="46" s="1"/>
  <c r="B114" i="46"/>
  <c r="S113" i="46"/>
  <c r="Q113" i="46"/>
  <c r="P113" i="46"/>
  <c r="M113" i="46"/>
  <c r="L113" i="46"/>
  <c r="O113" i="46" s="1"/>
  <c r="B113" i="46"/>
  <c r="S112" i="46"/>
  <c r="Q112" i="46"/>
  <c r="P112" i="46"/>
  <c r="M112" i="46"/>
  <c r="L112" i="46"/>
  <c r="N112" i="46" s="1"/>
  <c r="B112" i="46"/>
  <c r="S111" i="46"/>
  <c r="Q111" i="46"/>
  <c r="P111" i="46"/>
  <c r="M111" i="46"/>
  <c r="L111" i="46"/>
  <c r="N111" i="46" s="1"/>
  <c r="B111" i="46"/>
  <c r="S110" i="46"/>
  <c r="Q110" i="46"/>
  <c r="P110" i="46"/>
  <c r="M110" i="46"/>
  <c r="L110" i="46"/>
  <c r="N110" i="46" s="1"/>
  <c r="B110" i="46"/>
  <c r="S109" i="46"/>
  <c r="Q109" i="46"/>
  <c r="P109" i="46"/>
  <c r="M109" i="46"/>
  <c r="L109" i="46"/>
  <c r="N109" i="46" s="1"/>
  <c r="B109" i="46"/>
  <c r="S108" i="46"/>
  <c r="Q108" i="46"/>
  <c r="P108" i="46"/>
  <c r="M108" i="46"/>
  <c r="L108" i="46"/>
  <c r="N108" i="46" s="1"/>
  <c r="B108" i="46"/>
  <c r="S107" i="46"/>
  <c r="Q107" i="46"/>
  <c r="P107" i="46"/>
  <c r="M107" i="46"/>
  <c r="L107" i="46"/>
  <c r="O107" i="46" s="1"/>
  <c r="B107" i="46"/>
  <c r="S106" i="46"/>
  <c r="Q106" i="46"/>
  <c r="P106" i="46"/>
  <c r="M106" i="46"/>
  <c r="L106" i="46"/>
  <c r="N106" i="46" s="1"/>
  <c r="B106" i="46"/>
  <c r="S105" i="46"/>
  <c r="Q105" i="46"/>
  <c r="P105" i="46"/>
  <c r="M105" i="46"/>
  <c r="L105" i="46"/>
  <c r="O105" i="46" s="1"/>
  <c r="B105" i="46"/>
  <c r="S104" i="46"/>
  <c r="Q104" i="46"/>
  <c r="P104" i="46"/>
  <c r="M104" i="46"/>
  <c r="L104" i="46"/>
  <c r="N104" i="46" s="1"/>
  <c r="B104" i="46"/>
  <c r="S103" i="46"/>
  <c r="Q103" i="46"/>
  <c r="P103" i="46"/>
  <c r="M103" i="46"/>
  <c r="L103" i="46"/>
  <c r="N103" i="46" s="1"/>
  <c r="B103" i="46"/>
  <c r="S102" i="46"/>
  <c r="Q102" i="46"/>
  <c r="P102" i="46"/>
  <c r="M102" i="46"/>
  <c r="L102" i="46"/>
  <c r="O102" i="46" s="1"/>
  <c r="B102" i="46"/>
  <c r="S101" i="46"/>
  <c r="Q101" i="46"/>
  <c r="P101" i="46"/>
  <c r="M101" i="46"/>
  <c r="L101" i="46"/>
  <c r="N101" i="46" s="1"/>
  <c r="B101" i="46"/>
  <c r="S100" i="46"/>
  <c r="Q100" i="46"/>
  <c r="P100" i="46"/>
  <c r="M100" i="46"/>
  <c r="L100" i="46"/>
  <c r="N100" i="46" s="1"/>
  <c r="B100" i="46"/>
  <c r="S99" i="46"/>
  <c r="Q99" i="46"/>
  <c r="P99" i="46"/>
  <c r="M99" i="46"/>
  <c r="L99" i="46"/>
  <c r="O99" i="46" s="1"/>
  <c r="B99" i="46"/>
  <c r="S98" i="46"/>
  <c r="Q98" i="46"/>
  <c r="P98" i="46"/>
  <c r="M98" i="46"/>
  <c r="L98" i="46"/>
  <c r="N98" i="46" s="1"/>
  <c r="B98" i="46"/>
  <c r="S97" i="46"/>
  <c r="Q97" i="46"/>
  <c r="P97" i="46"/>
  <c r="M97" i="46"/>
  <c r="L97" i="46"/>
  <c r="O97" i="46" s="1"/>
  <c r="B97" i="46"/>
  <c r="S96" i="46"/>
  <c r="Q96" i="46"/>
  <c r="P96" i="46"/>
  <c r="M96" i="46"/>
  <c r="L96" i="46"/>
  <c r="N96" i="46" s="1"/>
  <c r="B96" i="46"/>
  <c r="S95" i="46"/>
  <c r="Q95" i="46"/>
  <c r="P95" i="46"/>
  <c r="M95" i="46"/>
  <c r="L95" i="46"/>
  <c r="N95" i="46" s="1"/>
  <c r="B95" i="46"/>
  <c r="S94" i="46"/>
  <c r="Q94" i="46"/>
  <c r="P94" i="46"/>
  <c r="M94" i="46"/>
  <c r="L94" i="46"/>
  <c r="O94" i="46" s="1"/>
  <c r="B94" i="46"/>
  <c r="S93" i="46"/>
  <c r="Q93" i="46"/>
  <c r="P93" i="46"/>
  <c r="M93" i="46"/>
  <c r="L93" i="46"/>
  <c r="N93" i="46" s="1"/>
  <c r="B93" i="46"/>
  <c r="S92" i="46"/>
  <c r="Q92" i="46"/>
  <c r="P92" i="46"/>
  <c r="M92" i="46"/>
  <c r="L92" i="46"/>
  <c r="N92" i="46" s="1"/>
  <c r="B92" i="46"/>
  <c r="S91" i="46"/>
  <c r="Q91" i="46"/>
  <c r="P91" i="46"/>
  <c r="M91" i="46"/>
  <c r="L91" i="46"/>
  <c r="O91" i="46" s="1"/>
  <c r="B91" i="46"/>
  <c r="S90" i="46"/>
  <c r="Q90" i="46"/>
  <c r="P90" i="46"/>
  <c r="M90" i="46"/>
  <c r="L90" i="46"/>
  <c r="N90" i="46" s="1"/>
  <c r="B90" i="46"/>
  <c r="S89" i="46"/>
  <c r="Q89" i="46"/>
  <c r="P89" i="46"/>
  <c r="M89" i="46"/>
  <c r="L89" i="46"/>
  <c r="O89" i="46" s="1"/>
  <c r="B89" i="46"/>
  <c r="S88" i="46"/>
  <c r="Q88" i="46"/>
  <c r="P88" i="46"/>
  <c r="M88" i="46"/>
  <c r="L88" i="46"/>
  <c r="N88" i="46" s="1"/>
  <c r="B88" i="46"/>
  <c r="S87" i="46"/>
  <c r="Q87" i="46"/>
  <c r="P87" i="46"/>
  <c r="M87" i="46"/>
  <c r="L87" i="46"/>
  <c r="N87" i="46" s="1"/>
  <c r="B87" i="46"/>
  <c r="S86" i="46"/>
  <c r="Q86" i="46"/>
  <c r="P86" i="46"/>
  <c r="M86" i="46"/>
  <c r="L86" i="46"/>
  <c r="O86" i="46" s="1"/>
  <c r="B86" i="46"/>
  <c r="S85" i="46"/>
  <c r="Q85" i="46"/>
  <c r="P85" i="46"/>
  <c r="M85" i="46"/>
  <c r="L85" i="46"/>
  <c r="N85" i="46" s="1"/>
  <c r="B85" i="46"/>
  <c r="S84" i="46"/>
  <c r="Q84" i="46"/>
  <c r="P84" i="46"/>
  <c r="M84" i="46"/>
  <c r="L84" i="46"/>
  <c r="N84" i="46" s="1"/>
  <c r="B84" i="46"/>
  <c r="S83" i="46"/>
  <c r="Q83" i="46"/>
  <c r="P83" i="46"/>
  <c r="M83" i="46"/>
  <c r="L83" i="46"/>
  <c r="O83" i="46" s="1"/>
  <c r="B83" i="46"/>
  <c r="S82" i="46"/>
  <c r="Q82" i="46"/>
  <c r="P82" i="46"/>
  <c r="M82" i="46"/>
  <c r="L82" i="46"/>
  <c r="N82" i="46" s="1"/>
  <c r="B82" i="46"/>
  <c r="S81" i="46"/>
  <c r="Q81" i="46"/>
  <c r="P81" i="46"/>
  <c r="M81" i="46"/>
  <c r="L81" i="46"/>
  <c r="O81" i="46" s="1"/>
  <c r="B81" i="46"/>
  <c r="S80" i="46"/>
  <c r="Q80" i="46"/>
  <c r="P80" i="46"/>
  <c r="M80" i="46"/>
  <c r="L80" i="46"/>
  <c r="N80" i="46" s="1"/>
  <c r="B80" i="46"/>
  <c r="S79" i="46"/>
  <c r="Q79" i="46"/>
  <c r="P79" i="46"/>
  <c r="M79" i="46"/>
  <c r="L79" i="46"/>
  <c r="N79" i="46" s="1"/>
  <c r="B79" i="46"/>
  <c r="S78" i="46"/>
  <c r="Q78" i="46"/>
  <c r="P78" i="46"/>
  <c r="M78" i="46"/>
  <c r="L78" i="46"/>
  <c r="N78" i="46" s="1"/>
  <c r="B78" i="46"/>
  <c r="S77" i="46"/>
  <c r="Q77" i="46"/>
  <c r="P77" i="46"/>
  <c r="M77" i="46"/>
  <c r="L77" i="46"/>
  <c r="N77" i="46" s="1"/>
  <c r="B77" i="46"/>
  <c r="S76" i="46"/>
  <c r="Q76" i="46"/>
  <c r="P76" i="46"/>
  <c r="M76" i="46"/>
  <c r="L76" i="46"/>
  <c r="N76" i="46" s="1"/>
  <c r="B76" i="46"/>
  <c r="S75" i="46"/>
  <c r="Q75" i="46"/>
  <c r="P75" i="46"/>
  <c r="M75" i="46"/>
  <c r="L75" i="46"/>
  <c r="O75" i="46" s="1"/>
  <c r="B75" i="46"/>
  <c r="S74" i="46"/>
  <c r="Q74" i="46"/>
  <c r="P74" i="46"/>
  <c r="M74" i="46"/>
  <c r="L74" i="46"/>
  <c r="N74" i="46" s="1"/>
  <c r="B74" i="46"/>
  <c r="S73" i="46"/>
  <c r="Q73" i="46"/>
  <c r="P73" i="46"/>
  <c r="M73" i="46"/>
  <c r="L73" i="46"/>
  <c r="O73" i="46" s="1"/>
  <c r="B73" i="46"/>
  <c r="S72" i="46"/>
  <c r="Q72" i="46"/>
  <c r="P72" i="46"/>
  <c r="M72" i="46"/>
  <c r="L72" i="46"/>
  <c r="N72" i="46" s="1"/>
  <c r="B72" i="46"/>
  <c r="S71" i="46"/>
  <c r="Q71" i="46"/>
  <c r="P71" i="46"/>
  <c r="M71" i="46"/>
  <c r="L71" i="46"/>
  <c r="N71" i="46" s="1"/>
  <c r="B71" i="46"/>
  <c r="S70" i="46"/>
  <c r="Q70" i="46"/>
  <c r="P70" i="46"/>
  <c r="M70" i="46"/>
  <c r="L70" i="46"/>
  <c r="O70" i="46" s="1"/>
  <c r="B70" i="46"/>
  <c r="S69" i="46"/>
  <c r="Q69" i="46"/>
  <c r="P69" i="46"/>
  <c r="M69" i="46"/>
  <c r="L69" i="46"/>
  <c r="N69" i="46" s="1"/>
  <c r="B69" i="46"/>
  <c r="S68" i="46"/>
  <c r="Q68" i="46"/>
  <c r="P68" i="46"/>
  <c r="M68" i="46"/>
  <c r="L68" i="46"/>
  <c r="N68" i="46" s="1"/>
  <c r="B68" i="46"/>
  <c r="S67" i="46"/>
  <c r="Q67" i="46"/>
  <c r="P67" i="46"/>
  <c r="M67" i="46"/>
  <c r="L67" i="46"/>
  <c r="O67" i="46" s="1"/>
  <c r="B67" i="46"/>
  <c r="S66" i="46"/>
  <c r="Q66" i="46"/>
  <c r="P66" i="46"/>
  <c r="M66" i="46"/>
  <c r="L66" i="46"/>
  <c r="N66" i="46" s="1"/>
  <c r="B66" i="46"/>
  <c r="S65" i="46"/>
  <c r="Q65" i="46"/>
  <c r="P65" i="46"/>
  <c r="M65" i="46"/>
  <c r="L65" i="46"/>
  <c r="O65" i="46" s="1"/>
  <c r="B65" i="46"/>
  <c r="S64" i="46"/>
  <c r="Q64" i="46"/>
  <c r="P64" i="46"/>
  <c r="M64" i="46"/>
  <c r="L64" i="46"/>
  <c r="N64" i="46" s="1"/>
  <c r="B64" i="46"/>
  <c r="S63" i="46"/>
  <c r="Q63" i="46"/>
  <c r="P63" i="46"/>
  <c r="M63" i="46"/>
  <c r="L63" i="46"/>
  <c r="N63" i="46" s="1"/>
  <c r="B63" i="46"/>
  <c r="S62" i="46"/>
  <c r="Q62" i="46"/>
  <c r="P62" i="46"/>
  <c r="M62" i="46"/>
  <c r="L62" i="46"/>
  <c r="N62" i="46" s="1"/>
  <c r="B62" i="46"/>
  <c r="S61" i="46"/>
  <c r="Q61" i="46"/>
  <c r="P61" i="46"/>
  <c r="M61" i="46"/>
  <c r="L61" i="46"/>
  <c r="N61" i="46" s="1"/>
  <c r="B61" i="46"/>
  <c r="S60" i="46"/>
  <c r="Q60" i="46"/>
  <c r="P60" i="46"/>
  <c r="M60" i="46"/>
  <c r="L60" i="46"/>
  <c r="N60" i="46" s="1"/>
  <c r="B60" i="46"/>
  <c r="S59" i="46"/>
  <c r="Q59" i="46"/>
  <c r="P59" i="46"/>
  <c r="M59" i="46"/>
  <c r="L59" i="46"/>
  <c r="O59" i="46" s="1"/>
  <c r="B59" i="46"/>
  <c r="S58" i="46"/>
  <c r="Q58" i="46"/>
  <c r="P58" i="46"/>
  <c r="M58" i="46"/>
  <c r="L58" i="46"/>
  <c r="N58" i="46" s="1"/>
  <c r="B58" i="46"/>
  <c r="S57" i="46"/>
  <c r="Q57" i="46"/>
  <c r="P57" i="46"/>
  <c r="M57" i="46"/>
  <c r="L57" i="46"/>
  <c r="O57" i="46" s="1"/>
  <c r="B57" i="46"/>
  <c r="S56" i="46"/>
  <c r="Q56" i="46"/>
  <c r="P56" i="46"/>
  <c r="M56" i="46"/>
  <c r="L56" i="46"/>
  <c r="N56" i="46" s="1"/>
  <c r="B56" i="46"/>
  <c r="S55" i="46"/>
  <c r="Q55" i="46"/>
  <c r="P55" i="46"/>
  <c r="M55" i="46"/>
  <c r="L55" i="46"/>
  <c r="N55" i="46" s="1"/>
  <c r="B55" i="46"/>
  <c r="S54" i="46"/>
  <c r="Q54" i="46"/>
  <c r="P54" i="46"/>
  <c r="M54" i="46"/>
  <c r="L54" i="46"/>
  <c r="O54" i="46" s="1"/>
  <c r="B54" i="46"/>
  <c r="S53" i="46"/>
  <c r="Q53" i="46"/>
  <c r="P53" i="46"/>
  <c r="M53" i="46"/>
  <c r="L53" i="46"/>
  <c r="N53" i="46" s="1"/>
  <c r="B53" i="46"/>
  <c r="S52" i="46"/>
  <c r="Q52" i="46"/>
  <c r="P52" i="46"/>
  <c r="M52" i="46"/>
  <c r="L52" i="46"/>
  <c r="N52" i="46" s="1"/>
  <c r="B52" i="46"/>
  <c r="S51" i="46"/>
  <c r="Q51" i="46"/>
  <c r="P51" i="46"/>
  <c r="M51" i="46"/>
  <c r="L51" i="46"/>
  <c r="O51" i="46" s="1"/>
  <c r="B51" i="46"/>
  <c r="S50" i="46"/>
  <c r="Q50" i="46"/>
  <c r="P50" i="46"/>
  <c r="M50" i="46"/>
  <c r="L50" i="46"/>
  <c r="N50" i="46" s="1"/>
  <c r="B50" i="46"/>
  <c r="S49" i="46"/>
  <c r="Q49" i="46"/>
  <c r="P49" i="46"/>
  <c r="M49" i="46"/>
  <c r="L49" i="46"/>
  <c r="O49" i="46" s="1"/>
  <c r="B49" i="46"/>
  <c r="S48" i="46"/>
  <c r="Q48" i="46"/>
  <c r="P48" i="46"/>
  <c r="M48" i="46"/>
  <c r="L48" i="46"/>
  <c r="O48" i="46" s="1"/>
  <c r="B48" i="46"/>
  <c r="S47" i="46"/>
  <c r="Q47" i="46"/>
  <c r="P47" i="46"/>
  <c r="M47" i="46"/>
  <c r="L47" i="46"/>
  <c r="N47" i="46" s="1"/>
  <c r="B47" i="46"/>
  <c r="S46" i="46"/>
  <c r="Q46" i="46"/>
  <c r="P46" i="46"/>
  <c r="M46" i="46"/>
  <c r="L46" i="46"/>
  <c r="O46" i="46" s="1"/>
  <c r="B46" i="46"/>
  <c r="S45" i="46"/>
  <c r="Q45" i="46"/>
  <c r="P45" i="46"/>
  <c r="M45" i="46"/>
  <c r="L45" i="46"/>
  <c r="N45" i="46" s="1"/>
  <c r="B45" i="46"/>
  <c r="S44" i="46"/>
  <c r="Q44" i="46"/>
  <c r="P44" i="46"/>
  <c r="M44" i="46"/>
  <c r="L44" i="46"/>
  <c r="O44" i="46" s="1"/>
  <c r="B44" i="46"/>
  <c r="S43" i="46"/>
  <c r="Q43" i="46"/>
  <c r="P43" i="46"/>
  <c r="M43" i="46"/>
  <c r="L43" i="46"/>
  <c r="O43" i="46" s="1"/>
  <c r="B43" i="46"/>
  <c r="S42" i="46"/>
  <c r="Q42" i="46"/>
  <c r="P42" i="46"/>
  <c r="M42" i="46"/>
  <c r="L42" i="46"/>
  <c r="N42" i="46" s="1"/>
  <c r="B42" i="46"/>
  <c r="S41" i="46"/>
  <c r="Q41" i="46"/>
  <c r="P41" i="46"/>
  <c r="M41" i="46"/>
  <c r="L41" i="46"/>
  <c r="O41" i="46" s="1"/>
  <c r="B41" i="46"/>
  <c r="S40" i="46"/>
  <c r="Q40" i="46"/>
  <c r="P40" i="46"/>
  <c r="M40" i="46"/>
  <c r="L40" i="46"/>
  <c r="O40" i="46" s="1"/>
  <c r="B40" i="46"/>
  <c r="S39" i="46"/>
  <c r="Q39" i="46"/>
  <c r="P39" i="46"/>
  <c r="M39" i="46"/>
  <c r="L39" i="46"/>
  <c r="N39" i="46" s="1"/>
  <c r="B39" i="46"/>
  <c r="S38" i="46"/>
  <c r="Q38" i="46"/>
  <c r="P38" i="46"/>
  <c r="M38" i="46"/>
  <c r="L38" i="46"/>
  <c r="O38" i="46" s="1"/>
  <c r="B38" i="46"/>
  <c r="S37" i="46"/>
  <c r="Q37" i="46"/>
  <c r="P37" i="46"/>
  <c r="M37" i="46"/>
  <c r="L37" i="46"/>
  <c r="N37" i="46" s="1"/>
  <c r="B37" i="46"/>
  <c r="S36" i="46"/>
  <c r="Q36" i="46"/>
  <c r="P36" i="46"/>
  <c r="M36" i="46"/>
  <c r="L36" i="46"/>
  <c r="O36" i="46" s="1"/>
  <c r="B36" i="46"/>
  <c r="S35" i="46"/>
  <c r="Q35" i="46"/>
  <c r="P35" i="46"/>
  <c r="M35" i="46"/>
  <c r="L35" i="46"/>
  <c r="O35" i="46" s="1"/>
  <c r="B35" i="46"/>
  <c r="S34" i="46"/>
  <c r="Q34" i="46"/>
  <c r="P34" i="46"/>
  <c r="M34" i="46"/>
  <c r="L34" i="46"/>
  <c r="N34" i="46" s="1"/>
  <c r="B34" i="46"/>
  <c r="S33" i="46"/>
  <c r="Q33" i="46"/>
  <c r="P33" i="46"/>
  <c r="M33" i="46"/>
  <c r="L33" i="46"/>
  <c r="O33" i="46" s="1"/>
  <c r="B33" i="46"/>
  <c r="S32" i="46"/>
  <c r="Q32" i="46"/>
  <c r="P32" i="46"/>
  <c r="M32" i="46"/>
  <c r="L32" i="46"/>
  <c r="O32" i="46" s="1"/>
  <c r="B32" i="46"/>
  <c r="S31" i="46"/>
  <c r="Q31" i="46"/>
  <c r="P31" i="46"/>
  <c r="M31" i="46"/>
  <c r="L31" i="46"/>
  <c r="N31" i="46" s="1"/>
  <c r="B31" i="46"/>
  <c r="S30" i="46"/>
  <c r="Q30" i="46"/>
  <c r="P30" i="46"/>
  <c r="M30" i="46"/>
  <c r="L30" i="46"/>
  <c r="O30" i="46" s="1"/>
  <c r="B30" i="46"/>
  <c r="S29" i="46"/>
  <c r="Q29" i="46"/>
  <c r="P29" i="46"/>
  <c r="M29" i="46"/>
  <c r="L29" i="46"/>
  <c r="N29" i="46" s="1"/>
  <c r="B29" i="46"/>
  <c r="S28" i="46"/>
  <c r="Q28" i="46"/>
  <c r="P28" i="46"/>
  <c r="M28" i="46"/>
  <c r="L28" i="46"/>
  <c r="N28" i="46" s="1"/>
  <c r="B28" i="46"/>
  <c r="S27" i="46"/>
  <c r="Q27" i="46"/>
  <c r="P27" i="46"/>
  <c r="M27" i="46"/>
  <c r="L27" i="46"/>
  <c r="O27" i="46" s="1"/>
  <c r="B27" i="46"/>
  <c r="S26" i="46"/>
  <c r="Q26" i="46"/>
  <c r="P26" i="46"/>
  <c r="M26" i="46"/>
  <c r="L26" i="46"/>
  <c r="N26" i="46" s="1"/>
  <c r="B26" i="46"/>
  <c r="S25" i="46"/>
  <c r="Q25" i="46"/>
  <c r="P25" i="46"/>
  <c r="M25" i="46"/>
  <c r="L25" i="46"/>
  <c r="O25" i="46" s="1"/>
  <c r="B25" i="46"/>
  <c r="S24" i="46"/>
  <c r="Q24" i="46"/>
  <c r="P24" i="46"/>
  <c r="M24" i="46"/>
  <c r="L24" i="46"/>
  <c r="O24" i="46" s="1"/>
  <c r="B24" i="46"/>
  <c r="S23" i="46"/>
  <c r="Q23" i="46"/>
  <c r="P23" i="46"/>
  <c r="M23" i="46"/>
  <c r="L23" i="46"/>
  <c r="N23" i="46" s="1"/>
  <c r="B23" i="46"/>
  <c r="S22" i="46"/>
  <c r="Q22" i="46"/>
  <c r="P22" i="46"/>
  <c r="M22" i="46"/>
  <c r="L22" i="46"/>
  <c r="O22" i="46" s="1"/>
  <c r="B22" i="46"/>
  <c r="S21" i="46"/>
  <c r="Q21" i="46"/>
  <c r="P21" i="46"/>
  <c r="M21" i="46"/>
  <c r="L21" i="46"/>
  <c r="N21" i="46" s="1"/>
  <c r="B21" i="46"/>
  <c r="S20" i="46"/>
  <c r="Q20" i="46"/>
  <c r="P20" i="46"/>
  <c r="M20" i="46"/>
  <c r="L20" i="46"/>
  <c r="N20" i="46" s="1"/>
  <c r="B20" i="46"/>
  <c r="S19" i="46"/>
  <c r="Q19" i="46"/>
  <c r="P19" i="46"/>
  <c r="M19" i="46"/>
  <c r="L19" i="46"/>
  <c r="O19" i="46" s="1"/>
  <c r="B19" i="46"/>
  <c r="S18" i="46"/>
  <c r="Q18" i="46"/>
  <c r="P18" i="46"/>
  <c r="M18" i="46"/>
  <c r="L18" i="46"/>
  <c r="O18" i="46" s="1"/>
  <c r="B18" i="46"/>
  <c r="S17" i="46"/>
  <c r="Q17" i="46"/>
  <c r="P17" i="46"/>
  <c r="M17" i="46"/>
  <c r="L17" i="46"/>
  <c r="O17" i="46" s="1"/>
  <c r="B17" i="46"/>
  <c r="S16" i="46"/>
  <c r="Q16" i="46"/>
  <c r="P16" i="46"/>
  <c r="M16" i="46"/>
  <c r="L16" i="46"/>
  <c r="O16" i="46" s="1"/>
  <c r="B16" i="46"/>
  <c r="S15" i="46"/>
  <c r="Q15" i="46"/>
  <c r="P15" i="46"/>
  <c r="M15" i="46"/>
  <c r="L15" i="46"/>
  <c r="N15" i="46" s="1"/>
  <c r="B15" i="46"/>
  <c r="S14" i="46"/>
  <c r="Q14" i="46"/>
  <c r="P14" i="46"/>
  <c r="M14" i="46"/>
  <c r="L14" i="46"/>
  <c r="O14" i="46" s="1"/>
  <c r="B14" i="46"/>
  <c r="S13" i="46"/>
  <c r="Q13" i="46"/>
  <c r="P13" i="46"/>
  <c r="M13" i="46"/>
  <c r="L13" i="46"/>
  <c r="N13" i="46" s="1"/>
  <c r="B13" i="46"/>
  <c r="S12" i="46"/>
  <c r="Q12" i="46"/>
  <c r="P12" i="46"/>
  <c r="M12" i="46"/>
  <c r="L12" i="46"/>
  <c r="O12" i="46" s="1"/>
  <c r="B12" i="46"/>
  <c r="S11" i="46"/>
  <c r="Q11" i="46"/>
  <c r="P11" i="46"/>
  <c r="M11" i="46"/>
  <c r="L11" i="46"/>
  <c r="N11" i="46" s="1"/>
  <c r="B11" i="46"/>
  <c r="S10" i="46"/>
  <c r="Q10" i="46"/>
  <c r="P10" i="46"/>
  <c r="M10" i="46"/>
  <c r="L10" i="46"/>
  <c r="O10" i="46" s="1"/>
  <c r="B10" i="46"/>
  <c r="S9" i="46"/>
  <c r="Q9" i="46"/>
  <c r="P9" i="46"/>
  <c r="M9" i="46"/>
  <c r="L9" i="46"/>
  <c r="O9" i="46" s="1"/>
  <c r="B9" i="46"/>
  <c r="S8" i="46"/>
  <c r="Q8" i="46"/>
  <c r="P8" i="46"/>
  <c r="M8" i="46"/>
  <c r="L8" i="46"/>
  <c r="N8" i="46" s="1"/>
  <c r="B8" i="46"/>
  <c r="S7" i="46"/>
  <c r="Q7" i="46"/>
  <c r="P7" i="46"/>
  <c r="M7" i="46"/>
  <c r="L7" i="46"/>
  <c r="N7" i="46" s="1"/>
  <c r="B7" i="46"/>
  <c r="S6" i="46"/>
  <c r="Q6" i="46"/>
  <c r="P6" i="46"/>
  <c r="M6" i="46"/>
  <c r="L6" i="46"/>
  <c r="O6" i="46" s="1"/>
  <c r="B6" i="46"/>
  <c r="S5" i="46"/>
  <c r="Q5" i="46"/>
  <c r="P5" i="46"/>
  <c r="M5" i="46"/>
  <c r="L5" i="46"/>
  <c r="N5" i="46" s="1"/>
  <c r="B5" i="46"/>
  <c r="S4" i="46"/>
  <c r="Q4" i="46"/>
  <c r="P4" i="46"/>
  <c r="M4" i="46"/>
  <c r="L4" i="46"/>
  <c r="N4" i="46" s="1"/>
  <c r="B4" i="46"/>
  <c r="S3" i="46"/>
  <c r="Q3" i="46"/>
  <c r="P3" i="46"/>
  <c r="M3" i="46"/>
  <c r="L3" i="46"/>
  <c r="O3" i="46" s="1"/>
  <c r="B3" i="46"/>
  <c r="S2" i="46"/>
  <c r="Q2" i="46"/>
  <c r="P2" i="46"/>
  <c r="M2" i="46"/>
  <c r="L2" i="46"/>
  <c r="O2" i="46" s="1"/>
  <c r="B2" i="46"/>
  <c r="D112" i="16"/>
  <c r="C112" i="16"/>
  <c r="D111" i="16"/>
  <c r="C111" i="16"/>
  <c r="D110" i="16"/>
  <c r="C110" i="16"/>
  <c r="D109" i="16"/>
  <c r="C109" i="16"/>
  <c r="D108" i="16"/>
  <c r="C108" i="16"/>
  <c r="D107" i="16"/>
  <c r="C107" i="16"/>
  <c r="D106" i="16"/>
  <c r="C106" i="16"/>
  <c r="D105" i="16"/>
  <c r="C105" i="16"/>
  <c r="D104" i="16"/>
  <c r="C104" i="16"/>
  <c r="D103" i="16"/>
  <c r="C103" i="16"/>
  <c r="D102" i="16"/>
  <c r="C102" i="16"/>
  <c r="D101" i="16"/>
  <c r="C101" i="16"/>
  <c r="D100" i="16"/>
  <c r="C100" i="16"/>
  <c r="D99" i="16"/>
  <c r="C99" i="16"/>
  <c r="D98" i="16"/>
  <c r="C98" i="16"/>
  <c r="D97" i="16"/>
  <c r="C97" i="16"/>
  <c r="D96" i="16"/>
  <c r="C96" i="16"/>
  <c r="D95" i="16"/>
  <c r="C95" i="16"/>
  <c r="D94" i="16"/>
  <c r="C94" i="16"/>
  <c r="D93" i="16"/>
  <c r="C93" i="16"/>
  <c r="D92" i="16"/>
  <c r="C92" i="16"/>
  <c r="D91" i="16"/>
  <c r="C91" i="16"/>
  <c r="D90" i="16"/>
  <c r="C90" i="16"/>
  <c r="D89" i="16"/>
  <c r="C89" i="16"/>
  <c r="D88" i="16"/>
  <c r="C88" i="16"/>
  <c r="D87" i="16"/>
  <c r="C87" i="16"/>
  <c r="D86" i="16"/>
  <c r="C86" i="16"/>
  <c r="D85" i="16"/>
  <c r="C85" i="16"/>
  <c r="D84" i="16"/>
  <c r="C84" i="16"/>
  <c r="D83" i="16"/>
  <c r="C83" i="16"/>
  <c r="D82" i="16"/>
  <c r="C82" i="16"/>
  <c r="D81" i="16"/>
  <c r="C81" i="16"/>
  <c r="D80" i="16"/>
  <c r="C80" i="16"/>
  <c r="D79" i="16"/>
  <c r="C79" i="16"/>
  <c r="D78" i="16"/>
  <c r="C78" i="16"/>
  <c r="D77" i="16"/>
  <c r="C77" i="16"/>
  <c r="D76" i="16"/>
  <c r="C76" i="16"/>
  <c r="D75" i="16"/>
  <c r="C75" i="16"/>
  <c r="D74" i="16"/>
  <c r="C74" i="16"/>
  <c r="D73" i="16"/>
  <c r="C73" i="16"/>
  <c r="D72" i="16"/>
  <c r="C72" i="16"/>
  <c r="D71" i="16"/>
  <c r="C71" i="16"/>
  <c r="D70" i="16"/>
  <c r="C70" i="16"/>
  <c r="D69" i="16"/>
  <c r="C69" i="16"/>
  <c r="D68" i="16"/>
  <c r="C68" i="16"/>
  <c r="D67" i="16"/>
  <c r="C67" i="16"/>
  <c r="D66" i="16"/>
  <c r="C66" i="16"/>
  <c r="D65" i="16"/>
  <c r="C65" i="16"/>
  <c r="D64" i="16"/>
  <c r="C64" i="16"/>
  <c r="D63" i="16"/>
  <c r="C63" i="16"/>
  <c r="D62" i="16"/>
  <c r="C62" i="16"/>
  <c r="D61" i="16"/>
  <c r="C61" i="16"/>
  <c r="D60" i="16"/>
  <c r="C60" i="16"/>
  <c r="D59" i="16"/>
  <c r="C59" i="16"/>
  <c r="D58" i="16"/>
  <c r="C58" i="16"/>
  <c r="D57" i="16"/>
  <c r="C57" i="16"/>
  <c r="D56" i="16"/>
  <c r="C56" i="16"/>
  <c r="D55" i="16"/>
  <c r="C55" i="16"/>
  <c r="D54" i="16"/>
  <c r="C54" i="16"/>
  <c r="D53" i="16"/>
  <c r="C53" i="16"/>
  <c r="D52" i="16"/>
  <c r="C52" i="16"/>
  <c r="D51" i="16"/>
  <c r="C51" i="16"/>
  <c r="D50" i="16"/>
  <c r="C50" i="16"/>
  <c r="D49" i="16"/>
  <c r="C49" i="16"/>
  <c r="D48" i="16"/>
  <c r="C48" i="16"/>
  <c r="D47" i="16"/>
  <c r="C47" i="16"/>
  <c r="D46" i="16"/>
  <c r="C46" i="16"/>
  <c r="D45" i="16"/>
  <c r="C45" i="16"/>
  <c r="D44" i="16"/>
  <c r="C44" i="16"/>
  <c r="D43" i="16"/>
  <c r="C43" i="16"/>
  <c r="D42" i="16"/>
  <c r="C42" i="16"/>
  <c r="D41" i="16"/>
  <c r="C41" i="16"/>
  <c r="D40" i="16"/>
  <c r="C40" i="16"/>
  <c r="D39" i="16"/>
  <c r="C39" i="16"/>
  <c r="D38" i="16"/>
  <c r="C38" i="16"/>
  <c r="D37" i="16"/>
  <c r="C37" i="16"/>
  <c r="D36" i="16"/>
  <c r="C36" i="16"/>
  <c r="D35" i="16"/>
  <c r="C35" i="16"/>
  <c r="D34" i="16"/>
  <c r="C34" i="16"/>
  <c r="D33" i="16"/>
  <c r="C33" i="16"/>
  <c r="D32" i="16"/>
  <c r="C32" i="16"/>
  <c r="D31" i="16"/>
  <c r="C31" i="16"/>
  <c r="D30" i="16"/>
  <c r="C30" i="16"/>
  <c r="D29" i="16"/>
  <c r="C29" i="16"/>
  <c r="D28" i="16"/>
  <c r="C28" i="16"/>
  <c r="D27" i="16"/>
  <c r="C27" i="16"/>
  <c r="D26" i="16"/>
  <c r="C26" i="16"/>
  <c r="D25" i="16"/>
  <c r="C25" i="16"/>
  <c r="D24" i="16"/>
  <c r="C24" i="16"/>
  <c r="D23" i="16"/>
  <c r="C23" i="16"/>
  <c r="D22" i="16"/>
  <c r="C22" i="16"/>
  <c r="D21" i="16"/>
  <c r="C21" i="16"/>
  <c r="D20" i="16"/>
  <c r="C20" i="16"/>
  <c r="D19" i="16"/>
  <c r="C19" i="16"/>
  <c r="D18" i="16"/>
  <c r="C18" i="16"/>
  <c r="D17" i="16"/>
  <c r="C17" i="16"/>
  <c r="D16" i="16"/>
  <c r="C16" i="16"/>
  <c r="D15" i="16"/>
  <c r="C15" i="16"/>
  <c r="D14" i="16"/>
  <c r="C14" i="16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D4" i="16"/>
  <c r="C4" i="16"/>
  <c r="D3" i="16"/>
  <c r="C3" i="16"/>
  <c r="AA74" i="16"/>
  <c r="AA95" i="16"/>
  <c r="AB112" i="16"/>
  <c r="AB10" i="16"/>
  <c r="AB81" i="16"/>
  <c r="AA88" i="16"/>
  <c r="AA104" i="16"/>
  <c r="AB36" i="16"/>
  <c r="AA72" i="16"/>
  <c r="AB14" i="16"/>
  <c r="AA37" i="16"/>
  <c r="AA12" i="16"/>
  <c r="AB18" i="16"/>
  <c r="AA112" i="16"/>
  <c r="AA93" i="16"/>
  <c r="AB7" i="16"/>
  <c r="AA70" i="16"/>
  <c r="AB64" i="16"/>
  <c r="AA43" i="16"/>
  <c r="AA97" i="16"/>
  <c r="AA108" i="16"/>
  <c r="AB101" i="16"/>
  <c r="AA59" i="16"/>
  <c r="AB78" i="16"/>
  <c r="AA111" i="16"/>
  <c r="AA85" i="16"/>
  <c r="AB58" i="16"/>
  <c r="AB43" i="16"/>
  <c r="AB19" i="16"/>
  <c r="AB42" i="16"/>
  <c r="AA81" i="16"/>
  <c r="AB47" i="16"/>
  <c r="AB74" i="16"/>
  <c r="AA32" i="16"/>
  <c r="AB85" i="16"/>
  <c r="AA17" i="16"/>
  <c r="AB15" i="16"/>
  <c r="AB67" i="16"/>
  <c r="AA58" i="16"/>
  <c r="AB96" i="16"/>
  <c r="AA62" i="16"/>
  <c r="AB79" i="16"/>
  <c r="AB30" i="16"/>
  <c r="AA63" i="16"/>
  <c r="AB93" i="16"/>
  <c r="AB4" i="16"/>
  <c r="AB52" i="16"/>
  <c r="AA54" i="16"/>
  <c r="AA53" i="16"/>
  <c r="AB111" i="16"/>
  <c r="AB69" i="16"/>
  <c r="AA76" i="16"/>
  <c r="AA75" i="16"/>
  <c r="AB27" i="16"/>
  <c r="AB38" i="16"/>
  <c r="AA16" i="16"/>
  <c r="AB109" i="16"/>
  <c r="AB5" i="16"/>
  <c r="AA102" i="16"/>
  <c r="AA30" i="16"/>
  <c r="AA96" i="16"/>
  <c r="AB54" i="16"/>
  <c r="AB71" i="16"/>
  <c r="AA23" i="16"/>
  <c r="AA98" i="16"/>
  <c r="AA24" i="16"/>
  <c r="AB88" i="16"/>
  <c r="AB55" i="16"/>
  <c r="AA52" i="16"/>
  <c r="AA31" i="16"/>
  <c r="AA7" i="16"/>
  <c r="AA105" i="16"/>
  <c r="AA61" i="16"/>
  <c r="AA9" i="16"/>
  <c r="AA5" i="16"/>
  <c r="AB9" i="16"/>
  <c r="AB45" i="16"/>
  <c r="AB29" i="16"/>
  <c r="AB95" i="16"/>
  <c r="AA50" i="16"/>
  <c r="AB91" i="16"/>
  <c r="AA56" i="16"/>
  <c r="AA8" i="16"/>
  <c r="AA67" i="16"/>
  <c r="AA90" i="16"/>
  <c r="AB105" i="16"/>
  <c r="AA36" i="16"/>
  <c r="AB24" i="16"/>
  <c r="AA89" i="16"/>
  <c r="AB98" i="16"/>
  <c r="AA18" i="16"/>
  <c r="AA33" i="16"/>
  <c r="AB11" i="16"/>
  <c r="AA83" i="16"/>
  <c r="AA6" i="16"/>
  <c r="AB28" i="16"/>
  <c r="AB16" i="16"/>
  <c r="AB100" i="16"/>
  <c r="AB37" i="16"/>
  <c r="AB49" i="16"/>
  <c r="AA15" i="16"/>
  <c r="AB62" i="16"/>
  <c r="AB61" i="16"/>
  <c r="AB89" i="16"/>
  <c r="AB76" i="16"/>
  <c r="AB48" i="16"/>
  <c r="AA39" i="16"/>
  <c r="AB104" i="16"/>
  <c r="AA25" i="16"/>
  <c r="AA84" i="16"/>
  <c r="AA71" i="16"/>
  <c r="AB20" i="16"/>
  <c r="AA79" i="16"/>
  <c r="AB102" i="16"/>
  <c r="AA106" i="16"/>
  <c r="AA28" i="16"/>
  <c r="AB83" i="16"/>
  <c r="AA91" i="16"/>
  <c r="AA21" i="16"/>
  <c r="AB17" i="16"/>
  <c r="AA66" i="16"/>
  <c r="AB46" i="16"/>
  <c r="AA55" i="16"/>
  <c r="AA47" i="16"/>
  <c r="AB12" i="16"/>
  <c r="AA13" i="16"/>
  <c r="AB110" i="16"/>
  <c r="AB90" i="16"/>
  <c r="AA27" i="16"/>
  <c r="AA73" i="16"/>
  <c r="AA86" i="16"/>
  <c r="AA65" i="16"/>
  <c r="AA3" i="16"/>
  <c r="AB26" i="16"/>
  <c r="AB106" i="16"/>
  <c r="AA35" i="16"/>
  <c r="AA49" i="16"/>
  <c r="AB107" i="16"/>
  <c r="AB57" i="16"/>
  <c r="AA29" i="16"/>
  <c r="AA44" i="16"/>
  <c r="AB75" i="16"/>
  <c r="AA10" i="16"/>
  <c r="AA22" i="16"/>
  <c r="AB86" i="16"/>
  <c r="AA109" i="16"/>
  <c r="AB25" i="16"/>
  <c r="AB103" i="16"/>
  <c r="AB6" i="16"/>
  <c r="AA20" i="16"/>
  <c r="AB94" i="16"/>
  <c r="AB80" i="16"/>
  <c r="AA46" i="16"/>
  <c r="AA68" i="16"/>
  <c r="AA38" i="16"/>
  <c r="AA48" i="16"/>
  <c r="AA19" i="16"/>
  <c r="AA92" i="16"/>
  <c r="AA82" i="16"/>
  <c r="AB23" i="16"/>
  <c r="AA87" i="16"/>
  <c r="AB72" i="16"/>
  <c r="AB21" i="16"/>
  <c r="AA100" i="16"/>
  <c r="AA64" i="16"/>
  <c r="AA101" i="16"/>
  <c r="AA57" i="16"/>
  <c r="AB22" i="16"/>
  <c r="AB41" i="16"/>
  <c r="AA94" i="16"/>
  <c r="AA40" i="16"/>
  <c r="AB66" i="16"/>
  <c r="AB53" i="16"/>
  <c r="AB99" i="16"/>
  <c r="AB77" i="16"/>
  <c r="AA26" i="16"/>
  <c r="AA77" i="16"/>
  <c r="AB108" i="16"/>
  <c r="AB8" i="16"/>
  <c r="AB50" i="16"/>
  <c r="AB35" i="16"/>
  <c r="AB3" i="16"/>
  <c r="AB44" i="16"/>
  <c r="AA78" i="16"/>
  <c r="AB60" i="16"/>
  <c r="AA60" i="16"/>
  <c r="AA110" i="16"/>
  <c r="AA4" i="16"/>
  <c r="AB73" i="16"/>
  <c r="AB68" i="16"/>
  <c r="AA103" i="16"/>
  <c r="AA11" i="16"/>
  <c r="AB70" i="16"/>
  <c r="AB92" i="16"/>
  <c r="AB59" i="16"/>
  <c r="AB40" i="16"/>
  <c r="AB32" i="16"/>
  <c r="AB82" i="16"/>
  <c r="AB63" i="16"/>
  <c r="AA45" i="16"/>
  <c r="AB87" i="16"/>
  <c r="AA69" i="16"/>
  <c r="AA99" i="16"/>
  <c r="AA14" i="16"/>
  <c r="AA41" i="16"/>
  <c r="AA42" i="16"/>
  <c r="AB31" i="16"/>
  <c r="AB97" i="16"/>
  <c r="AA51" i="16"/>
  <c r="AB34" i="16"/>
  <c r="AA107" i="16"/>
  <c r="AB51" i="16"/>
  <c r="AB56" i="16"/>
  <c r="AA80" i="16"/>
  <c r="AA34" i="16"/>
  <c r="AB65" i="16"/>
  <c r="AB84" i="16"/>
  <c r="AB39" i="16"/>
  <c r="AB13" i="16"/>
  <c r="AB33" i="16"/>
  <c r="C3" i="6" l="1"/>
  <c r="C5" i="6"/>
  <c r="C4" i="6"/>
  <c r="C9" i="6"/>
  <c r="C6" i="6"/>
  <c r="C7" i="6"/>
  <c r="C2" i="6"/>
  <c r="C8" i="6"/>
  <c r="L17" i="44"/>
  <c r="L20" i="44"/>
  <c r="F21" i="44"/>
  <c r="I21" i="44"/>
  <c r="J21" i="44"/>
  <c r="E3" i="16"/>
  <c r="E11" i="16"/>
  <c r="E19" i="16"/>
  <c r="E27" i="16"/>
  <c r="E35" i="16"/>
  <c r="E43" i="16"/>
  <c r="E51" i="16"/>
  <c r="E59" i="16"/>
  <c r="E67" i="16"/>
  <c r="E75" i="16"/>
  <c r="E83" i="16"/>
  <c r="E91" i="16"/>
  <c r="E99" i="16"/>
  <c r="E107" i="16"/>
  <c r="E6" i="16"/>
  <c r="E10" i="16"/>
  <c r="E14" i="16"/>
  <c r="E18" i="16"/>
  <c r="E22" i="16"/>
  <c r="E26" i="16"/>
  <c r="E30" i="16"/>
  <c r="E34" i="16"/>
  <c r="E38" i="16"/>
  <c r="E42" i="16"/>
  <c r="E46" i="16"/>
  <c r="E50" i="16"/>
  <c r="E54" i="16"/>
  <c r="E58" i="16"/>
  <c r="E62" i="16"/>
  <c r="E66" i="16"/>
  <c r="E70" i="16"/>
  <c r="E74" i="16"/>
  <c r="E78" i="16"/>
  <c r="E82" i="16"/>
  <c r="E86" i="16"/>
  <c r="E90" i="16"/>
  <c r="E94" i="16"/>
  <c r="E98" i="16"/>
  <c r="E102" i="16"/>
  <c r="E106" i="16"/>
  <c r="E110" i="16"/>
  <c r="E37" i="16"/>
  <c r="E61" i="16"/>
  <c r="E101" i="16"/>
  <c r="E4" i="16"/>
  <c r="E8" i="16"/>
  <c r="E12" i="16"/>
  <c r="E16" i="16"/>
  <c r="E20" i="16"/>
  <c r="E24" i="16"/>
  <c r="E28" i="16"/>
  <c r="E32" i="16"/>
  <c r="E36" i="16"/>
  <c r="E40" i="16"/>
  <c r="E44" i="16"/>
  <c r="E48" i="16"/>
  <c r="E52" i="16"/>
  <c r="E56" i="16"/>
  <c r="E60" i="16"/>
  <c r="E64" i="16"/>
  <c r="E68" i="16"/>
  <c r="E72" i="16"/>
  <c r="E76" i="16"/>
  <c r="E80" i="16"/>
  <c r="E84" i="16"/>
  <c r="E88" i="16"/>
  <c r="E92" i="16"/>
  <c r="E96" i="16"/>
  <c r="E100" i="16"/>
  <c r="E104" i="16"/>
  <c r="E108" i="16"/>
  <c r="E112" i="16"/>
  <c r="E5" i="16"/>
  <c r="E13" i="16"/>
  <c r="E21" i="16"/>
  <c r="E29" i="16"/>
  <c r="E45" i="16"/>
  <c r="E53" i="16"/>
  <c r="E69" i="16"/>
  <c r="E77" i="16"/>
  <c r="E85" i="16"/>
  <c r="E93" i="16"/>
  <c r="E109" i="16"/>
  <c r="E87" i="16"/>
  <c r="E9" i="16"/>
  <c r="E17" i="16"/>
  <c r="E25" i="16"/>
  <c r="E33" i="16"/>
  <c r="E41" i="16"/>
  <c r="E49" i="16"/>
  <c r="E57" i="16"/>
  <c r="E65" i="16"/>
  <c r="E73" i="16"/>
  <c r="E81" i="16"/>
  <c r="E89" i="16"/>
  <c r="E97" i="16"/>
  <c r="E105" i="16"/>
  <c r="E7" i="16"/>
  <c r="E15" i="16"/>
  <c r="E23" i="16"/>
  <c r="E31" i="16"/>
  <c r="E39" i="16"/>
  <c r="E47" i="16"/>
  <c r="E55" i="16"/>
  <c r="E63" i="16"/>
  <c r="E71" i="16"/>
  <c r="E79" i="16"/>
  <c r="E95" i="16"/>
  <c r="E103" i="16"/>
  <c r="E111" i="16"/>
  <c r="N219" i="46"/>
  <c r="O220" i="46"/>
  <c r="N363" i="46"/>
  <c r="F57" i="16"/>
  <c r="F61" i="16"/>
  <c r="F65" i="16"/>
  <c r="F69" i="16"/>
  <c r="F73" i="16"/>
  <c r="F77" i="16"/>
  <c r="F81" i="16"/>
  <c r="F85" i="16"/>
  <c r="F89" i="16"/>
  <c r="F93" i="16"/>
  <c r="F97" i="16"/>
  <c r="F101" i="16"/>
  <c r="F105" i="16"/>
  <c r="F109" i="16"/>
  <c r="F38" i="16"/>
  <c r="F42" i="16"/>
  <c r="F46" i="16"/>
  <c r="F50" i="16"/>
  <c r="F54" i="16"/>
  <c r="F58" i="16"/>
  <c r="F62" i="16"/>
  <c r="F66" i="16"/>
  <c r="F70" i="16"/>
  <c r="F74" i="16"/>
  <c r="F78" i="16"/>
  <c r="F82" i="16"/>
  <c r="F86" i="16"/>
  <c r="F90" i="16"/>
  <c r="F94" i="16"/>
  <c r="F98" i="16"/>
  <c r="F102" i="16"/>
  <c r="F25" i="16"/>
  <c r="F53" i="16"/>
  <c r="F13" i="16"/>
  <c r="F33" i="16"/>
  <c r="F9" i="16"/>
  <c r="F37" i="16"/>
  <c r="F21" i="16"/>
  <c r="F41" i="16"/>
  <c r="F17" i="16"/>
  <c r="F45" i="16"/>
  <c r="F5" i="16"/>
  <c r="F29" i="16"/>
  <c r="F49" i="16"/>
  <c r="O62" i="46"/>
  <c r="O63" i="46"/>
  <c r="O64" i="46"/>
  <c r="N65" i="46"/>
  <c r="O66" i="46"/>
  <c r="N155" i="46"/>
  <c r="O156" i="46"/>
  <c r="N233" i="46"/>
  <c r="O52" i="46"/>
  <c r="N179" i="46"/>
  <c r="O180" i="46"/>
  <c r="N371" i="46"/>
  <c r="N428" i="46"/>
  <c r="N419" i="46"/>
  <c r="N360" i="46"/>
  <c r="N369" i="46"/>
  <c r="N368" i="46"/>
  <c r="N409" i="46"/>
  <c r="O60" i="46"/>
  <c r="N259" i="46"/>
  <c r="N281" i="46"/>
  <c r="N377" i="46"/>
  <c r="N388" i="46"/>
  <c r="N393" i="46"/>
  <c r="N404" i="46"/>
  <c r="N427" i="46"/>
  <c r="O20" i="46"/>
  <c r="N54" i="46"/>
  <c r="O55" i="46"/>
  <c r="O56" i="46"/>
  <c r="N57" i="46"/>
  <c r="O58" i="46"/>
  <c r="O151" i="46"/>
  <c r="O178" i="46"/>
  <c r="O277" i="46"/>
  <c r="N278" i="46"/>
  <c r="O279" i="46"/>
  <c r="N361" i="46"/>
  <c r="N376" i="46"/>
  <c r="N387" i="46"/>
  <c r="N392" i="46"/>
  <c r="N403" i="46"/>
  <c r="N436" i="46"/>
  <c r="N435" i="46"/>
  <c r="N17" i="46"/>
  <c r="O214" i="46"/>
  <c r="O215" i="46"/>
  <c r="N216" i="46"/>
  <c r="N217" i="46"/>
  <c r="N246" i="46"/>
  <c r="O247" i="46"/>
  <c r="N412" i="46"/>
  <c r="O110" i="46"/>
  <c r="O194" i="46"/>
  <c r="N195" i="46"/>
  <c r="O196" i="46"/>
  <c r="N380" i="46"/>
  <c r="N385" i="46"/>
  <c r="N396" i="46"/>
  <c r="N401" i="46"/>
  <c r="N411" i="46"/>
  <c r="N118" i="46"/>
  <c r="O119" i="46"/>
  <c r="O120" i="46"/>
  <c r="N121" i="46"/>
  <c r="O122" i="46"/>
  <c r="N243" i="46"/>
  <c r="N364" i="46"/>
  <c r="N379" i="46"/>
  <c r="N384" i="46"/>
  <c r="N395" i="46"/>
  <c r="N400" i="46"/>
  <c r="N420" i="46"/>
  <c r="F108" i="16"/>
  <c r="F106" i="16"/>
  <c r="F16" i="16"/>
  <c r="F44" i="16"/>
  <c r="F64" i="16"/>
  <c r="F72" i="16"/>
  <c r="F80" i="16"/>
  <c r="F84" i="16"/>
  <c r="F88" i="16"/>
  <c r="F112" i="16"/>
  <c r="F20" i="16"/>
  <c r="F48" i="16"/>
  <c r="F100" i="16"/>
  <c r="F24" i="16"/>
  <c r="F68" i="16"/>
  <c r="F12" i="16"/>
  <c r="F32" i="16"/>
  <c r="F52" i="16"/>
  <c r="F96" i="16"/>
  <c r="F14" i="16"/>
  <c r="F26" i="16"/>
  <c r="F34" i="16"/>
  <c r="F110" i="16"/>
  <c r="F4" i="16"/>
  <c r="F36" i="16"/>
  <c r="F56" i="16"/>
  <c r="F92" i="16"/>
  <c r="F10" i="16"/>
  <c r="F22" i="16"/>
  <c r="F8" i="16"/>
  <c r="F28" i="16"/>
  <c r="F40" i="16"/>
  <c r="F60" i="16"/>
  <c r="F76" i="16"/>
  <c r="F104" i="16"/>
  <c r="F6" i="16"/>
  <c r="F18" i="16"/>
  <c r="F30" i="16"/>
  <c r="F3" i="16"/>
  <c r="F7" i="16"/>
  <c r="F11" i="16"/>
  <c r="F15" i="16"/>
  <c r="F19" i="16"/>
  <c r="F23" i="16"/>
  <c r="F27" i="16"/>
  <c r="F31" i="16"/>
  <c r="F35" i="16"/>
  <c r="F39" i="16"/>
  <c r="F43" i="16"/>
  <c r="F47" i="16"/>
  <c r="F51" i="16"/>
  <c r="F55" i="16"/>
  <c r="F59" i="16"/>
  <c r="F63" i="16"/>
  <c r="F67" i="16"/>
  <c r="F71" i="16"/>
  <c r="F75" i="16"/>
  <c r="F79" i="16"/>
  <c r="F83" i="16"/>
  <c r="F87" i="16"/>
  <c r="F91" i="16"/>
  <c r="F95" i="16"/>
  <c r="F99" i="16"/>
  <c r="F103" i="16"/>
  <c r="F107" i="16"/>
  <c r="F111" i="16"/>
  <c r="O337" i="46"/>
  <c r="O338" i="46"/>
  <c r="O339" i="46"/>
  <c r="O340" i="46"/>
  <c r="O341" i="46"/>
  <c r="O342" i="46"/>
  <c r="O343" i="46"/>
  <c r="O344" i="46"/>
  <c r="O345" i="46"/>
  <c r="O346" i="46"/>
  <c r="O347" i="46"/>
  <c r="O348" i="46"/>
  <c r="O349" i="46"/>
  <c r="O350" i="46"/>
  <c r="O351" i="46"/>
  <c r="O352" i="46"/>
  <c r="O353" i="46"/>
  <c r="O354" i="46"/>
  <c r="O355" i="46"/>
  <c r="O356" i="46"/>
  <c r="N372" i="46"/>
  <c r="N362" i="46"/>
  <c r="N370" i="46"/>
  <c r="N378" i="46"/>
  <c r="N386" i="46"/>
  <c r="N394" i="46"/>
  <c r="N402" i="46"/>
  <c r="N410" i="46"/>
  <c r="N418" i="46"/>
  <c r="N426" i="46"/>
  <c r="N434" i="46"/>
  <c r="N417" i="46"/>
  <c r="N425" i="46"/>
  <c r="N433" i="46"/>
  <c r="N441" i="46"/>
  <c r="N408" i="46"/>
  <c r="N416" i="46"/>
  <c r="N424" i="46"/>
  <c r="N432" i="46"/>
  <c r="N440" i="46"/>
  <c r="N367" i="46"/>
  <c r="N375" i="46"/>
  <c r="N383" i="46"/>
  <c r="N391" i="46"/>
  <c r="N399" i="46"/>
  <c r="N407" i="46"/>
  <c r="N415" i="46"/>
  <c r="N423" i="46"/>
  <c r="N431" i="46"/>
  <c r="N439" i="46"/>
  <c r="N366" i="46"/>
  <c r="N382" i="46"/>
  <c r="N390" i="46"/>
  <c r="N398" i="46"/>
  <c r="N406" i="46"/>
  <c r="N414" i="46"/>
  <c r="N422" i="46"/>
  <c r="N430" i="46"/>
  <c r="N438" i="46"/>
  <c r="N359" i="46"/>
  <c r="N358" i="46"/>
  <c r="N374" i="46"/>
  <c r="N357" i="46"/>
  <c r="N365" i="46"/>
  <c r="N373" i="46"/>
  <c r="N381" i="46"/>
  <c r="N389" i="46"/>
  <c r="N397" i="46"/>
  <c r="N405" i="46"/>
  <c r="N413" i="46"/>
  <c r="N421" i="46"/>
  <c r="N429" i="46"/>
  <c r="N437" i="46"/>
  <c r="N25" i="46"/>
  <c r="O26" i="46"/>
  <c r="O28" i="46"/>
  <c r="O29" i="46"/>
  <c r="N30" i="46"/>
  <c r="O31" i="46"/>
  <c r="N70" i="46"/>
  <c r="O76" i="46"/>
  <c r="O78" i="46"/>
  <c r="O79" i="46"/>
  <c r="O80" i="46"/>
  <c r="N81" i="46"/>
  <c r="O82" i="46"/>
  <c r="N126" i="46"/>
  <c r="O127" i="46"/>
  <c r="O128" i="46"/>
  <c r="N129" i="46"/>
  <c r="O130" i="46"/>
  <c r="N158" i="46"/>
  <c r="O159" i="46"/>
  <c r="N190" i="46"/>
  <c r="O191" i="46"/>
  <c r="N192" i="46"/>
  <c r="N193" i="46"/>
  <c r="N230" i="46"/>
  <c r="O231" i="46"/>
  <c r="N232" i="46"/>
  <c r="N251" i="46"/>
  <c r="N267" i="46"/>
  <c r="N289" i="46"/>
  <c r="N315" i="46"/>
  <c r="N326" i="46"/>
  <c r="O4" i="46"/>
  <c r="N22" i="46"/>
  <c r="O23" i="46"/>
  <c r="O68" i="46"/>
  <c r="O71" i="46"/>
  <c r="O72" i="46"/>
  <c r="N73" i="46"/>
  <c r="O74" i="46"/>
  <c r="O124" i="46"/>
  <c r="N153" i="46"/>
  <c r="O154" i="46"/>
  <c r="N185" i="46"/>
  <c r="O186" i="46"/>
  <c r="N187" i="46"/>
  <c r="O188" i="46"/>
  <c r="N227" i="46"/>
  <c r="O228" i="46"/>
  <c r="N249" i="46"/>
  <c r="N265" i="46"/>
  <c r="O285" i="46"/>
  <c r="N286" i="46"/>
  <c r="O287" i="46"/>
  <c r="N150" i="46"/>
  <c r="N182" i="46"/>
  <c r="O183" i="46"/>
  <c r="N222" i="46"/>
  <c r="O223" i="46"/>
  <c r="N224" i="46"/>
  <c r="N225" i="46"/>
  <c r="N283" i="46"/>
  <c r="N302" i="46"/>
  <c r="N323" i="46"/>
  <c r="O116" i="46"/>
  <c r="O148" i="46"/>
  <c r="N177" i="46"/>
  <c r="N12" i="46"/>
  <c r="N14" i="46"/>
  <c r="O15" i="46"/>
  <c r="N44" i="46"/>
  <c r="N46" i="46"/>
  <c r="N49" i="46"/>
  <c r="O50" i="46"/>
  <c r="N102" i="46"/>
  <c r="O108" i="46"/>
  <c r="O111" i="46"/>
  <c r="O112" i="46"/>
  <c r="N113" i="46"/>
  <c r="O114" i="46"/>
  <c r="N142" i="46"/>
  <c r="O143" i="46"/>
  <c r="O144" i="46"/>
  <c r="N145" i="46"/>
  <c r="O146" i="46"/>
  <c r="N174" i="46"/>
  <c r="O175" i="46"/>
  <c r="N211" i="46"/>
  <c r="O212" i="46"/>
  <c r="N299" i="46"/>
  <c r="N310" i="46"/>
  <c r="N41" i="46"/>
  <c r="O42" i="46"/>
  <c r="O47" i="46"/>
  <c r="N94" i="46"/>
  <c r="O100" i="46"/>
  <c r="O103" i="46"/>
  <c r="O104" i="46"/>
  <c r="N105" i="46"/>
  <c r="O106" i="46"/>
  <c r="O140" i="46"/>
  <c r="N169" i="46"/>
  <c r="O170" i="46"/>
  <c r="N171" i="46"/>
  <c r="O172" i="46"/>
  <c r="N206" i="46"/>
  <c r="O207" i="46"/>
  <c r="N208" i="46"/>
  <c r="N209" i="46"/>
  <c r="N241" i="46"/>
  <c r="N257" i="46"/>
  <c r="N275" i="46"/>
  <c r="N297" i="46"/>
  <c r="N334" i="46"/>
  <c r="N36" i="46"/>
  <c r="N38" i="46"/>
  <c r="O39" i="46"/>
  <c r="N86" i="46"/>
  <c r="O92" i="46"/>
  <c r="O95" i="46"/>
  <c r="O96" i="46"/>
  <c r="N97" i="46"/>
  <c r="O98" i="46"/>
  <c r="N134" i="46"/>
  <c r="O135" i="46"/>
  <c r="O136" i="46"/>
  <c r="N137" i="46"/>
  <c r="O138" i="46"/>
  <c r="N166" i="46"/>
  <c r="O167" i="46"/>
  <c r="N203" i="46"/>
  <c r="O204" i="46"/>
  <c r="N238" i="46"/>
  <c r="O239" i="46"/>
  <c r="N254" i="46"/>
  <c r="O255" i="46"/>
  <c r="N273" i="46"/>
  <c r="O293" i="46"/>
  <c r="N294" i="46"/>
  <c r="O295" i="46"/>
  <c r="N307" i="46"/>
  <c r="N318" i="46"/>
  <c r="N329" i="46"/>
  <c r="N9" i="46"/>
  <c r="N6" i="46"/>
  <c r="O7" i="46"/>
  <c r="N33" i="46"/>
  <c r="O34" i="46"/>
  <c r="O84" i="46"/>
  <c r="O87" i="46"/>
  <c r="O88" i="46"/>
  <c r="N89" i="46"/>
  <c r="O90" i="46"/>
  <c r="O132" i="46"/>
  <c r="N161" i="46"/>
  <c r="O162" i="46"/>
  <c r="N163" i="46"/>
  <c r="O164" i="46"/>
  <c r="N198" i="46"/>
  <c r="O199" i="46"/>
  <c r="N200" i="46"/>
  <c r="N201" i="46"/>
  <c r="N235" i="46"/>
  <c r="O236" i="46"/>
  <c r="O269" i="46"/>
  <c r="N270" i="46"/>
  <c r="O271" i="46"/>
  <c r="N291" i="46"/>
  <c r="N330" i="46"/>
  <c r="N331" i="46"/>
  <c r="O5" i="46"/>
  <c r="O37" i="46"/>
  <c r="O45" i="46"/>
  <c r="O53" i="46"/>
  <c r="O61" i="46"/>
  <c r="O69" i="46"/>
  <c r="O77" i="46"/>
  <c r="O85" i="46"/>
  <c r="O93" i="46"/>
  <c r="O101" i="46"/>
  <c r="O109" i="46"/>
  <c r="O117" i="46"/>
  <c r="O125" i="46"/>
  <c r="O133" i="46"/>
  <c r="O141" i="46"/>
  <c r="O149" i="46"/>
  <c r="O157" i="46"/>
  <c r="O165" i="46"/>
  <c r="O173" i="46"/>
  <c r="O181" i="46"/>
  <c r="O189" i="46"/>
  <c r="O197" i="46"/>
  <c r="O205" i="46"/>
  <c r="O213" i="46"/>
  <c r="O221" i="46"/>
  <c r="O229" i="46"/>
  <c r="O237" i="46"/>
  <c r="O245" i="46"/>
  <c r="O253" i="46"/>
  <c r="O261" i="46"/>
  <c r="O301" i="46"/>
  <c r="O309" i="46"/>
  <c r="O317" i="46"/>
  <c r="O325" i="46"/>
  <c r="O333" i="46"/>
  <c r="O21" i="46"/>
  <c r="N303" i="46"/>
  <c r="N311" i="46"/>
  <c r="N319" i="46"/>
  <c r="N327" i="46"/>
  <c r="N335" i="46"/>
  <c r="N16" i="46"/>
  <c r="N24" i="46"/>
  <c r="N32" i="46"/>
  <c r="N40" i="46"/>
  <c r="N48" i="46"/>
  <c r="N152" i="46"/>
  <c r="N160" i="46"/>
  <c r="N168" i="46"/>
  <c r="N176" i="46"/>
  <c r="N184" i="46"/>
  <c r="N240" i="46"/>
  <c r="N248" i="46"/>
  <c r="N256" i="46"/>
  <c r="N264" i="46"/>
  <c r="N272" i="46"/>
  <c r="N280" i="46"/>
  <c r="N288" i="46"/>
  <c r="N296" i="46"/>
  <c r="N304" i="46"/>
  <c r="N312" i="46"/>
  <c r="N320" i="46"/>
  <c r="N328" i="46"/>
  <c r="N336" i="46"/>
  <c r="O8" i="46"/>
  <c r="N305" i="46"/>
  <c r="N313" i="46"/>
  <c r="N321" i="46"/>
  <c r="O13" i="46"/>
  <c r="N2" i="46"/>
  <c r="N10" i="46"/>
  <c r="N18" i="46"/>
  <c r="N202" i="46"/>
  <c r="N210" i="46"/>
  <c r="N218" i="46"/>
  <c r="N226" i="46"/>
  <c r="N234" i="46"/>
  <c r="N242" i="46"/>
  <c r="N250" i="46"/>
  <c r="N258" i="46"/>
  <c r="N266" i="46"/>
  <c r="N274" i="46"/>
  <c r="N282" i="46"/>
  <c r="N290" i="46"/>
  <c r="N298" i="46"/>
  <c r="N306" i="46"/>
  <c r="N314" i="46"/>
  <c r="N322" i="46"/>
  <c r="N3" i="46"/>
  <c r="N27" i="46"/>
  <c r="N35" i="46"/>
  <c r="N43" i="46"/>
  <c r="N51" i="46"/>
  <c r="N59" i="46"/>
  <c r="N67" i="46"/>
  <c r="N75" i="46"/>
  <c r="N83" i="46"/>
  <c r="N91" i="46"/>
  <c r="N99" i="46"/>
  <c r="N107" i="46"/>
  <c r="N115" i="46"/>
  <c r="N123" i="46"/>
  <c r="N131" i="46"/>
  <c r="N139" i="46"/>
  <c r="N147" i="46"/>
  <c r="N19" i="46"/>
  <c r="O11" i="46"/>
  <c r="N244" i="46"/>
  <c r="N252" i="46"/>
  <c r="N260" i="46"/>
  <c r="N268" i="46"/>
  <c r="N276" i="46"/>
  <c r="N284" i="46"/>
  <c r="N292" i="46"/>
  <c r="N300" i="46"/>
  <c r="N308" i="46"/>
  <c r="N316" i="46"/>
  <c r="N324" i="46"/>
  <c r="N332" i="46"/>
  <c r="M282" i="45"/>
  <c r="L282" i="45"/>
  <c r="B282" i="45"/>
  <c r="M281" i="45"/>
  <c r="L281" i="45"/>
  <c r="B281" i="45"/>
  <c r="M280" i="45"/>
  <c r="L280" i="45"/>
  <c r="B280" i="45"/>
  <c r="M279" i="45"/>
  <c r="L279" i="45"/>
  <c r="B279" i="45"/>
  <c r="M278" i="45"/>
  <c r="L278" i="45"/>
  <c r="B278" i="45"/>
  <c r="M277" i="45"/>
  <c r="L277" i="45"/>
  <c r="B277" i="45"/>
  <c r="M276" i="45"/>
  <c r="L276" i="45"/>
  <c r="B276" i="45"/>
  <c r="M275" i="45"/>
  <c r="L275" i="45"/>
  <c r="B275" i="45"/>
  <c r="M274" i="45"/>
  <c r="L274" i="45"/>
  <c r="B274" i="45"/>
  <c r="M273" i="45"/>
  <c r="L273" i="45"/>
  <c r="B273" i="45"/>
  <c r="M272" i="45"/>
  <c r="L272" i="45"/>
  <c r="B272" i="45"/>
  <c r="M271" i="45"/>
  <c r="L271" i="45"/>
  <c r="B271" i="45"/>
  <c r="M270" i="45"/>
  <c r="L270" i="45"/>
  <c r="B270" i="45"/>
  <c r="M269" i="45"/>
  <c r="L269" i="45"/>
  <c r="B269" i="45"/>
  <c r="M268" i="45"/>
  <c r="L268" i="45"/>
  <c r="B268" i="45"/>
  <c r="M267" i="45"/>
  <c r="L267" i="45"/>
  <c r="B267" i="45"/>
  <c r="M266" i="45"/>
  <c r="L266" i="45"/>
  <c r="B266" i="45"/>
  <c r="M265" i="45"/>
  <c r="L265" i="45"/>
  <c r="B265" i="45"/>
  <c r="M264" i="45"/>
  <c r="L264" i="45"/>
  <c r="B264" i="45"/>
  <c r="M263" i="45"/>
  <c r="L263" i="45"/>
  <c r="B263" i="45"/>
  <c r="M262" i="45"/>
  <c r="L262" i="45"/>
  <c r="B262" i="45"/>
  <c r="M261" i="45"/>
  <c r="L261" i="45"/>
  <c r="B261" i="45"/>
  <c r="M260" i="45"/>
  <c r="L260" i="45"/>
  <c r="B260" i="45"/>
  <c r="M259" i="45"/>
  <c r="L259" i="45"/>
  <c r="B259" i="45"/>
  <c r="M258" i="45"/>
  <c r="L258" i="45"/>
  <c r="B258" i="45"/>
  <c r="M257" i="45"/>
  <c r="L257" i="45"/>
  <c r="B257" i="45"/>
  <c r="M256" i="45"/>
  <c r="L256" i="45"/>
  <c r="B256" i="45"/>
  <c r="M255" i="45"/>
  <c r="L255" i="45"/>
  <c r="B255" i="45"/>
  <c r="M254" i="45"/>
  <c r="L254" i="45"/>
  <c r="B254" i="45"/>
  <c r="M253" i="45"/>
  <c r="L253" i="45"/>
  <c r="B253" i="45"/>
  <c r="M252" i="45"/>
  <c r="L252" i="45"/>
  <c r="B252" i="45"/>
  <c r="M251" i="45"/>
  <c r="L251" i="45"/>
  <c r="B251" i="45"/>
  <c r="M250" i="45"/>
  <c r="L250" i="45"/>
  <c r="B250" i="45"/>
  <c r="M249" i="45"/>
  <c r="L249" i="45"/>
  <c r="B249" i="45"/>
  <c r="M248" i="45"/>
  <c r="L248" i="45"/>
  <c r="B248" i="45"/>
  <c r="M247" i="45"/>
  <c r="L247" i="45"/>
  <c r="B247" i="45"/>
  <c r="M246" i="45"/>
  <c r="L246" i="45"/>
  <c r="B246" i="45"/>
  <c r="M245" i="45"/>
  <c r="L245" i="45"/>
  <c r="B245" i="45"/>
  <c r="M244" i="45"/>
  <c r="L244" i="45"/>
  <c r="B244" i="45"/>
  <c r="M243" i="45"/>
  <c r="L243" i="45"/>
  <c r="B243" i="45"/>
  <c r="M242" i="45"/>
  <c r="L242" i="45"/>
  <c r="B242" i="45"/>
  <c r="M241" i="45"/>
  <c r="L241" i="45"/>
  <c r="B241" i="45"/>
  <c r="M240" i="45"/>
  <c r="L240" i="45"/>
  <c r="B240" i="45"/>
  <c r="M239" i="45"/>
  <c r="L239" i="45"/>
  <c r="B239" i="45"/>
  <c r="M238" i="45"/>
  <c r="L238" i="45"/>
  <c r="B238" i="45"/>
  <c r="M237" i="45"/>
  <c r="L237" i="45"/>
  <c r="B237" i="45"/>
  <c r="M236" i="45"/>
  <c r="L236" i="45"/>
  <c r="B236" i="45"/>
  <c r="M235" i="45"/>
  <c r="L235" i="45"/>
  <c r="B235" i="45"/>
  <c r="M234" i="45"/>
  <c r="L234" i="45"/>
  <c r="B234" i="45"/>
  <c r="M233" i="45"/>
  <c r="L233" i="45"/>
  <c r="B233" i="45"/>
  <c r="M232" i="45"/>
  <c r="L232" i="45"/>
  <c r="B232" i="45"/>
  <c r="M231" i="45"/>
  <c r="L231" i="45"/>
  <c r="B231" i="45"/>
  <c r="M230" i="45"/>
  <c r="L230" i="45"/>
  <c r="B230" i="45"/>
  <c r="M229" i="45"/>
  <c r="L229" i="45"/>
  <c r="B229" i="45"/>
  <c r="M228" i="45"/>
  <c r="L228" i="45"/>
  <c r="B228" i="45"/>
  <c r="M227" i="45"/>
  <c r="L227" i="45"/>
  <c r="B227" i="45"/>
  <c r="M226" i="45"/>
  <c r="L226" i="45"/>
  <c r="B226" i="45"/>
  <c r="M225" i="45"/>
  <c r="L225" i="45"/>
  <c r="B225" i="45"/>
  <c r="M224" i="45"/>
  <c r="L224" i="45"/>
  <c r="B224" i="45"/>
  <c r="M223" i="45"/>
  <c r="L223" i="45"/>
  <c r="B223" i="45"/>
  <c r="M222" i="45"/>
  <c r="L222" i="45"/>
  <c r="B222" i="45"/>
  <c r="M221" i="45"/>
  <c r="L221" i="45"/>
  <c r="B221" i="45"/>
  <c r="M220" i="45"/>
  <c r="L220" i="45"/>
  <c r="B220" i="45"/>
  <c r="M219" i="45"/>
  <c r="L219" i="45"/>
  <c r="B219" i="45"/>
  <c r="M218" i="45"/>
  <c r="L218" i="45"/>
  <c r="B218" i="45"/>
  <c r="M217" i="45"/>
  <c r="L217" i="45"/>
  <c r="B217" i="45"/>
  <c r="M216" i="45"/>
  <c r="L216" i="45"/>
  <c r="B216" i="45"/>
  <c r="M215" i="45"/>
  <c r="L215" i="45"/>
  <c r="B215" i="45"/>
  <c r="M214" i="45"/>
  <c r="L214" i="45"/>
  <c r="B214" i="45"/>
  <c r="M213" i="45"/>
  <c r="L213" i="45"/>
  <c r="B213" i="45"/>
  <c r="M212" i="45"/>
  <c r="L212" i="45"/>
  <c r="B212" i="45"/>
  <c r="M211" i="45"/>
  <c r="L211" i="45"/>
  <c r="B211" i="45"/>
  <c r="M210" i="45"/>
  <c r="L210" i="45"/>
  <c r="B210" i="45"/>
  <c r="M209" i="45"/>
  <c r="L209" i="45"/>
  <c r="B209" i="45"/>
  <c r="M208" i="45"/>
  <c r="L208" i="45"/>
  <c r="B208" i="45"/>
  <c r="M207" i="45"/>
  <c r="L207" i="45"/>
  <c r="B207" i="45"/>
  <c r="M206" i="45"/>
  <c r="L206" i="45"/>
  <c r="B206" i="45"/>
  <c r="M205" i="45"/>
  <c r="L205" i="45"/>
  <c r="B205" i="45"/>
  <c r="M204" i="45"/>
  <c r="L204" i="45"/>
  <c r="B204" i="45"/>
  <c r="M203" i="45"/>
  <c r="L203" i="45"/>
  <c r="B203" i="45"/>
  <c r="M202" i="45"/>
  <c r="L202" i="45"/>
  <c r="B202" i="45"/>
  <c r="M201" i="45"/>
  <c r="L201" i="45"/>
  <c r="B201" i="45"/>
  <c r="M200" i="45"/>
  <c r="L200" i="45"/>
  <c r="B200" i="45"/>
  <c r="M199" i="45"/>
  <c r="L199" i="45"/>
  <c r="B199" i="45"/>
  <c r="M198" i="45"/>
  <c r="L198" i="45"/>
  <c r="B198" i="45"/>
  <c r="M197" i="45"/>
  <c r="L197" i="45"/>
  <c r="B197" i="45"/>
  <c r="M196" i="45"/>
  <c r="L196" i="45"/>
  <c r="B196" i="45"/>
  <c r="M195" i="45"/>
  <c r="L195" i="45"/>
  <c r="B195" i="45"/>
  <c r="M194" i="45"/>
  <c r="L194" i="45"/>
  <c r="B194" i="45"/>
  <c r="M193" i="45"/>
  <c r="L193" i="45"/>
  <c r="B193" i="45"/>
  <c r="M192" i="45"/>
  <c r="L192" i="45"/>
  <c r="B192" i="45"/>
  <c r="M191" i="45"/>
  <c r="L191" i="45"/>
  <c r="B191" i="45"/>
  <c r="M190" i="45"/>
  <c r="L190" i="45"/>
  <c r="B190" i="45"/>
  <c r="M189" i="45"/>
  <c r="L189" i="45"/>
  <c r="B189" i="45"/>
  <c r="M188" i="45"/>
  <c r="L188" i="45"/>
  <c r="B188" i="45"/>
  <c r="M187" i="45"/>
  <c r="L187" i="45"/>
  <c r="B187" i="45"/>
  <c r="M186" i="45"/>
  <c r="L186" i="45"/>
  <c r="B186" i="45"/>
  <c r="M185" i="45"/>
  <c r="L185" i="45"/>
  <c r="B185" i="45"/>
  <c r="M184" i="45"/>
  <c r="L184" i="45"/>
  <c r="B184" i="45"/>
  <c r="M183" i="45"/>
  <c r="L183" i="45"/>
  <c r="B183" i="45"/>
  <c r="M182" i="45"/>
  <c r="L182" i="45"/>
  <c r="B182" i="45"/>
  <c r="M181" i="45"/>
  <c r="L181" i="45"/>
  <c r="B181" i="45"/>
  <c r="M180" i="45"/>
  <c r="L180" i="45"/>
  <c r="B180" i="45"/>
  <c r="M179" i="45"/>
  <c r="L179" i="45"/>
  <c r="B179" i="45"/>
  <c r="M178" i="45"/>
  <c r="L178" i="45"/>
  <c r="B178" i="45"/>
  <c r="M177" i="45"/>
  <c r="L177" i="45"/>
  <c r="B177" i="45"/>
  <c r="M176" i="45"/>
  <c r="L176" i="45"/>
  <c r="B176" i="45"/>
  <c r="M175" i="45"/>
  <c r="L175" i="45"/>
  <c r="B175" i="45"/>
  <c r="M174" i="45"/>
  <c r="L174" i="45"/>
  <c r="B174" i="45"/>
  <c r="M173" i="45"/>
  <c r="L173" i="45"/>
  <c r="B173" i="45"/>
  <c r="M172" i="45"/>
  <c r="L172" i="45"/>
  <c r="B172" i="45"/>
  <c r="M171" i="45"/>
  <c r="L171" i="45"/>
  <c r="B171" i="45"/>
  <c r="M170" i="45"/>
  <c r="L170" i="45"/>
  <c r="B170" i="45"/>
  <c r="M169" i="45"/>
  <c r="L169" i="45"/>
  <c r="B169" i="45"/>
  <c r="M168" i="45"/>
  <c r="L168" i="45"/>
  <c r="B168" i="45"/>
  <c r="M167" i="45"/>
  <c r="L167" i="45"/>
  <c r="B167" i="45"/>
  <c r="M166" i="45"/>
  <c r="L166" i="45"/>
  <c r="B166" i="45"/>
  <c r="M165" i="45"/>
  <c r="L165" i="45"/>
  <c r="B165" i="45"/>
  <c r="M164" i="45"/>
  <c r="L164" i="45"/>
  <c r="B164" i="45"/>
  <c r="M163" i="45"/>
  <c r="L163" i="45"/>
  <c r="B163" i="45"/>
  <c r="M162" i="45"/>
  <c r="L162" i="45"/>
  <c r="B162" i="45"/>
  <c r="M161" i="45"/>
  <c r="L161" i="45"/>
  <c r="B161" i="45"/>
  <c r="M160" i="45"/>
  <c r="L160" i="45"/>
  <c r="B160" i="45"/>
  <c r="M159" i="45"/>
  <c r="L159" i="45"/>
  <c r="B159" i="45"/>
  <c r="M158" i="45"/>
  <c r="L158" i="45"/>
  <c r="B158" i="45"/>
  <c r="M157" i="45"/>
  <c r="L157" i="45"/>
  <c r="B157" i="45"/>
  <c r="M156" i="45"/>
  <c r="L156" i="45"/>
  <c r="B156" i="45"/>
  <c r="M155" i="45"/>
  <c r="L155" i="45"/>
  <c r="B155" i="45"/>
  <c r="M154" i="45"/>
  <c r="L154" i="45"/>
  <c r="B154" i="45"/>
  <c r="M153" i="45"/>
  <c r="L153" i="45"/>
  <c r="B153" i="45"/>
  <c r="M152" i="45"/>
  <c r="L152" i="45"/>
  <c r="B152" i="45"/>
  <c r="M151" i="45"/>
  <c r="L151" i="45"/>
  <c r="B151" i="45"/>
  <c r="M150" i="45"/>
  <c r="L150" i="45"/>
  <c r="B150" i="45"/>
  <c r="M149" i="45"/>
  <c r="L149" i="45"/>
  <c r="B149" i="45"/>
  <c r="M148" i="45"/>
  <c r="L148" i="45"/>
  <c r="B148" i="45"/>
  <c r="M147" i="45"/>
  <c r="L147" i="45"/>
  <c r="B147" i="45"/>
  <c r="M146" i="45"/>
  <c r="L146" i="45"/>
  <c r="B146" i="45"/>
  <c r="M145" i="45"/>
  <c r="L145" i="45"/>
  <c r="B145" i="45"/>
  <c r="M144" i="45"/>
  <c r="L144" i="45"/>
  <c r="B144" i="45"/>
  <c r="M143" i="45"/>
  <c r="L143" i="45"/>
  <c r="B143" i="45"/>
  <c r="M142" i="45"/>
  <c r="L142" i="45"/>
  <c r="B142" i="45"/>
  <c r="M141" i="45"/>
  <c r="L141" i="45"/>
  <c r="B141" i="45"/>
  <c r="M140" i="45"/>
  <c r="L140" i="45"/>
  <c r="B140" i="45"/>
  <c r="M139" i="45"/>
  <c r="L139" i="45"/>
  <c r="B139" i="45"/>
  <c r="M138" i="45"/>
  <c r="L138" i="45"/>
  <c r="B138" i="45"/>
  <c r="M137" i="45"/>
  <c r="L137" i="45"/>
  <c r="B137" i="45"/>
  <c r="M136" i="45"/>
  <c r="L136" i="45"/>
  <c r="B136" i="45"/>
  <c r="M135" i="45"/>
  <c r="L135" i="45"/>
  <c r="B135" i="45"/>
  <c r="M134" i="45"/>
  <c r="L134" i="45"/>
  <c r="B134" i="45"/>
  <c r="M133" i="45"/>
  <c r="L133" i="45"/>
  <c r="B133" i="45"/>
  <c r="M132" i="45"/>
  <c r="L132" i="45"/>
  <c r="B132" i="45"/>
  <c r="M131" i="45"/>
  <c r="L131" i="45"/>
  <c r="B131" i="45"/>
  <c r="M130" i="45"/>
  <c r="L130" i="45"/>
  <c r="B130" i="45"/>
  <c r="M129" i="45"/>
  <c r="L129" i="45"/>
  <c r="B129" i="45"/>
  <c r="M128" i="45"/>
  <c r="L128" i="45"/>
  <c r="B128" i="45"/>
  <c r="M127" i="45"/>
  <c r="L127" i="45"/>
  <c r="B127" i="45"/>
  <c r="M126" i="45"/>
  <c r="L126" i="45"/>
  <c r="B126" i="45"/>
  <c r="M125" i="45"/>
  <c r="L125" i="45"/>
  <c r="B125" i="45"/>
  <c r="M124" i="45"/>
  <c r="L124" i="45"/>
  <c r="B124" i="45"/>
  <c r="M123" i="45"/>
  <c r="L123" i="45"/>
  <c r="B123" i="45"/>
  <c r="M122" i="45"/>
  <c r="L122" i="45"/>
  <c r="B122" i="45"/>
  <c r="M121" i="45"/>
  <c r="L121" i="45"/>
  <c r="B121" i="45"/>
  <c r="M120" i="45"/>
  <c r="L120" i="45"/>
  <c r="B120" i="45"/>
  <c r="M119" i="45"/>
  <c r="L119" i="45"/>
  <c r="B119" i="45"/>
  <c r="M118" i="45"/>
  <c r="L118" i="45"/>
  <c r="B118" i="45"/>
  <c r="M117" i="45"/>
  <c r="L117" i="45"/>
  <c r="B117" i="45"/>
  <c r="M116" i="45"/>
  <c r="L116" i="45"/>
  <c r="B116" i="45"/>
  <c r="M115" i="45"/>
  <c r="L115" i="45"/>
  <c r="B115" i="45"/>
  <c r="M114" i="45"/>
  <c r="L114" i="45"/>
  <c r="B114" i="45"/>
  <c r="M113" i="45"/>
  <c r="L113" i="45"/>
  <c r="B113" i="45"/>
  <c r="M112" i="45"/>
  <c r="L112" i="45"/>
  <c r="B112" i="45"/>
  <c r="M111" i="45"/>
  <c r="L111" i="45"/>
  <c r="B111" i="45"/>
  <c r="M110" i="45"/>
  <c r="L110" i="45"/>
  <c r="B110" i="45"/>
  <c r="M109" i="45"/>
  <c r="L109" i="45"/>
  <c r="B109" i="45"/>
  <c r="M108" i="45"/>
  <c r="L108" i="45"/>
  <c r="B108" i="45"/>
  <c r="M107" i="45"/>
  <c r="L107" i="45"/>
  <c r="B107" i="45"/>
  <c r="M106" i="45"/>
  <c r="L106" i="45"/>
  <c r="B106" i="45"/>
  <c r="M105" i="45"/>
  <c r="L105" i="45"/>
  <c r="B105" i="45"/>
  <c r="M104" i="45"/>
  <c r="L104" i="45"/>
  <c r="B104" i="45"/>
  <c r="M103" i="45"/>
  <c r="L103" i="45"/>
  <c r="B103" i="45"/>
  <c r="M102" i="45"/>
  <c r="L102" i="45"/>
  <c r="B102" i="45"/>
  <c r="M101" i="45"/>
  <c r="L101" i="45"/>
  <c r="B101" i="45"/>
  <c r="M100" i="45"/>
  <c r="L100" i="45"/>
  <c r="B100" i="45"/>
  <c r="M99" i="45"/>
  <c r="L99" i="45"/>
  <c r="B99" i="45"/>
  <c r="M98" i="45"/>
  <c r="L98" i="45"/>
  <c r="B98" i="45"/>
  <c r="M97" i="45"/>
  <c r="L97" i="45"/>
  <c r="B97" i="45"/>
  <c r="M96" i="45"/>
  <c r="L96" i="45"/>
  <c r="B96" i="45"/>
  <c r="M95" i="45"/>
  <c r="L95" i="45"/>
  <c r="B95" i="45"/>
  <c r="M94" i="45"/>
  <c r="L94" i="45"/>
  <c r="B94" i="45"/>
  <c r="M93" i="45"/>
  <c r="L93" i="45"/>
  <c r="B93" i="45"/>
  <c r="M92" i="45"/>
  <c r="L92" i="45"/>
  <c r="B92" i="45"/>
  <c r="M91" i="45"/>
  <c r="L91" i="45"/>
  <c r="B91" i="45"/>
  <c r="M90" i="45"/>
  <c r="L90" i="45"/>
  <c r="B90" i="45"/>
  <c r="M89" i="45"/>
  <c r="L89" i="45"/>
  <c r="B89" i="45"/>
  <c r="M88" i="45"/>
  <c r="L88" i="45"/>
  <c r="B88" i="45"/>
  <c r="M87" i="45"/>
  <c r="L87" i="45"/>
  <c r="B87" i="45"/>
  <c r="M86" i="45"/>
  <c r="L86" i="45"/>
  <c r="B86" i="45"/>
  <c r="M85" i="45"/>
  <c r="L85" i="45"/>
  <c r="B85" i="45"/>
  <c r="M84" i="45"/>
  <c r="L84" i="45"/>
  <c r="B84" i="45"/>
  <c r="M83" i="45"/>
  <c r="L83" i="45"/>
  <c r="B83" i="45"/>
  <c r="M82" i="45"/>
  <c r="L82" i="45"/>
  <c r="B82" i="45"/>
  <c r="M81" i="45"/>
  <c r="L81" i="45"/>
  <c r="B81" i="45"/>
  <c r="M80" i="45"/>
  <c r="L80" i="45"/>
  <c r="B80" i="45"/>
  <c r="M79" i="45"/>
  <c r="L79" i="45"/>
  <c r="B79" i="45"/>
  <c r="M78" i="45"/>
  <c r="L78" i="45"/>
  <c r="B78" i="45"/>
  <c r="M77" i="45"/>
  <c r="L77" i="45"/>
  <c r="B77" i="45"/>
  <c r="M76" i="45"/>
  <c r="L76" i="45"/>
  <c r="B76" i="45"/>
  <c r="M75" i="45"/>
  <c r="L75" i="45"/>
  <c r="B75" i="45"/>
  <c r="M74" i="45"/>
  <c r="L74" i="45"/>
  <c r="B74" i="45"/>
  <c r="M73" i="45"/>
  <c r="L73" i="45"/>
  <c r="B73" i="45"/>
  <c r="M72" i="45"/>
  <c r="L72" i="45"/>
  <c r="B72" i="45"/>
  <c r="M71" i="45"/>
  <c r="L71" i="45"/>
  <c r="B71" i="45"/>
  <c r="M70" i="45"/>
  <c r="L70" i="45"/>
  <c r="B70" i="45"/>
  <c r="M69" i="45"/>
  <c r="L69" i="45"/>
  <c r="B69" i="45"/>
  <c r="M68" i="45"/>
  <c r="L68" i="45"/>
  <c r="B68" i="45"/>
  <c r="M67" i="45"/>
  <c r="L67" i="45"/>
  <c r="B67" i="45"/>
  <c r="M66" i="45"/>
  <c r="L66" i="45"/>
  <c r="B66" i="45"/>
  <c r="M65" i="45"/>
  <c r="L65" i="45"/>
  <c r="B65" i="45"/>
  <c r="M64" i="45"/>
  <c r="L64" i="45"/>
  <c r="B64" i="45"/>
  <c r="M63" i="45"/>
  <c r="L63" i="45"/>
  <c r="B63" i="45"/>
  <c r="M62" i="45"/>
  <c r="L62" i="45"/>
  <c r="B62" i="45"/>
  <c r="M61" i="45"/>
  <c r="L61" i="45"/>
  <c r="B61" i="45"/>
  <c r="M60" i="45"/>
  <c r="L60" i="45"/>
  <c r="B60" i="45"/>
  <c r="M59" i="45"/>
  <c r="L59" i="45"/>
  <c r="B59" i="45"/>
  <c r="M58" i="45"/>
  <c r="L58" i="45"/>
  <c r="B58" i="45"/>
  <c r="M57" i="45"/>
  <c r="L57" i="45"/>
  <c r="B57" i="45"/>
  <c r="M56" i="45"/>
  <c r="L56" i="45"/>
  <c r="B56" i="45"/>
  <c r="M55" i="45"/>
  <c r="L55" i="45"/>
  <c r="B55" i="45"/>
  <c r="M54" i="45"/>
  <c r="L54" i="45"/>
  <c r="B54" i="45"/>
  <c r="M53" i="45"/>
  <c r="L53" i="45"/>
  <c r="B53" i="45"/>
  <c r="M52" i="45"/>
  <c r="L52" i="45"/>
  <c r="B52" i="45"/>
  <c r="M51" i="45"/>
  <c r="L51" i="45"/>
  <c r="B51" i="45"/>
  <c r="M50" i="45"/>
  <c r="L50" i="45"/>
  <c r="B50" i="45"/>
  <c r="M49" i="45"/>
  <c r="L49" i="45"/>
  <c r="B49" i="45"/>
  <c r="M48" i="45"/>
  <c r="L48" i="45"/>
  <c r="B48" i="45"/>
  <c r="M47" i="45"/>
  <c r="L47" i="45"/>
  <c r="B47" i="45"/>
  <c r="M46" i="45"/>
  <c r="L46" i="45"/>
  <c r="B46" i="45"/>
  <c r="M45" i="45"/>
  <c r="L45" i="45"/>
  <c r="B45" i="45"/>
  <c r="M44" i="45"/>
  <c r="L44" i="45"/>
  <c r="B44" i="45"/>
  <c r="M43" i="45"/>
  <c r="L43" i="45"/>
  <c r="B43" i="45"/>
  <c r="M42" i="45"/>
  <c r="L42" i="45"/>
  <c r="B42" i="45"/>
  <c r="M41" i="45"/>
  <c r="L41" i="45"/>
  <c r="B41" i="45"/>
  <c r="M40" i="45"/>
  <c r="L40" i="45"/>
  <c r="B40" i="45"/>
  <c r="M39" i="45"/>
  <c r="L39" i="45"/>
  <c r="B39" i="45"/>
  <c r="M38" i="45"/>
  <c r="L38" i="45"/>
  <c r="B38" i="45"/>
  <c r="M37" i="45"/>
  <c r="L37" i="45"/>
  <c r="B37" i="45"/>
  <c r="M36" i="45"/>
  <c r="L36" i="45"/>
  <c r="B36" i="45"/>
  <c r="M35" i="45"/>
  <c r="L35" i="45"/>
  <c r="B35" i="45"/>
  <c r="M34" i="45"/>
  <c r="L34" i="45"/>
  <c r="B34" i="45"/>
  <c r="M33" i="45"/>
  <c r="L33" i="45"/>
  <c r="B33" i="45"/>
  <c r="M32" i="45"/>
  <c r="L32" i="45"/>
  <c r="B32" i="45"/>
  <c r="M31" i="45"/>
  <c r="L31" i="45"/>
  <c r="B31" i="45"/>
  <c r="M30" i="45"/>
  <c r="L30" i="45"/>
  <c r="B30" i="45"/>
  <c r="M29" i="45"/>
  <c r="L29" i="45"/>
  <c r="B29" i="45"/>
  <c r="M28" i="45"/>
  <c r="L28" i="45"/>
  <c r="B28" i="45"/>
  <c r="M27" i="45"/>
  <c r="L27" i="45"/>
  <c r="B27" i="45"/>
  <c r="M26" i="45"/>
  <c r="L26" i="45"/>
  <c r="B26" i="45"/>
  <c r="M25" i="45"/>
  <c r="L25" i="45"/>
  <c r="B25" i="45"/>
  <c r="M24" i="45"/>
  <c r="L24" i="45"/>
  <c r="B24" i="45"/>
  <c r="M23" i="45"/>
  <c r="L23" i="45"/>
  <c r="B23" i="45"/>
  <c r="M22" i="45"/>
  <c r="L22" i="45"/>
  <c r="B22" i="45"/>
  <c r="M21" i="45"/>
  <c r="L21" i="45"/>
  <c r="B21" i="45"/>
  <c r="M20" i="45"/>
  <c r="L20" i="45"/>
  <c r="B20" i="45"/>
  <c r="M19" i="45"/>
  <c r="L19" i="45"/>
  <c r="B19" i="45"/>
  <c r="M18" i="45"/>
  <c r="L18" i="45"/>
  <c r="B18" i="45"/>
  <c r="M17" i="45"/>
  <c r="L17" i="45"/>
  <c r="B17" i="45"/>
  <c r="M16" i="45"/>
  <c r="L16" i="45"/>
  <c r="B16" i="45"/>
  <c r="M15" i="45"/>
  <c r="L15" i="45"/>
  <c r="B15" i="45"/>
  <c r="M14" i="45"/>
  <c r="L14" i="45"/>
  <c r="B14" i="45"/>
  <c r="M13" i="45"/>
  <c r="L13" i="45"/>
  <c r="B13" i="45"/>
  <c r="M12" i="45"/>
  <c r="L12" i="45"/>
  <c r="B12" i="45"/>
  <c r="M11" i="45"/>
  <c r="L11" i="45"/>
  <c r="B11" i="45"/>
  <c r="M10" i="45"/>
  <c r="L10" i="45"/>
  <c r="B10" i="45"/>
  <c r="M9" i="45"/>
  <c r="L9" i="45"/>
  <c r="B9" i="45"/>
  <c r="M8" i="45"/>
  <c r="L8" i="45"/>
  <c r="B8" i="45"/>
  <c r="M7" i="45"/>
  <c r="L7" i="45"/>
  <c r="B7" i="45"/>
  <c r="M6" i="45"/>
  <c r="L6" i="45"/>
  <c r="B6" i="45"/>
  <c r="M5" i="45"/>
  <c r="L5" i="45"/>
  <c r="B5" i="45"/>
  <c r="M4" i="45"/>
  <c r="L4" i="45"/>
  <c r="B4" i="45"/>
  <c r="M3" i="45"/>
  <c r="L3" i="45"/>
  <c r="B3" i="45"/>
  <c r="M2" i="45"/>
  <c r="L2" i="45"/>
  <c r="B2" i="45"/>
  <c r="C9" i="20"/>
  <c r="B9" i="20"/>
  <c r="M472" i="37"/>
  <c r="M471" i="37"/>
  <c r="M470" i="37"/>
  <c r="M469" i="37"/>
  <c r="M468" i="37"/>
  <c r="M467" i="37"/>
  <c r="M466" i="37"/>
  <c r="M465" i="37"/>
  <c r="M464" i="37"/>
  <c r="M463" i="37"/>
  <c r="M462" i="37"/>
  <c r="M461" i="37"/>
  <c r="M460" i="37"/>
  <c r="M459" i="37"/>
  <c r="M458" i="37"/>
  <c r="M457" i="37"/>
  <c r="M456" i="37"/>
  <c r="M455" i="37"/>
  <c r="M454" i="37"/>
  <c r="M453" i="37"/>
  <c r="M452" i="37"/>
  <c r="M451" i="37"/>
  <c r="M450" i="37"/>
  <c r="M449" i="37"/>
  <c r="M448" i="37"/>
  <c r="M447" i="37"/>
  <c r="M446" i="37"/>
  <c r="M445" i="37"/>
  <c r="M444" i="37"/>
  <c r="M443" i="37"/>
  <c r="M442" i="37"/>
  <c r="M441" i="37"/>
  <c r="M440" i="37"/>
  <c r="M439" i="37"/>
  <c r="M438" i="37"/>
  <c r="M437" i="37"/>
  <c r="M436" i="37"/>
  <c r="M435" i="37"/>
  <c r="M434" i="37"/>
  <c r="M433" i="37"/>
  <c r="M432" i="37"/>
  <c r="M431" i="37"/>
  <c r="M430" i="37"/>
  <c r="M429" i="37"/>
  <c r="M428" i="37"/>
  <c r="M427" i="37"/>
  <c r="M426" i="37"/>
  <c r="M425" i="37"/>
  <c r="M424" i="37"/>
  <c r="M423" i="37"/>
  <c r="M422" i="37"/>
  <c r="M421" i="37"/>
  <c r="M420" i="37"/>
  <c r="M419" i="37"/>
  <c r="M418" i="37"/>
  <c r="M417" i="37"/>
  <c r="M416" i="37"/>
  <c r="M415" i="37"/>
  <c r="M414" i="37"/>
  <c r="M413" i="37"/>
  <c r="M412" i="37"/>
  <c r="M411" i="37"/>
  <c r="M410" i="37"/>
  <c r="M409" i="37"/>
  <c r="M408" i="37"/>
  <c r="M407" i="37"/>
  <c r="M406" i="37"/>
  <c r="M405" i="37"/>
  <c r="M404" i="37"/>
  <c r="M403" i="37"/>
  <c r="M402" i="37"/>
  <c r="M401" i="37"/>
  <c r="M400" i="37"/>
  <c r="M399" i="37"/>
  <c r="M398" i="37"/>
  <c r="M397" i="37"/>
  <c r="M396" i="37"/>
  <c r="M395" i="37"/>
  <c r="M394" i="37"/>
  <c r="M393" i="37"/>
  <c r="M392" i="37"/>
  <c r="M391" i="37"/>
  <c r="M390" i="37"/>
  <c r="M389" i="37"/>
  <c r="M388" i="37"/>
  <c r="M387" i="37"/>
  <c r="M386" i="37"/>
  <c r="M385" i="37"/>
  <c r="M384" i="37"/>
  <c r="M383" i="37"/>
  <c r="M382" i="37"/>
  <c r="M381" i="37"/>
  <c r="M380" i="37"/>
  <c r="M379" i="37"/>
  <c r="M378" i="37"/>
  <c r="M377" i="37"/>
  <c r="M376" i="37"/>
  <c r="M375" i="37"/>
  <c r="M374" i="37"/>
  <c r="M373" i="37"/>
  <c r="M372" i="37"/>
  <c r="M371" i="37"/>
  <c r="M370" i="37"/>
  <c r="M369" i="37"/>
  <c r="M368" i="37"/>
  <c r="M367" i="37"/>
  <c r="M366" i="37"/>
  <c r="M365" i="37"/>
  <c r="M364" i="37"/>
  <c r="M363" i="37"/>
  <c r="M362" i="37"/>
  <c r="M361" i="37"/>
  <c r="M360" i="37"/>
  <c r="M359" i="37"/>
  <c r="M358" i="37"/>
  <c r="M357" i="37"/>
  <c r="M356" i="37"/>
  <c r="M355" i="37"/>
  <c r="M354" i="37"/>
  <c r="M353" i="37"/>
  <c r="M352" i="37"/>
  <c r="M351" i="37"/>
  <c r="M350" i="37"/>
  <c r="M349" i="37"/>
  <c r="M348" i="37"/>
  <c r="M347" i="37"/>
  <c r="M346" i="37"/>
  <c r="M345" i="37"/>
  <c r="M344" i="37"/>
  <c r="M343" i="37"/>
  <c r="M342" i="37"/>
  <c r="M341" i="37"/>
  <c r="M340" i="37"/>
  <c r="M339" i="37"/>
  <c r="M338" i="37"/>
  <c r="M337" i="37"/>
  <c r="M336" i="37"/>
  <c r="M335" i="37"/>
  <c r="M334" i="37"/>
  <c r="M333" i="37"/>
  <c r="M332" i="37"/>
  <c r="M331" i="37"/>
  <c r="M330" i="37"/>
  <c r="M329" i="37"/>
  <c r="M328" i="37"/>
  <c r="M327" i="37"/>
  <c r="M326" i="37"/>
  <c r="M325" i="37"/>
  <c r="M324" i="37"/>
  <c r="M323" i="37"/>
  <c r="M322" i="37"/>
  <c r="M321" i="37"/>
  <c r="M320" i="37"/>
  <c r="M319" i="37"/>
  <c r="M318" i="37"/>
  <c r="M317" i="37"/>
  <c r="M316" i="37"/>
  <c r="M315" i="37"/>
  <c r="M314" i="37"/>
  <c r="M313" i="37"/>
  <c r="M312" i="37"/>
  <c r="M311" i="37"/>
  <c r="M310" i="37"/>
  <c r="M309" i="37"/>
  <c r="M308" i="37"/>
  <c r="M307" i="37"/>
  <c r="M306" i="37"/>
  <c r="M305" i="37"/>
  <c r="M304" i="37"/>
  <c r="M303" i="37"/>
  <c r="M302" i="37"/>
  <c r="M301" i="37"/>
  <c r="M300" i="37"/>
  <c r="M299" i="37"/>
  <c r="M298" i="37"/>
  <c r="M297" i="37"/>
  <c r="M296" i="37"/>
  <c r="M295" i="37"/>
  <c r="M294" i="37"/>
  <c r="M293" i="37"/>
  <c r="M292" i="37"/>
  <c r="M291" i="37"/>
  <c r="M290" i="37"/>
  <c r="M289" i="37"/>
  <c r="M288" i="37"/>
  <c r="M287" i="37"/>
  <c r="M286" i="37"/>
  <c r="M285" i="37"/>
  <c r="M284" i="37"/>
  <c r="M283" i="37"/>
  <c r="M282" i="37"/>
  <c r="M281" i="37"/>
  <c r="M280" i="37"/>
  <c r="M279" i="37"/>
  <c r="M278" i="37"/>
  <c r="M277" i="37"/>
  <c r="M276" i="37"/>
  <c r="M275" i="37"/>
  <c r="M274" i="37"/>
  <c r="M273" i="37"/>
  <c r="M272" i="37"/>
  <c r="M271" i="37"/>
  <c r="M270" i="37"/>
  <c r="M269" i="37"/>
  <c r="M268" i="37"/>
  <c r="M267" i="37"/>
  <c r="M266" i="37"/>
  <c r="M265" i="37"/>
  <c r="M264" i="37"/>
  <c r="M263" i="37"/>
  <c r="M262" i="37"/>
  <c r="M261" i="37"/>
  <c r="M260" i="37"/>
  <c r="M259" i="37"/>
  <c r="M258" i="37"/>
  <c r="M257" i="37"/>
  <c r="M256" i="37"/>
  <c r="M255" i="37"/>
  <c r="M254" i="37"/>
  <c r="M253" i="37"/>
  <c r="M252" i="37"/>
  <c r="M251" i="37"/>
  <c r="M250" i="37"/>
  <c r="M249" i="37"/>
  <c r="M248" i="37"/>
  <c r="M247" i="37"/>
  <c r="M246" i="37"/>
  <c r="M245" i="37"/>
  <c r="M244" i="37"/>
  <c r="M243" i="37"/>
  <c r="M242" i="37"/>
  <c r="M241" i="37"/>
  <c r="M240" i="37"/>
  <c r="M239" i="37"/>
  <c r="M238" i="37"/>
  <c r="M237" i="37"/>
  <c r="M236" i="37"/>
  <c r="M235" i="37"/>
  <c r="M234" i="37"/>
  <c r="M233" i="37"/>
  <c r="M232" i="37"/>
  <c r="M231" i="37"/>
  <c r="M230" i="37"/>
  <c r="M229" i="37"/>
  <c r="M228" i="37"/>
  <c r="M227" i="37"/>
  <c r="M226" i="37"/>
  <c r="M225" i="37"/>
  <c r="M224" i="37"/>
  <c r="M223" i="37"/>
  <c r="M222" i="37"/>
  <c r="M221" i="37"/>
  <c r="M220" i="37"/>
  <c r="M219" i="37"/>
  <c r="M218" i="37"/>
  <c r="M217" i="37"/>
  <c r="M216" i="37"/>
  <c r="M215" i="37"/>
  <c r="M214" i="37"/>
  <c r="M213" i="37"/>
  <c r="M212" i="37"/>
  <c r="M211" i="37"/>
  <c r="M210" i="37"/>
  <c r="M209" i="37"/>
  <c r="M208" i="37"/>
  <c r="M207" i="37"/>
  <c r="M206" i="37"/>
  <c r="M205" i="37"/>
  <c r="M204" i="37"/>
  <c r="M203" i="37"/>
  <c r="M202" i="37"/>
  <c r="M201" i="37"/>
  <c r="M200" i="37"/>
  <c r="M199" i="37"/>
  <c r="M198" i="37"/>
  <c r="M197" i="37"/>
  <c r="M196" i="37"/>
  <c r="M195" i="37"/>
  <c r="M194" i="37"/>
  <c r="M193" i="37"/>
  <c r="M192" i="37"/>
  <c r="M191" i="37"/>
  <c r="M190" i="37"/>
  <c r="M189" i="37"/>
  <c r="M188" i="37"/>
  <c r="M187" i="37"/>
  <c r="M186" i="37"/>
  <c r="M185" i="37"/>
  <c r="M184" i="37"/>
  <c r="M183" i="37"/>
  <c r="M182" i="37"/>
  <c r="M181" i="37"/>
  <c r="M180" i="37"/>
  <c r="M179" i="37"/>
  <c r="M178" i="37"/>
  <c r="M177" i="37"/>
  <c r="M176" i="37"/>
  <c r="M175" i="37"/>
  <c r="M174" i="37"/>
  <c r="M173" i="37"/>
  <c r="M172" i="37"/>
  <c r="M171" i="37"/>
  <c r="M170" i="37"/>
  <c r="M169" i="37"/>
  <c r="M168" i="37"/>
  <c r="M167" i="37"/>
  <c r="M166" i="37"/>
  <c r="M165" i="37"/>
  <c r="M164" i="37"/>
  <c r="M163" i="37"/>
  <c r="M162" i="37"/>
  <c r="M161" i="37"/>
  <c r="M160" i="37"/>
  <c r="M159" i="37"/>
  <c r="M158" i="37"/>
  <c r="M157" i="37"/>
  <c r="M156" i="37"/>
  <c r="M155" i="37"/>
  <c r="M154" i="37"/>
  <c r="M153" i="37"/>
  <c r="M152" i="37"/>
  <c r="M151" i="37"/>
  <c r="M150" i="37"/>
  <c r="M149" i="37"/>
  <c r="M148" i="37"/>
  <c r="M147" i="37"/>
  <c r="M146" i="37"/>
  <c r="M145" i="37"/>
  <c r="M144" i="37"/>
  <c r="M143" i="37"/>
  <c r="M142" i="37"/>
  <c r="M141" i="37"/>
  <c r="M140" i="37"/>
  <c r="M139" i="37"/>
  <c r="M138" i="37"/>
  <c r="M137" i="37"/>
  <c r="M136" i="37"/>
  <c r="M135" i="37"/>
  <c r="M134" i="37"/>
  <c r="M133" i="37"/>
  <c r="M132" i="37"/>
  <c r="M131" i="37"/>
  <c r="M130" i="37"/>
  <c r="M129" i="37"/>
  <c r="M128" i="37"/>
  <c r="M127" i="37"/>
  <c r="M126" i="37"/>
  <c r="M125" i="37"/>
  <c r="M124" i="37"/>
  <c r="M123" i="37"/>
  <c r="M122" i="37"/>
  <c r="M121" i="37"/>
  <c r="M120" i="37"/>
  <c r="M119" i="37"/>
  <c r="M118" i="37"/>
  <c r="M117" i="37"/>
  <c r="M116" i="37"/>
  <c r="M115" i="37"/>
  <c r="M114" i="37"/>
  <c r="M113" i="37"/>
  <c r="M112" i="37"/>
  <c r="M111" i="37"/>
  <c r="M110" i="37"/>
  <c r="M109" i="37"/>
  <c r="M108" i="37"/>
  <c r="M107" i="37"/>
  <c r="M106" i="37"/>
  <c r="M105" i="37"/>
  <c r="M104" i="37"/>
  <c r="M103" i="37"/>
  <c r="M102" i="37"/>
  <c r="M101" i="37"/>
  <c r="M100" i="37"/>
  <c r="M99" i="37"/>
  <c r="M98" i="37"/>
  <c r="M97" i="37"/>
  <c r="M96" i="37"/>
  <c r="M95" i="37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8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M5" i="37"/>
  <c r="M4" i="37"/>
  <c r="M3" i="37"/>
  <c r="M2" i="37"/>
  <c r="B472" i="37"/>
  <c r="B471" i="37"/>
  <c r="B470" i="37"/>
  <c r="B469" i="37"/>
  <c r="B468" i="37"/>
  <c r="B467" i="37"/>
  <c r="B466" i="37"/>
  <c r="B465" i="37"/>
  <c r="B464" i="37"/>
  <c r="B463" i="37"/>
  <c r="B462" i="37"/>
  <c r="B461" i="37"/>
  <c r="B460" i="37"/>
  <c r="B459" i="37"/>
  <c r="B458" i="37"/>
  <c r="B457" i="37"/>
  <c r="B456" i="37"/>
  <c r="B455" i="37"/>
  <c r="B454" i="37"/>
  <c r="B453" i="37"/>
  <c r="B452" i="37"/>
  <c r="B451" i="37"/>
  <c r="B450" i="37"/>
  <c r="B449" i="37"/>
  <c r="B448" i="37"/>
  <c r="B447" i="37"/>
  <c r="B446" i="37"/>
  <c r="B445" i="37"/>
  <c r="B444" i="37"/>
  <c r="B443" i="37"/>
  <c r="B442" i="37"/>
  <c r="B441" i="37"/>
  <c r="B440" i="37"/>
  <c r="B439" i="37"/>
  <c r="B438" i="37"/>
  <c r="B437" i="37"/>
  <c r="B436" i="37"/>
  <c r="B435" i="37"/>
  <c r="B434" i="37"/>
  <c r="B433" i="37"/>
  <c r="B432" i="37"/>
  <c r="B431" i="37"/>
  <c r="B430" i="37"/>
  <c r="B429" i="37"/>
  <c r="B428" i="37"/>
  <c r="B427" i="37"/>
  <c r="B426" i="37"/>
  <c r="B425" i="37"/>
  <c r="B424" i="37"/>
  <c r="B423" i="37"/>
  <c r="B422" i="37"/>
  <c r="B421" i="37"/>
  <c r="B420" i="37"/>
  <c r="B419" i="37"/>
  <c r="B418" i="37"/>
  <c r="B417" i="37"/>
  <c r="B416" i="37"/>
  <c r="B415" i="37"/>
  <c r="B414" i="37"/>
  <c r="B413" i="37"/>
  <c r="B412" i="37"/>
  <c r="B411" i="37"/>
  <c r="B410" i="37"/>
  <c r="B409" i="37"/>
  <c r="B408" i="37"/>
  <c r="B407" i="37"/>
  <c r="B406" i="37"/>
  <c r="B405" i="37"/>
  <c r="B404" i="37"/>
  <c r="B403" i="37"/>
  <c r="B402" i="37"/>
  <c r="B401" i="37"/>
  <c r="B400" i="37"/>
  <c r="B399" i="37"/>
  <c r="B398" i="37"/>
  <c r="B397" i="37"/>
  <c r="B396" i="37"/>
  <c r="B395" i="37"/>
  <c r="B394" i="37"/>
  <c r="B393" i="37"/>
  <c r="B392" i="37"/>
  <c r="B391" i="37"/>
  <c r="B390" i="37"/>
  <c r="B389" i="37"/>
  <c r="B388" i="37"/>
  <c r="B387" i="37"/>
  <c r="B386" i="37"/>
  <c r="B385" i="37"/>
  <c r="B384" i="37"/>
  <c r="B383" i="37"/>
  <c r="B382" i="37"/>
  <c r="B381" i="37"/>
  <c r="B380" i="37"/>
  <c r="B379" i="37"/>
  <c r="B378" i="37"/>
  <c r="B377" i="37"/>
  <c r="B376" i="37"/>
  <c r="B375" i="37"/>
  <c r="B374" i="37"/>
  <c r="B373" i="37"/>
  <c r="B372" i="37"/>
  <c r="B371" i="37"/>
  <c r="B370" i="37"/>
  <c r="B369" i="37"/>
  <c r="B368" i="37"/>
  <c r="B367" i="37"/>
  <c r="B366" i="37"/>
  <c r="B365" i="37"/>
  <c r="B364" i="37"/>
  <c r="B363" i="37"/>
  <c r="B362" i="37"/>
  <c r="B361" i="37"/>
  <c r="B360" i="37"/>
  <c r="B359" i="37"/>
  <c r="B358" i="37"/>
  <c r="B357" i="37"/>
  <c r="B356" i="37"/>
  <c r="B355" i="37"/>
  <c r="B354" i="37"/>
  <c r="B353" i="37"/>
  <c r="B352" i="37"/>
  <c r="B351" i="37"/>
  <c r="B350" i="37"/>
  <c r="B349" i="37"/>
  <c r="B348" i="37"/>
  <c r="B347" i="37"/>
  <c r="B346" i="37"/>
  <c r="B345" i="37"/>
  <c r="B344" i="37"/>
  <c r="B343" i="37"/>
  <c r="B342" i="37"/>
  <c r="B341" i="37"/>
  <c r="B340" i="37"/>
  <c r="B339" i="37"/>
  <c r="B338" i="37"/>
  <c r="B337" i="37"/>
  <c r="B336" i="37"/>
  <c r="B335" i="37"/>
  <c r="B334" i="37"/>
  <c r="B333" i="37"/>
  <c r="B332" i="37"/>
  <c r="L472" i="37"/>
  <c r="L471" i="37"/>
  <c r="L470" i="37"/>
  <c r="L469" i="37"/>
  <c r="L468" i="37"/>
  <c r="L467" i="37"/>
  <c r="L466" i="37"/>
  <c r="L465" i="37"/>
  <c r="L464" i="37"/>
  <c r="L463" i="37"/>
  <c r="L462" i="37"/>
  <c r="L461" i="37"/>
  <c r="L460" i="37"/>
  <c r="L459" i="37"/>
  <c r="L458" i="37"/>
  <c r="L457" i="37"/>
  <c r="L456" i="37"/>
  <c r="L455" i="37"/>
  <c r="L454" i="37"/>
  <c r="L453" i="37"/>
  <c r="L452" i="37"/>
  <c r="L451" i="37"/>
  <c r="L450" i="37"/>
  <c r="L449" i="37"/>
  <c r="L448" i="37"/>
  <c r="L447" i="37"/>
  <c r="L446" i="37"/>
  <c r="L445" i="37"/>
  <c r="L444" i="37"/>
  <c r="L443" i="37"/>
  <c r="L442" i="37"/>
  <c r="L441" i="37"/>
  <c r="L440" i="37"/>
  <c r="L439" i="37"/>
  <c r="L438" i="37"/>
  <c r="L437" i="37"/>
  <c r="L436" i="37"/>
  <c r="L435" i="37"/>
  <c r="L434" i="37"/>
  <c r="L433" i="37"/>
  <c r="L432" i="37"/>
  <c r="L431" i="37"/>
  <c r="L430" i="37"/>
  <c r="L429" i="37"/>
  <c r="L428" i="37"/>
  <c r="L427" i="37"/>
  <c r="L426" i="37"/>
  <c r="L425" i="37"/>
  <c r="L424" i="37"/>
  <c r="L423" i="37"/>
  <c r="L422" i="37"/>
  <c r="L421" i="37"/>
  <c r="L420" i="37"/>
  <c r="L419" i="37"/>
  <c r="L418" i="37"/>
  <c r="L417" i="37"/>
  <c r="L416" i="37"/>
  <c r="L415" i="37"/>
  <c r="L414" i="37"/>
  <c r="L413" i="37"/>
  <c r="L412" i="37"/>
  <c r="L411" i="37"/>
  <c r="L410" i="37"/>
  <c r="L409" i="37"/>
  <c r="L408" i="37"/>
  <c r="L407" i="37"/>
  <c r="L406" i="37"/>
  <c r="L405" i="37"/>
  <c r="L404" i="37"/>
  <c r="L403" i="37"/>
  <c r="L402" i="37"/>
  <c r="L401" i="37"/>
  <c r="L400" i="37"/>
  <c r="L399" i="37"/>
  <c r="L398" i="37"/>
  <c r="L397" i="37"/>
  <c r="L396" i="37"/>
  <c r="L395" i="37"/>
  <c r="L394" i="37"/>
  <c r="L393" i="37"/>
  <c r="L392" i="37"/>
  <c r="L391" i="37"/>
  <c r="L390" i="37"/>
  <c r="L389" i="37"/>
  <c r="L388" i="37"/>
  <c r="L387" i="37"/>
  <c r="L386" i="37"/>
  <c r="L385" i="37"/>
  <c r="L384" i="37"/>
  <c r="L383" i="37"/>
  <c r="L382" i="37"/>
  <c r="L381" i="37"/>
  <c r="L380" i="37"/>
  <c r="L379" i="37"/>
  <c r="L378" i="37"/>
  <c r="L377" i="37"/>
  <c r="L376" i="37"/>
  <c r="L375" i="37"/>
  <c r="L374" i="37"/>
  <c r="L373" i="37"/>
  <c r="L372" i="37"/>
  <c r="L371" i="37"/>
  <c r="L370" i="37"/>
  <c r="L369" i="37"/>
  <c r="L368" i="37"/>
  <c r="L367" i="37"/>
  <c r="L366" i="37"/>
  <c r="L365" i="37"/>
  <c r="L364" i="37"/>
  <c r="L363" i="37"/>
  <c r="L362" i="37"/>
  <c r="L361" i="37"/>
  <c r="L360" i="37"/>
  <c r="L359" i="37"/>
  <c r="O359" i="37" s="1"/>
  <c r="L358" i="37"/>
  <c r="N358" i="37" s="1"/>
  <c r="L357" i="37"/>
  <c r="L356" i="37"/>
  <c r="O356" i="37" s="1"/>
  <c r="L355" i="37"/>
  <c r="L354" i="37"/>
  <c r="L353" i="37"/>
  <c r="L352" i="37"/>
  <c r="L351" i="37"/>
  <c r="O351" i="37" s="1"/>
  <c r="L350" i="37"/>
  <c r="N350" i="37" s="1"/>
  <c r="L349" i="37"/>
  <c r="O349" i="37" s="1"/>
  <c r="L348" i="37"/>
  <c r="N348" i="37" s="1"/>
  <c r="L347" i="37"/>
  <c r="L346" i="37"/>
  <c r="L345" i="37"/>
  <c r="L344" i="37"/>
  <c r="L343" i="37"/>
  <c r="O343" i="37" s="1"/>
  <c r="L342" i="37"/>
  <c r="N342" i="37" s="1"/>
  <c r="L341" i="37"/>
  <c r="N341" i="37" s="1"/>
  <c r="L340" i="37"/>
  <c r="N340" i="37" s="1"/>
  <c r="L339" i="37"/>
  <c r="O339" i="37" s="1"/>
  <c r="L338" i="37"/>
  <c r="L337" i="37"/>
  <c r="L336" i="37"/>
  <c r="N336" i="37" s="1"/>
  <c r="L335" i="37"/>
  <c r="O335" i="37" s="1"/>
  <c r="L334" i="37"/>
  <c r="N334" i="37" s="1"/>
  <c r="L333" i="37"/>
  <c r="N333" i="37" s="1"/>
  <c r="L332" i="37"/>
  <c r="N332" i="37" s="1"/>
  <c r="Q472" i="37"/>
  <c r="P472" i="37"/>
  <c r="O472" i="37"/>
  <c r="N472" i="37"/>
  <c r="Q471" i="37"/>
  <c r="P471" i="37"/>
  <c r="O471" i="37"/>
  <c r="N471" i="37"/>
  <c r="Q470" i="37"/>
  <c r="P470" i="37"/>
  <c r="O470" i="37"/>
  <c r="N470" i="37"/>
  <c r="Q469" i="37"/>
  <c r="P469" i="37"/>
  <c r="O469" i="37"/>
  <c r="N469" i="37"/>
  <c r="Q468" i="37"/>
  <c r="P468" i="37"/>
  <c r="O468" i="37"/>
  <c r="N468" i="37"/>
  <c r="Q467" i="37"/>
  <c r="P467" i="37"/>
  <c r="O467" i="37"/>
  <c r="N467" i="37"/>
  <c r="Q466" i="37"/>
  <c r="P466" i="37"/>
  <c r="O466" i="37"/>
  <c r="N466" i="37"/>
  <c r="Q465" i="37"/>
  <c r="P465" i="37"/>
  <c r="O465" i="37"/>
  <c r="N465" i="37"/>
  <c r="Q464" i="37"/>
  <c r="P464" i="37"/>
  <c r="O464" i="37"/>
  <c r="N464" i="37"/>
  <c r="Q463" i="37"/>
  <c r="P463" i="37"/>
  <c r="O463" i="37"/>
  <c r="N463" i="37"/>
  <c r="Q462" i="37"/>
  <c r="P462" i="37"/>
  <c r="O462" i="37"/>
  <c r="N462" i="37"/>
  <c r="Q461" i="37"/>
  <c r="P461" i="37"/>
  <c r="O461" i="37"/>
  <c r="N461" i="37"/>
  <c r="Q460" i="37"/>
  <c r="P460" i="37"/>
  <c r="O460" i="37"/>
  <c r="N460" i="37"/>
  <c r="Q459" i="37"/>
  <c r="P459" i="37"/>
  <c r="O459" i="37"/>
  <c r="N459" i="37"/>
  <c r="Q458" i="37"/>
  <c r="P458" i="37"/>
  <c r="O458" i="37"/>
  <c r="N458" i="37"/>
  <c r="Q457" i="37"/>
  <c r="P457" i="37"/>
  <c r="O457" i="37"/>
  <c r="N457" i="37"/>
  <c r="Q456" i="37"/>
  <c r="P456" i="37"/>
  <c r="O456" i="37"/>
  <c r="N456" i="37"/>
  <c r="Q455" i="37"/>
  <c r="P455" i="37"/>
  <c r="O455" i="37"/>
  <c r="N455" i="37"/>
  <c r="Q454" i="37"/>
  <c r="P454" i="37"/>
  <c r="O454" i="37"/>
  <c r="N454" i="37"/>
  <c r="Q453" i="37"/>
  <c r="P453" i="37"/>
  <c r="O453" i="37"/>
  <c r="N453" i="37"/>
  <c r="Q452" i="37"/>
  <c r="P452" i="37"/>
  <c r="O452" i="37"/>
  <c r="N452" i="37"/>
  <c r="Q451" i="37"/>
  <c r="P451" i="37"/>
  <c r="O451" i="37"/>
  <c r="N451" i="37"/>
  <c r="Q450" i="37"/>
  <c r="P450" i="37"/>
  <c r="O450" i="37"/>
  <c r="N450" i="37"/>
  <c r="Q449" i="37"/>
  <c r="P449" i="37"/>
  <c r="O449" i="37"/>
  <c r="N449" i="37"/>
  <c r="Q448" i="37"/>
  <c r="P448" i="37"/>
  <c r="O448" i="37"/>
  <c r="N448" i="37"/>
  <c r="Q447" i="37"/>
  <c r="P447" i="37"/>
  <c r="O447" i="37"/>
  <c r="N447" i="37"/>
  <c r="Q446" i="37"/>
  <c r="P446" i="37"/>
  <c r="O446" i="37"/>
  <c r="N446" i="37"/>
  <c r="Q445" i="37"/>
  <c r="P445" i="37"/>
  <c r="O445" i="37"/>
  <c r="N445" i="37"/>
  <c r="Q444" i="37"/>
  <c r="P444" i="37"/>
  <c r="O444" i="37"/>
  <c r="N444" i="37"/>
  <c r="Q443" i="37"/>
  <c r="P443" i="37"/>
  <c r="O443" i="37"/>
  <c r="N443" i="37"/>
  <c r="Q442" i="37"/>
  <c r="P442" i="37"/>
  <c r="O442" i="37"/>
  <c r="N442" i="37"/>
  <c r="Q441" i="37"/>
  <c r="P441" i="37"/>
  <c r="O441" i="37"/>
  <c r="N441" i="37"/>
  <c r="Q440" i="37"/>
  <c r="P440" i="37"/>
  <c r="O440" i="37"/>
  <c r="N440" i="37"/>
  <c r="Q439" i="37"/>
  <c r="P439" i="37"/>
  <c r="O439" i="37"/>
  <c r="N439" i="37"/>
  <c r="Q438" i="37"/>
  <c r="P438" i="37"/>
  <c r="O438" i="37"/>
  <c r="N438" i="37"/>
  <c r="Q437" i="37"/>
  <c r="P437" i="37"/>
  <c r="O437" i="37"/>
  <c r="N437" i="37"/>
  <c r="Q436" i="37"/>
  <c r="P436" i="37"/>
  <c r="O436" i="37"/>
  <c r="N436" i="37"/>
  <c r="Q435" i="37"/>
  <c r="P435" i="37"/>
  <c r="O435" i="37"/>
  <c r="N435" i="37"/>
  <c r="Q434" i="37"/>
  <c r="P434" i="37"/>
  <c r="O434" i="37"/>
  <c r="N434" i="37"/>
  <c r="Q433" i="37"/>
  <c r="P433" i="37"/>
  <c r="O433" i="37"/>
  <c r="N433" i="37"/>
  <c r="Q432" i="37"/>
  <c r="P432" i="37"/>
  <c r="O432" i="37"/>
  <c r="N432" i="37"/>
  <c r="Q431" i="37"/>
  <c r="P431" i="37"/>
  <c r="O431" i="37"/>
  <c r="N431" i="37"/>
  <c r="Q430" i="37"/>
  <c r="P430" i="37"/>
  <c r="O430" i="37"/>
  <c r="N430" i="37"/>
  <c r="Q429" i="37"/>
  <c r="P429" i="37"/>
  <c r="O429" i="37"/>
  <c r="N429" i="37"/>
  <c r="Q428" i="37"/>
  <c r="P428" i="37"/>
  <c r="O428" i="37"/>
  <c r="N428" i="37"/>
  <c r="Q427" i="37"/>
  <c r="P427" i="37"/>
  <c r="O427" i="37"/>
  <c r="N427" i="37"/>
  <c r="Q426" i="37"/>
  <c r="P426" i="37"/>
  <c r="O426" i="37"/>
  <c r="N426" i="37"/>
  <c r="Q425" i="37"/>
  <c r="P425" i="37"/>
  <c r="O425" i="37"/>
  <c r="N425" i="37"/>
  <c r="Q424" i="37"/>
  <c r="P424" i="37"/>
  <c r="O424" i="37"/>
  <c r="N424" i="37"/>
  <c r="Q423" i="37"/>
  <c r="P423" i="37"/>
  <c r="O423" i="37"/>
  <c r="N423" i="37"/>
  <c r="Q422" i="37"/>
  <c r="P422" i="37"/>
  <c r="O422" i="37"/>
  <c r="N422" i="37"/>
  <c r="Q421" i="37"/>
  <c r="P421" i="37"/>
  <c r="O421" i="37"/>
  <c r="N421" i="37"/>
  <c r="Q420" i="37"/>
  <c r="P420" i="37"/>
  <c r="O420" i="37"/>
  <c r="N420" i="37"/>
  <c r="Q419" i="37"/>
  <c r="P419" i="37"/>
  <c r="O419" i="37"/>
  <c r="N419" i="37"/>
  <c r="Q418" i="37"/>
  <c r="P418" i="37"/>
  <c r="O418" i="37"/>
  <c r="N418" i="37"/>
  <c r="Q417" i="37"/>
  <c r="P417" i="37"/>
  <c r="O417" i="37"/>
  <c r="N417" i="37"/>
  <c r="Q416" i="37"/>
  <c r="P416" i="37"/>
  <c r="O416" i="37"/>
  <c r="N416" i="37"/>
  <c r="Q415" i="37"/>
  <c r="P415" i="37"/>
  <c r="O415" i="37"/>
  <c r="N415" i="37"/>
  <c r="Q414" i="37"/>
  <c r="P414" i="37"/>
  <c r="O414" i="37"/>
  <c r="N414" i="37"/>
  <c r="Q413" i="37"/>
  <c r="P413" i="37"/>
  <c r="O413" i="37"/>
  <c r="N413" i="37"/>
  <c r="Q412" i="37"/>
  <c r="P412" i="37"/>
  <c r="O412" i="37"/>
  <c r="N412" i="37"/>
  <c r="Q411" i="37"/>
  <c r="P411" i="37"/>
  <c r="O411" i="37"/>
  <c r="N411" i="37"/>
  <c r="Q410" i="37"/>
  <c r="P410" i="37"/>
  <c r="O410" i="37"/>
  <c r="N410" i="37"/>
  <c r="Q409" i="37"/>
  <c r="P409" i="37"/>
  <c r="O409" i="37"/>
  <c r="N409" i="37"/>
  <c r="Q408" i="37"/>
  <c r="P408" i="37"/>
  <c r="O408" i="37"/>
  <c r="N408" i="37"/>
  <c r="Q407" i="37"/>
  <c r="P407" i="37"/>
  <c r="O407" i="37"/>
  <c r="N407" i="37"/>
  <c r="Q406" i="37"/>
  <c r="P406" i="37"/>
  <c r="O406" i="37"/>
  <c r="N406" i="37"/>
  <c r="Q405" i="37"/>
  <c r="P405" i="37"/>
  <c r="O405" i="37"/>
  <c r="N405" i="37"/>
  <c r="Q404" i="37"/>
  <c r="P404" i="37"/>
  <c r="O404" i="37"/>
  <c r="N404" i="37"/>
  <c r="Q403" i="37"/>
  <c r="P403" i="37"/>
  <c r="O403" i="37"/>
  <c r="N403" i="37"/>
  <c r="Q402" i="37"/>
  <c r="P402" i="37"/>
  <c r="O402" i="37"/>
  <c r="N402" i="37"/>
  <c r="Q401" i="37"/>
  <c r="P401" i="37"/>
  <c r="O401" i="37"/>
  <c r="N401" i="37"/>
  <c r="Q400" i="37"/>
  <c r="P400" i="37"/>
  <c r="O400" i="37"/>
  <c r="N400" i="37"/>
  <c r="Q399" i="37"/>
  <c r="P399" i="37"/>
  <c r="O399" i="37"/>
  <c r="N399" i="37"/>
  <c r="Q398" i="37"/>
  <c r="P398" i="37"/>
  <c r="O398" i="37"/>
  <c r="N398" i="37"/>
  <c r="Q397" i="37"/>
  <c r="P397" i="37"/>
  <c r="O397" i="37"/>
  <c r="N397" i="37"/>
  <c r="Q396" i="37"/>
  <c r="P396" i="37"/>
  <c r="O396" i="37"/>
  <c r="N396" i="37"/>
  <c r="Q395" i="37"/>
  <c r="P395" i="37"/>
  <c r="O395" i="37"/>
  <c r="N395" i="37"/>
  <c r="Q394" i="37"/>
  <c r="P394" i="37"/>
  <c r="O394" i="37"/>
  <c r="N394" i="37"/>
  <c r="Q393" i="37"/>
  <c r="P393" i="37"/>
  <c r="O393" i="37"/>
  <c r="N393" i="37"/>
  <c r="Q392" i="37"/>
  <c r="P392" i="37"/>
  <c r="O392" i="37"/>
  <c r="N392" i="37"/>
  <c r="Q391" i="37"/>
  <c r="P391" i="37"/>
  <c r="O391" i="37"/>
  <c r="N391" i="37"/>
  <c r="Q390" i="37"/>
  <c r="P390" i="37"/>
  <c r="O390" i="37"/>
  <c r="N390" i="37"/>
  <c r="Q389" i="37"/>
  <c r="P389" i="37"/>
  <c r="O389" i="37"/>
  <c r="N389" i="37"/>
  <c r="Q388" i="37"/>
  <c r="P388" i="37"/>
  <c r="O388" i="37"/>
  <c r="N388" i="37"/>
  <c r="Q387" i="37"/>
  <c r="P387" i="37"/>
  <c r="O387" i="37"/>
  <c r="N387" i="37"/>
  <c r="Q386" i="37"/>
  <c r="P386" i="37"/>
  <c r="O386" i="37"/>
  <c r="N386" i="37"/>
  <c r="Q385" i="37"/>
  <c r="P385" i="37"/>
  <c r="O385" i="37"/>
  <c r="N385" i="37"/>
  <c r="Q384" i="37"/>
  <c r="P384" i="37"/>
  <c r="O384" i="37"/>
  <c r="N384" i="37"/>
  <c r="Q383" i="37"/>
  <c r="P383" i="37"/>
  <c r="O383" i="37"/>
  <c r="N383" i="37"/>
  <c r="Q382" i="37"/>
  <c r="P382" i="37"/>
  <c r="O382" i="37"/>
  <c r="N382" i="37"/>
  <c r="Q381" i="37"/>
  <c r="P381" i="37"/>
  <c r="O381" i="37"/>
  <c r="N381" i="37"/>
  <c r="Q380" i="37"/>
  <c r="P380" i="37"/>
  <c r="O380" i="37"/>
  <c r="N380" i="37"/>
  <c r="Q379" i="37"/>
  <c r="P379" i="37"/>
  <c r="O379" i="37"/>
  <c r="N379" i="37"/>
  <c r="Q378" i="37"/>
  <c r="P378" i="37"/>
  <c r="O378" i="37"/>
  <c r="N378" i="37"/>
  <c r="Q377" i="37"/>
  <c r="P377" i="37"/>
  <c r="O377" i="37"/>
  <c r="N377" i="37"/>
  <c r="Q376" i="37"/>
  <c r="P376" i="37"/>
  <c r="O376" i="37"/>
  <c r="N376" i="37"/>
  <c r="Q375" i="37"/>
  <c r="P375" i="37"/>
  <c r="O375" i="37"/>
  <c r="N375" i="37"/>
  <c r="Q374" i="37"/>
  <c r="P374" i="37"/>
  <c r="O374" i="37"/>
  <c r="N374" i="37"/>
  <c r="Q373" i="37"/>
  <c r="P373" i="37"/>
  <c r="O373" i="37"/>
  <c r="N373" i="37"/>
  <c r="Q372" i="37"/>
  <c r="P372" i="37"/>
  <c r="O372" i="37"/>
  <c r="N372" i="37"/>
  <c r="Q371" i="37"/>
  <c r="P371" i="37"/>
  <c r="O371" i="37"/>
  <c r="N371" i="37"/>
  <c r="Q370" i="37"/>
  <c r="P370" i="37"/>
  <c r="O370" i="37"/>
  <c r="N370" i="37"/>
  <c r="Q369" i="37"/>
  <c r="P369" i="37"/>
  <c r="O369" i="37"/>
  <c r="N369" i="37"/>
  <c r="Q368" i="37"/>
  <c r="P368" i="37"/>
  <c r="O368" i="37"/>
  <c r="N368" i="37"/>
  <c r="Q367" i="37"/>
  <c r="P367" i="37"/>
  <c r="O367" i="37"/>
  <c r="N367" i="37"/>
  <c r="Q366" i="37"/>
  <c r="P366" i="37"/>
  <c r="O366" i="37"/>
  <c r="N366" i="37"/>
  <c r="Q365" i="37"/>
  <c r="P365" i="37"/>
  <c r="O365" i="37"/>
  <c r="N365" i="37"/>
  <c r="Q364" i="37"/>
  <c r="P364" i="37"/>
  <c r="O364" i="37"/>
  <c r="N364" i="37"/>
  <c r="Q363" i="37"/>
  <c r="P363" i="37"/>
  <c r="O363" i="37"/>
  <c r="N363" i="37"/>
  <c r="Q362" i="37"/>
  <c r="P362" i="37"/>
  <c r="O362" i="37"/>
  <c r="N362" i="37"/>
  <c r="Q361" i="37"/>
  <c r="P361" i="37"/>
  <c r="O361" i="37"/>
  <c r="N361" i="37"/>
  <c r="Q360" i="37"/>
  <c r="P360" i="37"/>
  <c r="O360" i="37"/>
  <c r="N360" i="37"/>
  <c r="Q359" i="37"/>
  <c r="P359" i="37"/>
  <c r="Q358" i="37"/>
  <c r="P358" i="37"/>
  <c r="O358" i="37"/>
  <c r="Q357" i="37"/>
  <c r="P357" i="37"/>
  <c r="O357" i="37"/>
  <c r="N357" i="37"/>
  <c r="Q356" i="37"/>
  <c r="P356" i="37"/>
  <c r="N356" i="37"/>
  <c r="Q355" i="37"/>
  <c r="P355" i="37"/>
  <c r="O355" i="37"/>
  <c r="N355" i="37"/>
  <c r="Q354" i="37"/>
  <c r="P354" i="37"/>
  <c r="O354" i="37"/>
  <c r="N354" i="37"/>
  <c r="Q353" i="37"/>
  <c r="P353" i="37"/>
  <c r="O353" i="37"/>
  <c r="N353" i="37"/>
  <c r="Q352" i="37"/>
  <c r="P352" i="37"/>
  <c r="O352" i="37"/>
  <c r="N352" i="37"/>
  <c r="Q351" i="37"/>
  <c r="P351" i="37"/>
  <c r="Q350" i="37"/>
  <c r="P350" i="37"/>
  <c r="O350" i="37"/>
  <c r="Q349" i="37"/>
  <c r="P349" i="37"/>
  <c r="N349" i="37"/>
  <c r="Q348" i="37"/>
  <c r="P348" i="37"/>
  <c r="Q347" i="37"/>
  <c r="P347" i="37"/>
  <c r="O347" i="37"/>
  <c r="N347" i="37"/>
  <c r="Q346" i="37"/>
  <c r="P346" i="37"/>
  <c r="O346" i="37"/>
  <c r="N346" i="37"/>
  <c r="Q345" i="37"/>
  <c r="P345" i="37"/>
  <c r="O345" i="37"/>
  <c r="N345" i="37"/>
  <c r="Q344" i="37"/>
  <c r="P344" i="37"/>
  <c r="O344" i="37"/>
  <c r="N344" i="37"/>
  <c r="Q343" i="37"/>
  <c r="P343" i="37"/>
  <c r="Q342" i="37"/>
  <c r="P342" i="37"/>
  <c r="O342" i="37"/>
  <c r="Q341" i="37"/>
  <c r="P341" i="37"/>
  <c r="Q340" i="37"/>
  <c r="P340" i="37"/>
  <c r="Q339" i="37"/>
  <c r="P339" i="37"/>
  <c r="Q338" i="37"/>
  <c r="P338" i="37"/>
  <c r="O338" i="37"/>
  <c r="N338" i="37"/>
  <c r="Q337" i="37"/>
  <c r="P337" i="37"/>
  <c r="O337" i="37"/>
  <c r="N337" i="37"/>
  <c r="Q336" i="37"/>
  <c r="P336" i="37"/>
  <c r="Q335" i="37"/>
  <c r="P335" i="37"/>
  <c r="Q334" i="37"/>
  <c r="P334" i="37"/>
  <c r="O334" i="37"/>
  <c r="Q333" i="37"/>
  <c r="P333" i="37"/>
  <c r="Q332" i="37"/>
  <c r="P332" i="37"/>
  <c r="B479" i="34"/>
  <c r="B478" i="34"/>
  <c r="B477" i="34"/>
  <c r="B476" i="34"/>
  <c r="B475" i="34"/>
  <c r="B474" i="34"/>
  <c r="B473" i="34"/>
  <c r="B472" i="34"/>
  <c r="B471" i="34"/>
  <c r="B470" i="34"/>
  <c r="B469" i="34"/>
  <c r="B468" i="34"/>
  <c r="B467" i="34"/>
  <c r="B466" i="34"/>
  <c r="B465" i="34"/>
  <c r="B464" i="34"/>
  <c r="B463" i="34"/>
  <c r="B462" i="34"/>
  <c r="B461" i="34"/>
  <c r="B460" i="34"/>
  <c r="B459" i="34"/>
  <c r="B458" i="34"/>
  <c r="B457" i="34"/>
  <c r="B456" i="34"/>
  <c r="B455" i="34"/>
  <c r="B454" i="34"/>
  <c r="B453" i="34"/>
  <c r="B452" i="34"/>
  <c r="B451" i="34"/>
  <c r="B450" i="34"/>
  <c r="B449" i="34"/>
  <c r="B448" i="34"/>
  <c r="B447" i="34"/>
  <c r="B446" i="34"/>
  <c r="B445" i="34"/>
  <c r="B444" i="34"/>
  <c r="B443" i="34"/>
  <c r="B442" i="34"/>
  <c r="B441" i="34"/>
  <c r="B440" i="34"/>
  <c r="B439" i="34"/>
  <c r="B438" i="34"/>
  <c r="B437" i="34"/>
  <c r="B436" i="34"/>
  <c r="B435" i="34"/>
  <c r="B434" i="34"/>
  <c r="B433" i="34"/>
  <c r="B432" i="34"/>
  <c r="B431" i="34"/>
  <c r="B430" i="34"/>
  <c r="B429" i="34"/>
  <c r="B428" i="34"/>
  <c r="B427" i="34"/>
  <c r="B426" i="34"/>
  <c r="B425" i="34"/>
  <c r="B424" i="34"/>
  <c r="B423" i="34"/>
  <c r="B422" i="34"/>
  <c r="B421" i="34"/>
  <c r="B420" i="34"/>
  <c r="B419" i="34"/>
  <c r="B418" i="34"/>
  <c r="B417" i="34"/>
  <c r="B416" i="34"/>
  <c r="B415" i="34"/>
  <c r="B414" i="34"/>
  <c r="B413" i="34"/>
  <c r="B412" i="34"/>
  <c r="B411" i="34"/>
  <c r="B410" i="34"/>
  <c r="B409" i="34"/>
  <c r="B408" i="34"/>
  <c r="B407" i="34"/>
  <c r="B406" i="34"/>
  <c r="B405" i="34"/>
  <c r="B404" i="34"/>
  <c r="B403" i="34"/>
  <c r="B402" i="34"/>
  <c r="B401" i="34"/>
  <c r="B400" i="34"/>
  <c r="B399" i="34"/>
  <c r="B398" i="34"/>
  <c r="B397" i="34"/>
  <c r="B396" i="34"/>
  <c r="B395" i="34"/>
  <c r="B394" i="34"/>
  <c r="B393" i="34"/>
  <c r="B392" i="34"/>
  <c r="B391" i="34"/>
  <c r="B390" i="34"/>
  <c r="B389" i="34"/>
  <c r="B388" i="34"/>
  <c r="B387" i="34"/>
  <c r="B386" i="34"/>
  <c r="B385" i="34"/>
  <c r="B384" i="34"/>
  <c r="B383" i="34"/>
  <c r="B382" i="34"/>
  <c r="B381" i="34"/>
  <c r="B380" i="34"/>
  <c r="B379" i="34"/>
  <c r="B378" i="34"/>
  <c r="B377" i="34"/>
  <c r="B376" i="34"/>
  <c r="B375" i="34"/>
  <c r="B374" i="34"/>
  <c r="B373" i="34"/>
  <c r="B372" i="34"/>
  <c r="B371" i="34"/>
  <c r="B370" i="34"/>
  <c r="B369" i="34"/>
  <c r="B368" i="34"/>
  <c r="B367" i="34"/>
  <c r="B366" i="34"/>
  <c r="B365" i="34"/>
  <c r="B364" i="34"/>
  <c r="B363" i="34"/>
  <c r="B362" i="34"/>
  <c r="B361" i="34"/>
  <c r="B360" i="34"/>
  <c r="B359" i="34"/>
  <c r="B358" i="34"/>
  <c r="B357" i="34"/>
  <c r="B356" i="34"/>
  <c r="B355" i="34"/>
  <c r="B354" i="34"/>
  <c r="B353" i="34"/>
  <c r="B352" i="34"/>
  <c r="B351" i="34"/>
  <c r="B350" i="34"/>
  <c r="B349" i="34"/>
  <c r="B348" i="34"/>
  <c r="B347" i="34"/>
  <c r="B346" i="34"/>
  <c r="B345" i="34"/>
  <c r="B344" i="34"/>
  <c r="B343" i="34"/>
  <c r="B342" i="34"/>
  <c r="B341" i="34"/>
  <c r="B340" i="34"/>
  <c r="B339" i="34"/>
  <c r="B338" i="34"/>
  <c r="B337" i="34"/>
  <c r="B336" i="34"/>
  <c r="B335" i="34"/>
  <c r="B334" i="34"/>
  <c r="B333" i="34"/>
  <c r="B332" i="34"/>
  <c r="Q479" i="34"/>
  <c r="P479" i="34"/>
  <c r="M479" i="34"/>
  <c r="L479" i="34"/>
  <c r="O479" i="34" s="1"/>
  <c r="Q478" i="34"/>
  <c r="P478" i="34"/>
  <c r="M478" i="34"/>
  <c r="L478" i="34"/>
  <c r="O478" i="34" s="1"/>
  <c r="Q477" i="34"/>
  <c r="P477" i="34"/>
  <c r="M477" i="34"/>
  <c r="L477" i="34"/>
  <c r="O477" i="34" s="1"/>
  <c r="Q476" i="34"/>
  <c r="P476" i="34"/>
  <c r="M476" i="34"/>
  <c r="L476" i="34"/>
  <c r="O476" i="34" s="1"/>
  <c r="Q475" i="34"/>
  <c r="P475" i="34"/>
  <c r="M475" i="34"/>
  <c r="L475" i="34"/>
  <c r="N475" i="34" s="1"/>
  <c r="Q474" i="34"/>
  <c r="P474" i="34"/>
  <c r="M474" i="34"/>
  <c r="L474" i="34"/>
  <c r="O474" i="34" s="1"/>
  <c r="Q473" i="34"/>
  <c r="P473" i="34"/>
  <c r="M473" i="34"/>
  <c r="L473" i="34"/>
  <c r="O473" i="34" s="1"/>
  <c r="Q472" i="34"/>
  <c r="P472" i="34"/>
  <c r="M472" i="34"/>
  <c r="L472" i="34"/>
  <c r="O472" i="34" s="1"/>
  <c r="Q471" i="34"/>
  <c r="P471" i="34"/>
  <c r="M471" i="34"/>
  <c r="L471" i="34"/>
  <c r="O471" i="34" s="1"/>
  <c r="Q470" i="34"/>
  <c r="P470" i="34"/>
  <c r="M470" i="34"/>
  <c r="L470" i="34"/>
  <c r="O470" i="34" s="1"/>
  <c r="Q469" i="34"/>
  <c r="P469" i="34"/>
  <c r="M469" i="34"/>
  <c r="L469" i="34"/>
  <c r="O469" i="34" s="1"/>
  <c r="Q468" i="34"/>
  <c r="P468" i="34"/>
  <c r="M468" i="34"/>
  <c r="L468" i="34"/>
  <c r="O468" i="34" s="1"/>
  <c r="Q467" i="34"/>
  <c r="P467" i="34"/>
  <c r="M467" i="34"/>
  <c r="L467" i="34"/>
  <c r="N467" i="34" s="1"/>
  <c r="Q466" i="34"/>
  <c r="P466" i="34"/>
  <c r="M466" i="34"/>
  <c r="L466" i="34"/>
  <c r="N466" i="34" s="1"/>
  <c r="Q465" i="34"/>
  <c r="P465" i="34"/>
  <c r="M465" i="34"/>
  <c r="L465" i="34"/>
  <c r="O465" i="34" s="1"/>
  <c r="Q464" i="34"/>
  <c r="P464" i="34"/>
  <c r="M464" i="34"/>
  <c r="L464" i="34"/>
  <c r="O464" i="34" s="1"/>
  <c r="Q463" i="34"/>
  <c r="P463" i="34"/>
  <c r="M463" i="34"/>
  <c r="L463" i="34"/>
  <c r="O463" i="34" s="1"/>
  <c r="Q462" i="34"/>
  <c r="P462" i="34"/>
  <c r="M462" i="34"/>
  <c r="L462" i="34"/>
  <c r="O462" i="34" s="1"/>
  <c r="Q461" i="34"/>
  <c r="P461" i="34"/>
  <c r="M461" i="34"/>
  <c r="L461" i="34"/>
  <c r="O461" i="34" s="1"/>
  <c r="Q460" i="34"/>
  <c r="P460" i="34"/>
  <c r="M460" i="34"/>
  <c r="L460" i="34"/>
  <c r="O460" i="34" s="1"/>
  <c r="Q459" i="34"/>
  <c r="P459" i="34"/>
  <c r="M459" i="34"/>
  <c r="L459" i="34"/>
  <c r="N459" i="34" s="1"/>
  <c r="Q458" i="34"/>
  <c r="P458" i="34"/>
  <c r="M458" i="34"/>
  <c r="L458" i="34"/>
  <c r="O458" i="34" s="1"/>
  <c r="Q457" i="34"/>
  <c r="P457" i="34"/>
  <c r="M457" i="34"/>
  <c r="L457" i="34"/>
  <c r="O457" i="34" s="1"/>
  <c r="Q456" i="34"/>
  <c r="P456" i="34"/>
  <c r="M456" i="34"/>
  <c r="L456" i="34"/>
  <c r="O456" i="34" s="1"/>
  <c r="Q455" i="34"/>
  <c r="P455" i="34"/>
  <c r="M455" i="34"/>
  <c r="L455" i="34"/>
  <c r="O455" i="34" s="1"/>
  <c r="Q454" i="34"/>
  <c r="P454" i="34"/>
  <c r="M454" i="34"/>
  <c r="L454" i="34"/>
  <c r="O454" i="34" s="1"/>
  <c r="Q453" i="34"/>
  <c r="P453" i="34"/>
  <c r="M453" i="34"/>
  <c r="L453" i="34"/>
  <c r="O453" i="34" s="1"/>
  <c r="Q452" i="34"/>
  <c r="P452" i="34"/>
  <c r="M452" i="34"/>
  <c r="L452" i="34"/>
  <c r="O452" i="34" s="1"/>
  <c r="Q451" i="34"/>
  <c r="P451" i="34"/>
  <c r="M451" i="34"/>
  <c r="L451" i="34"/>
  <c r="N451" i="34" s="1"/>
  <c r="Q450" i="34"/>
  <c r="P450" i="34"/>
  <c r="M450" i="34"/>
  <c r="L450" i="34"/>
  <c r="O450" i="34" s="1"/>
  <c r="Q449" i="34"/>
  <c r="P449" i="34"/>
  <c r="M449" i="34"/>
  <c r="L449" i="34"/>
  <c r="O449" i="34" s="1"/>
  <c r="Q448" i="34"/>
  <c r="P448" i="34"/>
  <c r="M448" i="34"/>
  <c r="L448" i="34"/>
  <c r="O448" i="34" s="1"/>
  <c r="Q447" i="34"/>
  <c r="P447" i="34"/>
  <c r="M447" i="34"/>
  <c r="L447" i="34"/>
  <c r="O447" i="34" s="1"/>
  <c r="Q446" i="34"/>
  <c r="P446" i="34"/>
  <c r="M446" i="34"/>
  <c r="L446" i="34"/>
  <c r="O446" i="34" s="1"/>
  <c r="Q445" i="34"/>
  <c r="P445" i="34"/>
  <c r="M445" i="34"/>
  <c r="L445" i="34"/>
  <c r="O445" i="34" s="1"/>
  <c r="Q444" i="34"/>
  <c r="P444" i="34"/>
  <c r="M444" i="34"/>
  <c r="L444" i="34"/>
  <c r="O444" i="34" s="1"/>
  <c r="Q443" i="34"/>
  <c r="P443" i="34"/>
  <c r="M443" i="34"/>
  <c r="L443" i="34"/>
  <c r="N443" i="34" s="1"/>
  <c r="Q442" i="34"/>
  <c r="P442" i="34"/>
  <c r="M442" i="34"/>
  <c r="L442" i="34"/>
  <c r="O442" i="34" s="1"/>
  <c r="Q441" i="34"/>
  <c r="P441" i="34"/>
  <c r="M441" i="34"/>
  <c r="L441" i="34"/>
  <c r="O441" i="34" s="1"/>
  <c r="Q440" i="34"/>
  <c r="P440" i="34"/>
  <c r="M440" i="34"/>
  <c r="L440" i="34"/>
  <c r="O440" i="34" s="1"/>
  <c r="Q439" i="34"/>
  <c r="P439" i="34"/>
  <c r="M439" i="34"/>
  <c r="L439" i="34"/>
  <c r="O439" i="34" s="1"/>
  <c r="Q438" i="34"/>
  <c r="P438" i="34"/>
  <c r="M438" i="34"/>
  <c r="L438" i="34"/>
  <c r="O438" i="34" s="1"/>
  <c r="Q437" i="34"/>
  <c r="P437" i="34"/>
  <c r="M437" i="34"/>
  <c r="L437" i="34"/>
  <c r="O437" i="34" s="1"/>
  <c r="Q436" i="34"/>
  <c r="P436" i="34"/>
  <c r="M436" i="34"/>
  <c r="L436" i="34"/>
  <c r="O436" i="34" s="1"/>
  <c r="Q435" i="34"/>
  <c r="P435" i="34"/>
  <c r="M435" i="34"/>
  <c r="L435" i="34"/>
  <c r="N435" i="34" s="1"/>
  <c r="Q434" i="34"/>
  <c r="P434" i="34"/>
  <c r="M434" i="34"/>
  <c r="L434" i="34"/>
  <c r="O434" i="34" s="1"/>
  <c r="Q433" i="34"/>
  <c r="P433" i="34"/>
  <c r="M433" i="34"/>
  <c r="L433" i="34"/>
  <c r="O433" i="34" s="1"/>
  <c r="Q432" i="34"/>
  <c r="P432" i="34"/>
  <c r="M432" i="34"/>
  <c r="L432" i="34"/>
  <c r="O432" i="34" s="1"/>
  <c r="Q431" i="34"/>
  <c r="P431" i="34"/>
  <c r="M431" i="34"/>
  <c r="L431" i="34"/>
  <c r="O431" i="34" s="1"/>
  <c r="Q430" i="34"/>
  <c r="P430" i="34"/>
  <c r="M430" i="34"/>
  <c r="L430" i="34"/>
  <c r="O430" i="34" s="1"/>
  <c r="Q429" i="34"/>
  <c r="P429" i="34"/>
  <c r="M429" i="34"/>
  <c r="L429" i="34"/>
  <c r="N429" i="34" s="1"/>
  <c r="Q428" i="34"/>
  <c r="P428" i="34"/>
  <c r="M428" i="34"/>
  <c r="L428" i="34"/>
  <c r="O428" i="34" s="1"/>
  <c r="Q427" i="34"/>
  <c r="P427" i="34"/>
  <c r="M427" i="34"/>
  <c r="L427" i="34"/>
  <c r="N427" i="34" s="1"/>
  <c r="Q426" i="34"/>
  <c r="P426" i="34"/>
  <c r="M426" i="34"/>
  <c r="L426" i="34"/>
  <c r="O426" i="34" s="1"/>
  <c r="Q425" i="34"/>
  <c r="P425" i="34"/>
  <c r="M425" i="34"/>
  <c r="L425" i="34"/>
  <c r="O425" i="34" s="1"/>
  <c r="Q424" i="34"/>
  <c r="P424" i="34"/>
  <c r="M424" i="34"/>
  <c r="L424" i="34"/>
  <c r="O424" i="34" s="1"/>
  <c r="Q423" i="34"/>
  <c r="P423" i="34"/>
  <c r="M423" i="34"/>
  <c r="L423" i="34"/>
  <c r="N423" i="34" s="1"/>
  <c r="Q422" i="34"/>
  <c r="P422" i="34"/>
  <c r="M422" i="34"/>
  <c r="L422" i="34"/>
  <c r="O422" i="34" s="1"/>
  <c r="Q421" i="34"/>
  <c r="P421" i="34"/>
  <c r="M421" i="34"/>
  <c r="L421" i="34"/>
  <c r="O421" i="34" s="1"/>
  <c r="Q420" i="34"/>
  <c r="P420" i="34"/>
  <c r="M420" i="34"/>
  <c r="L420" i="34"/>
  <c r="O420" i="34" s="1"/>
  <c r="Q419" i="34"/>
  <c r="P419" i="34"/>
  <c r="M419" i="34"/>
  <c r="L419" i="34"/>
  <c r="N419" i="34" s="1"/>
  <c r="Q418" i="34"/>
  <c r="P418" i="34"/>
  <c r="M418" i="34"/>
  <c r="L418" i="34"/>
  <c r="O418" i="34" s="1"/>
  <c r="Q417" i="34"/>
  <c r="P417" i="34"/>
  <c r="M417" i="34"/>
  <c r="L417" i="34"/>
  <c r="O417" i="34" s="1"/>
  <c r="Q416" i="34"/>
  <c r="P416" i="34"/>
  <c r="M416" i="34"/>
  <c r="L416" i="34"/>
  <c r="O416" i="34" s="1"/>
  <c r="Q415" i="34"/>
  <c r="P415" i="34"/>
  <c r="M415" i="34"/>
  <c r="L415" i="34"/>
  <c r="N415" i="34" s="1"/>
  <c r="Q414" i="34"/>
  <c r="P414" i="34"/>
  <c r="M414" i="34"/>
  <c r="L414" i="34"/>
  <c r="O414" i="34" s="1"/>
  <c r="Q413" i="34"/>
  <c r="P413" i="34"/>
  <c r="M413" i="34"/>
  <c r="L413" i="34"/>
  <c r="N413" i="34" s="1"/>
  <c r="Q412" i="34"/>
  <c r="P412" i="34"/>
  <c r="M412" i="34"/>
  <c r="L412" i="34"/>
  <c r="O412" i="34" s="1"/>
  <c r="Q411" i="34"/>
  <c r="P411" i="34"/>
  <c r="M411" i="34"/>
  <c r="L411" i="34"/>
  <c r="N411" i="34" s="1"/>
  <c r="Q410" i="34"/>
  <c r="P410" i="34"/>
  <c r="M410" i="34"/>
  <c r="L410" i="34"/>
  <c r="O410" i="34" s="1"/>
  <c r="Q409" i="34"/>
  <c r="P409" i="34"/>
  <c r="M409" i="34"/>
  <c r="L409" i="34"/>
  <c r="O409" i="34" s="1"/>
  <c r="Q408" i="34"/>
  <c r="P408" i="34"/>
  <c r="M408" i="34"/>
  <c r="L408" i="34"/>
  <c r="O408" i="34" s="1"/>
  <c r="Q407" i="34"/>
  <c r="P407" i="34"/>
  <c r="M407" i="34"/>
  <c r="L407" i="34"/>
  <c r="N407" i="34" s="1"/>
  <c r="Q406" i="34"/>
  <c r="P406" i="34"/>
  <c r="M406" i="34"/>
  <c r="L406" i="34"/>
  <c r="N406" i="34" s="1"/>
  <c r="Q405" i="34"/>
  <c r="P405" i="34"/>
  <c r="M405" i="34"/>
  <c r="L405" i="34"/>
  <c r="O405" i="34" s="1"/>
  <c r="Q404" i="34"/>
  <c r="P404" i="34"/>
  <c r="M404" i="34"/>
  <c r="L404" i="34"/>
  <c r="O404" i="34" s="1"/>
  <c r="Q403" i="34"/>
  <c r="P403" i="34"/>
  <c r="M403" i="34"/>
  <c r="L403" i="34"/>
  <c r="N403" i="34" s="1"/>
  <c r="Q402" i="34"/>
  <c r="P402" i="34"/>
  <c r="M402" i="34"/>
  <c r="L402" i="34"/>
  <c r="O402" i="34" s="1"/>
  <c r="Q401" i="34"/>
  <c r="P401" i="34"/>
  <c r="M401" i="34"/>
  <c r="L401" i="34"/>
  <c r="O401" i="34" s="1"/>
  <c r="Q400" i="34"/>
  <c r="P400" i="34"/>
  <c r="M400" i="34"/>
  <c r="L400" i="34"/>
  <c r="O400" i="34" s="1"/>
  <c r="Q399" i="34"/>
  <c r="P399" i="34"/>
  <c r="M399" i="34"/>
  <c r="L399" i="34"/>
  <c r="N399" i="34" s="1"/>
  <c r="Q398" i="34"/>
  <c r="P398" i="34"/>
  <c r="M398" i="34"/>
  <c r="L398" i="34"/>
  <c r="O398" i="34" s="1"/>
  <c r="Q397" i="34"/>
  <c r="P397" i="34"/>
  <c r="M397" i="34"/>
  <c r="L397" i="34"/>
  <c r="N397" i="34" s="1"/>
  <c r="Q396" i="34"/>
  <c r="P396" i="34"/>
  <c r="M396" i="34"/>
  <c r="L396" i="34"/>
  <c r="O396" i="34" s="1"/>
  <c r="Q395" i="34"/>
  <c r="P395" i="34"/>
  <c r="M395" i="34"/>
  <c r="L395" i="34"/>
  <c r="N395" i="34" s="1"/>
  <c r="Q394" i="34"/>
  <c r="P394" i="34"/>
  <c r="M394" i="34"/>
  <c r="L394" i="34"/>
  <c r="O394" i="34" s="1"/>
  <c r="Q393" i="34"/>
  <c r="P393" i="34"/>
  <c r="M393" i="34"/>
  <c r="L393" i="34"/>
  <c r="O393" i="34" s="1"/>
  <c r="Q392" i="34"/>
  <c r="P392" i="34"/>
  <c r="M392" i="34"/>
  <c r="L392" i="34"/>
  <c r="O392" i="34" s="1"/>
  <c r="Q391" i="34"/>
  <c r="P391" i="34"/>
  <c r="M391" i="34"/>
  <c r="L391" i="34"/>
  <c r="N391" i="34" s="1"/>
  <c r="Q390" i="34"/>
  <c r="P390" i="34"/>
  <c r="M390" i="34"/>
  <c r="L390" i="34"/>
  <c r="O390" i="34" s="1"/>
  <c r="Q389" i="34"/>
  <c r="P389" i="34"/>
  <c r="M389" i="34"/>
  <c r="L389" i="34"/>
  <c r="O389" i="34" s="1"/>
  <c r="Q388" i="34"/>
  <c r="P388" i="34"/>
  <c r="M388" i="34"/>
  <c r="L388" i="34"/>
  <c r="O388" i="34" s="1"/>
  <c r="Q387" i="34"/>
  <c r="P387" i="34"/>
  <c r="M387" i="34"/>
  <c r="L387" i="34"/>
  <c r="N387" i="34" s="1"/>
  <c r="Q386" i="34"/>
  <c r="P386" i="34"/>
  <c r="M386" i="34"/>
  <c r="L386" i="34"/>
  <c r="O386" i="34" s="1"/>
  <c r="Q385" i="34"/>
  <c r="P385" i="34"/>
  <c r="M385" i="34"/>
  <c r="L385" i="34"/>
  <c r="O385" i="34" s="1"/>
  <c r="Q384" i="34"/>
  <c r="P384" i="34"/>
  <c r="M384" i="34"/>
  <c r="L384" i="34"/>
  <c r="O384" i="34" s="1"/>
  <c r="Q383" i="34"/>
  <c r="P383" i="34"/>
  <c r="M383" i="34"/>
  <c r="L383" i="34"/>
  <c r="N383" i="34" s="1"/>
  <c r="Q382" i="34"/>
  <c r="P382" i="34"/>
  <c r="M382" i="34"/>
  <c r="L382" i="34"/>
  <c r="O382" i="34" s="1"/>
  <c r="Q381" i="34"/>
  <c r="P381" i="34"/>
  <c r="M381" i="34"/>
  <c r="L381" i="34"/>
  <c r="O381" i="34" s="1"/>
  <c r="Q380" i="34"/>
  <c r="P380" i="34"/>
  <c r="M380" i="34"/>
  <c r="L380" i="34"/>
  <c r="O380" i="34" s="1"/>
  <c r="Q379" i="34"/>
  <c r="P379" i="34"/>
  <c r="M379" i="34"/>
  <c r="L379" i="34"/>
  <c r="N379" i="34" s="1"/>
  <c r="Q378" i="34"/>
  <c r="P378" i="34"/>
  <c r="M378" i="34"/>
  <c r="L378" i="34"/>
  <c r="O378" i="34" s="1"/>
  <c r="Q377" i="34"/>
  <c r="P377" i="34"/>
  <c r="M377" i="34"/>
  <c r="L377" i="34"/>
  <c r="O377" i="34" s="1"/>
  <c r="Q376" i="34"/>
  <c r="P376" i="34"/>
  <c r="M376" i="34"/>
  <c r="L376" i="34"/>
  <c r="O376" i="34" s="1"/>
  <c r="Q375" i="34"/>
  <c r="P375" i="34"/>
  <c r="M375" i="34"/>
  <c r="L375" i="34"/>
  <c r="N375" i="34" s="1"/>
  <c r="Q374" i="34"/>
  <c r="P374" i="34"/>
  <c r="M374" i="34"/>
  <c r="L374" i="34"/>
  <c r="O374" i="34" s="1"/>
  <c r="Q373" i="34"/>
  <c r="P373" i="34"/>
  <c r="M373" i="34"/>
  <c r="L373" i="34"/>
  <c r="N373" i="34" s="1"/>
  <c r="Q372" i="34"/>
  <c r="P372" i="34"/>
  <c r="M372" i="34"/>
  <c r="L372" i="34"/>
  <c r="O372" i="34" s="1"/>
  <c r="Q371" i="34"/>
  <c r="P371" i="34"/>
  <c r="M371" i="34"/>
  <c r="L371" i="34"/>
  <c r="N371" i="34" s="1"/>
  <c r="Q370" i="34"/>
  <c r="P370" i="34"/>
  <c r="M370" i="34"/>
  <c r="L370" i="34"/>
  <c r="O370" i="34" s="1"/>
  <c r="Q369" i="34"/>
  <c r="P369" i="34"/>
  <c r="M369" i="34"/>
  <c r="L369" i="34"/>
  <c r="O369" i="34" s="1"/>
  <c r="Q368" i="34"/>
  <c r="P368" i="34"/>
  <c r="M368" i="34"/>
  <c r="L368" i="34"/>
  <c r="O368" i="34" s="1"/>
  <c r="Q367" i="34"/>
  <c r="P367" i="34"/>
  <c r="M367" i="34"/>
  <c r="L367" i="34"/>
  <c r="N367" i="34" s="1"/>
  <c r="Q366" i="34"/>
  <c r="P366" i="34"/>
  <c r="M366" i="34"/>
  <c r="L366" i="34"/>
  <c r="O366" i="34" s="1"/>
  <c r="Q365" i="34"/>
  <c r="P365" i="34"/>
  <c r="M365" i="34"/>
  <c r="L365" i="34"/>
  <c r="O365" i="34" s="1"/>
  <c r="Q364" i="34"/>
  <c r="P364" i="34"/>
  <c r="M364" i="34"/>
  <c r="L364" i="34"/>
  <c r="O364" i="34" s="1"/>
  <c r="Q363" i="34"/>
  <c r="P363" i="34"/>
  <c r="M363" i="34"/>
  <c r="L363" i="34"/>
  <c r="N363" i="34" s="1"/>
  <c r="Q362" i="34"/>
  <c r="P362" i="34"/>
  <c r="M362" i="34"/>
  <c r="L362" i="34"/>
  <c r="O362" i="34" s="1"/>
  <c r="Q361" i="34"/>
  <c r="P361" i="34"/>
  <c r="M361" i="34"/>
  <c r="L361" i="34"/>
  <c r="O361" i="34" s="1"/>
  <c r="Q360" i="34"/>
  <c r="P360" i="34"/>
  <c r="M360" i="34"/>
  <c r="L360" i="34"/>
  <c r="O360" i="34" s="1"/>
  <c r="Q359" i="34"/>
  <c r="P359" i="34"/>
  <c r="M359" i="34"/>
  <c r="L359" i="34"/>
  <c r="N359" i="34" s="1"/>
  <c r="Q358" i="34"/>
  <c r="P358" i="34"/>
  <c r="M358" i="34"/>
  <c r="L358" i="34"/>
  <c r="N358" i="34" s="1"/>
  <c r="Q357" i="34"/>
  <c r="P357" i="34"/>
  <c r="M357" i="34"/>
  <c r="L357" i="34"/>
  <c r="O357" i="34" s="1"/>
  <c r="Q356" i="34"/>
  <c r="P356" i="34"/>
  <c r="M356" i="34"/>
  <c r="L356" i="34"/>
  <c r="O356" i="34" s="1"/>
  <c r="Q355" i="34"/>
  <c r="P355" i="34"/>
  <c r="M355" i="34"/>
  <c r="L355" i="34"/>
  <c r="N355" i="34" s="1"/>
  <c r="Q354" i="34"/>
  <c r="P354" i="34"/>
  <c r="M354" i="34"/>
  <c r="L354" i="34"/>
  <c r="O354" i="34" s="1"/>
  <c r="Q353" i="34"/>
  <c r="P353" i="34"/>
  <c r="M353" i="34"/>
  <c r="L353" i="34"/>
  <c r="O353" i="34" s="1"/>
  <c r="Q352" i="34"/>
  <c r="P352" i="34"/>
  <c r="M352" i="34"/>
  <c r="L352" i="34"/>
  <c r="O352" i="34" s="1"/>
  <c r="Q351" i="34"/>
  <c r="P351" i="34"/>
  <c r="M351" i="34"/>
  <c r="L351" i="34"/>
  <c r="N351" i="34" s="1"/>
  <c r="Q350" i="34"/>
  <c r="P350" i="34"/>
  <c r="M350" i="34"/>
  <c r="L350" i="34"/>
  <c r="N350" i="34" s="1"/>
  <c r="Q349" i="34"/>
  <c r="P349" i="34"/>
  <c r="M349" i="34"/>
  <c r="L349" i="34"/>
  <c r="O349" i="34" s="1"/>
  <c r="Q348" i="34"/>
  <c r="P348" i="34"/>
  <c r="M348" i="34"/>
  <c r="L348" i="34"/>
  <c r="O348" i="34" s="1"/>
  <c r="Q347" i="34"/>
  <c r="P347" i="34"/>
  <c r="M347" i="34"/>
  <c r="L347" i="34"/>
  <c r="N347" i="34" s="1"/>
  <c r="Q346" i="34"/>
  <c r="P346" i="34"/>
  <c r="M346" i="34"/>
  <c r="L346" i="34"/>
  <c r="N346" i="34" s="1"/>
  <c r="Q345" i="34"/>
  <c r="P345" i="34"/>
  <c r="M345" i="34"/>
  <c r="L345" i="34"/>
  <c r="O345" i="34" s="1"/>
  <c r="Q344" i="34"/>
  <c r="P344" i="34"/>
  <c r="M344" i="34"/>
  <c r="L344" i="34"/>
  <c r="O344" i="34" s="1"/>
  <c r="Q343" i="34"/>
  <c r="P343" i="34"/>
  <c r="M343" i="34"/>
  <c r="L343" i="34"/>
  <c r="N343" i="34" s="1"/>
  <c r="Q342" i="34"/>
  <c r="P342" i="34"/>
  <c r="M342" i="34"/>
  <c r="L342" i="34"/>
  <c r="O342" i="34" s="1"/>
  <c r="Q341" i="34"/>
  <c r="P341" i="34"/>
  <c r="M341" i="34"/>
  <c r="L341" i="34"/>
  <c r="O341" i="34" s="1"/>
  <c r="Q340" i="34"/>
  <c r="P340" i="34"/>
  <c r="M340" i="34"/>
  <c r="L340" i="34"/>
  <c r="O340" i="34" s="1"/>
  <c r="Q339" i="34"/>
  <c r="P339" i="34"/>
  <c r="M339" i="34"/>
  <c r="L339" i="34"/>
  <c r="N339" i="34" s="1"/>
  <c r="Q338" i="34"/>
  <c r="P338" i="34"/>
  <c r="M338" i="34"/>
  <c r="L338" i="34"/>
  <c r="N338" i="34" s="1"/>
  <c r="Q337" i="34"/>
  <c r="P337" i="34"/>
  <c r="M337" i="34"/>
  <c r="L337" i="34"/>
  <c r="O337" i="34" s="1"/>
  <c r="Q336" i="34"/>
  <c r="P336" i="34"/>
  <c r="M336" i="34"/>
  <c r="L336" i="34"/>
  <c r="O336" i="34" s="1"/>
  <c r="Q335" i="34"/>
  <c r="P335" i="34"/>
  <c r="M335" i="34"/>
  <c r="L335" i="34"/>
  <c r="N335" i="34" s="1"/>
  <c r="Q334" i="34"/>
  <c r="P334" i="34"/>
  <c r="M334" i="34"/>
  <c r="L334" i="34"/>
  <c r="O334" i="34" s="1"/>
  <c r="Q333" i="34"/>
  <c r="P333" i="34"/>
  <c r="M333" i="34"/>
  <c r="L333" i="34"/>
  <c r="O333" i="34" s="1"/>
  <c r="Q332" i="34"/>
  <c r="P332" i="34"/>
  <c r="M332" i="34"/>
  <c r="L332" i="34"/>
  <c r="N332" i="34" s="1"/>
  <c r="B336" i="43"/>
  <c r="L336" i="43"/>
  <c r="N336" i="43" s="1"/>
  <c r="M336" i="43"/>
  <c r="P336" i="43"/>
  <c r="Q336" i="43"/>
  <c r="S336" i="43"/>
  <c r="S335" i="43"/>
  <c r="Q335" i="43"/>
  <c r="P335" i="43"/>
  <c r="M335" i="43"/>
  <c r="L335" i="43"/>
  <c r="O335" i="43" s="1"/>
  <c r="B335" i="43"/>
  <c r="S334" i="43"/>
  <c r="Q334" i="43"/>
  <c r="P334" i="43"/>
  <c r="M334" i="43"/>
  <c r="L334" i="43"/>
  <c r="O334" i="43" s="1"/>
  <c r="B334" i="43"/>
  <c r="S333" i="43"/>
  <c r="Q333" i="43"/>
  <c r="P333" i="43"/>
  <c r="M333" i="43"/>
  <c r="L333" i="43"/>
  <c r="O333" i="43" s="1"/>
  <c r="B333" i="43"/>
  <c r="S332" i="43"/>
  <c r="Q332" i="43"/>
  <c r="P332" i="43"/>
  <c r="M332" i="43"/>
  <c r="L332" i="43"/>
  <c r="O332" i="43" s="1"/>
  <c r="B332" i="43"/>
  <c r="S331" i="43"/>
  <c r="Q331" i="43"/>
  <c r="P331" i="43"/>
  <c r="M331" i="43"/>
  <c r="L331" i="43"/>
  <c r="O331" i="43" s="1"/>
  <c r="B331" i="43"/>
  <c r="S330" i="43"/>
  <c r="Q330" i="43"/>
  <c r="P330" i="43"/>
  <c r="M330" i="43"/>
  <c r="L330" i="43"/>
  <c r="N330" i="43" s="1"/>
  <c r="B330" i="43"/>
  <c r="S329" i="43"/>
  <c r="Q329" i="43"/>
  <c r="P329" i="43"/>
  <c r="M329" i="43"/>
  <c r="L329" i="43"/>
  <c r="O329" i="43" s="1"/>
  <c r="B329" i="43"/>
  <c r="S328" i="43"/>
  <c r="Q328" i="43"/>
  <c r="P328" i="43"/>
  <c r="M328" i="43"/>
  <c r="L328" i="43"/>
  <c r="N328" i="43" s="1"/>
  <c r="B328" i="43"/>
  <c r="S327" i="43"/>
  <c r="Q327" i="43"/>
  <c r="P327" i="43"/>
  <c r="M327" i="43"/>
  <c r="L327" i="43"/>
  <c r="O327" i="43" s="1"/>
  <c r="B327" i="43"/>
  <c r="S326" i="43"/>
  <c r="Q326" i="43"/>
  <c r="P326" i="43"/>
  <c r="M326" i="43"/>
  <c r="L326" i="43"/>
  <c r="O326" i="43" s="1"/>
  <c r="B326" i="43"/>
  <c r="S325" i="43"/>
  <c r="Q325" i="43"/>
  <c r="P325" i="43"/>
  <c r="M325" i="43"/>
  <c r="L325" i="43"/>
  <c r="O325" i="43" s="1"/>
  <c r="B325" i="43"/>
  <c r="S324" i="43"/>
  <c r="Q324" i="43"/>
  <c r="P324" i="43"/>
  <c r="M324" i="43"/>
  <c r="L324" i="43"/>
  <c r="O324" i="43" s="1"/>
  <c r="B324" i="43"/>
  <c r="S323" i="43"/>
  <c r="Q323" i="43"/>
  <c r="P323" i="43"/>
  <c r="M323" i="43"/>
  <c r="L323" i="43"/>
  <c r="O323" i="43" s="1"/>
  <c r="B323" i="43"/>
  <c r="S322" i="43"/>
  <c r="Q322" i="43"/>
  <c r="P322" i="43"/>
  <c r="M322" i="43"/>
  <c r="L322" i="43"/>
  <c r="O322" i="43" s="1"/>
  <c r="B322" i="43"/>
  <c r="S321" i="43"/>
  <c r="Q321" i="43"/>
  <c r="P321" i="43"/>
  <c r="M321" i="43"/>
  <c r="L321" i="43"/>
  <c r="O321" i="43" s="1"/>
  <c r="B321" i="43"/>
  <c r="S320" i="43"/>
  <c r="Q320" i="43"/>
  <c r="P320" i="43"/>
  <c r="M320" i="43"/>
  <c r="L320" i="43"/>
  <c r="N320" i="43" s="1"/>
  <c r="B320" i="43"/>
  <c r="S319" i="43"/>
  <c r="Q319" i="43"/>
  <c r="P319" i="43"/>
  <c r="M319" i="43"/>
  <c r="L319" i="43"/>
  <c r="O319" i="43" s="1"/>
  <c r="B319" i="43"/>
  <c r="S318" i="43"/>
  <c r="Q318" i="43"/>
  <c r="P318" i="43"/>
  <c r="M318" i="43"/>
  <c r="L318" i="43"/>
  <c r="O318" i="43" s="1"/>
  <c r="B318" i="43"/>
  <c r="S317" i="43"/>
  <c r="Q317" i="43"/>
  <c r="P317" i="43"/>
  <c r="M317" i="43"/>
  <c r="L317" i="43"/>
  <c r="O317" i="43" s="1"/>
  <c r="B317" i="43"/>
  <c r="S316" i="43"/>
  <c r="Q316" i="43"/>
  <c r="P316" i="43"/>
  <c r="M316" i="43"/>
  <c r="L316" i="43"/>
  <c r="O316" i="43" s="1"/>
  <c r="B316" i="43"/>
  <c r="S315" i="43"/>
  <c r="Q315" i="43"/>
  <c r="P315" i="43"/>
  <c r="M315" i="43"/>
  <c r="L315" i="43"/>
  <c r="O315" i="43" s="1"/>
  <c r="B315" i="43"/>
  <c r="S314" i="43"/>
  <c r="Q314" i="43"/>
  <c r="P314" i="43"/>
  <c r="O314" i="43"/>
  <c r="M314" i="43"/>
  <c r="L314" i="43"/>
  <c r="N314" i="43" s="1"/>
  <c r="B314" i="43"/>
  <c r="S313" i="43"/>
  <c r="Q313" i="43"/>
  <c r="P313" i="43"/>
  <c r="M313" i="43"/>
  <c r="L313" i="43"/>
  <c r="O313" i="43" s="1"/>
  <c r="B313" i="43"/>
  <c r="S312" i="43"/>
  <c r="Q312" i="43"/>
  <c r="P312" i="43"/>
  <c r="M312" i="43"/>
  <c r="L312" i="43"/>
  <c r="N312" i="43" s="1"/>
  <c r="B312" i="43"/>
  <c r="S311" i="43"/>
  <c r="Q311" i="43"/>
  <c r="P311" i="43"/>
  <c r="M311" i="43"/>
  <c r="L311" i="43"/>
  <c r="O311" i="43" s="1"/>
  <c r="B311" i="43"/>
  <c r="S310" i="43"/>
  <c r="Q310" i="43"/>
  <c r="P310" i="43"/>
  <c r="M310" i="43"/>
  <c r="L310" i="43"/>
  <c r="O310" i="43" s="1"/>
  <c r="B310" i="43"/>
  <c r="S309" i="43"/>
  <c r="Q309" i="43"/>
  <c r="P309" i="43"/>
  <c r="M309" i="43"/>
  <c r="L309" i="43"/>
  <c r="O309" i="43" s="1"/>
  <c r="B309" i="43"/>
  <c r="S308" i="43"/>
  <c r="Q308" i="43"/>
  <c r="P308" i="43"/>
  <c r="M308" i="43"/>
  <c r="L308" i="43"/>
  <c r="O308" i="43" s="1"/>
  <c r="B308" i="43"/>
  <c r="S307" i="43"/>
  <c r="Q307" i="43"/>
  <c r="P307" i="43"/>
  <c r="M307" i="43"/>
  <c r="L307" i="43"/>
  <c r="O307" i="43" s="1"/>
  <c r="B307" i="43"/>
  <c r="S306" i="43"/>
  <c r="Q306" i="43"/>
  <c r="P306" i="43"/>
  <c r="M306" i="43"/>
  <c r="L306" i="43"/>
  <c r="O306" i="43" s="1"/>
  <c r="B306" i="43"/>
  <c r="S305" i="43"/>
  <c r="Q305" i="43"/>
  <c r="P305" i="43"/>
  <c r="M305" i="43"/>
  <c r="L305" i="43"/>
  <c r="O305" i="43" s="1"/>
  <c r="B305" i="43"/>
  <c r="S304" i="43"/>
  <c r="Q304" i="43"/>
  <c r="P304" i="43"/>
  <c r="M304" i="43"/>
  <c r="L304" i="43"/>
  <c r="N304" i="43" s="1"/>
  <c r="B304" i="43"/>
  <c r="S303" i="43"/>
  <c r="Q303" i="43"/>
  <c r="P303" i="43"/>
  <c r="M303" i="43"/>
  <c r="L303" i="43"/>
  <c r="O303" i="43" s="1"/>
  <c r="B303" i="43"/>
  <c r="S302" i="43"/>
  <c r="Q302" i="43"/>
  <c r="P302" i="43"/>
  <c r="M302" i="43"/>
  <c r="L302" i="43"/>
  <c r="O302" i="43" s="1"/>
  <c r="B302" i="43"/>
  <c r="S301" i="43"/>
  <c r="Q301" i="43"/>
  <c r="P301" i="43"/>
  <c r="M301" i="43"/>
  <c r="L301" i="43"/>
  <c r="O301" i="43" s="1"/>
  <c r="B301" i="43"/>
  <c r="S300" i="43"/>
  <c r="Q300" i="43"/>
  <c r="P300" i="43"/>
  <c r="M300" i="43"/>
  <c r="L300" i="43"/>
  <c r="O300" i="43" s="1"/>
  <c r="B300" i="43"/>
  <c r="S299" i="43"/>
  <c r="Q299" i="43"/>
  <c r="P299" i="43"/>
  <c r="M299" i="43"/>
  <c r="L299" i="43"/>
  <c r="O299" i="43" s="1"/>
  <c r="B299" i="43"/>
  <c r="S298" i="43"/>
  <c r="Q298" i="43"/>
  <c r="P298" i="43"/>
  <c r="M298" i="43"/>
  <c r="L298" i="43"/>
  <c r="N298" i="43" s="1"/>
  <c r="B298" i="43"/>
  <c r="S297" i="43"/>
  <c r="Q297" i="43"/>
  <c r="P297" i="43"/>
  <c r="M297" i="43"/>
  <c r="L297" i="43"/>
  <c r="O297" i="43" s="1"/>
  <c r="B297" i="43"/>
  <c r="S296" i="43"/>
  <c r="Q296" i="43"/>
  <c r="P296" i="43"/>
  <c r="M296" i="43"/>
  <c r="L296" i="43"/>
  <c r="N296" i="43" s="1"/>
  <c r="B296" i="43"/>
  <c r="S295" i="43"/>
  <c r="Q295" i="43"/>
  <c r="P295" i="43"/>
  <c r="M295" i="43"/>
  <c r="L295" i="43"/>
  <c r="O295" i="43" s="1"/>
  <c r="B295" i="43"/>
  <c r="S294" i="43"/>
  <c r="Q294" i="43"/>
  <c r="P294" i="43"/>
  <c r="M294" i="43"/>
  <c r="L294" i="43"/>
  <c r="O294" i="43" s="1"/>
  <c r="B294" i="43"/>
  <c r="S293" i="43"/>
  <c r="Q293" i="43"/>
  <c r="P293" i="43"/>
  <c r="M293" i="43"/>
  <c r="L293" i="43"/>
  <c r="O293" i="43" s="1"/>
  <c r="B293" i="43"/>
  <c r="S292" i="43"/>
  <c r="Q292" i="43"/>
  <c r="P292" i="43"/>
  <c r="M292" i="43"/>
  <c r="L292" i="43"/>
  <c r="O292" i="43" s="1"/>
  <c r="B292" i="43"/>
  <c r="S291" i="43"/>
  <c r="Q291" i="43"/>
  <c r="P291" i="43"/>
  <c r="M291" i="43"/>
  <c r="L291" i="43"/>
  <c r="O291" i="43" s="1"/>
  <c r="B291" i="43"/>
  <c r="S290" i="43"/>
  <c r="Q290" i="43"/>
  <c r="P290" i="43"/>
  <c r="M290" i="43"/>
  <c r="L290" i="43"/>
  <c r="N290" i="43" s="1"/>
  <c r="B290" i="43"/>
  <c r="S289" i="43"/>
  <c r="Q289" i="43"/>
  <c r="P289" i="43"/>
  <c r="M289" i="43"/>
  <c r="L289" i="43"/>
  <c r="O289" i="43" s="1"/>
  <c r="B289" i="43"/>
  <c r="S288" i="43"/>
  <c r="Q288" i="43"/>
  <c r="P288" i="43"/>
  <c r="M288" i="43"/>
  <c r="L288" i="43"/>
  <c r="N288" i="43" s="1"/>
  <c r="B288" i="43"/>
  <c r="S287" i="43"/>
  <c r="Q287" i="43"/>
  <c r="P287" i="43"/>
  <c r="M287" i="43"/>
  <c r="L287" i="43"/>
  <c r="O287" i="43" s="1"/>
  <c r="B287" i="43"/>
  <c r="S286" i="43"/>
  <c r="Q286" i="43"/>
  <c r="P286" i="43"/>
  <c r="M286" i="43"/>
  <c r="L286" i="43"/>
  <c r="O286" i="43" s="1"/>
  <c r="B286" i="43"/>
  <c r="S285" i="43"/>
  <c r="Q285" i="43"/>
  <c r="P285" i="43"/>
  <c r="M285" i="43"/>
  <c r="L285" i="43"/>
  <c r="O285" i="43" s="1"/>
  <c r="B285" i="43"/>
  <c r="S284" i="43"/>
  <c r="Q284" i="43"/>
  <c r="P284" i="43"/>
  <c r="M284" i="43"/>
  <c r="L284" i="43"/>
  <c r="O284" i="43" s="1"/>
  <c r="B284" i="43"/>
  <c r="S283" i="43"/>
  <c r="Q283" i="43"/>
  <c r="P283" i="43"/>
  <c r="M283" i="43"/>
  <c r="L283" i="43"/>
  <c r="O283" i="43" s="1"/>
  <c r="B283" i="43"/>
  <c r="S282" i="43"/>
  <c r="Q282" i="43"/>
  <c r="P282" i="43"/>
  <c r="M282" i="43"/>
  <c r="L282" i="43"/>
  <c r="N282" i="43" s="1"/>
  <c r="B282" i="43"/>
  <c r="S281" i="43"/>
  <c r="Q281" i="43"/>
  <c r="P281" i="43"/>
  <c r="M281" i="43"/>
  <c r="L281" i="43"/>
  <c r="O281" i="43" s="1"/>
  <c r="B281" i="43"/>
  <c r="S280" i="43"/>
  <c r="Q280" i="43"/>
  <c r="P280" i="43"/>
  <c r="M280" i="43"/>
  <c r="L280" i="43"/>
  <c r="N280" i="43" s="1"/>
  <c r="B280" i="43"/>
  <c r="S279" i="43"/>
  <c r="Q279" i="43"/>
  <c r="P279" i="43"/>
  <c r="M279" i="43"/>
  <c r="L279" i="43"/>
  <c r="O279" i="43" s="1"/>
  <c r="B279" i="43"/>
  <c r="S278" i="43"/>
  <c r="Q278" i="43"/>
  <c r="P278" i="43"/>
  <c r="M278" i="43"/>
  <c r="L278" i="43"/>
  <c r="O278" i="43" s="1"/>
  <c r="B278" i="43"/>
  <c r="S277" i="43"/>
  <c r="Q277" i="43"/>
  <c r="P277" i="43"/>
  <c r="M277" i="43"/>
  <c r="L277" i="43"/>
  <c r="O277" i="43" s="1"/>
  <c r="B277" i="43"/>
  <c r="S276" i="43"/>
  <c r="Q276" i="43"/>
  <c r="P276" i="43"/>
  <c r="M276" i="43"/>
  <c r="L276" i="43"/>
  <c r="O276" i="43" s="1"/>
  <c r="B276" i="43"/>
  <c r="S275" i="43"/>
  <c r="Q275" i="43"/>
  <c r="P275" i="43"/>
  <c r="M275" i="43"/>
  <c r="L275" i="43"/>
  <c r="O275" i="43" s="1"/>
  <c r="B275" i="43"/>
  <c r="S274" i="43"/>
  <c r="Q274" i="43"/>
  <c r="P274" i="43"/>
  <c r="M274" i="43"/>
  <c r="L274" i="43"/>
  <c r="O274" i="43" s="1"/>
  <c r="B274" i="43"/>
  <c r="S273" i="43"/>
  <c r="Q273" i="43"/>
  <c r="P273" i="43"/>
  <c r="M273" i="43"/>
  <c r="L273" i="43"/>
  <c r="O273" i="43" s="1"/>
  <c r="B273" i="43"/>
  <c r="S272" i="43"/>
  <c r="Q272" i="43"/>
  <c r="P272" i="43"/>
  <c r="M272" i="43"/>
  <c r="L272" i="43"/>
  <c r="N272" i="43" s="1"/>
  <c r="B272" i="43"/>
  <c r="S271" i="43"/>
  <c r="Q271" i="43"/>
  <c r="P271" i="43"/>
  <c r="M271" i="43"/>
  <c r="L271" i="43"/>
  <c r="O271" i="43" s="1"/>
  <c r="B271" i="43"/>
  <c r="S270" i="43"/>
  <c r="Q270" i="43"/>
  <c r="P270" i="43"/>
  <c r="M270" i="43"/>
  <c r="L270" i="43"/>
  <c r="O270" i="43" s="1"/>
  <c r="B270" i="43"/>
  <c r="S269" i="43"/>
  <c r="Q269" i="43"/>
  <c r="P269" i="43"/>
  <c r="M269" i="43"/>
  <c r="L269" i="43"/>
  <c r="O269" i="43" s="1"/>
  <c r="B269" i="43"/>
  <c r="S268" i="43"/>
  <c r="Q268" i="43"/>
  <c r="P268" i="43"/>
  <c r="M268" i="43"/>
  <c r="L268" i="43"/>
  <c r="O268" i="43" s="1"/>
  <c r="B268" i="43"/>
  <c r="S267" i="43"/>
  <c r="Q267" i="43"/>
  <c r="P267" i="43"/>
  <c r="M267" i="43"/>
  <c r="L267" i="43"/>
  <c r="O267" i="43" s="1"/>
  <c r="B267" i="43"/>
  <c r="S266" i="43"/>
  <c r="Q266" i="43"/>
  <c r="P266" i="43"/>
  <c r="M266" i="43"/>
  <c r="L266" i="43"/>
  <c r="N266" i="43" s="1"/>
  <c r="B266" i="43"/>
  <c r="S265" i="43"/>
  <c r="Q265" i="43"/>
  <c r="P265" i="43"/>
  <c r="M265" i="43"/>
  <c r="L265" i="43"/>
  <c r="O265" i="43" s="1"/>
  <c r="B265" i="43"/>
  <c r="S264" i="43"/>
  <c r="Q264" i="43"/>
  <c r="P264" i="43"/>
  <c r="M264" i="43"/>
  <c r="L264" i="43"/>
  <c r="N264" i="43" s="1"/>
  <c r="B264" i="43"/>
  <c r="S263" i="43"/>
  <c r="Q263" i="43"/>
  <c r="P263" i="43"/>
  <c r="M263" i="43"/>
  <c r="L263" i="43"/>
  <c r="O263" i="43" s="1"/>
  <c r="B263" i="43"/>
  <c r="S262" i="43"/>
  <c r="Q262" i="43"/>
  <c r="P262" i="43"/>
  <c r="M262" i="43"/>
  <c r="L262" i="43"/>
  <c r="O262" i="43" s="1"/>
  <c r="B262" i="43"/>
  <c r="S261" i="43"/>
  <c r="Q261" i="43"/>
  <c r="P261" i="43"/>
  <c r="M261" i="43"/>
  <c r="L261" i="43"/>
  <c r="O261" i="43" s="1"/>
  <c r="B261" i="43"/>
  <c r="S260" i="43"/>
  <c r="Q260" i="43"/>
  <c r="P260" i="43"/>
  <c r="M260" i="43"/>
  <c r="L260" i="43"/>
  <c r="O260" i="43" s="1"/>
  <c r="B260" i="43"/>
  <c r="S259" i="43"/>
  <c r="Q259" i="43"/>
  <c r="P259" i="43"/>
  <c r="M259" i="43"/>
  <c r="L259" i="43"/>
  <c r="O259" i="43" s="1"/>
  <c r="B259" i="43"/>
  <c r="S258" i="43"/>
  <c r="Q258" i="43"/>
  <c r="P258" i="43"/>
  <c r="M258" i="43"/>
  <c r="L258" i="43"/>
  <c r="O258" i="43" s="1"/>
  <c r="B258" i="43"/>
  <c r="S257" i="43"/>
  <c r="Q257" i="43"/>
  <c r="P257" i="43"/>
  <c r="M257" i="43"/>
  <c r="L257" i="43"/>
  <c r="N257" i="43" s="1"/>
  <c r="B257" i="43"/>
  <c r="S256" i="43"/>
  <c r="Q256" i="43"/>
  <c r="P256" i="43"/>
  <c r="M256" i="43"/>
  <c r="L256" i="43"/>
  <c r="N256" i="43" s="1"/>
  <c r="B256" i="43"/>
  <c r="S255" i="43"/>
  <c r="Q255" i="43"/>
  <c r="P255" i="43"/>
  <c r="M255" i="43"/>
  <c r="L255" i="43"/>
  <c r="O255" i="43" s="1"/>
  <c r="B255" i="43"/>
  <c r="S254" i="43"/>
  <c r="Q254" i="43"/>
  <c r="P254" i="43"/>
  <c r="M254" i="43"/>
  <c r="L254" i="43"/>
  <c r="N254" i="43" s="1"/>
  <c r="B254" i="43"/>
  <c r="S253" i="43"/>
  <c r="Q253" i="43"/>
  <c r="P253" i="43"/>
  <c r="M253" i="43"/>
  <c r="L253" i="43"/>
  <c r="O253" i="43" s="1"/>
  <c r="B253" i="43"/>
  <c r="S252" i="43"/>
  <c r="Q252" i="43"/>
  <c r="P252" i="43"/>
  <c r="M252" i="43"/>
  <c r="L252" i="43"/>
  <c r="O252" i="43" s="1"/>
  <c r="B252" i="43"/>
  <c r="S251" i="43"/>
  <c r="Q251" i="43"/>
  <c r="P251" i="43"/>
  <c r="M251" i="43"/>
  <c r="L251" i="43"/>
  <c r="O251" i="43" s="1"/>
  <c r="B251" i="43"/>
  <c r="S250" i="43"/>
  <c r="Q250" i="43"/>
  <c r="P250" i="43"/>
  <c r="N250" i="43"/>
  <c r="M250" i="43"/>
  <c r="L250" i="43"/>
  <c r="O250" i="43" s="1"/>
  <c r="B250" i="43"/>
  <c r="S249" i="43"/>
  <c r="Q249" i="43"/>
  <c r="P249" i="43"/>
  <c r="M249" i="43"/>
  <c r="L249" i="43"/>
  <c r="O249" i="43" s="1"/>
  <c r="B249" i="43"/>
  <c r="S248" i="43"/>
  <c r="Q248" i="43"/>
  <c r="P248" i="43"/>
  <c r="M248" i="43"/>
  <c r="L248" i="43"/>
  <c r="N248" i="43" s="1"/>
  <c r="B248" i="43"/>
  <c r="S247" i="43"/>
  <c r="Q247" i="43"/>
  <c r="P247" i="43"/>
  <c r="M247" i="43"/>
  <c r="L247" i="43"/>
  <c r="O247" i="43" s="1"/>
  <c r="B247" i="43"/>
  <c r="S246" i="43"/>
  <c r="Q246" i="43"/>
  <c r="P246" i="43"/>
  <c r="M246" i="43"/>
  <c r="L246" i="43"/>
  <c r="O246" i="43" s="1"/>
  <c r="B246" i="43"/>
  <c r="S245" i="43"/>
  <c r="Q245" i="43"/>
  <c r="P245" i="43"/>
  <c r="M245" i="43"/>
  <c r="L245" i="43"/>
  <c r="O245" i="43" s="1"/>
  <c r="B245" i="43"/>
  <c r="S244" i="43"/>
  <c r="Q244" i="43"/>
  <c r="P244" i="43"/>
  <c r="M244" i="43"/>
  <c r="L244" i="43"/>
  <c r="O244" i="43" s="1"/>
  <c r="B244" i="43"/>
  <c r="S243" i="43"/>
  <c r="Q243" i="43"/>
  <c r="P243" i="43"/>
  <c r="M243" i="43"/>
  <c r="L243" i="43"/>
  <c r="O243" i="43" s="1"/>
  <c r="B243" i="43"/>
  <c r="S242" i="43"/>
  <c r="Q242" i="43"/>
  <c r="P242" i="43"/>
  <c r="M242" i="43"/>
  <c r="L242" i="43"/>
  <c r="O242" i="43" s="1"/>
  <c r="B242" i="43"/>
  <c r="S241" i="43"/>
  <c r="Q241" i="43"/>
  <c r="P241" i="43"/>
  <c r="M241" i="43"/>
  <c r="L241" i="43"/>
  <c r="O241" i="43" s="1"/>
  <c r="B241" i="43"/>
  <c r="S240" i="43"/>
  <c r="Q240" i="43"/>
  <c r="P240" i="43"/>
  <c r="M240" i="43"/>
  <c r="L240" i="43"/>
  <c r="N240" i="43" s="1"/>
  <c r="B240" i="43"/>
  <c r="S239" i="43"/>
  <c r="Q239" i="43"/>
  <c r="P239" i="43"/>
  <c r="M239" i="43"/>
  <c r="L239" i="43"/>
  <c r="O239" i="43" s="1"/>
  <c r="B239" i="43"/>
  <c r="S238" i="43"/>
  <c r="Q238" i="43"/>
  <c r="P238" i="43"/>
  <c r="M238" i="43"/>
  <c r="L238" i="43"/>
  <c r="O238" i="43" s="1"/>
  <c r="B238" i="43"/>
  <c r="S237" i="43"/>
  <c r="Q237" i="43"/>
  <c r="P237" i="43"/>
  <c r="M237" i="43"/>
  <c r="L237" i="43"/>
  <c r="O237" i="43" s="1"/>
  <c r="B237" i="43"/>
  <c r="S236" i="43"/>
  <c r="Q236" i="43"/>
  <c r="P236" i="43"/>
  <c r="M236" i="43"/>
  <c r="L236" i="43"/>
  <c r="O236" i="43" s="1"/>
  <c r="B236" i="43"/>
  <c r="S235" i="43"/>
  <c r="Q235" i="43"/>
  <c r="P235" i="43"/>
  <c r="M235" i="43"/>
  <c r="L235" i="43"/>
  <c r="O235" i="43" s="1"/>
  <c r="B235" i="43"/>
  <c r="S234" i="43"/>
  <c r="Q234" i="43"/>
  <c r="P234" i="43"/>
  <c r="M234" i="43"/>
  <c r="L234" i="43"/>
  <c r="N234" i="43" s="1"/>
  <c r="B234" i="43"/>
  <c r="S233" i="43"/>
  <c r="Q233" i="43"/>
  <c r="P233" i="43"/>
  <c r="M233" i="43"/>
  <c r="L233" i="43"/>
  <c r="O233" i="43" s="1"/>
  <c r="B233" i="43"/>
  <c r="S232" i="43"/>
  <c r="Q232" i="43"/>
  <c r="P232" i="43"/>
  <c r="M232" i="43"/>
  <c r="L232" i="43"/>
  <c r="N232" i="43" s="1"/>
  <c r="B232" i="43"/>
  <c r="S231" i="43"/>
  <c r="Q231" i="43"/>
  <c r="P231" i="43"/>
  <c r="M231" i="43"/>
  <c r="L231" i="43"/>
  <c r="O231" i="43" s="1"/>
  <c r="B231" i="43"/>
  <c r="S230" i="43"/>
  <c r="Q230" i="43"/>
  <c r="P230" i="43"/>
  <c r="M230" i="43"/>
  <c r="L230" i="43"/>
  <c r="O230" i="43" s="1"/>
  <c r="B230" i="43"/>
  <c r="S229" i="43"/>
  <c r="Q229" i="43"/>
  <c r="P229" i="43"/>
  <c r="M229" i="43"/>
  <c r="L229" i="43"/>
  <c r="O229" i="43" s="1"/>
  <c r="B229" i="43"/>
  <c r="S228" i="43"/>
  <c r="Q228" i="43"/>
  <c r="P228" i="43"/>
  <c r="M228" i="43"/>
  <c r="L228" i="43"/>
  <c r="O228" i="43" s="1"/>
  <c r="B228" i="43"/>
  <c r="S227" i="43"/>
  <c r="Q227" i="43"/>
  <c r="P227" i="43"/>
  <c r="M227" i="43"/>
  <c r="L227" i="43"/>
  <c r="O227" i="43" s="1"/>
  <c r="B227" i="43"/>
  <c r="S226" i="43"/>
  <c r="Q226" i="43"/>
  <c r="P226" i="43"/>
  <c r="M226" i="43"/>
  <c r="L226" i="43"/>
  <c r="O226" i="43" s="1"/>
  <c r="B226" i="43"/>
  <c r="S225" i="43"/>
  <c r="Q225" i="43"/>
  <c r="P225" i="43"/>
  <c r="M225" i="43"/>
  <c r="L225" i="43"/>
  <c r="O225" i="43" s="1"/>
  <c r="B225" i="43"/>
  <c r="S224" i="43"/>
  <c r="Q224" i="43"/>
  <c r="P224" i="43"/>
  <c r="M224" i="43"/>
  <c r="L224" i="43"/>
  <c r="N224" i="43" s="1"/>
  <c r="B224" i="43"/>
  <c r="S223" i="43"/>
  <c r="Q223" i="43"/>
  <c r="P223" i="43"/>
  <c r="M223" i="43"/>
  <c r="L223" i="43"/>
  <c r="O223" i="43" s="1"/>
  <c r="B223" i="43"/>
  <c r="S222" i="43"/>
  <c r="Q222" i="43"/>
  <c r="P222" i="43"/>
  <c r="M222" i="43"/>
  <c r="L222" i="43"/>
  <c r="O222" i="43" s="1"/>
  <c r="B222" i="43"/>
  <c r="S221" i="43"/>
  <c r="Q221" i="43"/>
  <c r="P221" i="43"/>
  <c r="M221" i="43"/>
  <c r="L221" i="43"/>
  <c r="O221" i="43" s="1"/>
  <c r="B221" i="43"/>
  <c r="S220" i="43"/>
  <c r="Q220" i="43"/>
  <c r="P220" i="43"/>
  <c r="M220" i="43"/>
  <c r="L220" i="43"/>
  <c r="O220" i="43" s="1"/>
  <c r="B220" i="43"/>
  <c r="S219" i="43"/>
  <c r="Q219" i="43"/>
  <c r="P219" i="43"/>
  <c r="M219" i="43"/>
  <c r="L219" i="43"/>
  <c r="O219" i="43" s="1"/>
  <c r="B219" i="43"/>
  <c r="S218" i="43"/>
  <c r="Q218" i="43"/>
  <c r="P218" i="43"/>
  <c r="N218" i="43"/>
  <c r="M218" i="43"/>
  <c r="L218" i="43"/>
  <c r="O218" i="43" s="1"/>
  <c r="B218" i="43"/>
  <c r="S217" i="43"/>
  <c r="Q217" i="43"/>
  <c r="P217" i="43"/>
  <c r="M217" i="43"/>
  <c r="L217" i="43"/>
  <c r="O217" i="43" s="1"/>
  <c r="B217" i="43"/>
  <c r="S216" i="43"/>
  <c r="Q216" i="43"/>
  <c r="P216" i="43"/>
  <c r="M216" i="43"/>
  <c r="L216" i="43"/>
  <c r="N216" i="43" s="1"/>
  <c r="B216" i="43"/>
  <c r="S215" i="43"/>
  <c r="Q215" i="43"/>
  <c r="P215" i="43"/>
  <c r="M215" i="43"/>
  <c r="L215" i="43"/>
  <c r="O215" i="43" s="1"/>
  <c r="B215" i="43"/>
  <c r="S214" i="43"/>
  <c r="Q214" i="43"/>
  <c r="P214" i="43"/>
  <c r="M214" i="43"/>
  <c r="L214" i="43"/>
  <c r="O214" i="43" s="1"/>
  <c r="B214" i="43"/>
  <c r="S213" i="43"/>
  <c r="Q213" i="43"/>
  <c r="P213" i="43"/>
  <c r="M213" i="43"/>
  <c r="L213" i="43"/>
  <c r="O213" i="43" s="1"/>
  <c r="B213" i="43"/>
  <c r="S212" i="43"/>
  <c r="Q212" i="43"/>
  <c r="P212" i="43"/>
  <c r="M212" i="43"/>
  <c r="L212" i="43"/>
  <c r="O212" i="43" s="1"/>
  <c r="B212" i="43"/>
  <c r="S211" i="43"/>
  <c r="Q211" i="43"/>
  <c r="P211" i="43"/>
  <c r="M211" i="43"/>
  <c r="L211" i="43"/>
  <c r="O211" i="43" s="1"/>
  <c r="B211" i="43"/>
  <c r="S210" i="43"/>
  <c r="Q210" i="43"/>
  <c r="P210" i="43"/>
  <c r="M210" i="43"/>
  <c r="L210" i="43"/>
  <c r="O210" i="43" s="1"/>
  <c r="B210" i="43"/>
  <c r="S209" i="43"/>
  <c r="Q209" i="43"/>
  <c r="P209" i="43"/>
  <c r="M209" i="43"/>
  <c r="L209" i="43"/>
  <c r="O209" i="43" s="1"/>
  <c r="B209" i="43"/>
  <c r="S208" i="43"/>
  <c r="Q208" i="43"/>
  <c r="P208" i="43"/>
  <c r="M208" i="43"/>
  <c r="L208" i="43"/>
  <c r="N208" i="43" s="1"/>
  <c r="B208" i="43"/>
  <c r="S207" i="43"/>
  <c r="Q207" i="43"/>
  <c r="P207" i="43"/>
  <c r="M207" i="43"/>
  <c r="L207" i="43"/>
  <c r="O207" i="43" s="1"/>
  <c r="B207" i="43"/>
  <c r="S206" i="43"/>
  <c r="Q206" i="43"/>
  <c r="P206" i="43"/>
  <c r="M206" i="43"/>
  <c r="L206" i="43"/>
  <c r="O206" i="43" s="1"/>
  <c r="B206" i="43"/>
  <c r="S205" i="43"/>
  <c r="Q205" i="43"/>
  <c r="P205" i="43"/>
  <c r="M205" i="43"/>
  <c r="L205" i="43"/>
  <c r="O205" i="43" s="1"/>
  <c r="B205" i="43"/>
  <c r="S204" i="43"/>
  <c r="Q204" i="43"/>
  <c r="P204" i="43"/>
  <c r="M204" i="43"/>
  <c r="L204" i="43"/>
  <c r="O204" i="43" s="1"/>
  <c r="B204" i="43"/>
  <c r="S203" i="43"/>
  <c r="Q203" i="43"/>
  <c r="P203" i="43"/>
  <c r="M203" i="43"/>
  <c r="L203" i="43"/>
  <c r="O203" i="43" s="1"/>
  <c r="B203" i="43"/>
  <c r="S202" i="43"/>
  <c r="Q202" i="43"/>
  <c r="P202" i="43"/>
  <c r="M202" i="43"/>
  <c r="L202" i="43"/>
  <c r="N202" i="43" s="1"/>
  <c r="B202" i="43"/>
  <c r="S201" i="43"/>
  <c r="Q201" i="43"/>
  <c r="P201" i="43"/>
  <c r="M201" i="43"/>
  <c r="L201" i="43"/>
  <c r="O201" i="43" s="1"/>
  <c r="B201" i="43"/>
  <c r="S200" i="43"/>
  <c r="Q200" i="43"/>
  <c r="P200" i="43"/>
  <c r="M200" i="43"/>
  <c r="L200" i="43"/>
  <c r="N200" i="43" s="1"/>
  <c r="B200" i="43"/>
  <c r="S199" i="43"/>
  <c r="Q199" i="43"/>
  <c r="P199" i="43"/>
  <c r="M199" i="43"/>
  <c r="L199" i="43"/>
  <c r="O199" i="43" s="1"/>
  <c r="B199" i="43"/>
  <c r="S198" i="43"/>
  <c r="Q198" i="43"/>
  <c r="P198" i="43"/>
  <c r="M198" i="43"/>
  <c r="L198" i="43"/>
  <c r="O198" i="43" s="1"/>
  <c r="B198" i="43"/>
  <c r="S197" i="43"/>
  <c r="Q197" i="43"/>
  <c r="P197" i="43"/>
  <c r="M197" i="43"/>
  <c r="L197" i="43"/>
  <c r="O197" i="43" s="1"/>
  <c r="B197" i="43"/>
  <c r="S196" i="43"/>
  <c r="Q196" i="43"/>
  <c r="P196" i="43"/>
  <c r="M196" i="43"/>
  <c r="L196" i="43"/>
  <c r="O196" i="43" s="1"/>
  <c r="B196" i="43"/>
  <c r="S195" i="43"/>
  <c r="Q195" i="43"/>
  <c r="P195" i="43"/>
  <c r="M195" i="43"/>
  <c r="L195" i="43"/>
  <c r="O195" i="43" s="1"/>
  <c r="B195" i="43"/>
  <c r="S194" i="43"/>
  <c r="Q194" i="43"/>
  <c r="P194" i="43"/>
  <c r="M194" i="43"/>
  <c r="L194" i="43"/>
  <c r="O194" i="43" s="1"/>
  <c r="B194" i="43"/>
  <c r="S193" i="43"/>
  <c r="Q193" i="43"/>
  <c r="P193" i="43"/>
  <c r="M193" i="43"/>
  <c r="L193" i="43"/>
  <c r="N193" i="43" s="1"/>
  <c r="B193" i="43"/>
  <c r="S192" i="43"/>
  <c r="Q192" i="43"/>
  <c r="P192" i="43"/>
  <c r="M192" i="43"/>
  <c r="L192" i="43"/>
  <c r="N192" i="43" s="1"/>
  <c r="B192" i="43"/>
  <c r="S191" i="43"/>
  <c r="Q191" i="43"/>
  <c r="P191" i="43"/>
  <c r="M191" i="43"/>
  <c r="L191" i="43"/>
  <c r="O191" i="43" s="1"/>
  <c r="B191" i="43"/>
  <c r="S190" i="43"/>
  <c r="Q190" i="43"/>
  <c r="P190" i="43"/>
  <c r="M190" i="43"/>
  <c r="L190" i="43"/>
  <c r="N190" i="43" s="1"/>
  <c r="B190" i="43"/>
  <c r="S189" i="43"/>
  <c r="Q189" i="43"/>
  <c r="P189" i="43"/>
  <c r="M189" i="43"/>
  <c r="L189" i="43"/>
  <c r="O189" i="43" s="1"/>
  <c r="B189" i="43"/>
  <c r="S188" i="43"/>
  <c r="Q188" i="43"/>
  <c r="P188" i="43"/>
  <c r="M188" i="43"/>
  <c r="L188" i="43"/>
  <c r="O188" i="43" s="1"/>
  <c r="B188" i="43"/>
  <c r="S187" i="43"/>
  <c r="Q187" i="43"/>
  <c r="P187" i="43"/>
  <c r="M187" i="43"/>
  <c r="L187" i="43"/>
  <c r="O187" i="43" s="1"/>
  <c r="B187" i="43"/>
  <c r="S186" i="43"/>
  <c r="Q186" i="43"/>
  <c r="P186" i="43"/>
  <c r="M186" i="43"/>
  <c r="L186" i="43"/>
  <c r="O186" i="43" s="1"/>
  <c r="B186" i="43"/>
  <c r="S185" i="43"/>
  <c r="Q185" i="43"/>
  <c r="P185" i="43"/>
  <c r="M185" i="43"/>
  <c r="L185" i="43"/>
  <c r="O185" i="43" s="1"/>
  <c r="B185" i="43"/>
  <c r="S184" i="43"/>
  <c r="Q184" i="43"/>
  <c r="P184" i="43"/>
  <c r="M184" i="43"/>
  <c r="L184" i="43"/>
  <c r="N184" i="43" s="1"/>
  <c r="B184" i="43"/>
  <c r="S183" i="43"/>
  <c r="Q183" i="43"/>
  <c r="P183" i="43"/>
  <c r="M183" i="43"/>
  <c r="L183" i="43"/>
  <c r="O183" i="43" s="1"/>
  <c r="B183" i="43"/>
  <c r="S182" i="43"/>
  <c r="Q182" i="43"/>
  <c r="P182" i="43"/>
  <c r="M182" i="43"/>
  <c r="L182" i="43"/>
  <c r="O182" i="43" s="1"/>
  <c r="B182" i="43"/>
  <c r="S181" i="43"/>
  <c r="Q181" i="43"/>
  <c r="P181" i="43"/>
  <c r="M181" i="43"/>
  <c r="L181" i="43"/>
  <c r="O181" i="43" s="1"/>
  <c r="B181" i="43"/>
  <c r="S180" i="43"/>
  <c r="Q180" i="43"/>
  <c r="P180" i="43"/>
  <c r="M180" i="43"/>
  <c r="L180" i="43"/>
  <c r="O180" i="43" s="1"/>
  <c r="B180" i="43"/>
  <c r="S179" i="43"/>
  <c r="Q179" i="43"/>
  <c r="P179" i="43"/>
  <c r="M179" i="43"/>
  <c r="L179" i="43"/>
  <c r="O179" i="43" s="1"/>
  <c r="B179" i="43"/>
  <c r="S178" i="43"/>
  <c r="Q178" i="43"/>
  <c r="P178" i="43"/>
  <c r="M178" i="43"/>
  <c r="L178" i="43"/>
  <c r="O178" i="43" s="1"/>
  <c r="B178" i="43"/>
  <c r="S177" i="43"/>
  <c r="Q177" i="43"/>
  <c r="P177" i="43"/>
  <c r="M177" i="43"/>
  <c r="L177" i="43"/>
  <c r="O177" i="43" s="1"/>
  <c r="B177" i="43"/>
  <c r="S176" i="43"/>
  <c r="Q176" i="43"/>
  <c r="P176" i="43"/>
  <c r="M176" i="43"/>
  <c r="L176" i="43"/>
  <c r="N176" i="43" s="1"/>
  <c r="B176" i="43"/>
  <c r="S175" i="43"/>
  <c r="Q175" i="43"/>
  <c r="P175" i="43"/>
  <c r="M175" i="43"/>
  <c r="L175" i="43"/>
  <c r="O175" i="43" s="1"/>
  <c r="B175" i="43"/>
  <c r="S174" i="43"/>
  <c r="Q174" i="43"/>
  <c r="P174" i="43"/>
  <c r="M174" i="43"/>
  <c r="L174" i="43"/>
  <c r="O174" i="43" s="1"/>
  <c r="B174" i="43"/>
  <c r="S173" i="43"/>
  <c r="Q173" i="43"/>
  <c r="P173" i="43"/>
  <c r="M173" i="43"/>
  <c r="L173" i="43"/>
  <c r="O173" i="43" s="1"/>
  <c r="B173" i="43"/>
  <c r="S172" i="43"/>
  <c r="Q172" i="43"/>
  <c r="P172" i="43"/>
  <c r="M172" i="43"/>
  <c r="L172" i="43"/>
  <c r="O172" i="43" s="1"/>
  <c r="B172" i="43"/>
  <c r="S171" i="43"/>
  <c r="Q171" i="43"/>
  <c r="P171" i="43"/>
  <c r="M171" i="43"/>
  <c r="L171" i="43"/>
  <c r="O171" i="43" s="1"/>
  <c r="B171" i="43"/>
  <c r="S170" i="43"/>
  <c r="Q170" i="43"/>
  <c r="P170" i="43"/>
  <c r="M170" i="43"/>
  <c r="L170" i="43"/>
  <c r="O170" i="43" s="1"/>
  <c r="B170" i="43"/>
  <c r="S169" i="43"/>
  <c r="Q169" i="43"/>
  <c r="P169" i="43"/>
  <c r="M169" i="43"/>
  <c r="L169" i="43"/>
  <c r="O169" i="43" s="1"/>
  <c r="B169" i="43"/>
  <c r="S168" i="43"/>
  <c r="Q168" i="43"/>
  <c r="P168" i="43"/>
  <c r="M168" i="43"/>
  <c r="L168" i="43"/>
  <c r="N168" i="43" s="1"/>
  <c r="B168" i="43"/>
  <c r="S167" i="43"/>
  <c r="Q167" i="43"/>
  <c r="P167" i="43"/>
  <c r="M167" i="43"/>
  <c r="L167" i="43"/>
  <c r="O167" i="43" s="1"/>
  <c r="B167" i="43"/>
  <c r="S166" i="43"/>
  <c r="Q166" i="43"/>
  <c r="P166" i="43"/>
  <c r="M166" i="43"/>
  <c r="L166" i="43"/>
  <c r="O166" i="43" s="1"/>
  <c r="B166" i="43"/>
  <c r="S165" i="43"/>
  <c r="Q165" i="43"/>
  <c r="P165" i="43"/>
  <c r="M165" i="43"/>
  <c r="L165" i="43"/>
  <c r="O165" i="43" s="1"/>
  <c r="B165" i="43"/>
  <c r="S164" i="43"/>
  <c r="Q164" i="43"/>
  <c r="P164" i="43"/>
  <c r="M164" i="43"/>
  <c r="L164" i="43"/>
  <c r="N164" i="43" s="1"/>
  <c r="B164" i="43"/>
  <c r="S163" i="43"/>
  <c r="Q163" i="43"/>
  <c r="P163" i="43"/>
  <c r="M163" i="43"/>
  <c r="L163" i="43"/>
  <c r="O163" i="43" s="1"/>
  <c r="B163" i="43"/>
  <c r="S162" i="43"/>
  <c r="Q162" i="43"/>
  <c r="P162" i="43"/>
  <c r="M162" i="43"/>
  <c r="L162" i="43"/>
  <c r="O162" i="43" s="1"/>
  <c r="B162" i="43"/>
  <c r="S161" i="43"/>
  <c r="Q161" i="43"/>
  <c r="P161" i="43"/>
  <c r="M161" i="43"/>
  <c r="L161" i="43"/>
  <c r="O161" i="43" s="1"/>
  <c r="B161" i="43"/>
  <c r="S160" i="43"/>
  <c r="Q160" i="43"/>
  <c r="P160" i="43"/>
  <c r="M160" i="43"/>
  <c r="L160" i="43"/>
  <c r="N160" i="43" s="1"/>
  <c r="B160" i="43"/>
  <c r="S159" i="43"/>
  <c r="Q159" i="43"/>
  <c r="P159" i="43"/>
  <c r="M159" i="43"/>
  <c r="L159" i="43"/>
  <c r="O159" i="43" s="1"/>
  <c r="B159" i="43"/>
  <c r="S158" i="43"/>
  <c r="Q158" i="43"/>
  <c r="P158" i="43"/>
  <c r="M158" i="43"/>
  <c r="L158" i="43"/>
  <c r="O158" i="43" s="1"/>
  <c r="B158" i="43"/>
  <c r="S157" i="43"/>
  <c r="Q157" i="43"/>
  <c r="P157" i="43"/>
  <c r="M157" i="43"/>
  <c r="L157" i="43"/>
  <c r="O157" i="43" s="1"/>
  <c r="B157" i="43"/>
  <c r="S156" i="43"/>
  <c r="Q156" i="43"/>
  <c r="P156" i="43"/>
  <c r="M156" i="43"/>
  <c r="L156" i="43"/>
  <c r="N156" i="43" s="1"/>
  <c r="B156" i="43"/>
  <c r="S155" i="43"/>
  <c r="Q155" i="43"/>
  <c r="P155" i="43"/>
  <c r="M155" i="43"/>
  <c r="L155" i="43"/>
  <c r="O155" i="43" s="1"/>
  <c r="B155" i="43"/>
  <c r="S154" i="43"/>
  <c r="Q154" i="43"/>
  <c r="P154" i="43"/>
  <c r="M154" i="43"/>
  <c r="L154" i="43"/>
  <c r="O154" i="43" s="1"/>
  <c r="B154" i="43"/>
  <c r="S153" i="43"/>
  <c r="Q153" i="43"/>
  <c r="P153" i="43"/>
  <c r="M153" i="43"/>
  <c r="L153" i="43"/>
  <c r="O153" i="43" s="1"/>
  <c r="B153" i="43"/>
  <c r="S152" i="43"/>
  <c r="Q152" i="43"/>
  <c r="P152" i="43"/>
  <c r="M152" i="43"/>
  <c r="L152" i="43"/>
  <c r="N152" i="43" s="1"/>
  <c r="B152" i="43"/>
  <c r="S151" i="43"/>
  <c r="Q151" i="43"/>
  <c r="P151" i="43"/>
  <c r="M151" i="43"/>
  <c r="L151" i="43"/>
  <c r="O151" i="43" s="1"/>
  <c r="B151" i="43"/>
  <c r="S150" i="43"/>
  <c r="Q150" i="43"/>
  <c r="P150" i="43"/>
  <c r="M150" i="43"/>
  <c r="L150" i="43"/>
  <c r="O150" i="43" s="1"/>
  <c r="B150" i="43"/>
  <c r="S149" i="43"/>
  <c r="Q149" i="43"/>
  <c r="P149" i="43"/>
  <c r="M149" i="43"/>
  <c r="L149" i="43"/>
  <c r="N149" i="43" s="1"/>
  <c r="B149" i="43"/>
  <c r="S148" i="43"/>
  <c r="Q148" i="43"/>
  <c r="P148" i="43"/>
  <c r="M148" i="43"/>
  <c r="L148" i="43"/>
  <c r="N148" i="43" s="1"/>
  <c r="B148" i="43"/>
  <c r="S147" i="43"/>
  <c r="Q147" i="43"/>
  <c r="P147" i="43"/>
  <c r="M147" i="43"/>
  <c r="L147" i="43"/>
  <c r="O147" i="43" s="1"/>
  <c r="B147" i="43"/>
  <c r="S146" i="43"/>
  <c r="Q146" i="43"/>
  <c r="P146" i="43"/>
  <c r="M146" i="43"/>
  <c r="L146" i="43"/>
  <c r="O146" i="43" s="1"/>
  <c r="B146" i="43"/>
  <c r="S145" i="43"/>
  <c r="Q145" i="43"/>
  <c r="P145" i="43"/>
  <c r="M145" i="43"/>
  <c r="L145" i="43"/>
  <c r="O145" i="43" s="1"/>
  <c r="B145" i="43"/>
  <c r="S144" i="43"/>
  <c r="Q144" i="43"/>
  <c r="P144" i="43"/>
  <c r="M144" i="43"/>
  <c r="L144" i="43"/>
  <c r="N144" i="43" s="1"/>
  <c r="B144" i="43"/>
  <c r="S143" i="43"/>
  <c r="Q143" i="43"/>
  <c r="P143" i="43"/>
  <c r="M143" i="43"/>
  <c r="L143" i="43"/>
  <c r="O143" i="43" s="1"/>
  <c r="B143" i="43"/>
  <c r="S142" i="43"/>
  <c r="Q142" i="43"/>
  <c r="P142" i="43"/>
  <c r="M142" i="43"/>
  <c r="L142" i="43"/>
  <c r="O142" i="43" s="1"/>
  <c r="B142" i="43"/>
  <c r="S141" i="43"/>
  <c r="Q141" i="43"/>
  <c r="P141" i="43"/>
  <c r="M141" i="43"/>
  <c r="L141" i="43"/>
  <c r="N141" i="43" s="1"/>
  <c r="B141" i="43"/>
  <c r="S140" i="43"/>
  <c r="Q140" i="43"/>
  <c r="P140" i="43"/>
  <c r="M140" i="43"/>
  <c r="L140" i="43"/>
  <c r="N140" i="43" s="1"/>
  <c r="B140" i="43"/>
  <c r="S139" i="43"/>
  <c r="Q139" i="43"/>
  <c r="P139" i="43"/>
  <c r="M139" i="43"/>
  <c r="L139" i="43"/>
  <c r="O139" i="43" s="1"/>
  <c r="B139" i="43"/>
  <c r="S138" i="43"/>
  <c r="Q138" i="43"/>
  <c r="P138" i="43"/>
  <c r="M138" i="43"/>
  <c r="L138" i="43"/>
  <c r="O138" i="43" s="1"/>
  <c r="B138" i="43"/>
  <c r="S137" i="43"/>
  <c r="Q137" i="43"/>
  <c r="P137" i="43"/>
  <c r="M137" i="43"/>
  <c r="L137" i="43"/>
  <c r="N137" i="43" s="1"/>
  <c r="B137" i="43"/>
  <c r="S136" i="43"/>
  <c r="Q136" i="43"/>
  <c r="P136" i="43"/>
  <c r="M136" i="43"/>
  <c r="L136" i="43"/>
  <c r="N136" i="43" s="1"/>
  <c r="B136" i="43"/>
  <c r="S135" i="43"/>
  <c r="Q135" i="43"/>
  <c r="P135" i="43"/>
  <c r="M135" i="43"/>
  <c r="L135" i="43"/>
  <c r="O135" i="43" s="1"/>
  <c r="B135" i="43"/>
  <c r="S134" i="43"/>
  <c r="Q134" i="43"/>
  <c r="P134" i="43"/>
  <c r="M134" i="43"/>
  <c r="L134" i="43"/>
  <c r="N134" i="43" s="1"/>
  <c r="B134" i="43"/>
  <c r="S133" i="43"/>
  <c r="Q133" i="43"/>
  <c r="P133" i="43"/>
  <c r="M133" i="43"/>
  <c r="L133" i="43"/>
  <c r="N133" i="43" s="1"/>
  <c r="B133" i="43"/>
  <c r="S132" i="43"/>
  <c r="Q132" i="43"/>
  <c r="P132" i="43"/>
  <c r="M132" i="43"/>
  <c r="L132" i="43"/>
  <c r="N132" i="43" s="1"/>
  <c r="B132" i="43"/>
  <c r="S131" i="43"/>
  <c r="Q131" i="43"/>
  <c r="P131" i="43"/>
  <c r="M131" i="43"/>
  <c r="L131" i="43"/>
  <c r="O131" i="43" s="1"/>
  <c r="B131" i="43"/>
  <c r="S130" i="43"/>
  <c r="Q130" i="43"/>
  <c r="P130" i="43"/>
  <c r="M130" i="43"/>
  <c r="L130" i="43"/>
  <c r="N130" i="43" s="1"/>
  <c r="B130" i="43"/>
  <c r="S129" i="43"/>
  <c r="Q129" i="43"/>
  <c r="P129" i="43"/>
  <c r="M129" i="43"/>
  <c r="L129" i="43"/>
  <c r="N129" i="43" s="1"/>
  <c r="B129" i="43"/>
  <c r="S128" i="43"/>
  <c r="Q128" i="43"/>
  <c r="P128" i="43"/>
  <c r="M128" i="43"/>
  <c r="L128" i="43"/>
  <c r="N128" i="43" s="1"/>
  <c r="B128" i="43"/>
  <c r="S127" i="43"/>
  <c r="Q127" i="43"/>
  <c r="P127" i="43"/>
  <c r="M127" i="43"/>
  <c r="L127" i="43"/>
  <c r="O127" i="43" s="1"/>
  <c r="B127" i="43"/>
  <c r="S126" i="43"/>
  <c r="Q126" i="43"/>
  <c r="P126" i="43"/>
  <c r="M126" i="43"/>
  <c r="L126" i="43"/>
  <c r="O126" i="43" s="1"/>
  <c r="B126" i="43"/>
  <c r="S125" i="43"/>
  <c r="Q125" i="43"/>
  <c r="P125" i="43"/>
  <c r="M125" i="43"/>
  <c r="L125" i="43"/>
  <c r="O125" i="43" s="1"/>
  <c r="B125" i="43"/>
  <c r="S124" i="43"/>
  <c r="Q124" i="43"/>
  <c r="P124" i="43"/>
  <c r="M124" i="43"/>
  <c r="L124" i="43"/>
  <c r="N124" i="43" s="1"/>
  <c r="B124" i="43"/>
  <c r="S123" i="43"/>
  <c r="Q123" i="43"/>
  <c r="P123" i="43"/>
  <c r="M123" i="43"/>
  <c r="L123" i="43"/>
  <c r="O123" i="43" s="1"/>
  <c r="B123" i="43"/>
  <c r="S122" i="43"/>
  <c r="Q122" i="43"/>
  <c r="P122" i="43"/>
  <c r="M122" i="43"/>
  <c r="L122" i="43"/>
  <c r="N122" i="43" s="1"/>
  <c r="B122" i="43"/>
  <c r="S121" i="43"/>
  <c r="Q121" i="43"/>
  <c r="P121" i="43"/>
  <c r="M121" i="43"/>
  <c r="L121" i="43"/>
  <c r="N121" i="43" s="1"/>
  <c r="B121" i="43"/>
  <c r="S120" i="43"/>
  <c r="Q120" i="43"/>
  <c r="P120" i="43"/>
  <c r="M120" i="43"/>
  <c r="L120" i="43"/>
  <c r="N120" i="43" s="1"/>
  <c r="B120" i="43"/>
  <c r="S119" i="43"/>
  <c r="Q119" i="43"/>
  <c r="P119" i="43"/>
  <c r="M119" i="43"/>
  <c r="L119" i="43"/>
  <c r="O119" i="43" s="1"/>
  <c r="B119" i="43"/>
  <c r="S118" i="43"/>
  <c r="Q118" i="43"/>
  <c r="P118" i="43"/>
  <c r="M118" i="43"/>
  <c r="L118" i="43"/>
  <c r="O118" i="43" s="1"/>
  <c r="B118" i="43"/>
  <c r="S117" i="43"/>
  <c r="Q117" i="43"/>
  <c r="P117" i="43"/>
  <c r="M117" i="43"/>
  <c r="L117" i="43"/>
  <c r="O117" i="43" s="1"/>
  <c r="B117" i="43"/>
  <c r="S116" i="43"/>
  <c r="Q116" i="43"/>
  <c r="P116" i="43"/>
  <c r="M116" i="43"/>
  <c r="L116" i="43"/>
  <c r="N116" i="43" s="1"/>
  <c r="B116" i="43"/>
  <c r="S115" i="43"/>
  <c r="Q115" i="43"/>
  <c r="P115" i="43"/>
  <c r="M115" i="43"/>
  <c r="L115" i="43"/>
  <c r="O115" i="43" s="1"/>
  <c r="B115" i="43"/>
  <c r="S114" i="43"/>
  <c r="Q114" i="43"/>
  <c r="P114" i="43"/>
  <c r="M114" i="43"/>
  <c r="L114" i="43"/>
  <c r="N114" i="43" s="1"/>
  <c r="B114" i="43"/>
  <c r="S113" i="43"/>
  <c r="Q113" i="43"/>
  <c r="P113" i="43"/>
  <c r="M113" i="43"/>
  <c r="L113" i="43"/>
  <c r="O113" i="43" s="1"/>
  <c r="B113" i="43"/>
  <c r="S112" i="43"/>
  <c r="Q112" i="43"/>
  <c r="P112" i="43"/>
  <c r="M112" i="43"/>
  <c r="L112" i="43"/>
  <c r="N112" i="43" s="1"/>
  <c r="B112" i="43"/>
  <c r="S111" i="43"/>
  <c r="Q111" i="43"/>
  <c r="P111" i="43"/>
  <c r="M111" i="43"/>
  <c r="L111" i="43"/>
  <c r="O111" i="43" s="1"/>
  <c r="B111" i="43"/>
  <c r="S110" i="43"/>
  <c r="Q110" i="43"/>
  <c r="P110" i="43"/>
  <c r="M110" i="43"/>
  <c r="L110" i="43"/>
  <c r="O110" i="43" s="1"/>
  <c r="B110" i="43"/>
  <c r="S109" i="43"/>
  <c r="Q109" i="43"/>
  <c r="P109" i="43"/>
  <c r="M109" i="43"/>
  <c r="L109" i="43"/>
  <c r="O109" i="43" s="1"/>
  <c r="B109" i="43"/>
  <c r="S108" i="43"/>
  <c r="Q108" i="43"/>
  <c r="P108" i="43"/>
  <c r="M108" i="43"/>
  <c r="L108" i="43"/>
  <c r="N108" i="43" s="1"/>
  <c r="B108" i="43"/>
  <c r="S107" i="43"/>
  <c r="Q107" i="43"/>
  <c r="P107" i="43"/>
  <c r="M107" i="43"/>
  <c r="L107" i="43"/>
  <c r="O107" i="43" s="1"/>
  <c r="B107" i="43"/>
  <c r="S106" i="43"/>
  <c r="Q106" i="43"/>
  <c r="P106" i="43"/>
  <c r="M106" i="43"/>
  <c r="L106" i="43"/>
  <c r="N106" i="43" s="1"/>
  <c r="B106" i="43"/>
  <c r="S105" i="43"/>
  <c r="Q105" i="43"/>
  <c r="P105" i="43"/>
  <c r="M105" i="43"/>
  <c r="L105" i="43"/>
  <c r="O105" i="43" s="1"/>
  <c r="B105" i="43"/>
  <c r="S104" i="43"/>
  <c r="Q104" i="43"/>
  <c r="P104" i="43"/>
  <c r="M104" i="43"/>
  <c r="L104" i="43"/>
  <c r="O104" i="43" s="1"/>
  <c r="B104" i="43"/>
  <c r="S103" i="43"/>
  <c r="Q103" i="43"/>
  <c r="P103" i="43"/>
  <c r="M103" i="43"/>
  <c r="L103" i="43"/>
  <c r="O103" i="43" s="1"/>
  <c r="B103" i="43"/>
  <c r="S102" i="43"/>
  <c r="Q102" i="43"/>
  <c r="P102" i="43"/>
  <c r="M102" i="43"/>
  <c r="L102" i="43"/>
  <c r="O102" i="43" s="1"/>
  <c r="B102" i="43"/>
  <c r="S101" i="43"/>
  <c r="Q101" i="43"/>
  <c r="P101" i="43"/>
  <c r="M101" i="43"/>
  <c r="L101" i="43"/>
  <c r="O101" i="43" s="1"/>
  <c r="B101" i="43"/>
  <c r="S100" i="43"/>
  <c r="Q100" i="43"/>
  <c r="P100" i="43"/>
  <c r="M100" i="43"/>
  <c r="L100" i="43"/>
  <c r="N100" i="43" s="1"/>
  <c r="B100" i="43"/>
  <c r="S99" i="43"/>
  <c r="Q99" i="43"/>
  <c r="P99" i="43"/>
  <c r="M99" i="43"/>
  <c r="L99" i="43"/>
  <c r="O99" i="43" s="1"/>
  <c r="B99" i="43"/>
  <c r="S98" i="43"/>
  <c r="Q98" i="43"/>
  <c r="P98" i="43"/>
  <c r="M98" i="43"/>
  <c r="L98" i="43"/>
  <c r="N98" i="43" s="1"/>
  <c r="B98" i="43"/>
  <c r="S97" i="43"/>
  <c r="Q97" i="43"/>
  <c r="P97" i="43"/>
  <c r="M97" i="43"/>
  <c r="L97" i="43"/>
  <c r="O97" i="43" s="1"/>
  <c r="B97" i="43"/>
  <c r="S96" i="43"/>
  <c r="Q96" i="43"/>
  <c r="P96" i="43"/>
  <c r="M96" i="43"/>
  <c r="L96" i="43"/>
  <c r="O96" i="43" s="1"/>
  <c r="B96" i="43"/>
  <c r="S95" i="43"/>
  <c r="Q95" i="43"/>
  <c r="P95" i="43"/>
  <c r="M95" i="43"/>
  <c r="L95" i="43"/>
  <c r="O95" i="43" s="1"/>
  <c r="B95" i="43"/>
  <c r="S94" i="43"/>
  <c r="Q94" i="43"/>
  <c r="P94" i="43"/>
  <c r="M94" i="43"/>
  <c r="L94" i="43"/>
  <c r="O94" i="43" s="1"/>
  <c r="B94" i="43"/>
  <c r="S93" i="43"/>
  <c r="Q93" i="43"/>
  <c r="P93" i="43"/>
  <c r="M93" i="43"/>
  <c r="L93" i="43"/>
  <c r="O93" i="43" s="1"/>
  <c r="B93" i="43"/>
  <c r="S92" i="43"/>
  <c r="Q92" i="43"/>
  <c r="P92" i="43"/>
  <c r="M92" i="43"/>
  <c r="L92" i="43"/>
  <c r="N92" i="43" s="1"/>
  <c r="B92" i="43"/>
  <c r="S91" i="43"/>
  <c r="Q91" i="43"/>
  <c r="P91" i="43"/>
  <c r="M91" i="43"/>
  <c r="L91" i="43"/>
  <c r="O91" i="43" s="1"/>
  <c r="B91" i="43"/>
  <c r="S90" i="43"/>
  <c r="Q90" i="43"/>
  <c r="P90" i="43"/>
  <c r="M90" i="43"/>
  <c r="L90" i="43"/>
  <c r="O90" i="43" s="1"/>
  <c r="B90" i="43"/>
  <c r="S89" i="43"/>
  <c r="Q89" i="43"/>
  <c r="P89" i="43"/>
  <c r="M89" i="43"/>
  <c r="L89" i="43"/>
  <c r="O89" i="43" s="1"/>
  <c r="B89" i="43"/>
  <c r="S88" i="43"/>
  <c r="Q88" i="43"/>
  <c r="P88" i="43"/>
  <c r="M88" i="43"/>
  <c r="L88" i="43"/>
  <c r="N88" i="43" s="1"/>
  <c r="B88" i="43"/>
  <c r="S87" i="43"/>
  <c r="Q87" i="43"/>
  <c r="P87" i="43"/>
  <c r="M87" i="43"/>
  <c r="L87" i="43"/>
  <c r="O87" i="43" s="1"/>
  <c r="B87" i="43"/>
  <c r="S86" i="43"/>
  <c r="Q86" i="43"/>
  <c r="P86" i="43"/>
  <c r="M86" i="43"/>
  <c r="L86" i="43"/>
  <c r="O86" i="43" s="1"/>
  <c r="B86" i="43"/>
  <c r="S85" i="43"/>
  <c r="Q85" i="43"/>
  <c r="P85" i="43"/>
  <c r="M85" i="43"/>
  <c r="L85" i="43"/>
  <c r="O85" i="43" s="1"/>
  <c r="B85" i="43"/>
  <c r="S84" i="43"/>
  <c r="Q84" i="43"/>
  <c r="P84" i="43"/>
  <c r="M84" i="43"/>
  <c r="L84" i="43"/>
  <c r="N84" i="43" s="1"/>
  <c r="B84" i="43"/>
  <c r="S83" i="43"/>
  <c r="Q83" i="43"/>
  <c r="P83" i="43"/>
  <c r="M83" i="43"/>
  <c r="L83" i="43"/>
  <c r="O83" i="43" s="1"/>
  <c r="B83" i="43"/>
  <c r="S82" i="43"/>
  <c r="Q82" i="43"/>
  <c r="P82" i="43"/>
  <c r="N82" i="43"/>
  <c r="M82" i="43"/>
  <c r="L82" i="43"/>
  <c r="O82" i="43" s="1"/>
  <c r="B82" i="43"/>
  <c r="S81" i="43"/>
  <c r="Q81" i="43"/>
  <c r="P81" i="43"/>
  <c r="M81" i="43"/>
  <c r="L81" i="43"/>
  <c r="O81" i="43" s="1"/>
  <c r="B81" i="43"/>
  <c r="S80" i="43"/>
  <c r="Q80" i="43"/>
  <c r="P80" i="43"/>
  <c r="M80" i="43"/>
  <c r="L80" i="43"/>
  <c r="N80" i="43" s="1"/>
  <c r="B80" i="43"/>
  <c r="S79" i="43"/>
  <c r="Q79" i="43"/>
  <c r="P79" i="43"/>
  <c r="M79" i="43"/>
  <c r="L79" i="43"/>
  <c r="O79" i="43" s="1"/>
  <c r="B79" i="43"/>
  <c r="S78" i="43"/>
  <c r="Q78" i="43"/>
  <c r="P78" i="43"/>
  <c r="M78" i="43"/>
  <c r="L78" i="43"/>
  <c r="N78" i="43" s="1"/>
  <c r="B78" i="43"/>
  <c r="S77" i="43"/>
  <c r="Q77" i="43"/>
  <c r="P77" i="43"/>
  <c r="M77" i="43"/>
  <c r="L77" i="43"/>
  <c r="O77" i="43" s="1"/>
  <c r="B77" i="43"/>
  <c r="S76" i="43"/>
  <c r="Q76" i="43"/>
  <c r="P76" i="43"/>
  <c r="M76" i="43"/>
  <c r="L76" i="43"/>
  <c r="N76" i="43" s="1"/>
  <c r="B76" i="43"/>
  <c r="S75" i="43"/>
  <c r="Q75" i="43"/>
  <c r="P75" i="43"/>
  <c r="M75" i="43"/>
  <c r="L75" i="43"/>
  <c r="O75" i="43" s="1"/>
  <c r="B75" i="43"/>
  <c r="S74" i="43"/>
  <c r="Q74" i="43"/>
  <c r="P74" i="43"/>
  <c r="M74" i="43"/>
  <c r="L74" i="43"/>
  <c r="N74" i="43" s="1"/>
  <c r="B74" i="43"/>
  <c r="S73" i="43"/>
  <c r="Q73" i="43"/>
  <c r="P73" i="43"/>
  <c r="M73" i="43"/>
  <c r="L73" i="43"/>
  <c r="O73" i="43" s="1"/>
  <c r="B73" i="43"/>
  <c r="S72" i="43"/>
  <c r="Q72" i="43"/>
  <c r="P72" i="43"/>
  <c r="M72" i="43"/>
  <c r="L72" i="43"/>
  <c r="O72" i="43" s="1"/>
  <c r="B72" i="43"/>
  <c r="S71" i="43"/>
  <c r="Q71" i="43"/>
  <c r="P71" i="43"/>
  <c r="M71" i="43"/>
  <c r="L71" i="43"/>
  <c r="O71" i="43" s="1"/>
  <c r="B71" i="43"/>
  <c r="S70" i="43"/>
  <c r="Q70" i="43"/>
  <c r="P70" i="43"/>
  <c r="M70" i="43"/>
  <c r="L70" i="43"/>
  <c r="O70" i="43" s="1"/>
  <c r="B70" i="43"/>
  <c r="S69" i="43"/>
  <c r="Q69" i="43"/>
  <c r="P69" i="43"/>
  <c r="M69" i="43"/>
  <c r="L69" i="43"/>
  <c r="O69" i="43" s="1"/>
  <c r="B69" i="43"/>
  <c r="S68" i="43"/>
  <c r="Q68" i="43"/>
  <c r="P68" i="43"/>
  <c r="M68" i="43"/>
  <c r="L68" i="43"/>
  <c r="N68" i="43" s="1"/>
  <c r="B68" i="43"/>
  <c r="S67" i="43"/>
  <c r="Q67" i="43"/>
  <c r="P67" i="43"/>
  <c r="M67" i="43"/>
  <c r="L67" i="43"/>
  <c r="O67" i="43" s="1"/>
  <c r="B67" i="43"/>
  <c r="S66" i="43"/>
  <c r="Q66" i="43"/>
  <c r="P66" i="43"/>
  <c r="N66" i="43"/>
  <c r="M66" i="43"/>
  <c r="L66" i="43"/>
  <c r="O66" i="43" s="1"/>
  <c r="B66" i="43"/>
  <c r="S65" i="43"/>
  <c r="Q65" i="43"/>
  <c r="P65" i="43"/>
  <c r="M65" i="43"/>
  <c r="L65" i="43"/>
  <c r="O65" i="43" s="1"/>
  <c r="B65" i="43"/>
  <c r="S64" i="43"/>
  <c r="Q64" i="43"/>
  <c r="P64" i="43"/>
  <c r="M64" i="43"/>
  <c r="L64" i="43"/>
  <c r="O64" i="43" s="1"/>
  <c r="B64" i="43"/>
  <c r="S63" i="43"/>
  <c r="Q63" i="43"/>
  <c r="P63" i="43"/>
  <c r="M63" i="43"/>
  <c r="L63" i="43"/>
  <c r="O63" i="43" s="1"/>
  <c r="B63" i="43"/>
  <c r="S62" i="43"/>
  <c r="Q62" i="43"/>
  <c r="P62" i="43"/>
  <c r="M62" i="43"/>
  <c r="L62" i="43"/>
  <c r="O62" i="43" s="1"/>
  <c r="B62" i="43"/>
  <c r="S61" i="43"/>
  <c r="Q61" i="43"/>
  <c r="P61" i="43"/>
  <c r="M61" i="43"/>
  <c r="L61" i="43"/>
  <c r="O61" i="43" s="1"/>
  <c r="B61" i="43"/>
  <c r="S60" i="43"/>
  <c r="Q60" i="43"/>
  <c r="P60" i="43"/>
  <c r="M60" i="43"/>
  <c r="L60" i="43"/>
  <c r="N60" i="43" s="1"/>
  <c r="B60" i="43"/>
  <c r="S59" i="43"/>
  <c r="Q59" i="43"/>
  <c r="P59" i="43"/>
  <c r="M59" i="43"/>
  <c r="L59" i="43"/>
  <c r="O59" i="43" s="1"/>
  <c r="B59" i="43"/>
  <c r="S58" i="43"/>
  <c r="Q58" i="43"/>
  <c r="P58" i="43"/>
  <c r="M58" i="43"/>
  <c r="L58" i="43"/>
  <c r="O58" i="43" s="1"/>
  <c r="B58" i="43"/>
  <c r="S57" i="43"/>
  <c r="Q57" i="43"/>
  <c r="P57" i="43"/>
  <c r="M57" i="43"/>
  <c r="L57" i="43"/>
  <c r="O57" i="43" s="1"/>
  <c r="B57" i="43"/>
  <c r="S56" i="43"/>
  <c r="Q56" i="43"/>
  <c r="P56" i="43"/>
  <c r="M56" i="43"/>
  <c r="L56" i="43"/>
  <c r="O56" i="43" s="1"/>
  <c r="B56" i="43"/>
  <c r="S55" i="43"/>
  <c r="Q55" i="43"/>
  <c r="P55" i="43"/>
  <c r="M55" i="43"/>
  <c r="L55" i="43"/>
  <c r="O55" i="43" s="1"/>
  <c r="B55" i="43"/>
  <c r="S54" i="43"/>
  <c r="Q54" i="43"/>
  <c r="P54" i="43"/>
  <c r="M54" i="43"/>
  <c r="L54" i="43"/>
  <c r="O54" i="43" s="1"/>
  <c r="B54" i="43"/>
  <c r="S53" i="43"/>
  <c r="Q53" i="43"/>
  <c r="P53" i="43"/>
  <c r="M53" i="43"/>
  <c r="L53" i="43"/>
  <c r="O53" i="43" s="1"/>
  <c r="B53" i="43"/>
  <c r="S52" i="43"/>
  <c r="Q52" i="43"/>
  <c r="P52" i="43"/>
  <c r="M52" i="43"/>
  <c r="L52" i="43"/>
  <c r="N52" i="43" s="1"/>
  <c r="B52" i="43"/>
  <c r="S51" i="43"/>
  <c r="Q51" i="43"/>
  <c r="P51" i="43"/>
  <c r="M51" i="43"/>
  <c r="L51" i="43"/>
  <c r="O51" i="43" s="1"/>
  <c r="B51" i="43"/>
  <c r="S50" i="43"/>
  <c r="Q50" i="43"/>
  <c r="P50" i="43"/>
  <c r="M50" i="43"/>
  <c r="L50" i="43"/>
  <c r="O50" i="43" s="1"/>
  <c r="B50" i="43"/>
  <c r="S49" i="43"/>
  <c r="Q49" i="43"/>
  <c r="P49" i="43"/>
  <c r="M49" i="43"/>
  <c r="L49" i="43"/>
  <c r="O49" i="43" s="1"/>
  <c r="B49" i="43"/>
  <c r="S48" i="43"/>
  <c r="Q48" i="43"/>
  <c r="P48" i="43"/>
  <c r="O48" i="43"/>
  <c r="M48" i="43"/>
  <c r="L48" i="43"/>
  <c r="N48" i="43" s="1"/>
  <c r="B48" i="43"/>
  <c r="S47" i="43"/>
  <c r="Q47" i="43"/>
  <c r="P47" i="43"/>
  <c r="M47" i="43"/>
  <c r="L47" i="43"/>
  <c r="O47" i="43" s="1"/>
  <c r="B47" i="43"/>
  <c r="S46" i="43"/>
  <c r="Q46" i="43"/>
  <c r="P46" i="43"/>
  <c r="M46" i="43"/>
  <c r="L46" i="43"/>
  <c r="N46" i="43" s="1"/>
  <c r="B46" i="43"/>
  <c r="S45" i="43"/>
  <c r="Q45" i="43"/>
  <c r="P45" i="43"/>
  <c r="M45" i="43"/>
  <c r="L45" i="43"/>
  <c r="O45" i="43" s="1"/>
  <c r="B45" i="43"/>
  <c r="S44" i="43"/>
  <c r="Q44" i="43"/>
  <c r="P44" i="43"/>
  <c r="M44" i="43"/>
  <c r="L44" i="43"/>
  <c r="N44" i="43" s="1"/>
  <c r="B44" i="43"/>
  <c r="S43" i="43"/>
  <c r="Q43" i="43"/>
  <c r="P43" i="43"/>
  <c r="M43" i="43"/>
  <c r="L43" i="43"/>
  <c r="O43" i="43" s="1"/>
  <c r="B43" i="43"/>
  <c r="S42" i="43"/>
  <c r="Q42" i="43"/>
  <c r="P42" i="43"/>
  <c r="O42" i="43"/>
  <c r="M42" i="43"/>
  <c r="L42" i="43"/>
  <c r="N42" i="43" s="1"/>
  <c r="B42" i="43"/>
  <c r="S41" i="43"/>
  <c r="Q41" i="43"/>
  <c r="P41" i="43"/>
  <c r="M41" i="43"/>
  <c r="L41" i="43"/>
  <c r="O41" i="43" s="1"/>
  <c r="B41" i="43"/>
  <c r="S40" i="43"/>
  <c r="Q40" i="43"/>
  <c r="P40" i="43"/>
  <c r="M40" i="43"/>
  <c r="L40" i="43"/>
  <c r="N40" i="43" s="1"/>
  <c r="B40" i="43"/>
  <c r="S39" i="43"/>
  <c r="Q39" i="43"/>
  <c r="P39" i="43"/>
  <c r="M39" i="43"/>
  <c r="L39" i="43"/>
  <c r="O39" i="43" s="1"/>
  <c r="B39" i="43"/>
  <c r="S38" i="43"/>
  <c r="Q38" i="43"/>
  <c r="P38" i="43"/>
  <c r="M38" i="43"/>
  <c r="L38" i="43"/>
  <c r="N38" i="43" s="1"/>
  <c r="B38" i="43"/>
  <c r="S37" i="43"/>
  <c r="Q37" i="43"/>
  <c r="P37" i="43"/>
  <c r="M37" i="43"/>
  <c r="L37" i="43"/>
  <c r="O37" i="43" s="1"/>
  <c r="B37" i="43"/>
  <c r="S36" i="43"/>
  <c r="Q36" i="43"/>
  <c r="P36" i="43"/>
  <c r="M36" i="43"/>
  <c r="L36" i="43"/>
  <c r="N36" i="43" s="1"/>
  <c r="B36" i="43"/>
  <c r="S35" i="43"/>
  <c r="Q35" i="43"/>
  <c r="P35" i="43"/>
  <c r="M35" i="43"/>
  <c r="L35" i="43"/>
  <c r="O35" i="43" s="1"/>
  <c r="B35" i="43"/>
  <c r="S34" i="43"/>
  <c r="Q34" i="43"/>
  <c r="P34" i="43"/>
  <c r="M34" i="43"/>
  <c r="L34" i="43"/>
  <c r="N34" i="43" s="1"/>
  <c r="B34" i="43"/>
  <c r="S33" i="43"/>
  <c r="Q33" i="43"/>
  <c r="P33" i="43"/>
  <c r="M33" i="43"/>
  <c r="L33" i="43"/>
  <c r="O33" i="43" s="1"/>
  <c r="B33" i="43"/>
  <c r="S32" i="43"/>
  <c r="Q32" i="43"/>
  <c r="P32" i="43"/>
  <c r="M32" i="43"/>
  <c r="L32" i="43"/>
  <c r="O32" i="43" s="1"/>
  <c r="B32" i="43"/>
  <c r="S31" i="43"/>
  <c r="Q31" i="43"/>
  <c r="P31" i="43"/>
  <c r="M31" i="43"/>
  <c r="L31" i="43"/>
  <c r="O31" i="43" s="1"/>
  <c r="B31" i="43"/>
  <c r="S30" i="43"/>
  <c r="Q30" i="43"/>
  <c r="P30" i="43"/>
  <c r="M30" i="43"/>
  <c r="L30" i="43"/>
  <c r="O30" i="43" s="1"/>
  <c r="B30" i="43"/>
  <c r="S29" i="43"/>
  <c r="Q29" i="43"/>
  <c r="P29" i="43"/>
  <c r="M29" i="43"/>
  <c r="L29" i="43"/>
  <c r="O29" i="43" s="1"/>
  <c r="B29" i="43"/>
  <c r="S28" i="43"/>
  <c r="Q28" i="43"/>
  <c r="P28" i="43"/>
  <c r="M28" i="43"/>
  <c r="L28" i="43"/>
  <c r="N28" i="43" s="1"/>
  <c r="B28" i="43"/>
  <c r="S27" i="43"/>
  <c r="Q27" i="43"/>
  <c r="P27" i="43"/>
  <c r="M27" i="43"/>
  <c r="L27" i="43"/>
  <c r="O27" i="43" s="1"/>
  <c r="B27" i="43"/>
  <c r="S26" i="43"/>
  <c r="Q26" i="43"/>
  <c r="P26" i="43"/>
  <c r="M26" i="43"/>
  <c r="L26" i="43"/>
  <c r="O26" i="43" s="1"/>
  <c r="B26" i="43"/>
  <c r="S25" i="43"/>
  <c r="Q25" i="43"/>
  <c r="P25" i="43"/>
  <c r="M25" i="43"/>
  <c r="L25" i="43"/>
  <c r="O25" i="43" s="1"/>
  <c r="B25" i="43"/>
  <c r="S24" i="43"/>
  <c r="Q24" i="43"/>
  <c r="P24" i="43"/>
  <c r="M24" i="43"/>
  <c r="L24" i="43"/>
  <c r="N24" i="43" s="1"/>
  <c r="B24" i="43"/>
  <c r="S23" i="43"/>
  <c r="Q23" i="43"/>
  <c r="P23" i="43"/>
  <c r="M23" i="43"/>
  <c r="L23" i="43"/>
  <c r="O23" i="43" s="1"/>
  <c r="B23" i="43"/>
  <c r="S22" i="43"/>
  <c r="Q22" i="43"/>
  <c r="P22" i="43"/>
  <c r="M22" i="43"/>
  <c r="L22" i="43"/>
  <c r="N22" i="43" s="1"/>
  <c r="B22" i="43"/>
  <c r="S21" i="43"/>
  <c r="Q21" i="43"/>
  <c r="P21" i="43"/>
  <c r="M21" i="43"/>
  <c r="L21" i="43"/>
  <c r="O21" i="43" s="1"/>
  <c r="B21" i="43"/>
  <c r="S20" i="43"/>
  <c r="Q20" i="43"/>
  <c r="P20" i="43"/>
  <c r="M20" i="43"/>
  <c r="L20" i="43"/>
  <c r="N20" i="43" s="1"/>
  <c r="B20" i="43"/>
  <c r="S19" i="43"/>
  <c r="Q19" i="43"/>
  <c r="P19" i="43"/>
  <c r="M19" i="43"/>
  <c r="L19" i="43"/>
  <c r="O19" i="43" s="1"/>
  <c r="B19" i="43"/>
  <c r="S18" i="43"/>
  <c r="Q18" i="43"/>
  <c r="P18" i="43"/>
  <c r="M18" i="43"/>
  <c r="L18" i="43"/>
  <c r="O18" i="43" s="1"/>
  <c r="B18" i="43"/>
  <c r="S17" i="43"/>
  <c r="Q17" i="43"/>
  <c r="P17" i="43"/>
  <c r="M17" i="43"/>
  <c r="L17" i="43"/>
  <c r="N17" i="43" s="1"/>
  <c r="B17" i="43"/>
  <c r="S16" i="43"/>
  <c r="Q16" i="43"/>
  <c r="P16" i="43"/>
  <c r="M16" i="43"/>
  <c r="L16" i="43"/>
  <c r="N16" i="43" s="1"/>
  <c r="B16" i="43"/>
  <c r="S15" i="43"/>
  <c r="Q15" i="43"/>
  <c r="P15" i="43"/>
  <c r="M15" i="43"/>
  <c r="L15" i="43"/>
  <c r="O15" i="43" s="1"/>
  <c r="B15" i="43"/>
  <c r="S14" i="43"/>
  <c r="Q14" i="43"/>
  <c r="P14" i="43"/>
  <c r="M14" i="43"/>
  <c r="L14" i="43"/>
  <c r="N14" i="43" s="1"/>
  <c r="B14" i="43"/>
  <c r="S13" i="43"/>
  <c r="Q13" i="43"/>
  <c r="P13" i="43"/>
  <c r="M13" i="43"/>
  <c r="L13" i="43"/>
  <c r="O13" i="43" s="1"/>
  <c r="B13" i="43"/>
  <c r="S12" i="43"/>
  <c r="Q12" i="43"/>
  <c r="P12" i="43"/>
  <c r="M12" i="43"/>
  <c r="L12" i="43"/>
  <c r="N12" i="43" s="1"/>
  <c r="B12" i="43"/>
  <c r="S11" i="43"/>
  <c r="Q11" i="43"/>
  <c r="P11" i="43"/>
  <c r="M11" i="43"/>
  <c r="L11" i="43"/>
  <c r="O11" i="43" s="1"/>
  <c r="B11" i="43"/>
  <c r="S10" i="43"/>
  <c r="Q10" i="43"/>
  <c r="P10" i="43"/>
  <c r="M10" i="43"/>
  <c r="L10" i="43"/>
  <c r="O10" i="43" s="1"/>
  <c r="B10" i="43"/>
  <c r="S9" i="43"/>
  <c r="Q9" i="43"/>
  <c r="P9" i="43"/>
  <c r="M9" i="43"/>
  <c r="L9" i="43"/>
  <c r="O9" i="43" s="1"/>
  <c r="B9" i="43"/>
  <c r="S8" i="43"/>
  <c r="Q8" i="43"/>
  <c r="P8" i="43"/>
  <c r="M8" i="43"/>
  <c r="L8" i="43"/>
  <c r="O8" i="43" s="1"/>
  <c r="B8" i="43"/>
  <c r="S7" i="43"/>
  <c r="Q7" i="43"/>
  <c r="P7" i="43"/>
  <c r="M7" i="43"/>
  <c r="L7" i="43"/>
  <c r="N7" i="43" s="1"/>
  <c r="B7" i="43"/>
  <c r="S6" i="43"/>
  <c r="Q6" i="43"/>
  <c r="P6" i="43"/>
  <c r="M6" i="43"/>
  <c r="L6" i="43"/>
  <c r="O6" i="43" s="1"/>
  <c r="B6" i="43"/>
  <c r="S5" i="43"/>
  <c r="Q5" i="43"/>
  <c r="P5" i="43"/>
  <c r="M5" i="43"/>
  <c r="L5" i="43"/>
  <c r="O5" i="43" s="1"/>
  <c r="B5" i="43"/>
  <c r="S4" i="43"/>
  <c r="Q4" i="43"/>
  <c r="P4" i="43"/>
  <c r="M4" i="43"/>
  <c r="L4" i="43"/>
  <c r="N4" i="43" s="1"/>
  <c r="B4" i="43"/>
  <c r="S3" i="43"/>
  <c r="Q3" i="43"/>
  <c r="P3" i="43"/>
  <c r="M3" i="43"/>
  <c r="L3" i="43"/>
  <c r="O3" i="43" s="1"/>
  <c r="B3" i="43"/>
  <c r="S2" i="43"/>
  <c r="Q2" i="43"/>
  <c r="P2" i="43"/>
  <c r="M2" i="43"/>
  <c r="L2" i="43"/>
  <c r="O2" i="43" s="1"/>
  <c r="B2" i="43"/>
  <c r="B440" i="42"/>
  <c r="B439" i="42"/>
  <c r="B438" i="42"/>
  <c r="B437" i="42"/>
  <c r="B436" i="42"/>
  <c r="B435" i="42"/>
  <c r="B434" i="42"/>
  <c r="B433" i="42"/>
  <c r="B432" i="42"/>
  <c r="B431" i="42"/>
  <c r="B430" i="42"/>
  <c r="B429" i="42"/>
  <c r="B428" i="42"/>
  <c r="B427" i="42"/>
  <c r="B426" i="42"/>
  <c r="B425" i="42"/>
  <c r="B424" i="42"/>
  <c r="B423" i="42"/>
  <c r="B422" i="42"/>
  <c r="B421" i="42"/>
  <c r="B420" i="42"/>
  <c r="B419" i="42"/>
  <c r="B418" i="42"/>
  <c r="B417" i="42"/>
  <c r="B416" i="42"/>
  <c r="B415" i="42"/>
  <c r="B414" i="42"/>
  <c r="B413" i="42"/>
  <c r="B412" i="42"/>
  <c r="B411" i="42"/>
  <c r="B410" i="42"/>
  <c r="B409" i="42"/>
  <c r="B408" i="42"/>
  <c r="B407" i="42"/>
  <c r="B406" i="42"/>
  <c r="B405" i="42"/>
  <c r="B404" i="42"/>
  <c r="B403" i="42"/>
  <c r="B402" i="42"/>
  <c r="B401" i="42"/>
  <c r="B400" i="42"/>
  <c r="B399" i="42"/>
  <c r="B398" i="42"/>
  <c r="B397" i="42"/>
  <c r="B396" i="42"/>
  <c r="B395" i="42"/>
  <c r="B394" i="42"/>
  <c r="B393" i="42"/>
  <c r="B392" i="42"/>
  <c r="B391" i="42"/>
  <c r="B390" i="42"/>
  <c r="B389" i="42"/>
  <c r="B388" i="42"/>
  <c r="B387" i="42"/>
  <c r="B386" i="42"/>
  <c r="B385" i="42"/>
  <c r="B384" i="42"/>
  <c r="B383" i="42"/>
  <c r="B382" i="42"/>
  <c r="B381" i="42"/>
  <c r="B380" i="42"/>
  <c r="B379" i="42"/>
  <c r="B378" i="42"/>
  <c r="B377" i="42"/>
  <c r="B376" i="42"/>
  <c r="B375" i="42"/>
  <c r="B374" i="42"/>
  <c r="B373" i="42"/>
  <c r="B372" i="42"/>
  <c r="B371" i="42"/>
  <c r="B370" i="42"/>
  <c r="B369" i="42"/>
  <c r="B368" i="42"/>
  <c r="B367" i="42"/>
  <c r="B366" i="42"/>
  <c r="B365" i="42"/>
  <c r="B364" i="42"/>
  <c r="B363" i="42"/>
  <c r="B362" i="42"/>
  <c r="B361" i="42"/>
  <c r="B360" i="42"/>
  <c r="B359" i="42"/>
  <c r="B358" i="42"/>
  <c r="B357" i="42"/>
  <c r="B356" i="42"/>
  <c r="B355" i="42"/>
  <c r="B354" i="42"/>
  <c r="B353" i="42"/>
  <c r="B352" i="42"/>
  <c r="B351" i="42"/>
  <c r="B350" i="42"/>
  <c r="B349" i="42"/>
  <c r="B348" i="42"/>
  <c r="B347" i="42"/>
  <c r="B346" i="42"/>
  <c r="B345" i="42"/>
  <c r="B344" i="42"/>
  <c r="B343" i="42"/>
  <c r="B342" i="42"/>
  <c r="B341" i="42"/>
  <c r="B340" i="42"/>
  <c r="B339" i="42"/>
  <c r="B338" i="42"/>
  <c r="B337" i="42"/>
  <c r="B336" i="42"/>
  <c r="B335" i="42"/>
  <c r="B334" i="42"/>
  <c r="B333" i="42"/>
  <c r="B332" i="42"/>
  <c r="B331" i="42"/>
  <c r="B330" i="42"/>
  <c r="B329" i="42"/>
  <c r="B328" i="42"/>
  <c r="B327" i="42"/>
  <c r="B326" i="42"/>
  <c r="B325" i="42"/>
  <c r="B324" i="42"/>
  <c r="B323" i="42"/>
  <c r="B322" i="42"/>
  <c r="B321" i="42"/>
  <c r="B320" i="42"/>
  <c r="B319" i="42"/>
  <c r="B318" i="42"/>
  <c r="B317" i="42"/>
  <c r="B316" i="42"/>
  <c r="B315" i="42"/>
  <c r="B314" i="42"/>
  <c r="B313" i="42"/>
  <c r="B312" i="42"/>
  <c r="B311" i="42"/>
  <c r="B310" i="42"/>
  <c r="B309" i="42"/>
  <c r="B308" i="42"/>
  <c r="B307" i="42"/>
  <c r="B306" i="42"/>
  <c r="B305" i="42"/>
  <c r="B304" i="42"/>
  <c r="B303" i="42"/>
  <c r="B302" i="42"/>
  <c r="B301" i="42"/>
  <c r="B300" i="42"/>
  <c r="B299" i="42"/>
  <c r="B298" i="42"/>
  <c r="B297" i="42"/>
  <c r="B296" i="42"/>
  <c r="B295" i="42"/>
  <c r="B294" i="42"/>
  <c r="B293" i="42"/>
  <c r="B292" i="42"/>
  <c r="B291" i="42"/>
  <c r="B290" i="42"/>
  <c r="B289" i="42"/>
  <c r="B288" i="42"/>
  <c r="B287" i="42"/>
  <c r="B286" i="42"/>
  <c r="B285" i="42"/>
  <c r="B284" i="42"/>
  <c r="B283" i="42"/>
  <c r="B282" i="42"/>
  <c r="B281" i="42"/>
  <c r="B280" i="42"/>
  <c r="B279" i="42"/>
  <c r="B278" i="42"/>
  <c r="B277" i="42"/>
  <c r="B276" i="42"/>
  <c r="B275" i="42"/>
  <c r="B274" i="42"/>
  <c r="B273" i="42"/>
  <c r="B272" i="42"/>
  <c r="B271" i="42"/>
  <c r="B270" i="42"/>
  <c r="B269" i="42"/>
  <c r="B268" i="42"/>
  <c r="B267" i="42"/>
  <c r="B266" i="42"/>
  <c r="B265" i="42"/>
  <c r="B264" i="42"/>
  <c r="B263" i="42"/>
  <c r="B262" i="42"/>
  <c r="B261" i="42"/>
  <c r="B260" i="42"/>
  <c r="B259" i="42"/>
  <c r="B258" i="42"/>
  <c r="B257" i="42"/>
  <c r="B256" i="42"/>
  <c r="B255" i="42"/>
  <c r="B254" i="42"/>
  <c r="B253" i="42"/>
  <c r="B252" i="42"/>
  <c r="B251" i="42"/>
  <c r="B250" i="42"/>
  <c r="B249" i="42"/>
  <c r="B248" i="42"/>
  <c r="B247" i="42"/>
  <c r="B246" i="42"/>
  <c r="B245" i="42"/>
  <c r="B244" i="42"/>
  <c r="B243" i="42"/>
  <c r="B242" i="42"/>
  <c r="B241" i="42"/>
  <c r="B240" i="42"/>
  <c r="B239" i="42"/>
  <c r="B238" i="42"/>
  <c r="B237" i="42"/>
  <c r="B236" i="42"/>
  <c r="B235" i="42"/>
  <c r="B234" i="42"/>
  <c r="B233" i="42"/>
  <c r="B232" i="42"/>
  <c r="B231" i="42"/>
  <c r="B230" i="42"/>
  <c r="B229" i="42"/>
  <c r="B228" i="42"/>
  <c r="B227" i="42"/>
  <c r="B226" i="42"/>
  <c r="B225" i="42"/>
  <c r="B224" i="42"/>
  <c r="B223" i="42"/>
  <c r="B222" i="42"/>
  <c r="B221" i="42"/>
  <c r="B220" i="42"/>
  <c r="B219" i="42"/>
  <c r="B218" i="42"/>
  <c r="B217" i="42"/>
  <c r="B216" i="42"/>
  <c r="B215" i="42"/>
  <c r="B214" i="42"/>
  <c r="B213" i="42"/>
  <c r="B212" i="42"/>
  <c r="B211" i="42"/>
  <c r="B210" i="42"/>
  <c r="B209" i="42"/>
  <c r="B208" i="42"/>
  <c r="B207" i="42"/>
  <c r="B206" i="42"/>
  <c r="B205" i="42"/>
  <c r="B204" i="42"/>
  <c r="B203" i="42"/>
  <c r="B202" i="42"/>
  <c r="B201" i="42"/>
  <c r="B200" i="42"/>
  <c r="B199" i="42"/>
  <c r="B198" i="42"/>
  <c r="B197" i="42"/>
  <c r="B196" i="42"/>
  <c r="B195" i="42"/>
  <c r="B194" i="42"/>
  <c r="B193" i="42"/>
  <c r="B192" i="42"/>
  <c r="B191" i="42"/>
  <c r="B190" i="42"/>
  <c r="B189" i="42"/>
  <c r="B188" i="42"/>
  <c r="B187" i="42"/>
  <c r="B186" i="42"/>
  <c r="B185" i="42"/>
  <c r="B184" i="42"/>
  <c r="B183" i="42"/>
  <c r="B182" i="42"/>
  <c r="B181" i="42"/>
  <c r="B180" i="42"/>
  <c r="B179" i="42"/>
  <c r="B178" i="42"/>
  <c r="B177" i="42"/>
  <c r="B176" i="42"/>
  <c r="B175" i="42"/>
  <c r="B174" i="42"/>
  <c r="B173" i="42"/>
  <c r="B172" i="42"/>
  <c r="B171" i="42"/>
  <c r="B170" i="42"/>
  <c r="B169" i="42"/>
  <c r="B168" i="42"/>
  <c r="B167" i="42"/>
  <c r="B166" i="42"/>
  <c r="B165" i="42"/>
  <c r="B164" i="42"/>
  <c r="B163" i="42"/>
  <c r="B162" i="42"/>
  <c r="B161" i="42"/>
  <c r="B160" i="42"/>
  <c r="B159" i="42"/>
  <c r="B158" i="42"/>
  <c r="B157" i="42"/>
  <c r="B156" i="42"/>
  <c r="B155" i="42"/>
  <c r="B154" i="42"/>
  <c r="B153" i="42"/>
  <c r="B152" i="42"/>
  <c r="B151" i="42"/>
  <c r="B150" i="42"/>
  <c r="B149" i="42"/>
  <c r="B148" i="42"/>
  <c r="B147" i="42"/>
  <c r="B146" i="42"/>
  <c r="B145" i="42"/>
  <c r="B144" i="42"/>
  <c r="B143" i="42"/>
  <c r="B142" i="42"/>
  <c r="B141" i="42"/>
  <c r="B140" i="42"/>
  <c r="B139" i="42"/>
  <c r="B138" i="42"/>
  <c r="B137" i="42"/>
  <c r="B136" i="42"/>
  <c r="B135" i="42"/>
  <c r="B134" i="42"/>
  <c r="B133" i="42"/>
  <c r="B132" i="42"/>
  <c r="B131" i="42"/>
  <c r="B130" i="42"/>
  <c r="B129" i="42"/>
  <c r="B128" i="42"/>
  <c r="B127" i="42"/>
  <c r="B126" i="42"/>
  <c r="B125" i="42"/>
  <c r="B124" i="42"/>
  <c r="B123" i="42"/>
  <c r="B122" i="42"/>
  <c r="B121" i="42"/>
  <c r="B120" i="42"/>
  <c r="B119" i="42"/>
  <c r="B118" i="42"/>
  <c r="B117" i="42"/>
  <c r="B116" i="42"/>
  <c r="B115" i="42"/>
  <c r="B114" i="42"/>
  <c r="B113" i="42"/>
  <c r="B112" i="42"/>
  <c r="B111" i="42"/>
  <c r="B110" i="42"/>
  <c r="B109" i="42"/>
  <c r="B108" i="42"/>
  <c r="B107" i="42"/>
  <c r="B106" i="42"/>
  <c r="B105" i="42"/>
  <c r="B104" i="42"/>
  <c r="B103" i="42"/>
  <c r="B102" i="42"/>
  <c r="B101" i="42"/>
  <c r="B100" i="42"/>
  <c r="B99" i="42"/>
  <c r="B98" i="42"/>
  <c r="B97" i="42"/>
  <c r="B96" i="42"/>
  <c r="B95" i="42"/>
  <c r="B94" i="42"/>
  <c r="B93" i="42"/>
  <c r="B92" i="42"/>
  <c r="B91" i="42"/>
  <c r="B90" i="42"/>
  <c r="B89" i="42"/>
  <c r="B88" i="42"/>
  <c r="B87" i="42"/>
  <c r="B86" i="42"/>
  <c r="B85" i="42"/>
  <c r="B84" i="42"/>
  <c r="B83" i="42"/>
  <c r="B82" i="42"/>
  <c r="B81" i="42"/>
  <c r="B80" i="42"/>
  <c r="B79" i="42"/>
  <c r="B78" i="42"/>
  <c r="B77" i="42"/>
  <c r="B76" i="42"/>
  <c r="B75" i="42"/>
  <c r="B74" i="42"/>
  <c r="B73" i="42"/>
  <c r="B72" i="42"/>
  <c r="B71" i="42"/>
  <c r="B70" i="42"/>
  <c r="B69" i="42"/>
  <c r="B68" i="42"/>
  <c r="B67" i="42"/>
  <c r="B66" i="42"/>
  <c r="B65" i="42"/>
  <c r="B64" i="42"/>
  <c r="B63" i="42"/>
  <c r="B62" i="42"/>
  <c r="B61" i="42"/>
  <c r="B60" i="42"/>
  <c r="B59" i="42"/>
  <c r="B58" i="42"/>
  <c r="B57" i="42"/>
  <c r="B56" i="42"/>
  <c r="B55" i="42"/>
  <c r="B54" i="42"/>
  <c r="B53" i="42"/>
  <c r="B52" i="42"/>
  <c r="B51" i="42"/>
  <c r="B50" i="42"/>
  <c r="B49" i="42"/>
  <c r="B48" i="42"/>
  <c r="B47" i="42"/>
  <c r="B46" i="42"/>
  <c r="B45" i="42"/>
  <c r="B44" i="42"/>
  <c r="B43" i="42"/>
  <c r="B42" i="42"/>
  <c r="B41" i="42"/>
  <c r="B40" i="42"/>
  <c r="B39" i="42"/>
  <c r="B38" i="42"/>
  <c r="B37" i="42"/>
  <c r="B36" i="42"/>
  <c r="B35" i="42"/>
  <c r="B34" i="42"/>
  <c r="B33" i="42"/>
  <c r="B32" i="42"/>
  <c r="B31" i="42"/>
  <c r="B30" i="42"/>
  <c r="B29" i="42"/>
  <c r="B28" i="42"/>
  <c r="B27" i="42"/>
  <c r="B26" i="42"/>
  <c r="B25" i="42"/>
  <c r="B24" i="42"/>
  <c r="B23" i="42"/>
  <c r="B22" i="42"/>
  <c r="B21" i="42"/>
  <c r="B20" i="42"/>
  <c r="B19" i="42"/>
  <c r="B18" i="42"/>
  <c r="B17" i="42"/>
  <c r="B16" i="42"/>
  <c r="B15" i="42"/>
  <c r="B14" i="42"/>
  <c r="B13" i="42"/>
  <c r="B12" i="42"/>
  <c r="B11" i="42"/>
  <c r="B10" i="42"/>
  <c r="B9" i="42"/>
  <c r="B8" i="42"/>
  <c r="B7" i="42"/>
  <c r="B6" i="42"/>
  <c r="B5" i="42"/>
  <c r="B4" i="42"/>
  <c r="B3" i="42"/>
  <c r="Q2" i="42"/>
  <c r="B2" i="42"/>
  <c r="H443" i="36"/>
  <c r="H442" i="36"/>
  <c r="H441" i="36"/>
  <c r="H440" i="36"/>
  <c r="H439" i="36"/>
  <c r="H438" i="36"/>
  <c r="H437" i="36"/>
  <c r="H436" i="36"/>
  <c r="H435" i="36"/>
  <c r="H434" i="36"/>
  <c r="H433" i="36"/>
  <c r="H432" i="36"/>
  <c r="H431" i="36"/>
  <c r="H430" i="36"/>
  <c r="H429" i="36"/>
  <c r="H428" i="36"/>
  <c r="H427" i="36"/>
  <c r="H426" i="36"/>
  <c r="H425" i="36"/>
  <c r="H424" i="36"/>
  <c r="H423" i="36"/>
  <c r="H422" i="36"/>
  <c r="H421" i="36"/>
  <c r="H420" i="36"/>
  <c r="H419" i="36"/>
  <c r="H418" i="36"/>
  <c r="H417" i="36"/>
  <c r="H416" i="36"/>
  <c r="H415" i="36"/>
  <c r="H414" i="36"/>
  <c r="H413" i="36"/>
  <c r="H412" i="36"/>
  <c r="H411" i="36"/>
  <c r="H410" i="36"/>
  <c r="H409" i="36"/>
  <c r="H408" i="36"/>
  <c r="H407" i="36"/>
  <c r="H406" i="36"/>
  <c r="H405" i="36"/>
  <c r="H404" i="36"/>
  <c r="H403" i="36"/>
  <c r="H402" i="36"/>
  <c r="H401" i="36"/>
  <c r="H400" i="36"/>
  <c r="H399" i="36"/>
  <c r="H398" i="36"/>
  <c r="H397" i="36"/>
  <c r="H396" i="36"/>
  <c r="H395" i="36"/>
  <c r="H394" i="36"/>
  <c r="H393" i="36"/>
  <c r="H392" i="36"/>
  <c r="H391" i="36"/>
  <c r="H390" i="36"/>
  <c r="H389" i="36"/>
  <c r="H388" i="36"/>
  <c r="H387" i="36"/>
  <c r="H386" i="36"/>
  <c r="H385" i="36"/>
  <c r="H384" i="36"/>
  <c r="H383" i="36"/>
  <c r="H382" i="36"/>
  <c r="H381" i="36"/>
  <c r="H380" i="36"/>
  <c r="H379" i="36"/>
  <c r="H378" i="36"/>
  <c r="H377" i="36"/>
  <c r="H376" i="36"/>
  <c r="H375" i="36"/>
  <c r="H374" i="36"/>
  <c r="H373" i="36"/>
  <c r="H372" i="36"/>
  <c r="H371" i="36"/>
  <c r="H370" i="36"/>
  <c r="H369" i="36"/>
  <c r="H368" i="36"/>
  <c r="H367" i="36"/>
  <c r="H366" i="36"/>
  <c r="H365" i="36"/>
  <c r="H364" i="36"/>
  <c r="H363" i="36"/>
  <c r="H362" i="36"/>
  <c r="H361" i="36"/>
  <c r="H360" i="36"/>
  <c r="H359" i="36"/>
  <c r="H358" i="36"/>
  <c r="H357" i="36"/>
  <c r="H356" i="36"/>
  <c r="H355" i="36"/>
  <c r="H354" i="36"/>
  <c r="H353" i="36"/>
  <c r="H352" i="36"/>
  <c r="H351" i="36"/>
  <c r="H350" i="36"/>
  <c r="H349" i="36"/>
  <c r="H348" i="36"/>
  <c r="H347" i="36"/>
  <c r="H346" i="36"/>
  <c r="H345" i="36"/>
  <c r="H344" i="36"/>
  <c r="H343" i="36"/>
  <c r="H342" i="36"/>
  <c r="H341" i="36"/>
  <c r="H340" i="36"/>
  <c r="H339" i="36"/>
  <c r="H338" i="36"/>
  <c r="H337" i="36"/>
  <c r="H336" i="36"/>
  <c r="H335" i="36"/>
  <c r="H334" i="36"/>
  <c r="H333" i="36"/>
  <c r="H332" i="36"/>
  <c r="H331" i="36"/>
  <c r="H330" i="36"/>
  <c r="H329" i="36"/>
  <c r="H328" i="36"/>
  <c r="H327" i="36"/>
  <c r="H326" i="36"/>
  <c r="H325" i="36"/>
  <c r="H324" i="36"/>
  <c r="H323" i="36"/>
  <c r="H322" i="36"/>
  <c r="H321" i="36"/>
  <c r="H320" i="36"/>
  <c r="H319" i="36"/>
  <c r="H318" i="36"/>
  <c r="H317" i="36"/>
  <c r="H316" i="36"/>
  <c r="H315" i="36"/>
  <c r="H314" i="36"/>
  <c r="H313" i="36"/>
  <c r="H312" i="36"/>
  <c r="H311" i="36"/>
  <c r="H310" i="36"/>
  <c r="H309" i="36"/>
  <c r="H308" i="36"/>
  <c r="H307" i="36"/>
  <c r="H306" i="36"/>
  <c r="H305" i="36"/>
  <c r="H304" i="36"/>
  <c r="H303" i="36"/>
  <c r="H302" i="36"/>
  <c r="H301" i="36"/>
  <c r="H300" i="36"/>
  <c r="H299" i="36"/>
  <c r="H298" i="36"/>
  <c r="H297" i="36"/>
  <c r="H296" i="36"/>
  <c r="H295" i="36"/>
  <c r="H294" i="36"/>
  <c r="H293" i="36"/>
  <c r="H292" i="36"/>
  <c r="H291" i="36"/>
  <c r="H290" i="36"/>
  <c r="H289" i="36"/>
  <c r="H288" i="36"/>
  <c r="H287" i="36"/>
  <c r="H286" i="36"/>
  <c r="H285" i="36"/>
  <c r="H284" i="36"/>
  <c r="H283" i="36"/>
  <c r="H282" i="36"/>
  <c r="H281" i="36"/>
  <c r="H280" i="36"/>
  <c r="H279" i="36"/>
  <c r="H278" i="36"/>
  <c r="H277" i="36"/>
  <c r="H276" i="36"/>
  <c r="H275" i="36"/>
  <c r="H274" i="36"/>
  <c r="H273" i="36"/>
  <c r="H272" i="36"/>
  <c r="H271" i="36"/>
  <c r="H270" i="36"/>
  <c r="H269" i="36"/>
  <c r="H268" i="36"/>
  <c r="H267" i="36"/>
  <c r="H266" i="36"/>
  <c r="H265" i="36"/>
  <c r="H264" i="36"/>
  <c r="H263" i="36"/>
  <c r="H262" i="36"/>
  <c r="H261" i="36"/>
  <c r="H260" i="36"/>
  <c r="H259" i="36"/>
  <c r="H258" i="36"/>
  <c r="H257" i="36"/>
  <c r="H256" i="36"/>
  <c r="H255" i="36"/>
  <c r="H254" i="36"/>
  <c r="H253" i="36"/>
  <c r="H252" i="36"/>
  <c r="H251" i="36"/>
  <c r="H250" i="36"/>
  <c r="H249" i="36"/>
  <c r="H248" i="36"/>
  <c r="H247" i="36"/>
  <c r="H246" i="36"/>
  <c r="H245" i="36"/>
  <c r="H244" i="36"/>
  <c r="H243" i="36"/>
  <c r="H242" i="36"/>
  <c r="H241" i="36"/>
  <c r="H240" i="36"/>
  <c r="H239" i="36"/>
  <c r="H238" i="36"/>
  <c r="H237" i="36"/>
  <c r="H236" i="36"/>
  <c r="H235" i="36"/>
  <c r="H234" i="36"/>
  <c r="H233" i="36"/>
  <c r="H232" i="36"/>
  <c r="H231" i="36"/>
  <c r="H230" i="36"/>
  <c r="H229" i="36"/>
  <c r="H228" i="36"/>
  <c r="H227" i="36"/>
  <c r="H226" i="36"/>
  <c r="H225" i="36"/>
  <c r="H224" i="36"/>
  <c r="H223" i="36"/>
  <c r="H222" i="36"/>
  <c r="H221" i="36"/>
  <c r="H220" i="36"/>
  <c r="H219" i="36"/>
  <c r="H218" i="36"/>
  <c r="H217" i="36"/>
  <c r="H216" i="36"/>
  <c r="H215" i="36"/>
  <c r="H214" i="36"/>
  <c r="H213" i="36"/>
  <c r="H212" i="36"/>
  <c r="H211" i="36"/>
  <c r="H210" i="36"/>
  <c r="H209" i="36"/>
  <c r="H208" i="36"/>
  <c r="H207" i="36"/>
  <c r="H206" i="36"/>
  <c r="H205" i="36"/>
  <c r="H204" i="36"/>
  <c r="H203" i="36"/>
  <c r="H202" i="36"/>
  <c r="H201" i="36"/>
  <c r="H200" i="36"/>
  <c r="H199" i="36"/>
  <c r="H198" i="36"/>
  <c r="H197" i="36"/>
  <c r="H196" i="36"/>
  <c r="H195" i="36"/>
  <c r="H194" i="36"/>
  <c r="H193" i="36"/>
  <c r="H192" i="36"/>
  <c r="H191" i="36"/>
  <c r="H190" i="36"/>
  <c r="H189" i="36"/>
  <c r="H188" i="36"/>
  <c r="H187" i="36"/>
  <c r="H186" i="36"/>
  <c r="H185" i="36"/>
  <c r="H184" i="36"/>
  <c r="H183" i="36"/>
  <c r="H182" i="36"/>
  <c r="H181" i="36"/>
  <c r="H180" i="36"/>
  <c r="H179" i="36"/>
  <c r="H178" i="36"/>
  <c r="H177" i="36"/>
  <c r="H176" i="36"/>
  <c r="H175" i="36"/>
  <c r="H174" i="36"/>
  <c r="H173" i="36"/>
  <c r="H172" i="36"/>
  <c r="H171" i="36"/>
  <c r="H170" i="36"/>
  <c r="H169" i="36"/>
  <c r="H168" i="36"/>
  <c r="H167" i="36"/>
  <c r="H166" i="36"/>
  <c r="H165" i="36"/>
  <c r="H164" i="36"/>
  <c r="H163" i="36"/>
  <c r="H162" i="36"/>
  <c r="H161" i="36"/>
  <c r="H160" i="36"/>
  <c r="H159" i="36"/>
  <c r="H158" i="36"/>
  <c r="H157" i="36"/>
  <c r="H156" i="36"/>
  <c r="H155" i="36"/>
  <c r="H154" i="36"/>
  <c r="H153" i="36"/>
  <c r="H152" i="36"/>
  <c r="H151" i="36"/>
  <c r="H150" i="36"/>
  <c r="H149" i="36"/>
  <c r="H148" i="36"/>
  <c r="H147" i="36"/>
  <c r="H146" i="36"/>
  <c r="H145" i="36"/>
  <c r="H144" i="36"/>
  <c r="H143" i="36"/>
  <c r="H142" i="36"/>
  <c r="H141" i="36"/>
  <c r="H140" i="36"/>
  <c r="H139" i="36"/>
  <c r="H138" i="36"/>
  <c r="H137" i="36"/>
  <c r="H136" i="36"/>
  <c r="H135" i="36"/>
  <c r="H134" i="36"/>
  <c r="H133" i="36"/>
  <c r="H132" i="36"/>
  <c r="H131" i="36"/>
  <c r="H130" i="36"/>
  <c r="H129" i="36"/>
  <c r="H128" i="36"/>
  <c r="H127" i="36"/>
  <c r="H126" i="36"/>
  <c r="H125" i="36"/>
  <c r="H124" i="36"/>
  <c r="H123" i="36"/>
  <c r="H122" i="36"/>
  <c r="H121" i="36"/>
  <c r="H120" i="36"/>
  <c r="H119" i="36"/>
  <c r="H118" i="36"/>
  <c r="H117" i="36"/>
  <c r="H116" i="36"/>
  <c r="H115" i="36"/>
  <c r="H114" i="36"/>
  <c r="H113" i="36"/>
  <c r="H112" i="36"/>
  <c r="H111" i="36"/>
  <c r="H110" i="36"/>
  <c r="H109" i="36"/>
  <c r="H108" i="36"/>
  <c r="H107" i="36"/>
  <c r="H106" i="36"/>
  <c r="H105" i="36"/>
  <c r="H104" i="36"/>
  <c r="H103" i="36"/>
  <c r="H102" i="36"/>
  <c r="H101" i="36"/>
  <c r="H100" i="36"/>
  <c r="H99" i="36"/>
  <c r="H98" i="36"/>
  <c r="H97" i="36"/>
  <c r="H96" i="36"/>
  <c r="H95" i="36"/>
  <c r="H94" i="36"/>
  <c r="H93" i="36"/>
  <c r="H92" i="36"/>
  <c r="H91" i="36"/>
  <c r="H90" i="36"/>
  <c r="H89" i="36"/>
  <c r="H88" i="36"/>
  <c r="H87" i="36"/>
  <c r="H86" i="36"/>
  <c r="H85" i="36"/>
  <c r="H84" i="36"/>
  <c r="H83" i="36"/>
  <c r="H82" i="36"/>
  <c r="H81" i="36"/>
  <c r="H80" i="36"/>
  <c r="H79" i="36"/>
  <c r="H78" i="36"/>
  <c r="H77" i="36"/>
  <c r="H76" i="36"/>
  <c r="H75" i="36"/>
  <c r="H74" i="36"/>
  <c r="H73" i="36"/>
  <c r="H72" i="36"/>
  <c r="H71" i="36"/>
  <c r="H70" i="36"/>
  <c r="H69" i="36"/>
  <c r="H68" i="36"/>
  <c r="H67" i="36"/>
  <c r="H66" i="36"/>
  <c r="H65" i="36"/>
  <c r="H64" i="36"/>
  <c r="H63" i="36"/>
  <c r="H62" i="36"/>
  <c r="H61" i="36"/>
  <c r="H60" i="36"/>
  <c r="H59" i="36"/>
  <c r="H58" i="36"/>
  <c r="H57" i="36"/>
  <c r="H56" i="36"/>
  <c r="H55" i="36"/>
  <c r="H54" i="36"/>
  <c r="H53" i="36"/>
  <c r="H52" i="36"/>
  <c r="H51" i="36"/>
  <c r="H50" i="36"/>
  <c r="H49" i="36"/>
  <c r="H48" i="36"/>
  <c r="H47" i="36"/>
  <c r="H46" i="36"/>
  <c r="H45" i="36"/>
  <c r="H44" i="36"/>
  <c r="H43" i="36"/>
  <c r="H42" i="36"/>
  <c r="H41" i="36"/>
  <c r="H40" i="36"/>
  <c r="H39" i="36"/>
  <c r="H38" i="36"/>
  <c r="H37" i="36"/>
  <c r="H36" i="36"/>
  <c r="H35" i="36"/>
  <c r="H34" i="36"/>
  <c r="H33" i="36"/>
  <c r="H32" i="36"/>
  <c r="H31" i="36"/>
  <c r="H30" i="36"/>
  <c r="H29" i="36"/>
  <c r="H28" i="36"/>
  <c r="H27" i="36"/>
  <c r="H26" i="36"/>
  <c r="H25" i="36"/>
  <c r="H24" i="36"/>
  <c r="H23" i="36"/>
  <c r="H22" i="36"/>
  <c r="H21" i="36"/>
  <c r="H20" i="36"/>
  <c r="H19" i="36"/>
  <c r="H18" i="36"/>
  <c r="H17" i="36"/>
  <c r="H16" i="36"/>
  <c r="H15" i="36"/>
  <c r="H14" i="36"/>
  <c r="H13" i="36"/>
  <c r="H12" i="36"/>
  <c r="H11" i="36"/>
  <c r="H10" i="36"/>
  <c r="H9" i="36"/>
  <c r="H8" i="36"/>
  <c r="H7" i="36"/>
  <c r="H6" i="36"/>
  <c r="H5" i="36"/>
  <c r="H4" i="36"/>
  <c r="H3" i="36"/>
  <c r="H2" i="36"/>
  <c r="P443" i="36"/>
  <c r="P442" i="36"/>
  <c r="P441" i="36"/>
  <c r="P440" i="36"/>
  <c r="P439" i="36"/>
  <c r="P438" i="36"/>
  <c r="P437" i="36"/>
  <c r="P436" i="36"/>
  <c r="P435" i="36"/>
  <c r="P434" i="36"/>
  <c r="P433" i="36"/>
  <c r="P432" i="36"/>
  <c r="P431" i="36"/>
  <c r="P430" i="36"/>
  <c r="P429" i="36"/>
  <c r="P428" i="36"/>
  <c r="P427" i="36"/>
  <c r="P426" i="36"/>
  <c r="P425" i="36"/>
  <c r="P424" i="36"/>
  <c r="P423" i="36"/>
  <c r="P422" i="36"/>
  <c r="P421" i="36"/>
  <c r="P420" i="36"/>
  <c r="P419" i="36"/>
  <c r="P418" i="36"/>
  <c r="P417" i="36"/>
  <c r="P416" i="36"/>
  <c r="P415" i="36"/>
  <c r="P414" i="36"/>
  <c r="P413" i="36"/>
  <c r="P412" i="36"/>
  <c r="P411" i="36"/>
  <c r="P410" i="36"/>
  <c r="P409" i="36"/>
  <c r="P408" i="36"/>
  <c r="P407" i="36"/>
  <c r="P406" i="36"/>
  <c r="P405" i="36"/>
  <c r="P404" i="36"/>
  <c r="P403" i="36"/>
  <c r="P402" i="36"/>
  <c r="P401" i="36"/>
  <c r="P400" i="36"/>
  <c r="P399" i="36"/>
  <c r="P398" i="36"/>
  <c r="P397" i="36"/>
  <c r="P396" i="36"/>
  <c r="P395" i="36"/>
  <c r="P394" i="36"/>
  <c r="P393" i="36"/>
  <c r="P392" i="36"/>
  <c r="P391" i="36"/>
  <c r="P390" i="36"/>
  <c r="P389" i="36"/>
  <c r="P388" i="36"/>
  <c r="P387" i="36"/>
  <c r="P386" i="36"/>
  <c r="P385" i="36"/>
  <c r="P384" i="36"/>
  <c r="P383" i="36"/>
  <c r="P382" i="36"/>
  <c r="P381" i="36"/>
  <c r="P380" i="36"/>
  <c r="P379" i="36"/>
  <c r="P378" i="36"/>
  <c r="P377" i="36"/>
  <c r="P376" i="36"/>
  <c r="P375" i="36"/>
  <c r="P374" i="36"/>
  <c r="P373" i="36"/>
  <c r="P372" i="36"/>
  <c r="P371" i="36"/>
  <c r="P370" i="36"/>
  <c r="P369" i="36"/>
  <c r="P368" i="36"/>
  <c r="P367" i="36"/>
  <c r="P366" i="36"/>
  <c r="P365" i="36"/>
  <c r="P364" i="36"/>
  <c r="P363" i="36"/>
  <c r="P362" i="36"/>
  <c r="P361" i="36"/>
  <c r="P360" i="36"/>
  <c r="P359" i="36"/>
  <c r="P358" i="36"/>
  <c r="P357" i="36"/>
  <c r="P356" i="36"/>
  <c r="P355" i="36"/>
  <c r="P354" i="36"/>
  <c r="P353" i="36"/>
  <c r="P352" i="36"/>
  <c r="P351" i="36"/>
  <c r="P350" i="36"/>
  <c r="P349" i="36"/>
  <c r="P348" i="36"/>
  <c r="P347" i="36"/>
  <c r="P346" i="36"/>
  <c r="P345" i="36"/>
  <c r="P344" i="36"/>
  <c r="P343" i="36"/>
  <c r="P342" i="36"/>
  <c r="P341" i="36"/>
  <c r="P340" i="36"/>
  <c r="P339" i="36"/>
  <c r="P338" i="36"/>
  <c r="P337" i="36"/>
  <c r="P336" i="36"/>
  <c r="P335" i="36"/>
  <c r="P334" i="36"/>
  <c r="P333" i="36"/>
  <c r="P332" i="36"/>
  <c r="P331" i="36"/>
  <c r="P330" i="36"/>
  <c r="P329" i="36"/>
  <c r="P328" i="36"/>
  <c r="P327" i="36"/>
  <c r="P326" i="36"/>
  <c r="P325" i="36"/>
  <c r="P324" i="36"/>
  <c r="P323" i="36"/>
  <c r="P322" i="36"/>
  <c r="P321" i="36"/>
  <c r="P320" i="36"/>
  <c r="P319" i="36"/>
  <c r="P318" i="36"/>
  <c r="P317" i="36"/>
  <c r="P316" i="36"/>
  <c r="P315" i="36"/>
  <c r="P314" i="36"/>
  <c r="P313" i="36"/>
  <c r="P312" i="36"/>
  <c r="P311" i="36"/>
  <c r="P310" i="36"/>
  <c r="P309" i="36"/>
  <c r="P308" i="36"/>
  <c r="P307" i="36"/>
  <c r="P306" i="36"/>
  <c r="P305" i="36"/>
  <c r="P304" i="36"/>
  <c r="P303" i="36"/>
  <c r="P302" i="36"/>
  <c r="P301" i="36"/>
  <c r="P300" i="36"/>
  <c r="P299" i="36"/>
  <c r="P298" i="36"/>
  <c r="P297" i="36"/>
  <c r="P296" i="36"/>
  <c r="P295" i="36"/>
  <c r="P294" i="36"/>
  <c r="P293" i="36"/>
  <c r="P292" i="36"/>
  <c r="P291" i="36"/>
  <c r="P290" i="36"/>
  <c r="P289" i="36"/>
  <c r="P288" i="36"/>
  <c r="P287" i="36"/>
  <c r="P286" i="36"/>
  <c r="P285" i="36"/>
  <c r="P284" i="36"/>
  <c r="P283" i="36"/>
  <c r="P282" i="36"/>
  <c r="P281" i="36"/>
  <c r="P280" i="36"/>
  <c r="P279" i="36"/>
  <c r="P278" i="36"/>
  <c r="P277" i="36"/>
  <c r="P276" i="36"/>
  <c r="P275" i="36"/>
  <c r="P274" i="36"/>
  <c r="P273" i="36"/>
  <c r="P272" i="36"/>
  <c r="P271" i="36"/>
  <c r="P270" i="36"/>
  <c r="P269" i="36"/>
  <c r="P268" i="36"/>
  <c r="P267" i="36"/>
  <c r="P266" i="36"/>
  <c r="P265" i="36"/>
  <c r="P264" i="36"/>
  <c r="P263" i="36"/>
  <c r="P262" i="36"/>
  <c r="P261" i="36"/>
  <c r="P260" i="36"/>
  <c r="P259" i="36"/>
  <c r="P258" i="36"/>
  <c r="P257" i="36"/>
  <c r="P256" i="36"/>
  <c r="P255" i="36"/>
  <c r="P254" i="36"/>
  <c r="P253" i="36"/>
  <c r="P252" i="36"/>
  <c r="P251" i="36"/>
  <c r="P250" i="36"/>
  <c r="P249" i="36"/>
  <c r="P248" i="36"/>
  <c r="P247" i="36"/>
  <c r="P246" i="36"/>
  <c r="P245" i="36"/>
  <c r="P244" i="36"/>
  <c r="P243" i="36"/>
  <c r="P242" i="36"/>
  <c r="P241" i="36"/>
  <c r="P240" i="36"/>
  <c r="P239" i="36"/>
  <c r="P238" i="36"/>
  <c r="P237" i="36"/>
  <c r="P236" i="36"/>
  <c r="P235" i="36"/>
  <c r="P234" i="36"/>
  <c r="P233" i="36"/>
  <c r="P232" i="36"/>
  <c r="P231" i="36"/>
  <c r="P230" i="36"/>
  <c r="P229" i="36"/>
  <c r="P228" i="36"/>
  <c r="P227" i="36"/>
  <c r="P226" i="36"/>
  <c r="P225" i="36"/>
  <c r="P224" i="36"/>
  <c r="P223" i="36"/>
  <c r="P222" i="36"/>
  <c r="P221" i="36"/>
  <c r="P220" i="36"/>
  <c r="P219" i="36"/>
  <c r="P218" i="36"/>
  <c r="P217" i="36"/>
  <c r="P216" i="36"/>
  <c r="P215" i="36"/>
  <c r="P214" i="36"/>
  <c r="P213" i="36"/>
  <c r="P212" i="36"/>
  <c r="P211" i="36"/>
  <c r="P210" i="36"/>
  <c r="P209" i="36"/>
  <c r="P208" i="36"/>
  <c r="P207" i="36"/>
  <c r="P206" i="36"/>
  <c r="P205" i="36"/>
  <c r="P204" i="36"/>
  <c r="P203" i="36"/>
  <c r="P202" i="36"/>
  <c r="P201" i="36"/>
  <c r="P200" i="36"/>
  <c r="P199" i="36"/>
  <c r="P198" i="36"/>
  <c r="P197" i="36"/>
  <c r="P196" i="36"/>
  <c r="P195" i="36"/>
  <c r="P194" i="36"/>
  <c r="P193" i="36"/>
  <c r="P192" i="36"/>
  <c r="P191" i="36"/>
  <c r="P190" i="36"/>
  <c r="P189" i="36"/>
  <c r="P188" i="36"/>
  <c r="P187" i="36"/>
  <c r="P186" i="36"/>
  <c r="P185" i="36"/>
  <c r="P184" i="36"/>
  <c r="P183" i="36"/>
  <c r="P182" i="36"/>
  <c r="P181" i="36"/>
  <c r="P180" i="36"/>
  <c r="P179" i="36"/>
  <c r="P178" i="36"/>
  <c r="P177" i="36"/>
  <c r="P176" i="36"/>
  <c r="P175" i="36"/>
  <c r="P174" i="36"/>
  <c r="P173" i="36"/>
  <c r="P172" i="36"/>
  <c r="P171" i="36"/>
  <c r="P170" i="36"/>
  <c r="P169" i="36"/>
  <c r="P168" i="36"/>
  <c r="P167" i="36"/>
  <c r="P166" i="36"/>
  <c r="P165" i="36"/>
  <c r="P164" i="36"/>
  <c r="P163" i="36"/>
  <c r="P162" i="36"/>
  <c r="P161" i="36"/>
  <c r="P160" i="36"/>
  <c r="P159" i="36"/>
  <c r="P158" i="36"/>
  <c r="P157" i="36"/>
  <c r="P156" i="36"/>
  <c r="P155" i="36"/>
  <c r="P154" i="36"/>
  <c r="P153" i="36"/>
  <c r="P152" i="36"/>
  <c r="P151" i="36"/>
  <c r="P150" i="36"/>
  <c r="P149" i="36"/>
  <c r="P148" i="36"/>
  <c r="P147" i="36"/>
  <c r="P146" i="36"/>
  <c r="P145" i="36"/>
  <c r="P144" i="36"/>
  <c r="P143" i="36"/>
  <c r="P142" i="36"/>
  <c r="P141" i="36"/>
  <c r="P140" i="36"/>
  <c r="P139" i="36"/>
  <c r="P138" i="36"/>
  <c r="P137" i="36"/>
  <c r="P136" i="36"/>
  <c r="P135" i="36"/>
  <c r="P134" i="36"/>
  <c r="P133" i="36"/>
  <c r="P132" i="36"/>
  <c r="P131" i="36"/>
  <c r="P130" i="36"/>
  <c r="P129" i="36"/>
  <c r="P128" i="36"/>
  <c r="P127" i="36"/>
  <c r="P126" i="36"/>
  <c r="P125" i="36"/>
  <c r="P124" i="36"/>
  <c r="P123" i="36"/>
  <c r="P122" i="36"/>
  <c r="P121" i="36"/>
  <c r="P120" i="36"/>
  <c r="P119" i="36"/>
  <c r="P118" i="36"/>
  <c r="P117" i="36"/>
  <c r="P116" i="36"/>
  <c r="P115" i="36"/>
  <c r="P114" i="36"/>
  <c r="P113" i="36"/>
  <c r="P112" i="36"/>
  <c r="P111" i="36"/>
  <c r="P110" i="36"/>
  <c r="P109" i="36"/>
  <c r="P108" i="36"/>
  <c r="P107" i="36"/>
  <c r="P106" i="36"/>
  <c r="P105" i="36"/>
  <c r="P104" i="36"/>
  <c r="P103" i="36"/>
  <c r="P102" i="36"/>
  <c r="P101" i="36"/>
  <c r="P100" i="36"/>
  <c r="P99" i="36"/>
  <c r="P98" i="36"/>
  <c r="P97" i="36"/>
  <c r="P96" i="36"/>
  <c r="P95" i="36"/>
  <c r="P94" i="36"/>
  <c r="P93" i="36"/>
  <c r="P92" i="36"/>
  <c r="P91" i="36"/>
  <c r="P90" i="36"/>
  <c r="P89" i="36"/>
  <c r="P88" i="36"/>
  <c r="P87" i="36"/>
  <c r="P86" i="36"/>
  <c r="P85" i="36"/>
  <c r="P84" i="36"/>
  <c r="P83" i="36"/>
  <c r="P82" i="36"/>
  <c r="P81" i="36"/>
  <c r="P80" i="36"/>
  <c r="P79" i="36"/>
  <c r="P78" i="36"/>
  <c r="P77" i="36"/>
  <c r="P76" i="36"/>
  <c r="P75" i="36"/>
  <c r="P74" i="36"/>
  <c r="P73" i="36"/>
  <c r="P72" i="36"/>
  <c r="P71" i="36"/>
  <c r="P70" i="36"/>
  <c r="P69" i="36"/>
  <c r="P68" i="36"/>
  <c r="P67" i="36"/>
  <c r="P66" i="36"/>
  <c r="P65" i="36"/>
  <c r="P64" i="36"/>
  <c r="P63" i="36"/>
  <c r="P62" i="36"/>
  <c r="P61" i="36"/>
  <c r="P60" i="36"/>
  <c r="P59" i="36"/>
  <c r="P58" i="36"/>
  <c r="P57" i="36"/>
  <c r="P56" i="36"/>
  <c r="P55" i="36"/>
  <c r="P54" i="36"/>
  <c r="P53" i="36"/>
  <c r="P52" i="36"/>
  <c r="P51" i="36"/>
  <c r="P50" i="36"/>
  <c r="P49" i="36"/>
  <c r="P48" i="36"/>
  <c r="P47" i="36"/>
  <c r="P46" i="36"/>
  <c r="P45" i="36"/>
  <c r="P44" i="36"/>
  <c r="P43" i="36"/>
  <c r="P42" i="36"/>
  <c r="P41" i="36"/>
  <c r="P40" i="36"/>
  <c r="P39" i="36"/>
  <c r="P38" i="36"/>
  <c r="P37" i="36"/>
  <c r="P36" i="36"/>
  <c r="P35" i="36"/>
  <c r="P34" i="36"/>
  <c r="P33" i="36"/>
  <c r="P32" i="36"/>
  <c r="P31" i="36"/>
  <c r="P30" i="36"/>
  <c r="P29" i="36"/>
  <c r="P28" i="36"/>
  <c r="P27" i="36"/>
  <c r="P26" i="36"/>
  <c r="P25" i="36"/>
  <c r="P24" i="36"/>
  <c r="P23" i="36"/>
  <c r="P22" i="36"/>
  <c r="P21" i="36"/>
  <c r="P20" i="36"/>
  <c r="P19" i="36"/>
  <c r="P18" i="36"/>
  <c r="P17" i="36"/>
  <c r="P16" i="36"/>
  <c r="P15" i="36"/>
  <c r="P14" i="36"/>
  <c r="P13" i="36"/>
  <c r="P12" i="36"/>
  <c r="P11" i="36"/>
  <c r="P10" i="36"/>
  <c r="P9" i="36"/>
  <c r="P8" i="36"/>
  <c r="P7" i="36"/>
  <c r="P6" i="36"/>
  <c r="P5" i="36"/>
  <c r="P4" i="36"/>
  <c r="P3" i="36"/>
  <c r="P2" i="36"/>
  <c r="M443" i="36"/>
  <c r="M442" i="36"/>
  <c r="M441" i="36"/>
  <c r="M440" i="36"/>
  <c r="M439" i="36"/>
  <c r="M438" i="36"/>
  <c r="M437" i="36"/>
  <c r="M436" i="36"/>
  <c r="M435" i="36"/>
  <c r="M434" i="36"/>
  <c r="M433" i="36"/>
  <c r="M432" i="36"/>
  <c r="M431" i="36"/>
  <c r="M430" i="36"/>
  <c r="M429" i="36"/>
  <c r="M428" i="36"/>
  <c r="M427" i="36"/>
  <c r="M426" i="36"/>
  <c r="M425" i="36"/>
  <c r="M424" i="36"/>
  <c r="M423" i="36"/>
  <c r="M422" i="36"/>
  <c r="M421" i="36"/>
  <c r="M420" i="36"/>
  <c r="M419" i="36"/>
  <c r="M418" i="36"/>
  <c r="M417" i="36"/>
  <c r="M416" i="36"/>
  <c r="M415" i="36"/>
  <c r="M414" i="36"/>
  <c r="M413" i="36"/>
  <c r="M412" i="36"/>
  <c r="M411" i="36"/>
  <c r="M410" i="36"/>
  <c r="M409" i="36"/>
  <c r="M408" i="36"/>
  <c r="M407" i="36"/>
  <c r="M406" i="36"/>
  <c r="M405" i="36"/>
  <c r="M404" i="36"/>
  <c r="M403" i="36"/>
  <c r="M402" i="36"/>
  <c r="M401" i="36"/>
  <c r="M400" i="36"/>
  <c r="M399" i="36"/>
  <c r="M398" i="36"/>
  <c r="M397" i="36"/>
  <c r="M396" i="36"/>
  <c r="M395" i="36"/>
  <c r="M394" i="36"/>
  <c r="M393" i="36"/>
  <c r="M392" i="36"/>
  <c r="M391" i="36"/>
  <c r="M390" i="36"/>
  <c r="M389" i="36"/>
  <c r="M388" i="36"/>
  <c r="M387" i="36"/>
  <c r="M386" i="36"/>
  <c r="M385" i="36"/>
  <c r="M384" i="36"/>
  <c r="M383" i="36"/>
  <c r="M382" i="36"/>
  <c r="M381" i="36"/>
  <c r="M380" i="36"/>
  <c r="M379" i="36"/>
  <c r="M378" i="36"/>
  <c r="M377" i="36"/>
  <c r="M376" i="36"/>
  <c r="M375" i="36"/>
  <c r="M374" i="36"/>
  <c r="M373" i="36"/>
  <c r="M372" i="36"/>
  <c r="M371" i="36"/>
  <c r="M370" i="36"/>
  <c r="M369" i="36"/>
  <c r="M368" i="36"/>
  <c r="M367" i="36"/>
  <c r="M366" i="36"/>
  <c r="M365" i="36"/>
  <c r="M364" i="36"/>
  <c r="M363" i="36"/>
  <c r="M362" i="36"/>
  <c r="M361" i="36"/>
  <c r="M360" i="36"/>
  <c r="M359" i="36"/>
  <c r="M358" i="36"/>
  <c r="M357" i="36"/>
  <c r="M356" i="36"/>
  <c r="M355" i="36"/>
  <c r="M354" i="36"/>
  <c r="M353" i="36"/>
  <c r="M352" i="36"/>
  <c r="M351" i="36"/>
  <c r="M350" i="36"/>
  <c r="M349" i="36"/>
  <c r="M348" i="36"/>
  <c r="M347" i="36"/>
  <c r="M346" i="36"/>
  <c r="M345" i="36"/>
  <c r="M344" i="36"/>
  <c r="M343" i="36"/>
  <c r="M342" i="36"/>
  <c r="M341" i="36"/>
  <c r="M340" i="36"/>
  <c r="M339" i="36"/>
  <c r="M338" i="36"/>
  <c r="M337" i="36"/>
  <c r="M336" i="36"/>
  <c r="M335" i="36"/>
  <c r="M334" i="36"/>
  <c r="M333" i="36"/>
  <c r="M332" i="36"/>
  <c r="M331" i="36"/>
  <c r="M330" i="36"/>
  <c r="M329" i="36"/>
  <c r="M328" i="36"/>
  <c r="M327" i="36"/>
  <c r="M326" i="36"/>
  <c r="M325" i="36"/>
  <c r="M324" i="36"/>
  <c r="M323" i="36"/>
  <c r="M322" i="36"/>
  <c r="M321" i="36"/>
  <c r="M320" i="36"/>
  <c r="M319" i="36"/>
  <c r="M318" i="36"/>
  <c r="M317" i="36"/>
  <c r="M316" i="36"/>
  <c r="M315" i="36"/>
  <c r="M314" i="36"/>
  <c r="M313" i="36"/>
  <c r="M312" i="36"/>
  <c r="M311" i="36"/>
  <c r="M310" i="36"/>
  <c r="M309" i="36"/>
  <c r="M308" i="36"/>
  <c r="M307" i="36"/>
  <c r="M306" i="36"/>
  <c r="M305" i="36"/>
  <c r="M304" i="36"/>
  <c r="M303" i="36"/>
  <c r="M302" i="36"/>
  <c r="M301" i="36"/>
  <c r="M300" i="36"/>
  <c r="M299" i="36"/>
  <c r="M298" i="36"/>
  <c r="M297" i="36"/>
  <c r="M296" i="36"/>
  <c r="M295" i="36"/>
  <c r="M294" i="36"/>
  <c r="M293" i="36"/>
  <c r="M292" i="36"/>
  <c r="M291" i="36"/>
  <c r="M290" i="36"/>
  <c r="M289" i="36"/>
  <c r="M288" i="36"/>
  <c r="M287" i="36"/>
  <c r="M286" i="36"/>
  <c r="M285" i="36"/>
  <c r="M284" i="36"/>
  <c r="M283" i="36"/>
  <c r="M282" i="36"/>
  <c r="M281" i="36"/>
  <c r="M280" i="36"/>
  <c r="M279" i="36"/>
  <c r="M278" i="36"/>
  <c r="M277" i="36"/>
  <c r="M276" i="36"/>
  <c r="M275" i="36"/>
  <c r="M274" i="36"/>
  <c r="M273" i="36"/>
  <c r="M272" i="36"/>
  <c r="M271" i="36"/>
  <c r="M270" i="36"/>
  <c r="M269" i="36"/>
  <c r="M268" i="36"/>
  <c r="M267" i="36"/>
  <c r="M266" i="36"/>
  <c r="M265" i="36"/>
  <c r="M264" i="36"/>
  <c r="M263" i="36"/>
  <c r="M262" i="36"/>
  <c r="M261" i="36"/>
  <c r="M260" i="36"/>
  <c r="M259" i="36"/>
  <c r="M258" i="36"/>
  <c r="M257" i="36"/>
  <c r="M256" i="36"/>
  <c r="M255" i="36"/>
  <c r="M254" i="36"/>
  <c r="M253" i="36"/>
  <c r="M252" i="36"/>
  <c r="M251" i="36"/>
  <c r="M250" i="36"/>
  <c r="M249" i="36"/>
  <c r="M248" i="36"/>
  <c r="M247" i="36"/>
  <c r="M246" i="36"/>
  <c r="M245" i="36"/>
  <c r="M244" i="36"/>
  <c r="M243" i="36"/>
  <c r="M242" i="36"/>
  <c r="M241" i="36"/>
  <c r="M240" i="36"/>
  <c r="M239" i="36"/>
  <c r="M238" i="36"/>
  <c r="M237" i="36"/>
  <c r="M236" i="36"/>
  <c r="M235" i="36"/>
  <c r="M234" i="36"/>
  <c r="M233" i="36"/>
  <c r="M232" i="36"/>
  <c r="M231" i="36"/>
  <c r="M230" i="36"/>
  <c r="M229" i="36"/>
  <c r="M228" i="36"/>
  <c r="M227" i="36"/>
  <c r="M226" i="36"/>
  <c r="M225" i="36"/>
  <c r="M224" i="36"/>
  <c r="M223" i="36"/>
  <c r="M222" i="36"/>
  <c r="M221" i="36"/>
  <c r="M220" i="36"/>
  <c r="M219" i="36"/>
  <c r="M218" i="36"/>
  <c r="M217" i="36"/>
  <c r="M216" i="36"/>
  <c r="M215" i="36"/>
  <c r="M214" i="36"/>
  <c r="M213" i="36"/>
  <c r="M212" i="36"/>
  <c r="M211" i="36"/>
  <c r="M210" i="36"/>
  <c r="M209" i="36"/>
  <c r="M208" i="36"/>
  <c r="M207" i="36"/>
  <c r="M206" i="36"/>
  <c r="M205" i="36"/>
  <c r="M204" i="36"/>
  <c r="M203" i="36"/>
  <c r="M202" i="36"/>
  <c r="M201" i="36"/>
  <c r="M200" i="36"/>
  <c r="M199" i="36"/>
  <c r="M198" i="36"/>
  <c r="M197" i="36"/>
  <c r="M196" i="36"/>
  <c r="M195" i="36"/>
  <c r="M194" i="36"/>
  <c r="M193" i="36"/>
  <c r="M192" i="36"/>
  <c r="M191" i="36"/>
  <c r="M190" i="36"/>
  <c r="M189" i="36"/>
  <c r="M188" i="36"/>
  <c r="M187" i="36"/>
  <c r="M186" i="36"/>
  <c r="M185" i="36"/>
  <c r="M184" i="36"/>
  <c r="M183" i="36"/>
  <c r="M182" i="36"/>
  <c r="M181" i="36"/>
  <c r="M180" i="36"/>
  <c r="M179" i="36"/>
  <c r="M178" i="36"/>
  <c r="M177" i="36"/>
  <c r="M176" i="36"/>
  <c r="M175" i="36"/>
  <c r="M174" i="36"/>
  <c r="M173" i="36"/>
  <c r="M172" i="36"/>
  <c r="M171" i="36"/>
  <c r="M170" i="36"/>
  <c r="M169" i="36"/>
  <c r="M168" i="36"/>
  <c r="M167" i="36"/>
  <c r="M166" i="36"/>
  <c r="M165" i="36"/>
  <c r="M164" i="36"/>
  <c r="M163" i="36"/>
  <c r="M162" i="36"/>
  <c r="M161" i="36"/>
  <c r="M160" i="36"/>
  <c r="M159" i="36"/>
  <c r="M158" i="36"/>
  <c r="M157" i="36"/>
  <c r="M156" i="36"/>
  <c r="M155" i="36"/>
  <c r="M154" i="36"/>
  <c r="M153" i="36"/>
  <c r="M152" i="36"/>
  <c r="M151" i="36"/>
  <c r="M150" i="36"/>
  <c r="M149" i="36"/>
  <c r="M148" i="36"/>
  <c r="M147" i="36"/>
  <c r="M146" i="36"/>
  <c r="M145" i="36"/>
  <c r="M144" i="36"/>
  <c r="M143" i="36"/>
  <c r="M142" i="36"/>
  <c r="M141" i="36"/>
  <c r="M140" i="36"/>
  <c r="M139" i="36"/>
  <c r="M138" i="36"/>
  <c r="M137" i="36"/>
  <c r="M136" i="36"/>
  <c r="M135" i="36"/>
  <c r="M134" i="36"/>
  <c r="M133" i="36"/>
  <c r="M132" i="36"/>
  <c r="M131" i="36"/>
  <c r="M130" i="36"/>
  <c r="M129" i="36"/>
  <c r="M128" i="36"/>
  <c r="M127" i="36"/>
  <c r="M126" i="36"/>
  <c r="M125" i="36"/>
  <c r="M124" i="36"/>
  <c r="M123" i="36"/>
  <c r="M122" i="36"/>
  <c r="M121" i="36"/>
  <c r="M120" i="36"/>
  <c r="M119" i="36"/>
  <c r="M118" i="36"/>
  <c r="M117" i="36"/>
  <c r="M116" i="36"/>
  <c r="M115" i="36"/>
  <c r="M114" i="36"/>
  <c r="M113" i="36"/>
  <c r="M112" i="36"/>
  <c r="M111" i="36"/>
  <c r="M110" i="36"/>
  <c r="M109" i="36"/>
  <c r="M108" i="36"/>
  <c r="M107" i="36"/>
  <c r="M106" i="36"/>
  <c r="M105" i="36"/>
  <c r="M104" i="36"/>
  <c r="M103" i="36"/>
  <c r="M102" i="36"/>
  <c r="M101" i="36"/>
  <c r="M100" i="36"/>
  <c r="M99" i="36"/>
  <c r="M98" i="36"/>
  <c r="M97" i="36"/>
  <c r="M96" i="36"/>
  <c r="M95" i="36"/>
  <c r="M94" i="36"/>
  <c r="M93" i="36"/>
  <c r="M92" i="36"/>
  <c r="M91" i="36"/>
  <c r="M90" i="36"/>
  <c r="M89" i="36"/>
  <c r="M88" i="36"/>
  <c r="M87" i="36"/>
  <c r="M86" i="36"/>
  <c r="M85" i="36"/>
  <c r="M84" i="36"/>
  <c r="M83" i="36"/>
  <c r="M82" i="36"/>
  <c r="M81" i="36"/>
  <c r="M80" i="36"/>
  <c r="M79" i="36"/>
  <c r="M78" i="36"/>
  <c r="M77" i="36"/>
  <c r="M76" i="36"/>
  <c r="M75" i="36"/>
  <c r="M74" i="36"/>
  <c r="M73" i="36"/>
  <c r="M72" i="36"/>
  <c r="M71" i="36"/>
  <c r="M70" i="36"/>
  <c r="M69" i="36"/>
  <c r="M68" i="36"/>
  <c r="M67" i="36"/>
  <c r="M66" i="36"/>
  <c r="M65" i="36"/>
  <c r="M64" i="36"/>
  <c r="M63" i="36"/>
  <c r="M62" i="36"/>
  <c r="M61" i="36"/>
  <c r="M60" i="36"/>
  <c r="M59" i="36"/>
  <c r="M58" i="36"/>
  <c r="M57" i="36"/>
  <c r="M56" i="36"/>
  <c r="M55" i="36"/>
  <c r="M54" i="36"/>
  <c r="M53" i="36"/>
  <c r="M52" i="36"/>
  <c r="M51" i="36"/>
  <c r="M50" i="36"/>
  <c r="M49" i="36"/>
  <c r="M48" i="36"/>
  <c r="M47" i="36"/>
  <c r="M46" i="36"/>
  <c r="M45" i="36"/>
  <c r="M44" i="36"/>
  <c r="M43" i="36"/>
  <c r="M42" i="36"/>
  <c r="M41" i="36"/>
  <c r="M40" i="36"/>
  <c r="M39" i="36"/>
  <c r="M38" i="36"/>
  <c r="M37" i="36"/>
  <c r="M36" i="36"/>
  <c r="M35" i="36"/>
  <c r="M34" i="36"/>
  <c r="M33" i="36"/>
  <c r="M32" i="36"/>
  <c r="M31" i="36"/>
  <c r="M30" i="36"/>
  <c r="M29" i="36"/>
  <c r="M28" i="36"/>
  <c r="M27" i="36"/>
  <c r="M26" i="36"/>
  <c r="M25" i="36"/>
  <c r="M24" i="36"/>
  <c r="M23" i="36"/>
  <c r="M22" i="36"/>
  <c r="M21" i="36"/>
  <c r="M20" i="36"/>
  <c r="M19" i="36"/>
  <c r="M18" i="36"/>
  <c r="M17" i="36"/>
  <c r="M16" i="36"/>
  <c r="M15" i="36"/>
  <c r="M14" i="36"/>
  <c r="M13" i="36"/>
  <c r="M12" i="36"/>
  <c r="M11" i="36"/>
  <c r="M10" i="36"/>
  <c r="M9" i="36"/>
  <c r="M8" i="36"/>
  <c r="M7" i="36"/>
  <c r="M6" i="36"/>
  <c r="M5" i="36"/>
  <c r="M4" i="36"/>
  <c r="M3" i="36"/>
  <c r="M2" i="36"/>
  <c r="E443" i="36"/>
  <c r="E442" i="36"/>
  <c r="E441" i="36"/>
  <c r="E440" i="36"/>
  <c r="E439" i="36"/>
  <c r="E438" i="36"/>
  <c r="E437" i="36"/>
  <c r="E436" i="36"/>
  <c r="E435" i="36"/>
  <c r="E434" i="36"/>
  <c r="E433" i="36"/>
  <c r="E432" i="36"/>
  <c r="E431" i="36"/>
  <c r="E430" i="36"/>
  <c r="E429" i="36"/>
  <c r="E428" i="36"/>
  <c r="E427" i="36"/>
  <c r="E426" i="36"/>
  <c r="E425" i="36"/>
  <c r="E424" i="36"/>
  <c r="E423" i="36"/>
  <c r="E422" i="36"/>
  <c r="E421" i="36"/>
  <c r="E420" i="36"/>
  <c r="E419" i="36"/>
  <c r="E418" i="36"/>
  <c r="E417" i="36"/>
  <c r="E416" i="36"/>
  <c r="E415" i="36"/>
  <c r="E414" i="36"/>
  <c r="E413" i="36"/>
  <c r="E412" i="36"/>
  <c r="E411" i="36"/>
  <c r="E410" i="36"/>
  <c r="E409" i="36"/>
  <c r="E408" i="36"/>
  <c r="E407" i="36"/>
  <c r="E406" i="36"/>
  <c r="E405" i="36"/>
  <c r="E404" i="36"/>
  <c r="E403" i="36"/>
  <c r="E402" i="36"/>
  <c r="E401" i="36"/>
  <c r="E400" i="36"/>
  <c r="E399" i="36"/>
  <c r="E398" i="36"/>
  <c r="E397" i="36"/>
  <c r="E396" i="36"/>
  <c r="E395" i="36"/>
  <c r="E394" i="36"/>
  <c r="E393" i="36"/>
  <c r="E392" i="36"/>
  <c r="E391" i="36"/>
  <c r="E390" i="36"/>
  <c r="E389" i="36"/>
  <c r="E388" i="36"/>
  <c r="E387" i="36"/>
  <c r="E386" i="36"/>
  <c r="E385" i="36"/>
  <c r="E384" i="36"/>
  <c r="E383" i="36"/>
  <c r="E382" i="36"/>
  <c r="E381" i="36"/>
  <c r="E380" i="36"/>
  <c r="E379" i="36"/>
  <c r="E378" i="36"/>
  <c r="E377" i="36"/>
  <c r="E376" i="36"/>
  <c r="E375" i="36"/>
  <c r="E374" i="36"/>
  <c r="E373" i="36"/>
  <c r="E372" i="36"/>
  <c r="E371" i="36"/>
  <c r="E370" i="36"/>
  <c r="E369" i="36"/>
  <c r="E368" i="36"/>
  <c r="E367" i="36"/>
  <c r="E366" i="36"/>
  <c r="E365" i="36"/>
  <c r="E364" i="36"/>
  <c r="E363" i="36"/>
  <c r="E362" i="36"/>
  <c r="E361" i="36"/>
  <c r="E360" i="36"/>
  <c r="E359" i="36"/>
  <c r="E358" i="36"/>
  <c r="E357" i="36"/>
  <c r="E356" i="36"/>
  <c r="E355" i="36"/>
  <c r="E354" i="36"/>
  <c r="E353" i="36"/>
  <c r="E352" i="36"/>
  <c r="E351" i="36"/>
  <c r="E350" i="36"/>
  <c r="E349" i="36"/>
  <c r="E348" i="36"/>
  <c r="E347" i="36"/>
  <c r="E346" i="36"/>
  <c r="E345" i="36"/>
  <c r="E344" i="36"/>
  <c r="E343" i="36"/>
  <c r="E342" i="36"/>
  <c r="E341" i="36"/>
  <c r="E340" i="36"/>
  <c r="E339" i="36"/>
  <c r="E338" i="36"/>
  <c r="E337" i="36"/>
  <c r="E336" i="36"/>
  <c r="E335" i="36"/>
  <c r="E334" i="36"/>
  <c r="E333" i="36"/>
  <c r="E332" i="36"/>
  <c r="E331" i="36"/>
  <c r="E330" i="36"/>
  <c r="E329" i="36"/>
  <c r="E328" i="36"/>
  <c r="E327" i="36"/>
  <c r="E326" i="36"/>
  <c r="E325" i="36"/>
  <c r="E324" i="36"/>
  <c r="E323" i="36"/>
  <c r="E322" i="36"/>
  <c r="E321" i="36"/>
  <c r="E320" i="36"/>
  <c r="E319" i="36"/>
  <c r="E318" i="36"/>
  <c r="E317" i="36"/>
  <c r="E316" i="36"/>
  <c r="E315" i="36"/>
  <c r="E314" i="36"/>
  <c r="E313" i="36"/>
  <c r="E312" i="36"/>
  <c r="E311" i="36"/>
  <c r="E310" i="36"/>
  <c r="E309" i="36"/>
  <c r="E308" i="36"/>
  <c r="E307" i="36"/>
  <c r="E306" i="36"/>
  <c r="E305" i="36"/>
  <c r="E304" i="36"/>
  <c r="E303" i="36"/>
  <c r="E302" i="36"/>
  <c r="E301" i="36"/>
  <c r="E300" i="36"/>
  <c r="E299" i="36"/>
  <c r="E298" i="36"/>
  <c r="E297" i="36"/>
  <c r="E296" i="36"/>
  <c r="E295" i="36"/>
  <c r="E294" i="36"/>
  <c r="E293" i="36"/>
  <c r="E292" i="36"/>
  <c r="E291" i="36"/>
  <c r="E290" i="36"/>
  <c r="E289" i="36"/>
  <c r="E288" i="36"/>
  <c r="E287" i="36"/>
  <c r="E286" i="36"/>
  <c r="E285" i="36"/>
  <c r="E284" i="36"/>
  <c r="E283" i="36"/>
  <c r="E282" i="36"/>
  <c r="E281" i="36"/>
  <c r="E280" i="36"/>
  <c r="E279" i="36"/>
  <c r="E278" i="36"/>
  <c r="E277" i="36"/>
  <c r="E276" i="36"/>
  <c r="E275" i="36"/>
  <c r="E274" i="36"/>
  <c r="E273" i="36"/>
  <c r="E272" i="36"/>
  <c r="E271" i="36"/>
  <c r="E270" i="36"/>
  <c r="E269" i="36"/>
  <c r="E268" i="36"/>
  <c r="E267" i="36"/>
  <c r="E266" i="36"/>
  <c r="E265" i="36"/>
  <c r="E264" i="36"/>
  <c r="E263" i="36"/>
  <c r="E262" i="36"/>
  <c r="E261" i="36"/>
  <c r="E260" i="36"/>
  <c r="E259" i="36"/>
  <c r="E258" i="36"/>
  <c r="E257" i="36"/>
  <c r="E256" i="36"/>
  <c r="E255" i="36"/>
  <c r="E254" i="36"/>
  <c r="E253" i="36"/>
  <c r="E252" i="36"/>
  <c r="E251" i="36"/>
  <c r="E250" i="36"/>
  <c r="E249" i="36"/>
  <c r="E248" i="36"/>
  <c r="E247" i="36"/>
  <c r="E246" i="36"/>
  <c r="E245" i="36"/>
  <c r="E244" i="36"/>
  <c r="E243" i="36"/>
  <c r="E242" i="36"/>
  <c r="E241" i="36"/>
  <c r="E240" i="36"/>
  <c r="E239" i="36"/>
  <c r="E238" i="36"/>
  <c r="E237" i="36"/>
  <c r="E236" i="36"/>
  <c r="E235" i="36"/>
  <c r="E234" i="36"/>
  <c r="E233" i="36"/>
  <c r="E232" i="36"/>
  <c r="E231" i="36"/>
  <c r="E230" i="36"/>
  <c r="E229" i="36"/>
  <c r="E228" i="36"/>
  <c r="E227" i="36"/>
  <c r="E226" i="36"/>
  <c r="E225" i="36"/>
  <c r="E224" i="36"/>
  <c r="E223" i="36"/>
  <c r="E222" i="36"/>
  <c r="E221" i="36"/>
  <c r="E220" i="36"/>
  <c r="E219" i="36"/>
  <c r="E218" i="36"/>
  <c r="E217" i="36"/>
  <c r="E216" i="36"/>
  <c r="E215" i="36"/>
  <c r="E214" i="36"/>
  <c r="E213" i="36"/>
  <c r="E212" i="36"/>
  <c r="E211" i="36"/>
  <c r="E210" i="36"/>
  <c r="E209" i="36"/>
  <c r="E208" i="36"/>
  <c r="E207" i="36"/>
  <c r="E206" i="36"/>
  <c r="E205" i="36"/>
  <c r="E204" i="36"/>
  <c r="E203" i="36"/>
  <c r="E202" i="36"/>
  <c r="E201" i="36"/>
  <c r="E200" i="36"/>
  <c r="E199" i="36"/>
  <c r="E198" i="36"/>
  <c r="E197" i="36"/>
  <c r="E196" i="36"/>
  <c r="E195" i="36"/>
  <c r="E194" i="36"/>
  <c r="E193" i="36"/>
  <c r="E192" i="36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E134" i="36"/>
  <c r="E133" i="36"/>
  <c r="E132" i="36"/>
  <c r="E131" i="36"/>
  <c r="E130" i="36"/>
  <c r="E129" i="36"/>
  <c r="E128" i="36"/>
  <c r="E127" i="36"/>
  <c r="E126" i="36"/>
  <c r="E125" i="36"/>
  <c r="E124" i="36"/>
  <c r="E123" i="36"/>
  <c r="E122" i="36"/>
  <c r="E121" i="36"/>
  <c r="E120" i="36"/>
  <c r="E119" i="36"/>
  <c r="E118" i="36"/>
  <c r="E117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E76" i="36"/>
  <c r="E75" i="36"/>
  <c r="E74" i="36"/>
  <c r="E73" i="36"/>
  <c r="E72" i="36"/>
  <c r="E71" i="36"/>
  <c r="E70" i="36"/>
  <c r="E69" i="36"/>
  <c r="E68" i="36"/>
  <c r="E67" i="36"/>
  <c r="E66" i="36"/>
  <c r="E65" i="36"/>
  <c r="E64" i="36"/>
  <c r="E63" i="36"/>
  <c r="E62" i="36"/>
  <c r="E61" i="36"/>
  <c r="E60" i="36"/>
  <c r="E59" i="36"/>
  <c r="E58" i="36"/>
  <c r="E57" i="36"/>
  <c r="E56" i="36"/>
  <c r="E55" i="36"/>
  <c r="E54" i="36"/>
  <c r="E53" i="36"/>
  <c r="E52" i="36"/>
  <c r="E51" i="36"/>
  <c r="E50" i="36"/>
  <c r="E49" i="36"/>
  <c r="E48" i="36"/>
  <c r="E47" i="36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E7" i="36"/>
  <c r="E6" i="36"/>
  <c r="E5" i="36"/>
  <c r="E4" i="36"/>
  <c r="E3" i="36"/>
  <c r="E2" i="36"/>
  <c r="Q443" i="36"/>
  <c r="G443" i="36"/>
  <c r="F443" i="36"/>
  <c r="Q442" i="36"/>
  <c r="G442" i="36"/>
  <c r="F442" i="36"/>
  <c r="Q441" i="36"/>
  <c r="G441" i="36"/>
  <c r="F441" i="36"/>
  <c r="Q440" i="36"/>
  <c r="G440" i="36"/>
  <c r="F440" i="36"/>
  <c r="L442" i="36"/>
  <c r="Q439" i="36"/>
  <c r="G439" i="36"/>
  <c r="F439" i="36"/>
  <c r="Q438" i="36"/>
  <c r="G438" i="36"/>
  <c r="F438" i="36"/>
  <c r="Q437" i="36"/>
  <c r="G437" i="36"/>
  <c r="F437" i="36"/>
  <c r="Q436" i="36"/>
  <c r="G436" i="36"/>
  <c r="F436" i="36"/>
  <c r="Q435" i="36"/>
  <c r="G435" i="36"/>
  <c r="F435" i="36"/>
  <c r="Q434" i="36"/>
  <c r="G434" i="36"/>
  <c r="F434" i="36"/>
  <c r="L437" i="36"/>
  <c r="Q433" i="36"/>
  <c r="G433" i="36"/>
  <c r="F433" i="36"/>
  <c r="L433" i="36"/>
  <c r="Q432" i="36"/>
  <c r="L432" i="36"/>
  <c r="O432" i="36" s="1"/>
  <c r="G432" i="36"/>
  <c r="F432" i="36"/>
  <c r="L431" i="36"/>
  <c r="Q431" i="36"/>
  <c r="G431" i="36"/>
  <c r="F431" i="36"/>
  <c r="Q430" i="36"/>
  <c r="G430" i="36"/>
  <c r="F430" i="36"/>
  <c r="Q429" i="36"/>
  <c r="G429" i="36"/>
  <c r="F429" i="36"/>
  <c r="Q428" i="36"/>
  <c r="G428" i="36"/>
  <c r="F428" i="36"/>
  <c r="Q427" i="36"/>
  <c r="G427" i="36"/>
  <c r="F427" i="36"/>
  <c r="Q426" i="36"/>
  <c r="G426" i="36"/>
  <c r="F426" i="36"/>
  <c r="L429" i="36"/>
  <c r="Q425" i="36"/>
  <c r="G425" i="36"/>
  <c r="F425" i="36"/>
  <c r="L423" i="36"/>
  <c r="Q424" i="36"/>
  <c r="L424" i="36"/>
  <c r="O424" i="36" s="1"/>
  <c r="G424" i="36"/>
  <c r="F424" i="36"/>
  <c r="Q423" i="36"/>
  <c r="G423" i="36"/>
  <c r="F423" i="36"/>
  <c r="Q422" i="36"/>
  <c r="G422" i="36"/>
  <c r="F422" i="36"/>
  <c r="Q421" i="36"/>
  <c r="G421" i="36"/>
  <c r="F421" i="36"/>
  <c r="Q420" i="36"/>
  <c r="G420" i="36"/>
  <c r="F420" i="36"/>
  <c r="Q419" i="36"/>
  <c r="G419" i="36"/>
  <c r="F419" i="36"/>
  <c r="Q418" i="36"/>
  <c r="G418" i="36"/>
  <c r="F418" i="36"/>
  <c r="L421" i="36"/>
  <c r="Q417" i="36"/>
  <c r="G417" i="36"/>
  <c r="F417" i="36"/>
  <c r="Q416" i="36"/>
  <c r="L416" i="36"/>
  <c r="O416" i="36" s="1"/>
  <c r="G416" i="36"/>
  <c r="F416" i="36"/>
  <c r="Q415" i="36"/>
  <c r="L415" i="36"/>
  <c r="N415" i="36" s="1"/>
  <c r="G415" i="36"/>
  <c r="F415" i="36"/>
  <c r="Q414" i="36"/>
  <c r="L414" i="36"/>
  <c r="O414" i="36" s="1"/>
  <c r="G414" i="36"/>
  <c r="F414" i="36"/>
  <c r="Q413" i="36"/>
  <c r="G413" i="36"/>
  <c r="F413" i="36"/>
  <c r="Q412" i="36"/>
  <c r="G412" i="36"/>
  <c r="F412" i="36"/>
  <c r="Q411" i="36"/>
  <c r="G411" i="36"/>
  <c r="F411" i="36"/>
  <c r="Q410" i="36"/>
  <c r="G410" i="36"/>
  <c r="F410" i="36"/>
  <c r="L413" i="36"/>
  <c r="Q409" i="36"/>
  <c r="G409" i="36"/>
  <c r="F409" i="36"/>
  <c r="Q408" i="36"/>
  <c r="L408" i="36"/>
  <c r="O408" i="36" s="1"/>
  <c r="G408" i="36"/>
  <c r="F408" i="36"/>
  <c r="Q407" i="36"/>
  <c r="G407" i="36"/>
  <c r="F407" i="36"/>
  <c r="Q406" i="36"/>
  <c r="L406" i="36"/>
  <c r="O406" i="36" s="1"/>
  <c r="G406" i="36"/>
  <c r="F406" i="36"/>
  <c r="Q405" i="36"/>
  <c r="G405" i="36"/>
  <c r="F405" i="36"/>
  <c r="L405" i="36"/>
  <c r="Q404" i="36"/>
  <c r="G404" i="36"/>
  <c r="F404" i="36"/>
  <c r="Q403" i="36"/>
  <c r="G403" i="36"/>
  <c r="F403" i="36"/>
  <c r="Q402" i="36"/>
  <c r="G402" i="36"/>
  <c r="F402" i="36"/>
  <c r="Q401" i="36"/>
  <c r="G401" i="36"/>
  <c r="F401" i="36"/>
  <c r="Q400" i="36"/>
  <c r="L400" i="36"/>
  <c r="O400" i="36" s="1"/>
  <c r="G400" i="36"/>
  <c r="F400" i="36"/>
  <c r="Q399" i="36"/>
  <c r="G399" i="36"/>
  <c r="F399" i="36"/>
  <c r="Q398" i="36"/>
  <c r="L398" i="36"/>
  <c r="O398" i="36" s="1"/>
  <c r="G398" i="36"/>
  <c r="F398" i="36"/>
  <c r="Q397" i="36"/>
  <c r="G397" i="36"/>
  <c r="F397" i="36"/>
  <c r="L397" i="36"/>
  <c r="Q396" i="36"/>
  <c r="G396" i="36"/>
  <c r="F396" i="36"/>
  <c r="Q395" i="36"/>
  <c r="G395" i="36"/>
  <c r="F395" i="36"/>
  <c r="Q394" i="36"/>
  <c r="G394" i="36"/>
  <c r="F394" i="36"/>
  <c r="L394" i="36"/>
  <c r="Q393" i="36"/>
  <c r="G393" i="36"/>
  <c r="F393" i="36"/>
  <c r="Q392" i="36"/>
  <c r="G392" i="36"/>
  <c r="F392" i="36"/>
  <c r="Q391" i="36"/>
  <c r="G391" i="36"/>
  <c r="F391" i="36"/>
  <c r="Q390" i="36"/>
  <c r="G390" i="36"/>
  <c r="F390" i="36"/>
  <c r="Q389" i="36"/>
  <c r="G389" i="36"/>
  <c r="F389" i="36"/>
  <c r="Q388" i="36"/>
  <c r="G388" i="36"/>
  <c r="F388" i="36"/>
  <c r="Q387" i="36"/>
  <c r="G387" i="36"/>
  <c r="F387" i="36"/>
  <c r="L389" i="36"/>
  <c r="Q386" i="36"/>
  <c r="G386" i="36"/>
  <c r="F386" i="36"/>
  <c r="Q385" i="36"/>
  <c r="G385" i="36"/>
  <c r="F385" i="36"/>
  <c r="Q384" i="36"/>
  <c r="L384" i="36"/>
  <c r="O384" i="36" s="1"/>
  <c r="G384" i="36"/>
  <c r="F384" i="36"/>
  <c r="Q383" i="36"/>
  <c r="G383" i="36"/>
  <c r="F383" i="36"/>
  <c r="Q382" i="36"/>
  <c r="L382" i="36"/>
  <c r="O382" i="36" s="1"/>
  <c r="G382" i="36"/>
  <c r="F382" i="36"/>
  <c r="Q381" i="36"/>
  <c r="G381" i="36"/>
  <c r="F381" i="36"/>
  <c r="Q380" i="36"/>
  <c r="G380" i="36"/>
  <c r="F380" i="36"/>
  <c r="Q379" i="36"/>
  <c r="G379" i="36"/>
  <c r="F379" i="36"/>
  <c r="Q378" i="36"/>
  <c r="G378" i="36"/>
  <c r="F378" i="36"/>
  <c r="L378" i="36"/>
  <c r="Q377" i="36"/>
  <c r="G377" i="36"/>
  <c r="F377" i="36"/>
  <c r="L381" i="36"/>
  <c r="Q376" i="36"/>
  <c r="G376" i="36"/>
  <c r="F376" i="36"/>
  <c r="Q375" i="36"/>
  <c r="G375" i="36"/>
  <c r="F375" i="36"/>
  <c r="Q374" i="36"/>
  <c r="G374" i="36"/>
  <c r="F374" i="36"/>
  <c r="Q373" i="36"/>
  <c r="G373" i="36"/>
  <c r="F373" i="36"/>
  <c r="Q372" i="36"/>
  <c r="G372" i="36"/>
  <c r="F372" i="36"/>
  <c r="L373" i="36"/>
  <c r="Q371" i="36"/>
  <c r="G371" i="36"/>
  <c r="F371" i="36"/>
  <c r="Q370" i="36"/>
  <c r="G370" i="36"/>
  <c r="F370" i="36"/>
  <c r="L370" i="36"/>
  <c r="Q369" i="36"/>
  <c r="G369" i="36"/>
  <c r="F369" i="36"/>
  <c r="Q368" i="36"/>
  <c r="G368" i="36"/>
  <c r="F368" i="36"/>
  <c r="Q367" i="36"/>
  <c r="G367" i="36"/>
  <c r="F367" i="36"/>
  <c r="Q366" i="36"/>
  <c r="G366" i="36"/>
  <c r="F366" i="36"/>
  <c r="Q365" i="36"/>
  <c r="G365" i="36"/>
  <c r="F365" i="36"/>
  <c r="Q364" i="36"/>
  <c r="G364" i="36"/>
  <c r="F364" i="36"/>
  <c r="Q363" i="36"/>
  <c r="G363" i="36"/>
  <c r="F363" i="36"/>
  <c r="Q362" i="36"/>
  <c r="G362" i="36"/>
  <c r="F362" i="36"/>
  <c r="Q361" i="36"/>
  <c r="G361" i="36"/>
  <c r="F361" i="36"/>
  <c r="Q360" i="36"/>
  <c r="L360" i="36"/>
  <c r="G360" i="36"/>
  <c r="F360" i="36"/>
  <c r="Q359" i="36"/>
  <c r="G359" i="36"/>
  <c r="F359" i="36"/>
  <c r="L363" i="36"/>
  <c r="Q358" i="36"/>
  <c r="G358" i="36"/>
  <c r="F358" i="36"/>
  <c r="Q357" i="36"/>
  <c r="G357" i="36"/>
  <c r="F357" i="36"/>
  <c r="Q356" i="36"/>
  <c r="G356" i="36"/>
  <c r="F356" i="36"/>
  <c r="Q355" i="36"/>
  <c r="G355" i="36"/>
  <c r="F355" i="36"/>
  <c r="Q354" i="36"/>
  <c r="G354" i="36"/>
  <c r="F354" i="36"/>
  <c r="L357" i="36"/>
  <c r="Q353" i="36"/>
  <c r="G353" i="36"/>
  <c r="F353" i="36"/>
  <c r="Q352" i="36"/>
  <c r="L352" i="36"/>
  <c r="G352" i="36"/>
  <c r="F352" i="36"/>
  <c r="Q351" i="36"/>
  <c r="L351" i="36"/>
  <c r="N351" i="36" s="1"/>
  <c r="G351" i="36"/>
  <c r="F351" i="36"/>
  <c r="Q350" i="36"/>
  <c r="G350" i="36"/>
  <c r="F350" i="36"/>
  <c r="Q349" i="36"/>
  <c r="G349" i="36"/>
  <c r="F349" i="36"/>
  <c r="Q348" i="36"/>
  <c r="G348" i="36"/>
  <c r="F348" i="36"/>
  <c r="Q347" i="36"/>
  <c r="G347" i="36"/>
  <c r="F347" i="36"/>
  <c r="Q346" i="36"/>
  <c r="G346" i="36"/>
  <c r="F346" i="36"/>
  <c r="Q345" i="36"/>
  <c r="G345" i="36"/>
  <c r="F345" i="36"/>
  <c r="Q344" i="36"/>
  <c r="L344" i="36"/>
  <c r="G344" i="36"/>
  <c r="F344" i="36"/>
  <c r="Q343" i="36"/>
  <c r="G343" i="36"/>
  <c r="F343" i="36"/>
  <c r="L347" i="36"/>
  <c r="Q342" i="36"/>
  <c r="G342" i="36"/>
  <c r="F342" i="36"/>
  <c r="Q341" i="36"/>
  <c r="G341" i="36"/>
  <c r="F341" i="36"/>
  <c r="Q340" i="36"/>
  <c r="G340" i="36"/>
  <c r="F340" i="36"/>
  <c r="Q339" i="36"/>
  <c r="G339" i="36"/>
  <c r="F339" i="36"/>
  <c r="Q338" i="36"/>
  <c r="G338" i="36"/>
  <c r="F338" i="36"/>
  <c r="L338" i="36"/>
  <c r="O338" i="36" s="1"/>
  <c r="Q337" i="36"/>
  <c r="G337" i="36"/>
  <c r="F337" i="36"/>
  <c r="Q336" i="36"/>
  <c r="L336" i="36"/>
  <c r="G336" i="36"/>
  <c r="F336" i="36"/>
  <c r="Q335" i="36"/>
  <c r="G335" i="36"/>
  <c r="F335" i="36"/>
  <c r="Q334" i="36"/>
  <c r="G334" i="36"/>
  <c r="F334" i="36"/>
  <c r="Q333" i="36"/>
  <c r="G333" i="36"/>
  <c r="F333" i="36"/>
  <c r="Q332" i="36"/>
  <c r="G332" i="36"/>
  <c r="F332" i="36"/>
  <c r="B443" i="36"/>
  <c r="B442" i="36"/>
  <c r="B441" i="36"/>
  <c r="B440" i="36"/>
  <c r="B439" i="36"/>
  <c r="B438" i="36"/>
  <c r="B437" i="36"/>
  <c r="B436" i="36"/>
  <c r="B435" i="36"/>
  <c r="B434" i="36"/>
  <c r="B433" i="36"/>
  <c r="B432" i="36"/>
  <c r="B431" i="36"/>
  <c r="B430" i="36"/>
  <c r="B429" i="36"/>
  <c r="B428" i="36"/>
  <c r="B427" i="36"/>
  <c r="B426" i="36"/>
  <c r="B425" i="36"/>
  <c r="B424" i="36"/>
  <c r="B423" i="36"/>
  <c r="B422" i="36"/>
  <c r="B421" i="36"/>
  <c r="B420" i="36"/>
  <c r="B419" i="36"/>
  <c r="B418" i="36"/>
  <c r="B417" i="36"/>
  <c r="B416" i="36"/>
  <c r="B415" i="36"/>
  <c r="B414" i="36"/>
  <c r="B413" i="36"/>
  <c r="B412" i="36"/>
  <c r="B411" i="36"/>
  <c r="B410" i="36"/>
  <c r="B409" i="36"/>
  <c r="B408" i="36"/>
  <c r="B407" i="36"/>
  <c r="B406" i="36"/>
  <c r="B405" i="36"/>
  <c r="B404" i="36"/>
  <c r="B403" i="36"/>
  <c r="B402" i="36"/>
  <c r="B401" i="36"/>
  <c r="B400" i="36"/>
  <c r="B399" i="36"/>
  <c r="B398" i="36"/>
  <c r="B397" i="36"/>
  <c r="B396" i="36"/>
  <c r="B395" i="36"/>
  <c r="B394" i="36"/>
  <c r="B393" i="36"/>
  <c r="B392" i="36"/>
  <c r="B391" i="36"/>
  <c r="B390" i="36"/>
  <c r="B389" i="36"/>
  <c r="B388" i="36"/>
  <c r="B387" i="36"/>
  <c r="B386" i="36"/>
  <c r="B385" i="36"/>
  <c r="B384" i="36"/>
  <c r="B383" i="36"/>
  <c r="B382" i="36"/>
  <c r="B381" i="36"/>
  <c r="B380" i="36"/>
  <c r="B379" i="36"/>
  <c r="B378" i="36"/>
  <c r="B377" i="36"/>
  <c r="B376" i="36"/>
  <c r="B375" i="36"/>
  <c r="B374" i="36"/>
  <c r="B373" i="36"/>
  <c r="B372" i="36"/>
  <c r="B371" i="36"/>
  <c r="B370" i="36"/>
  <c r="B369" i="36"/>
  <c r="B368" i="36"/>
  <c r="B367" i="36"/>
  <c r="B366" i="36"/>
  <c r="B365" i="36"/>
  <c r="B364" i="36"/>
  <c r="B363" i="36"/>
  <c r="B362" i="36"/>
  <c r="B361" i="36"/>
  <c r="B360" i="36"/>
  <c r="B359" i="36"/>
  <c r="B358" i="36"/>
  <c r="B357" i="36"/>
  <c r="B356" i="36"/>
  <c r="B355" i="36"/>
  <c r="B354" i="36"/>
  <c r="B353" i="36"/>
  <c r="B352" i="36"/>
  <c r="B351" i="36"/>
  <c r="B350" i="36"/>
  <c r="B349" i="36"/>
  <c r="B348" i="36"/>
  <c r="B347" i="36"/>
  <c r="B346" i="36"/>
  <c r="B345" i="36"/>
  <c r="B344" i="36"/>
  <c r="B343" i="36"/>
  <c r="B342" i="36"/>
  <c r="B341" i="36"/>
  <c r="B340" i="36"/>
  <c r="B339" i="36"/>
  <c r="B338" i="36"/>
  <c r="B337" i="36"/>
  <c r="B336" i="36"/>
  <c r="B335" i="36"/>
  <c r="B334" i="36"/>
  <c r="B333" i="36"/>
  <c r="B332" i="36"/>
  <c r="B459" i="35"/>
  <c r="B458" i="35"/>
  <c r="B457" i="35"/>
  <c r="B456" i="35"/>
  <c r="B455" i="35"/>
  <c r="B454" i="35"/>
  <c r="B453" i="35"/>
  <c r="B452" i="35"/>
  <c r="B451" i="35"/>
  <c r="B450" i="35"/>
  <c r="B449" i="35"/>
  <c r="B448" i="35"/>
  <c r="B447" i="35"/>
  <c r="B446" i="35"/>
  <c r="B445" i="35"/>
  <c r="B444" i="35"/>
  <c r="B443" i="35"/>
  <c r="B442" i="35"/>
  <c r="B441" i="35"/>
  <c r="B440" i="35"/>
  <c r="B439" i="35"/>
  <c r="B438" i="35"/>
  <c r="B437" i="35"/>
  <c r="B436" i="35"/>
  <c r="B435" i="35"/>
  <c r="B434" i="35"/>
  <c r="B433" i="35"/>
  <c r="B432" i="35"/>
  <c r="B431" i="35"/>
  <c r="B430" i="35"/>
  <c r="B429" i="35"/>
  <c r="B428" i="35"/>
  <c r="B427" i="35"/>
  <c r="B426" i="35"/>
  <c r="B425" i="35"/>
  <c r="B424" i="35"/>
  <c r="B423" i="35"/>
  <c r="B422" i="35"/>
  <c r="B421" i="35"/>
  <c r="B420" i="35"/>
  <c r="B419" i="35"/>
  <c r="B418" i="35"/>
  <c r="B417" i="35"/>
  <c r="B416" i="35"/>
  <c r="B415" i="35"/>
  <c r="B414" i="35"/>
  <c r="B413" i="35"/>
  <c r="B412" i="35"/>
  <c r="B411" i="35"/>
  <c r="B410" i="35"/>
  <c r="B409" i="35"/>
  <c r="B408" i="35"/>
  <c r="B407" i="35"/>
  <c r="B406" i="35"/>
  <c r="B405" i="35"/>
  <c r="B404" i="35"/>
  <c r="B403" i="35"/>
  <c r="B402" i="35"/>
  <c r="B401" i="35"/>
  <c r="B400" i="35"/>
  <c r="B399" i="35"/>
  <c r="B398" i="35"/>
  <c r="B397" i="35"/>
  <c r="B396" i="35"/>
  <c r="B395" i="35"/>
  <c r="B394" i="35"/>
  <c r="B393" i="35"/>
  <c r="B392" i="35"/>
  <c r="B391" i="35"/>
  <c r="B390" i="35"/>
  <c r="B389" i="35"/>
  <c r="B388" i="35"/>
  <c r="B387" i="35"/>
  <c r="B386" i="35"/>
  <c r="B385" i="35"/>
  <c r="B384" i="35"/>
  <c r="B383" i="35"/>
  <c r="B382" i="35"/>
  <c r="B381" i="35"/>
  <c r="B380" i="35"/>
  <c r="B379" i="35"/>
  <c r="B378" i="35"/>
  <c r="B377" i="35"/>
  <c r="B376" i="35"/>
  <c r="B375" i="35"/>
  <c r="B374" i="35"/>
  <c r="B373" i="35"/>
  <c r="B372" i="35"/>
  <c r="B371" i="35"/>
  <c r="B370" i="35"/>
  <c r="B369" i="35"/>
  <c r="B368" i="35"/>
  <c r="B367" i="35"/>
  <c r="B366" i="35"/>
  <c r="B365" i="35"/>
  <c r="B364" i="35"/>
  <c r="B363" i="35"/>
  <c r="B362" i="35"/>
  <c r="B361" i="35"/>
  <c r="B360" i="35"/>
  <c r="B359" i="35"/>
  <c r="B358" i="35"/>
  <c r="B357" i="35"/>
  <c r="B356" i="35"/>
  <c r="B355" i="35"/>
  <c r="B354" i="35"/>
  <c r="B353" i="35"/>
  <c r="B352" i="35"/>
  <c r="B351" i="35"/>
  <c r="B350" i="35"/>
  <c r="B349" i="35"/>
  <c r="B348" i="35"/>
  <c r="B347" i="35"/>
  <c r="B346" i="35"/>
  <c r="B345" i="35"/>
  <c r="B344" i="35"/>
  <c r="B343" i="35"/>
  <c r="B342" i="35"/>
  <c r="B341" i="35"/>
  <c r="B340" i="35"/>
  <c r="B339" i="35"/>
  <c r="B338" i="35"/>
  <c r="B337" i="35"/>
  <c r="B336" i="35"/>
  <c r="B335" i="35"/>
  <c r="B334" i="35"/>
  <c r="B333" i="35"/>
  <c r="B332" i="35"/>
  <c r="Q459" i="35"/>
  <c r="P459" i="35"/>
  <c r="M459" i="35"/>
  <c r="L459" i="35"/>
  <c r="O459" i="35" s="1"/>
  <c r="Q458" i="35"/>
  <c r="P458" i="35"/>
  <c r="M458" i="35"/>
  <c r="L458" i="35"/>
  <c r="O458" i="35" s="1"/>
  <c r="Q457" i="35"/>
  <c r="P457" i="35"/>
  <c r="M457" i="35"/>
  <c r="L457" i="35"/>
  <c r="O457" i="35" s="1"/>
  <c r="Q456" i="35"/>
  <c r="P456" i="35"/>
  <c r="M456" i="35"/>
  <c r="L456" i="35"/>
  <c r="O456" i="35" s="1"/>
  <c r="Q455" i="35"/>
  <c r="P455" i="35"/>
  <c r="O455" i="35"/>
  <c r="M455" i="35"/>
  <c r="L455" i="35"/>
  <c r="N455" i="35" s="1"/>
  <c r="Q454" i="35"/>
  <c r="P454" i="35"/>
  <c r="M454" i="35"/>
  <c r="L454" i="35"/>
  <c r="O454" i="35" s="1"/>
  <c r="Q453" i="35"/>
  <c r="P453" i="35"/>
  <c r="M453" i="35"/>
  <c r="L453" i="35"/>
  <c r="O453" i="35" s="1"/>
  <c r="Q452" i="35"/>
  <c r="P452" i="35"/>
  <c r="M452" i="35"/>
  <c r="L452" i="35"/>
  <c r="O452" i="35" s="1"/>
  <c r="Q451" i="35"/>
  <c r="P451" i="35"/>
  <c r="M451" i="35"/>
  <c r="L451" i="35"/>
  <c r="O451" i="35" s="1"/>
  <c r="Q450" i="35"/>
  <c r="P450" i="35"/>
  <c r="M450" i="35"/>
  <c r="L450" i="35"/>
  <c r="O450" i="35" s="1"/>
  <c r="Q449" i="35"/>
  <c r="P449" i="35"/>
  <c r="M449" i="35"/>
  <c r="L449" i="35"/>
  <c r="O449" i="35" s="1"/>
  <c r="Q448" i="35"/>
  <c r="P448" i="35"/>
  <c r="M448" i="35"/>
  <c r="L448" i="35"/>
  <c r="O448" i="35" s="1"/>
  <c r="Q447" i="35"/>
  <c r="P447" i="35"/>
  <c r="M447" i="35"/>
  <c r="L447" i="35"/>
  <c r="N447" i="35" s="1"/>
  <c r="Q446" i="35"/>
  <c r="P446" i="35"/>
  <c r="M446" i="35"/>
  <c r="L446" i="35"/>
  <c r="N446" i="35" s="1"/>
  <c r="Q445" i="35"/>
  <c r="P445" i="35"/>
  <c r="M445" i="35"/>
  <c r="L445" i="35"/>
  <c r="O445" i="35" s="1"/>
  <c r="Q444" i="35"/>
  <c r="P444" i="35"/>
  <c r="M444" i="35"/>
  <c r="L444" i="35"/>
  <c r="O444" i="35" s="1"/>
  <c r="Q443" i="35"/>
  <c r="P443" i="35"/>
  <c r="M443" i="35"/>
  <c r="L443" i="35"/>
  <c r="O443" i="35" s="1"/>
  <c r="Q442" i="35"/>
  <c r="P442" i="35"/>
  <c r="M442" i="35"/>
  <c r="L442" i="35"/>
  <c r="O442" i="35" s="1"/>
  <c r="Q441" i="35"/>
  <c r="P441" i="35"/>
  <c r="M441" i="35"/>
  <c r="L441" i="35"/>
  <c r="O441" i="35" s="1"/>
  <c r="Q440" i="35"/>
  <c r="P440" i="35"/>
  <c r="M440" i="35"/>
  <c r="L440" i="35"/>
  <c r="O440" i="35" s="1"/>
  <c r="Q439" i="35"/>
  <c r="P439" i="35"/>
  <c r="M439" i="35"/>
  <c r="L439" i="35"/>
  <c r="N439" i="35" s="1"/>
  <c r="Q438" i="35"/>
  <c r="P438" i="35"/>
  <c r="M438" i="35"/>
  <c r="L438" i="35"/>
  <c r="N438" i="35" s="1"/>
  <c r="Q437" i="35"/>
  <c r="P437" i="35"/>
  <c r="M437" i="35"/>
  <c r="L437" i="35"/>
  <c r="O437" i="35" s="1"/>
  <c r="Q436" i="35"/>
  <c r="P436" i="35"/>
  <c r="M436" i="35"/>
  <c r="L436" i="35"/>
  <c r="O436" i="35" s="1"/>
  <c r="Q435" i="35"/>
  <c r="P435" i="35"/>
  <c r="M435" i="35"/>
  <c r="L435" i="35"/>
  <c r="O435" i="35" s="1"/>
  <c r="Q434" i="35"/>
  <c r="P434" i="35"/>
  <c r="M434" i="35"/>
  <c r="L434" i="35"/>
  <c r="O434" i="35" s="1"/>
  <c r="Q433" i="35"/>
  <c r="P433" i="35"/>
  <c r="M433" i="35"/>
  <c r="L433" i="35"/>
  <c r="O433" i="35" s="1"/>
  <c r="Q432" i="35"/>
  <c r="P432" i="35"/>
  <c r="M432" i="35"/>
  <c r="L432" i="35"/>
  <c r="O432" i="35" s="1"/>
  <c r="Q431" i="35"/>
  <c r="P431" i="35"/>
  <c r="M431" i="35"/>
  <c r="L431" i="35"/>
  <c r="N431" i="35" s="1"/>
  <c r="Q430" i="35"/>
  <c r="P430" i="35"/>
  <c r="M430" i="35"/>
  <c r="L430" i="35"/>
  <c r="O430" i="35" s="1"/>
  <c r="Q429" i="35"/>
  <c r="P429" i="35"/>
  <c r="M429" i="35"/>
  <c r="L429" i="35"/>
  <c r="O429" i="35" s="1"/>
  <c r="Q428" i="35"/>
  <c r="P428" i="35"/>
  <c r="M428" i="35"/>
  <c r="L428" i="35"/>
  <c r="O428" i="35" s="1"/>
  <c r="Q427" i="35"/>
  <c r="P427" i="35"/>
  <c r="M427" i="35"/>
  <c r="L427" i="35"/>
  <c r="O427" i="35" s="1"/>
  <c r="Q426" i="35"/>
  <c r="P426" i="35"/>
  <c r="M426" i="35"/>
  <c r="L426" i="35"/>
  <c r="O426" i="35" s="1"/>
  <c r="Q425" i="35"/>
  <c r="P425" i="35"/>
  <c r="M425" i="35"/>
  <c r="L425" i="35"/>
  <c r="O425" i="35" s="1"/>
  <c r="Q424" i="35"/>
  <c r="P424" i="35"/>
  <c r="M424" i="35"/>
  <c r="L424" i="35"/>
  <c r="O424" i="35" s="1"/>
  <c r="Q423" i="35"/>
  <c r="P423" i="35"/>
  <c r="M423" i="35"/>
  <c r="L423" i="35"/>
  <c r="N423" i="35" s="1"/>
  <c r="Q422" i="35"/>
  <c r="P422" i="35"/>
  <c r="M422" i="35"/>
  <c r="L422" i="35"/>
  <c r="O422" i="35" s="1"/>
  <c r="Q421" i="35"/>
  <c r="P421" i="35"/>
  <c r="M421" i="35"/>
  <c r="L421" i="35"/>
  <c r="O421" i="35" s="1"/>
  <c r="Q420" i="35"/>
  <c r="P420" i="35"/>
  <c r="M420" i="35"/>
  <c r="L420" i="35"/>
  <c r="O420" i="35" s="1"/>
  <c r="Q419" i="35"/>
  <c r="P419" i="35"/>
  <c r="M419" i="35"/>
  <c r="L419" i="35"/>
  <c r="O419" i="35" s="1"/>
  <c r="Q418" i="35"/>
  <c r="P418" i="35"/>
  <c r="M418" i="35"/>
  <c r="L418" i="35"/>
  <c r="O418" i="35" s="1"/>
  <c r="Q417" i="35"/>
  <c r="P417" i="35"/>
  <c r="M417" i="35"/>
  <c r="L417" i="35"/>
  <c r="O417" i="35" s="1"/>
  <c r="Q416" i="35"/>
  <c r="P416" i="35"/>
  <c r="M416" i="35"/>
  <c r="L416" i="35"/>
  <c r="O416" i="35" s="1"/>
  <c r="Q415" i="35"/>
  <c r="P415" i="35"/>
  <c r="M415" i="35"/>
  <c r="L415" i="35"/>
  <c r="N415" i="35" s="1"/>
  <c r="Q414" i="35"/>
  <c r="P414" i="35"/>
  <c r="M414" i="35"/>
  <c r="L414" i="35"/>
  <c r="O414" i="35" s="1"/>
  <c r="Q413" i="35"/>
  <c r="P413" i="35"/>
  <c r="O413" i="35"/>
  <c r="M413" i="35"/>
  <c r="L413" i="35"/>
  <c r="N413" i="35" s="1"/>
  <c r="Q412" i="35"/>
  <c r="P412" i="35"/>
  <c r="M412" i="35"/>
  <c r="L412" i="35"/>
  <c r="O412" i="35" s="1"/>
  <c r="Q411" i="35"/>
  <c r="P411" i="35"/>
  <c r="M411" i="35"/>
  <c r="L411" i="35"/>
  <c r="N411" i="35" s="1"/>
  <c r="Q410" i="35"/>
  <c r="P410" i="35"/>
  <c r="M410" i="35"/>
  <c r="L410" i="35"/>
  <c r="O410" i="35" s="1"/>
  <c r="Q409" i="35"/>
  <c r="P409" i="35"/>
  <c r="M409" i="35"/>
  <c r="L409" i="35"/>
  <c r="O409" i="35" s="1"/>
  <c r="Q408" i="35"/>
  <c r="P408" i="35"/>
  <c r="M408" i="35"/>
  <c r="L408" i="35"/>
  <c r="O408" i="35" s="1"/>
  <c r="Q407" i="35"/>
  <c r="P407" i="35"/>
  <c r="M407" i="35"/>
  <c r="L407" i="35"/>
  <c r="N407" i="35" s="1"/>
  <c r="Q406" i="35"/>
  <c r="P406" i="35"/>
  <c r="M406" i="35"/>
  <c r="L406" i="35"/>
  <c r="O406" i="35" s="1"/>
  <c r="Q405" i="35"/>
  <c r="P405" i="35"/>
  <c r="M405" i="35"/>
  <c r="L405" i="35"/>
  <c r="O405" i="35" s="1"/>
  <c r="Q404" i="35"/>
  <c r="P404" i="35"/>
  <c r="M404" i="35"/>
  <c r="L404" i="35"/>
  <c r="N404" i="35" s="1"/>
  <c r="Q403" i="35"/>
  <c r="P403" i="35"/>
  <c r="M403" i="35"/>
  <c r="L403" i="35"/>
  <c r="N403" i="35" s="1"/>
  <c r="Q402" i="35"/>
  <c r="P402" i="35"/>
  <c r="M402" i="35"/>
  <c r="L402" i="35"/>
  <c r="O402" i="35" s="1"/>
  <c r="Q401" i="35"/>
  <c r="P401" i="35"/>
  <c r="M401" i="35"/>
  <c r="L401" i="35"/>
  <c r="O401" i="35" s="1"/>
  <c r="Q400" i="35"/>
  <c r="P400" i="35"/>
  <c r="M400" i="35"/>
  <c r="L400" i="35"/>
  <c r="O400" i="35" s="1"/>
  <c r="Q399" i="35"/>
  <c r="P399" i="35"/>
  <c r="M399" i="35"/>
  <c r="L399" i="35"/>
  <c r="N399" i="35" s="1"/>
  <c r="Q398" i="35"/>
  <c r="P398" i="35"/>
  <c r="M398" i="35"/>
  <c r="L398" i="35"/>
  <c r="O398" i="35" s="1"/>
  <c r="Q397" i="35"/>
  <c r="P397" i="35"/>
  <c r="M397" i="35"/>
  <c r="L397" i="35"/>
  <c r="N397" i="35" s="1"/>
  <c r="Q396" i="35"/>
  <c r="P396" i="35"/>
  <c r="M396" i="35"/>
  <c r="L396" i="35"/>
  <c r="N396" i="35" s="1"/>
  <c r="Q395" i="35"/>
  <c r="P395" i="35"/>
  <c r="M395" i="35"/>
  <c r="L395" i="35"/>
  <c r="O395" i="35" s="1"/>
  <c r="Q394" i="35"/>
  <c r="P394" i="35"/>
  <c r="M394" i="35"/>
  <c r="L394" i="35"/>
  <c r="O394" i="35" s="1"/>
  <c r="Q393" i="35"/>
  <c r="P393" i="35"/>
  <c r="M393" i="35"/>
  <c r="L393" i="35"/>
  <c r="O393" i="35" s="1"/>
  <c r="Q392" i="35"/>
  <c r="P392" i="35"/>
  <c r="M392" i="35"/>
  <c r="L392" i="35"/>
  <c r="O392" i="35" s="1"/>
  <c r="Q391" i="35"/>
  <c r="P391" i="35"/>
  <c r="M391" i="35"/>
  <c r="L391" i="35"/>
  <c r="N391" i="35" s="1"/>
  <c r="Q390" i="35"/>
  <c r="P390" i="35"/>
  <c r="M390" i="35"/>
  <c r="L390" i="35"/>
  <c r="O390" i="35" s="1"/>
  <c r="Q389" i="35"/>
  <c r="P389" i="35"/>
  <c r="M389" i="35"/>
  <c r="L389" i="35"/>
  <c r="O389" i="35" s="1"/>
  <c r="Q388" i="35"/>
  <c r="P388" i="35"/>
  <c r="O388" i="35"/>
  <c r="M388" i="35"/>
  <c r="L388" i="35"/>
  <c r="N388" i="35" s="1"/>
  <c r="Q387" i="35"/>
  <c r="P387" i="35"/>
  <c r="M387" i="35"/>
  <c r="L387" i="35"/>
  <c r="O387" i="35" s="1"/>
  <c r="Q386" i="35"/>
  <c r="P386" i="35"/>
  <c r="O386" i="35"/>
  <c r="M386" i="35"/>
  <c r="L386" i="35"/>
  <c r="N386" i="35" s="1"/>
  <c r="Q385" i="35"/>
  <c r="P385" i="35"/>
  <c r="M385" i="35"/>
  <c r="L385" i="35"/>
  <c r="O385" i="35" s="1"/>
  <c r="Q384" i="35"/>
  <c r="P384" i="35"/>
  <c r="M384" i="35"/>
  <c r="L384" i="35"/>
  <c r="O384" i="35" s="1"/>
  <c r="Q383" i="35"/>
  <c r="P383" i="35"/>
  <c r="M383" i="35"/>
  <c r="L383" i="35"/>
  <c r="N383" i="35" s="1"/>
  <c r="Q382" i="35"/>
  <c r="P382" i="35"/>
  <c r="M382" i="35"/>
  <c r="L382" i="35"/>
  <c r="O382" i="35" s="1"/>
  <c r="Q381" i="35"/>
  <c r="P381" i="35"/>
  <c r="M381" i="35"/>
  <c r="L381" i="35"/>
  <c r="O381" i="35" s="1"/>
  <c r="Q380" i="35"/>
  <c r="P380" i="35"/>
  <c r="M380" i="35"/>
  <c r="L380" i="35"/>
  <c r="N380" i="35" s="1"/>
  <c r="Q379" i="35"/>
  <c r="P379" i="35"/>
  <c r="M379" i="35"/>
  <c r="L379" i="35"/>
  <c r="N379" i="35" s="1"/>
  <c r="Q378" i="35"/>
  <c r="P378" i="35"/>
  <c r="M378" i="35"/>
  <c r="L378" i="35"/>
  <c r="O378" i="35" s="1"/>
  <c r="Q377" i="35"/>
  <c r="P377" i="35"/>
  <c r="M377" i="35"/>
  <c r="L377" i="35"/>
  <c r="O377" i="35" s="1"/>
  <c r="Q376" i="35"/>
  <c r="P376" i="35"/>
  <c r="M376" i="35"/>
  <c r="L376" i="35"/>
  <c r="O376" i="35" s="1"/>
  <c r="Q375" i="35"/>
  <c r="P375" i="35"/>
  <c r="M375" i="35"/>
  <c r="L375" i="35"/>
  <c r="N375" i="35" s="1"/>
  <c r="Q374" i="35"/>
  <c r="P374" i="35"/>
  <c r="M374" i="35"/>
  <c r="L374" i="35"/>
  <c r="O374" i="35" s="1"/>
  <c r="Q373" i="35"/>
  <c r="P373" i="35"/>
  <c r="M373" i="35"/>
  <c r="L373" i="35"/>
  <c r="O373" i="35" s="1"/>
  <c r="Q372" i="35"/>
  <c r="P372" i="35"/>
  <c r="M372" i="35"/>
  <c r="L372" i="35"/>
  <c r="N372" i="35" s="1"/>
  <c r="Q371" i="35"/>
  <c r="P371" i="35"/>
  <c r="M371" i="35"/>
  <c r="L371" i="35"/>
  <c r="O371" i="35" s="1"/>
  <c r="Q370" i="35"/>
  <c r="P370" i="35"/>
  <c r="M370" i="35"/>
  <c r="L370" i="35"/>
  <c r="N370" i="35" s="1"/>
  <c r="Q369" i="35"/>
  <c r="P369" i="35"/>
  <c r="M369" i="35"/>
  <c r="L369" i="35"/>
  <c r="O369" i="35" s="1"/>
  <c r="Q368" i="35"/>
  <c r="P368" i="35"/>
  <c r="M368" i="35"/>
  <c r="L368" i="35"/>
  <c r="O368" i="35" s="1"/>
  <c r="Q367" i="35"/>
  <c r="P367" i="35"/>
  <c r="M367" i="35"/>
  <c r="L367" i="35"/>
  <c r="N367" i="35" s="1"/>
  <c r="Q366" i="35"/>
  <c r="P366" i="35"/>
  <c r="M366" i="35"/>
  <c r="L366" i="35"/>
  <c r="O366" i="35" s="1"/>
  <c r="Q365" i="35"/>
  <c r="P365" i="35"/>
  <c r="M365" i="35"/>
  <c r="L365" i="35"/>
  <c r="O365" i="35" s="1"/>
  <c r="Q364" i="35"/>
  <c r="P364" i="35"/>
  <c r="M364" i="35"/>
  <c r="L364" i="35"/>
  <c r="N364" i="35" s="1"/>
  <c r="Q363" i="35"/>
  <c r="P363" i="35"/>
  <c r="M363" i="35"/>
  <c r="L363" i="35"/>
  <c r="N363" i="35" s="1"/>
  <c r="Q362" i="35"/>
  <c r="P362" i="35"/>
  <c r="M362" i="35"/>
  <c r="L362" i="35"/>
  <c r="O362" i="35" s="1"/>
  <c r="Q361" i="35"/>
  <c r="P361" i="35"/>
  <c r="M361" i="35"/>
  <c r="L361" i="35"/>
  <c r="O361" i="35" s="1"/>
  <c r="Q360" i="35"/>
  <c r="P360" i="35"/>
  <c r="M360" i="35"/>
  <c r="L360" i="35"/>
  <c r="O360" i="35" s="1"/>
  <c r="Q359" i="35"/>
  <c r="P359" i="35"/>
  <c r="M359" i="35"/>
  <c r="L359" i="35"/>
  <c r="N359" i="35" s="1"/>
  <c r="Q358" i="35"/>
  <c r="P358" i="35"/>
  <c r="M358" i="35"/>
  <c r="L358" i="35"/>
  <c r="O358" i="35" s="1"/>
  <c r="Q357" i="35"/>
  <c r="P357" i="35"/>
  <c r="O357" i="35"/>
  <c r="M357" i="35"/>
  <c r="L357" i="35"/>
  <c r="N357" i="35" s="1"/>
  <c r="Q356" i="35"/>
  <c r="P356" i="35"/>
  <c r="M356" i="35"/>
  <c r="L356" i="35"/>
  <c r="N356" i="35" s="1"/>
  <c r="Q355" i="35"/>
  <c r="P355" i="35"/>
  <c r="M355" i="35"/>
  <c r="L355" i="35"/>
  <c r="O355" i="35" s="1"/>
  <c r="Q354" i="35"/>
  <c r="P354" i="35"/>
  <c r="O354" i="35"/>
  <c r="M354" i="35"/>
  <c r="L354" i="35"/>
  <c r="N354" i="35" s="1"/>
  <c r="Q353" i="35"/>
  <c r="P353" i="35"/>
  <c r="M353" i="35"/>
  <c r="L353" i="35"/>
  <c r="O353" i="35" s="1"/>
  <c r="Q352" i="35"/>
  <c r="P352" i="35"/>
  <c r="M352" i="35"/>
  <c r="L352" i="35"/>
  <c r="O352" i="35" s="1"/>
  <c r="Q351" i="35"/>
  <c r="P351" i="35"/>
  <c r="M351" i="35"/>
  <c r="L351" i="35"/>
  <c r="N351" i="35" s="1"/>
  <c r="Q350" i="35"/>
  <c r="P350" i="35"/>
  <c r="M350" i="35"/>
  <c r="L350" i="35"/>
  <c r="O350" i="35" s="1"/>
  <c r="Q349" i="35"/>
  <c r="P349" i="35"/>
  <c r="M349" i="35"/>
  <c r="L349" i="35"/>
  <c r="O349" i="35" s="1"/>
  <c r="Q348" i="35"/>
  <c r="P348" i="35"/>
  <c r="M348" i="35"/>
  <c r="L348" i="35"/>
  <c r="N348" i="35" s="1"/>
  <c r="Q347" i="35"/>
  <c r="P347" i="35"/>
  <c r="N347" i="35"/>
  <c r="M347" i="35"/>
  <c r="L347" i="35"/>
  <c r="O347" i="35" s="1"/>
  <c r="Q346" i="35"/>
  <c r="P346" i="35"/>
  <c r="N346" i="35"/>
  <c r="M346" i="35"/>
  <c r="L346" i="35"/>
  <c r="O346" i="35" s="1"/>
  <c r="Q345" i="35"/>
  <c r="P345" i="35"/>
  <c r="M345" i="35"/>
  <c r="L345" i="35"/>
  <c r="O345" i="35" s="1"/>
  <c r="Q344" i="35"/>
  <c r="P344" i="35"/>
  <c r="M344" i="35"/>
  <c r="L344" i="35"/>
  <c r="O344" i="35" s="1"/>
  <c r="Q343" i="35"/>
  <c r="P343" i="35"/>
  <c r="M343" i="35"/>
  <c r="L343" i="35"/>
  <c r="N343" i="35" s="1"/>
  <c r="Q342" i="35"/>
  <c r="P342" i="35"/>
  <c r="M342" i="35"/>
  <c r="L342" i="35"/>
  <c r="O342" i="35" s="1"/>
  <c r="Q341" i="35"/>
  <c r="P341" i="35"/>
  <c r="O341" i="35"/>
  <c r="M341" i="35"/>
  <c r="L341" i="35"/>
  <c r="N341" i="35" s="1"/>
  <c r="Q340" i="35"/>
  <c r="P340" i="35"/>
  <c r="O340" i="35"/>
  <c r="M340" i="35"/>
  <c r="L340" i="35"/>
  <c r="N340" i="35" s="1"/>
  <c r="Q339" i="35"/>
  <c r="P339" i="35"/>
  <c r="M339" i="35"/>
  <c r="L339" i="35"/>
  <c r="O339" i="35" s="1"/>
  <c r="Q338" i="35"/>
  <c r="P338" i="35"/>
  <c r="M338" i="35"/>
  <c r="L338" i="35"/>
  <c r="O338" i="35" s="1"/>
  <c r="Q337" i="35"/>
  <c r="P337" i="35"/>
  <c r="M337" i="35"/>
  <c r="L337" i="35"/>
  <c r="O337" i="35" s="1"/>
  <c r="Q336" i="35"/>
  <c r="P336" i="35"/>
  <c r="M336" i="35"/>
  <c r="L336" i="35"/>
  <c r="O336" i="35" s="1"/>
  <c r="Q335" i="35"/>
  <c r="P335" i="35"/>
  <c r="M335" i="35"/>
  <c r="L335" i="35"/>
  <c r="N335" i="35" s="1"/>
  <c r="Q334" i="35"/>
  <c r="P334" i="35"/>
  <c r="M334" i="35"/>
  <c r="L334" i="35"/>
  <c r="O334" i="35" s="1"/>
  <c r="Q333" i="35"/>
  <c r="P333" i="35"/>
  <c r="M333" i="35"/>
  <c r="L333" i="35"/>
  <c r="O333" i="35" s="1"/>
  <c r="Q332" i="35"/>
  <c r="P332" i="35"/>
  <c r="O332" i="35"/>
  <c r="M332" i="35"/>
  <c r="L332" i="35"/>
  <c r="N332" i="35" s="1"/>
  <c r="Q331" i="35"/>
  <c r="P331" i="35"/>
  <c r="N331" i="35"/>
  <c r="M331" i="35"/>
  <c r="L331" i="35"/>
  <c r="O331" i="35" s="1"/>
  <c r="Q330" i="35"/>
  <c r="P330" i="35"/>
  <c r="M330" i="35"/>
  <c r="L330" i="35"/>
  <c r="O330" i="35" s="1"/>
  <c r="Q329" i="35"/>
  <c r="P329" i="35"/>
  <c r="M329" i="35"/>
  <c r="L329" i="35"/>
  <c r="O329" i="35" s="1"/>
  <c r="Q328" i="35"/>
  <c r="P328" i="35"/>
  <c r="M328" i="35"/>
  <c r="L328" i="35"/>
  <c r="O328" i="35" s="1"/>
  <c r="Q327" i="35"/>
  <c r="P327" i="35"/>
  <c r="M327" i="35"/>
  <c r="L327" i="35"/>
  <c r="N327" i="35" s="1"/>
  <c r="Q326" i="35"/>
  <c r="P326" i="35"/>
  <c r="M326" i="35"/>
  <c r="L326" i="35"/>
  <c r="O326" i="35" s="1"/>
  <c r="Q325" i="35"/>
  <c r="P325" i="35"/>
  <c r="N325" i="35"/>
  <c r="M325" i="35"/>
  <c r="L325" i="35"/>
  <c r="O325" i="35" s="1"/>
  <c r="Q324" i="35"/>
  <c r="P324" i="35"/>
  <c r="O324" i="35"/>
  <c r="M324" i="35"/>
  <c r="L324" i="35"/>
  <c r="N324" i="35" s="1"/>
  <c r="Q323" i="35"/>
  <c r="P323" i="35"/>
  <c r="M323" i="35"/>
  <c r="L323" i="35"/>
  <c r="O323" i="35" s="1"/>
  <c r="Q322" i="35"/>
  <c r="P322" i="35"/>
  <c r="O322" i="35"/>
  <c r="M322" i="35"/>
  <c r="L322" i="35"/>
  <c r="N322" i="35" s="1"/>
  <c r="Q321" i="35"/>
  <c r="P321" i="35"/>
  <c r="M321" i="35"/>
  <c r="L321" i="35"/>
  <c r="O321" i="35" s="1"/>
  <c r="Q320" i="35"/>
  <c r="P320" i="35"/>
  <c r="M320" i="35"/>
  <c r="L320" i="35"/>
  <c r="O320" i="35" s="1"/>
  <c r="Q319" i="35"/>
  <c r="P319" i="35"/>
  <c r="M319" i="35"/>
  <c r="L319" i="35"/>
  <c r="N319" i="35" s="1"/>
  <c r="Q318" i="35"/>
  <c r="P318" i="35"/>
  <c r="M318" i="35"/>
  <c r="L318" i="35"/>
  <c r="O318" i="35" s="1"/>
  <c r="Q317" i="35"/>
  <c r="P317" i="35"/>
  <c r="M317" i="35"/>
  <c r="L317" i="35"/>
  <c r="O317" i="35" s="1"/>
  <c r="Q316" i="35"/>
  <c r="P316" i="35"/>
  <c r="M316" i="35"/>
  <c r="L316" i="35"/>
  <c r="N316" i="35" s="1"/>
  <c r="Q315" i="35"/>
  <c r="P315" i="35"/>
  <c r="M315" i="35"/>
  <c r="L315" i="35"/>
  <c r="N315" i="35" s="1"/>
  <c r="Q314" i="35"/>
  <c r="P314" i="35"/>
  <c r="N314" i="35"/>
  <c r="M314" i="35"/>
  <c r="L314" i="35"/>
  <c r="O314" i="35" s="1"/>
  <c r="Q313" i="35"/>
  <c r="P313" i="35"/>
  <c r="M313" i="35"/>
  <c r="L313" i="35"/>
  <c r="O313" i="35" s="1"/>
  <c r="Q312" i="35"/>
  <c r="P312" i="35"/>
  <c r="M312" i="35"/>
  <c r="L312" i="35"/>
  <c r="O312" i="35" s="1"/>
  <c r="Q311" i="35"/>
  <c r="P311" i="35"/>
  <c r="M311" i="35"/>
  <c r="L311" i="35"/>
  <c r="N311" i="35" s="1"/>
  <c r="Q310" i="35"/>
  <c r="P310" i="35"/>
  <c r="M310" i="35"/>
  <c r="L310" i="35"/>
  <c r="O310" i="35" s="1"/>
  <c r="Q309" i="35"/>
  <c r="P309" i="35"/>
  <c r="M309" i="35"/>
  <c r="L309" i="35"/>
  <c r="O309" i="35" s="1"/>
  <c r="Q308" i="35"/>
  <c r="P308" i="35"/>
  <c r="M308" i="35"/>
  <c r="L308" i="35"/>
  <c r="N308" i="35" s="1"/>
  <c r="Q307" i="35"/>
  <c r="P307" i="35"/>
  <c r="M307" i="35"/>
  <c r="L307" i="35"/>
  <c r="O307" i="35" s="1"/>
  <c r="Q306" i="35"/>
  <c r="P306" i="35"/>
  <c r="O306" i="35"/>
  <c r="M306" i="35"/>
  <c r="L306" i="35"/>
  <c r="N306" i="35" s="1"/>
  <c r="Q305" i="35"/>
  <c r="P305" i="35"/>
  <c r="M305" i="35"/>
  <c r="L305" i="35"/>
  <c r="O305" i="35" s="1"/>
  <c r="Q304" i="35"/>
  <c r="P304" i="35"/>
  <c r="M304" i="35"/>
  <c r="L304" i="35"/>
  <c r="O304" i="35" s="1"/>
  <c r="Q303" i="35"/>
  <c r="P303" i="35"/>
  <c r="M303" i="35"/>
  <c r="L303" i="35"/>
  <c r="N303" i="35" s="1"/>
  <c r="Q302" i="35"/>
  <c r="P302" i="35"/>
  <c r="M302" i="35"/>
  <c r="L302" i="35"/>
  <c r="O302" i="35" s="1"/>
  <c r="Q301" i="35"/>
  <c r="P301" i="35"/>
  <c r="M301" i="35"/>
  <c r="L301" i="35"/>
  <c r="O301" i="35" s="1"/>
  <c r="Q300" i="35"/>
  <c r="P300" i="35"/>
  <c r="M300" i="35"/>
  <c r="L300" i="35"/>
  <c r="N300" i="35" s="1"/>
  <c r="Q299" i="35"/>
  <c r="P299" i="35"/>
  <c r="O299" i="35"/>
  <c r="M299" i="35"/>
  <c r="L299" i="35"/>
  <c r="N299" i="35" s="1"/>
  <c r="Q298" i="35"/>
  <c r="P298" i="35"/>
  <c r="N298" i="35"/>
  <c r="M298" i="35"/>
  <c r="L298" i="35"/>
  <c r="O298" i="35" s="1"/>
  <c r="Q297" i="35"/>
  <c r="P297" i="35"/>
  <c r="M297" i="35"/>
  <c r="L297" i="35"/>
  <c r="O297" i="35" s="1"/>
  <c r="Q296" i="35"/>
  <c r="P296" i="35"/>
  <c r="M296" i="35"/>
  <c r="L296" i="35"/>
  <c r="O296" i="35" s="1"/>
  <c r="Q295" i="35"/>
  <c r="P295" i="35"/>
  <c r="M295" i="35"/>
  <c r="L295" i="35"/>
  <c r="N295" i="35" s="1"/>
  <c r="Q294" i="35"/>
  <c r="P294" i="35"/>
  <c r="M294" i="35"/>
  <c r="L294" i="35"/>
  <c r="O294" i="35" s="1"/>
  <c r="Q293" i="35"/>
  <c r="P293" i="35"/>
  <c r="N293" i="35"/>
  <c r="M293" i="35"/>
  <c r="L293" i="35"/>
  <c r="O293" i="35" s="1"/>
  <c r="Q292" i="35"/>
  <c r="P292" i="35"/>
  <c r="M292" i="35"/>
  <c r="L292" i="35"/>
  <c r="N292" i="35" s="1"/>
  <c r="Q291" i="35"/>
  <c r="P291" i="35"/>
  <c r="M291" i="35"/>
  <c r="L291" i="35"/>
  <c r="O291" i="35" s="1"/>
  <c r="Q290" i="35"/>
  <c r="P290" i="35"/>
  <c r="M290" i="35"/>
  <c r="L290" i="35"/>
  <c r="O290" i="35" s="1"/>
  <c r="Q289" i="35"/>
  <c r="P289" i="35"/>
  <c r="M289" i="35"/>
  <c r="L289" i="35"/>
  <c r="O289" i="35" s="1"/>
  <c r="Q288" i="35"/>
  <c r="P288" i="35"/>
  <c r="M288" i="35"/>
  <c r="L288" i="35"/>
  <c r="O288" i="35" s="1"/>
  <c r="Q287" i="35"/>
  <c r="P287" i="35"/>
  <c r="M287" i="35"/>
  <c r="L287" i="35"/>
  <c r="N287" i="35" s="1"/>
  <c r="Q286" i="35"/>
  <c r="P286" i="35"/>
  <c r="M286" i="35"/>
  <c r="L286" i="35"/>
  <c r="O286" i="35" s="1"/>
  <c r="Q285" i="35"/>
  <c r="P285" i="35"/>
  <c r="N285" i="35"/>
  <c r="M285" i="35"/>
  <c r="L285" i="35"/>
  <c r="O285" i="35" s="1"/>
  <c r="Q284" i="35"/>
  <c r="P284" i="35"/>
  <c r="M284" i="35"/>
  <c r="L284" i="35"/>
  <c r="N284" i="35" s="1"/>
  <c r="Q283" i="35"/>
  <c r="P283" i="35"/>
  <c r="O283" i="35"/>
  <c r="N283" i="35"/>
  <c r="M283" i="35"/>
  <c r="L283" i="35"/>
  <c r="Q282" i="35"/>
  <c r="P282" i="35"/>
  <c r="N282" i="35"/>
  <c r="M282" i="35"/>
  <c r="L282" i="35"/>
  <c r="O282" i="35" s="1"/>
  <c r="Q281" i="35"/>
  <c r="P281" i="35"/>
  <c r="M281" i="35"/>
  <c r="L281" i="35"/>
  <c r="O281" i="35" s="1"/>
  <c r="Q280" i="35"/>
  <c r="P280" i="35"/>
  <c r="M280" i="35"/>
  <c r="L280" i="35"/>
  <c r="O280" i="35" s="1"/>
  <c r="Q279" i="35"/>
  <c r="P279" i="35"/>
  <c r="M279" i="35"/>
  <c r="L279" i="35"/>
  <c r="N279" i="35" s="1"/>
  <c r="Q278" i="35"/>
  <c r="P278" i="35"/>
  <c r="M278" i="35"/>
  <c r="L278" i="35"/>
  <c r="O278" i="35" s="1"/>
  <c r="Q277" i="35"/>
  <c r="P277" i="35"/>
  <c r="O277" i="35"/>
  <c r="M277" i="35"/>
  <c r="L277" i="35"/>
  <c r="N277" i="35" s="1"/>
  <c r="Q276" i="35"/>
  <c r="P276" i="35"/>
  <c r="O276" i="35"/>
  <c r="M276" i="35"/>
  <c r="L276" i="35"/>
  <c r="N276" i="35" s="1"/>
  <c r="Q275" i="35"/>
  <c r="P275" i="35"/>
  <c r="N275" i="35"/>
  <c r="M275" i="35"/>
  <c r="L275" i="35"/>
  <c r="O275" i="35" s="1"/>
  <c r="Q274" i="35"/>
  <c r="P274" i="35"/>
  <c r="M274" i="35"/>
  <c r="L274" i="35"/>
  <c r="O274" i="35" s="1"/>
  <c r="Q273" i="35"/>
  <c r="P273" i="35"/>
  <c r="M273" i="35"/>
  <c r="L273" i="35"/>
  <c r="O273" i="35" s="1"/>
  <c r="Q272" i="35"/>
  <c r="P272" i="35"/>
  <c r="M272" i="35"/>
  <c r="L272" i="35"/>
  <c r="O272" i="35" s="1"/>
  <c r="Q271" i="35"/>
  <c r="P271" i="35"/>
  <c r="M271" i="35"/>
  <c r="L271" i="35"/>
  <c r="N271" i="35" s="1"/>
  <c r="Q270" i="35"/>
  <c r="P270" i="35"/>
  <c r="M270" i="35"/>
  <c r="L270" i="35"/>
  <c r="O270" i="35" s="1"/>
  <c r="Q269" i="35"/>
  <c r="P269" i="35"/>
  <c r="M269" i="35"/>
  <c r="L269" i="35"/>
  <c r="O269" i="35" s="1"/>
  <c r="Q268" i="35"/>
  <c r="P268" i="35"/>
  <c r="O268" i="35"/>
  <c r="M268" i="35"/>
  <c r="L268" i="35"/>
  <c r="N268" i="35" s="1"/>
  <c r="Q267" i="35"/>
  <c r="P267" i="35"/>
  <c r="M267" i="35"/>
  <c r="L267" i="35"/>
  <c r="O267" i="35" s="1"/>
  <c r="Q266" i="35"/>
  <c r="P266" i="35"/>
  <c r="M266" i="35"/>
  <c r="L266" i="35"/>
  <c r="O266" i="35" s="1"/>
  <c r="Q265" i="35"/>
  <c r="P265" i="35"/>
  <c r="M265" i="35"/>
  <c r="L265" i="35"/>
  <c r="O265" i="35" s="1"/>
  <c r="Q264" i="35"/>
  <c r="P264" i="35"/>
  <c r="M264" i="35"/>
  <c r="L264" i="35"/>
  <c r="O264" i="35" s="1"/>
  <c r="Q263" i="35"/>
  <c r="P263" i="35"/>
  <c r="M263" i="35"/>
  <c r="L263" i="35"/>
  <c r="N263" i="35" s="1"/>
  <c r="Q262" i="35"/>
  <c r="P262" i="35"/>
  <c r="M262" i="35"/>
  <c r="L262" i="35"/>
  <c r="O262" i="35" s="1"/>
  <c r="Q261" i="35"/>
  <c r="P261" i="35"/>
  <c r="N261" i="35"/>
  <c r="M261" i="35"/>
  <c r="L261" i="35"/>
  <c r="O261" i="35" s="1"/>
  <c r="Q260" i="35"/>
  <c r="P260" i="35"/>
  <c r="M260" i="35"/>
  <c r="L260" i="35"/>
  <c r="N260" i="35" s="1"/>
  <c r="Q259" i="35"/>
  <c r="P259" i="35"/>
  <c r="M259" i="35"/>
  <c r="L259" i="35"/>
  <c r="O259" i="35" s="1"/>
  <c r="Q258" i="35"/>
  <c r="P258" i="35"/>
  <c r="M258" i="35"/>
  <c r="L258" i="35"/>
  <c r="O258" i="35" s="1"/>
  <c r="Q257" i="35"/>
  <c r="P257" i="35"/>
  <c r="M257" i="35"/>
  <c r="L257" i="35"/>
  <c r="O257" i="35" s="1"/>
  <c r="Q256" i="35"/>
  <c r="P256" i="35"/>
  <c r="M256" i="35"/>
  <c r="L256" i="35"/>
  <c r="O256" i="35" s="1"/>
  <c r="Q255" i="35"/>
  <c r="P255" i="35"/>
  <c r="M255" i="35"/>
  <c r="L255" i="35"/>
  <c r="N255" i="35" s="1"/>
  <c r="Q254" i="35"/>
  <c r="P254" i="35"/>
  <c r="M254" i="35"/>
  <c r="L254" i="35"/>
  <c r="O254" i="35" s="1"/>
  <c r="Q253" i="35"/>
  <c r="P253" i="35"/>
  <c r="N253" i="35"/>
  <c r="M253" i="35"/>
  <c r="L253" i="35"/>
  <c r="O253" i="35" s="1"/>
  <c r="Q252" i="35"/>
  <c r="P252" i="35"/>
  <c r="M252" i="35"/>
  <c r="L252" i="35"/>
  <c r="N252" i="35" s="1"/>
  <c r="Q251" i="35"/>
  <c r="P251" i="35"/>
  <c r="O251" i="35"/>
  <c r="M251" i="35"/>
  <c r="L251" i="35"/>
  <c r="N251" i="35" s="1"/>
  <c r="Q250" i="35"/>
  <c r="P250" i="35"/>
  <c r="N250" i="35"/>
  <c r="M250" i="35"/>
  <c r="L250" i="35"/>
  <c r="O250" i="35" s="1"/>
  <c r="Q249" i="35"/>
  <c r="P249" i="35"/>
  <c r="M249" i="35"/>
  <c r="L249" i="35"/>
  <c r="O249" i="35" s="1"/>
  <c r="Q248" i="35"/>
  <c r="P248" i="35"/>
  <c r="M248" i="35"/>
  <c r="L248" i="35"/>
  <c r="O248" i="35" s="1"/>
  <c r="Q247" i="35"/>
  <c r="P247" i="35"/>
  <c r="M247" i="35"/>
  <c r="L247" i="35"/>
  <c r="N247" i="35" s="1"/>
  <c r="Q246" i="35"/>
  <c r="P246" i="35"/>
  <c r="M246" i="35"/>
  <c r="L246" i="35"/>
  <c r="O246" i="35" s="1"/>
  <c r="Q245" i="35"/>
  <c r="P245" i="35"/>
  <c r="M245" i="35"/>
  <c r="L245" i="35"/>
  <c r="O245" i="35" s="1"/>
  <c r="Q244" i="35"/>
  <c r="P244" i="35"/>
  <c r="M244" i="35"/>
  <c r="L244" i="35"/>
  <c r="N244" i="35" s="1"/>
  <c r="Q243" i="35"/>
  <c r="P243" i="35"/>
  <c r="N243" i="35"/>
  <c r="M243" i="35"/>
  <c r="L243" i="35"/>
  <c r="O243" i="35" s="1"/>
  <c r="Q242" i="35"/>
  <c r="P242" i="35"/>
  <c r="O242" i="35"/>
  <c r="M242" i="35"/>
  <c r="L242" i="35"/>
  <c r="N242" i="35" s="1"/>
  <c r="Q241" i="35"/>
  <c r="P241" i="35"/>
  <c r="M241" i="35"/>
  <c r="L241" i="35"/>
  <c r="O241" i="35" s="1"/>
  <c r="Q240" i="35"/>
  <c r="P240" i="35"/>
  <c r="M240" i="35"/>
  <c r="L240" i="35"/>
  <c r="O240" i="35" s="1"/>
  <c r="Q239" i="35"/>
  <c r="P239" i="35"/>
  <c r="M239" i="35"/>
  <c r="L239" i="35"/>
  <c r="N239" i="35" s="1"/>
  <c r="Q238" i="35"/>
  <c r="P238" i="35"/>
  <c r="M238" i="35"/>
  <c r="L238" i="35"/>
  <c r="O238" i="35" s="1"/>
  <c r="Q237" i="35"/>
  <c r="P237" i="35"/>
  <c r="M237" i="35"/>
  <c r="L237" i="35"/>
  <c r="O237" i="35" s="1"/>
  <c r="Q236" i="35"/>
  <c r="P236" i="35"/>
  <c r="M236" i="35"/>
  <c r="L236" i="35"/>
  <c r="N236" i="35" s="1"/>
  <c r="Q235" i="35"/>
  <c r="P235" i="35"/>
  <c r="O235" i="35"/>
  <c r="M235" i="35"/>
  <c r="L235" i="35"/>
  <c r="N235" i="35" s="1"/>
  <c r="Q234" i="35"/>
  <c r="P234" i="35"/>
  <c r="N234" i="35"/>
  <c r="M234" i="35"/>
  <c r="L234" i="35"/>
  <c r="O234" i="35" s="1"/>
  <c r="Q233" i="35"/>
  <c r="P233" i="35"/>
  <c r="M233" i="35"/>
  <c r="L233" i="35"/>
  <c r="O233" i="35" s="1"/>
  <c r="Q232" i="35"/>
  <c r="P232" i="35"/>
  <c r="M232" i="35"/>
  <c r="L232" i="35"/>
  <c r="O232" i="35" s="1"/>
  <c r="Q231" i="35"/>
  <c r="P231" i="35"/>
  <c r="M231" i="35"/>
  <c r="L231" i="35"/>
  <c r="N231" i="35" s="1"/>
  <c r="Q230" i="35"/>
  <c r="P230" i="35"/>
  <c r="M230" i="35"/>
  <c r="L230" i="35"/>
  <c r="O230" i="35" s="1"/>
  <c r="Q229" i="35"/>
  <c r="P229" i="35"/>
  <c r="N229" i="35"/>
  <c r="M229" i="35"/>
  <c r="L229" i="35"/>
  <c r="O229" i="35" s="1"/>
  <c r="Q228" i="35"/>
  <c r="P228" i="35"/>
  <c r="M228" i="35"/>
  <c r="L228" i="35"/>
  <c r="N228" i="35" s="1"/>
  <c r="Q227" i="35"/>
  <c r="P227" i="35"/>
  <c r="M227" i="35"/>
  <c r="L227" i="35"/>
  <c r="O227" i="35" s="1"/>
  <c r="Q226" i="35"/>
  <c r="P226" i="35"/>
  <c r="N226" i="35"/>
  <c r="M226" i="35"/>
  <c r="L226" i="35"/>
  <c r="O226" i="35" s="1"/>
  <c r="Q225" i="35"/>
  <c r="P225" i="35"/>
  <c r="M225" i="35"/>
  <c r="L225" i="35"/>
  <c r="O225" i="35" s="1"/>
  <c r="Q224" i="35"/>
  <c r="P224" i="35"/>
  <c r="M224" i="35"/>
  <c r="L224" i="35"/>
  <c r="O224" i="35" s="1"/>
  <c r="Q223" i="35"/>
  <c r="P223" i="35"/>
  <c r="M223" i="35"/>
  <c r="L223" i="35"/>
  <c r="N223" i="35" s="1"/>
  <c r="Q222" i="35"/>
  <c r="P222" i="35"/>
  <c r="M222" i="35"/>
  <c r="L222" i="35"/>
  <c r="O222" i="35" s="1"/>
  <c r="Q221" i="35"/>
  <c r="P221" i="35"/>
  <c r="N221" i="35"/>
  <c r="M221" i="35"/>
  <c r="L221" i="35"/>
  <c r="O221" i="35" s="1"/>
  <c r="Q220" i="35"/>
  <c r="P220" i="35"/>
  <c r="M220" i="35"/>
  <c r="L220" i="35"/>
  <c r="N220" i="35" s="1"/>
  <c r="Q219" i="35"/>
  <c r="P219" i="35"/>
  <c r="N219" i="35"/>
  <c r="M219" i="35"/>
  <c r="L219" i="35"/>
  <c r="O219" i="35" s="1"/>
  <c r="Q218" i="35"/>
  <c r="P218" i="35"/>
  <c r="M218" i="35"/>
  <c r="L218" i="35"/>
  <c r="O218" i="35" s="1"/>
  <c r="Q217" i="35"/>
  <c r="P217" i="35"/>
  <c r="M217" i="35"/>
  <c r="L217" i="35"/>
  <c r="O217" i="35" s="1"/>
  <c r="Q216" i="35"/>
  <c r="P216" i="35"/>
  <c r="M216" i="35"/>
  <c r="L216" i="35"/>
  <c r="O216" i="35" s="1"/>
  <c r="Q215" i="35"/>
  <c r="P215" i="35"/>
  <c r="M215" i="35"/>
  <c r="L215" i="35"/>
  <c r="N215" i="35" s="1"/>
  <c r="Q214" i="35"/>
  <c r="P214" i="35"/>
  <c r="M214" i="35"/>
  <c r="L214" i="35"/>
  <c r="O214" i="35" s="1"/>
  <c r="Q213" i="35"/>
  <c r="P213" i="35"/>
  <c r="M213" i="35"/>
  <c r="L213" i="35"/>
  <c r="O213" i="35" s="1"/>
  <c r="Q212" i="35"/>
  <c r="P212" i="35"/>
  <c r="M212" i="35"/>
  <c r="L212" i="35"/>
  <c r="N212" i="35" s="1"/>
  <c r="Q211" i="35"/>
  <c r="P211" i="35"/>
  <c r="O211" i="35"/>
  <c r="M211" i="35"/>
  <c r="L211" i="35"/>
  <c r="N211" i="35" s="1"/>
  <c r="Q210" i="35"/>
  <c r="P210" i="35"/>
  <c r="N210" i="35"/>
  <c r="M210" i="35"/>
  <c r="L210" i="35"/>
  <c r="O210" i="35" s="1"/>
  <c r="Q209" i="35"/>
  <c r="P209" i="35"/>
  <c r="M209" i="35"/>
  <c r="L209" i="35"/>
  <c r="O209" i="35" s="1"/>
  <c r="Q208" i="35"/>
  <c r="P208" i="35"/>
  <c r="M208" i="35"/>
  <c r="L208" i="35"/>
  <c r="O208" i="35" s="1"/>
  <c r="Q207" i="35"/>
  <c r="P207" i="35"/>
  <c r="O207" i="35"/>
  <c r="M207" i="35"/>
  <c r="L207" i="35"/>
  <c r="N207" i="35" s="1"/>
  <c r="Q206" i="35"/>
  <c r="P206" i="35"/>
  <c r="M206" i="35"/>
  <c r="L206" i="35"/>
  <c r="O206" i="35" s="1"/>
  <c r="Q205" i="35"/>
  <c r="P205" i="35"/>
  <c r="N205" i="35"/>
  <c r="M205" i="35"/>
  <c r="L205" i="35"/>
  <c r="O205" i="35" s="1"/>
  <c r="Q204" i="35"/>
  <c r="P204" i="35"/>
  <c r="M204" i="35"/>
  <c r="L204" i="35"/>
  <c r="N204" i="35" s="1"/>
  <c r="Q203" i="35"/>
  <c r="P203" i="35"/>
  <c r="O203" i="35"/>
  <c r="M203" i="35"/>
  <c r="L203" i="35"/>
  <c r="N203" i="35" s="1"/>
  <c r="Q202" i="35"/>
  <c r="P202" i="35"/>
  <c r="M202" i="35"/>
  <c r="L202" i="35"/>
  <c r="O202" i="35" s="1"/>
  <c r="Q201" i="35"/>
  <c r="P201" i="35"/>
  <c r="M201" i="35"/>
  <c r="L201" i="35"/>
  <c r="N201" i="35" s="1"/>
  <c r="Q200" i="35"/>
  <c r="P200" i="35"/>
  <c r="M200" i="35"/>
  <c r="L200" i="35"/>
  <c r="O200" i="35" s="1"/>
  <c r="Q199" i="35"/>
  <c r="P199" i="35"/>
  <c r="M199" i="35"/>
  <c r="L199" i="35"/>
  <c r="N199" i="35" s="1"/>
  <c r="Q198" i="35"/>
  <c r="P198" i="35"/>
  <c r="M198" i="35"/>
  <c r="L198" i="35"/>
  <c r="O198" i="35" s="1"/>
  <c r="Q197" i="35"/>
  <c r="P197" i="35"/>
  <c r="M197" i="35"/>
  <c r="L197" i="35"/>
  <c r="N197" i="35" s="1"/>
  <c r="Q196" i="35"/>
  <c r="P196" i="35"/>
  <c r="M196" i="35"/>
  <c r="L196" i="35"/>
  <c r="N196" i="35" s="1"/>
  <c r="Q195" i="35"/>
  <c r="P195" i="35"/>
  <c r="M195" i="35"/>
  <c r="L195" i="35"/>
  <c r="O195" i="35" s="1"/>
  <c r="Q194" i="35"/>
  <c r="P194" i="35"/>
  <c r="M194" i="35"/>
  <c r="L194" i="35"/>
  <c r="N194" i="35" s="1"/>
  <c r="Q193" i="35"/>
  <c r="P193" i="35"/>
  <c r="M193" i="35"/>
  <c r="L193" i="35"/>
  <c r="N193" i="35" s="1"/>
  <c r="Q192" i="35"/>
  <c r="P192" i="35"/>
  <c r="M192" i="35"/>
  <c r="L192" i="35"/>
  <c r="O192" i="35" s="1"/>
  <c r="Q191" i="35"/>
  <c r="P191" i="35"/>
  <c r="M191" i="35"/>
  <c r="L191" i="35"/>
  <c r="N191" i="35" s="1"/>
  <c r="Q190" i="35"/>
  <c r="P190" i="35"/>
  <c r="M190" i="35"/>
  <c r="L190" i="35"/>
  <c r="O190" i="35" s="1"/>
  <c r="Q189" i="35"/>
  <c r="P189" i="35"/>
  <c r="M189" i="35"/>
  <c r="L189" i="35"/>
  <c r="O189" i="35" s="1"/>
  <c r="Q188" i="35"/>
  <c r="P188" i="35"/>
  <c r="M188" i="35"/>
  <c r="L188" i="35"/>
  <c r="N188" i="35" s="1"/>
  <c r="Q187" i="35"/>
  <c r="P187" i="35"/>
  <c r="N187" i="35"/>
  <c r="M187" i="35"/>
  <c r="L187" i="35"/>
  <c r="O187" i="35" s="1"/>
  <c r="Q186" i="35"/>
  <c r="P186" i="35"/>
  <c r="M186" i="35"/>
  <c r="L186" i="35"/>
  <c r="O186" i="35" s="1"/>
  <c r="Q185" i="35"/>
  <c r="P185" i="35"/>
  <c r="O185" i="35"/>
  <c r="M185" i="35"/>
  <c r="L185" i="35"/>
  <c r="N185" i="35" s="1"/>
  <c r="Q184" i="35"/>
  <c r="P184" i="35"/>
  <c r="M184" i="35"/>
  <c r="L184" i="35"/>
  <c r="O184" i="35" s="1"/>
  <c r="Q183" i="35"/>
  <c r="P183" i="35"/>
  <c r="O183" i="35"/>
  <c r="M183" i="35"/>
  <c r="L183" i="35"/>
  <c r="N183" i="35" s="1"/>
  <c r="Q182" i="35"/>
  <c r="P182" i="35"/>
  <c r="M182" i="35"/>
  <c r="L182" i="35"/>
  <c r="O182" i="35" s="1"/>
  <c r="Q181" i="35"/>
  <c r="P181" i="35"/>
  <c r="O181" i="35"/>
  <c r="M181" i="35"/>
  <c r="L181" i="35"/>
  <c r="N181" i="35" s="1"/>
  <c r="Q180" i="35"/>
  <c r="P180" i="35"/>
  <c r="M180" i="35"/>
  <c r="L180" i="35"/>
  <c r="O180" i="35" s="1"/>
  <c r="Q179" i="35"/>
  <c r="P179" i="35"/>
  <c r="N179" i="35"/>
  <c r="M179" i="35"/>
  <c r="L179" i="35"/>
  <c r="O179" i="35" s="1"/>
  <c r="Q178" i="35"/>
  <c r="P178" i="35"/>
  <c r="M178" i="35"/>
  <c r="L178" i="35"/>
  <c r="O178" i="35" s="1"/>
  <c r="Q177" i="35"/>
  <c r="P177" i="35"/>
  <c r="M177" i="35"/>
  <c r="L177" i="35"/>
  <c r="N177" i="35" s="1"/>
  <c r="Q176" i="35"/>
  <c r="P176" i="35"/>
  <c r="M176" i="35"/>
  <c r="L176" i="35"/>
  <c r="O176" i="35" s="1"/>
  <c r="Q175" i="35"/>
  <c r="P175" i="35"/>
  <c r="M175" i="35"/>
  <c r="L175" i="35"/>
  <c r="N175" i="35" s="1"/>
  <c r="Q174" i="35"/>
  <c r="P174" i="35"/>
  <c r="M174" i="35"/>
  <c r="L174" i="35"/>
  <c r="O174" i="35" s="1"/>
  <c r="Q173" i="35"/>
  <c r="P173" i="35"/>
  <c r="M173" i="35"/>
  <c r="L173" i="35"/>
  <c r="O173" i="35" s="1"/>
  <c r="Q172" i="35"/>
  <c r="P172" i="35"/>
  <c r="M172" i="35"/>
  <c r="L172" i="35"/>
  <c r="O172" i="35" s="1"/>
  <c r="Q171" i="35"/>
  <c r="P171" i="35"/>
  <c r="M171" i="35"/>
  <c r="L171" i="35"/>
  <c r="N171" i="35" s="1"/>
  <c r="Q170" i="35"/>
  <c r="P170" i="35"/>
  <c r="M170" i="35"/>
  <c r="L170" i="35"/>
  <c r="N170" i="35" s="1"/>
  <c r="Q169" i="35"/>
  <c r="P169" i="35"/>
  <c r="O169" i="35"/>
  <c r="M169" i="35"/>
  <c r="L169" i="35"/>
  <c r="N169" i="35" s="1"/>
  <c r="Q168" i="35"/>
  <c r="P168" i="35"/>
  <c r="M168" i="35"/>
  <c r="L168" i="35"/>
  <c r="O168" i="35" s="1"/>
  <c r="Q167" i="35"/>
  <c r="P167" i="35"/>
  <c r="M167" i="35"/>
  <c r="L167" i="35"/>
  <c r="N167" i="35" s="1"/>
  <c r="Q166" i="35"/>
  <c r="P166" i="35"/>
  <c r="M166" i="35"/>
  <c r="L166" i="35"/>
  <c r="O166" i="35" s="1"/>
  <c r="Q165" i="35"/>
  <c r="P165" i="35"/>
  <c r="M165" i="35"/>
  <c r="L165" i="35"/>
  <c r="O165" i="35" s="1"/>
  <c r="Q164" i="35"/>
  <c r="P164" i="35"/>
  <c r="M164" i="35"/>
  <c r="L164" i="35"/>
  <c r="O164" i="35" s="1"/>
  <c r="Q163" i="35"/>
  <c r="P163" i="35"/>
  <c r="M163" i="35"/>
  <c r="L163" i="35"/>
  <c r="N163" i="35" s="1"/>
  <c r="Q162" i="35"/>
  <c r="P162" i="35"/>
  <c r="M162" i="35"/>
  <c r="L162" i="35"/>
  <c r="O162" i="35" s="1"/>
  <c r="Q161" i="35"/>
  <c r="P161" i="35"/>
  <c r="M161" i="35"/>
  <c r="L161" i="35"/>
  <c r="N161" i="35" s="1"/>
  <c r="Q160" i="35"/>
  <c r="P160" i="35"/>
  <c r="M160" i="35"/>
  <c r="L160" i="35"/>
  <c r="O160" i="35" s="1"/>
  <c r="Q159" i="35"/>
  <c r="P159" i="35"/>
  <c r="M159" i="35"/>
  <c r="L159" i="35"/>
  <c r="N159" i="35" s="1"/>
  <c r="Q158" i="35"/>
  <c r="P158" i="35"/>
  <c r="M158" i="35"/>
  <c r="L158" i="35"/>
  <c r="Q157" i="35"/>
  <c r="P157" i="35"/>
  <c r="O157" i="35"/>
  <c r="M157" i="35"/>
  <c r="L157" i="35"/>
  <c r="N157" i="35" s="1"/>
  <c r="Q156" i="35"/>
  <c r="P156" i="35"/>
  <c r="M156" i="35"/>
  <c r="L156" i="35"/>
  <c r="N156" i="35" s="1"/>
  <c r="Q155" i="35"/>
  <c r="P155" i="35"/>
  <c r="M155" i="35"/>
  <c r="L155" i="35"/>
  <c r="O155" i="35" s="1"/>
  <c r="Q154" i="35"/>
  <c r="P154" i="35"/>
  <c r="M154" i="35"/>
  <c r="L154" i="35"/>
  <c r="N154" i="35" s="1"/>
  <c r="Q153" i="35"/>
  <c r="P153" i="35"/>
  <c r="M153" i="35"/>
  <c r="L153" i="35"/>
  <c r="N153" i="35" s="1"/>
  <c r="Q152" i="35"/>
  <c r="P152" i="35"/>
  <c r="M152" i="35"/>
  <c r="L152" i="35"/>
  <c r="O152" i="35" s="1"/>
  <c r="Q151" i="35"/>
  <c r="P151" i="35"/>
  <c r="M151" i="35"/>
  <c r="L151" i="35"/>
  <c r="N151" i="35" s="1"/>
  <c r="Q150" i="35"/>
  <c r="P150" i="35"/>
  <c r="M150" i="35"/>
  <c r="L150" i="35"/>
  <c r="O150" i="35" s="1"/>
  <c r="Q149" i="35"/>
  <c r="P149" i="35"/>
  <c r="M149" i="35"/>
  <c r="L149" i="35"/>
  <c r="O149" i="35" s="1"/>
  <c r="Q148" i="35"/>
  <c r="P148" i="35"/>
  <c r="O148" i="35"/>
  <c r="M148" i="35"/>
  <c r="L148" i="35"/>
  <c r="N148" i="35" s="1"/>
  <c r="Q147" i="35"/>
  <c r="P147" i="35"/>
  <c r="M147" i="35"/>
  <c r="L147" i="35"/>
  <c r="O147" i="35" s="1"/>
  <c r="Q146" i="35"/>
  <c r="P146" i="35"/>
  <c r="N146" i="35"/>
  <c r="M146" i="35"/>
  <c r="L146" i="35"/>
  <c r="O146" i="35" s="1"/>
  <c r="Q145" i="35"/>
  <c r="P145" i="35"/>
  <c r="M145" i="35"/>
  <c r="L145" i="35"/>
  <c r="N145" i="35" s="1"/>
  <c r="Q144" i="35"/>
  <c r="P144" i="35"/>
  <c r="N144" i="35"/>
  <c r="M144" i="35"/>
  <c r="L144" i="35"/>
  <c r="O144" i="35" s="1"/>
  <c r="Q143" i="35"/>
  <c r="P143" i="35"/>
  <c r="M143" i="35"/>
  <c r="L143" i="35"/>
  <c r="N143" i="35" s="1"/>
  <c r="Q142" i="35"/>
  <c r="P142" i="35"/>
  <c r="M142" i="35"/>
  <c r="L142" i="35"/>
  <c r="O142" i="35" s="1"/>
  <c r="Q141" i="35"/>
  <c r="P141" i="35"/>
  <c r="O141" i="35"/>
  <c r="M141" i="35"/>
  <c r="L141" i="35"/>
  <c r="N141" i="35" s="1"/>
  <c r="Q140" i="35"/>
  <c r="P140" i="35"/>
  <c r="M140" i="35"/>
  <c r="L140" i="35"/>
  <c r="N140" i="35" s="1"/>
  <c r="Q139" i="35"/>
  <c r="P139" i="35"/>
  <c r="M139" i="35"/>
  <c r="L139" i="35"/>
  <c r="N139" i="35" s="1"/>
  <c r="Q138" i="35"/>
  <c r="P138" i="35"/>
  <c r="N138" i="35"/>
  <c r="M138" i="35"/>
  <c r="L138" i="35"/>
  <c r="O138" i="35" s="1"/>
  <c r="Q137" i="35"/>
  <c r="P137" i="35"/>
  <c r="M137" i="35"/>
  <c r="L137" i="35"/>
  <c r="N137" i="35" s="1"/>
  <c r="Q136" i="35"/>
  <c r="P136" i="35"/>
  <c r="M136" i="35"/>
  <c r="L136" i="35"/>
  <c r="O136" i="35" s="1"/>
  <c r="Q135" i="35"/>
  <c r="P135" i="35"/>
  <c r="O135" i="35"/>
  <c r="M135" i="35"/>
  <c r="L135" i="35"/>
  <c r="N135" i="35" s="1"/>
  <c r="Q134" i="35"/>
  <c r="P134" i="35"/>
  <c r="O134" i="35"/>
  <c r="M134" i="35"/>
  <c r="L134" i="35"/>
  <c r="N134" i="35" s="1"/>
  <c r="Q133" i="35"/>
  <c r="P133" i="35"/>
  <c r="O133" i="35"/>
  <c r="M133" i="35"/>
  <c r="L133" i="35"/>
  <c r="N133" i="35" s="1"/>
  <c r="Q132" i="35"/>
  <c r="P132" i="35"/>
  <c r="M132" i="35"/>
  <c r="L132" i="35"/>
  <c r="N132" i="35" s="1"/>
  <c r="Q131" i="35"/>
  <c r="P131" i="35"/>
  <c r="M131" i="35"/>
  <c r="L131" i="35"/>
  <c r="O131" i="35" s="1"/>
  <c r="Q130" i="35"/>
  <c r="P130" i="35"/>
  <c r="M130" i="35"/>
  <c r="L130" i="35"/>
  <c r="N130" i="35" s="1"/>
  <c r="Q129" i="35"/>
  <c r="P129" i="35"/>
  <c r="M129" i="35"/>
  <c r="L129" i="35"/>
  <c r="O129" i="35" s="1"/>
  <c r="Q128" i="35"/>
  <c r="P128" i="35"/>
  <c r="M128" i="35"/>
  <c r="L128" i="35"/>
  <c r="O128" i="35" s="1"/>
  <c r="Q127" i="35"/>
  <c r="P127" i="35"/>
  <c r="M127" i="35"/>
  <c r="L127" i="35"/>
  <c r="N127" i="35" s="1"/>
  <c r="Q126" i="35"/>
  <c r="P126" i="35"/>
  <c r="M126" i="35"/>
  <c r="L126" i="35"/>
  <c r="O126" i="35" s="1"/>
  <c r="Q125" i="35"/>
  <c r="P125" i="35"/>
  <c r="M125" i="35"/>
  <c r="L125" i="35"/>
  <c r="N125" i="35" s="1"/>
  <c r="Q124" i="35"/>
  <c r="P124" i="35"/>
  <c r="M124" i="35"/>
  <c r="L124" i="35"/>
  <c r="O124" i="35" s="1"/>
  <c r="Q123" i="35"/>
  <c r="P123" i="35"/>
  <c r="M123" i="35"/>
  <c r="L123" i="35"/>
  <c r="O123" i="35" s="1"/>
  <c r="Q122" i="35"/>
  <c r="P122" i="35"/>
  <c r="M122" i="35"/>
  <c r="L122" i="35"/>
  <c r="O122" i="35" s="1"/>
  <c r="Q121" i="35"/>
  <c r="P121" i="35"/>
  <c r="M121" i="35"/>
  <c r="L121" i="35"/>
  <c r="N121" i="35" s="1"/>
  <c r="Q120" i="35"/>
  <c r="P120" i="35"/>
  <c r="N120" i="35"/>
  <c r="M120" i="35"/>
  <c r="L120" i="35"/>
  <c r="O120" i="35" s="1"/>
  <c r="Q119" i="35"/>
  <c r="P119" i="35"/>
  <c r="M119" i="35"/>
  <c r="L119" i="35"/>
  <c r="O119" i="35" s="1"/>
  <c r="Q118" i="35"/>
  <c r="P118" i="35"/>
  <c r="M118" i="35"/>
  <c r="L118" i="35"/>
  <c r="O118" i="35" s="1"/>
  <c r="Q117" i="35"/>
  <c r="P117" i="35"/>
  <c r="M117" i="35"/>
  <c r="L117" i="35"/>
  <c r="O117" i="35" s="1"/>
  <c r="Q116" i="35"/>
  <c r="P116" i="35"/>
  <c r="M116" i="35"/>
  <c r="L116" i="35"/>
  <c r="O116" i="35" s="1"/>
  <c r="Q115" i="35"/>
  <c r="P115" i="35"/>
  <c r="M115" i="35"/>
  <c r="L115" i="35"/>
  <c r="O115" i="35" s="1"/>
  <c r="Q114" i="35"/>
  <c r="P114" i="35"/>
  <c r="M114" i="35"/>
  <c r="L114" i="35"/>
  <c r="N114" i="35" s="1"/>
  <c r="Q113" i="35"/>
  <c r="P113" i="35"/>
  <c r="M113" i="35"/>
  <c r="L113" i="35"/>
  <c r="O113" i="35" s="1"/>
  <c r="Q112" i="35"/>
  <c r="P112" i="35"/>
  <c r="O112" i="35"/>
  <c r="M112" i="35"/>
  <c r="L112" i="35"/>
  <c r="N112" i="35" s="1"/>
  <c r="Q111" i="35"/>
  <c r="P111" i="35"/>
  <c r="M111" i="35"/>
  <c r="L111" i="35"/>
  <c r="O111" i="35" s="1"/>
  <c r="Q110" i="35"/>
  <c r="P110" i="35"/>
  <c r="N110" i="35"/>
  <c r="M110" i="35"/>
  <c r="L110" i="35"/>
  <c r="O110" i="35" s="1"/>
  <c r="Q109" i="35"/>
  <c r="P109" i="35"/>
  <c r="M109" i="35"/>
  <c r="L109" i="35"/>
  <c r="O109" i="35" s="1"/>
  <c r="Q108" i="35"/>
  <c r="P108" i="35"/>
  <c r="M108" i="35"/>
  <c r="L108" i="35"/>
  <c r="O108" i="35" s="1"/>
  <c r="Q107" i="35"/>
  <c r="P107" i="35"/>
  <c r="M107" i="35"/>
  <c r="L107" i="35"/>
  <c r="O107" i="35" s="1"/>
  <c r="Q106" i="35"/>
  <c r="P106" i="35"/>
  <c r="M106" i="35"/>
  <c r="L106" i="35"/>
  <c r="N106" i="35" s="1"/>
  <c r="Q105" i="35"/>
  <c r="P105" i="35"/>
  <c r="N105" i="35"/>
  <c r="M105" i="35"/>
  <c r="L105" i="35"/>
  <c r="O105" i="35" s="1"/>
  <c r="Q104" i="35"/>
  <c r="P104" i="35"/>
  <c r="N104" i="35"/>
  <c r="M104" i="35"/>
  <c r="L104" i="35"/>
  <c r="O104" i="35" s="1"/>
  <c r="Q103" i="35"/>
  <c r="P103" i="35"/>
  <c r="M103" i="35"/>
  <c r="L103" i="35"/>
  <c r="O103" i="35" s="1"/>
  <c r="Q102" i="35"/>
  <c r="P102" i="35"/>
  <c r="N102" i="35"/>
  <c r="M102" i="35"/>
  <c r="L102" i="35"/>
  <c r="O102" i="35" s="1"/>
  <c r="Q101" i="35"/>
  <c r="P101" i="35"/>
  <c r="M101" i="35"/>
  <c r="L101" i="35"/>
  <c r="O101" i="35" s="1"/>
  <c r="Q100" i="35"/>
  <c r="P100" i="35"/>
  <c r="M100" i="35"/>
  <c r="L100" i="35"/>
  <c r="O100" i="35" s="1"/>
  <c r="Q99" i="35"/>
  <c r="P99" i="35"/>
  <c r="M99" i="35"/>
  <c r="L99" i="35"/>
  <c r="O99" i="35" s="1"/>
  <c r="Q98" i="35"/>
  <c r="P98" i="35"/>
  <c r="O98" i="35"/>
  <c r="M98" i="35"/>
  <c r="L98" i="35"/>
  <c r="N98" i="35" s="1"/>
  <c r="Q97" i="35"/>
  <c r="P97" i="35"/>
  <c r="M97" i="35"/>
  <c r="L97" i="35"/>
  <c r="O97" i="35" s="1"/>
  <c r="Q96" i="35"/>
  <c r="P96" i="35"/>
  <c r="M96" i="35"/>
  <c r="L96" i="35"/>
  <c r="O96" i="35" s="1"/>
  <c r="Q95" i="35"/>
  <c r="P95" i="35"/>
  <c r="M95" i="35"/>
  <c r="L95" i="35"/>
  <c r="O95" i="35" s="1"/>
  <c r="Q94" i="35"/>
  <c r="P94" i="35"/>
  <c r="M94" i="35"/>
  <c r="L94" i="35"/>
  <c r="O94" i="35" s="1"/>
  <c r="Q93" i="35"/>
  <c r="P93" i="35"/>
  <c r="M93" i="35"/>
  <c r="L93" i="35"/>
  <c r="O93" i="35" s="1"/>
  <c r="Q92" i="35"/>
  <c r="P92" i="35"/>
  <c r="M92" i="35"/>
  <c r="L92" i="35"/>
  <c r="O92" i="35" s="1"/>
  <c r="Q91" i="35"/>
  <c r="P91" i="35"/>
  <c r="M91" i="35"/>
  <c r="L91" i="35"/>
  <c r="O91" i="35" s="1"/>
  <c r="Q90" i="35"/>
  <c r="P90" i="35"/>
  <c r="M90" i="35"/>
  <c r="L90" i="35"/>
  <c r="N90" i="35" s="1"/>
  <c r="Q89" i="35"/>
  <c r="P89" i="35"/>
  <c r="O89" i="35"/>
  <c r="N89" i="35"/>
  <c r="M89" i="35"/>
  <c r="L89" i="35"/>
  <c r="Q88" i="35"/>
  <c r="P88" i="35"/>
  <c r="M88" i="35"/>
  <c r="L88" i="35"/>
  <c r="O88" i="35" s="1"/>
  <c r="Q87" i="35"/>
  <c r="P87" i="35"/>
  <c r="M87" i="35"/>
  <c r="L87" i="35"/>
  <c r="O87" i="35" s="1"/>
  <c r="Q86" i="35"/>
  <c r="P86" i="35"/>
  <c r="M86" i="35"/>
  <c r="L86" i="35"/>
  <c r="O86" i="35" s="1"/>
  <c r="Q85" i="35"/>
  <c r="P85" i="35"/>
  <c r="M85" i="35"/>
  <c r="L85" i="35"/>
  <c r="N85" i="35" s="1"/>
  <c r="Q84" i="35"/>
  <c r="P84" i="35"/>
  <c r="M84" i="35"/>
  <c r="L84" i="35"/>
  <c r="O84" i="35" s="1"/>
  <c r="Q83" i="35"/>
  <c r="P83" i="35"/>
  <c r="M83" i="35"/>
  <c r="L83" i="35"/>
  <c r="O83" i="35" s="1"/>
  <c r="Q82" i="35"/>
  <c r="P82" i="35"/>
  <c r="M82" i="35"/>
  <c r="L82" i="35"/>
  <c r="N82" i="35" s="1"/>
  <c r="Q81" i="35"/>
  <c r="P81" i="35"/>
  <c r="N81" i="35"/>
  <c r="M81" i="35"/>
  <c r="L81" i="35"/>
  <c r="O81" i="35" s="1"/>
  <c r="Q80" i="35"/>
  <c r="P80" i="35"/>
  <c r="M80" i="35"/>
  <c r="L80" i="35"/>
  <c r="O80" i="35" s="1"/>
  <c r="Q79" i="35"/>
  <c r="P79" i="35"/>
  <c r="M79" i="35"/>
  <c r="L79" i="35"/>
  <c r="O79" i="35" s="1"/>
  <c r="Q78" i="35"/>
  <c r="P78" i="35"/>
  <c r="M78" i="35"/>
  <c r="L78" i="35"/>
  <c r="O78" i="35" s="1"/>
  <c r="Q77" i="35"/>
  <c r="P77" i="35"/>
  <c r="M77" i="35"/>
  <c r="L77" i="35"/>
  <c r="N77" i="35" s="1"/>
  <c r="Q76" i="35"/>
  <c r="P76" i="35"/>
  <c r="M76" i="35"/>
  <c r="L76" i="35"/>
  <c r="O76" i="35" s="1"/>
  <c r="Q75" i="35"/>
  <c r="P75" i="35"/>
  <c r="M75" i="35"/>
  <c r="L75" i="35"/>
  <c r="O75" i="35" s="1"/>
  <c r="Q74" i="35"/>
  <c r="P74" i="35"/>
  <c r="M74" i="35"/>
  <c r="L74" i="35"/>
  <c r="N74" i="35" s="1"/>
  <c r="Q73" i="35"/>
  <c r="P73" i="35"/>
  <c r="M73" i="35"/>
  <c r="L73" i="35"/>
  <c r="O73" i="35" s="1"/>
  <c r="Q72" i="35"/>
  <c r="P72" i="35"/>
  <c r="M72" i="35"/>
  <c r="L72" i="35"/>
  <c r="N72" i="35" s="1"/>
  <c r="Q71" i="35"/>
  <c r="P71" i="35"/>
  <c r="M71" i="35"/>
  <c r="L71" i="35"/>
  <c r="O71" i="35" s="1"/>
  <c r="Q70" i="35"/>
  <c r="P70" i="35"/>
  <c r="N70" i="35"/>
  <c r="M70" i="35"/>
  <c r="L70" i="35"/>
  <c r="O70" i="35" s="1"/>
  <c r="Q69" i="35"/>
  <c r="P69" i="35"/>
  <c r="M69" i="35"/>
  <c r="L69" i="35"/>
  <c r="N69" i="35" s="1"/>
  <c r="Q68" i="35"/>
  <c r="P68" i="35"/>
  <c r="M68" i="35"/>
  <c r="L68" i="35"/>
  <c r="O68" i="35" s="1"/>
  <c r="Q67" i="35"/>
  <c r="P67" i="35"/>
  <c r="M67" i="35"/>
  <c r="L67" i="35"/>
  <c r="O67" i="35" s="1"/>
  <c r="Q66" i="35"/>
  <c r="P66" i="35"/>
  <c r="M66" i="35"/>
  <c r="L66" i="35"/>
  <c r="N66" i="35" s="1"/>
  <c r="Q65" i="35"/>
  <c r="P65" i="35"/>
  <c r="M65" i="35"/>
  <c r="L65" i="35"/>
  <c r="N65" i="35" s="1"/>
  <c r="Q64" i="35"/>
  <c r="P64" i="35"/>
  <c r="N64" i="35"/>
  <c r="M64" i="35"/>
  <c r="L64" i="35"/>
  <c r="O64" i="35" s="1"/>
  <c r="Q63" i="35"/>
  <c r="P63" i="35"/>
  <c r="M63" i="35"/>
  <c r="L63" i="35"/>
  <c r="O63" i="35" s="1"/>
  <c r="Q62" i="35"/>
  <c r="P62" i="35"/>
  <c r="N62" i="35"/>
  <c r="M62" i="35"/>
  <c r="L62" i="35"/>
  <c r="O62" i="35" s="1"/>
  <c r="Q61" i="35"/>
  <c r="P61" i="35"/>
  <c r="M61" i="35"/>
  <c r="L61" i="35"/>
  <c r="N61" i="35" s="1"/>
  <c r="Q60" i="35"/>
  <c r="P60" i="35"/>
  <c r="M60" i="35"/>
  <c r="L60" i="35"/>
  <c r="O60" i="35" s="1"/>
  <c r="Q59" i="35"/>
  <c r="P59" i="35"/>
  <c r="M59" i="35"/>
  <c r="L59" i="35"/>
  <c r="O59" i="35" s="1"/>
  <c r="Q58" i="35"/>
  <c r="P58" i="35"/>
  <c r="M58" i="35"/>
  <c r="L58" i="35"/>
  <c r="N58" i="35" s="1"/>
  <c r="Q57" i="35"/>
  <c r="P57" i="35"/>
  <c r="M57" i="35"/>
  <c r="L57" i="35"/>
  <c r="O57" i="35" s="1"/>
  <c r="Q56" i="35"/>
  <c r="P56" i="35"/>
  <c r="N56" i="35"/>
  <c r="M56" i="35"/>
  <c r="L56" i="35"/>
  <c r="O56" i="35" s="1"/>
  <c r="Q55" i="35"/>
  <c r="P55" i="35"/>
  <c r="M55" i="35"/>
  <c r="L55" i="35"/>
  <c r="O55" i="35" s="1"/>
  <c r="Q54" i="35"/>
  <c r="P54" i="35"/>
  <c r="M54" i="35"/>
  <c r="L54" i="35"/>
  <c r="O54" i="35" s="1"/>
  <c r="Q53" i="35"/>
  <c r="P53" i="35"/>
  <c r="O53" i="35"/>
  <c r="M53" i="35"/>
  <c r="L53" i="35"/>
  <c r="N53" i="35" s="1"/>
  <c r="Q52" i="35"/>
  <c r="P52" i="35"/>
  <c r="M52" i="35"/>
  <c r="L52" i="35"/>
  <c r="O52" i="35" s="1"/>
  <c r="Q51" i="35"/>
  <c r="P51" i="35"/>
  <c r="M51" i="35"/>
  <c r="L51" i="35"/>
  <c r="O51" i="35" s="1"/>
  <c r="Q50" i="35"/>
  <c r="P50" i="35"/>
  <c r="M50" i="35"/>
  <c r="L50" i="35"/>
  <c r="N50" i="35" s="1"/>
  <c r="Q49" i="35"/>
  <c r="P49" i="35"/>
  <c r="N49" i="35"/>
  <c r="M49" i="35"/>
  <c r="L49" i="35"/>
  <c r="O49" i="35" s="1"/>
  <c r="Q48" i="35"/>
  <c r="P48" i="35"/>
  <c r="M48" i="35"/>
  <c r="L48" i="35"/>
  <c r="O48" i="35" s="1"/>
  <c r="Q47" i="35"/>
  <c r="P47" i="35"/>
  <c r="M47" i="35"/>
  <c r="L47" i="35"/>
  <c r="O47" i="35" s="1"/>
  <c r="Q46" i="35"/>
  <c r="P46" i="35"/>
  <c r="M46" i="35"/>
  <c r="L46" i="35"/>
  <c r="O46" i="35" s="1"/>
  <c r="Q45" i="35"/>
  <c r="P45" i="35"/>
  <c r="M45" i="35"/>
  <c r="L45" i="35"/>
  <c r="N45" i="35" s="1"/>
  <c r="Q44" i="35"/>
  <c r="P44" i="35"/>
  <c r="M44" i="35"/>
  <c r="L44" i="35"/>
  <c r="O44" i="35" s="1"/>
  <c r="Q43" i="35"/>
  <c r="P43" i="35"/>
  <c r="M43" i="35"/>
  <c r="L43" i="35"/>
  <c r="O43" i="35" s="1"/>
  <c r="Q42" i="35"/>
  <c r="P42" i="35"/>
  <c r="M42" i="35"/>
  <c r="L42" i="35"/>
  <c r="N42" i="35" s="1"/>
  <c r="Q41" i="35"/>
  <c r="P41" i="35"/>
  <c r="N41" i="35"/>
  <c r="M41" i="35"/>
  <c r="L41" i="35"/>
  <c r="O41" i="35" s="1"/>
  <c r="Q40" i="35"/>
  <c r="P40" i="35"/>
  <c r="N40" i="35"/>
  <c r="M40" i="35"/>
  <c r="L40" i="35"/>
  <c r="O40" i="35" s="1"/>
  <c r="Q39" i="35"/>
  <c r="P39" i="35"/>
  <c r="M39" i="35"/>
  <c r="L39" i="35"/>
  <c r="O39" i="35" s="1"/>
  <c r="Q38" i="35"/>
  <c r="P38" i="35"/>
  <c r="M38" i="35"/>
  <c r="L38" i="35"/>
  <c r="O38" i="35" s="1"/>
  <c r="Q37" i="35"/>
  <c r="P37" i="35"/>
  <c r="M37" i="35"/>
  <c r="L37" i="35"/>
  <c r="O37" i="35" s="1"/>
  <c r="Q36" i="35"/>
  <c r="P36" i="35"/>
  <c r="M36" i="35"/>
  <c r="L36" i="35"/>
  <c r="O36" i="35" s="1"/>
  <c r="Q35" i="35"/>
  <c r="P35" i="35"/>
  <c r="M35" i="35"/>
  <c r="L35" i="35"/>
  <c r="O35" i="35" s="1"/>
  <c r="Q34" i="35"/>
  <c r="P34" i="35"/>
  <c r="O34" i="35"/>
  <c r="M34" i="35"/>
  <c r="L34" i="35"/>
  <c r="N34" i="35" s="1"/>
  <c r="Q33" i="35"/>
  <c r="P33" i="35"/>
  <c r="M33" i="35"/>
  <c r="L33" i="35"/>
  <c r="O33" i="35" s="1"/>
  <c r="Q32" i="35"/>
  <c r="P32" i="35"/>
  <c r="O32" i="35"/>
  <c r="M32" i="35"/>
  <c r="L32" i="35"/>
  <c r="N32" i="35" s="1"/>
  <c r="Q31" i="35"/>
  <c r="P31" i="35"/>
  <c r="M31" i="35"/>
  <c r="L31" i="35"/>
  <c r="O31" i="35" s="1"/>
  <c r="Q30" i="35"/>
  <c r="P30" i="35"/>
  <c r="N30" i="35"/>
  <c r="M30" i="35"/>
  <c r="L30" i="35"/>
  <c r="O30" i="35" s="1"/>
  <c r="Q29" i="35"/>
  <c r="P29" i="35"/>
  <c r="M29" i="35"/>
  <c r="L29" i="35"/>
  <c r="O29" i="35" s="1"/>
  <c r="Q28" i="35"/>
  <c r="P28" i="35"/>
  <c r="M28" i="35"/>
  <c r="L28" i="35"/>
  <c r="O28" i="35" s="1"/>
  <c r="Q27" i="35"/>
  <c r="P27" i="35"/>
  <c r="M27" i="35"/>
  <c r="L27" i="35"/>
  <c r="O27" i="35" s="1"/>
  <c r="Q26" i="35"/>
  <c r="P26" i="35"/>
  <c r="M26" i="35"/>
  <c r="L26" i="35"/>
  <c r="N26" i="35" s="1"/>
  <c r="Q25" i="35"/>
  <c r="P25" i="35"/>
  <c r="M25" i="35"/>
  <c r="L25" i="35"/>
  <c r="O25" i="35" s="1"/>
  <c r="Q24" i="35"/>
  <c r="P24" i="35"/>
  <c r="M24" i="35"/>
  <c r="L24" i="35"/>
  <c r="N24" i="35" s="1"/>
  <c r="Q23" i="35"/>
  <c r="P23" i="35"/>
  <c r="M23" i="35"/>
  <c r="L23" i="35"/>
  <c r="O23" i="35" s="1"/>
  <c r="Q22" i="35"/>
  <c r="P22" i="35"/>
  <c r="M22" i="35"/>
  <c r="L22" i="35"/>
  <c r="O22" i="35" s="1"/>
  <c r="Q21" i="35"/>
  <c r="P21" i="35"/>
  <c r="M21" i="35"/>
  <c r="L21" i="35"/>
  <c r="O21" i="35" s="1"/>
  <c r="Q20" i="35"/>
  <c r="P20" i="35"/>
  <c r="M20" i="35"/>
  <c r="L20" i="35"/>
  <c r="O20" i="35" s="1"/>
  <c r="Q19" i="35"/>
  <c r="P19" i="35"/>
  <c r="M19" i="35"/>
  <c r="L19" i="35"/>
  <c r="O19" i="35" s="1"/>
  <c r="Q18" i="35"/>
  <c r="P18" i="35"/>
  <c r="M18" i="35"/>
  <c r="L18" i="35"/>
  <c r="N18" i="35" s="1"/>
  <c r="Q17" i="35"/>
  <c r="P17" i="35"/>
  <c r="M17" i="35"/>
  <c r="L17" i="35"/>
  <c r="O17" i="35" s="1"/>
  <c r="Q16" i="35"/>
  <c r="P16" i="35"/>
  <c r="M16" i="35"/>
  <c r="L16" i="35"/>
  <c r="O16" i="35" s="1"/>
  <c r="Q15" i="35"/>
  <c r="P15" i="35"/>
  <c r="M15" i="35"/>
  <c r="L15" i="35"/>
  <c r="O15" i="35" s="1"/>
  <c r="Q14" i="35"/>
  <c r="P14" i="35"/>
  <c r="M14" i="35"/>
  <c r="L14" i="35"/>
  <c r="O14" i="35" s="1"/>
  <c r="Q13" i="35"/>
  <c r="P13" i="35"/>
  <c r="M13" i="35"/>
  <c r="L13" i="35"/>
  <c r="O13" i="35" s="1"/>
  <c r="Q12" i="35"/>
  <c r="P12" i="35"/>
  <c r="M12" i="35"/>
  <c r="L12" i="35"/>
  <c r="O12" i="35" s="1"/>
  <c r="Q11" i="35"/>
  <c r="P11" i="35"/>
  <c r="M11" i="35"/>
  <c r="L11" i="35"/>
  <c r="O11" i="35" s="1"/>
  <c r="Q10" i="35"/>
  <c r="P10" i="35"/>
  <c r="M10" i="35"/>
  <c r="L10" i="35"/>
  <c r="N10" i="35" s="1"/>
  <c r="Q9" i="35"/>
  <c r="P9" i="35"/>
  <c r="M9" i="35"/>
  <c r="L9" i="35"/>
  <c r="O9" i="35" s="1"/>
  <c r="Q8" i="35"/>
  <c r="P8" i="35"/>
  <c r="O8" i="35"/>
  <c r="M8" i="35"/>
  <c r="L8" i="35"/>
  <c r="N8" i="35" s="1"/>
  <c r="Q7" i="35"/>
  <c r="P7" i="35"/>
  <c r="M7" i="35"/>
  <c r="L7" i="35"/>
  <c r="O7" i="35" s="1"/>
  <c r="Q6" i="35"/>
  <c r="P6" i="35"/>
  <c r="N6" i="35"/>
  <c r="M6" i="35"/>
  <c r="L6" i="35"/>
  <c r="O6" i="35" s="1"/>
  <c r="Q5" i="35"/>
  <c r="P5" i="35"/>
  <c r="M5" i="35"/>
  <c r="L5" i="35"/>
  <c r="O5" i="35" s="1"/>
  <c r="Q4" i="35"/>
  <c r="P4" i="35"/>
  <c r="M4" i="35"/>
  <c r="L4" i="35"/>
  <c r="O4" i="35" s="1"/>
  <c r="Q3" i="35"/>
  <c r="P3" i="35"/>
  <c r="M3" i="35"/>
  <c r="L3" i="35"/>
  <c r="O3" i="35" s="1"/>
  <c r="S443" i="14"/>
  <c r="Q443" i="14"/>
  <c r="P443" i="14"/>
  <c r="M443" i="14"/>
  <c r="L443" i="14"/>
  <c r="O443" i="14" s="1"/>
  <c r="S442" i="14"/>
  <c r="Q442" i="14"/>
  <c r="P442" i="14"/>
  <c r="M442" i="14"/>
  <c r="L442" i="14"/>
  <c r="O442" i="14" s="1"/>
  <c r="S441" i="14"/>
  <c r="Q441" i="14"/>
  <c r="P441" i="14"/>
  <c r="M441" i="14"/>
  <c r="L441" i="14"/>
  <c r="O441" i="14" s="1"/>
  <c r="S440" i="14"/>
  <c r="Q440" i="14"/>
  <c r="P440" i="14"/>
  <c r="M440" i="14"/>
  <c r="L440" i="14"/>
  <c r="O440" i="14" s="1"/>
  <c r="S439" i="14"/>
  <c r="Q439" i="14"/>
  <c r="P439" i="14"/>
  <c r="M439" i="14"/>
  <c r="L439" i="14"/>
  <c r="O439" i="14" s="1"/>
  <c r="S438" i="14"/>
  <c r="Q438" i="14"/>
  <c r="P438" i="14"/>
  <c r="N438" i="14"/>
  <c r="M438" i="14"/>
  <c r="L438" i="14"/>
  <c r="O438" i="14" s="1"/>
  <c r="S437" i="14"/>
  <c r="Q437" i="14"/>
  <c r="P437" i="14"/>
  <c r="N437" i="14"/>
  <c r="M437" i="14"/>
  <c r="L437" i="14"/>
  <c r="O437" i="14" s="1"/>
  <c r="S436" i="14"/>
  <c r="Q436" i="14"/>
  <c r="P436" i="14"/>
  <c r="M436" i="14"/>
  <c r="L436" i="14"/>
  <c r="O436" i="14" s="1"/>
  <c r="S435" i="14"/>
  <c r="Q435" i="14"/>
  <c r="P435" i="14"/>
  <c r="M435" i="14"/>
  <c r="L435" i="14"/>
  <c r="O435" i="14" s="1"/>
  <c r="S434" i="14"/>
  <c r="Q434" i="14"/>
  <c r="P434" i="14"/>
  <c r="M434" i="14"/>
  <c r="L434" i="14"/>
  <c r="O434" i="14" s="1"/>
  <c r="S433" i="14"/>
  <c r="Q433" i="14"/>
  <c r="P433" i="14"/>
  <c r="M433" i="14"/>
  <c r="L433" i="14"/>
  <c r="O433" i="14" s="1"/>
  <c r="S432" i="14"/>
  <c r="Q432" i="14"/>
  <c r="P432" i="14"/>
  <c r="M432" i="14"/>
  <c r="L432" i="14"/>
  <c r="O432" i="14" s="1"/>
  <c r="S431" i="14"/>
  <c r="Q431" i="14"/>
  <c r="P431" i="14"/>
  <c r="M431" i="14"/>
  <c r="L431" i="14"/>
  <c r="O431" i="14" s="1"/>
  <c r="S430" i="14"/>
  <c r="Q430" i="14"/>
  <c r="P430" i="14"/>
  <c r="N430" i="14"/>
  <c r="M430" i="14"/>
  <c r="L430" i="14"/>
  <c r="O430" i="14" s="1"/>
  <c r="S429" i="14"/>
  <c r="Q429" i="14"/>
  <c r="P429" i="14"/>
  <c r="N429" i="14"/>
  <c r="M429" i="14"/>
  <c r="L429" i="14"/>
  <c r="O429" i="14" s="1"/>
  <c r="S428" i="14"/>
  <c r="Q428" i="14"/>
  <c r="P428" i="14"/>
  <c r="M428" i="14"/>
  <c r="L428" i="14"/>
  <c r="O428" i="14" s="1"/>
  <c r="S427" i="14"/>
  <c r="Q427" i="14"/>
  <c r="P427" i="14"/>
  <c r="M427" i="14"/>
  <c r="L427" i="14"/>
  <c r="O427" i="14" s="1"/>
  <c r="S426" i="14"/>
  <c r="Q426" i="14"/>
  <c r="P426" i="14"/>
  <c r="M426" i="14"/>
  <c r="L426" i="14"/>
  <c r="O426" i="14" s="1"/>
  <c r="S425" i="14"/>
  <c r="Q425" i="14"/>
  <c r="P425" i="14"/>
  <c r="M425" i="14"/>
  <c r="L425" i="14"/>
  <c r="O425" i="14" s="1"/>
  <c r="S424" i="14"/>
  <c r="Q424" i="14"/>
  <c r="P424" i="14"/>
  <c r="M424" i="14"/>
  <c r="L424" i="14"/>
  <c r="O424" i="14" s="1"/>
  <c r="S423" i="14"/>
  <c r="Q423" i="14"/>
  <c r="P423" i="14"/>
  <c r="M423" i="14"/>
  <c r="L423" i="14"/>
  <c r="O423" i="14" s="1"/>
  <c r="S422" i="14"/>
  <c r="Q422" i="14"/>
  <c r="P422" i="14"/>
  <c r="N422" i="14"/>
  <c r="M422" i="14"/>
  <c r="L422" i="14"/>
  <c r="O422" i="14" s="1"/>
  <c r="S421" i="14"/>
  <c r="Q421" i="14"/>
  <c r="P421" i="14"/>
  <c r="N421" i="14"/>
  <c r="M421" i="14"/>
  <c r="L421" i="14"/>
  <c r="O421" i="14" s="1"/>
  <c r="S420" i="14"/>
  <c r="Q420" i="14"/>
  <c r="P420" i="14"/>
  <c r="M420" i="14"/>
  <c r="L420" i="14"/>
  <c r="O420" i="14" s="1"/>
  <c r="S419" i="14"/>
  <c r="Q419" i="14"/>
  <c r="P419" i="14"/>
  <c r="M419" i="14"/>
  <c r="L419" i="14"/>
  <c r="O419" i="14" s="1"/>
  <c r="S418" i="14"/>
  <c r="Q418" i="14"/>
  <c r="P418" i="14"/>
  <c r="M418" i="14"/>
  <c r="L418" i="14"/>
  <c r="O418" i="14" s="1"/>
  <c r="S417" i="14"/>
  <c r="Q417" i="14"/>
  <c r="P417" i="14"/>
  <c r="M417" i="14"/>
  <c r="L417" i="14"/>
  <c r="O417" i="14" s="1"/>
  <c r="S416" i="14"/>
  <c r="Q416" i="14"/>
  <c r="P416" i="14"/>
  <c r="M416" i="14"/>
  <c r="L416" i="14"/>
  <c r="O416" i="14" s="1"/>
  <c r="S415" i="14"/>
  <c r="Q415" i="14"/>
  <c r="P415" i="14"/>
  <c r="M415" i="14"/>
  <c r="L415" i="14"/>
  <c r="O415" i="14" s="1"/>
  <c r="S414" i="14"/>
  <c r="Q414" i="14"/>
  <c r="P414" i="14"/>
  <c r="N414" i="14"/>
  <c r="M414" i="14"/>
  <c r="L414" i="14"/>
  <c r="O414" i="14" s="1"/>
  <c r="S413" i="14"/>
  <c r="Q413" i="14"/>
  <c r="P413" i="14"/>
  <c r="N413" i="14"/>
  <c r="M413" i="14"/>
  <c r="L413" i="14"/>
  <c r="O413" i="14" s="1"/>
  <c r="S412" i="14"/>
  <c r="Q412" i="14"/>
  <c r="P412" i="14"/>
  <c r="M412" i="14"/>
  <c r="L412" i="14"/>
  <c r="O412" i="14" s="1"/>
  <c r="S411" i="14"/>
  <c r="Q411" i="14"/>
  <c r="P411" i="14"/>
  <c r="M411" i="14"/>
  <c r="L411" i="14"/>
  <c r="O411" i="14" s="1"/>
  <c r="S410" i="14"/>
  <c r="Q410" i="14"/>
  <c r="P410" i="14"/>
  <c r="M410" i="14"/>
  <c r="L410" i="14"/>
  <c r="O410" i="14" s="1"/>
  <c r="S409" i="14"/>
  <c r="Q409" i="14"/>
  <c r="P409" i="14"/>
  <c r="N409" i="14"/>
  <c r="M409" i="14"/>
  <c r="L409" i="14"/>
  <c r="O409" i="14" s="1"/>
  <c r="S408" i="14"/>
  <c r="Q408" i="14"/>
  <c r="P408" i="14"/>
  <c r="M408" i="14"/>
  <c r="L408" i="14"/>
  <c r="O408" i="14" s="1"/>
  <c r="S407" i="14"/>
  <c r="Q407" i="14"/>
  <c r="P407" i="14"/>
  <c r="M407" i="14"/>
  <c r="L407" i="14"/>
  <c r="O407" i="14" s="1"/>
  <c r="S406" i="14"/>
  <c r="Q406" i="14"/>
  <c r="P406" i="14"/>
  <c r="N406" i="14"/>
  <c r="M406" i="14"/>
  <c r="L406" i="14"/>
  <c r="O406" i="14" s="1"/>
  <c r="S405" i="14"/>
  <c r="Q405" i="14"/>
  <c r="P405" i="14"/>
  <c r="N405" i="14"/>
  <c r="M405" i="14"/>
  <c r="L405" i="14"/>
  <c r="O405" i="14" s="1"/>
  <c r="S404" i="14"/>
  <c r="Q404" i="14"/>
  <c r="P404" i="14"/>
  <c r="M404" i="14"/>
  <c r="L404" i="14"/>
  <c r="O404" i="14" s="1"/>
  <c r="S403" i="14"/>
  <c r="Q403" i="14"/>
  <c r="P403" i="14"/>
  <c r="M403" i="14"/>
  <c r="L403" i="14"/>
  <c r="O403" i="14" s="1"/>
  <c r="S402" i="14"/>
  <c r="Q402" i="14"/>
  <c r="P402" i="14"/>
  <c r="M402" i="14"/>
  <c r="L402" i="14"/>
  <c r="O402" i="14" s="1"/>
  <c r="S401" i="14"/>
  <c r="Q401" i="14"/>
  <c r="P401" i="14"/>
  <c r="N401" i="14"/>
  <c r="M401" i="14"/>
  <c r="L401" i="14"/>
  <c r="O401" i="14" s="1"/>
  <c r="S400" i="14"/>
  <c r="Q400" i="14"/>
  <c r="P400" i="14"/>
  <c r="M400" i="14"/>
  <c r="L400" i="14"/>
  <c r="O400" i="14" s="1"/>
  <c r="S399" i="14"/>
  <c r="Q399" i="14"/>
  <c r="P399" i="14"/>
  <c r="M399" i="14"/>
  <c r="L399" i="14"/>
  <c r="O399" i="14" s="1"/>
  <c r="S398" i="14"/>
  <c r="Q398" i="14"/>
  <c r="P398" i="14"/>
  <c r="N398" i="14"/>
  <c r="M398" i="14"/>
  <c r="L398" i="14"/>
  <c r="O398" i="14" s="1"/>
  <c r="S397" i="14"/>
  <c r="Q397" i="14"/>
  <c r="P397" i="14"/>
  <c r="N397" i="14"/>
  <c r="M397" i="14"/>
  <c r="L397" i="14"/>
  <c r="O397" i="14" s="1"/>
  <c r="S396" i="14"/>
  <c r="Q396" i="14"/>
  <c r="P396" i="14"/>
  <c r="M396" i="14"/>
  <c r="L396" i="14"/>
  <c r="O396" i="14" s="1"/>
  <c r="S395" i="14"/>
  <c r="Q395" i="14"/>
  <c r="P395" i="14"/>
  <c r="M395" i="14"/>
  <c r="L395" i="14"/>
  <c r="O395" i="14" s="1"/>
  <c r="S394" i="14"/>
  <c r="Q394" i="14"/>
  <c r="P394" i="14"/>
  <c r="M394" i="14"/>
  <c r="L394" i="14"/>
  <c r="O394" i="14" s="1"/>
  <c r="S393" i="14"/>
  <c r="Q393" i="14"/>
  <c r="P393" i="14"/>
  <c r="N393" i="14"/>
  <c r="M393" i="14"/>
  <c r="L393" i="14"/>
  <c r="O393" i="14" s="1"/>
  <c r="S392" i="14"/>
  <c r="Q392" i="14"/>
  <c r="P392" i="14"/>
  <c r="M392" i="14"/>
  <c r="L392" i="14"/>
  <c r="O392" i="14" s="1"/>
  <c r="S391" i="14"/>
  <c r="Q391" i="14"/>
  <c r="P391" i="14"/>
  <c r="M391" i="14"/>
  <c r="L391" i="14"/>
  <c r="O391" i="14" s="1"/>
  <c r="S390" i="14"/>
  <c r="Q390" i="14"/>
  <c r="P390" i="14"/>
  <c r="N390" i="14"/>
  <c r="M390" i="14"/>
  <c r="L390" i="14"/>
  <c r="O390" i="14" s="1"/>
  <c r="S389" i="14"/>
  <c r="Q389" i="14"/>
  <c r="P389" i="14"/>
  <c r="N389" i="14"/>
  <c r="M389" i="14"/>
  <c r="L389" i="14"/>
  <c r="O389" i="14" s="1"/>
  <c r="S388" i="14"/>
  <c r="Q388" i="14"/>
  <c r="P388" i="14"/>
  <c r="M388" i="14"/>
  <c r="L388" i="14"/>
  <c r="O388" i="14" s="1"/>
  <c r="S387" i="14"/>
  <c r="Q387" i="14"/>
  <c r="P387" i="14"/>
  <c r="M387" i="14"/>
  <c r="L387" i="14"/>
  <c r="O387" i="14" s="1"/>
  <c r="S386" i="14"/>
  <c r="Q386" i="14"/>
  <c r="P386" i="14"/>
  <c r="M386" i="14"/>
  <c r="L386" i="14"/>
  <c r="O386" i="14" s="1"/>
  <c r="S385" i="14"/>
  <c r="Q385" i="14"/>
  <c r="P385" i="14"/>
  <c r="N385" i="14"/>
  <c r="M385" i="14"/>
  <c r="L385" i="14"/>
  <c r="O385" i="14" s="1"/>
  <c r="S384" i="14"/>
  <c r="Q384" i="14"/>
  <c r="P384" i="14"/>
  <c r="M384" i="14"/>
  <c r="L384" i="14"/>
  <c r="O384" i="14" s="1"/>
  <c r="S383" i="14"/>
  <c r="Q383" i="14"/>
  <c r="P383" i="14"/>
  <c r="M383" i="14"/>
  <c r="L383" i="14"/>
  <c r="O383" i="14" s="1"/>
  <c r="S382" i="14"/>
  <c r="Q382" i="14"/>
  <c r="P382" i="14"/>
  <c r="N382" i="14"/>
  <c r="M382" i="14"/>
  <c r="L382" i="14"/>
  <c r="O382" i="14" s="1"/>
  <c r="S381" i="14"/>
  <c r="Q381" i="14"/>
  <c r="P381" i="14"/>
  <c r="M381" i="14"/>
  <c r="L381" i="14"/>
  <c r="O381" i="14" s="1"/>
  <c r="S380" i="14"/>
  <c r="Q380" i="14"/>
  <c r="P380" i="14"/>
  <c r="M380" i="14"/>
  <c r="L380" i="14"/>
  <c r="O380" i="14" s="1"/>
  <c r="S379" i="14"/>
  <c r="Q379" i="14"/>
  <c r="P379" i="14"/>
  <c r="M379" i="14"/>
  <c r="L379" i="14"/>
  <c r="O379" i="14" s="1"/>
  <c r="S378" i="14"/>
  <c r="Q378" i="14"/>
  <c r="P378" i="14"/>
  <c r="M378" i="14"/>
  <c r="L378" i="14"/>
  <c r="O378" i="14" s="1"/>
  <c r="S377" i="14"/>
  <c r="Q377" i="14"/>
  <c r="P377" i="14"/>
  <c r="N377" i="14"/>
  <c r="M377" i="14"/>
  <c r="L377" i="14"/>
  <c r="O377" i="14" s="1"/>
  <c r="S376" i="14"/>
  <c r="Q376" i="14"/>
  <c r="P376" i="14"/>
  <c r="M376" i="14"/>
  <c r="L376" i="14"/>
  <c r="O376" i="14" s="1"/>
  <c r="S375" i="14"/>
  <c r="Q375" i="14"/>
  <c r="P375" i="14"/>
  <c r="M375" i="14"/>
  <c r="L375" i="14"/>
  <c r="O375" i="14" s="1"/>
  <c r="S374" i="14"/>
  <c r="Q374" i="14"/>
  <c r="P374" i="14"/>
  <c r="N374" i="14"/>
  <c r="M374" i="14"/>
  <c r="L374" i="14"/>
  <c r="O374" i="14" s="1"/>
  <c r="S373" i="14"/>
  <c r="Q373" i="14"/>
  <c r="P373" i="14"/>
  <c r="M373" i="14"/>
  <c r="L373" i="14"/>
  <c r="O373" i="14" s="1"/>
  <c r="S372" i="14"/>
  <c r="Q372" i="14"/>
  <c r="P372" i="14"/>
  <c r="M372" i="14"/>
  <c r="L372" i="14"/>
  <c r="S371" i="14"/>
  <c r="Q371" i="14"/>
  <c r="P371" i="14"/>
  <c r="M371" i="14"/>
  <c r="L371" i="14"/>
  <c r="O371" i="14" s="1"/>
  <c r="S370" i="14"/>
  <c r="Q370" i="14"/>
  <c r="P370" i="14"/>
  <c r="M370" i="14"/>
  <c r="L370" i="14"/>
  <c r="O370" i="14" s="1"/>
  <c r="S369" i="14"/>
  <c r="Q369" i="14"/>
  <c r="P369" i="14"/>
  <c r="N369" i="14"/>
  <c r="M369" i="14"/>
  <c r="L369" i="14"/>
  <c r="O369" i="14" s="1"/>
  <c r="S368" i="14"/>
  <c r="Q368" i="14"/>
  <c r="P368" i="14"/>
  <c r="M368" i="14"/>
  <c r="L368" i="14"/>
  <c r="O368" i="14" s="1"/>
  <c r="S367" i="14"/>
  <c r="Q367" i="14"/>
  <c r="P367" i="14"/>
  <c r="M367" i="14"/>
  <c r="L367" i="14"/>
  <c r="O367" i="14" s="1"/>
  <c r="S366" i="14"/>
  <c r="Q366" i="14"/>
  <c r="P366" i="14"/>
  <c r="N366" i="14"/>
  <c r="M366" i="14"/>
  <c r="L366" i="14"/>
  <c r="O366" i="14" s="1"/>
  <c r="S365" i="14"/>
  <c r="Q365" i="14"/>
  <c r="P365" i="14"/>
  <c r="M365" i="14"/>
  <c r="L365" i="14"/>
  <c r="O365" i="14" s="1"/>
  <c r="S364" i="14"/>
  <c r="Q364" i="14"/>
  <c r="P364" i="14"/>
  <c r="M364" i="14"/>
  <c r="L364" i="14"/>
  <c r="O364" i="14" s="1"/>
  <c r="S363" i="14"/>
  <c r="Q363" i="14"/>
  <c r="P363" i="14"/>
  <c r="M363" i="14"/>
  <c r="L363" i="14"/>
  <c r="O363" i="14" s="1"/>
  <c r="S362" i="14"/>
  <c r="Q362" i="14"/>
  <c r="P362" i="14"/>
  <c r="M362" i="14"/>
  <c r="L362" i="14"/>
  <c r="O362" i="14" s="1"/>
  <c r="S361" i="14"/>
  <c r="Q361" i="14"/>
  <c r="P361" i="14"/>
  <c r="N361" i="14"/>
  <c r="M361" i="14"/>
  <c r="L361" i="14"/>
  <c r="O361" i="14" s="1"/>
  <c r="S360" i="14"/>
  <c r="Q360" i="14"/>
  <c r="P360" i="14"/>
  <c r="M360" i="14"/>
  <c r="L360" i="14"/>
  <c r="O360" i="14" s="1"/>
  <c r="S359" i="14"/>
  <c r="Q359" i="14"/>
  <c r="P359" i="14"/>
  <c r="M359" i="14"/>
  <c r="L359" i="14"/>
  <c r="S358" i="14"/>
  <c r="Q358" i="14"/>
  <c r="P358" i="14"/>
  <c r="M358" i="14"/>
  <c r="L358" i="14"/>
  <c r="N358" i="14" s="1"/>
  <c r="S357" i="14"/>
  <c r="Q357" i="14"/>
  <c r="P357" i="14"/>
  <c r="O357" i="14"/>
  <c r="M357" i="14"/>
  <c r="L357" i="14"/>
  <c r="N357" i="14" s="1"/>
  <c r="S356" i="14"/>
  <c r="Q356" i="14"/>
  <c r="P356" i="14"/>
  <c r="M356" i="14"/>
  <c r="L356" i="14"/>
  <c r="N356" i="14" s="1"/>
  <c r="S355" i="14"/>
  <c r="Q355" i="14"/>
  <c r="P355" i="14"/>
  <c r="M355" i="14"/>
  <c r="L355" i="14"/>
  <c r="N355" i="14" s="1"/>
  <c r="S354" i="14"/>
  <c r="Q354" i="14"/>
  <c r="P354" i="14"/>
  <c r="M354" i="14"/>
  <c r="L354" i="14"/>
  <c r="N354" i="14" s="1"/>
  <c r="S353" i="14"/>
  <c r="Q353" i="14"/>
  <c r="P353" i="14"/>
  <c r="M353" i="14"/>
  <c r="L353" i="14"/>
  <c r="N353" i="14" s="1"/>
  <c r="S352" i="14"/>
  <c r="Q352" i="14"/>
  <c r="P352" i="14"/>
  <c r="O352" i="14"/>
  <c r="M352" i="14"/>
  <c r="L352" i="14"/>
  <c r="N352" i="14" s="1"/>
  <c r="S351" i="14"/>
  <c r="Q351" i="14"/>
  <c r="P351" i="14"/>
  <c r="M351" i="14"/>
  <c r="L351" i="14"/>
  <c r="N351" i="14" s="1"/>
  <c r="S350" i="14"/>
  <c r="Q350" i="14"/>
  <c r="P350" i="14"/>
  <c r="M350" i="14"/>
  <c r="L350" i="14"/>
  <c r="N350" i="14" s="1"/>
  <c r="S349" i="14"/>
  <c r="Q349" i="14"/>
  <c r="P349" i="14"/>
  <c r="O349" i="14"/>
  <c r="M349" i="14"/>
  <c r="L349" i="14"/>
  <c r="N349" i="14" s="1"/>
  <c r="S348" i="14"/>
  <c r="Q348" i="14"/>
  <c r="P348" i="14"/>
  <c r="M348" i="14"/>
  <c r="L348" i="14"/>
  <c r="N348" i="14" s="1"/>
  <c r="S347" i="14"/>
  <c r="Q347" i="14"/>
  <c r="P347" i="14"/>
  <c r="M347" i="14"/>
  <c r="L347" i="14"/>
  <c r="N347" i="14" s="1"/>
  <c r="S346" i="14"/>
  <c r="Q346" i="14"/>
  <c r="P346" i="14"/>
  <c r="M346" i="14"/>
  <c r="L346" i="14"/>
  <c r="N346" i="14" s="1"/>
  <c r="S345" i="14"/>
  <c r="Q345" i="14"/>
  <c r="P345" i="14"/>
  <c r="M345" i="14"/>
  <c r="L345" i="14"/>
  <c r="N345" i="14" s="1"/>
  <c r="S344" i="14"/>
  <c r="Q344" i="14"/>
  <c r="P344" i="14"/>
  <c r="O344" i="14"/>
  <c r="M344" i="14"/>
  <c r="L344" i="14"/>
  <c r="N344" i="14" s="1"/>
  <c r="S343" i="14"/>
  <c r="Q343" i="14"/>
  <c r="P343" i="14"/>
  <c r="M343" i="14"/>
  <c r="L343" i="14"/>
  <c r="N343" i="14" s="1"/>
  <c r="S342" i="14"/>
  <c r="Q342" i="14"/>
  <c r="P342" i="14"/>
  <c r="M342" i="14"/>
  <c r="L342" i="14"/>
  <c r="N342" i="14" s="1"/>
  <c r="S341" i="14"/>
  <c r="Q341" i="14"/>
  <c r="P341" i="14"/>
  <c r="O341" i="14"/>
  <c r="M341" i="14"/>
  <c r="L341" i="14"/>
  <c r="N341" i="14" s="1"/>
  <c r="S340" i="14"/>
  <c r="Q340" i="14"/>
  <c r="P340" i="14"/>
  <c r="M340" i="14"/>
  <c r="L340" i="14"/>
  <c r="N340" i="14" s="1"/>
  <c r="S339" i="14"/>
  <c r="Q339" i="14"/>
  <c r="P339" i="14"/>
  <c r="M339" i="14"/>
  <c r="L339" i="14"/>
  <c r="N339" i="14" s="1"/>
  <c r="S338" i="14"/>
  <c r="Q338" i="14"/>
  <c r="P338" i="14"/>
  <c r="M338" i="14"/>
  <c r="L338" i="14"/>
  <c r="N338" i="14" s="1"/>
  <c r="S337" i="14"/>
  <c r="Q337" i="14"/>
  <c r="P337" i="14"/>
  <c r="M337" i="14"/>
  <c r="L337" i="14"/>
  <c r="N337" i="14" s="1"/>
  <c r="S336" i="14"/>
  <c r="Q336" i="14"/>
  <c r="P336" i="14"/>
  <c r="O336" i="14"/>
  <c r="M336" i="14"/>
  <c r="L336" i="14"/>
  <c r="N336" i="14" s="1"/>
  <c r="S335" i="14"/>
  <c r="Q335" i="14"/>
  <c r="P335" i="14"/>
  <c r="M335" i="14"/>
  <c r="L335" i="14"/>
  <c r="N335" i="14" s="1"/>
  <c r="S334" i="14"/>
  <c r="Q334" i="14"/>
  <c r="P334" i="14"/>
  <c r="M334" i="14"/>
  <c r="L334" i="14"/>
  <c r="N334" i="14" s="1"/>
  <c r="S333" i="14"/>
  <c r="Q333" i="14"/>
  <c r="P333" i="14"/>
  <c r="O333" i="14"/>
  <c r="M333" i="14"/>
  <c r="L333" i="14"/>
  <c r="N333" i="14" s="1"/>
  <c r="S332" i="14"/>
  <c r="Q332" i="14"/>
  <c r="P332" i="14"/>
  <c r="M332" i="14"/>
  <c r="L332" i="14"/>
  <c r="N332" i="14" s="1"/>
  <c r="S331" i="14"/>
  <c r="Q331" i="14"/>
  <c r="P331" i="14"/>
  <c r="M331" i="14"/>
  <c r="L331" i="14"/>
  <c r="N331" i="14" s="1"/>
  <c r="S330" i="14"/>
  <c r="Q330" i="14"/>
  <c r="P330" i="14"/>
  <c r="M330" i="14"/>
  <c r="L330" i="14"/>
  <c r="N330" i="14" s="1"/>
  <c r="S329" i="14"/>
  <c r="Q329" i="14"/>
  <c r="P329" i="14"/>
  <c r="M329" i="14"/>
  <c r="L329" i="14"/>
  <c r="N329" i="14" s="1"/>
  <c r="S328" i="14"/>
  <c r="Q328" i="14"/>
  <c r="P328" i="14"/>
  <c r="O328" i="14"/>
  <c r="M328" i="14"/>
  <c r="L328" i="14"/>
  <c r="N328" i="14" s="1"/>
  <c r="S327" i="14"/>
  <c r="Q327" i="14"/>
  <c r="P327" i="14"/>
  <c r="M327" i="14"/>
  <c r="L327" i="14"/>
  <c r="N327" i="14" s="1"/>
  <c r="S326" i="14"/>
  <c r="Q326" i="14"/>
  <c r="P326" i="14"/>
  <c r="M326" i="14"/>
  <c r="L326" i="14"/>
  <c r="N326" i="14" s="1"/>
  <c r="S325" i="14"/>
  <c r="Q325" i="14"/>
  <c r="P325" i="14"/>
  <c r="O325" i="14"/>
  <c r="M325" i="14"/>
  <c r="L325" i="14"/>
  <c r="N325" i="14" s="1"/>
  <c r="S324" i="14"/>
  <c r="Q324" i="14"/>
  <c r="P324" i="14"/>
  <c r="M324" i="14"/>
  <c r="L324" i="14"/>
  <c r="N324" i="14" s="1"/>
  <c r="S323" i="14"/>
  <c r="Q323" i="14"/>
  <c r="P323" i="14"/>
  <c r="M323" i="14"/>
  <c r="L323" i="14"/>
  <c r="N323" i="14" s="1"/>
  <c r="S322" i="14"/>
  <c r="Q322" i="14"/>
  <c r="P322" i="14"/>
  <c r="M322" i="14"/>
  <c r="L322" i="14"/>
  <c r="N322" i="14" s="1"/>
  <c r="S321" i="14"/>
  <c r="Q321" i="14"/>
  <c r="P321" i="14"/>
  <c r="M321" i="14"/>
  <c r="L321" i="14"/>
  <c r="N321" i="14" s="1"/>
  <c r="S320" i="14"/>
  <c r="Q320" i="14"/>
  <c r="P320" i="14"/>
  <c r="O320" i="14"/>
  <c r="M320" i="14"/>
  <c r="L320" i="14"/>
  <c r="N320" i="14" s="1"/>
  <c r="S319" i="14"/>
  <c r="Q319" i="14"/>
  <c r="P319" i="14"/>
  <c r="M319" i="14"/>
  <c r="L319" i="14"/>
  <c r="N319" i="14" s="1"/>
  <c r="S318" i="14"/>
  <c r="Q318" i="14"/>
  <c r="P318" i="14"/>
  <c r="M318" i="14"/>
  <c r="L318" i="14"/>
  <c r="N318" i="14" s="1"/>
  <c r="S317" i="14"/>
  <c r="Q317" i="14"/>
  <c r="P317" i="14"/>
  <c r="O317" i="14"/>
  <c r="M317" i="14"/>
  <c r="L317" i="14"/>
  <c r="N317" i="14" s="1"/>
  <c r="S316" i="14"/>
  <c r="Q316" i="14"/>
  <c r="P316" i="14"/>
  <c r="O316" i="14"/>
  <c r="M316" i="14"/>
  <c r="L316" i="14"/>
  <c r="N316" i="14" s="1"/>
  <c r="S315" i="14"/>
  <c r="Q315" i="14"/>
  <c r="P315" i="14"/>
  <c r="M315" i="14"/>
  <c r="L315" i="14"/>
  <c r="N315" i="14" s="1"/>
  <c r="S314" i="14"/>
  <c r="Q314" i="14"/>
  <c r="P314" i="14"/>
  <c r="M314" i="14"/>
  <c r="L314" i="14"/>
  <c r="N314" i="14" s="1"/>
  <c r="S313" i="14"/>
  <c r="Q313" i="14"/>
  <c r="P313" i="14"/>
  <c r="M313" i="14"/>
  <c r="L313" i="14"/>
  <c r="N313" i="14" s="1"/>
  <c r="S312" i="14"/>
  <c r="Q312" i="14"/>
  <c r="P312" i="14"/>
  <c r="O312" i="14"/>
  <c r="M312" i="14"/>
  <c r="L312" i="14"/>
  <c r="N312" i="14" s="1"/>
  <c r="S311" i="14"/>
  <c r="Q311" i="14"/>
  <c r="P311" i="14"/>
  <c r="M311" i="14"/>
  <c r="L311" i="14"/>
  <c r="N311" i="14" s="1"/>
  <c r="S310" i="14"/>
  <c r="Q310" i="14"/>
  <c r="P310" i="14"/>
  <c r="M310" i="14"/>
  <c r="L310" i="14"/>
  <c r="N310" i="14" s="1"/>
  <c r="S309" i="14"/>
  <c r="Q309" i="14"/>
  <c r="P309" i="14"/>
  <c r="O309" i="14"/>
  <c r="M309" i="14"/>
  <c r="L309" i="14"/>
  <c r="N309" i="14" s="1"/>
  <c r="S308" i="14"/>
  <c r="Q308" i="14"/>
  <c r="P308" i="14"/>
  <c r="O308" i="14"/>
  <c r="M308" i="14"/>
  <c r="L308" i="14"/>
  <c r="N308" i="14" s="1"/>
  <c r="S307" i="14"/>
  <c r="Q307" i="14"/>
  <c r="P307" i="14"/>
  <c r="M307" i="14"/>
  <c r="L307" i="14"/>
  <c r="N307" i="14" s="1"/>
  <c r="S306" i="14"/>
  <c r="Q306" i="14"/>
  <c r="P306" i="14"/>
  <c r="M306" i="14"/>
  <c r="L306" i="14"/>
  <c r="N306" i="14" s="1"/>
  <c r="S305" i="14"/>
  <c r="Q305" i="14"/>
  <c r="P305" i="14"/>
  <c r="M305" i="14"/>
  <c r="L305" i="14"/>
  <c r="N305" i="14" s="1"/>
  <c r="S304" i="14"/>
  <c r="Q304" i="14"/>
  <c r="P304" i="14"/>
  <c r="O304" i="14"/>
  <c r="M304" i="14"/>
  <c r="L304" i="14"/>
  <c r="N304" i="14" s="1"/>
  <c r="S303" i="14"/>
  <c r="Q303" i="14"/>
  <c r="P303" i="14"/>
  <c r="M303" i="14"/>
  <c r="L303" i="14"/>
  <c r="N303" i="14" s="1"/>
  <c r="S302" i="14"/>
  <c r="Q302" i="14"/>
  <c r="P302" i="14"/>
  <c r="M302" i="14"/>
  <c r="L302" i="14"/>
  <c r="S301" i="14"/>
  <c r="Q301" i="14"/>
  <c r="P301" i="14"/>
  <c r="O301" i="14"/>
  <c r="M301" i="14"/>
  <c r="L301" i="14"/>
  <c r="N301" i="14" s="1"/>
  <c r="S300" i="14"/>
  <c r="Q300" i="14"/>
  <c r="P300" i="14"/>
  <c r="O300" i="14"/>
  <c r="M300" i="14"/>
  <c r="L300" i="14"/>
  <c r="N300" i="14" s="1"/>
  <c r="S299" i="14"/>
  <c r="Q299" i="14"/>
  <c r="P299" i="14"/>
  <c r="M299" i="14"/>
  <c r="L299" i="14"/>
  <c r="S298" i="14"/>
  <c r="Q298" i="14"/>
  <c r="P298" i="14"/>
  <c r="M298" i="14"/>
  <c r="L298" i="14"/>
  <c r="N298" i="14" s="1"/>
  <c r="S297" i="14"/>
  <c r="Q297" i="14"/>
  <c r="P297" i="14"/>
  <c r="M297" i="14"/>
  <c r="L297" i="14"/>
  <c r="N297" i="14" s="1"/>
  <c r="S296" i="14"/>
  <c r="Q296" i="14"/>
  <c r="P296" i="14"/>
  <c r="O296" i="14"/>
  <c r="M296" i="14"/>
  <c r="L296" i="14"/>
  <c r="N296" i="14" s="1"/>
  <c r="S295" i="14"/>
  <c r="Q295" i="14"/>
  <c r="P295" i="14"/>
  <c r="M295" i="14"/>
  <c r="L295" i="14"/>
  <c r="N295" i="14" s="1"/>
  <c r="S294" i="14"/>
  <c r="Q294" i="14"/>
  <c r="P294" i="14"/>
  <c r="M294" i="14"/>
  <c r="L294" i="14"/>
  <c r="S293" i="14"/>
  <c r="Q293" i="14"/>
  <c r="P293" i="14"/>
  <c r="O293" i="14"/>
  <c r="M293" i="14"/>
  <c r="L293" i="14"/>
  <c r="N293" i="14" s="1"/>
  <c r="S292" i="14"/>
  <c r="Q292" i="14"/>
  <c r="P292" i="14"/>
  <c r="O292" i="14"/>
  <c r="M292" i="14"/>
  <c r="L292" i="14"/>
  <c r="N292" i="14" s="1"/>
  <c r="S291" i="14"/>
  <c r="Q291" i="14"/>
  <c r="P291" i="14"/>
  <c r="M291" i="14"/>
  <c r="L291" i="14"/>
  <c r="S290" i="14"/>
  <c r="Q290" i="14"/>
  <c r="P290" i="14"/>
  <c r="M290" i="14"/>
  <c r="L290" i="14"/>
  <c r="N290" i="14" s="1"/>
  <c r="S289" i="14"/>
  <c r="Q289" i="14"/>
  <c r="P289" i="14"/>
  <c r="M289" i="14"/>
  <c r="L289" i="14"/>
  <c r="N289" i="14" s="1"/>
  <c r="S288" i="14"/>
  <c r="Q288" i="14"/>
  <c r="P288" i="14"/>
  <c r="O288" i="14"/>
  <c r="M288" i="14"/>
  <c r="L288" i="14"/>
  <c r="N288" i="14" s="1"/>
  <c r="S287" i="14"/>
  <c r="Q287" i="14"/>
  <c r="P287" i="14"/>
  <c r="M287" i="14"/>
  <c r="L287" i="14"/>
  <c r="N287" i="14" s="1"/>
  <c r="S286" i="14"/>
  <c r="Q286" i="14"/>
  <c r="P286" i="14"/>
  <c r="M286" i="14"/>
  <c r="L286" i="14"/>
  <c r="S285" i="14"/>
  <c r="Q285" i="14"/>
  <c r="P285" i="14"/>
  <c r="O285" i="14"/>
  <c r="M285" i="14"/>
  <c r="L285" i="14"/>
  <c r="N285" i="14" s="1"/>
  <c r="S284" i="14"/>
  <c r="Q284" i="14"/>
  <c r="P284" i="14"/>
  <c r="N284" i="14"/>
  <c r="M284" i="14"/>
  <c r="L284" i="14"/>
  <c r="O284" i="14" s="1"/>
  <c r="S283" i="14"/>
  <c r="Q283" i="14"/>
  <c r="P283" i="14"/>
  <c r="N283" i="14"/>
  <c r="M283" i="14"/>
  <c r="L283" i="14"/>
  <c r="O283" i="14" s="1"/>
  <c r="S282" i="14"/>
  <c r="Q282" i="14"/>
  <c r="P282" i="14"/>
  <c r="N282" i="14"/>
  <c r="M282" i="14"/>
  <c r="L282" i="14"/>
  <c r="O282" i="14" s="1"/>
  <c r="S281" i="14"/>
  <c r="Q281" i="14"/>
  <c r="P281" i="14"/>
  <c r="M281" i="14"/>
  <c r="L281" i="14"/>
  <c r="O281" i="14" s="1"/>
  <c r="S280" i="14"/>
  <c r="Q280" i="14"/>
  <c r="P280" i="14"/>
  <c r="M280" i="14"/>
  <c r="L280" i="14"/>
  <c r="O280" i="14" s="1"/>
  <c r="S279" i="14"/>
  <c r="Q279" i="14"/>
  <c r="P279" i="14"/>
  <c r="M279" i="14"/>
  <c r="L279" i="14"/>
  <c r="O279" i="14" s="1"/>
  <c r="S278" i="14"/>
  <c r="Q278" i="14"/>
  <c r="P278" i="14"/>
  <c r="M278" i="14"/>
  <c r="L278" i="14"/>
  <c r="O278" i="14" s="1"/>
  <c r="S277" i="14"/>
  <c r="Q277" i="14"/>
  <c r="P277" i="14"/>
  <c r="M277" i="14"/>
  <c r="L277" i="14"/>
  <c r="O277" i="14" s="1"/>
  <c r="S276" i="14"/>
  <c r="Q276" i="14"/>
  <c r="P276" i="14"/>
  <c r="M276" i="14"/>
  <c r="L276" i="14"/>
  <c r="O276" i="14" s="1"/>
  <c r="S275" i="14"/>
  <c r="Q275" i="14"/>
  <c r="P275" i="14"/>
  <c r="M275" i="14"/>
  <c r="L275" i="14"/>
  <c r="O275" i="14" s="1"/>
  <c r="S274" i="14"/>
  <c r="Q274" i="14"/>
  <c r="P274" i="14"/>
  <c r="N274" i="14"/>
  <c r="M274" i="14"/>
  <c r="L274" i="14"/>
  <c r="O274" i="14" s="1"/>
  <c r="S273" i="14"/>
  <c r="Q273" i="14"/>
  <c r="P273" i="14"/>
  <c r="M273" i="14"/>
  <c r="L273" i="14"/>
  <c r="O273" i="14" s="1"/>
  <c r="S272" i="14"/>
  <c r="Q272" i="14"/>
  <c r="P272" i="14"/>
  <c r="M272" i="14"/>
  <c r="L272" i="14"/>
  <c r="O272" i="14" s="1"/>
  <c r="S271" i="14"/>
  <c r="Q271" i="14"/>
  <c r="P271" i="14"/>
  <c r="M271" i="14"/>
  <c r="L271" i="14"/>
  <c r="O271" i="14" s="1"/>
  <c r="S270" i="14"/>
  <c r="Q270" i="14"/>
  <c r="P270" i="14"/>
  <c r="M270" i="14"/>
  <c r="L270" i="14"/>
  <c r="O270" i="14" s="1"/>
  <c r="S269" i="14"/>
  <c r="Q269" i="14"/>
  <c r="P269" i="14"/>
  <c r="M269" i="14"/>
  <c r="L269" i="14"/>
  <c r="O269" i="14" s="1"/>
  <c r="S268" i="14"/>
  <c r="Q268" i="14"/>
  <c r="P268" i="14"/>
  <c r="M268" i="14"/>
  <c r="L268" i="14"/>
  <c r="O268" i="14" s="1"/>
  <c r="S267" i="14"/>
  <c r="Q267" i="14"/>
  <c r="P267" i="14"/>
  <c r="M267" i="14"/>
  <c r="L267" i="14"/>
  <c r="O267" i="14" s="1"/>
  <c r="S266" i="14"/>
  <c r="Q266" i="14"/>
  <c r="P266" i="14"/>
  <c r="N266" i="14"/>
  <c r="M266" i="14"/>
  <c r="L266" i="14"/>
  <c r="O266" i="14" s="1"/>
  <c r="S265" i="14"/>
  <c r="Q265" i="14"/>
  <c r="P265" i="14"/>
  <c r="M265" i="14"/>
  <c r="L265" i="14"/>
  <c r="O265" i="14" s="1"/>
  <c r="S264" i="14"/>
  <c r="Q264" i="14"/>
  <c r="P264" i="14"/>
  <c r="M264" i="14"/>
  <c r="L264" i="14"/>
  <c r="O264" i="14" s="1"/>
  <c r="S263" i="14"/>
  <c r="Q263" i="14"/>
  <c r="P263" i="14"/>
  <c r="M263" i="14"/>
  <c r="L263" i="14"/>
  <c r="O263" i="14" s="1"/>
  <c r="S262" i="14"/>
  <c r="Q262" i="14"/>
  <c r="P262" i="14"/>
  <c r="M262" i="14"/>
  <c r="L262" i="14"/>
  <c r="O262" i="14" s="1"/>
  <c r="S261" i="14"/>
  <c r="Q261" i="14"/>
  <c r="P261" i="14"/>
  <c r="M261" i="14"/>
  <c r="L261" i="14"/>
  <c r="O261" i="14" s="1"/>
  <c r="S260" i="14"/>
  <c r="Q260" i="14"/>
  <c r="P260" i="14"/>
  <c r="M260" i="14"/>
  <c r="L260" i="14"/>
  <c r="O260" i="14" s="1"/>
  <c r="S259" i="14"/>
  <c r="Q259" i="14"/>
  <c r="P259" i="14"/>
  <c r="M259" i="14"/>
  <c r="L259" i="14"/>
  <c r="O259" i="14" s="1"/>
  <c r="S258" i="14"/>
  <c r="Q258" i="14"/>
  <c r="P258" i="14"/>
  <c r="N258" i="14"/>
  <c r="M258" i="14"/>
  <c r="L258" i="14"/>
  <c r="O258" i="14" s="1"/>
  <c r="S257" i="14"/>
  <c r="Q257" i="14"/>
  <c r="P257" i="14"/>
  <c r="M257" i="14"/>
  <c r="L257" i="14"/>
  <c r="O257" i="14" s="1"/>
  <c r="S256" i="14"/>
  <c r="Q256" i="14"/>
  <c r="P256" i="14"/>
  <c r="M256" i="14"/>
  <c r="L256" i="14"/>
  <c r="O256" i="14" s="1"/>
  <c r="S255" i="14"/>
  <c r="Q255" i="14"/>
  <c r="P255" i="14"/>
  <c r="M255" i="14"/>
  <c r="L255" i="14"/>
  <c r="O255" i="14" s="1"/>
  <c r="S254" i="14"/>
  <c r="Q254" i="14"/>
  <c r="P254" i="14"/>
  <c r="M254" i="14"/>
  <c r="L254" i="14"/>
  <c r="O254" i="14" s="1"/>
  <c r="S253" i="14"/>
  <c r="Q253" i="14"/>
  <c r="P253" i="14"/>
  <c r="M253" i="14"/>
  <c r="L253" i="14"/>
  <c r="O253" i="14" s="1"/>
  <c r="S252" i="14"/>
  <c r="Q252" i="14"/>
  <c r="P252" i="14"/>
  <c r="M252" i="14"/>
  <c r="L252" i="14"/>
  <c r="O252" i="14" s="1"/>
  <c r="S251" i="14"/>
  <c r="Q251" i="14"/>
  <c r="P251" i="14"/>
  <c r="M251" i="14"/>
  <c r="L251" i="14"/>
  <c r="O251" i="14" s="1"/>
  <c r="S250" i="14"/>
  <c r="Q250" i="14"/>
  <c r="P250" i="14"/>
  <c r="N250" i="14"/>
  <c r="M250" i="14"/>
  <c r="L250" i="14"/>
  <c r="O250" i="14" s="1"/>
  <c r="S249" i="14"/>
  <c r="Q249" i="14"/>
  <c r="P249" i="14"/>
  <c r="M249" i="14"/>
  <c r="L249" i="14"/>
  <c r="O249" i="14" s="1"/>
  <c r="S248" i="14"/>
  <c r="Q248" i="14"/>
  <c r="P248" i="14"/>
  <c r="M248" i="14"/>
  <c r="L248" i="14"/>
  <c r="O248" i="14" s="1"/>
  <c r="S247" i="14"/>
  <c r="Q247" i="14"/>
  <c r="P247" i="14"/>
  <c r="M247" i="14"/>
  <c r="L247" i="14"/>
  <c r="O247" i="14" s="1"/>
  <c r="S246" i="14"/>
  <c r="Q246" i="14"/>
  <c r="P246" i="14"/>
  <c r="M246" i="14"/>
  <c r="L246" i="14"/>
  <c r="O246" i="14" s="1"/>
  <c r="S245" i="14"/>
  <c r="Q245" i="14"/>
  <c r="P245" i="14"/>
  <c r="M245" i="14"/>
  <c r="L245" i="14"/>
  <c r="O245" i="14" s="1"/>
  <c r="S244" i="14"/>
  <c r="Q244" i="14"/>
  <c r="P244" i="14"/>
  <c r="M244" i="14"/>
  <c r="L244" i="14"/>
  <c r="O244" i="14" s="1"/>
  <c r="S243" i="14"/>
  <c r="Q243" i="14"/>
  <c r="P243" i="14"/>
  <c r="M243" i="14"/>
  <c r="L243" i="14"/>
  <c r="O243" i="14" s="1"/>
  <c r="S242" i="14"/>
  <c r="Q242" i="14"/>
  <c r="P242" i="14"/>
  <c r="N242" i="14"/>
  <c r="M242" i="14"/>
  <c r="L242" i="14"/>
  <c r="O242" i="14" s="1"/>
  <c r="S241" i="14"/>
  <c r="Q241" i="14"/>
  <c r="P241" i="14"/>
  <c r="M241" i="14"/>
  <c r="L241" i="14"/>
  <c r="O241" i="14" s="1"/>
  <c r="S240" i="14"/>
  <c r="Q240" i="14"/>
  <c r="P240" i="14"/>
  <c r="M240" i="14"/>
  <c r="L240" i="14"/>
  <c r="O240" i="14" s="1"/>
  <c r="S239" i="14"/>
  <c r="Q239" i="14"/>
  <c r="P239" i="14"/>
  <c r="M239" i="14"/>
  <c r="L239" i="14"/>
  <c r="O239" i="14" s="1"/>
  <c r="S238" i="14"/>
  <c r="Q238" i="14"/>
  <c r="P238" i="14"/>
  <c r="M238" i="14"/>
  <c r="L238" i="14"/>
  <c r="O238" i="14" s="1"/>
  <c r="S237" i="14"/>
  <c r="Q237" i="14"/>
  <c r="P237" i="14"/>
  <c r="M237" i="14"/>
  <c r="L237" i="14"/>
  <c r="O237" i="14" s="1"/>
  <c r="S236" i="14"/>
  <c r="Q236" i="14"/>
  <c r="P236" i="14"/>
  <c r="M236" i="14"/>
  <c r="L236" i="14"/>
  <c r="O236" i="14" s="1"/>
  <c r="S235" i="14"/>
  <c r="Q235" i="14"/>
  <c r="P235" i="14"/>
  <c r="M235" i="14"/>
  <c r="L235" i="14"/>
  <c r="O235" i="14" s="1"/>
  <c r="S234" i="14"/>
  <c r="Q234" i="14"/>
  <c r="P234" i="14"/>
  <c r="N234" i="14"/>
  <c r="M234" i="14"/>
  <c r="L234" i="14"/>
  <c r="O234" i="14" s="1"/>
  <c r="S233" i="14"/>
  <c r="Q233" i="14"/>
  <c r="P233" i="14"/>
  <c r="M233" i="14"/>
  <c r="L233" i="14"/>
  <c r="O233" i="14" s="1"/>
  <c r="S232" i="14"/>
  <c r="Q232" i="14"/>
  <c r="P232" i="14"/>
  <c r="M232" i="14"/>
  <c r="L232" i="14"/>
  <c r="O232" i="14" s="1"/>
  <c r="S231" i="14"/>
  <c r="Q231" i="14"/>
  <c r="P231" i="14"/>
  <c r="M231" i="14"/>
  <c r="L231" i="14"/>
  <c r="O231" i="14" s="1"/>
  <c r="S230" i="14"/>
  <c r="Q230" i="14"/>
  <c r="P230" i="14"/>
  <c r="M230" i="14"/>
  <c r="L230" i="14"/>
  <c r="O230" i="14" s="1"/>
  <c r="S229" i="14"/>
  <c r="Q229" i="14"/>
  <c r="P229" i="14"/>
  <c r="M229" i="14"/>
  <c r="L229" i="14"/>
  <c r="O229" i="14" s="1"/>
  <c r="S228" i="14"/>
  <c r="Q228" i="14"/>
  <c r="P228" i="14"/>
  <c r="M228" i="14"/>
  <c r="L228" i="14"/>
  <c r="O228" i="14" s="1"/>
  <c r="S227" i="14"/>
  <c r="Q227" i="14"/>
  <c r="P227" i="14"/>
  <c r="M227" i="14"/>
  <c r="L227" i="14"/>
  <c r="O227" i="14" s="1"/>
  <c r="S226" i="14"/>
  <c r="Q226" i="14"/>
  <c r="P226" i="14"/>
  <c r="N226" i="14"/>
  <c r="M226" i="14"/>
  <c r="L226" i="14"/>
  <c r="O226" i="14" s="1"/>
  <c r="S225" i="14"/>
  <c r="Q225" i="14"/>
  <c r="P225" i="14"/>
  <c r="M225" i="14"/>
  <c r="L225" i="14"/>
  <c r="O225" i="14" s="1"/>
  <c r="S224" i="14"/>
  <c r="Q224" i="14"/>
  <c r="P224" i="14"/>
  <c r="M224" i="14"/>
  <c r="L224" i="14"/>
  <c r="O224" i="14" s="1"/>
  <c r="S223" i="14"/>
  <c r="Q223" i="14"/>
  <c r="P223" i="14"/>
  <c r="M223" i="14"/>
  <c r="L223" i="14"/>
  <c r="O223" i="14" s="1"/>
  <c r="S222" i="14"/>
  <c r="Q222" i="14"/>
  <c r="P222" i="14"/>
  <c r="M222" i="14"/>
  <c r="L222" i="14"/>
  <c r="O222" i="14" s="1"/>
  <c r="S221" i="14"/>
  <c r="Q221" i="14"/>
  <c r="P221" i="14"/>
  <c r="M221" i="14"/>
  <c r="L221" i="14"/>
  <c r="O221" i="14" s="1"/>
  <c r="S220" i="14"/>
  <c r="Q220" i="14"/>
  <c r="P220" i="14"/>
  <c r="M220" i="14"/>
  <c r="L220" i="14"/>
  <c r="O220" i="14" s="1"/>
  <c r="S219" i="14"/>
  <c r="Q219" i="14"/>
  <c r="P219" i="14"/>
  <c r="M219" i="14"/>
  <c r="L219" i="14"/>
  <c r="O219" i="14" s="1"/>
  <c r="S218" i="14"/>
  <c r="Q218" i="14"/>
  <c r="P218" i="14"/>
  <c r="N218" i="14"/>
  <c r="M218" i="14"/>
  <c r="L218" i="14"/>
  <c r="O218" i="14" s="1"/>
  <c r="S217" i="14"/>
  <c r="Q217" i="14"/>
  <c r="P217" i="14"/>
  <c r="M217" i="14"/>
  <c r="L217" i="14"/>
  <c r="O217" i="14" s="1"/>
  <c r="S216" i="14"/>
  <c r="Q216" i="14"/>
  <c r="P216" i="14"/>
  <c r="M216" i="14"/>
  <c r="L216" i="14"/>
  <c r="S215" i="14"/>
  <c r="Q215" i="14"/>
  <c r="P215" i="14"/>
  <c r="M215" i="14"/>
  <c r="L215" i="14"/>
  <c r="O215" i="14" s="1"/>
  <c r="S214" i="14"/>
  <c r="Q214" i="14"/>
  <c r="P214" i="14"/>
  <c r="M214" i="14"/>
  <c r="L214" i="14"/>
  <c r="O214" i="14" s="1"/>
  <c r="S213" i="14"/>
  <c r="Q213" i="14"/>
  <c r="P213" i="14"/>
  <c r="N213" i="14"/>
  <c r="M213" i="14"/>
  <c r="L213" i="14"/>
  <c r="O213" i="14" s="1"/>
  <c r="S212" i="14"/>
  <c r="Q212" i="14"/>
  <c r="P212" i="14"/>
  <c r="M212" i="14"/>
  <c r="L212" i="14"/>
  <c r="O212" i="14" s="1"/>
  <c r="S211" i="14"/>
  <c r="Q211" i="14"/>
  <c r="P211" i="14"/>
  <c r="M211" i="14"/>
  <c r="L211" i="14"/>
  <c r="O211" i="14" s="1"/>
  <c r="S210" i="14"/>
  <c r="Q210" i="14"/>
  <c r="P210" i="14"/>
  <c r="N210" i="14"/>
  <c r="M210" i="14"/>
  <c r="L210" i="14"/>
  <c r="O210" i="14" s="1"/>
  <c r="S209" i="14"/>
  <c r="Q209" i="14"/>
  <c r="P209" i="14"/>
  <c r="M209" i="14"/>
  <c r="L209" i="14"/>
  <c r="S208" i="14"/>
  <c r="Q208" i="14"/>
  <c r="P208" i="14"/>
  <c r="M208" i="14"/>
  <c r="L208" i="14"/>
  <c r="N208" i="14" s="1"/>
  <c r="S207" i="14"/>
  <c r="Q207" i="14"/>
  <c r="P207" i="14"/>
  <c r="M207" i="14"/>
  <c r="L207" i="14"/>
  <c r="N207" i="14" s="1"/>
  <c r="S206" i="14"/>
  <c r="Q206" i="14"/>
  <c r="P206" i="14"/>
  <c r="O206" i="14"/>
  <c r="M206" i="14"/>
  <c r="L206" i="14"/>
  <c r="N206" i="14" s="1"/>
  <c r="S205" i="14"/>
  <c r="Q205" i="14"/>
  <c r="P205" i="14"/>
  <c r="M205" i="14"/>
  <c r="L205" i="14"/>
  <c r="N205" i="14" s="1"/>
  <c r="S204" i="14"/>
  <c r="Q204" i="14"/>
  <c r="P204" i="14"/>
  <c r="M204" i="14"/>
  <c r="L204" i="14"/>
  <c r="N204" i="14" s="1"/>
  <c r="S203" i="14"/>
  <c r="Q203" i="14"/>
  <c r="P203" i="14"/>
  <c r="O203" i="14"/>
  <c r="M203" i="14"/>
  <c r="L203" i="14"/>
  <c r="N203" i="14" s="1"/>
  <c r="S202" i="14"/>
  <c r="Q202" i="14"/>
  <c r="P202" i="14"/>
  <c r="O202" i="14"/>
  <c r="M202" i="14"/>
  <c r="L202" i="14"/>
  <c r="N202" i="14" s="1"/>
  <c r="S201" i="14"/>
  <c r="Q201" i="14"/>
  <c r="P201" i="14"/>
  <c r="M201" i="14"/>
  <c r="L201" i="14"/>
  <c r="N201" i="14" s="1"/>
  <c r="S200" i="14"/>
  <c r="Q200" i="14"/>
  <c r="P200" i="14"/>
  <c r="M200" i="14"/>
  <c r="L200" i="14"/>
  <c r="N200" i="14" s="1"/>
  <c r="S199" i="14"/>
  <c r="Q199" i="14"/>
  <c r="P199" i="14"/>
  <c r="M199" i="14"/>
  <c r="L199" i="14"/>
  <c r="N199" i="14" s="1"/>
  <c r="S198" i="14"/>
  <c r="Q198" i="14"/>
  <c r="P198" i="14"/>
  <c r="O198" i="14"/>
  <c r="M198" i="14"/>
  <c r="L198" i="14"/>
  <c r="N198" i="14" s="1"/>
  <c r="S197" i="14"/>
  <c r="Q197" i="14"/>
  <c r="P197" i="14"/>
  <c r="M197" i="14"/>
  <c r="L197" i="14"/>
  <c r="N197" i="14" s="1"/>
  <c r="S196" i="14"/>
  <c r="Q196" i="14"/>
  <c r="P196" i="14"/>
  <c r="M196" i="14"/>
  <c r="L196" i="14"/>
  <c r="N196" i="14" s="1"/>
  <c r="S195" i="14"/>
  <c r="Q195" i="14"/>
  <c r="P195" i="14"/>
  <c r="O195" i="14"/>
  <c r="M195" i="14"/>
  <c r="L195" i="14"/>
  <c r="N195" i="14" s="1"/>
  <c r="S194" i="14"/>
  <c r="Q194" i="14"/>
  <c r="P194" i="14"/>
  <c r="O194" i="14"/>
  <c r="M194" i="14"/>
  <c r="L194" i="14"/>
  <c r="N194" i="14" s="1"/>
  <c r="S193" i="14"/>
  <c r="Q193" i="14"/>
  <c r="P193" i="14"/>
  <c r="M193" i="14"/>
  <c r="L193" i="14"/>
  <c r="N193" i="14" s="1"/>
  <c r="S192" i="14"/>
  <c r="Q192" i="14"/>
  <c r="P192" i="14"/>
  <c r="M192" i="14"/>
  <c r="L192" i="14"/>
  <c r="N192" i="14" s="1"/>
  <c r="S191" i="14"/>
  <c r="Q191" i="14"/>
  <c r="P191" i="14"/>
  <c r="M191" i="14"/>
  <c r="L191" i="14"/>
  <c r="N191" i="14" s="1"/>
  <c r="S190" i="14"/>
  <c r="Q190" i="14"/>
  <c r="P190" i="14"/>
  <c r="O190" i="14"/>
  <c r="M190" i="14"/>
  <c r="L190" i="14"/>
  <c r="N190" i="14" s="1"/>
  <c r="S189" i="14"/>
  <c r="Q189" i="14"/>
  <c r="P189" i="14"/>
  <c r="M189" i="14"/>
  <c r="L189" i="14"/>
  <c r="N189" i="14" s="1"/>
  <c r="S188" i="14"/>
  <c r="Q188" i="14"/>
  <c r="P188" i="14"/>
  <c r="M188" i="14"/>
  <c r="L188" i="14"/>
  <c r="N188" i="14" s="1"/>
  <c r="S187" i="14"/>
  <c r="Q187" i="14"/>
  <c r="P187" i="14"/>
  <c r="O187" i="14"/>
  <c r="M187" i="14"/>
  <c r="L187" i="14"/>
  <c r="N187" i="14" s="1"/>
  <c r="S186" i="14"/>
  <c r="Q186" i="14"/>
  <c r="P186" i="14"/>
  <c r="M186" i="14"/>
  <c r="L186" i="14"/>
  <c r="N186" i="14" s="1"/>
  <c r="S185" i="14"/>
  <c r="Q185" i="14"/>
  <c r="P185" i="14"/>
  <c r="M185" i="14"/>
  <c r="L185" i="14"/>
  <c r="N185" i="14" s="1"/>
  <c r="S184" i="14"/>
  <c r="Q184" i="14"/>
  <c r="P184" i="14"/>
  <c r="M184" i="14"/>
  <c r="L184" i="14"/>
  <c r="N184" i="14" s="1"/>
  <c r="S183" i="14"/>
  <c r="Q183" i="14"/>
  <c r="P183" i="14"/>
  <c r="M183" i="14"/>
  <c r="L183" i="14"/>
  <c r="N183" i="14" s="1"/>
  <c r="S182" i="14"/>
  <c r="Q182" i="14"/>
  <c r="P182" i="14"/>
  <c r="O182" i="14"/>
  <c r="M182" i="14"/>
  <c r="L182" i="14"/>
  <c r="N182" i="14" s="1"/>
  <c r="S181" i="14"/>
  <c r="Q181" i="14"/>
  <c r="P181" i="14"/>
  <c r="M181" i="14"/>
  <c r="L181" i="14"/>
  <c r="N181" i="14" s="1"/>
  <c r="S180" i="14"/>
  <c r="Q180" i="14"/>
  <c r="P180" i="14"/>
  <c r="M180" i="14"/>
  <c r="L180" i="14"/>
  <c r="N180" i="14" s="1"/>
  <c r="S179" i="14"/>
  <c r="Q179" i="14"/>
  <c r="P179" i="14"/>
  <c r="O179" i="14"/>
  <c r="M179" i="14"/>
  <c r="L179" i="14"/>
  <c r="N179" i="14" s="1"/>
  <c r="S178" i="14"/>
  <c r="Q178" i="14"/>
  <c r="P178" i="14"/>
  <c r="M178" i="14"/>
  <c r="L178" i="14"/>
  <c r="N178" i="14" s="1"/>
  <c r="S177" i="14"/>
  <c r="Q177" i="14"/>
  <c r="P177" i="14"/>
  <c r="M177" i="14"/>
  <c r="L177" i="14"/>
  <c r="N177" i="14" s="1"/>
  <c r="S176" i="14"/>
  <c r="Q176" i="14"/>
  <c r="P176" i="14"/>
  <c r="M176" i="14"/>
  <c r="L176" i="14"/>
  <c r="N176" i="14" s="1"/>
  <c r="S175" i="14"/>
  <c r="Q175" i="14"/>
  <c r="P175" i="14"/>
  <c r="M175" i="14"/>
  <c r="L175" i="14"/>
  <c r="N175" i="14" s="1"/>
  <c r="S174" i="14"/>
  <c r="Q174" i="14"/>
  <c r="P174" i="14"/>
  <c r="O174" i="14"/>
  <c r="M174" i="14"/>
  <c r="L174" i="14"/>
  <c r="N174" i="14" s="1"/>
  <c r="S173" i="14"/>
  <c r="Q173" i="14"/>
  <c r="P173" i="14"/>
  <c r="M173" i="14"/>
  <c r="L173" i="14"/>
  <c r="N173" i="14" s="1"/>
  <c r="S172" i="14"/>
  <c r="Q172" i="14"/>
  <c r="P172" i="14"/>
  <c r="M172" i="14"/>
  <c r="L172" i="14"/>
  <c r="N172" i="14" s="1"/>
  <c r="S171" i="14"/>
  <c r="Q171" i="14"/>
  <c r="P171" i="14"/>
  <c r="M171" i="14"/>
  <c r="L171" i="14"/>
  <c r="N171" i="14" s="1"/>
  <c r="S170" i="14"/>
  <c r="Q170" i="14"/>
  <c r="P170" i="14"/>
  <c r="M170" i="14"/>
  <c r="L170" i="14"/>
  <c r="N170" i="14" s="1"/>
  <c r="S169" i="14"/>
  <c r="Q169" i="14"/>
  <c r="P169" i="14"/>
  <c r="M169" i="14"/>
  <c r="L169" i="14"/>
  <c r="N169" i="14" s="1"/>
  <c r="S168" i="14"/>
  <c r="Q168" i="14"/>
  <c r="P168" i="14"/>
  <c r="M168" i="14"/>
  <c r="L168" i="14"/>
  <c r="N168" i="14" s="1"/>
  <c r="S167" i="14"/>
  <c r="Q167" i="14"/>
  <c r="P167" i="14"/>
  <c r="M167" i="14"/>
  <c r="L167" i="14"/>
  <c r="N167" i="14" s="1"/>
  <c r="S166" i="14"/>
  <c r="Q166" i="14"/>
  <c r="P166" i="14"/>
  <c r="O166" i="14"/>
  <c r="M166" i="14"/>
  <c r="L166" i="14"/>
  <c r="N166" i="14" s="1"/>
  <c r="S165" i="14"/>
  <c r="Q165" i="14"/>
  <c r="P165" i="14"/>
  <c r="M165" i="14"/>
  <c r="L165" i="14"/>
  <c r="N165" i="14" s="1"/>
  <c r="S164" i="14"/>
  <c r="Q164" i="14"/>
  <c r="P164" i="14"/>
  <c r="M164" i="14"/>
  <c r="L164" i="14"/>
  <c r="N164" i="14" s="1"/>
  <c r="S163" i="14"/>
  <c r="Q163" i="14"/>
  <c r="P163" i="14"/>
  <c r="O163" i="14"/>
  <c r="M163" i="14"/>
  <c r="L163" i="14"/>
  <c r="N163" i="14" s="1"/>
  <c r="S162" i="14"/>
  <c r="Q162" i="14"/>
  <c r="P162" i="14"/>
  <c r="M162" i="14"/>
  <c r="L162" i="14"/>
  <c r="N162" i="14" s="1"/>
  <c r="S161" i="14"/>
  <c r="Q161" i="14"/>
  <c r="P161" i="14"/>
  <c r="M161" i="14"/>
  <c r="L161" i="14"/>
  <c r="N161" i="14" s="1"/>
  <c r="S160" i="14"/>
  <c r="Q160" i="14"/>
  <c r="P160" i="14"/>
  <c r="M160" i="14"/>
  <c r="L160" i="14"/>
  <c r="N160" i="14" s="1"/>
  <c r="S159" i="14"/>
  <c r="Q159" i="14"/>
  <c r="P159" i="14"/>
  <c r="M159" i="14"/>
  <c r="L159" i="14"/>
  <c r="N159" i="14" s="1"/>
  <c r="S158" i="14"/>
  <c r="Q158" i="14"/>
  <c r="P158" i="14"/>
  <c r="O158" i="14"/>
  <c r="M158" i="14"/>
  <c r="L158" i="14"/>
  <c r="N158" i="14" s="1"/>
  <c r="S157" i="14"/>
  <c r="Q157" i="14"/>
  <c r="P157" i="14"/>
  <c r="M157" i="14"/>
  <c r="L157" i="14"/>
  <c r="N157" i="14" s="1"/>
  <c r="S156" i="14"/>
  <c r="Q156" i="14"/>
  <c r="P156" i="14"/>
  <c r="M156" i="14"/>
  <c r="L156" i="14"/>
  <c r="N156" i="14" s="1"/>
  <c r="S155" i="14"/>
  <c r="Q155" i="14"/>
  <c r="P155" i="14"/>
  <c r="M155" i="14"/>
  <c r="L155" i="14"/>
  <c r="N155" i="14" s="1"/>
  <c r="S154" i="14"/>
  <c r="Q154" i="14"/>
  <c r="P154" i="14"/>
  <c r="M154" i="14"/>
  <c r="L154" i="14"/>
  <c r="N154" i="14" s="1"/>
  <c r="S153" i="14"/>
  <c r="Q153" i="14"/>
  <c r="P153" i="14"/>
  <c r="M153" i="14"/>
  <c r="L153" i="14"/>
  <c r="N153" i="14" s="1"/>
  <c r="S152" i="14"/>
  <c r="Q152" i="14"/>
  <c r="P152" i="14"/>
  <c r="M152" i="14"/>
  <c r="L152" i="14"/>
  <c r="N152" i="14" s="1"/>
  <c r="S151" i="14"/>
  <c r="Q151" i="14"/>
  <c r="P151" i="14"/>
  <c r="M151" i="14"/>
  <c r="L151" i="14"/>
  <c r="N151" i="14" s="1"/>
  <c r="S150" i="14"/>
  <c r="Q150" i="14"/>
  <c r="P150" i="14"/>
  <c r="O150" i="14"/>
  <c r="M150" i="14"/>
  <c r="L150" i="14"/>
  <c r="N150" i="14" s="1"/>
  <c r="S149" i="14"/>
  <c r="Q149" i="14"/>
  <c r="P149" i="14"/>
  <c r="O149" i="14"/>
  <c r="M149" i="14"/>
  <c r="L149" i="14"/>
  <c r="N149" i="14" s="1"/>
  <c r="S148" i="14"/>
  <c r="Q148" i="14"/>
  <c r="P148" i="14"/>
  <c r="M148" i="14"/>
  <c r="L148" i="14"/>
  <c r="S147" i="14"/>
  <c r="Q147" i="14"/>
  <c r="P147" i="14"/>
  <c r="O147" i="14"/>
  <c r="M147" i="14"/>
  <c r="L147" i="14"/>
  <c r="N147" i="14" s="1"/>
  <c r="S146" i="14"/>
  <c r="Q146" i="14"/>
  <c r="P146" i="14"/>
  <c r="O146" i="14"/>
  <c r="M146" i="14"/>
  <c r="L146" i="14"/>
  <c r="N146" i="14" s="1"/>
  <c r="S145" i="14"/>
  <c r="Q145" i="14"/>
  <c r="P145" i="14"/>
  <c r="M145" i="14"/>
  <c r="L145" i="14"/>
  <c r="N145" i="14" s="1"/>
  <c r="S144" i="14"/>
  <c r="Q144" i="14"/>
  <c r="P144" i="14"/>
  <c r="M144" i="14"/>
  <c r="L144" i="14"/>
  <c r="N144" i="14" s="1"/>
  <c r="S143" i="14"/>
  <c r="Q143" i="14"/>
  <c r="P143" i="14"/>
  <c r="M143" i="14"/>
  <c r="L143" i="14"/>
  <c r="N143" i="14" s="1"/>
  <c r="S142" i="14"/>
  <c r="Q142" i="14"/>
  <c r="P142" i="14"/>
  <c r="O142" i="14"/>
  <c r="M142" i="14"/>
  <c r="L142" i="14"/>
  <c r="N142" i="14" s="1"/>
  <c r="S141" i="14"/>
  <c r="Q141" i="14"/>
  <c r="P141" i="14"/>
  <c r="O141" i="14"/>
  <c r="M141" i="14"/>
  <c r="L141" i="14"/>
  <c r="N141" i="14" s="1"/>
  <c r="S140" i="14"/>
  <c r="Q140" i="14"/>
  <c r="P140" i="14"/>
  <c r="M140" i="14"/>
  <c r="L140" i="14"/>
  <c r="S139" i="14"/>
  <c r="Q139" i="14"/>
  <c r="P139" i="14"/>
  <c r="O139" i="14"/>
  <c r="M139" i="14"/>
  <c r="L139" i="14"/>
  <c r="N139" i="14" s="1"/>
  <c r="S138" i="14"/>
  <c r="Q138" i="14"/>
  <c r="P138" i="14"/>
  <c r="O138" i="14"/>
  <c r="M138" i="14"/>
  <c r="L138" i="14"/>
  <c r="N138" i="14" s="1"/>
  <c r="S137" i="14"/>
  <c r="Q137" i="14"/>
  <c r="P137" i="14"/>
  <c r="M137" i="14"/>
  <c r="L137" i="14"/>
  <c r="N137" i="14" s="1"/>
  <c r="S136" i="14"/>
  <c r="Q136" i="14"/>
  <c r="P136" i="14"/>
  <c r="M136" i="14"/>
  <c r="L136" i="14"/>
  <c r="S135" i="14"/>
  <c r="Q135" i="14"/>
  <c r="P135" i="14"/>
  <c r="M135" i="14"/>
  <c r="L135" i="14"/>
  <c r="S134" i="14"/>
  <c r="Q134" i="14"/>
  <c r="P134" i="14"/>
  <c r="O134" i="14"/>
  <c r="M134" i="14"/>
  <c r="L134" i="14"/>
  <c r="N134" i="14" s="1"/>
  <c r="S133" i="14"/>
  <c r="Q133" i="14"/>
  <c r="P133" i="14"/>
  <c r="O133" i="14"/>
  <c r="N133" i="14"/>
  <c r="M133" i="14"/>
  <c r="L133" i="14"/>
  <c r="S132" i="14"/>
  <c r="Q132" i="14"/>
  <c r="P132" i="14"/>
  <c r="N132" i="14"/>
  <c r="M132" i="14"/>
  <c r="L132" i="14"/>
  <c r="O132" i="14" s="1"/>
  <c r="S131" i="14"/>
  <c r="Q131" i="14"/>
  <c r="P131" i="14"/>
  <c r="N131" i="14"/>
  <c r="M131" i="14"/>
  <c r="L131" i="14"/>
  <c r="O131" i="14" s="1"/>
  <c r="S130" i="14"/>
  <c r="Q130" i="14"/>
  <c r="P130" i="14"/>
  <c r="M130" i="14"/>
  <c r="L130" i="14"/>
  <c r="O130" i="14" s="1"/>
  <c r="S129" i="14"/>
  <c r="Q129" i="14"/>
  <c r="P129" i="14"/>
  <c r="M129" i="14"/>
  <c r="L129" i="14"/>
  <c r="O129" i="14" s="1"/>
  <c r="S128" i="14"/>
  <c r="Q128" i="14"/>
  <c r="P128" i="14"/>
  <c r="M128" i="14"/>
  <c r="L128" i="14"/>
  <c r="O128" i="14" s="1"/>
  <c r="S127" i="14"/>
  <c r="Q127" i="14"/>
  <c r="P127" i="14"/>
  <c r="M127" i="14"/>
  <c r="L127" i="14"/>
  <c r="O127" i="14" s="1"/>
  <c r="S126" i="14"/>
  <c r="Q126" i="14"/>
  <c r="P126" i="14"/>
  <c r="M126" i="14"/>
  <c r="L126" i="14"/>
  <c r="O126" i="14" s="1"/>
  <c r="S125" i="14"/>
  <c r="Q125" i="14"/>
  <c r="P125" i="14"/>
  <c r="M125" i="14"/>
  <c r="L125" i="14"/>
  <c r="O125" i="14" s="1"/>
  <c r="S124" i="14"/>
  <c r="Q124" i="14"/>
  <c r="P124" i="14"/>
  <c r="N124" i="14"/>
  <c r="M124" i="14"/>
  <c r="L124" i="14"/>
  <c r="O124" i="14" s="1"/>
  <c r="S123" i="14"/>
  <c r="Q123" i="14"/>
  <c r="P123" i="14"/>
  <c r="N123" i="14"/>
  <c r="M123" i="14"/>
  <c r="L123" i="14"/>
  <c r="O123" i="14" s="1"/>
  <c r="S122" i="14"/>
  <c r="Q122" i="14"/>
  <c r="P122" i="14"/>
  <c r="M122" i="14"/>
  <c r="L122" i="14"/>
  <c r="O122" i="14" s="1"/>
  <c r="S121" i="14"/>
  <c r="Q121" i="14"/>
  <c r="P121" i="14"/>
  <c r="M121" i="14"/>
  <c r="L121" i="14"/>
  <c r="O121" i="14" s="1"/>
  <c r="S120" i="14"/>
  <c r="Q120" i="14"/>
  <c r="P120" i="14"/>
  <c r="M120" i="14"/>
  <c r="L120" i="14"/>
  <c r="O120" i="14" s="1"/>
  <c r="S119" i="14"/>
  <c r="Q119" i="14"/>
  <c r="P119" i="14"/>
  <c r="M119" i="14"/>
  <c r="L119" i="14"/>
  <c r="O119" i="14" s="1"/>
  <c r="S118" i="14"/>
  <c r="Q118" i="14"/>
  <c r="P118" i="14"/>
  <c r="M118" i="14"/>
  <c r="L118" i="14"/>
  <c r="O118" i="14" s="1"/>
  <c r="S117" i="14"/>
  <c r="Q117" i="14"/>
  <c r="P117" i="14"/>
  <c r="M117" i="14"/>
  <c r="L117" i="14"/>
  <c r="O117" i="14" s="1"/>
  <c r="S116" i="14"/>
  <c r="Q116" i="14"/>
  <c r="P116" i="14"/>
  <c r="N116" i="14"/>
  <c r="M116" i="14"/>
  <c r="L116" i="14"/>
  <c r="O116" i="14" s="1"/>
  <c r="S115" i="14"/>
  <c r="Q115" i="14"/>
  <c r="P115" i="14"/>
  <c r="N115" i="14"/>
  <c r="M115" i="14"/>
  <c r="L115" i="14"/>
  <c r="O115" i="14" s="1"/>
  <c r="S114" i="14"/>
  <c r="Q114" i="14"/>
  <c r="P114" i="14"/>
  <c r="M114" i="14"/>
  <c r="L114" i="14"/>
  <c r="O114" i="14" s="1"/>
  <c r="S113" i="14"/>
  <c r="Q113" i="14"/>
  <c r="P113" i="14"/>
  <c r="M113" i="14"/>
  <c r="L113" i="14"/>
  <c r="O113" i="14" s="1"/>
  <c r="S112" i="14"/>
  <c r="Q112" i="14"/>
  <c r="P112" i="14"/>
  <c r="M112" i="14"/>
  <c r="L112" i="14"/>
  <c r="O112" i="14" s="1"/>
  <c r="S111" i="14"/>
  <c r="Q111" i="14"/>
  <c r="P111" i="14"/>
  <c r="M111" i="14"/>
  <c r="L111" i="14"/>
  <c r="O111" i="14" s="1"/>
  <c r="S110" i="14"/>
  <c r="Q110" i="14"/>
  <c r="P110" i="14"/>
  <c r="M110" i="14"/>
  <c r="L110" i="14"/>
  <c r="O110" i="14" s="1"/>
  <c r="S109" i="14"/>
  <c r="Q109" i="14"/>
  <c r="P109" i="14"/>
  <c r="M109" i="14"/>
  <c r="L109" i="14"/>
  <c r="O109" i="14" s="1"/>
  <c r="S108" i="14"/>
  <c r="Q108" i="14"/>
  <c r="P108" i="14"/>
  <c r="N108" i="14"/>
  <c r="M108" i="14"/>
  <c r="L108" i="14"/>
  <c r="O108" i="14" s="1"/>
  <c r="S107" i="14"/>
  <c r="Q107" i="14"/>
  <c r="P107" i="14"/>
  <c r="N107" i="14"/>
  <c r="M107" i="14"/>
  <c r="L107" i="14"/>
  <c r="O107" i="14" s="1"/>
  <c r="S106" i="14"/>
  <c r="Q106" i="14"/>
  <c r="P106" i="14"/>
  <c r="M106" i="14"/>
  <c r="L106" i="14"/>
  <c r="O106" i="14" s="1"/>
  <c r="S105" i="14"/>
  <c r="Q105" i="14"/>
  <c r="P105" i="14"/>
  <c r="M105" i="14"/>
  <c r="L105" i="14"/>
  <c r="O105" i="14" s="1"/>
  <c r="S104" i="14"/>
  <c r="Q104" i="14"/>
  <c r="P104" i="14"/>
  <c r="M104" i="14"/>
  <c r="L104" i="14"/>
  <c r="O104" i="14" s="1"/>
  <c r="S103" i="14"/>
  <c r="Q103" i="14"/>
  <c r="P103" i="14"/>
  <c r="M103" i="14"/>
  <c r="L103" i="14"/>
  <c r="O103" i="14" s="1"/>
  <c r="S102" i="14"/>
  <c r="Q102" i="14"/>
  <c r="P102" i="14"/>
  <c r="M102" i="14"/>
  <c r="L102" i="14"/>
  <c r="O102" i="14" s="1"/>
  <c r="S101" i="14"/>
  <c r="Q101" i="14"/>
  <c r="P101" i="14"/>
  <c r="M101" i="14"/>
  <c r="L101" i="14"/>
  <c r="O101" i="14" s="1"/>
  <c r="S100" i="14"/>
  <c r="Q100" i="14"/>
  <c r="P100" i="14"/>
  <c r="N100" i="14"/>
  <c r="M100" i="14"/>
  <c r="L100" i="14"/>
  <c r="O100" i="14" s="1"/>
  <c r="S99" i="14"/>
  <c r="Q99" i="14"/>
  <c r="P99" i="14"/>
  <c r="N99" i="14"/>
  <c r="M99" i="14"/>
  <c r="L99" i="14"/>
  <c r="O99" i="14" s="1"/>
  <c r="S98" i="14"/>
  <c r="Q98" i="14"/>
  <c r="P98" i="14"/>
  <c r="M98" i="14"/>
  <c r="L98" i="14"/>
  <c r="O98" i="14" s="1"/>
  <c r="S97" i="14"/>
  <c r="Q97" i="14"/>
  <c r="P97" i="14"/>
  <c r="M97" i="14"/>
  <c r="L97" i="14"/>
  <c r="O97" i="14" s="1"/>
  <c r="S96" i="14"/>
  <c r="Q96" i="14"/>
  <c r="P96" i="14"/>
  <c r="M96" i="14"/>
  <c r="L96" i="14"/>
  <c r="O96" i="14" s="1"/>
  <c r="S95" i="14"/>
  <c r="Q95" i="14"/>
  <c r="P95" i="14"/>
  <c r="M95" i="14"/>
  <c r="L95" i="14"/>
  <c r="O95" i="14" s="1"/>
  <c r="S94" i="14"/>
  <c r="Q94" i="14"/>
  <c r="P94" i="14"/>
  <c r="M94" i="14"/>
  <c r="L94" i="14"/>
  <c r="O94" i="14" s="1"/>
  <c r="S93" i="14"/>
  <c r="Q93" i="14"/>
  <c r="P93" i="14"/>
  <c r="M93" i="14"/>
  <c r="L93" i="14"/>
  <c r="O93" i="14" s="1"/>
  <c r="S92" i="14"/>
  <c r="Q92" i="14"/>
  <c r="P92" i="14"/>
  <c r="N92" i="14"/>
  <c r="M92" i="14"/>
  <c r="L92" i="14"/>
  <c r="O92" i="14" s="1"/>
  <c r="S91" i="14"/>
  <c r="Q91" i="14"/>
  <c r="P91" i="14"/>
  <c r="N91" i="14"/>
  <c r="M91" i="14"/>
  <c r="L91" i="14"/>
  <c r="O91" i="14" s="1"/>
  <c r="S90" i="14"/>
  <c r="Q90" i="14"/>
  <c r="P90" i="14"/>
  <c r="M90" i="14"/>
  <c r="L90" i="14"/>
  <c r="O90" i="14" s="1"/>
  <c r="S89" i="14"/>
  <c r="Q89" i="14"/>
  <c r="P89" i="14"/>
  <c r="M89" i="14"/>
  <c r="L89" i="14"/>
  <c r="O89" i="14" s="1"/>
  <c r="S88" i="14"/>
  <c r="Q88" i="14"/>
  <c r="P88" i="14"/>
  <c r="M88" i="14"/>
  <c r="L88" i="14"/>
  <c r="O88" i="14" s="1"/>
  <c r="S87" i="14"/>
  <c r="Q87" i="14"/>
  <c r="P87" i="14"/>
  <c r="M87" i="14"/>
  <c r="L87" i="14"/>
  <c r="O87" i="14" s="1"/>
  <c r="S86" i="14"/>
  <c r="Q86" i="14"/>
  <c r="P86" i="14"/>
  <c r="M86" i="14"/>
  <c r="L86" i="14"/>
  <c r="O86" i="14" s="1"/>
  <c r="S85" i="14"/>
  <c r="Q85" i="14"/>
  <c r="P85" i="14"/>
  <c r="M85" i="14"/>
  <c r="L85" i="14"/>
  <c r="O85" i="14" s="1"/>
  <c r="S84" i="14"/>
  <c r="Q84" i="14"/>
  <c r="P84" i="14"/>
  <c r="M84" i="14"/>
  <c r="L84" i="14"/>
  <c r="O84" i="14" s="1"/>
  <c r="S83" i="14"/>
  <c r="Q83" i="14"/>
  <c r="P83" i="14"/>
  <c r="N83" i="14"/>
  <c r="M83" i="14"/>
  <c r="L83" i="14"/>
  <c r="O83" i="14" s="1"/>
  <c r="S82" i="14"/>
  <c r="Q82" i="14"/>
  <c r="P82" i="14"/>
  <c r="M82" i="14"/>
  <c r="L82" i="14"/>
  <c r="O82" i="14" s="1"/>
  <c r="S81" i="14"/>
  <c r="Q81" i="14"/>
  <c r="P81" i="14"/>
  <c r="M81" i="14"/>
  <c r="L81" i="14"/>
  <c r="O81" i="14" s="1"/>
  <c r="S80" i="14"/>
  <c r="Q80" i="14"/>
  <c r="P80" i="14"/>
  <c r="M80" i="14"/>
  <c r="L80" i="14"/>
  <c r="O80" i="14" s="1"/>
  <c r="S79" i="14"/>
  <c r="Q79" i="14"/>
  <c r="P79" i="14"/>
  <c r="M79" i="14"/>
  <c r="L79" i="14"/>
  <c r="O79" i="14" s="1"/>
  <c r="S78" i="14"/>
  <c r="Q78" i="14"/>
  <c r="P78" i="14"/>
  <c r="M78" i="14"/>
  <c r="L78" i="14"/>
  <c r="O78" i="14" s="1"/>
  <c r="S77" i="14"/>
  <c r="Q77" i="14"/>
  <c r="P77" i="14"/>
  <c r="M77" i="14"/>
  <c r="L77" i="14"/>
  <c r="O77" i="14" s="1"/>
  <c r="S76" i="14"/>
  <c r="Q76" i="14"/>
  <c r="P76" i="14"/>
  <c r="M76" i="14"/>
  <c r="L76" i="14"/>
  <c r="O76" i="14" s="1"/>
  <c r="S75" i="14"/>
  <c r="Q75" i="14"/>
  <c r="P75" i="14"/>
  <c r="N75" i="14"/>
  <c r="M75" i="14"/>
  <c r="L75" i="14"/>
  <c r="O75" i="14" s="1"/>
  <c r="S74" i="14"/>
  <c r="Q74" i="14"/>
  <c r="P74" i="14"/>
  <c r="M74" i="14"/>
  <c r="L74" i="14"/>
  <c r="O74" i="14" s="1"/>
  <c r="S73" i="14"/>
  <c r="Q73" i="14"/>
  <c r="P73" i="14"/>
  <c r="M73" i="14"/>
  <c r="L73" i="14"/>
  <c r="O73" i="14" s="1"/>
  <c r="S72" i="14"/>
  <c r="Q72" i="14"/>
  <c r="P72" i="14"/>
  <c r="M72" i="14"/>
  <c r="L72" i="14"/>
  <c r="O72" i="14" s="1"/>
  <c r="S71" i="14"/>
  <c r="Q71" i="14"/>
  <c r="P71" i="14"/>
  <c r="M71" i="14"/>
  <c r="L71" i="14"/>
  <c r="O71" i="14" s="1"/>
  <c r="S70" i="14"/>
  <c r="Q70" i="14"/>
  <c r="P70" i="14"/>
  <c r="M70" i="14"/>
  <c r="L70" i="14"/>
  <c r="O70" i="14" s="1"/>
  <c r="S69" i="14"/>
  <c r="Q69" i="14"/>
  <c r="P69" i="14"/>
  <c r="M69" i="14"/>
  <c r="L69" i="14"/>
  <c r="O69" i="14" s="1"/>
  <c r="S68" i="14"/>
  <c r="Q68" i="14"/>
  <c r="P68" i="14"/>
  <c r="M68" i="14"/>
  <c r="L68" i="14"/>
  <c r="O68" i="14" s="1"/>
  <c r="S67" i="14"/>
  <c r="Q67" i="14"/>
  <c r="P67" i="14"/>
  <c r="N67" i="14"/>
  <c r="M67" i="14"/>
  <c r="L67" i="14"/>
  <c r="O67" i="14" s="1"/>
  <c r="S66" i="14"/>
  <c r="Q66" i="14"/>
  <c r="P66" i="14"/>
  <c r="M66" i="14"/>
  <c r="L66" i="14"/>
  <c r="O66" i="14" s="1"/>
  <c r="S65" i="14"/>
  <c r="Q65" i="14"/>
  <c r="P65" i="14"/>
  <c r="M65" i="14"/>
  <c r="L65" i="14"/>
  <c r="O65" i="14" s="1"/>
  <c r="S64" i="14"/>
  <c r="Q64" i="14"/>
  <c r="P64" i="14"/>
  <c r="M64" i="14"/>
  <c r="L64" i="14"/>
  <c r="O64" i="14" s="1"/>
  <c r="S63" i="14"/>
  <c r="Q63" i="14"/>
  <c r="P63" i="14"/>
  <c r="M63" i="14"/>
  <c r="L63" i="14"/>
  <c r="O63" i="14" s="1"/>
  <c r="S62" i="14"/>
  <c r="Q62" i="14"/>
  <c r="P62" i="14"/>
  <c r="M62" i="14"/>
  <c r="L62" i="14"/>
  <c r="O62" i="14" s="1"/>
  <c r="S61" i="14"/>
  <c r="Q61" i="14"/>
  <c r="P61" i="14"/>
  <c r="M61" i="14"/>
  <c r="L61" i="14"/>
  <c r="O61" i="14" s="1"/>
  <c r="S60" i="14"/>
  <c r="Q60" i="14"/>
  <c r="P60" i="14"/>
  <c r="M60" i="14"/>
  <c r="L60" i="14"/>
  <c r="O60" i="14" s="1"/>
  <c r="S59" i="14"/>
  <c r="Q59" i="14"/>
  <c r="P59" i="14"/>
  <c r="M59" i="14"/>
  <c r="L59" i="14"/>
  <c r="O59" i="14" s="1"/>
  <c r="S58" i="14"/>
  <c r="Q58" i="14"/>
  <c r="P58" i="14"/>
  <c r="M58" i="14"/>
  <c r="L58" i="14"/>
  <c r="O58" i="14" s="1"/>
  <c r="S57" i="14"/>
  <c r="Q57" i="14"/>
  <c r="P57" i="14"/>
  <c r="M57" i="14"/>
  <c r="L57" i="14"/>
  <c r="O57" i="14" s="1"/>
  <c r="S56" i="14"/>
  <c r="Q56" i="14"/>
  <c r="P56" i="14"/>
  <c r="M56" i="14"/>
  <c r="L56" i="14"/>
  <c r="O56" i="14" s="1"/>
  <c r="S55" i="14"/>
  <c r="Q55" i="14"/>
  <c r="P55" i="14"/>
  <c r="M55" i="14"/>
  <c r="L55" i="14"/>
  <c r="O55" i="14" s="1"/>
  <c r="S54" i="14"/>
  <c r="Q54" i="14"/>
  <c r="P54" i="14"/>
  <c r="M54" i="14"/>
  <c r="L54" i="14"/>
  <c r="O54" i="14" s="1"/>
  <c r="S53" i="14"/>
  <c r="Q53" i="14"/>
  <c r="P53" i="14"/>
  <c r="M53" i="14"/>
  <c r="L53" i="14"/>
  <c r="O53" i="14" s="1"/>
  <c r="S52" i="14"/>
  <c r="Q52" i="14"/>
  <c r="P52" i="14"/>
  <c r="M52" i="14"/>
  <c r="L52" i="14"/>
  <c r="O52" i="14" s="1"/>
  <c r="S51" i="14"/>
  <c r="Q51" i="14"/>
  <c r="P51" i="14"/>
  <c r="M51" i="14"/>
  <c r="L51" i="14"/>
  <c r="O51" i="14" s="1"/>
  <c r="S50" i="14"/>
  <c r="Q50" i="14"/>
  <c r="P50" i="14"/>
  <c r="M50" i="14"/>
  <c r="L50" i="14"/>
  <c r="O50" i="14" s="1"/>
  <c r="S49" i="14"/>
  <c r="Q49" i="14"/>
  <c r="P49" i="14"/>
  <c r="M49" i="14"/>
  <c r="L49" i="14"/>
  <c r="O49" i="14" s="1"/>
  <c r="S48" i="14"/>
  <c r="Q48" i="14"/>
  <c r="P48" i="14"/>
  <c r="M48" i="14"/>
  <c r="L48" i="14"/>
  <c r="O48" i="14" s="1"/>
  <c r="S47" i="14"/>
  <c r="Q47" i="14"/>
  <c r="P47" i="14"/>
  <c r="M47" i="14"/>
  <c r="L47" i="14"/>
  <c r="O47" i="14" s="1"/>
  <c r="S46" i="14"/>
  <c r="Q46" i="14"/>
  <c r="P46" i="14"/>
  <c r="M46" i="14"/>
  <c r="L46" i="14"/>
  <c r="O46" i="14" s="1"/>
  <c r="S45" i="14"/>
  <c r="Q45" i="14"/>
  <c r="P45" i="14"/>
  <c r="M45" i="14"/>
  <c r="L45" i="14"/>
  <c r="O45" i="14" s="1"/>
  <c r="S44" i="14"/>
  <c r="Q44" i="14"/>
  <c r="P44" i="14"/>
  <c r="M44" i="14"/>
  <c r="L44" i="14"/>
  <c r="O44" i="14" s="1"/>
  <c r="S43" i="14"/>
  <c r="Q43" i="14"/>
  <c r="P43" i="14"/>
  <c r="M43" i="14"/>
  <c r="L43" i="14"/>
  <c r="O43" i="14" s="1"/>
  <c r="S42" i="14"/>
  <c r="Q42" i="14"/>
  <c r="P42" i="14"/>
  <c r="M42" i="14"/>
  <c r="L42" i="14"/>
  <c r="O42" i="14" s="1"/>
  <c r="S41" i="14"/>
  <c r="Q41" i="14"/>
  <c r="P41" i="14"/>
  <c r="M41" i="14"/>
  <c r="L41" i="14"/>
  <c r="O41" i="14" s="1"/>
  <c r="S40" i="14"/>
  <c r="Q40" i="14"/>
  <c r="P40" i="14"/>
  <c r="M40" i="14"/>
  <c r="L40" i="14"/>
  <c r="O40" i="14" s="1"/>
  <c r="S39" i="14"/>
  <c r="Q39" i="14"/>
  <c r="P39" i="14"/>
  <c r="M39" i="14"/>
  <c r="L39" i="14"/>
  <c r="O39" i="14" s="1"/>
  <c r="S38" i="14"/>
  <c r="Q38" i="14"/>
  <c r="P38" i="14"/>
  <c r="M38" i="14"/>
  <c r="L38" i="14"/>
  <c r="O38" i="14" s="1"/>
  <c r="S37" i="14"/>
  <c r="Q37" i="14"/>
  <c r="P37" i="14"/>
  <c r="M37" i="14"/>
  <c r="L37" i="14"/>
  <c r="O37" i="14" s="1"/>
  <c r="S36" i="14"/>
  <c r="Q36" i="14"/>
  <c r="P36" i="14"/>
  <c r="M36" i="14"/>
  <c r="L36" i="14"/>
  <c r="O36" i="14" s="1"/>
  <c r="S35" i="14"/>
  <c r="Q35" i="14"/>
  <c r="P35" i="14"/>
  <c r="M35" i="14"/>
  <c r="L35" i="14"/>
  <c r="O35" i="14" s="1"/>
  <c r="S34" i="14"/>
  <c r="Q34" i="14"/>
  <c r="P34" i="14"/>
  <c r="M34" i="14"/>
  <c r="L34" i="14"/>
  <c r="O34" i="14" s="1"/>
  <c r="S33" i="14"/>
  <c r="Q33" i="14"/>
  <c r="P33" i="14"/>
  <c r="M33" i="14"/>
  <c r="L33" i="14"/>
  <c r="O33" i="14" s="1"/>
  <c r="S32" i="14"/>
  <c r="Q32" i="14"/>
  <c r="P32" i="14"/>
  <c r="M32" i="14"/>
  <c r="L32" i="14"/>
  <c r="O32" i="14" s="1"/>
  <c r="S31" i="14"/>
  <c r="Q31" i="14"/>
  <c r="P31" i="14"/>
  <c r="M31" i="14"/>
  <c r="L31" i="14"/>
  <c r="O31" i="14" s="1"/>
  <c r="S30" i="14"/>
  <c r="Q30" i="14"/>
  <c r="P30" i="14"/>
  <c r="M30" i="14"/>
  <c r="L30" i="14"/>
  <c r="O30" i="14" s="1"/>
  <c r="S29" i="14"/>
  <c r="Q29" i="14"/>
  <c r="P29" i="14"/>
  <c r="M29" i="14"/>
  <c r="L29" i="14"/>
  <c r="O29" i="14" s="1"/>
  <c r="S28" i="14"/>
  <c r="Q28" i="14"/>
  <c r="P28" i="14"/>
  <c r="M28" i="14"/>
  <c r="L28" i="14"/>
  <c r="O28" i="14" s="1"/>
  <c r="S27" i="14"/>
  <c r="Q27" i="14"/>
  <c r="P27" i="14"/>
  <c r="M27" i="14"/>
  <c r="L27" i="14"/>
  <c r="O27" i="14" s="1"/>
  <c r="S26" i="14"/>
  <c r="Q26" i="14"/>
  <c r="P26" i="14"/>
  <c r="M26" i="14"/>
  <c r="L26" i="14"/>
  <c r="O26" i="14" s="1"/>
  <c r="S25" i="14"/>
  <c r="Q25" i="14"/>
  <c r="P25" i="14"/>
  <c r="M25" i="14"/>
  <c r="L25" i="14"/>
  <c r="O25" i="14" s="1"/>
  <c r="S24" i="14"/>
  <c r="Q24" i="14"/>
  <c r="P24" i="14"/>
  <c r="M24" i="14"/>
  <c r="L24" i="14"/>
  <c r="O24" i="14" s="1"/>
  <c r="S23" i="14"/>
  <c r="Q23" i="14"/>
  <c r="P23" i="14"/>
  <c r="M23" i="14"/>
  <c r="L23" i="14"/>
  <c r="O23" i="14" s="1"/>
  <c r="S22" i="14"/>
  <c r="Q22" i="14"/>
  <c r="P22" i="14"/>
  <c r="M22" i="14"/>
  <c r="L22" i="14"/>
  <c r="O22" i="14" s="1"/>
  <c r="S21" i="14"/>
  <c r="Q21" i="14"/>
  <c r="P21" i="14"/>
  <c r="M21" i="14"/>
  <c r="L21" i="14"/>
  <c r="O21" i="14" s="1"/>
  <c r="S20" i="14"/>
  <c r="Q20" i="14"/>
  <c r="P20" i="14"/>
  <c r="M20" i="14"/>
  <c r="L20" i="14"/>
  <c r="O20" i="14" s="1"/>
  <c r="S19" i="14"/>
  <c r="Q19" i="14"/>
  <c r="P19" i="14"/>
  <c r="M19" i="14"/>
  <c r="L19" i="14"/>
  <c r="O19" i="14" s="1"/>
  <c r="S18" i="14"/>
  <c r="Q18" i="14"/>
  <c r="P18" i="14"/>
  <c r="M18" i="14"/>
  <c r="L18" i="14"/>
  <c r="O18" i="14" s="1"/>
  <c r="S17" i="14"/>
  <c r="Q17" i="14"/>
  <c r="P17" i="14"/>
  <c r="M17" i="14"/>
  <c r="L17" i="14"/>
  <c r="O17" i="14" s="1"/>
  <c r="S16" i="14"/>
  <c r="Q16" i="14"/>
  <c r="P16" i="14"/>
  <c r="M16" i="14"/>
  <c r="L16" i="14"/>
  <c r="O16" i="14" s="1"/>
  <c r="S15" i="14"/>
  <c r="Q15" i="14"/>
  <c r="P15" i="14"/>
  <c r="M15" i="14"/>
  <c r="L15" i="14"/>
  <c r="O15" i="14" s="1"/>
  <c r="S14" i="14"/>
  <c r="Q14" i="14"/>
  <c r="P14" i="14"/>
  <c r="M14" i="14"/>
  <c r="L14" i="14"/>
  <c r="O14" i="14" s="1"/>
  <c r="S13" i="14"/>
  <c r="Q13" i="14"/>
  <c r="P13" i="14"/>
  <c r="M13" i="14"/>
  <c r="L13" i="14"/>
  <c r="O13" i="14" s="1"/>
  <c r="S12" i="14"/>
  <c r="Q12" i="14"/>
  <c r="P12" i="14"/>
  <c r="M12" i="14"/>
  <c r="L12" i="14"/>
  <c r="O12" i="14" s="1"/>
  <c r="S11" i="14"/>
  <c r="Q11" i="14"/>
  <c r="P11" i="14"/>
  <c r="M11" i="14"/>
  <c r="L11" i="14"/>
  <c r="O11" i="14" s="1"/>
  <c r="S10" i="14"/>
  <c r="Q10" i="14"/>
  <c r="P10" i="14"/>
  <c r="M10" i="14"/>
  <c r="L10" i="14"/>
  <c r="O10" i="14" s="1"/>
  <c r="S9" i="14"/>
  <c r="Q9" i="14"/>
  <c r="P9" i="14"/>
  <c r="M9" i="14"/>
  <c r="L9" i="14"/>
  <c r="O9" i="14" s="1"/>
  <c r="S8" i="14"/>
  <c r="Q8" i="14"/>
  <c r="P8" i="14"/>
  <c r="M8" i="14"/>
  <c r="L8" i="14"/>
  <c r="O8" i="14" s="1"/>
  <c r="S7" i="14"/>
  <c r="Q7" i="14"/>
  <c r="P7" i="14"/>
  <c r="M7" i="14"/>
  <c r="L7" i="14"/>
  <c r="O7" i="14" s="1"/>
  <c r="S6" i="14"/>
  <c r="Q6" i="14"/>
  <c r="P6" i="14"/>
  <c r="M6" i="14"/>
  <c r="L6" i="14"/>
  <c r="O6" i="14" s="1"/>
  <c r="S5" i="14"/>
  <c r="Q5" i="14"/>
  <c r="P5" i="14"/>
  <c r="M5" i="14"/>
  <c r="L5" i="14"/>
  <c r="O5" i="14" s="1"/>
  <c r="S4" i="14"/>
  <c r="Q4" i="14"/>
  <c r="P4" i="14"/>
  <c r="M4" i="14"/>
  <c r="L4" i="14"/>
  <c r="O4" i="14" s="1"/>
  <c r="S3" i="14"/>
  <c r="Q3" i="14"/>
  <c r="P3" i="14"/>
  <c r="M3" i="14"/>
  <c r="L3" i="14"/>
  <c r="O3" i="14" s="1"/>
  <c r="B443" i="14"/>
  <c r="B442" i="14"/>
  <c r="B441" i="14"/>
  <c r="B440" i="14"/>
  <c r="B439" i="14"/>
  <c r="B438" i="14"/>
  <c r="B437" i="14"/>
  <c r="B436" i="14"/>
  <c r="B435" i="14"/>
  <c r="B434" i="14"/>
  <c r="B433" i="14"/>
  <c r="B432" i="14"/>
  <c r="B431" i="14"/>
  <c r="B430" i="14"/>
  <c r="B429" i="14"/>
  <c r="B428" i="14"/>
  <c r="B427" i="14"/>
  <c r="B426" i="14"/>
  <c r="B425" i="14"/>
  <c r="B424" i="14"/>
  <c r="B423" i="14"/>
  <c r="B422" i="14"/>
  <c r="B421" i="14"/>
  <c r="B420" i="14"/>
  <c r="B419" i="14"/>
  <c r="B418" i="14"/>
  <c r="B417" i="14"/>
  <c r="B416" i="14"/>
  <c r="B415" i="14"/>
  <c r="B414" i="14"/>
  <c r="B413" i="14"/>
  <c r="B412" i="14"/>
  <c r="B411" i="14"/>
  <c r="B410" i="14"/>
  <c r="B409" i="14"/>
  <c r="B408" i="14"/>
  <c r="B407" i="14"/>
  <c r="B406" i="14"/>
  <c r="B405" i="14"/>
  <c r="B404" i="14"/>
  <c r="B403" i="14"/>
  <c r="B402" i="14"/>
  <c r="B401" i="14"/>
  <c r="B400" i="14"/>
  <c r="B399" i="14"/>
  <c r="B398" i="14"/>
  <c r="B397" i="14"/>
  <c r="B396" i="14"/>
  <c r="B395" i="14"/>
  <c r="B394" i="14"/>
  <c r="B393" i="14"/>
  <c r="B392" i="14"/>
  <c r="B391" i="14"/>
  <c r="B390" i="14"/>
  <c r="B389" i="14"/>
  <c r="B388" i="14"/>
  <c r="B387" i="14"/>
  <c r="B386" i="14"/>
  <c r="B385" i="14"/>
  <c r="B384" i="14"/>
  <c r="B383" i="14"/>
  <c r="B382" i="14"/>
  <c r="B381" i="14"/>
  <c r="B380" i="14"/>
  <c r="B379" i="14"/>
  <c r="B378" i="14"/>
  <c r="B377" i="14"/>
  <c r="B376" i="14"/>
  <c r="B375" i="14"/>
  <c r="B374" i="14"/>
  <c r="B373" i="14"/>
  <c r="B372" i="14"/>
  <c r="B371" i="14"/>
  <c r="B370" i="14"/>
  <c r="B369" i="14"/>
  <c r="B368" i="14"/>
  <c r="B367" i="14"/>
  <c r="B366" i="14"/>
  <c r="B365" i="14"/>
  <c r="B364" i="14"/>
  <c r="B363" i="14"/>
  <c r="B362" i="14"/>
  <c r="B361" i="14"/>
  <c r="B360" i="14"/>
  <c r="B359" i="14"/>
  <c r="B358" i="14"/>
  <c r="B357" i="14"/>
  <c r="B356" i="14"/>
  <c r="B355" i="14"/>
  <c r="B354" i="14"/>
  <c r="B353" i="14"/>
  <c r="B352" i="14"/>
  <c r="B351" i="14"/>
  <c r="B350" i="14"/>
  <c r="B349" i="14"/>
  <c r="B348" i="14"/>
  <c r="B347" i="14"/>
  <c r="B346" i="14"/>
  <c r="B345" i="14"/>
  <c r="B344" i="14"/>
  <c r="B343" i="14"/>
  <c r="B342" i="14"/>
  <c r="B341" i="14"/>
  <c r="B340" i="14"/>
  <c r="B339" i="14"/>
  <c r="B338" i="14"/>
  <c r="B337" i="14"/>
  <c r="B336" i="14"/>
  <c r="B335" i="14"/>
  <c r="B334" i="14"/>
  <c r="B333" i="14"/>
  <c r="B332" i="14"/>
  <c r="B545" i="41"/>
  <c r="B544" i="41"/>
  <c r="B543" i="41"/>
  <c r="B542" i="41"/>
  <c r="B541" i="41"/>
  <c r="B540" i="41"/>
  <c r="B539" i="41"/>
  <c r="B538" i="41"/>
  <c r="B537" i="41"/>
  <c r="B536" i="41"/>
  <c r="B535" i="41"/>
  <c r="B534" i="41"/>
  <c r="B533" i="41"/>
  <c r="B532" i="41"/>
  <c r="B531" i="41"/>
  <c r="B530" i="41"/>
  <c r="B529" i="41"/>
  <c r="B528" i="41"/>
  <c r="B527" i="41"/>
  <c r="B526" i="41"/>
  <c r="B525" i="41"/>
  <c r="B524" i="41"/>
  <c r="B523" i="41"/>
  <c r="B522" i="41"/>
  <c r="M545" i="41"/>
  <c r="L545" i="41"/>
  <c r="M544" i="41"/>
  <c r="L544" i="41"/>
  <c r="M543" i="41"/>
  <c r="L543" i="41"/>
  <c r="M542" i="41"/>
  <c r="L542" i="41"/>
  <c r="M541" i="41"/>
  <c r="L541" i="41"/>
  <c r="M540" i="41"/>
  <c r="L540" i="41"/>
  <c r="M539" i="41"/>
  <c r="L539" i="41"/>
  <c r="M538" i="41"/>
  <c r="L538" i="41"/>
  <c r="M537" i="41"/>
  <c r="L537" i="41"/>
  <c r="M536" i="41"/>
  <c r="L536" i="41"/>
  <c r="M535" i="41"/>
  <c r="L535" i="41"/>
  <c r="M534" i="41"/>
  <c r="L534" i="41"/>
  <c r="M533" i="41"/>
  <c r="L533" i="41"/>
  <c r="M532" i="41"/>
  <c r="L532" i="41"/>
  <c r="M531" i="41"/>
  <c r="L531" i="41"/>
  <c r="M530" i="41"/>
  <c r="L530" i="41"/>
  <c r="M529" i="41"/>
  <c r="L529" i="41"/>
  <c r="M528" i="41"/>
  <c r="L528" i="41"/>
  <c r="M527" i="41"/>
  <c r="L527" i="41"/>
  <c r="M526" i="41"/>
  <c r="L526" i="41"/>
  <c r="M525" i="41"/>
  <c r="L525" i="41"/>
  <c r="M524" i="41"/>
  <c r="L524" i="41"/>
  <c r="M523" i="41"/>
  <c r="L523" i="41"/>
  <c r="M522" i="41"/>
  <c r="L522" i="41"/>
  <c r="M521" i="41"/>
  <c r="L521" i="41"/>
  <c r="B521" i="41"/>
  <c r="M520" i="41"/>
  <c r="L520" i="41"/>
  <c r="B520" i="41"/>
  <c r="M519" i="41"/>
  <c r="L519" i="41"/>
  <c r="B519" i="41"/>
  <c r="M518" i="41"/>
  <c r="L518" i="41"/>
  <c r="B518" i="41"/>
  <c r="M517" i="41"/>
  <c r="L517" i="41"/>
  <c r="B517" i="41"/>
  <c r="M516" i="41"/>
  <c r="L516" i="41"/>
  <c r="B516" i="41"/>
  <c r="M515" i="41"/>
  <c r="L515" i="41"/>
  <c r="B515" i="41"/>
  <c r="M514" i="41"/>
  <c r="L514" i="41"/>
  <c r="B514" i="41"/>
  <c r="M513" i="41"/>
  <c r="L513" i="41"/>
  <c r="B513" i="41"/>
  <c r="M512" i="41"/>
  <c r="L512" i="41"/>
  <c r="B512" i="41"/>
  <c r="M511" i="41"/>
  <c r="L511" i="41"/>
  <c r="B511" i="41"/>
  <c r="M510" i="41"/>
  <c r="L510" i="41"/>
  <c r="B510" i="41"/>
  <c r="M509" i="41"/>
  <c r="L509" i="41"/>
  <c r="B509" i="41"/>
  <c r="M508" i="41"/>
  <c r="L508" i="41"/>
  <c r="B508" i="41"/>
  <c r="M507" i="41"/>
  <c r="L507" i="41"/>
  <c r="B507" i="41"/>
  <c r="M506" i="41"/>
  <c r="L506" i="41"/>
  <c r="B506" i="41"/>
  <c r="M505" i="41"/>
  <c r="L505" i="41"/>
  <c r="B505" i="41"/>
  <c r="M504" i="41"/>
  <c r="L504" i="41"/>
  <c r="B504" i="41"/>
  <c r="M503" i="41"/>
  <c r="L503" i="41"/>
  <c r="B503" i="41"/>
  <c r="M502" i="41"/>
  <c r="L502" i="41"/>
  <c r="B502" i="41"/>
  <c r="M501" i="41"/>
  <c r="L501" i="41"/>
  <c r="B501" i="41"/>
  <c r="M500" i="41"/>
  <c r="L500" i="41"/>
  <c r="B500" i="41"/>
  <c r="M499" i="41"/>
  <c r="L499" i="41"/>
  <c r="B499" i="41"/>
  <c r="M498" i="41"/>
  <c r="L498" i="41"/>
  <c r="B498" i="41"/>
  <c r="M497" i="41"/>
  <c r="L497" i="41"/>
  <c r="B497" i="41"/>
  <c r="M496" i="41"/>
  <c r="L496" i="41"/>
  <c r="B496" i="41"/>
  <c r="M495" i="41"/>
  <c r="L495" i="41"/>
  <c r="B495" i="41"/>
  <c r="M494" i="41"/>
  <c r="L494" i="41"/>
  <c r="B494" i="41"/>
  <c r="M493" i="41"/>
  <c r="L493" i="41"/>
  <c r="B493" i="41"/>
  <c r="M492" i="41"/>
  <c r="L492" i="41"/>
  <c r="B492" i="41"/>
  <c r="M491" i="41"/>
  <c r="L491" i="41"/>
  <c r="B491" i="41"/>
  <c r="M490" i="41"/>
  <c r="L490" i="41"/>
  <c r="B490" i="41"/>
  <c r="M489" i="41"/>
  <c r="L489" i="41"/>
  <c r="B489" i="41"/>
  <c r="M488" i="41"/>
  <c r="L488" i="41"/>
  <c r="B488" i="41"/>
  <c r="M487" i="41"/>
  <c r="L487" i="41"/>
  <c r="B487" i="41"/>
  <c r="M486" i="41"/>
  <c r="L486" i="41"/>
  <c r="B486" i="41"/>
  <c r="M485" i="41"/>
  <c r="L485" i="41"/>
  <c r="B485" i="41"/>
  <c r="M484" i="41"/>
  <c r="L484" i="41"/>
  <c r="B484" i="41"/>
  <c r="M483" i="41"/>
  <c r="L483" i="41"/>
  <c r="B483" i="41"/>
  <c r="M482" i="41"/>
  <c r="L482" i="41"/>
  <c r="B482" i="41"/>
  <c r="M481" i="41"/>
  <c r="L481" i="41"/>
  <c r="B481" i="41"/>
  <c r="M480" i="41"/>
  <c r="L480" i="41"/>
  <c r="B480" i="41"/>
  <c r="M479" i="41"/>
  <c r="L479" i="41"/>
  <c r="B479" i="41"/>
  <c r="M478" i="41"/>
  <c r="L478" i="41"/>
  <c r="B478" i="41"/>
  <c r="M477" i="41"/>
  <c r="L477" i="41"/>
  <c r="B477" i="41"/>
  <c r="M476" i="41"/>
  <c r="L476" i="41"/>
  <c r="B476" i="41"/>
  <c r="M475" i="41"/>
  <c r="L475" i="41"/>
  <c r="B475" i="41"/>
  <c r="M474" i="41"/>
  <c r="L474" i="41"/>
  <c r="B474" i="41"/>
  <c r="M473" i="41"/>
  <c r="L473" i="41"/>
  <c r="B473" i="41"/>
  <c r="M472" i="41"/>
  <c r="L472" i="41"/>
  <c r="B472" i="41"/>
  <c r="M471" i="41"/>
  <c r="L471" i="41"/>
  <c r="B471" i="41"/>
  <c r="M470" i="41"/>
  <c r="L470" i="41"/>
  <c r="B470" i="41"/>
  <c r="M469" i="41"/>
  <c r="L469" i="41"/>
  <c r="B469" i="41"/>
  <c r="M468" i="41"/>
  <c r="L468" i="41"/>
  <c r="B468" i="41"/>
  <c r="M467" i="41"/>
  <c r="L467" i="41"/>
  <c r="B467" i="41"/>
  <c r="M466" i="41"/>
  <c r="L466" i="41"/>
  <c r="B466" i="41"/>
  <c r="M465" i="41"/>
  <c r="L465" i="41"/>
  <c r="B465" i="41"/>
  <c r="M464" i="41"/>
  <c r="L464" i="41"/>
  <c r="B464" i="41"/>
  <c r="M463" i="41"/>
  <c r="L463" i="41"/>
  <c r="B463" i="41"/>
  <c r="M462" i="41"/>
  <c r="L462" i="41"/>
  <c r="B462" i="41"/>
  <c r="M461" i="41"/>
  <c r="L461" i="41"/>
  <c r="B461" i="41"/>
  <c r="M460" i="41"/>
  <c r="L460" i="41"/>
  <c r="B460" i="41"/>
  <c r="M459" i="41"/>
  <c r="L459" i="41"/>
  <c r="B459" i="41"/>
  <c r="M458" i="41"/>
  <c r="L458" i="41"/>
  <c r="B458" i="41"/>
  <c r="M457" i="41"/>
  <c r="L457" i="41"/>
  <c r="B457" i="41"/>
  <c r="M456" i="41"/>
  <c r="L456" i="41"/>
  <c r="B456" i="41"/>
  <c r="M455" i="41"/>
  <c r="L455" i="41"/>
  <c r="B455" i="41"/>
  <c r="M454" i="41"/>
  <c r="L454" i="41"/>
  <c r="B454" i="41"/>
  <c r="M453" i="41"/>
  <c r="L453" i="41"/>
  <c r="B453" i="41"/>
  <c r="M452" i="41"/>
  <c r="L452" i="41"/>
  <c r="B452" i="41"/>
  <c r="M451" i="41"/>
  <c r="L451" i="41"/>
  <c r="B451" i="41"/>
  <c r="M450" i="41"/>
  <c r="L450" i="41"/>
  <c r="B450" i="41"/>
  <c r="M449" i="41"/>
  <c r="L449" i="41"/>
  <c r="B449" i="41"/>
  <c r="M448" i="41"/>
  <c r="L448" i="41"/>
  <c r="B448" i="41"/>
  <c r="M447" i="41"/>
  <c r="L447" i="41"/>
  <c r="B447" i="41"/>
  <c r="M446" i="41"/>
  <c r="L446" i="41"/>
  <c r="B446" i="41"/>
  <c r="M445" i="41"/>
  <c r="L445" i="41"/>
  <c r="B445" i="41"/>
  <c r="M444" i="41"/>
  <c r="L444" i="41"/>
  <c r="B444" i="41"/>
  <c r="M443" i="41"/>
  <c r="L443" i="41"/>
  <c r="B443" i="41"/>
  <c r="M442" i="41"/>
  <c r="L442" i="41"/>
  <c r="B442" i="41"/>
  <c r="M441" i="41"/>
  <c r="L441" i="41"/>
  <c r="B441" i="41"/>
  <c r="M440" i="41"/>
  <c r="L440" i="41"/>
  <c r="B440" i="41"/>
  <c r="M439" i="41"/>
  <c r="L439" i="41"/>
  <c r="B439" i="41"/>
  <c r="M438" i="41"/>
  <c r="L438" i="41"/>
  <c r="B438" i="41"/>
  <c r="M437" i="41"/>
  <c r="L437" i="41"/>
  <c r="B437" i="41"/>
  <c r="M436" i="41"/>
  <c r="L436" i="41"/>
  <c r="B436" i="41"/>
  <c r="M435" i="41"/>
  <c r="L435" i="41"/>
  <c r="B435" i="41"/>
  <c r="M434" i="41"/>
  <c r="L434" i="41"/>
  <c r="B434" i="41"/>
  <c r="M433" i="41"/>
  <c r="L433" i="41"/>
  <c r="B433" i="41"/>
  <c r="M432" i="41"/>
  <c r="L432" i="41"/>
  <c r="B432" i="41"/>
  <c r="M431" i="41"/>
  <c r="L431" i="41"/>
  <c r="B431" i="41"/>
  <c r="M430" i="41"/>
  <c r="L430" i="41"/>
  <c r="B430" i="41"/>
  <c r="M429" i="41"/>
  <c r="L429" i="41"/>
  <c r="B429" i="41"/>
  <c r="M428" i="41"/>
  <c r="L428" i="41"/>
  <c r="B428" i="41"/>
  <c r="M427" i="41"/>
  <c r="L427" i="41"/>
  <c r="B427" i="41"/>
  <c r="M426" i="41"/>
  <c r="L426" i="41"/>
  <c r="B426" i="41"/>
  <c r="M425" i="41"/>
  <c r="L425" i="41"/>
  <c r="B425" i="41"/>
  <c r="M424" i="41"/>
  <c r="L424" i="41"/>
  <c r="B424" i="41"/>
  <c r="M423" i="41"/>
  <c r="L423" i="41"/>
  <c r="B423" i="41"/>
  <c r="M422" i="41"/>
  <c r="L422" i="41"/>
  <c r="B422" i="41"/>
  <c r="M421" i="41"/>
  <c r="L421" i="41"/>
  <c r="B421" i="41"/>
  <c r="M420" i="41"/>
  <c r="L420" i="41"/>
  <c r="B420" i="41"/>
  <c r="M419" i="41"/>
  <c r="L419" i="41"/>
  <c r="B419" i="41"/>
  <c r="M418" i="41"/>
  <c r="L418" i="41"/>
  <c r="B418" i="41"/>
  <c r="M417" i="41"/>
  <c r="L417" i="41"/>
  <c r="B417" i="41"/>
  <c r="M416" i="41"/>
  <c r="L416" i="41"/>
  <c r="B416" i="41"/>
  <c r="M415" i="41"/>
  <c r="L415" i="41"/>
  <c r="B415" i="41"/>
  <c r="M414" i="41"/>
  <c r="L414" i="41"/>
  <c r="B414" i="41"/>
  <c r="M413" i="41"/>
  <c r="L413" i="41"/>
  <c r="B413" i="41"/>
  <c r="M412" i="41"/>
  <c r="L412" i="41"/>
  <c r="B412" i="41"/>
  <c r="M411" i="41"/>
  <c r="L411" i="41"/>
  <c r="B411" i="41"/>
  <c r="M410" i="41"/>
  <c r="L410" i="41"/>
  <c r="B410" i="41"/>
  <c r="M409" i="41"/>
  <c r="L409" i="41"/>
  <c r="B409" i="41"/>
  <c r="M408" i="41"/>
  <c r="L408" i="41"/>
  <c r="B408" i="41"/>
  <c r="M407" i="41"/>
  <c r="L407" i="41"/>
  <c r="B407" i="41"/>
  <c r="M406" i="41"/>
  <c r="L406" i="41"/>
  <c r="B406" i="41"/>
  <c r="M405" i="41"/>
  <c r="L405" i="41"/>
  <c r="B405" i="41"/>
  <c r="M404" i="41"/>
  <c r="L404" i="41"/>
  <c r="B404" i="41"/>
  <c r="M403" i="41"/>
  <c r="L403" i="41"/>
  <c r="B403" i="41"/>
  <c r="M402" i="41"/>
  <c r="L402" i="41"/>
  <c r="B402" i="41"/>
  <c r="M401" i="41"/>
  <c r="L401" i="41"/>
  <c r="B401" i="41"/>
  <c r="M400" i="41"/>
  <c r="L400" i="41"/>
  <c r="B400" i="41"/>
  <c r="M399" i="41"/>
  <c r="L399" i="41"/>
  <c r="B399" i="41"/>
  <c r="M398" i="41"/>
  <c r="L398" i="41"/>
  <c r="B398" i="41"/>
  <c r="M397" i="41"/>
  <c r="L397" i="41"/>
  <c r="B397" i="41"/>
  <c r="M396" i="41"/>
  <c r="L396" i="41"/>
  <c r="B396" i="41"/>
  <c r="M395" i="41"/>
  <c r="L395" i="41"/>
  <c r="B395" i="41"/>
  <c r="M394" i="41"/>
  <c r="L394" i="41"/>
  <c r="B394" i="41"/>
  <c r="M393" i="41"/>
  <c r="L393" i="41"/>
  <c r="B393" i="41"/>
  <c r="M392" i="41"/>
  <c r="L392" i="41"/>
  <c r="B392" i="41"/>
  <c r="M391" i="41"/>
  <c r="L391" i="41"/>
  <c r="B391" i="41"/>
  <c r="M390" i="41"/>
  <c r="L390" i="41"/>
  <c r="B390" i="41"/>
  <c r="M389" i="41"/>
  <c r="L389" i="41"/>
  <c r="B389" i="41"/>
  <c r="M388" i="41"/>
  <c r="L388" i="41"/>
  <c r="B388" i="41"/>
  <c r="M387" i="41"/>
  <c r="L387" i="41"/>
  <c r="B387" i="41"/>
  <c r="M386" i="41"/>
  <c r="L386" i="41"/>
  <c r="B386" i="41"/>
  <c r="M385" i="41"/>
  <c r="L385" i="41"/>
  <c r="B385" i="41"/>
  <c r="M384" i="41"/>
  <c r="L384" i="41"/>
  <c r="B384" i="41"/>
  <c r="M383" i="41"/>
  <c r="L383" i="41"/>
  <c r="B383" i="41"/>
  <c r="M382" i="41"/>
  <c r="L382" i="41"/>
  <c r="B382" i="41"/>
  <c r="M381" i="41"/>
  <c r="L381" i="41"/>
  <c r="B381" i="41"/>
  <c r="M380" i="41"/>
  <c r="L380" i="41"/>
  <c r="B380" i="41"/>
  <c r="M379" i="41"/>
  <c r="L379" i="41"/>
  <c r="B379" i="41"/>
  <c r="M378" i="41"/>
  <c r="L378" i="41"/>
  <c r="B378" i="41"/>
  <c r="M377" i="41"/>
  <c r="L377" i="41"/>
  <c r="B377" i="41"/>
  <c r="M376" i="41"/>
  <c r="L376" i="41"/>
  <c r="B376" i="41"/>
  <c r="M375" i="41"/>
  <c r="L375" i="41"/>
  <c r="B375" i="41"/>
  <c r="M374" i="41"/>
  <c r="L374" i="41"/>
  <c r="B374" i="41"/>
  <c r="M373" i="41"/>
  <c r="L373" i="41"/>
  <c r="B373" i="41"/>
  <c r="M372" i="41"/>
  <c r="L372" i="41"/>
  <c r="B372" i="41"/>
  <c r="M371" i="41"/>
  <c r="L371" i="41"/>
  <c r="B371" i="41"/>
  <c r="M370" i="41"/>
  <c r="L370" i="41"/>
  <c r="B370" i="41"/>
  <c r="M369" i="41"/>
  <c r="L369" i="41"/>
  <c r="B369" i="41"/>
  <c r="M368" i="41"/>
  <c r="L368" i="41"/>
  <c r="B368" i="41"/>
  <c r="M367" i="41"/>
  <c r="L367" i="41"/>
  <c r="B367" i="41"/>
  <c r="M366" i="41"/>
  <c r="L366" i="41"/>
  <c r="B366" i="41"/>
  <c r="M365" i="41"/>
  <c r="L365" i="41"/>
  <c r="B365" i="41"/>
  <c r="M364" i="41"/>
  <c r="L364" i="41"/>
  <c r="B364" i="41"/>
  <c r="M363" i="41"/>
  <c r="L363" i="41"/>
  <c r="B363" i="41"/>
  <c r="M362" i="41"/>
  <c r="L362" i="41"/>
  <c r="B362" i="41"/>
  <c r="M361" i="41"/>
  <c r="L361" i="41"/>
  <c r="B361" i="41"/>
  <c r="M360" i="41"/>
  <c r="L360" i="41"/>
  <c r="B360" i="41"/>
  <c r="M359" i="41"/>
  <c r="L359" i="41"/>
  <c r="B359" i="41"/>
  <c r="M358" i="41"/>
  <c r="L358" i="41"/>
  <c r="B358" i="41"/>
  <c r="M357" i="41"/>
  <c r="L357" i="41"/>
  <c r="B357" i="41"/>
  <c r="M356" i="41"/>
  <c r="L356" i="41"/>
  <c r="B356" i="41"/>
  <c r="M355" i="41"/>
  <c r="L355" i="41"/>
  <c r="B355" i="41"/>
  <c r="M354" i="41"/>
  <c r="L354" i="41"/>
  <c r="B354" i="41"/>
  <c r="M353" i="41"/>
  <c r="L353" i="41"/>
  <c r="B353" i="41"/>
  <c r="M352" i="41"/>
  <c r="L352" i="41"/>
  <c r="B352" i="41"/>
  <c r="M351" i="41"/>
  <c r="L351" i="41"/>
  <c r="B351" i="41"/>
  <c r="M350" i="41"/>
  <c r="L350" i="41"/>
  <c r="B350" i="41"/>
  <c r="M349" i="41"/>
  <c r="L349" i="41"/>
  <c r="B349" i="41"/>
  <c r="M348" i="41"/>
  <c r="L348" i="41"/>
  <c r="B348" i="41"/>
  <c r="M347" i="41"/>
  <c r="L347" i="41"/>
  <c r="B347" i="41"/>
  <c r="M346" i="41"/>
  <c r="L346" i="41"/>
  <c r="B346" i="41"/>
  <c r="M345" i="41"/>
  <c r="L345" i="41"/>
  <c r="B345" i="41"/>
  <c r="M344" i="41"/>
  <c r="L344" i="41"/>
  <c r="B344" i="41"/>
  <c r="M343" i="41"/>
  <c r="L343" i="41"/>
  <c r="B343" i="41"/>
  <c r="M342" i="41"/>
  <c r="L342" i="41"/>
  <c r="B342" i="41"/>
  <c r="M341" i="41"/>
  <c r="L341" i="41"/>
  <c r="B341" i="41"/>
  <c r="M340" i="41"/>
  <c r="L340" i="41"/>
  <c r="B340" i="41"/>
  <c r="M339" i="41"/>
  <c r="L339" i="41"/>
  <c r="B339" i="41"/>
  <c r="M338" i="41"/>
  <c r="L338" i="41"/>
  <c r="B338" i="41"/>
  <c r="M337" i="41"/>
  <c r="L337" i="41"/>
  <c r="B337" i="41"/>
  <c r="M336" i="41"/>
  <c r="L336" i="41"/>
  <c r="B336" i="41"/>
  <c r="M335" i="41"/>
  <c r="L335" i="41"/>
  <c r="B335" i="41"/>
  <c r="M334" i="41"/>
  <c r="L334" i="41"/>
  <c r="B334" i="41"/>
  <c r="M333" i="41"/>
  <c r="L333" i="41"/>
  <c r="B333" i="41"/>
  <c r="M332" i="41"/>
  <c r="L332" i="41"/>
  <c r="B332" i="41"/>
  <c r="M331" i="41"/>
  <c r="L331" i="41"/>
  <c r="B331" i="41"/>
  <c r="M330" i="41"/>
  <c r="L330" i="41"/>
  <c r="B330" i="41"/>
  <c r="M329" i="41"/>
  <c r="L329" i="41"/>
  <c r="B329" i="41"/>
  <c r="M328" i="41"/>
  <c r="L328" i="41"/>
  <c r="B328" i="41"/>
  <c r="M327" i="41"/>
  <c r="L327" i="41"/>
  <c r="B327" i="41"/>
  <c r="M326" i="41"/>
  <c r="L326" i="41"/>
  <c r="B326" i="41"/>
  <c r="M325" i="41"/>
  <c r="L325" i="41"/>
  <c r="B325" i="41"/>
  <c r="M324" i="41"/>
  <c r="L324" i="41"/>
  <c r="B324" i="41"/>
  <c r="M323" i="41"/>
  <c r="L323" i="41"/>
  <c r="B323" i="41"/>
  <c r="M322" i="41"/>
  <c r="L322" i="41"/>
  <c r="B322" i="41"/>
  <c r="M321" i="41"/>
  <c r="L321" i="41"/>
  <c r="B321" i="41"/>
  <c r="M320" i="41"/>
  <c r="L320" i="41"/>
  <c r="B320" i="41"/>
  <c r="M319" i="41"/>
  <c r="L319" i="41"/>
  <c r="B319" i="41"/>
  <c r="M318" i="41"/>
  <c r="L318" i="41"/>
  <c r="B318" i="41"/>
  <c r="M317" i="41"/>
  <c r="L317" i="41"/>
  <c r="B317" i="41"/>
  <c r="M316" i="41"/>
  <c r="L316" i="41"/>
  <c r="B316" i="41"/>
  <c r="M315" i="41"/>
  <c r="L315" i="41"/>
  <c r="B315" i="41"/>
  <c r="M314" i="41"/>
  <c r="L314" i="41"/>
  <c r="B314" i="41"/>
  <c r="M313" i="41"/>
  <c r="L313" i="41"/>
  <c r="B313" i="41"/>
  <c r="M312" i="41"/>
  <c r="L312" i="41"/>
  <c r="B312" i="41"/>
  <c r="M311" i="41"/>
  <c r="L311" i="41"/>
  <c r="B311" i="41"/>
  <c r="M310" i="41"/>
  <c r="L310" i="41"/>
  <c r="B310" i="41"/>
  <c r="M309" i="41"/>
  <c r="L309" i="41"/>
  <c r="B309" i="41"/>
  <c r="M308" i="41"/>
  <c r="L308" i="41"/>
  <c r="B308" i="41"/>
  <c r="M307" i="41"/>
  <c r="L307" i="41"/>
  <c r="B307" i="41"/>
  <c r="M306" i="41"/>
  <c r="L306" i="41"/>
  <c r="B306" i="41"/>
  <c r="M305" i="41"/>
  <c r="L305" i="41"/>
  <c r="B305" i="41"/>
  <c r="M304" i="41"/>
  <c r="L304" i="41"/>
  <c r="B304" i="41"/>
  <c r="M303" i="41"/>
  <c r="L303" i="41"/>
  <c r="B303" i="41"/>
  <c r="M302" i="41"/>
  <c r="L302" i="41"/>
  <c r="B302" i="41"/>
  <c r="M301" i="41"/>
  <c r="L301" i="41"/>
  <c r="B301" i="41"/>
  <c r="M300" i="41"/>
  <c r="L300" i="41"/>
  <c r="B300" i="41"/>
  <c r="M299" i="41"/>
  <c r="L299" i="41"/>
  <c r="B299" i="41"/>
  <c r="M298" i="41"/>
  <c r="L298" i="41"/>
  <c r="B298" i="41"/>
  <c r="M297" i="41"/>
  <c r="L297" i="41"/>
  <c r="B297" i="41"/>
  <c r="M296" i="41"/>
  <c r="L296" i="41"/>
  <c r="B296" i="41"/>
  <c r="M295" i="41"/>
  <c r="L295" i="41"/>
  <c r="B295" i="41"/>
  <c r="M294" i="41"/>
  <c r="L294" i="41"/>
  <c r="B294" i="41"/>
  <c r="M293" i="41"/>
  <c r="L293" i="41"/>
  <c r="B293" i="41"/>
  <c r="M292" i="41"/>
  <c r="L292" i="41"/>
  <c r="B292" i="41"/>
  <c r="M291" i="41"/>
  <c r="L291" i="41"/>
  <c r="B291" i="41"/>
  <c r="M290" i="41"/>
  <c r="L290" i="41"/>
  <c r="B290" i="41"/>
  <c r="M289" i="41"/>
  <c r="L289" i="41"/>
  <c r="B289" i="41"/>
  <c r="M288" i="41"/>
  <c r="L288" i="41"/>
  <c r="B288" i="41"/>
  <c r="M287" i="41"/>
  <c r="L287" i="41"/>
  <c r="B287" i="41"/>
  <c r="M286" i="41"/>
  <c r="L286" i="41"/>
  <c r="B286" i="41"/>
  <c r="M285" i="41"/>
  <c r="L285" i="41"/>
  <c r="B285" i="41"/>
  <c r="M284" i="41"/>
  <c r="L284" i="41"/>
  <c r="B284" i="41"/>
  <c r="M283" i="41"/>
  <c r="L283" i="41"/>
  <c r="B283" i="41"/>
  <c r="M282" i="41"/>
  <c r="L282" i="41"/>
  <c r="B282" i="41"/>
  <c r="M281" i="41"/>
  <c r="L281" i="41"/>
  <c r="B281" i="41"/>
  <c r="M280" i="41"/>
  <c r="L280" i="41"/>
  <c r="B280" i="41"/>
  <c r="M279" i="41"/>
  <c r="L279" i="41"/>
  <c r="B279" i="41"/>
  <c r="M278" i="41"/>
  <c r="L278" i="41"/>
  <c r="B278" i="41"/>
  <c r="M277" i="41"/>
  <c r="L277" i="41"/>
  <c r="B277" i="41"/>
  <c r="M276" i="41"/>
  <c r="L276" i="41"/>
  <c r="B276" i="41"/>
  <c r="M275" i="41"/>
  <c r="L275" i="41"/>
  <c r="B275" i="41"/>
  <c r="M274" i="41"/>
  <c r="L274" i="41"/>
  <c r="B274" i="41"/>
  <c r="M273" i="41"/>
  <c r="L273" i="41"/>
  <c r="B273" i="41"/>
  <c r="M272" i="41"/>
  <c r="L272" i="41"/>
  <c r="B272" i="41"/>
  <c r="M271" i="41"/>
  <c r="L271" i="41"/>
  <c r="B271" i="41"/>
  <c r="M270" i="41"/>
  <c r="L270" i="41"/>
  <c r="B270" i="41"/>
  <c r="M269" i="41"/>
  <c r="L269" i="41"/>
  <c r="B269" i="41"/>
  <c r="M268" i="41"/>
  <c r="L268" i="41"/>
  <c r="B268" i="41"/>
  <c r="M267" i="41"/>
  <c r="L267" i="41"/>
  <c r="B267" i="41"/>
  <c r="M266" i="41"/>
  <c r="L266" i="41"/>
  <c r="B266" i="41"/>
  <c r="M265" i="41"/>
  <c r="L265" i="41"/>
  <c r="B265" i="41"/>
  <c r="M264" i="41"/>
  <c r="L264" i="41"/>
  <c r="B264" i="41"/>
  <c r="M263" i="41"/>
  <c r="L263" i="41"/>
  <c r="B263" i="41"/>
  <c r="M262" i="41"/>
  <c r="L262" i="41"/>
  <c r="B262" i="41"/>
  <c r="M261" i="41"/>
  <c r="L261" i="41"/>
  <c r="B261" i="41"/>
  <c r="M260" i="41"/>
  <c r="L260" i="41"/>
  <c r="B260" i="41"/>
  <c r="M259" i="41"/>
  <c r="L259" i="41"/>
  <c r="B259" i="41"/>
  <c r="M258" i="41"/>
  <c r="L258" i="41"/>
  <c r="B258" i="41"/>
  <c r="M257" i="41"/>
  <c r="L257" i="41"/>
  <c r="B257" i="41"/>
  <c r="M256" i="41"/>
  <c r="L256" i="41"/>
  <c r="B256" i="41"/>
  <c r="M255" i="41"/>
  <c r="L255" i="41"/>
  <c r="B255" i="41"/>
  <c r="M254" i="41"/>
  <c r="L254" i="41"/>
  <c r="B254" i="41"/>
  <c r="M253" i="41"/>
  <c r="L253" i="41"/>
  <c r="B253" i="41"/>
  <c r="M252" i="41"/>
  <c r="L252" i="41"/>
  <c r="B252" i="41"/>
  <c r="M251" i="41"/>
  <c r="L251" i="41"/>
  <c r="B251" i="41"/>
  <c r="M250" i="41"/>
  <c r="L250" i="41"/>
  <c r="B250" i="41"/>
  <c r="M249" i="41"/>
  <c r="L249" i="41"/>
  <c r="B249" i="41"/>
  <c r="M248" i="41"/>
  <c r="L248" i="41"/>
  <c r="B248" i="41"/>
  <c r="M247" i="41"/>
  <c r="L247" i="41"/>
  <c r="B247" i="41"/>
  <c r="M246" i="41"/>
  <c r="L246" i="41"/>
  <c r="B246" i="41"/>
  <c r="M245" i="41"/>
  <c r="L245" i="41"/>
  <c r="B245" i="41"/>
  <c r="M244" i="41"/>
  <c r="L244" i="41"/>
  <c r="B244" i="41"/>
  <c r="M243" i="41"/>
  <c r="L243" i="41"/>
  <c r="B243" i="41"/>
  <c r="M242" i="41"/>
  <c r="L242" i="41"/>
  <c r="B242" i="41"/>
  <c r="M241" i="41"/>
  <c r="L241" i="41"/>
  <c r="B241" i="41"/>
  <c r="M240" i="41"/>
  <c r="L240" i="41"/>
  <c r="B240" i="41"/>
  <c r="M239" i="41"/>
  <c r="L239" i="41"/>
  <c r="B239" i="41"/>
  <c r="M238" i="41"/>
  <c r="L238" i="41"/>
  <c r="B238" i="41"/>
  <c r="M237" i="41"/>
  <c r="L237" i="41"/>
  <c r="B237" i="41"/>
  <c r="M236" i="41"/>
  <c r="L236" i="41"/>
  <c r="B236" i="41"/>
  <c r="M235" i="41"/>
  <c r="L235" i="41"/>
  <c r="B235" i="41"/>
  <c r="M234" i="41"/>
  <c r="L234" i="41"/>
  <c r="B234" i="41"/>
  <c r="M233" i="41"/>
  <c r="L233" i="41"/>
  <c r="B233" i="41"/>
  <c r="M232" i="41"/>
  <c r="L232" i="41"/>
  <c r="B232" i="41"/>
  <c r="M231" i="41"/>
  <c r="L231" i="41"/>
  <c r="B231" i="41"/>
  <c r="M230" i="41"/>
  <c r="L230" i="41"/>
  <c r="B230" i="41"/>
  <c r="M229" i="41"/>
  <c r="L229" i="41"/>
  <c r="B229" i="41"/>
  <c r="M228" i="41"/>
  <c r="L228" i="41"/>
  <c r="B228" i="41"/>
  <c r="M227" i="41"/>
  <c r="L227" i="41"/>
  <c r="B227" i="41"/>
  <c r="M226" i="41"/>
  <c r="L226" i="41"/>
  <c r="B226" i="41"/>
  <c r="M225" i="41"/>
  <c r="L225" i="41"/>
  <c r="B225" i="41"/>
  <c r="M224" i="41"/>
  <c r="L224" i="41"/>
  <c r="B224" i="41"/>
  <c r="M223" i="41"/>
  <c r="L223" i="41"/>
  <c r="B223" i="41"/>
  <c r="M222" i="41"/>
  <c r="L222" i="41"/>
  <c r="B222" i="41"/>
  <c r="M221" i="41"/>
  <c r="L221" i="41"/>
  <c r="B221" i="41"/>
  <c r="M220" i="41"/>
  <c r="L220" i="41"/>
  <c r="B220" i="41"/>
  <c r="M219" i="41"/>
  <c r="L219" i="41"/>
  <c r="B219" i="41"/>
  <c r="M218" i="41"/>
  <c r="L218" i="41"/>
  <c r="B218" i="41"/>
  <c r="M217" i="41"/>
  <c r="L217" i="41"/>
  <c r="B217" i="41"/>
  <c r="M216" i="41"/>
  <c r="L216" i="41"/>
  <c r="B216" i="41"/>
  <c r="M215" i="41"/>
  <c r="L215" i="41"/>
  <c r="B215" i="41"/>
  <c r="M214" i="41"/>
  <c r="L214" i="41"/>
  <c r="B214" i="41"/>
  <c r="M213" i="41"/>
  <c r="L213" i="41"/>
  <c r="B213" i="41"/>
  <c r="M212" i="41"/>
  <c r="L212" i="41"/>
  <c r="B212" i="41"/>
  <c r="M211" i="41"/>
  <c r="L211" i="41"/>
  <c r="B211" i="41"/>
  <c r="M210" i="41"/>
  <c r="L210" i="41"/>
  <c r="B210" i="41"/>
  <c r="M209" i="41"/>
  <c r="L209" i="41"/>
  <c r="B209" i="41"/>
  <c r="M208" i="41"/>
  <c r="L208" i="41"/>
  <c r="B208" i="41"/>
  <c r="M207" i="41"/>
  <c r="L207" i="41"/>
  <c r="B207" i="41"/>
  <c r="M206" i="41"/>
  <c r="L206" i="41"/>
  <c r="B206" i="41"/>
  <c r="M205" i="41"/>
  <c r="L205" i="41"/>
  <c r="B205" i="41"/>
  <c r="M204" i="41"/>
  <c r="L204" i="41"/>
  <c r="B204" i="41"/>
  <c r="M203" i="41"/>
  <c r="L203" i="41"/>
  <c r="B203" i="41"/>
  <c r="M202" i="41"/>
  <c r="L202" i="41"/>
  <c r="B202" i="41"/>
  <c r="M201" i="41"/>
  <c r="L201" i="41"/>
  <c r="B201" i="41"/>
  <c r="M200" i="41"/>
  <c r="L200" i="41"/>
  <c r="B200" i="41"/>
  <c r="M199" i="41"/>
  <c r="L199" i="41"/>
  <c r="B199" i="41"/>
  <c r="M198" i="41"/>
  <c r="L198" i="41"/>
  <c r="B198" i="41"/>
  <c r="M197" i="41"/>
  <c r="L197" i="41"/>
  <c r="B197" i="41"/>
  <c r="M196" i="41"/>
  <c r="L196" i="41"/>
  <c r="B196" i="41"/>
  <c r="M195" i="41"/>
  <c r="L195" i="41"/>
  <c r="B195" i="41"/>
  <c r="M194" i="41"/>
  <c r="L194" i="41"/>
  <c r="B194" i="41"/>
  <c r="M193" i="41"/>
  <c r="L193" i="41"/>
  <c r="B193" i="41"/>
  <c r="M192" i="41"/>
  <c r="L192" i="41"/>
  <c r="B192" i="41"/>
  <c r="M191" i="41"/>
  <c r="L191" i="41"/>
  <c r="B191" i="41"/>
  <c r="M190" i="41"/>
  <c r="L190" i="41"/>
  <c r="B190" i="41"/>
  <c r="M189" i="41"/>
  <c r="L189" i="41"/>
  <c r="B189" i="41"/>
  <c r="M188" i="41"/>
  <c r="L188" i="41"/>
  <c r="B188" i="41"/>
  <c r="M187" i="41"/>
  <c r="L187" i="41"/>
  <c r="B187" i="41"/>
  <c r="M186" i="41"/>
  <c r="L186" i="41"/>
  <c r="B186" i="41"/>
  <c r="M185" i="41"/>
  <c r="L185" i="41"/>
  <c r="B185" i="41"/>
  <c r="M184" i="41"/>
  <c r="L184" i="41"/>
  <c r="B184" i="41"/>
  <c r="M183" i="41"/>
  <c r="L183" i="41"/>
  <c r="B183" i="41"/>
  <c r="M182" i="41"/>
  <c r="L182" i="41"/>
  <c r="B182" i="41"/>
  <c r="M181" i="41"/>
  <c r="L181" i="41"/>
  <c r="B181" i="41"/>
  <c r="M180" i="41"/>
  <c r="L180" i="41"/>
  <c r="B180" i="41"/>
  <c r="M179" i="41"/>
  <c r="L179" i="41"/>
  <c r="B179" i="41"/>
  <c r="M178" i="41"/>
  <c r="L178" i="41"/>
  <c r="B178" i="41"/>
  <c r="M177" i="41"/>
  <c r="L177" i="41"/>
  <c r="B177" i="41"/>
  <c r="M176" i="41"/>
  <c r="L176" i="41"/>
  <c r="B176" i="41"/>
  <c r="M175" i="41"/>
  <c r="L175" i="41"/>
  <c r="B175" i="41"/>
  <c r="M174" i="41"/>
  <c r="L174" i="41"/>
  <c r="B174" i="41"/>
  <c r="M173" i="41"/>
  <c r="L173" i="41"/>
  <c r="B173" i="41"/>
  <c r="M172" i="41"/>
  <c r="L172" i="41"/>
  <c r="B172" i="41"/>
  <c r="M171" i="41"/>
  <c r="L171" i="41"/>
  <c r="B171" i="41"/>
  <c r="M170" i="41"/>
  <c r="L170" i="41"/>
  <c r="B170" i="41"/>
  <c r="M169" i="41"/>
  <c r="L169" i="41"/>
  <c r="B169" i="41"/>
  <c r="M168" i="41"/>
  <c r="L168" i="41"/>
  <c r="B168" i="41"/>
  <c r="M167" i="41"/>
  <c r="L167" i="41"/>
  <c r="B167" i="41"/>
  <c r="M166" i="41"/>
  <c r="L166" i="41"/>
  <c r="B166" i="41"/>
  <c r="M165" i="41"/>
  <c r="L165" i="41"/>
  <c r="B165" i="41"/>
  <c r="M164" i="41"/>
  <c r="L164" i="41"/>
  <c r="B164" i="41"/>
  <c r="M163" i="41"/>
  <c r="L163" i="41"/>
  <c r="B163" i="41"/>
  <c r="M162" i="41"/>
  <c r="L162" i="41"/>
  <c r="B162" i="41"/>
  <c r="M161" i="41"/>
  <c r="L161" i="41"/>
  <c r="B161" i="41"/>
  <c r="M160" i="41"/>
  <c r="L160" i="41"/>
  <c r="B160" i="41"/>
  <c r="M159" i="41"/>
  <c r="L159" i="41"/>
  <c r="B159" i="41"/>
  <c r="M158" i="41"/>
  <c r="L158" i="41"/>
  <c r="B158" i="41"/>
  <c r="M157" i="41"/>
  <c r="L157" i="41"/>
  <c r="B157" i="41"/>
  <c r="M156" i="41"/>
  <c r="L156" i="41"/>
  <c r="B156" i="41"/>
  <c r="M155" i="41"/>
  <c r="L155" i="41"/>
  <c r="B155" i="41"/>
  <c r="M154" i="41"/>
  <c r="L154" i="41"/>
  <c r="B154" i="41"/>
  <c r="M153" i="41"/>
  <c r="L153" i="41"/>
  <c r="B153" i="41"/>
  <c r="M152" i="41"/>
  <c r="L152" i="41"/>
  <c r="B152" i="41"/>
  <c r="M151" i="41"/>
  <c r="L151" i="41"/>
  <c r="B151" i="41"/>
  <c r="M150" i="41"/>
  <c r="L150" i="41"/>
  <c r="B150" i="41"/>
  <c r="M149" i="41"/>
  <c r="L149" i="41"/>
  <c r="B149" i="41"/>
  <c r="M148" i="41"/>
  <c r="L148" i="41"/>
  <c r="B148" i="41"/>
  <c r="M147" i="41"/>
  <c r="L147" i="41"/>
  <c r="B147" i="41"/>
  <c r="M146" i="41"/>
  <c r="L146" i="41"/>
  <c r="B146" i="41"/>
  <c r="M145" i="41"/>
  <c r="L145" i="41"/>
  <c r="B145" i="41"/>
  <c r="M144" i="41"/>
  <c r="L144" i="41"/>
  <c r="B144" i="41"/>
  <c r="M143" i="41"/>
  <c r="L143" i="41"/>
  <c r="B143" i="41"/>
  <c r="M142" i="41"/>
  <c r="L142" i="41"/>
  <c r="B142" i="41"/>
  <c r="M141" i="41"/>
  <c r="L141" i="41"/>
  <c r="B141" i="41"/>
  <c r="M140" i="41"/>
  <c r="L140" i="41"/>
  <c r="B140" i="41"/>
  <c r="M139" i="41"/>
  <c r="L139" i="41"/>
  <c r="B139" i="41"/>
  <c r="M138" i="41"/>
  <c r="L138" i="41"/>
  <c r="B138" i="41"/>
  <c r="M137" i="41"/>
  <c r="L137" i="41"/>
  <c r="B137" i="41"/>
  <c r="M136" i="41"/>
  <c r="L136" i="41"/>
  <c r="B136" i="41"/>
  <c r="M135" i="41"/>
  <c r="L135" i="41"/>
  <c r="B135" i="41"/>
  <c r="M134" i="41"/>
  <c r="L134" i="41"/>
  <c r="B134" i="41"/>
  <c r="M133" i="41"/>
  <c r="L133" i="41"/>
  <c r="B133" i="41"/>
  <c r="M132" i="41"/>
  <c r="L132" i="41"/>
  <c r="B132" i="41"/>
  <c r="M131" i="41"/>
  <c r="L131" i="41"/>
  <c r="B131" i="41"/>
  <c r="M130" i="41"/>
  <c r="L130" i="41"/>
  <c r="B130" i="41"/>
  <c r="M129" i="41"/>
  <c r="L129" i="41"/>
  <c r="B129" i="41"/>
  <c r="M128" i="41"/>
  <c r="L128" i="41"/>
  <c r="B128" i="41"/>
  <c r="M127" i="41"/>
  <c r="L127" i="41"/>
  <c r="B127" i="41"/>
  <c r="M126" i="41"/>
  <c r="L126" i="41"/>
  <c r="B126" i="41"/>
  <c r="M125" i="41"/>
  <c r="L125" i="41"/>
  <c r="B125" i="41"/>
  <c r="M124" i="41"/>
  <c r="L124" i="41"/>
  <c r="B124" i="41"/>
  <c r="M123" i="41"/>
  <c r="L123" i="41"/>
  <c r="B123" i="41"/>
  <c r="M122" i="41"/>
  <c r="L122" i="41"/>
  <c r="B122" i="41"/>
  <c r="M121" i="41"/>
  <c r="L121" i="41"/>
  <c r="B121" i="41"/>
  <c r="M120" i="41"/>
  <c r="L120" i="41"/>
  <c r="B120" i="41"/>
  <c r="M119" i="41"/>
  <c r="L119" i="41"/>
  <c r="B119" i="41"/>
  <c r="M118" i="41"/>
  <c r="L118" i="41"/>
  <c r="B118" i="41"/>
  <c r="M117" i="41"/>
  <c r="L117" i="41"/>
  <c r="B117" i="41"/>
  <c r="M116" i="41"/>
  <c r="L116" i="41"/>
  <c r="B116" i="41"/>
  <c r="M115" i="41"/>
  <c r="L115" i="41"/>
  <c r="B115" i="41"/>
  <c r="M114" i="41"/>
  <c r="L114" i="41"/>
  <c r="B114" i="41"/>
  <c r="M113" i="41"/>
  <c r="L113" i="41"/>
  <c r="B113" i="41"/>
  <c r="M112" i="41"/>
  <c r="L112" i="41"/>
  <c r="B112" i="41"/>
  <c r="M111" i="41"/>
  <c r="L111" i="41"/>
  <c r="B111" i="41"/>
  <c r="M110" i="41"/>
  <c r="L110" i="41"/>
  <c r="B110" i="41"/>
  <c r="M109" i="41"/>
  <c r="L109" i="41"/>
  <c r="B109" i="41"/>
  <c r="M108" i="41"/>
  <c r="L108" i="41"/>
  <c r="B108" i="41"/>
  <c r="M107" i="41"/>
  <c r="L107" i="41"/>
  <c r="B107" i="41"/>
  <c r="M106" i="41"/>
  <c r="L106" i="41"/>
  <c r="B106" i="41"/>
  <c r="M105" i="41"/>
  <c r="L105" i="41"/>
  <c r="B105" i="41"/>
  <c r="M104" i="41"/>
  <c r="L104" i="41"/>
  <c r="B104" i="41"/>
  <c r="M103" i="41"/>
  <c r="L103" i="41"/>
  <c r="B103" i="41"/>
  <c r="M102" i="41"/>
  <c r="L102" i="41"/>
  <c r="B102" i="41"/>
  <c r="M101" i="41"/>
  <c r="L101" i="41"/>
  <c r="B101" i="41"/>
  <c r="M100" i="41"/>
  <c r="L100" i="41"/>
  <c r="B100" i="41"/>
  <c r="M99" i="41"/>
  <c r="L99" i="41"/>
  <c r="B99" i="41"/>
  <c r="M98" i="41"/>
  <c r="L98" i="41"/>
  <c r="B98" i="41"/>
  <c r="M97" i="41"/>
  <c r="L97" i="41"/>
  <c r="B97" i="41"/>
  <c r="M96" i="41"/>
  <c r="L96" i="41"/>
  <c r="B96" i="41"/>
  <c r="M95" i="41"/>
  <c r="L95" i="41"/>
  <c r="B95" i="41"/>
  <c r="M94" i="41"/>
  <c r="L94" i="41"/>
  <c r="B94" i="41"/>
  <c r="M93" i="41"/>
  <c r="L93" i="41"/>
  <c r="B93" i="41"/>
  <c r="M92" i="41"/>
  <c r="L92" i="41"/>
  <c r="B92" i="41"/>
  <c r="M91" i="41"/>
  <c r="L91" i="41"/>
  <c r="B91" i="41"/>
  <c r="M90" i="41"/>
  <c r="L90" i="41"/>
  <c r="B90" i="41"/>
  <c r="M89" i="41"/>
  <c r="L89" i="41"/>
  <c r="B89" i="41"/>
  <c r="M88" i="41"/>
  <c r="L88" i="41"/>
  <c r="B88" i="41"/>
  <c r="M87" i="41"/>
  <c r="L87" i="41"/>
  <c r="B87" i="41"/>
  <c r="M86" i="41"/>
  <c r="L86" i="41"/>
  <c r="B86" i="41"/>
  <c r="M85" i="41"/>
  <c r="L85" i="41"/>
  <c r="B85" i="41"/>
  <c r="M84" i="41"/>
  <c r="L84" i="41"/>
  <c r="B84" i="41"/>
  <c r="M83" i="41"/>
  <c r="L83" i="41"/>
  <c r="B83" i="41"/>
  <c r="M82" i="41"/>
  <c r="L82" i="41"/>
  <c r="B82" i="41"/>
  <c r="M81" i="41"/>
  <c r="L81" i="41"/>
  <c r="B81" i="41"/>
  <c r="M80" i="41"/>
  <c r="L80" i="41"/>
  <c r="B80" i="41"/>
  <c r="M79" i="41"/>
  <c r="L79" i="41"/>
  <c r="B79" i="41"/>
  <c r="M78" i="41"/>
  <c r="L78" i="41"/>
  <c r="B78" i="41"/>
  <c r="M77" i="41"/>
  <c r="L77" i="41"/>
  <c r="B77" i="41"/>
  <c r="M76" i="41"/>
  <c r="L76" i="41"/>
  <c r="B76" i="41"/>
  <c r="M75" i="41"/>
  <c r="L75" i="41"/>
  <c r="B75" i="41"/>
  <c r="M74" i="41"/>
  <c r="L74" i="41"/>
  <c r="B74" i="41"/>
  <c r="M73" i="41"/>
  <c r="L73" i="41"/>
  <c r="B73" i="41"/>
  <c r="M72" i="41"/>
  <c r="L72" i="41"/>
  <c r="B72" i="41"/>
  <c r="M71" i="41"/>
  <c r="L71" i="41"/>
  <c r="B71" i="41"/>
  <c r="M70" i="41"/>
  <c r="L70" i="41"/>
  <c r="B70" i="41"/>
  <c r="M69" i="41"/>
  <c r="L69" i="41"/>
  <c r="B69" i="41"/>
  <c r="M68" i="41"/>
  <c r="L68" i="41"/>
  <c r="B68" i="41"/>
  <c r="M67" i="41"/>
  <c r="L67" i="41"/>
  <c r="B67" i="41"/>
  <c r="M66" i="41"/>
  <c r="L66" i="41"/>
  <c r="B66" i="41"/>
  <c r="M65" i="41"/>
  <c r="L65" i="41"/>
  <c r="B65" i="41"/>
  <c r="M64" i="41"/>
  <c r="L64" i="41"/>
  <c r="B64" i="41"/>
  <c r="M63" i="41"/>
  <c r="L63" i="41"/>
  <c r="B63" i="41"/>
  <c r="M62" i="41"/>
  <c r="L62" i="41"/>
  <c r="B62" i="41"/>
  <c r="M61" i="41"/>
  <c r="L61" i="41"/>
  <c r="B61" i="41"/>
  <c r="M60" i="41"/>
  <c r="L60" i="41"/>
  <c r="B60" i="41"/>
  <c r="M59" i="41"/>
  <c r="L59" i="41"/>
  <c r="B59" i="41"/>
  <c r="M58" i="41"/>
  <c r="L58" i="41"/>
  <c r="B58" i="41"/>
  <c r="M57" i="41"/>
  <c r="L57" i="41"/>
  <c r="B57" i="41"/>
  <c r="M56" i="41"/>
  <c r="L56" i="41"/>
  <c r="B56" i="41"/>
  <c r="M55" i="41"/>
  <c r="L55" i="41"/>
  <c r="B55" i="41"/>
  <c r="M54" i="41"/>
  <c r="L54" i="41"/>
  <c r="B54" i="41"/>
  <c r="M53" i="41"/>
  <c r="L53" i="41"/>
  <c r="B53" i="41"/>
  <c r="M52" i="41"/>
  <c r="L52" i="41"/>
  <c r="B52" i="41"/>
  <c r="M51" i="41"/>
  <c r="L51" i="41"/>
  <c r="B51" i="41"/>
  <c r="M50" i="41"/>
  <c r="L50" i="41"/>
  <c r="B50" i="41"/>
  <c r="M49" i="41"/>
  <c r="L49" i="41"/>
  <c r="B49" i="41"/>
  <c r="M48" i="41"/>
  <c r="L48" i="41"/>
  <c r="B48" i="41"/>
  <c r="M47" i="41"/>
  <c r="L47" i="41"/>
  <c r="B47" i="41"/>
  <c r="M46" i="41"/>
  <c r="L46" i="41"/>
  <c r="B46" i="41"/>
  <c r="M45" i="41"/>
  <c r="L45" i="41"/>
  <c r="B45" i="41"/>
  <c r="M44" i="41"/>
  <c r="L44" i="41"/>
  <c r="B44" i="41"/>
  <c r="M43" i="41"/>
  <c r="L43" i="41"/>
  <c r="B43" i="41"/>
  <c r="M42" i="41"/>
  <c r="L42" i="41"/>
  <c r="B42" i="41"/>
  <c r="M41" i="41"/>
  <c r="L41" i="41"/>
  <c r="B41" i="41"/>
  <c r="M40" i="41"/>
  <c r="L40" i="41"/>
  <c r="B40" i="41"/>
  <c r="M39" i="41"/>
  <c r="L39" i="41"/>
  <c r="B39" i="41"/>
  <c r="M38" i="41"/>
  <c r="L38" i="41"/>
  <c r="B38" i="41"/>
  <c r="M37" i="41"/>
  <c r="L37" i="41"/>
  <c r="B37" i="41"/>
  <c r="M36" i="41"/>
  <c r="L36" i="41"/>
  <c r="B36" i="41"/>
  <c r="M35" i="41"/>
  <c r="L35" i="41"/>
  <c r="B35" i="41"/>
  <c r="M34" i="41"/>
  <c r="L34" i="41"/>
  <c r="B34" i="41"/>
  <c r="M33" i="41"/>
  <c r="L33" i="41"/>
  <c r="B33" i="41"/>
  <c r="M32" i="41"/>
  <c r="L32" i="41"/>
  <c r="B32" i="41"/>
  <c r="M31" i="41"/>
  <c r="L31" i="41"/>
  <c r="B31" i="41"/>
  <c r="M30" i="41"/>
  <c r="L30" i="41"/>
  <c r="B30" i="41"/>
  <c r="M29" i="41"/>
  <c r="L29" i="41"/>
  <c r="B29" i="41"/>
  <c r="M28" i="41"/>
  <c r="L28" i="41"/>
  <c r="B28" i="41"/>
  <c r="M27" i="41"/>
  <c r="L27" i="41"/>
  <c r="B27" i="41"/>
  <c r="M26" i="41"/>
  <c r="L26" i="41"/>
  <c r="B26" i="41"/>
  <c r="M25" i="41"/>
  <c r="L25" i="41"/>
  <c r="B25" i="41"/>
  <c r="M24" i="41"/>
  <c r="L24" i="41"/>
  <c r="B24" i="41"/>
  <c r="M23" i="41"/>
  <c r="L23" i="41"/>
  <c r="B23" i="41"/>
  <c r="M22" i="41"/>
  <c r="L22" i="41"/>
  <c r="B22" i="41"/>
  <c r="M21" i="41"/>
  <c r="L21" i="41"/>
  <c r="B21" i="41"/>
  <c r="M20" i="41"/>
  <c r="L20" i="41"/>
  <c r="B20" i="41"/>
  <c r="M19" i="41"/>
  <c r="L19" i="41"/>
  <c r="B19" i="41"/>
  <c r="M18" i="41"/>
  <c r="L18" i="41"/>
  <c r="B18" i="41"/>
  <c r="M17" i="41"/>
  <c r="L17" i="41"/>
  <c r="B17" i="41"/>
  <c r="M16" i="41"/>
  <c r="L16" i="41"/>
  <c r="B16" i="41"/>
  <c r="M15" i="41"/>
  <c r="L15" i="41"/>
  <c r="B15" i="41"/>
  <c r="M14" i="41"/>
  <c r="L14" i="41"/>
  <c r="B14" i="41"/>
  <c r="M13" i="41"/>
  <c r="L13" i="41"/>
  <c r="B13" i="41"/>
  <c r="M12" i="41"/>
  <c r="L12" i="41"/>
  <c r="B12" i="41"/>
  <c r="M11" i="41"/>
  <c r="L11" i="41"/>
  <c r="B11" i="41"/>
  <c r="M10" i="41"/>
  <c r="L10" i="41"/>
  <c r="B10" i="41"/>
  <c r="M9" i="41"/>
  <c r="L9" i="41"/>
  <c r="B9" i="41"/>
  <c r="M8" i="41"/>
  <c r="L8" i="41"/>
  <c r="B8" i="41"/>
  <c r="M7" i="41"/>
  <c r="L7" i="41"/>
  <c r="B7" i="41"/>
  <c r="M6" i="41"/>
  <c r="L6" i="41"/>
  <c r="B6" i="41"/>
  <c r="M5" i="41"/>
  <c r="L5" i="41"/>
  <c r="B5" i="41"/>
  <c r="M4" i="41"/>
  <c r="L4" i="41"/>
  <c r="B4" i="41"/>
  <c r="M3" i="41"/>
  <c r="L3" i="41"/>
  <c r="B3" i="41"/>
  <c r="M2" i="41"/>
  <c r="L2" i="41"/>
  <c r="B2" i="41"/>
  <c r="M331" i="34"/>
  <c r="M330" i="34"/>
  <c r="M329" i="34"/>
  <c r="M328" i="34"/>
  <c r="M327" i="34"/>
  <c r="M326" i="34"/>
  <c r="M325" i="34"/>
  <c r="M324" i="34"/>
  <c r="M323" i="34"/>
  <c r="M322" i="34"/>
  <c r="M321" i="34"/>
  <c r="M320" i="34"/>
  <c r="M319" i="34"/>
  <c r="M318" i="34"/>
  <c r="M317" i="34"/>
  <c r="M316" i="34"/>
  <c r="M315" i="34"/>
  <c r="M314" i="34"/>
  <c r="M313" i="34"/>
  <c r="M312" i="34"/>
  <c r="M311" i="34"/>
  <c r="M310" i="34"/>
  <c r="M309" i="34"/>
  <c r="M308" i="34"/>
  <c r="M307" i="34"/>
  <c r="M306" i="34"/>
  <c r="M305" i="34"/>
  <c r="M304" i="34"/>
  <c r="M303" i="34"/>
  <c r="M302" i="34"/>
  <c r="M301" i="34"/>
  <c r="M300" i="34"/>
  <c r="M299" i="34"/>
  <c r="M298" i="34"/>
  <c r="M297" i="34"/>
  <c r="M296" i="34"/>
  <c r="M295" i="34"/>
  <c r="M294" i="34"/>
  <c r="M293" i="34"/>
  <c r="M292" i="34"/>
  <c r="M291" i="34"/>
  <c r="M290" i="34"/>
  <c r="M289" i="34"/>
  <c r="M288" i="34"/>
  <c r="M287" i="34"/>
  <c r="M286" i="34"/>
  <c r="M285" i="34"/>
  <c r="M284" i="34"/>
  <c r="M283" i="34"/>
  <c r="M282" i="34"/>
  <c r="M281" i="34"/>
  <c r="M280" i="34"/>
  <c r="M279" i="34"/>
  <c r="M278" i="34"/>
  <c r="M277" i="34"/>
  <c r="M276" i="34"/>
  <c r="M275" i="34"/>
  <c r="M274" i="34"/>
  <c r="M273" i="34"/>
  <c r="M272" i="34"/>
  <c r="M271" i="34"/>
  <c r="M270" i="34"/>
  <c r="M269" i="34"/>
  <c r="M268" i="34"/>
  <c r="M267" i="34"/>
  <c r="M266" i="34"/>
  <c r="M265" i="34"/>
  <c r="M264" i="34"/>
  <c r="M263" i="34"/>
  <c r="M262" i="34"/>
  <c r="M261" i="34"/>
  <c r="M260" i="34"/>
  <c r="M259" i="34"/>
  <c r="M258" i="34"/>
  <c r="M257" i="34"/>
  <c r="M256" i="34"/>
  <c r="M255" i="34"/>
  <c r="M254" i="34"/>
  <c r="M253" i="34"/>
  <c r="M252" i="34"/>
  <c r="M251" i="34"/>
  <c r="M250" i="34"/>
  <c r="M249" i="34"/>
  <c r="M248" i="34"/>
  <c r="M247" i="34"/>
  <c r="M246" i="34"/>
  <c r="M245" i="34"/>
  <c r="M244" i="34"/>
  <c r="M243" i="34"/>
  <c r="M242" i="34"/>
  <c r="M241" i="34"/>
  <c r="M240" i="34"/>
  <c r="M239" i="34"/>
  <c r="M238" i="34"/>
  <c r="M237" i="34"/>
  <c r="M236" i="34"/>
  <c r="M235" i="34"/>
  <c r="M234" i="34"/>
  <c r="M233" i="34"/>
  <c r="M232" i="34"/>
  <c r="M231" i="34"/>
  <c r="M230" i="34"/>
  <c r="M229" i="34"/>
  <c r="M228" i="34"/>
  <c r="M227" i="34"/>
  <c r="M226" i="34"/>
  <c r="M225" i="34"/>
  <c r="M224" i="34"/>
  <c r="M223" i="34"/>
  <c r="M222" i="34"/>
  <c r="M221" i="34"/>
  <c r="M220" i="34"/>
  <c r="M219" i="34"/>
  <c r="M218" i="34"/>
  <c r="M217" i="34"/>
  <c r="M216" i="34"/>
  <c r="M215" i="34"/>
  <c r="M214" i="34"/>
  <c r="M213" i="34"/>
  <c r="M212" i="34"/>
  <c r="M211" i="34"/>
  <c r="M210" i="34"/>
  <c r="M209" i="34"/>
  <c r="M208" i="34"/>
  <c r="M207" i="34"/>
  <c r="M206" i="34"/>
  <c r="M205" i="34"/>
  <c r="M204" i="34"/>
  <c r="M203" i="34"/>
  <c r="M202" i="34"/>
  <c r="M201" i="34"/>
  <c r="M200" i="34"/>
  <c r="M199" i="34"/>
  <c r="M198" i="34"/>
  <c r="M197" i="34"/>
  <c r="M196" i="34"/>
  <c r="M195" i="34"/>
  <c r="M194" i="34"/>
  <c r="M193" i="34"/>
  <c r="M192" i="34"/>
  <c r="M191" i="34"/>
  <c r="M190" i="34"/>
  <c r="M189" i="34"/>
  <c r="M188" i="34"/>
  <c r="M187" i="34"/>
  <c r="M186" i="34"/>
  <c r="M185" i="34"/>
  <c r="M184" i="34"/>
  <c r="M183" i="34"/>
  <c r="M182" i="34"/>
  <c r="M181" i="34"/>
  <c r="M180" i="34"/>
  <c r="M179" i="34"/>
  <c r="M178" i="34"/>
  <c r="M177" i="34"/>
  <c r="M176" i="34"/>
  <c r="M175" i="34"/>
  <c r="M174" i="34"/>
  <c r="M173" i="34"/>
  <c r="M172" i="34"/>
  <c r="M171" i="34"/>
  <c r="M170" i="34"/>
  <c r="M169" i="34"/>
  <c r="M168" i="34"/>
  <c r="M167" i="34"/>
  <c r="M166" i="34"/>
  <c r="M165" i="34"/>
  <c r="M164" i="34"/>
  <c r="M163" i="34"/>
  <c r="M162" i="34"/>
  <c r="M161" i="34"/>
  <c r="M160" i="34"/>
  <c r="M159" i="34"/>
  <c r="M158" i="34"/>
  <c r="M157" i="34"/>
  <c r="M156" i="34"/>
  <c r="M155" i="34"/>
  <c r="M154" i="34"/>
  <c r="M153" i="34"/>
  <c r="M152" i="34"/>
  <c r="M151" i="34"/>
  <c r="M150" i="34"/>
  <c r="M149" i="34"/>
  <c r="M148" i="34"/>
  <c r="M147" i="34"/>
  <c r="M146" i="34"/>
  <c r="M145" i="34"/>
  <c r="M144" i="34"/>
  <c r="M143" i="34"/>
  <c r="M142" i="34"/>
  <c r="M141" i="34"/>
  <c r="M140" i="34"/>
  <c r="M139" i="34"/>
  <c r="M138" i="34"/>
  <c r="M137" i="34"/>
  <c r="M136" i="34"/>
  <c r="M135" i="34"/>
  <c r="M134" i="34"/>
  <c r="M133" i="34"/>
  <c r="M132" i="34"/>
  <c r="M131" i="34"/>
  <c r="M130" i="34"/>
  <c r="M129" i="34"/>
  <c r="M128" i="34"/>
  <c r="M127" i="34"/>
  <c r="M126" i="34"/>
  <c r="M125" i="34"/>
  <c r="M124" i="34"/>
  <c r="M123" i="34"/>
  <c r="M122" i="34"/>
  <c r="M121" i="34"/>
  <c r="M120" i="34"/>
  <c r="M119" i="34"/>
  <c r="M118" i="34"/>
  <c r="M117" i="34"/>
  <c r="M116" i="34"/>
  <c r="M115" i="34"/>
  <c r="M114" i="34"/>
  <c r="M113" i="34"/>
  <c r="M112" i="34"/>
  <c r="M111" i="34"/>
  <c r="M110" i="34"/>
  <c r="M109" i="34"/>
  <c r="M108" i="34"/>
  <c r="M107" i="34"/>
  <c r="M106" i="34"/>
  <c r="M105" i="34"/>
  <c r="M104" i="34"/>
  <c r="M103" i="34"/>
  <c r="M102" i="34"/>
  <c r="M101" i="34"/>
  <c r="M100" i="34"/>
  <c r="M99" i="34"/>
  <c r="M98" i="34"/>
  <c r="M97" i="34"/>
  <c r="M96" i="34"/>
  <c r="M95" i="34"/>
  <c r="M94" i="34"/>
  <c r="M93" i="34"/>
  <c r="M92" i="34"/>
  <c r="M91" i="34"/>
  <c r="M90" i="34"/>
  <c r="M89" i="34"/>
  <c r="M88" i="34"/>
  <c r="M87" i="34"/>
  <c r="M86" i="34"/>
  <c r="M85" i="34"/>
  <c r="M84" i="34"/>
  <c r="M83" i="34"/>
  <c r="M82" i="34"/>
  <c r="M81" i="34"/>
  <c r="M80" i="34"/>
  <c r="M79" i="34"/>
  <c r="M78" i="34"/>
  <c r="M77" i="34"/>
  <c r="M76" i="34"/>
  <c r="M75" i="34"/>
  <c r="M74" i="34"/>
  <c r="M73" i="34"/>
  <c r="M72" i="34"/>
  <c r="M71" i="34"/>
  <c r="M70" i="34"/>
  <c r="M69" i="34"/>
  <c r="M68" i="34"/>
  <c r="M67" i="34"/>
  <c r="M66" i="34"/>
  <c r="M65" i="34"/>
  <c r="M64" i="34"/>
  <c r="M63" i="34"/>
  <c r="M62" i="34"/>
  <c r="M61" i="34"/>
  <c r="M60" i="34"/>
  <c r="M59" i="34"/>
  <c r="M58" i="34"/>
  <c r="M57" i="34"/>
  <c r="M56" i="34"/>
  <c r="M55" i="34"/>
  <c r="M54" i="34"/>
  <c r="M53" i="34"/>
  <c r="M52" i="34"/>
  <c r="M51" i="34"/>
  <c r="M50" i="34"/>
  <c r="M49" i="34"/>
  <c r="M48" i="34"/>
  <c r="M47" i="34"/>
  <c r="M46" i="34"/>
  <c r="M45" i="34"/>
  <c r="M44" i="34"/>
  <c r="M43" i="34"/>
  <c r="M42" i="34"/>
  <c r="M41" i="34"/>
  <c r="M40" i="34"/>
  <c r="M39" i="34"/>
  <c r="M38" i="34"/>
  <c r="M37" i="34"/>
  <c r="M36" i="34"/>
  <c r="M35" i="34"/>
  <c r="M34" i="34"/>
  <c r="M33" i="34"/>
  <c r="M32" i="34"/>
  <c r="M31" i="34"/>
  <c r="M30" i="34"/>
  <c r="M29" i="34"/>
  <c r="M28" i="34"/>
  <c r="M27" i="34"/>
  <c r="M26" i="34"/>
  <c r="M25" i="34"/>
  <c r="M24" i="34"/>
  <c r="M23" i="34"/>
  <c r="M22" i="34"/>
  <c r="M21" i="34"/>
  <c r="M20" i="34"/>
  <c r="M19" i="34"/>
  <c r="M18" i="34"/>
  <c r="M17" i="34"/>
  <c r="M16" i="34"/>
  <c r="M15" i="34"/>
  <c r="M14" i="34"/>
  <c r="M13" i="34"/>
  <c r="M12" i="34"/>
  <c r="M11" i="34"/>
  <c r="M10" i="34"/>
  <c r="M9" i="34"/>
  <c r="M8" i="34"/>
  <c r="M7" i="34"/>
  <c r="M6" i="34"/>
  <c r="M5" i="34"/>
  <c r="M4" i="34"/>
  <c r="M3" i="34"/>
  <c r="M2" i="34"/>
  <c r="M2" i="35"/>
  <c r="M2" i="14"/>
  <c r="B280" i="38"/>
  <c r="B279" i="38"/>
  <c r="B278" i="38"/>
  <c r="B277" i="38"/>
  <c r="B276" i="38"/>
  <c r="B275" i="38"/>
  <c r="B274" i="38"/>
  <c r="B273" i="38"/>
  <c r="M280" i="38"/>
  <c r="L280" i="38"/>
  <c r="M279" i="38"/>
  <c r="L279" i="38"/>
  <c r="M278" i="38"/>
  <c r="L278" i="38"/>
  <c r="M277" i="38"/>
  <c r="L277" i="38"/>
  <c r="M276" i="38"/>
  <c r="L276" i="38"/>
  <c r="M275" i="38"/>
  <c r="L275" i="38"/>
  <c r="M274" i="38"/>
  <c r="L274" i="38"/>
  <c r="M273" i="38"/>
  <c r="L273" i="38"/>
  <c r="M521" i="40"/>
  <c r="L521" i="40"/>
  <c r="M520" i="40"/>
  <c r="L520" i="40"/>
  <c r="M519" i="40"/>
  <c r="L519" i="40"/>
  <c r="M518" i="40"/>
  <c r="L518" i="40"/>
  <c r="M517" i="40"/>
  <c r="L517" i="40"/>
  <c r="M516" i="40"/>
  <c r="L516" i="40"/>
  <c r="M515" i="40"/>
  <c r="L515" i="40"/>
  <c r="M514" i="40"/>
  <c r="L514" i="40"/>
  <c r="M513" i="40"/>
  <c r="L513" i="40"/>
  <c r="M512" i="40"/>
  <c r="L512" i="40"/>
  <c r="M511" i="40"/>
  <c r="L511" i="40"/>
  <c r="M510" i="40"/>
  <c r="L510" i="40"/>
  <c r="M509" i="40"/>
  <c r="L509" i="40"/>
  <c r="M508" i="40"/>
  <c r="L508" i="40"/>
  <c r="M507" i="40"/>
  <c r="L507" i="40"/>
  <c r="M506" i="40"/>
  <c r="L506" i="40"/>
  <c r="M505" i="40"/>
  <c r="L505" i="40"/>
  <c r="M504" i="40"/>
  <c r="L504" i="40"/>
  <c r="M503" i="40"/>
  <c r="L503" i="40"/>
  <c r="M502" i="40"/>
  <c r="L502" i="40"/>
  <c r="M501" i="40"/>
  <c r="L501" i="40"/>
  <c r="M500" i="40"/>
  <c r="L500" i="40"/>
  <c r="M499" i="40"/>
  <c r="L499" i="40"/>
  <c r="M498" i="40"/>
  <c r="L498" i="40"/>
  <c r="M497" i="40"/>
  <c r="L497" i="40"/>
  <c r="M496" i="40"/>
  <c r="L496" i="40"/>
  <c r="M495" i="40"/>
  <c r="L495" i="40"/>
  <c r="M494" i="40"/>
  <c r="L494" i="40"/>
  <c r="M493" i="40"/>
  <c r="L493" i="40"/>
  <c r="M492" i="40"/>
  <c r="L492" i="40"/>
  <c r="M491" i="40"/>
  <c r="L491" i="40"/>
  <c r="M490" i="40"/>
  <c r="L490" i="40"/>
  <c r="M489" i="40"/>
  <c r="L489" i="40"/>
  <c r="M488" i="40"/>
  <c r="L488" i="40"/>
  <c r="M487" i="40"/>
  <c r="L487" i="40"/>
  <c r="M486" i="40"/>
  <c r="L486" i="40"/>
  <c r="M485" i="40"/>
  <c r="L485" i="40"/>
  <c r="M484" i="40"/>
  <c r="L484" i="40"/>
  <c r="M483" i="40"/>
  <c r="L483" i="40"/>
  <c r="M482" i="40"/>
  <c r="L482" i="40"/>
  <c r="M481" i="40"/>
  <c r="L481" i="40"/>
  <c r="M480" i="40"/>
  <c r="L480" i="40"/>
  <c r="M479" i="40"/>
  <c r="L479" i="40"/>
  <c r="M478" i="40"/>
  <c r="L478" i="40"/>
  <c r="M477" i="40"/>
  <c r="L477" i="40"/>
  <c r="M476" i="40"/>
  <c r="L476" i="40"/>
  <c r="M475" i="40"/>
  <c r="L475" i="40"/>
  <c r="M474" i="40"/>
  <c r="L474" i="40"/>
  <c r="M473" i="40"/>
  <c r="L473" i="40"/>
  <c r="M472" i="40"/>
  <c r="L472" i="40"/>
  <c r="M471" i="40"/>
  <c r="L471" i="40"/>
  <c r="M470" i="40"/>
  <c r="L470" i="40"/>
  <c r="M469" i="40"/>
  <c r="L469" i="40"/>
  <c r="M468" i="40"/>
  <c r="L468" i="40"/>
  <c r="M467" i="40"/>
  <c r="L467" i="40"/>
  <c r="M466" i="40"/>
  <c r="L466" i="40"/>
  <c r="M465" i="40"/>
  <c r="L465" i="40"/>
  <c r="M464" i="40"/>
  <c r="L464" i="40"/>
  <c r="M463" i="40"/>
  <c r="L463" i="40"/>
  <c r="M462" i="40"/>
  <c r="L462" i="40"/>
  <c r="M461" i="40"/>
  <c r="L461" i="40"/>
  <c r="M460" i="40"/>
  <c r="L460" i="40"/>
  <c r="M459" i="40"/>
  <c r="L459" i="40"/>
  <c r="M458" i="40"/>
  <c r="L458" i="40"/>
  <c r="M457" i="40"/>
  <c r="L457" i="40"/>
  <c r="M456" i="40"/>
  <c r="L456" i="40"/>
  <c r="M455" i="40"/>
  <c r="L455" i="40"/>
  <c r="M454" i="40"/>
  <c r="L454" i="40"/>
  <c r="M453" i="40"/>
  <c r="L453" i="40"/>
  <c r="M452" i="40"/>
  <c r="L452" i="40"/>
  <c r="M451" i="40"/>
  <c r="L451" i="40"/>
  <c r="M450" i="40"/>
  <c r="L450" i="40"/>
  <c r="M449" i="40"/>
  <c r="L449" i="40"/>
  <c r="M448" i="40"/>
  <c r="L448" i="40"/>
  <c r="M447" i="40"/>
  <c r="L447" i="40"/>
  <c r="M446" i="40"/>
  <c r="L446" i="40"/>
  <c r="M445" i="40"/>
  <c r="L445" i="40"/>
  <c r="M444" i="40"/>
  <c r="L444" i="40"/>
  <c r="M443" i="40"/>
  <c r="L443" i="40"/>
  <c r="M442" i="40"/>
  <c r="L442" i="40"/>
  <c r="M441" i="40"/>
  <c r="L441" i="40"/>
  <c r="M440" i="40"/>
  <c r="L440" i="40"/>
  <c r="M439" i="40"/>
  <c r="L439" i="40"/>
  <c r="M438" i="40"/>
  <c r="L438" i="40"/>
  <c r="M437" i="40"/>
  <c r="L437" i="40"/>
  <c r="M436" i="40"/>
  <c r="L436" i="40"/>
  <c r="M435" i="40"/>
  <c r="L435" i="40"/>
  <c r="M434" i="40"/>
  <c r="L434" i="40"/>
  <c r="M433" i="40"/>
  <c r="L433" i="40"/>
  <c r="M432" i="40"/>
  <c r="L432" i="40"/>
  <c r="M431" i="40"/>
  <c r="L431" i="40"/>
  <c r="M430" i="40"/>
  <c r="L430" i="40"/>
  <c r="M429" i="40"/>
  <c r="L429" i="40"/>
  <c r="M428" i="40"/>
  <c r="L428" i="40"/>
  <c r="M427" i="40"/>
  <c r="L427" i="40"/>
  <c r="M426" i="40"/>
  <c r="L426" i="40"/>
  <c r="M425" i="40"/>
  <c r="L425" i="40"/>
  <c r="M424" i="40"/>
  <c r="L424" i="40"/>
  <c r="M423" i="40"/>
  <c r="L423" i="40"/>
  <c r="M422" i="40"/>
  <c r="L422" i="40"/>
  <c r="M421" i="40"/>
  <c r="L421" i="40"/>
  <c r="M420" i="40"/>
  <c r="L420" i="40"/>
  <c r="M419" i="40"/>
  <c r="L419" i="40"/>
  <c r="M418" i="40"/>
  <c r="L418" i="40"/>
  <c r="M417" i="40"/>
  <c r="L417" i="40"/>
  <c r="M416" i="40"/>
  <c r="L416" i="40"/>
  <c r="M415" i="40"/>
  <c r="L415" i="40"/>
  <c r="M414" i="40"/>
  <c r="L414" i="40"/>
  <c r="M413" i="40"/>
  <c r="L413" i="40"/>
  <c r="M412" i="40"/>
  <c r="L412" i="40"/>
  <c r="M411" i="40"/>
  <c r="L411" i="40"/>
  <c r="M410" i="40"/>
  <c r="L410" i="40"/>
  <c r="M409" i="40"/>
  <c r="L409" i="40"/>
  <c r="M408" i="40"/>
  <c r="L408" i="40"/>
  <c r="M407" i="40"/>
  <c r="L407" i="40"/>
  <c r="M406" i="40"/>
  <c r="L406" i="40"/>
  <c r="M405" i="40"/>
  <c r="L405" i="40"/>
  <c r="M404" i="40"/>
  <c r="L404" i="40"/>
  <c r="M403" i="40"/>
  <c r="L403" i="40"/>
  <c r="M402" i="40"/>
  <c r="L402" i="40"/>
  <c r="M401" i="40"/>
  <c r="L401" i="40"/>
  <c r="M400" i="40"/>
  <c r="L400" i="40"/>
  <c r="M399" i="40"/>
  <c r="L399" i="40"/>
  <c r="B521" i="40"/>
  <c r="B520" i="40"/>
  <c r="B519" i="40"/>
  <c r="B518" i="40"/>
  <c r="B517" i="40"/>
  <c r="B516" i="40"/>
  <c r="B515" i="40"/>
  <c r="B514" i="40"/>
  <c r="B513" i="40"/>
  <c r="B512" i="40"/>
  <c r="B511" i="40"/>
  <c r="B510" i="40"/>
  <c r="B509" i="40"/>
  <c r="B508" i="40"/>
  <c r="B507" i="40"/>
  <c r="B506" i="40"/>
  <c r="B505" i="40"/>
  <c r="B504" i="40"/>
  <c r="B503" i="40"/>
  <c r="B502" i="40"/>
  <c r="B501" i="40"/>
  <c r="B500" i="40"/>
  <c r="B499" i="40"/>
  <c r="B498" i="40"/>
  <c r="B497" i="40"/>
  <c r="B496" i="40"/>
  <c r="B495" i="40"/>
  <c r="B494" i="40"/>
  <c r="B493" i="40"/>
  <c r="B492" i="40"/>
  <c r="B491" i="40"/>
  <c r="B490" i="40"/>
  <c r="B489" i="40"/>
  <c r="B488" i="40"/>
  <c r="B487" i="40"/>
  <c r="B486" i="40"/>
  <c r="B485" i="40"/>
  <c r="B484" i="40"/>
  <c r="B483" i="40"/>
  <c r="B482" i="40"/>
  <c r="B481" i="40"/>
  <c r="B480" i="40"/>
  <c r="B479" i="40"/>
  <c r="B478" i="40"/>
  <c r="B477" i="40"/>
  <c r="B476" i="40"/>
  <c r="B475" i="40"/>
  <c r="B474" i="40"/>
  <c r="B473" i="40"/>
  <c r="B472" i="40"/>
  <c r="B471" i="40"/>
  <c r="B470" i="40"/>
  <c r="B469" i="40"/>
  <c r="B468" i="40"/>
  <c r="B467" i="40"/>
  <c r="B466" i="40"/>
  <c r="B465" i="40"/>
  <c r="B464" i="40"/>
  <c r="B463" i="40"/>
  <c r="B462" i="40"/>
  <c r="B461" i="40"/>
  <c r="B460" i="40"/>
  <c r="B459" i="40"/>
  <c r="B458" i="40"/>
  <c r="B457" i="40"/>
  <c r="B456" i="40"/>
  <c r="B455" i="40"/>
  <c r="B454" i="40"/>
  <c r="B453" i="40"/>
  <c r="B452" i="40"/>
  <c r="B451" i="40"/>
  <c r="B450" i="40"/>
  <c r="B449" i="40"/>
  <c r="B448" i="40"/>
  <c r="B447" i="40"/>
  <c r="B446" i="40"/>
  <c r="B445" i="40"/>
  <c r="B444" i="40"/>
  <c r="B443" i="40"/>
  <c r="B442" i="40"/>
  <c r="B441" i="40"/>
  <c r="B440" i="40"/>
  <c r="B439" i="40"/>
  <c r="B438" i="40"/>
  <c r="B437" i="40"/>
  <c r="B436" i="40"/>
  <c r="B435" i="40"/>
  <c r="B434" i="40"/>
  <c r="B433" i="40"/>
  <c r="B432" i="40"/>
  <c r="B431" i="40"/>
  <c r="B430" i="40"/>
  <c r="B429" i="40"/>
  <c r="B428" i="40"/>
  <c r="B427" i="40"/>
  <c r="B426" i="40"/>
  <c r="B425" i="40"/>
  <c r="B424" i="40"/>
  <c r="B423" i="40"/>
  <c r="B422" i="40"/>
  <c r="B421" i="40"/>
  <c r="B420" i="40"/>
  <c r="B419" i="40"/>
  <c r="B418" i="40"/>
  <c r="B417" i="40"/>
  <c r="B416" i="40"/>
  <c r="B415" i="40"/>
  <c r="B414" i="40"/>
  <c r="B413" i="40"/>
  <c r="B412" i="40"/>
  <c r="B411" i="40"/>
  <c r="B410" i="40"/>
  <c r="B409" i="40"/>
  <c r="B408" i="40"/>
  <c r="B407" i="40"/>
  <c r="B406" i="40"/>
  <c r="B405" i="40"/>
  <c r="B404" i="40"/>
  <c r="B403" i="40"/>
  <c r="B402" i="40"/>
  <c r="B401" i="40"/>
  <c r="B400" i="40"/>
  <c r="B399" i="40"/>
  <c r="M398" i="40"/>
  <c r="L398" i="40"/>
  <c r="B398" i="40"/>
  <c r="M397" i="40"/>
  <c r="L397" i="40"/>
  <c r="B397" i="40"/>
  <c r="M396" i="40"/>
  <c r="L396" i="40"/>
  <c r="B396" i="40"/>
  <c r="M395" i="40"/>
  <c r="L395" i="40"/>
  <c r="B395" i="40"/>
  <c r="M394" i="40"/>
  <c r="L394" i="40"/>
  <c r="B394" i="40"/>
  <c r="M393" i="40"/>
  <c r="L393" i="40"/>
  <c r="B393" i="40"/>
  <c r="M392" i="40"/>
  <c r="L392" i="40"/>
  <c r="B392" i="40"/>
  <c r="M391" i="40"/>
  <c r="L391" i="40"/>
  <c r="B391" i="40"/>
  <c r="M390" i="40"/>
  <c r="L390" i="40"/>
  <c r="B390" i="40"/>
  <c r="M389" i="40"/>
  <c r="L389" i="40"/>
  <c r="B389" i="40"/>
  <c r="M388" i="40"/>
  <c r="L388" i="40"/>
  <c r="B388" i="40"/>
  <c r="M387" i="40"/>
  <c r="L387" i="40"/>
  <c r="B387" i="40"/>
  <c r="M386" i="40"/>
  <c r="L386" i="40"/>
  <c r="B386" i="40"/>
  <c r="M385" i="40"/>
  <c r="L385" i="40"/>
  <c r="B385" i="40"/>
  <c r="M384" i="40"/>
  <c r="L384" i="40"/>
  <c r="B384" i="40"/>
  <c r="M383" i="40"/>
  <c r="L383" i="40"/>
  <c r="B383" i="40"/>
  <c r="M382" i="40"/>
  <c r="L382" i="40"/>
  <c r="B382" i="40"/>
  <c r="M381" i="40"/>
  <c r="L381" i="40"/>
  <c r="B381" i="40"/>
  <c r="M380" i="40"/>
  <c r="L380" i="40"/>
  <c r="B380" i="40"/>
  <c r="M379" i="40"/>
  <c r="L379" i="40"/>
  <c r="B379" i="40"/>
  <c r="M378" i="40"/>
  <c r="L378" i="40"/>
  <c r="B378" i="40"/>
  <c r="M377" i="40"/>
  <c r="L377" i="40"/>
  <c r="B377" i="40"/>
  <c r="M376" i="40"/>
  <c r="L376" i="40"/>
  <c r="B376" i="40"/>
  <c r="M375" i="40"/>
  <c r="L375" i="40"/>
  <c r="B375" i="40"/>
  <c r="M374" i="40"/>
  <c r="L374" i="40"/>
  <c r="B374" i="40"/>
  <c r="M373" i="40"/>
  <c r="L373" i="40"/>
  <c r="B373" i="40"/>
  <c r="M372" i="40"/>
  <c r="L372" i="40"/>
  <c r="B372" i="40"/>
  <c r="M371" i="40"/>
  <c r="L371" i="40"/>
  <c r="B371" i="40"/>
  <c r="M370" i="40"/>
  <c r="L370" i="40"/>
  <c r="B370" i="40"/>
  <c r="M369" i="40"/>
  <c r="L369" i="40"/>
  <c r="B369" i="40"/>
  <c r="M368" i="40"/>
  <c r="L368" i="40"/>
  <c r="B368" i="40"/>
  <c r="M367" i="40"/>
  <c r="L367" i="40"/>
  <c r="B367" i="40"/>
  <c r="M366" i="40"/>
  <c r="L366" i="40"/>
  <c r="B366" i="40"/>
  <c r="M365" i="40"/>
  <c r="L365" i="40"/>
  <c r="B365" i="40"/>
  <c r="M364" i="40"/>
  <c r="L364" i="40"/>
  <c r="B364" i="40"/>
  <c r="M363" i="40"/>
  <c r="L363" i="40"/>
  <c r="B363" i="40"/>
  <c r="M362" i="40"/>
  <c r="L362" i="40"/>
  <c r="B362" i="40"/>
  <c r="M361" i="40"/>
  <c r="L361" i="40"/>
  <c r="B361" i="40"/>
  <c r="M360" i="40"/>
  <c r="L360" i="40"/>
  <c r="B360" i="40"/>
  <c r="M359" i="40"/>
  <c r="L359" i="40"/>
  <c r="B359" i="40"/>
  <c r="M358" i="40"/>
  <c r="L358" i="40"/>
  <c r="B358" i="40"/>
  <c r="M357" i="40"/>
  <c r="L357" i="40"/>
  <c r="B357" i="40"/>
  <c r="M356" i="40"/>
  <c r="L356" i="40"/>
  <c r="B356" i="40"/>
  <c r="M355" i="40"/>
  <c r="L355" i="40"/>
  <c r="B355" i="40"/>
  <c r="M354" i="40"/>
  <c r="L354" i="40"/>
  <c r="B354" i="40"/>
  <c r="M353" i="40"/>
  <c r="L353" i="40"/>
  <c r="B353" i="40"/>
  <c r="M352" i="40"/>
  <c r="L352" i="40"/>
  <c r="B352" i="40"/>
  <c r="M351" i="40"/>
  <c r="L351" i="40"/>
  <c r="B351" i="40"/>
  <c r="M350" i="40"/>
  <c r="L350" i="40"/>
  <c r="B350" i="40"/>
  <c r="M349" i="40"/>
  <c r="L349" i="40"/>
  <c r="B349" i="40"/>
  <c r="M348" i="40"/>
  <c r="L348" i="40"/>
  <c r="B348" i="40"/>
  <c r="M347" i="40"/>
  <c r="L347" i="40"/>
  <c r="B347" i="40"/>
  <c r="M346" i="40"/>
  <c r="L346" i="40"/>
  <c r="B346" i="40"/>
  <c r="M345" i="40"/>
  <c r="L345" i="40"/>
  <c r="B345" i="40"/>
  <c r="M344" i="40"/>
  <c r="L344" i="40"/>
  <c r="B344" i="40"/>
  <c r="M343" i="40"/>
  <c r="L343" i="40"/>
  <c r="B343" i="40"/>
  <c r="M342" i="40"/>
  <c r="L342" i="40"/>
  <c r="B342" i="40"/>
  <c r="M341" i="40"/>
  <c r="L341" i="40"/>
  <c r="B341" i="40"/>
  <c r="M340" i="40"/>
  <c r="L340" i="40"/>
  <c r="B340" i="40"/>
  <c r="M339" i="40"/>
  <c r="L339" i="40"/>
  <c r="B339" i="40"/>
  <c r="M338" i="40"/>
  <c r="L338" i="40"/>
  <c r="B338" i="40"/>
  <c r="M337" i="40"/>
  <c r="L337" i="40"/>
  <c r="B337" i="40"/>
  <c r="M336" i="40"/>
  <c r="L336" i="40"/>
  <c r="B336" i="40"/>
  <c r="M335" i="40"/>
  <c r="L335" i="40"/>
  <c r="B335" i="40"/>
  <c r="M334" i="40"/>
  <c r="L334" i="40"/>
  <c r="B334" i="40"/>
  <c r="M333" i="40"/>
  <c r="L333" i="40"/>
  <c r="B333" i="40"/>
  <c r="M332" i="40"/>
  <c r="L332" i="40"/>
  <c r="B332" i="40"/>
  <c r="M331" i="40"/>
  <c r="L331" i="40"/>
  <c r="B331" i="40"/>
  <c r="M330" i="40"/>
  <c r="L330" i="40"/>
  <c r="B330" i="40"/>
  <c r="M329" i="40"/>
  <c r="L329" i="40"/>
  <c r="B329" i="40"/>
  <c r="M328" i="40"/>
  <c r="L328" i="40"/>
  <c r="B328" i="40"/>
  <c r="M327" i="40"/>
  <c r="L327" i="40"/>
  <c r="B327" i="40"/>
  <c r="M326" i="40"/>
  <c r="L326" i="40"/>
  <c r="B326" i="40"/>
  <c r="M325" i="40"/>
  <c r="L325" i="40"/>
  <c r="B325" i="40"/>
  <c r="M324" i="40"/>
  <c r="L324" i="40"/>
  <c r="B324" i="40"/>
  <c r="M323" i="40"/>
  <c r="L323" i="40"/>
  <c r="B323" i="40"/>
  <c r="M322" i="40"/>
  <c r="L322" i="40"/>
  <c r="B322" i="40"/>
  <c r="M321" i="40"/>
  <c r="L321" i="40"/>
  <c r="B321" i="40"/>
  <c r="M320" i="40"/>
  <c r="L320" i="40"/>
  <c r="B320" i="40"/>
  <c r="M319" i="40"/>
  <c r="L319" i="40"/>
  <c r="B319" i="40"/>
  <c r="M318" i="40"/>
  <c r="L318" i="40"/>
  <c r="B318" i="40"/>
  <c r="M317" i="40"/>
  <c r="L317" i="40"/>
  <c r="B317" i="40"/>
  <c r="M316" i="40"/>
  <c r="L316" i="40"/>
  <c r="B316" i="40"/>
  <c r="M315" i="40"/>
  <c r="L315" i="40"/>
  <c r="B315" i="40"/>
  <c r="M314" i="40"/>
  <c r="L314" i="40"/>
  <c r="B314" i="40"/>
  <c r="M313" i="40"/>
  <c r="L313" i="40"/>
  <c r="B313" i="40"/>
  <c r="M312" i="40"/>
  <c r="L312" i="40"/>
  <c r="B312" i="40"/>
  <c r="M311" i="40"/>
  <c r="L311" i="40"/>
  <c r="B311" i="40"/>
  <c r="M310" i="40"/>
  <c r="L310" i="40"/>
  <c r="B310" i="40"/>
  <c r="M309" i="40"/>
  <c r="L309" i="40"/>
  <c r="B309" i="40"/>
  <c r="M308" i="40"/>
  <c r="L308" i="40"/>
  <c r="B308" i="40"/>
  <c r="M307" i="40"/>
  <c r="L307" i="40"/>
  <c r="B307" i="40"/>
  <c r="M306" i="40"/>
  <c r="L306" i="40"/>
  <c r="B306" i="40"/>
  <c r="M305" i="40"/>
  <c r="L305" i="40"/>
  <c r="B305" i="40"/>
  <c r="M304" i="40"/>
  <c r="L304" i="40"/>
  <c r="B304" i="40"/>
  <c r="M303" i="40"/>
  <c r="L303" i="40"/>
  <c r="B303" i="40"/>
  <c r="M302" i="40"/>
  <c r="L302" i="40"/>
  <c r="B302" i="40"/>
  <c r="M301" i="40"/>
  <c r="L301" i="40"/>
  <c r="B301" i="40"/>
  <c r="M300" i="40"/>
  <c r="L300" i="40"/>
  <c r="B300" i="40"/>
  <c r="M299" i="40"/>
  <c r="L299" i="40"/>
  <c r="B299" i="40"/>
  <c r="M298" i="40"/>
  <c r="L298" i="40"/>
  <c r="B298" i="40"/>
  <c r="M297" i="40"/>
  <c r="L297" i="40"/>
  <c r="B297" i="40"/>
  <c r="M296" i="40"/>
  <c r="L296" i="40"/>
  <c r="B296" i="40"/>
  <c r="M295" i="40"/>
  <c r="L295" i="40"/>
  <c r="B295" i="40"/>
  <c r="M294" i="40"/>
  <c r="L294" i="40"/>
  <c r="B294" i="40"/>
  <c r="M293" i="40"/>
  <c r="L293" i="40"/>
  <c r="B293" i="40"/>
  <c r="M292" i="40"/>
  <c r="L292" i="40"/>
  <c r="B292" i="40"/>
  <c r="M291" i="40"/>
  <c r="L291" i="40"/>
  <c r="B291" i="40"/>
  <c r="M290" i="40"/>
  <c r="L290" i="40"/>
  <c r="B290" i="40"/>
  <c r="M289" i="40"/>
  <c r="L289" i="40"/>
  <c r="B289" i="40"/>
  <c r="M288" i="40"/>
  <c r="L288" i="40"/>
  <c r="B288" i="40"/>
  <c r="M287" i="40"/>
  <c r="L287" i="40"/>
  <c r="B287" i="40"/>
  <c r="M286" i="40"/>
  <c r="L286" i="40"/>
  <c r="B286" i="40"/>
  <c r="M285" i="40"/>
  <c r="L285" i="40"/>
  <c r="B285" i="40"/>
  <c r="M284" i="40"/>
  <c r="L284" i="40"/>
  <c r="B284" i="40"/>
  <c r="M283" i="40"/>
  <c r="L283" i="40"/>
  <c r="B283" i="40"/>
  <c r="M282" i="40"/>
  <c r="L282" i="40"/>
  <c r="B282" i="40"/>
  <c r="M281" i="40"/>
  <c r="L281" i="40"/>
  <c r="B281" i="40"/>
  <c r="M280" i="40"/>
  <c r="L280" i="40"/>
  <c r="B280" i="40"/>
  <c r="M279" i="40"/>
  <c r="L279" i="40"/>
  <c r="B279" i="40"/>
  <c r="M278" i="40"/>
  <c r="L278" i="40"/>
  <c r="B278" i="40"/>
  <c r="M277" i="40"/>
  <c r="L277" i="40"/>
  <c r="B277" i="40"/>
  <c r="M276" i="40"/>
  <c r="L276" i="40"/>
  <c r="B276" i="40"/>
  <c r="M275" i="40"/>
  <c r="L275" i="40"/>
  <c r="B275" i="40"/>
  <c r="M274" i="40"/>
  <c r="L274" i="40"/>
  <c r="B274" i="40"/>
  <c r="M273" i="40"/>
  <c r="L273" i="40"/>
  <c r="B273" i="40"/>
  <c r="M272" i="40"/>
  <c r="L272" i="40"/>
  <c r="B272" i="40"/>
  <c r="M271" i="40"/>
  <c r="L271" i="40"/>
  <c r="B271" i="40"/>
  <c r="M270" i="40"/>
  <c r="L270" i="40"/>
  <c r="B270" i="40"/>
  <c r="M269" i="40"/>
  <c r="L269" i="40"/>
  <c r="B269" i="40"/>
  <c r="M268" i="40"/>
  <c r="L268" i="40"/>
  <c r="B268" i="40"/>
  <c r="M267" i="40"/>
  <c r="L267" i="40"/>
  <c r="B267" i="40"/>
  <c r="M266" i="40"/>
  <c r="L266" i="40"/>
  <c r="B266" i="40"/>
  <c r="M265" i="40"/>
  <c r="L265" i="40"/>
  <c r="B265" i="40"/>
  <c r="M264" i="40"/>
  <c r="L264" i="40"/>
  <c r="B264" i="40"/>
  <c r="M263" i="40"/>
  <c r="L263" i="40"/>
  <c r="B263" i="40"/>
  <c r="M262" i="40"/>
  <c r="L262" i="40"/>
  <c r="B262" i="40"/>
  <c r="M261" i="40"/>
  <c r="L261" i="40"/>
  <c r="B261" i="40"/>
  <c r="M260" i="40"/>
  <c r="L260" i="40"/>
  <c r="B260" i="40"/>
  <c r="M259" i="40"/>
  <c r="L259" i="40"/>
  <c r="B259" i="40"/>
  <c r="M258" i="40"/>
  <c r="L258" i="40"/>
  <c r="B258" i="40"/>
  <c r="M257" i="40"/>
  <c r="L257" i="40"/>
  <c r="B257" i="40"/>
  <c r="M256" i="40"/>
  <c r="L256" i="40"/>
  <c r="B256" i="40"/>
  <c r="M255" i="40"/>
  <c r="L255" i="40"/>
  <c r="B255" i="40"/>
  <c r="M254" i="40"/>
  <c r="L254" i="40"/>
  <c r="B254" i="40"/>
  <c r="M253" i="40"/>
  <c r="L253" i="40"/>
  <c r="B253" i="40"/>
  <c r="M252" i="40"/>
  <c r="L252" i="40"/>
  <c r="B252" i="40"/>
  <c r="M251" i="40"/>
  <c r="L251" i="40"/>
  <c r="B251" i="40"/>
  <c r="M250" i="40"/>
  <c r="L250" i="40"/>
  <c r="B250" i="40"/>
  <c r="M249" i="40"/>
  <c r="L249" i="40"/>
  <c r="B249" i="40"/>
  <c r="M248" i="40"/>
  <c r="L248" i="40"/>
  <c r="B248" i="40"/>
  <c r="M247" i="40"/>
  <c r="L247" i="40"/>
  <c r="B247" i="40"/>
  <c r="M246" i="40"/>
  <c r="L246" i="40"/>
  <c r="B246" i="40"/>
  <c r="M245" i="40"/>
  <c r="L245" i="40"/>
  <c r="B245" i="40"/>
  <c r="M244" i="40"/>
  <c r="L244" i="40"/>
  <c r="B244" i="40"/>
  <c r="M243" i="40"/>
  <c r="L243" i="40"/>
  <c r="B243" i="40"/>
  <c r="M242" i="40"/>
  <c r="L242" i="40"/>
  <c r="B242" i="40"/>
  <c r="M241" i="40"/>
  <c r="L241" i="40"/>
  <c r="B241" i="40"/>
  <c r="M240" i="40"/>
  <c r="L240" i="40"/>
  <c r="B240" i="40"/>
  <c r="M239" i="40"/>
  <c r="L239" i="40"/>
  <c r="B239" i="40"/>
  <c r="M238" i="40"/>
  <c r="L238" i="40"/>
  <c r="B238" i="40"/>
  <c r="M237" i="40"/>
  <c r="L237" i="40"/>
  <c r="B237" i="40"/>
  <c r="M236" i="40"/>
  <c r="L236" i="40"/>
  <c r="B236" i="40"/>
  <c r="M235" i="40"/>
  <c r="L235" i="40"/>
  <c r="B235" i="40"/>
  <c r="M234" i="40"/>
  <c r="L234" i="40"/>
  <c r="B234" i="40"/>
  <c r="M233" i="40"/>
  <c r="L233" i="40"/>
  <c r="B233" i="40"/>
  <c r="M232" i="40"/>
  <c r="L232" i="40"/>
  <c r="B232" i="40"/>
  <c r="M231" i="40"/>
  <c r="L231" i="40"/>
  <c r="B231" i="40"/>
  <c r="M230" i="40"/>
  <c r="L230" i="40"/>
  <c r="B230" i="40"/>
  <c r="M229" i="40"/>
  <c r="L229" i="40"/>
  <c r="B229" i="40"/>
  <c r="M228" i="40"/>
  <c r="L228" i="40"/>
  <c r="B228" i="40"/>
  <c r="M227" i="40"/>
  <c r="L227" i="40"/>
  <c r="B227" i="40"/>
  <c r="M226" i="40"/>
  <c r="L226" i="40"/>
  <c r="B226" i="40"/>
  <c r="M225" i="40"/>
  <c r="L225" i="40"/>
  <c r="B225" i="40"/>
  <c r="M224" i="40"/>
  <c r="L224" i="40"/>
  <c r="B224" i="40"/>
  <c r="M223" i="40"/>
  <c r="L223" i="40"/>
  <c r="B223" i="40"/>
  <c r="M222" i="40"/>
  <c r="L222" i="40"/>
  <c r="B222" i="40"/>
  <c r="M221" i="40"/>
  <c r="L221" i="40"/>
  <c r="B221" i="40"/>
  <c r="M220" i="40"/>
  <c r="L220" i="40"/>
  <c r="B220" i="40"/>
  <c r="M219" i="40"/>
  <c r="L219" i="40"/>
  <c r="B219" i="40"/>
  <c r="M218" i="40"/>
  <c r="L218" i="40"/>
  <c r="B218" i="40"/>
  <c r="M217" i="40"/>
  <c r="L217" i="40"/>
  <c r="B217" i="40"/>
  <c r="M216" i="40"/>
  <c r="L216" i="40"/>
  <c r="B216" i="40"/>
  <c r="M215" i="40"/>
  <c r="L215" i="40"/>
  <c r="B215" i="40"/>
  <c r="M214" i="40"/>
  <c r="L214" i="40"/>
  <c r="B214" i="40"/>
  <c r="M213" i="40"/>
  <c r="L213" i="40"/>
  <c r="B213" i="40"/>
  <c r="M212" i="40"/>
  <c r="L212" i="40"/>
  <c r="B212" i="40"/>
  <c r="M211" i="40"/>
  <c r="L211" i="40"/>
  <c r="B211" i="40"/>
  <c r="M210" i="40"/>
  <c r="L210" i="40"/>
  <c r="B210" i="40"/>
  <c r="M209" i="40"/>
  <c r="L209" i="40"/>
  <c r="B209" i="40"/>
  <c r="M208" i="40"/>
  <c r="L208" i="40"/>
  <c r="B208" i="40"/>
  <c r="M207" i="40"/>
  <c r="L207" i="40"/>
  <c r="B207" i="40"/>
  <c r="M206" i="40"/>
  <c r="L206" i="40"/>
  <c r="B206" i="40"/>
  <c r="M205" i="40"/>
  <c r="L205" i="40"/>
  <c r="B205" i="40"/>
  <c r="M204" i="40"/>
  <c r="L204" i="40"/>
  <c r="B204" i="40"/>
  <c r="M203" i="40"/>
  <c r="L203" i="40"/>
  <c r="B203" i="40"/>
  <c r="M202" i="40"/>
  <c r="L202" i="40"/>
  <c r="B202" i="40"/>
  <c r="M201" i="40"/>
  <c r="L201" i="40"/>
  <c r="B201" i="40"/>
  <c r="M200" i="40"/>
  <c r="L200" i="40"/>
  <c r="B200" i="40"/>
  <c r="M199" i="40"/>
  <c r="L199" i="40"/>
  <c r="B199" i="40"/>
  <c r="M198" i="40"/>
  <c r="L198" i="40"/>
  <c r="B198" i="40"/>
  <c r="M197" i="40"/>
  <c r="L197" i="40"/>
  <c r="B197" i="40"/>
  <c r="M196" i="40"/>
  <c r="L196" i="40"/>
  <c r="B196" i="40"/>
  <c r="M195" i="40"/>
  <c r="L195" i="40"/>
  <c r="B195" i="40"/>
  <c r="M194" i="40"/>
  <c r="L194" i="40"/>
  <c r="B194" i="40"/>
  <c r="M193" i="40"/>
  <c r="L193" i="40"/>
  <c r="B193" i="40"/>
  <c r="M192" i="40"/>
  <c r="L192" i="40"/>
  <c r="B192" i="40"/>
  <c r="M191" i="40"/>
  <c r="L191" i="40"/>
  <c r="B191" i="40"/>
  <c r="M190" i="40"/>
  <c r="L190" i="40"/>
  <c r="B190" i="40"/>
  <c r="M189" i="40"/>
  <c r="L189" i="40"/>
  <c r="B189" i="40"/>
  <c r="M188" i="40"/>
  <c r="L188" i="40"/>
  <c r="B188" i="40"/>
  <c r="M187" i="40"/>
  <c r="L187" i="40"/>
  <c r="B187" i="40"/>
  <c r="M186" i="40"/>
  <c r="L186" i="40"/>
  <c r="B186" i="40"/>
  <c r="M185" i="40"/>
  <c r="L185" i="40"/>
  <c r="B185" i="40"/>
  <c r="M184" i="40"/>
  <c r="L184" i="40"/>
  <c r="B184" i="40"/>
  <c r="M183" i="40"/>
  <c r="L183" i="40"/>
  <c r="B183" i="40"/>
  <c r="M182" i="40"/>
  <c r="L182" i="40"/>
  <c r="B182" i="40"/>
  <c r="M181" i="40"/>
  <c r="L181" i="40"/>
  <c r="B181" i="40"/>
  <c r="M180" i="40"/>
  <c r="L180" i="40"/>
  <c r="B180" i="40"/>
  <c r="M179" i="40"/>
  <c r="L179" i="40"/>
  <c r="B179" i="40"/>
  <c r="M178" i="40"/>
  <c r="L178" i="40"/>
  <c r="B178" i="40"/>
  <c r="M177" i="40"/>
  <c r="L177" i="40"/>
  <c r="B177" i="40"/>
  <c r="M176" i="40"/>
  <c r="L176" i="40"/>
  <c r="B176" i="40"/>
  <c r="M175" i="40"/>
  <c r="L175" i="40"/>
  <c r="B175" i="40"/>
  <c r="M174" i="40"/>
  <c r="L174" i="40"/>
  <c r="B174" i="40"/>
  <c r="M173" i="40"/>
  <c r="L173" i="40"/>
  <c r="B173" i="40"/>
  <c r="M172" i="40"/>
  <c r="L172" i="40"/>
  <c r="B172" i="40"/>
  <c r="M171" i="40"/>
  <c r="L171" i="40"/>
  <c r="B171" i="40"/>
  <c r="M170" i="40"/>
  <c r="L170" i="40"/>
  <c r="B170" i="40"/>
  <c r="M169" i="40"/>
  <c r="L169" i="40"/>
  <c r="B169" i="40"/>
  <c r="M168" i="40"/>
  <c r="L168" i="40"/>
  <c r="B168" i="40"/>
  <c r="M167" i="40"/>
  <c r="L167" i="40"/>
  <c r="B167" i="40"/>
  <c r="M166" i="40"/>
  <c r="L166" i="40"/>
  <c r="B166" i="40"/>
  <c r="M165" i="40"/>
  <c r="L165" i="40"/>
  <c r="B165" i="40"/>
  <c r="M164" i="40"/>
  <c r="L164" i="40"/>
  <c r="B164" i="40"/>
  <c r="M163" i="40"/>
  <c r="L163" i="40"/>
  <c r="B163" i="40"/>
  <c r="M162" i="40"/>
  <c r="L162" i="40"/>
  <c r="B162" i="40"/>
  <c r="M161" i="40"/>
  <c r="L161" i="40"/>
  <c r="B161" i="40"/>
  <c r="M160" i="40"/>
  <c r="L160" i="40"/>
  <c r="B160" i="40"/>
  <c r="M159" i="40"/>
  <c r="L159" i="40"/>
  <c r="B159" i="40"/>
  <c r="M158" i="40"/>
  <c r="L158" i="40"/>
  <c r="B158" i="40"/>
  <c r="M157" i="40"/>
  <c r="L157" i="40"/>
  <c r="B157" i="40"/>
  <c r="M156" i="40"/>
  <c r="L156" i="40"/>
  <c r="B156" i="40"/>
  <c r="M155" i="40"/>
  <c r="L155" i="40"/>
  <c r="B155" i="40"/>
  <c r="M154" i="40"/>
  <c r="L154" i="40"/>
  <c r="B154" i="40"/>
  <c r="M153" i="40"/>
  <c r="L153" i="40"/>
  <c r="B153" i="40"/>
  <c r="M152" i="40"/>
  <c r="L152" i="40"/>
  <c r="B152" i="40"/>
  <c r="M151" i="40"/>
  <c r="L151" i="40"/>
  <c r="B151" i="40"/>
  <c r="M150" i="40"/>
  <c r="L150" i="40"/>
  <c r="B150" i="40"/>
  <c r="M149" i="40"/>
  <c r="L149" i="40"/>
  <c r="B149" i="40"/>
  <c r="M148" i="40"/>
  <c r="L148" i="40"/>
  <c r="B148" i="40"/>
  <c r="M147" i="40"/>
  <c r="L147" i="40"/>
  <c r="B147" i="40"/>
  <c r="M146" i="40"/>
  <c r="L146" i="40"/>
  <c r="B146" i="40"/>
  <c r="M145" i="40"/>
  <c r="L145" i="40"/>
  <c r="B145" i="40"/>
  <c r="M144" i="40"/>
  <c r="L144" i="40"/>
  <c r="B144" i="40"/>
  <c r="M143" i="40"/>
  <c r="L143" i="40"/>
  <c r="B143" i="40"/>
  <c r="M142" i="40"/>
  <c r="L142" i="40"/>
  <c r="B142" i="40"/>
  <c r="M141" i="40"/>
  <c r="L141" i="40"/>
  <c r="B141" i="40"/>
  <c r="M140" i="40"/>
  <c r="L140" i="40"/>
  <c r="B140" i="40"/>
  <c r="M139" i="40"/>
  <c r="L139" i="40"/>
  <c r="B139" i="40"/>
  <c r="M138" i="40"/>
  <c r="L138" i="40"/>
  <c r="B138" i="40"/>
  <c r="M137" i="40"/>
  <c r="L137" i="40"/>
  <c r="B137" i="40"/>
  <c r="M136" i="40"/>
  <c r="L136" i="40"/>
  <c r="B136" i="40"/>
  <c r="M135" i="40"/>
  <c r="L135" i="40"/>
  <c r="B135" i="40"/>
  <c r="M134" i="40"/>
  <c r="L134" i="40"/>
  <c r="B134" i="40"/>
  <c r="M133" i="40"/>
  <c r="L133" i="40"/>
  <c r="B133" i="40"/>
  <c r="M132" i="40"/>
  <c r="L132" i="40"/>
  <c r="B132" i="40"/>
  <c r="M131" i="40"/>
  <c r="L131" i="40"/>
  <c r="B131" i="40"/>
  <c r="M130" i="40"/>
  <c r="L130" i="40"/>
  <c r="B130" i="40"/>
  <c r="M129" i="40"/>
  <c r="L129" i="40"/>
  <c r="B129" i="40"/>
  <c r="M128" i="40"/>
  <c r="L128" i="40"/>
  <c r="B128" i="40"/>
  <c r="M127" i="40"/>
  <c r="L127" i="40"/>
  <c r="B127" i="40"/>
  <c r="M126" i="40"/>
  <c r="L126" i="40"/>
  <c r="B126" i="40"/>
  <c r="M125" i="40"/>
  <c r="L125" i="40"/>
  <c r="B125" i="40"/>
  <c r="M124" i="40"/>
  <c r="L124" i="40"/>
  <c r="B124" i="40"/>
  <c r="M123" i="40"/>
  <c r="L123" i="40"/>
  <c r="B123" i="40"/>
  <c r="M122" i="40"/>
  <c r="L122" i="40"/>
  <c r="B122" i="40"/>
  <c r="M121" i="40"/>
  <c r="L121" i="40"/>
  <c r="B121" i="40"/>
  <c r="M120" i="40"/>
  <c r="L120" i="40"/>
  <c r="B120" i="40"/>
  <c r="M119" i="40"/>
  <c r="L119" i="40"/>
  <c r="B119" i="40"/>
  <c r="M118" i="40"/>
  <c r="L118" i="40"/>
  <c r="B118" i="40"/>
  <c r="M117" i="40"/>
  <c r="L117" i="40"/>
  <c r="B117" i="40"/>
  <c r="M116" i="40"/>
  <c r="L116" i="40"/>
  <c r="B116" i="40"/>
  <c r="M115" i="40"/>
  <c r="L115" i="40"/>
  <c r="B115" i="40"/>
  <c r="M114" i="40"/>
  <c r="L114" i="40"/>
  <c r="B114" i="40"/>
  <c r="M113" i="40"/>
  <c r="L113" i="40"/>
  <c r="B113" i="40"/>
  <c r="M112" i="40"/>
  <c r="L112" i="40"/>
  <c r="B112" i="40"/>
  <c r="M111" i="40"/>
  <c r="L111" i="40"/>
  <c r="B111" i="40"/>
  <c r="M110" i="40"/>
  <c r="L110" i="40"/>
  <c r="B110" i="40"/>
  <c r="M109" i="40"/>
  <c r="L109" i="40"/>
  <c r="B109" i="40"/>
  <c r="M108" i="40"/>
  <c r="L108" i="40"/>
  <c r="B108" i="40"/>
  <c r="M107" i="40"/>
  <c r="L107" i="40"/>
  <c r="B107" i="40"/>
  <c r="M106" i="40"/>
  <c r="L106" i="40"/>
  <c r="B106" i="40"/>
  <c r="M105" i="40"/>
  <c r="L105" i="40"/>
  <c r="B105" i="40"/>
  <c r="M104" i="40"/>
  <c r="L104" i="40"/>
  <c r="B104" i="40"/>
  <c r="M103" i="40"/>
  <c r="L103" i="40"/>
  <c r="B103" i="40"/>
  <c r="M102" i="40"/>
  <c r="L102" i="40"/>
  <c r="B102" i="40"/>
  <c r="M101" i="40"/>
  <c r="L101" i="40"/>
  <c r="B101" i="40"/>
  <c r="M100" i="40"/>
  <c r="L100" i="40"/>
  <c r="B100" i="40"/>
  <c r="M99" i="40"/>
  <c r="L99" i="40"/>
  <c r="B99" i="40"/>
  <c r="M98" i="40"/>
  <c r="L98" i="40"/>
  <c r="B98" i="40"/>
  <c r="M97" i="40"/>
  <c r="L97" i="40"/>
  <c r="B97" i="40"/>
  <c r="M96" i="40"/>
  <c r="L96" i="40"/>
  <c r="B96" i="40"/>
  <c r="M95" i="40"/>
  <c r="L95" i="40"/>
  <c r="B95" i="40"/>
  <c r="M94" i="40"/>
  <c r="L94" i="40"/>
  <c r="B94" i="40"/>
  <c r="M93" i="40"/>
  <c r="L93" i="40"/>
  <c r="B93" i="40"/>
  <c r="M92" i="40"/>
  <c r="L92" i="40"/>
  <c r="B92" i="40"/>
  <c r="M91" i="40"/>
  <c r="L91" i="40"/>
  <c r="B91" i="40"/>
  <c r="M90" i="40"/>
  <c r="L90" i="40"/>
  <c r="B90" i="40"/>
  <c r="M89" i="40"/>
  <c r="L89" i="40"/>
  <c r="B89" i="40"/>
  <c r="M88" i="40"/>
  <c r="L88" i="40"/>
  <c r="B88" i="40"/>
  <c r="M87" i="40"/>
  <c r="L87" i="40"/>
  <c r="B87" i="40"/>
  <c r="M86" i="40"/>
  <c r="L86" i="40"/>
  <c r="B86" i="40"/>
  <c r="M85" i="40"/>
  <c r="L85" i="40"/>
  <c r="B85" i="40"/>
  <c r="M84" i="40"/>
  <c r="L84" i="40"/>
  <c r="B84" i="40"/>
  <c r="M83" i="40"/>
  <c r="L83" i="40"/>
  <c r="B83" i="40"/>
  <c r="M82" i="40"/>
  <c r="L82" i="40"/>
  <c r="B82" i="40"/>
  <c r="M81" i="40"/>
  <c r="L81" i="40"/>
  <c r="B81" i="40"/>
  <c r="M80" i="40"/>
  <c r="L80" i="40"/>
  <c r="B80" i="40"/>
  <c r="M79" i="40"/>
  <c r="L79" i="40"/>
  <c r="B79" i="40"/>
  <c r="M78" i="40"/>
  <c r="L78" i="40"/>
  <c r="B78" i="40"/>
  <c r="M77" i="40"/>
  <c r="L77" i="40"/>
  <c r="B77" i="40"/>
  <c r="M76" i="40"/>
  <c r="L76" i="40"/>
  <c r="B76" i="40"/>
  <c r="M75" i="40"/>
  <c r="L75" i="40"/>
  <c r="B75" i="40"/>
  <c r="M74" i="40"/>
  <c r="L74" i="40"/>
  <c r="B74" i="40"/>
  <c r="M73" i="40"/>
  <c r="L73" i="40"/>
  <c r="B73" i="40"/>
  <c r="M72" i="40"/>
  <c r="L72" i="40"/>
  <c r="B72" i="40"/>
  <c r="M71" i="40"/>
  <c r="L71" i="40"/>
  <c r="B71" i="40"/>
  <c r="M70" i="40"/>
  <c r="L70" i="40"/>
  <c r="B70" i="40"/>
  <c r="M69" i="40"/>
  <c r="L69" i="40"/>
  <c r="B69" i="40"/>
  <c r="M68" i="40"/>
  <c r="L68" i="40"/>
  <c r="B68" i="40"/>
  <c r="M67" i="40"/>
  <c r="L67" i="40"/>
  <c r="B67" i="40"/>
  <c r="M66" i="40"/>
  <c r="L66" i="40"/>
  <c r="B66" i="40"/>
  <c r="M65" i="40"/>
  <c r="L65" i="40"/>
  <c r="B65" i="40"/>
  <c r="M64" i="40"/>
  <c r="L64" i="40"/>
  <c r="B64" i="40"/>
  <c r="M63" i="40"/>
  <c r="L63" i="40"/>
  <c r="B63" i="40"/>
  <c r="M62" i="40"/>
  <c r="L62" i="40"/>
  <c r="B62" i="40"/>
  <c r="M61" i="40"/>
  <c r="L61" i="40"/>
  <c r="B61" i="40"/>
  <c r="M60" i="40"/>
  <c r="L60" i="40"/>
  <c r="B60" i="40"/>
  <c r="M59" i="40"/>
  <c r="L59" i="40"/>
  <c r="B59" i="40"/>
  <c r="M58" i="40"/>
  <c r="L58" i="40"/>
  <c r="B58" i="40"/>
  <c r="M57" i="40"/>
  <c r="L57" i="40"/>
  <c r="B57" i="40"/>
  <c r="M56" i="40"/>
  <c r="L56" i="40"/>
  <c r="B56" i="40"/>
  <c r="M55" i="40"/>
  <c r="L55" i="40"/>
  <c r="B55" i="40"/>
  <c r="M54" i="40"/>
  <c r="L54" i="40"/>
  <c r="B54" i="40"/>
  <c r="M53" i="40"/>
  <c r="L53" i="40"/>
  <c r="B53" i="40"/>
  <c r="M52" i="40"/>
  <c r="L52" i="40"/>
  <c r="B52" i="40"/>
  <c r="M51" i="40"/>
  <c r="L51" i="40"/>
  <c r="B51" i="40"/>
  <c r="M50" i="40"/>
  <c r="L50" i="40"/>
  <c r="B50" i="40"/>
  <c r="M49" i="40"/>
  <c r="L49" i="40"/>
  <c r="B49" i="40"/>
  <c r="M48" i="40"/>
  <c r="L48" i="40"/>
  <c r="B48" i="40"/>
  <c r="M47" i="40"/>
  <c r="L47" i="40"/>
  <c r="B47" i="40"/>
  <c r="M46" i="40"/>
  <c r="L46" i="40"/>
  <c r="B46" i="40"/>
  <c r="M45" i="40"/>
  <c r="L45" i="40"/>
  <c r="B45" i="40"/>
  <c r="M44" i="40"/>
  <c r="L44" i="40"/>
  <c r="B44" i="40"/>
  <c r="M43" i="40"/>
  <c r="L43" i="40"/>
  <c r="B43" i="40"/>
  <c r="M42" i="40"/>
  <c r="L42" i="40"/>
  <c r="B42" i="40"/>
  <c r="M41" i="40"/>
  <c r="L41" i="40"/>
  <c r="B41" i="40"/>
  <c r="M40" i="40"/>
  <c r="L40" i="40"/>
  <c r="B40" i="40"/>
  <c r="M39" i="40"/>
  <c r="L39" i="40"/>
  <c r="B39" i="40"/>
  <c r="M38" i="40"/>
  <c r="L38" i="40"/>
  <c r="B38" i="40"/>
  <c r="M37" i="40"/>
  <c r="L37" i="40"/>
  <c r="B37" i="40"/>
  <c r="M36" i="40"/>
  <c r="L36" i="40"/>
  <c r="B36" i="40"/>
  <c r="M35" i="40"/>
  <c r="L35" i="40"/>
  <c r="B35" i="40"/>
  <c r="M34" i="40"/>
  <c r="L34" i="40"/>
  <c r="B34" i="40"/>
  <c r="M33" i="40"/>
  <c r="L33" i="40"/>
  <c r="B33" i="40"/>
  <c r="M32" i="40"/>
  <c r="L32" i="40"/>
  <c r="B32" i="40"/>
  <c r="M31" i="40"/>
  <c r="L31" i="40"/>
  <c r="B31" i="40"/>
  <c r="M30" i="40"/>
  <c r="L30" i="40"/>
  <c r="B30" i="40"/>
  <c r="M29" i="40"/>
  <c r="L29" i="40"/>
  <c r="B29" i="40"/>
  <c r="M28" i="40"/>
  <c r="L28" i="40"/>
  <c r="B28" i="40"/>
  <c r="M27" i="40"/>
  <c r="L27" i="40"/>
  <c r="B27" i="40"/>
  <c r="M26" i="40"/>
  <c r="L26" i="40"/>
  <c r="B26" i="40"/>
  <c r="M25" i="40"/>
  <c r="L25" i="40"/>
  <c r="B25" i="40"/>
  <c r="M24" i="40"/>
  <c r="L24" i="40"/>
  <c r="B24" i="40"/>
  <c r="M23" i="40"/>
  <c r="L23" i="40"/>
  <c r="B23" i="40"/>
  <c r="M22" i="40"/>
  <c r="L22" i="40"/>
  <c r="B22" i="40"/>
  <c r="M21" i="40"/>
  <c r="L21" i="40"/>
  <c r="B21" i="40"/>
  <c r="M20" i="40"/>
  <c r="L20" i="40"/>
  <c r="B20" i="40"/>
  <c r="M19" i="40"/>
  <c r="L19" i="40"/>
  <c r="B19" i="40"/>
  <c r="M18" i="40"/>
  <c r="L18" i="40"/>
  <c r="B18" i="40"/>
  <c r="M17" i="40"/>
  <c r="L17" i="40"/>
  <c r="B17" i="40"/>
  <c r="M16" i="40"/>
  <c r="L16" i="40"/>
  <c r="B16" i="40"/>
  <c r="M15" i="40"/>
  <c r="L15" i="40"/>
  <c r="B15" i="40"/>
  <c r="M14" i="40"/>
  <c r="L14" i="40"/>
  <c r="B14" i="40"/>
  <c r="M13" i="40"/>
  <c r="L13" i="40"/>
  <c r="B13" i="40"/>
  <c r="M12" i="40"/>
  <c r="L12" i="40"/>
  <c r="B12" i="40"/>
  <c r="M11" i="40"/>
  <c r="L11" i="40"/>
  <c r="B11" i="40"/>
  <c r="M10" i="40"/>
  <c r="L10" i="40"/>
  <c r="B10" i="40"/>
  <c r="M9" i="40"/>
  <c r="L9" i="40"/>
  <c r="B9" i="40"/>
  <c r="M8" i="40"/>
  <c r="L8" i="40"/>
  <c r="B8" i="40"/>
  <c r="M7" i="40"/>
  <c r="L7" i="40"/>
  <c r="B7" i="40"/>
  <c r="M6" i="40"/>
  <c r="L6" i="40"/>
  <c r="B6" i="40"/>
  <c r="M5" i="40"/>
  <c r="L5" i="40"/>
  <c r="B5" i="40"/>
  <c r="M4" i="40"/>
  <c r="L4" i="40"/>
  <c r="B4" i="40"/>
  <c r="M3" i="40"/>
  <c r="L3" i="40"/>
  <c r="B3" i="40"/>
  <c r="M2" i="40"/>
  <c r="L2" i="40"/>
  <c r="B2" i="40"/>
  <c r="M405" i="39"/>
  <c r="L405" i="39"/>
  <c r="M404" i="39"/>
  <c r="L404" i="39"/>
  <c r="M403" i="39"/>
  <c r="L403" i="39"/>
  <c r="M402" i="39"/>
  <c r="L402" i="39"/>
  <c r="M401" i="39"/>
  <c r="L401" i="39"/>
  <c r="M400" i="39"/>
  <c r="L400" i="39"/>
  <c r="M399" i="39"/>
  <c r="L399" i="39"/>
  <c r="M398" i="39"/>
  <c r="L398" i="39"/>
  <c r="M397" i="39"/>
  <c r="L397" i="39"/>
  <c r="M396" i="39"/>
  <c r="L396" i="39"/>
  <c r="M395" i="39"/>
  <c r="L395" i="39"/>
  <c r="M394" i="39"/>
  <c r="L394" i="39"/>
  <c r="M393" i="39"/>
  <c r="L393" i="39"/>
  <c r="M392" i="39"/>
  <c r="L392" i="39"/>
  <c r="M391" i="39"/>
  <c r="L391" i="39"/>
  <c r="M390" i="39"/>
  <c r="L390" i="39"/>
  <c r="M389" i="39"/>
  <c r="L389" i="39"/>
  <c r="M388" i="39"/>
  <c r="L388" i="39"/>
  <c r="M387" i="39"/>
  <c r="L387" i="39"/>
  <c r="M386" i="39"/>
  <c r="L386" i="39"/>
  <c r="M385" i="39"/>
  <c r="L385" i="39"/>
  <c r="M384" i="39"/>
  <c r="L384" i="39"/>
  <c r="M383" i="39"/>
  <c r="L383" i="39"/>
  <c r="M382" i="39"/>
  <c r="L382" i="39"/>
  <c r="M381" i="39"/>
  <c r="L381" i="39"/>
  <c r="M380" i="39"/>
  <c r="L380" i="39"/>
  <c r="M379" i="39"/>
  <c r="L379" i="39"/>
  <c r="M378" i="39"/>
  <c r="L378" i="39"/>
  <c r="M377" i="39"/>
  <c r="L377" i="39"/>
  <c r="M376" i="39"/>
  <c r="L376" i="39"/>
  <c r="M375" i="39"/>
  <c r="L375" i="39"/>
  <c r="M374" i="39"/>
  <c r="L374" i="39"/>
  <c r="M373" i="39"/>
  <c r="L373" i="39"/>
  <c r="M372" i="39"/>
  <c r="L372" i="39"/>
  <c r="M371" i="39"/>
  <c r="L371" i="39"/>
  <c r="M370" i="39"/>
  <c r="L370" i="39"/>
  <c r="M369" i="39"/>
  <c r="L369" i="39"/>
  <c r="M368" i="39"/>
  <c r="L368" i="39"/>
  <c r="M367" i="39"/>
  <c r="L367" i="39"/>
  <c r="M366" i="39"/>
  <c r="L366" i="39"/>
  <c r="M365" i="39"/>
  <c r="L365" i="39"/>
  <c r="M364" i="39"/>
  <c r="L364" i="39"/>
  <c r="M363" i="39"/>
  <c r="L363" i="39"/>
  <c r="M362" i="39"/>
  <c r="L362" i="39"/>
  <c r="M361" i="39"/>
  <c r="L361" i="39"/>
  <c r="M360" i="39"/>
  <c r="L360" i="39"/>
  <c r="M359" i="39"/>
  <c r="L359" i="39"/>
  <c r="M358" i="39"/>
  <c r="L358" i="39"/>
  <c r="M357" i="39"/>
  <c r="L357" i="39"/>
  <c r="M356" i="39"/>
  <c r="L356" i="39"/>
  <c r="M355" i="39"/>
  <c r="L355" i="39"/>
  <c r="M354" i="39"/>
  <c r="L354" i="39"/>
  <c r="M353" i="39"/>
  <c r="L353" i="39"/>
  <c r="M352" i="39"/>
  <c r="L352" i="39"/>
  <c r="M351" i="39"/>
  <c r="L351" i="39"/>
  <c r="M350" i="39"/>
  <c r="L350" i="39"/>
  <c r="M349" i="39"/>
  <c r="L349" i="39"/>
  <c r="M348" i="39"/>
  <c r="L348" i="39"/>
  <c r="M347" i="39"/>
  <c r="L347" i="39"/>
  <c r="M346" i="39"/>
  <c r="L346" i="39"/>
  <c r="M345" i="39"/>
  <c r="L345" i="39"/>
  <c r="M344" i="39"/>
  <c r="L344" i="39"/>
  <c r="M343" i="39"/>
  <c r="L343" i="39"/>
  <c r="M342" i="39"/>
  <c r="L342" i="39"/>
  <c r="M341" i="39"/>
  <c r="L341" i="39"/>
  <c r="M340" i="39"/>
  <c r="L340" i="39"/>
  <c r="M339" i="39"/>
  <c r="L339" i="39"/>
  <c r="M338" i="39"/>
  <c r="L338" i="39"/>
  <c r="M337" i="39"/>
  <c r="L337" i="39"/>
  <c r="M336" i="39"/>
  <c r="L336" i="39"/>
  <c r="M335" i="39"/>
  <c r="L335" i="39"/>
  <c r="M334" i="39"/>
  <c r="L334" i="39"/>
  <c r="M333" i="39"/>
  <c r="L333" i="39"/>
  <c r="M332" i="39"/>
  <c r="L332" i="39"/>
  <c r="M331" i="39"/>
  <c r="L331" i="39"/>
  <c r="M330" i="39"/>
  <c r="L330" i="39"/>
  <c r="M329" i="39"/>
  <c r="L329" i="39"/>
  <c r="M328" i="39"/>
  <c r="L328" i="39"/>
  <c r="M327" i="39"/>
  <c r="L327" i="39"/>
  <c r="M326" i="39"/>
  <c r="L326" i="39"/>
  <c r="M325" i="39"/>
  <c r="L325" i="39"/>
  <c r="M324" i="39"/>
  <c r="L324" i="39"/>
  <c r="M323" i="39"/>
  <c r="L323" i="39"/>
  <c r="M322" i="39"/>
  <c r="L322" i="39"/>
  <c r="M321" i="39"/>
  <c r="L321" i="39"/>
  <c r="M320" i="39"/>
  <c r="L320" i="39"/>
  <c r="M319" i="39"/>
  <c r="L319" i="39"/>
  <c r="M318" i="39"/>
  <c r="L318" i="39"/>
  <c r="M317" i="39"/>
  <c r="L317" i="39"/>
  <c r="M316" i="39"/>
  <c r="L316" i="39"/>
  <c r="M315" i="39"/>
  <c r="L315" i="39"/>
  <c r="M314" i="39"/>
  <c r="L314" i="39"/>
  <c r="M313" i="39"/>
  <c r="L313" i="39"/>
  <c r="B405" i="39"/>
  <c r="B404" i="39"/>
  <c r="B403" i="39"/>
  <c r="B402" i="39"/>
  <c r="B401" i="39"/>
  <c r="B400" i="39"/>
  <c r="B399" i="39"/>
  <c r="B398" i="39"/>
  <c r="B397" i="39"/>
  <c r="B396" i="39"/>
  <c r="B395" i="39"/>
  <c r="B394" i="39"/>
  <c r="B393" i="39"/>
  <c r="B392" i="39"/>
  <c r="B391" i="39"/>
  <c r="B390" i="39"/>
  <c r="B389" i="39"/>
  <c r="B388" i="39"/>
  <c r="B387" i="39"/>
  <c r="B386" i="39"/>
  <c r="B385" i="39"/>
  <c r="B384" i="39"/>
  <c r="B383" i="39"/>
  <c r="B382" i="39"/>
  <c r="B381" i="39"/>
  <c r="B380" i="39"/>
  <c r="B379" i="39"/>
  <c r="B378" i="39"/>
  <c r="B377" i="39"/>
  <c r="B376" i="39"/>
  <c r="B375" i="39"/>
  <c r="B374" i="39"/>
  <c r="B373" i="39"/>
  <c r="B372" i="39"/>
  <c r="B371" i="39"/>
  <c r="B370" i="39"/>
  <c r="B369" i="39"/>
  <c r="B368" i="39"/>
  <c r="B367" i="39"/>
  <c r="B366" i="39"/>
  <c r="B365" i="39"/>
  <c r="B364" i="39"/>
  <c r="B363" i="39"/>
  <c r="B362" i="39"/>
  <c r="B361" i="39"/>
  <c r="B360" i="39"/>
  <c r="B359" i="39"/>
  <c r="B358" i="39"/>
  <c r="B357" i="39"/>
  <c r="B356" i="39"/>
  <c r="B355" i="39"/>
  <c r="B354" i="39"/>
  <c r="B353" i="39"/>
  <c r="B352" i="39"/>
  <c r="B351" i="39"/>
  <c r="B350" i="39"/>
  <c r="B349" i="39"/>
  <c r="B348" i="39"/>
  <c r="B347" i="39"/>
  <c r="B346" i="39"/>
  <c r="B345" i="39"/>
  <c r="B344" i="39"/>
  <c r="B343" i="39"/>
  <c r="B342" i="39"/>
  <c r="B341" i="39"/>
  <c r="B340" i="39"/>
  <c r="B339" i="39"/>
  <c r="B338" i="39"/>
  <c r="B337" i="39"/>
  <c r="B336" i="39"/>
  <c r="B335" i="39"/>
  <c r="B334" i="39"/>
  <c r="B333" i="39"/>
  <c r="B332" i="39"/>
  <c r="B331" i="39"/>
  <c r="B330" i="39"/>
  <c r="B329" i="39"/>
  <c r="B328" i="39"/>
  <c r="B327" i="39"/>
  <c r="B326" i="39"/>
  <c r="B325" i="39"/>
  <c r="B324" i="39"/>
  <c r="B323" i="39"/>
  <c r="B322" i="39"/>
  <c r="B321" i="39"/>
  <c r="B320" i="39"/>
  <c r="B319" i="39"/>
  <c r="B318" i="39"/>
  <c r="B317" i="39"/>
  <c r="B316" i="39"/>
  <c r="B315" i="39"/>
  <c r="B314" i="39"/>
  <c r="B313" i="39"/>
  <c r="M312" i="39"/>
  <c r="L312" i="39"/>
  <c r="B312" i="39"/>
  <c r="M311" i="39"/>
  <c r="L311" i="39"/>
  <c r="B311" i="39"/>
  <c r="M310" i="39"/>
  <c r="L310" i="39"/>
  <c r="B310" i="39"/>
  <c r="M309" i="39"/>
  <c r="L309" i="39"/>
  <c r="B309" i="39"/>
  <c r="M308" i="39"/>
  <c r="L308" i="39"/>
  <c r="B308" i="39"/>
  <c r="M307" i="39"/>
  <c r="L307" i="39"/>
  <c r="B307" i="39"/>
  <c r="M306" i="39"/>
  <c r="L306" i="39"/>
  <c r="B306" i="39"/>
  <c r="M305" i="39"/>
  <c r="L305" i="39"/>
  <c r="B305" i="39"/>
  <c r="M304" i="39"/>
  <c r="L304" i="39"/>
  <c r="B304" i="39"/>
  <c r="M303" i="39"/>
  <c r="L303" i="39"/>
  <c r="B303" i="39"/>
  <c r="M302" i="39"/>
  <c r="L302" i="39"/>
  <c r="B302" i="39"/>
  <c r="M301" i="39"/>
  <c r="L301" i="39"/>
  <c r="B301" i="39"/>
  <c r="M300" i="39"/>
  <c r="L300" i="39"/>
  <c r="B300" i="39"/>
  <c r="M299" i="39"/>
  <c r="L299" i="39"/>
  <c r="B299" i="39"/>
  <c r="M298" i="39"/>
  <c r="L298" i="39"/>
  <c r="B298" i="39"/>
  <c r="M297" i="39"/>
  <c r="L297" i="39"/>
  <c r="B297" i="39"/>
  <c r="M296" i="39"/>
  <c r="L296" i="39"/>
  <c r="B296" i="39"/>
  <c r="M295" i="39"/>
  <c r="L295" i="39"/>
  <c r="B295" i="39"/>
  <c r="M294" i="39"/>
  <c r="L294" i="39"/>
  <c r="B294" i="39"/>
  <c r="M293" i="39"/>
  <c r="L293" i="39"/>
  <c r="B293" i="39"/>
  <c r="M292" i="39"/>
  <c r="L292" i="39"/>
  <c r="B292" i="39"/>
  <c r="M291" i="39"/>
  <c r="L291" i="39"/>
  <c r="B291" i="39"/>
  <c r="M290" i="39"/>
  <c r="L290" i="39"/>
  <c r="B290" i="39"/>
  <c r="M289" i="39"/>
  <c r="L289" i="39"/>
  <c r="B289" i="39"/>
  <c r="M288" i="39"/>
  <c r="L288" i="39"/>
  <c r="B288" i="39"/>
  <c r="M287" i="39"/>
  <c r="L287" i="39"/>
  <c r="B287" i="39"/>
  <c r="M286" i="39"/>
  <c r="L286" i="39"/>
  <c r="B286" i="39"/>
  <c r="M285" i="39"/>
  <c r="L285" i="39"/>
  <c r="B285" i="39"/>
  <c r="M284" i="39"/>
  <c r="L284" i="39"/>
  <c r="B284" i="39"/>
  <c r="M283" i="39"/>
  <c r="L283" i="39"/>
  <c r="B283" i="39"/>
  <c r="M282" i="39"/>
  <c r="L282" i="39"/>
  <c r="B282" i="39"/>
  <c r="M281" i="39"/>
  <c r="L281" i="39"/>
  <c r="B281" i="39"/>
  <c r="M280" i="39"/>
  <c r="L280" i="39"/>
  <c r="B280" i="39"/>
  <c r="M279" i="39"/>
  <c r="L279" i="39"/>
  <c r="B279" i="39"/>
  <c r="M278" i="39"/>
  <c r="L278" i="39"/>
  <c r="B278" i="39"/>
  <c r="M277" i="39"/>
  <c r="L277" i="39"/>
  <c r="B277" i="39"/>
  <c r="M276" i="39"/>
  <c r="L276" i="39"/>
  <c r="B276" i="39"/>
  <c r="M275" i="39"/>
  <c r="L275" i="39"/>
  <c r="B275" i="39"/>
  <c r="M274" i="39"/>
  <c r="L274" i="39"/>
  <c r="B274" i="39"/>
  <c r="M273" i="39"/>
  <c r="L273" i="39"/>
  <c r="B273" i="39"/>
  <c r="M272" i="39"/>
  <c r="L272" i="39"/>
  <c r="B272" i="39"/>
  <c r="M271" i="39"/>
  <c r="L271" i="39"/>
  <c r="B271" i="39"/>
  <c r="M270" i="39"/>
  <c r="L270" i="39"/>
  <c r="B270" i="39"/>
  <c r="M269" i="39"/>
  <c r="L269" i="39"/>
  <c r="B269" i="39"/>
  <c r="M268" i="39"/>
  <c r="L268" i="39"/>
  <c r="B268" i="39"/>
  <c r="M267" i="39"/>
  <c r="L267" i="39"/>
  <c r="B267" i="39"/>
  <c r="M266" i="39"/>
  <c r="L266" i="39"/>
  <c r="B266" i="39"/>
  <c r="M265" i="39"/>
  <c r="L265" i="39"/>
  <c r="B265" i="39"/>
  <c r="M264" i="39"/>
  <c r="L264" i="39"/>
  <c r="B264" i="39"/>
  <c r="M263" i="39"/>
  <c r="L263" i="39"/>
  <c r="B263" i="39"/>
  <c r="M262" i="39"/>
  <c r="L262" i="39"/>
  <c r="B262" i="39"/>
  <c r="M261" i="39"/>
  <c r="L261" i="39"/>
  <c r="B261" i="39"/>
  <c r="M260" i="39"/>
  <c r="L260" i="39"/>
  <c r="B260" i="39"/>
  <c r="M259" i="39"/>
  <c r="L259" i="39"/>
  <c r="B259" i="39"/>
  <c r="M258" i="39"/>
  <c r="L258" i="39"/>
  <c r="B258" i="39"/>
  <c r="M257" i="39"/>
  <c r="L257" i="39"/>
  <c r="B257" i="39"/>
  <c r="M256" i="39"/>
  <c r="L256" i="39"/>
  <c r="B256" i="39"/>
  <c r="M255" i="39"/>
  <c r="L255" i="39"/>
  <c r="B255" i="39"/>
  <c r="M254" i="39"/>
  <c r="L254" i="39"/>
  <c r="B254" i="39"/>
  <c r="M253" i="39"/>
  <c r="L253" i="39"/>
  <c r="B253" i="39"/>
  <c r="M252" i="39"/>
  <c r="L252" i="39"/>
  <c r="B252" i="39"/>
  <c r="M251" i="39"/>
  <c r="L251" i="39"/>
  <c r="B251" i="39"/>
  <c r="M250" i="39"/>
  <c r="L250" i="39"/>
  <c r="B250" i="39"/>
  <c r="M249" i="39"/>
  <c r="L249" i="39"/>
  <c r="B249" i="39"/>
  <c r="M248" i="39"/>
  <c r="L248" i="39"/>
  <c r="B248" i="39"/>
  <c r="M247" i="39"/>
  <c r="L247" i="39"/>
  <c r="B247" i="39"/>
  <c r="M246" i="39"/>
  <c r="L246" i="39"/>
  <c r="B246" i="39"/>
  <c r="M245" i="39"/>
  <c r="L245" i="39"/>
  <c r="B245" i="39"/>
  <c r="M244" i="39"/>
  <c r="L244" i="39"/>
  <c r="B244" i="39"/>
  <c r="M243" i="39"/>
  <c r="L243" i="39"/>
  <c r="B243" i="39"/>
  <c r="M242" i="39"/>
  <c r="L242" i="39"/>
  <c r="B242" i="39"/>
  <c r="M241" i="39"/>
  <c r="L241" i="39"/>
  <c r="B241" i="39"/>
  <c r="M240" i="39"/>
  <c r="L240" i="39"/>
  <c r="B240" i="39"/>
  <c r="M239" i="39"/>
  <c r="L239" i="39"/>
  <c r="B239" i="39"/>
  <c r="M238" i="39"/>
  <c r="L238" i="39"/>
  <c r="B238" i="39"/>
  <c r="M237" i="39"/>
  <c r="L237" i="39"/>
  <c r="B237" i="39"/>
  <c r="M236" i="39"/>
  <c r="L236" i="39"/>
  <c r="B236" i="39"/>
  <c r="M235" i="39"/>
  <c r="L235" i="39"/>
  <c r="B235" i="39"/>
  <c r="M234" i="39"/>
  <c r="L234" i="39"/>
  <c r="B234" i="39"/>
  <c r="M233" i="39"/>
  <c r="L233" i="39"/>
  <c r="B233" i="39"/>
  <c r="M232" i="39"/>
  <c r="L232" i="39"/>
  <c r="B232" i="39"/>
  <c r="M231" i="39"/>
  <c r="L231" i="39"/>
  <c r="B231" i="39"/>
  <c r="M230" i="39"/>
  <c r="L230" i="39"/>
  <c r="B230" i="39"/>
  <c r="M229" i="39"/>
  <c r="L229" i="39"/>
  <c r="B229" i="39"/>
  <c r="M228" i="39"/>
  <c r="L228" i="39"/>
  <c r="B228" i="39"/>
  <c r="M227" i="39"/>
  <c r="L227" i="39"/>
  <c r="B227" i="39"/>
  <c r="M226" i="39"/>
  <c r="L226" i="39"/>
  <c r="B226" i="39"/>
  <c r="M225" i="39"/>
  <c r="L225" i="39"/>
  <c r="B225" i="39"/>
  <c r="M224" i="39"/>
  <c r="L224" i="39"/>
  <c r="B224" i="39"/>
  <c r="M223" i="39"/>
  <c r="L223" i="39"/>
  <c r="B223" i="39"/>
  <c r="M222" i="39"/>
  <c r="L222" i="39"/>
  <c r="B222" i="39"/>
  <c r="M221" i="39"/>
  <c r="L221" i="39"/>
  <c r="B221" i="39"/>
  <c r="M220" i="39"/>
  <c r="L220" i="39"/>
  <c r="B220" i="39"/>
  <c r="M219" i="39"/>
  <c r="L219" i="39"/>
  <c r="B219" i="39"/>
  <c r="M218" i="39"/>
  <c r="L218" i="39"/>
  <c r="B218" i="39"/>
  <c r="M217" i="39"/>
  <c r="L217" i="39"/>
  <c r="B217" i="39"/>
  <c r="M216" i="39"/>
  <c r="L216" i="39"/>
  <c r="B216" i="39"/>
  <c r="M215" i="39"/>
  <c r="L215" i="39"/>
  <c r="B215" i="39"/>
  <c r="M214" i="39"/>
  <c r="L214" i="39"/>
  <c r="B214" i="39"/>
  <c r="M213" i="39"/>
  <c r="L213" i="39"/>
  <c r="B213" i="39"/>
  <c r="M212" i="39"/>
  <c r="L212" i="39"/>
  <c r="B212" i="39"/>
  <c r="M211" i="39"/>
  <c r="L211" i="39"/>
  <c r="B211" i="39"/>
  <c r="M210" i="39"/>
  <c r="L210" i="39"/>
  <c r="B210" i="39"/>
  <c r="M209" i="39"/>
  <c r="L209" i="39"/>
  <c r="B209" i="39"/>
  <c r="M208" i="39"/>
  <c r="L208" i="39"/>
  <c r="B208" i="39"/>
  <c r="M207" i="39"/>
  <c r="L207" i="39"/>
  <c r="B207" i="39"/>
  <c r="M206" i="39"/>
  <c r="L206" i="39"/>
  <c r="B206" i="39"/>
  <c r="M205" i="39"/>
  <c r="L205" i="39"/>
  <c r="B205" i="39"/>
  <c r="M204" i="39"/>
  <c r="L204" i="39"/>
  <c r="B204" i="39"/>
  <c r="M203" i="39"/>
  <c r="L203" i="39"/>
  <c r="B203" i="39"/>
  <c r="M202" i="39"/>
  <c r="L202" i="39"/>
  <c r="B202" i="39"/>
  <c r="M201" i="39"/>
  <c r="L201" i="39"/>
  <c r="B201" i="39"/>
  <c r="M200" i="39"/>
  <c r="L200" i="39"/>
  <c r="B200" i="39"/>
  <c r="M199" i="39"/>
  <c r="L199" i="39"/>
  <c r="B199" i="39"/>
  <c r="M198" i="39"/>
  <c r="L198" i="39"/>
  <c r="B198" i="39"/>
  <c r="M197" i="39"/>
  <c r="L197" i="39"/>
  <c r="B197" i="39"/>
  <c r="M196" i="39"/>
  <c r="L196" i="39"/>
  <c r="B196" i="39"/>
  <c r="M195" i="39"/>
  <c r="L195" i="39"/>
  <c r="B195" i="39"/>
  <c r="M194" i="39"/>
  <c r="L194" i="39"/>
  <c r="B194" i="39"/>
  <c r="M193" i="39"/>
  <c r="L193" i="39"/>
  <c r="B193" i="39"/>
  <c r="M192" i="39"/>
  <c r="L192" i="39"/>
  <c r="B192" i="39"/>
  <c r="M191" i="39"/>
  <c r="L191" i="39"/>
  <c r="B191" i="39"/>
  <c r="M190" i="39"/>
  <c r="L190" i="39"/>
  <c r="B190" i="39"/>
  <c r="M189" i="39"/>
  <c r="L189" i="39"/>
  <c r="B189" i="39"/>
  <c r="M188" i="39"/>
  <c r="L188" i="39"/>
  <c r="B188" i="39"/>
  <c r="M187" i="39"/>
  <c r="L187" i="39"/>
  <c r="B187" i="39"/>
  <c r="M186" i="39"/>
  <c r="L186" i="39"/>
  <c r="B186" i="39"/>
  <c r="M185" i="39"/>
  <c r="L185" i="39"/>
  <c r="B185" i="39"/>
  <c r="M184" i="39"/>
  <c r="L184" i="39"/>
  <c r="B184" i="39"/>
  <c r="M183" i="39"/>
  <c r="L183" i="39"/>
  <c r="B183" i="39"/>
  <c r="M182" i="39"/>
  <c r="L182" i="39"/>
  <c r="B182" i="39"/>
  <c r="M181" i="39"/>
  <c r="L181" i="39"/>
  <c r="B181" i="39"/>
  <c r="M180" i="39"/>
  <c r="L180" i="39"/>
  <c r="B180" i="39"/>
  <c r="M179" i="39"/>
  <c r="L179" i="39"/>
  <c r="B179" i="39"/>
  <c r="M178" i="39"/>
  <c r="L178" i="39"/>
  <c r="B178" i="39"/>
  <c r="M177" i="39"/>
  <c r="L177" i="39"/>
  <c r="B177" i="39"/>
  <c r="M176" i="39"/>
  <c r="L176" i="39"/>
  <c r="B176" i="39"/>
  <c r="M175" i="39"/>
  <c r="L175" i="39"/>
  <c r="B175" i="39"/>
  <c r="M174" i="39"/>
  <c r="L174" i="39"/>
  <c r="B174" i="39"/>
  <c r="M173" i="39"/>
  <c r="L173" i="39"/>
  <c r="B173" i="39"/>
  <c r="M172" i="39"/>
  <c r="L172" i="39"/>
  <c r="B172" i="39"/>
  <c r="M171" i="39"/>
  <c r="L171" i="39"/>
  <c r="B171" i="39"/>
  <c r="M170" i="39"/>
  <c r="L170" i="39"/>
  <c r="B170" i="39"/>
  <c r="M169" i="39"/>
  <c r="L169" i="39"/>
  <c r="B169" i="39"/>
  <c r="M168" i="39"/>
  <c r="L168" i="39"/>
  <c r="B168" i="39"/>
  <c r="M167" i="39"/>
  <c r="L167" i="39"/>
  <c r="B167" i="39"/>
  <c r="M166" i="39"/>
  <c r="L166" i="39"/>
  <c r="B166" i="39"/>
  <c r="M165" i="39"/>
  <c r="L165" i="39"/>
  <c r="B165" i="39"/>
  <c r="M164" i="39"/>
  <c r="L164" i="39"/>
  <c r="B164" i="39"/>
  <c r="M163" i="39"/>
  <c r="L163" i="39"/>
  <c r="B163" i="39"/>
  <c r="M162" i="39"/>
  <c r="L162" i="39"/>
  <c r="B162" i="39"/>
  <c r="M161" i="39"/>
  <c r="L161" i="39"/>
  <c r="B161" i="39"/>
  <c r="M160" i="39"/>
  <c r="L160" i="39"/>
  <c r="B160" i="39"/>
  <c r="M159" i="39"/>
  <c r="L159" i="39"/>
  <c r="B159" i="39"/>
  <c r="M158" i="39"/>
  <c r="L158" i="39"/>
  <c r="B158" i="39"/>
  <c r="M157" i="39"/>
  <c r="L157" i="39"/>
  <c r="B157" i="39"/>
  <c r="M156" i="39"/>
  <c r="L156" i="39"/>
  <c r="B156" i="39"/>
  <c r="M155" i="39"/>
  <c r="L155" i="39"/>
  <c r="B155" i="39"/>
  <c r="M154" i="39"/>
  <c r="L154" i="39"/>
  <c r="B154" i="39"/>
  <c r="M153" i="39"/>
  <c r="L153" i="39"/>
  <c r="B153" i="39"/>
  <c r="M152" i="39"/>
  <c r="L152" i="39"/>
  <c r="B152" i="39"/>
  <c r="M151" i="39"/>
  <c r="L151" i="39"/>
  <c r="B151" i="39"/>
  <c r="M150" i="39"/>
  <c r="L150" i="39"/>
  <c r="B150" i="39"/>
  <c r="M149" i="39"/>
  <c r="L149" i="39"/>
  <c r="B149" i="39"/>
  <c r="M148" i="39"/>
  <c r="L148" i="39"/>
  <c r="B148" i="39"/>
  <c r="M147" i="39"/>
  <c r="L147" i="39"/>
  <c r="B147" i="39"/>
  <c r="M146" i="39"/>
  <c r="L146" i="39"/>
  <c r="B146" i="39"/>
  <c r="M145" i="39"/>
  <c r="L145" i="39"/>
  <c r="B145" i="39"/>
  <c r="M144" i="39"/>
  <c r="L144" i="39"/>
  <c r="B144" i="39"/>
  <c r="M143" i="39"/>
  <c r="L143" i="39"/>
  <c r="B143" i="39"/>
  <c r="M142" i="39"/>
  <c r="L142" i="39"/>
  <c r="B142" i="39"/>
  <c r="M141" i="39"/>
  <c r="L141" i="39"/>
  <c r="B141" i="39"/>
  <c r="M140" i="39"/>
  <c r="L140" i="39"/>
  <c r="B140" i="39"/>
  <c r="M139" i="39"/>
  <c r="L139" i="39"/>
  <c r="B139" i="39"/>
  <c r="M138" i="39"/>
  <c r="L138" i="39"/>
  <c r="B138" i="39"/>
  <c r="M137" i="39"/>
  <c r="L137" i="39"/>
  <c r="B137" i="39"/>
  <c r="M136" i="39"/>
  <c r="L136" i="39"/>
  <c r="B136" i="39"/>
  <c r="M135" i="39"/>
  <c r="L135" i="39"/>
  <c r="B135" i="39"/>
  <c r="M134" i="39"/>
  <c r="L134" i="39"/>
  <c r="B134" i="39"/>
  <c r="M133" i="39"/>
  <c r="L133" i="39"/>
  <c r="B133" i="39"/>
  <c r="M132" i="39"/>
  <c r="L132" i="39"/>
  <c r="B132" i="39"/>
  <c r="M131" i="39"/>
  <c r="L131" i="39"/>
  <c r="B131" i="39"/>
  <c r="M130" i="39"/>
  <c r="L130" i="39"/>
  <c r="B130" i="39"/>
  <c r="M129" i="39"/>
  <c r="L129" i="39"/>
  <c r="B129" i="39"/>
  <c r="M128" i="39"/>
  <c r="L128" i="39"/>
  <c r="B128" i="39"/>
  <c r="M127" i="39"/>
  <c r="L127" i="39"/>
  <c r="B127" i="39"/>
  <c r="M126" i="39"/>
  <c r="L126" i="39"/>
  <c r="B126" i="39"/>
  <c r="M125" i="39"/>
  <c r="L125" i="39"/>
  <c r="B125" i="39"/>
  <c r="M124" i="39"/>
  <c r="L124" i="39"/>
  <c r="B124" i="39"/>
  <c r="M123" i="39"/>
  <c r="L123" i="39"/>
  <c r="B123" i="39"/>
  <c r="M122" i="39"/>
  <c r="L122" i="39"/>
  <c r="B122" i="39"/>
  <c r="M121" i="39"/>
  <c r="L121" i="39"/>
  <c r="B121" i="39"/>
  <c r="M120" i="39"/>
  <c r="L120" i="39"/>
  <c r="B120" i="39"/>
  <c r="M119" i="39"/>
  <c r="L119" i="39"/>
  <c r="B119" i="39"/>
  <c r="M118" i="39"/>
  <c r="L118" i="39"/>
  <c r="B118" i="39"/>
  <c r="M117" i="39"/>
  <c r="L117" i="39"/>
  <c r="B117" i="39"/>
  <c r="M116" i="39"/>
  <c r="L116" i="39"/>
  <c r="B116" i="39"/>
  <c r="M115" i="39"/>
  <c r="L115" i="39"/>
  <c r="B115" i="39"/>
  <c r="M114" i="39"/>
  <c r="L114" i="39"/>
  <c r="B114" i="39"/>
  <c r="M113" i="39"/>
  <c r="L113" i="39"/>
  <c r="B113" i="39"/>
  <c r="M112" i="39"/>
  <c r="L112" i="39"/>
  <c r="B112" i="39"/>
  <c r="M111" i="39"/>
  <c r="L111" i="39"/>
  <c r="B111" i="39"/>
  <c r="M110" i="39"/>
  <c r="L110" i="39"/>
  <c r="B110" i="39"/>
  <c r="M109" i="39"/>
  <c r="L109" i="39"/>
  <c r="B109" i="39"/>
  <c r="M108" i="39"/>
  <c r="L108" i="39"/>
  <c r="B108" i="39"/>
  <c r="M107" i="39"/>
  <c r="L107" i="39"/>
  <c r="B107" i="39"/>
  <c r="M106" i="39"/>
  <c r="L106" i="39"/>
  <c r="B106" i="39"/>
  <c r="M105" i="39"/>
  <c r="L105" i="39"/>
  <c r="B105" i="39"/>
  <c r="M104" i="39"/>
  <c r="L104" i="39"/>
  <c r="B104" i="39"/>
  <c r="M103" i="39"/>
  <c r="L103" i="39"/>
  <c r="B103" i="39"/>
  <c r="M102" i="39"/>
  <c r="L102" i="39"/>
  <c r="B102" i="39"/>
  <c r="M101" i="39"/>
  <c r="L101" i="39"/>
  <c r="B101" i="39"/>
  <c r="M93" i="39"/>
  <c r="L93" i="39"/>
  <c r="M92" i="39"/>
  <c r="L92" i="39"/>
  <c r="M91" i="39"/>
  <c r="L91" i="39"/>
  <c r="B91" i="39"/>
  <c r="M90" i="39"/>
  <c r="L90" i="39"/>
  <c r="B90" i="39"/>
  <c r="M89" i="39"/>
  <c r="L89" i="39"/>
  <c r="B89" i="39"/>
  <c r="M88" i="39"/>
  <c r="L88" i="39"/>
  <c r="B88" i="39"/>
  <c r="M87" i="39"/>
  <c r="L87" i="39"/>
  <c r="B87" i="39"/>
  <c r="M86" i="39"/>
  <c r="L86" i="39"/>
  <c r="B86" i="39"/>
  <c r="M85" i="39"/>
  <c r="L85" i="39"/>
  <c r="B85" i="39"/>
  <c r="M84" i="39"/>
  <c r="L84" i="39"/>
  <c r="B84" i="39"/>
  <c r="M83" i="39"/>
  <c r="L83" i="39"/>
  <c r="B83" i="39"/>
  <c r="M82" i="39"/>
  <c r="L82" i="39"/>
  <c r="B82" i="39"/>
  <c r="M81" i="39"/>
  <c r="L81" i="39"/>
  <c r="B81" i="39"/>
  <c r="M80" i="39"/>
  <c r="L80" i="39"/>
  <c r="B80" i="39"/>
  <c r="M79" i="39"/>
  <c r="L79" i="39"/>
  <c r="B79" i="39"/>
  <c r="M78" i="39"/>
  <c r="L78" i="39"/>
  <c r="B78" i="39"/>
  <c r="M77" i="39"/>
  <c r="L77" i="39"/>
  <c r="B77" i="39"/>
  <c r="M76" i="39"/>
  <c r="L76" i="39"/>
  <c r="B76" i="39"/>
  <c r="M75" i="39"/>
  <c r="L75" i="39"/>
  <c r="B75" i="39"/>
  <c r="M74" i="39"/>
  <c r="L74" i="39"/>
  <c r="B74" i="39"/>
  <c r="M73" i="39"/>
  <c r="L73" i="39"/>
  <c r="B73" i="39"/>
  <c r="M72" i="39"/>
  <c r="L72" i="39"/>
  <c r="B72" i="39"/>
  <c r="M71" i="39"/>
  <c r="L71" i="39"/>
  <c r="B71" i="39"/>
  <c r="M70" i="39"/>
  <c r="L70" i="39"/>
  <c r="B70" i="39"/>
  <c r="M69" i="39"/>
  <c r="L69" i="39"/>
  <c r="B69" i="39"/>
  <c r="M68" i="39"/>
  <c r="L68" i="39"/>
  <c r="B68" i="39"/>
  <c r="M67" i="39"/>
  <c r="L67" i="39"/>
  <c r="B67" i="39"/>
  <c r="M66" i="39"/>
  <c r="L66" i="39"/>
  <c r="B66" i="39"/>
  <c r="M65" i="39"/>
  <c r="L65" i="39"/>
  <c r="B65" i="39"/>
  <c r="M64" i="39"/>
  <c r="L64" i="39"/>
  <c r="B64" i="39"/>
  <c r="M63" i="39"/>
  <c r="L63" i="39"/>
  <c r="B63" i="39"/>
  <c r="M62" i="39"/>
  <c r="L62" i="39"/>
  <c r="B62" i="39"/>
  <c r="M61" i="39"/>
  <c r="L61" i="39"/>
  <c r="B61" i="39"/>
  <c r="M60" i="39"/>
  <c r="L60" i="39"/>
  <c r="B60" i="39"/>
  <c r="M59" i="39"/>
  <c r="L59" i="39"/>
  <c r="B59" i="39"/>
  <c r="M58" i="39"/>
  <c r="L58" i="39"/>
  <c r="B58" i="39"/>
  <c r="M57" i="39"/>
  <c r="L57" i="39"/>
  <c r="B57" i="39"/>
  <c r="M56" i="39"/>
  <c r="L56" i="39"/>
  <c r="B56" i="39"/>
  <c r="M55" i="39"/>
  <c r="L55" i="39"/>
  <c r="B55" i="39"/>
  <c r="M54" i="39"/>
  <c r="L54" i="39"/>
  <c r="B54" i="39"/>
  <c r="M53" i="39"/>
  <c r="L53" i="39"/>
  <c r="B53" i="39"/>
  <c r="M52" i="39"/>
  <c r="L52" i="39"/>
  <c r="B52" i="39"/>
  <c r="M51" i="39"/>
  <c r="L51" i="39"/>
  <c r="B51" i="39"/>
  <c r="M50" i="39"/>
  <c r="L50" i="39"/>
  <c r="B50" i="39"/>
  <c r="M49" i="39"/>
  <c r="L49" i="39"/>
  <c r="B49" i="39"/>
  <c r="M48" i="39"/>
  <c r="L48" i="39"/>
  <c r="B48" i="39"/>
  <c r="M47" i="39"/>
  <c r="L47" i="39"/>
  <c r="B47" i="39"/>
  <c r="M46" i="39"/>
  <c r="L46" i="39"/>
  <c r="B46" i="39"/>
  <c r="M45" i="39"/>
  <c r="L45" i="39"/>
  <c r="B45" i="39"/>
  <c r="M44" i="39"/>
  <c r="L44" i="39"/>
  <c r="B44" i="39"/>
  <c r="M43" i="39"/>
  <c r="L43" i="39"/>
  <c r="B43" i="39"/>
  <c r="M42" i="39"/>
  <c r="L42" i="39"/>
  <c r="B42" i="39"/>
  <c r="M41" i="39"/>
  <c r="L41" i="39"/>
  <c r="B41" i="39"/>
  <c r="M40" i="39"/>
  <c r="L40" i="39"/>
  <c r="B40" i="39"/>
  <c r="M39" i="39"/>
  <c r="L39" i="39"/>
  <c r="B39" i="39"/>
  <c r="M38" i="39"/>
  <c r="L38" i="39"/>
  <c r="B38" i="39"/>
  <c r="M37" i="39"/>
  <c r="L37" i="39"/>
  <c r="B37" i="39"/>
  <c r="M36" i="39"/>
  <c r="L36" i="39"/>
  <c r="B36" i="39"/>
  <c r="M35" i="39"/>
  <c r="L35" i="39"/>
  <c r="B35" i="39"/>
  <c r="M34" i="39"/>
  <c r="L34" i="39"/>
  <c r="B34" i="39"/>
  <c r="M33" i="39"/>
  <c r="L33" i="39"/>
  <c r="B33" i="39"/>
  <c r="M32" i="39"/>
  <c r="L32" i="39"/>
  <c r="B32" i="39"/>
  <c r="M31" i="39"/>
  <c r="L31" i="39"/>
  <c r="B31" i="39"/>
  <c r="M30" i="39"/>
  <c r="L30" i="39"/>
  <c r="B30" i="39"/>
  <c r="M29" i="39"/>
  <c r="L29" i="39"/>
  <c r="B29" i="39"/>
  <c r="M28" i="39"/>
  <c r="L28" i="39"/>
  <c r="B28" i="39"/>
  <c r="M27" i="39"/>
  <c r="L27" i="39"/>
  <c r="B27" i="39"/>
  <c r="M26" i="39"/>
  <c r="L26" i="39"/>
  <c r="B26" i="39"/>
  <c r="M25" i="39"/>
  <c r="L25" i="39"/>
  <c r="B25" i="39"/>
  <c r="M24" i="39"/>
  <c r="L24" i="39"/>
  <c r="B24" i="39"/>
  <c r="M23" i="39"/>
  <c r="L23" i="39"/>
  <c r="B23" i="39"/>
  <c r="M22" i="39"/>
  <c r="L22" i="39"/>
  <c r="B22" i="39"/>
  <c r="M21" i="39"/>
  <c r="L21" i="39"/>
  <c r="B21" i="39"/>
  <c r="M20" i="39"/>
  <c r="L20" i="39"/>
  <c r="B20" i="39"/>
  <c r="M19" i="39"/>
  <c r="L19" i="39"/>
  <c r="B19" i="39"/>
  <c r="M18" i="39"/>
  <c r="L18" i="39"/>
  <c r="B18" i="39"/>
  <c r="M17" i="39"/>
  <c r="L17" i="39"/>
  <c r="B17" i="39"/>
  <c r="M16" i="39"/>
  <c r="L16" i="39"/>
  <c r="B16" i="39"/>
  <c r="M15" i="39"/>
  <c r="L15" i="39"/>
  <c r="B15" i="39"/>
  <c r="M14" i="39"/>
  <c r="L14" i="39"/>
  <c r="B14" i="39"/>
  <c r="M13" i="39"/>
  <c r="L13" i="39"/>
  <c r="B13" i="39"/>
  <c r="M12" i="39"/>
  <c r="L12" i="39"/>
  <c r="B12" i="39"/>
  <c r="M11" i="39"/>
  <c r="L11" i="39"/>
  <c r="B11" i="39"/>
  <c r="M10" i="39"/>
  <c r="L10" i="39"/>
  <c r="B10" i="39"/>
  <c r="M9" i="39"/>
  <c r="L9" i="39"/>
  <c r="B9" i="39"/>
  <c r="M8" i="39"/>
  <c r="L8" i="39"/>
  <c r="B8" i="39"/>
  <c r="M7" i="39"/>
  <c r="L7" i="39"/>
  <c r="B7" i="39"/>
  <c r="M6" i="39"/>
  <c r="L6" i="39"/>
  <c r="B6" i="39"/>
  <c r="M5" i="39"/>
  <c r="L5" i="39"/>
  <c r="B5" i="39"/>
  <c r="M4" i="39"/>
  <c r="L4" i="39"/>
  <c r="B4" i="39"/>
  <c r="M3" i="39"/>
  <c r="L3" i="39"/>
  <c r="B3" i="39"/>
  <c r="M2" i="39"/>
  <c r="L2" i="39"/>
  <c r="B2" i="39"/>
  <c r="M86" i="38"/>
  <c r="L86" i="38"/>
  <c r="B86" i="38"/>
  <c r="V7" i="42" l="1"/>
  <c r="V15" i="42"/>
  <c r="V23" i="42"/>
  <c r="V31" i="42"/>
  <c r="V39" i="42"/>
  <c r="V47" i="42"/>
  <c r="V55" i="42"/>
  <c r="V63" i="42"/>
  <c r="V71" i="42"/>
  <c r="V79" i="42"/>
  <c r="V87" i="42"/>
  <c r="V95" i="42"/>
  <c r="V103" i="42"/>
  <c r="V111" i="42"/>
  <c r="V119" i="42"/>
  <c r="V127" i="42"/>
  <c r="V135" i="42"/>
  <c r="V143" i="42"/>
  <c r="V151" i="42"/>
  <c r="V159" i="42"/>
  <c r="V167" i="42"/>
  <c r="V175" i="42"/>
  <c r="V183" i="42"/>
  <c r="V191" i="42"/>
  <c r="V199" i="42"/>
  <c r="V207" i="42"/>
  <c r="V215" i="42"/>
  <c r="V223" i="42"/>
  <c r="V231" i="42"/>
  <c r="V239" i="42"/>
  <c r="V247" i="42"/>
  <c r="V255" i="42"/>
  <c r="V263" i="42"/>
  <c r="V271" i="42"/>
  <c r="V279" i="42"/>
  <c r="V287" i="42"/>
  <c r="V295" i="42"/>
  <c r="V303" i="42"/>
  <c r="V311" i="42"/>
  <c r="V319" i="42"/>
  <c r="V327" i="42"/>
  <c r="V335" i="42"/>
  <c r="V343" i="42"/>
  <c r="V351" i="42"/>
  <c r="V359" i="42"/>
  <c r="V367" i="42"/>
  <c r="V375" i="42"/>
  <c r="V383" i="42"/>
  <c r="V391" i="42"/>
  <c r="V399" i="42"/>
  <c r="V407" i="42"/>
  <c r="V415" i="42"/>
  <c r="V423" i="42"/>
  <c r="V431" i="42"/>
  <c r="V439" i="42"/>
  <c r="V8" i="42"/>
  <c r="V16" i="42"/>
  <c r="V24" i="42"/>
  <c r="V32" i="42"/>
  <c r="V40" i="42"/>
  <c r="V48" i="42"/>
  <c r="V56" i="42"/>
  <c r="V64" i="42"/>
  <c r="V72" i="42"/>
  <c r="V80" i="42"/>
  <c r="V88" i="42"/>
  <c r="V96" i="42"/>
  <c r="V104" i="42"/>
  <c r="V112" i="42"/>
  <c r="V120" i="42"/>
  <c r="V128" i="42"/>
  <c r="V136" i="42"/>
  <c r="V144" i="42"/>
  <c r="V152" i="42"/>
  <c r="V160" i="42"/>
  <c r="V168" i="42"/>
  <c r="V176" i="42"/>
  <c r="V184" i="42"/>
  <c r="V192" i="42"/>
  <c r="V200" i="42"/>
  <c r="V208" i="42"/>
  <c r="V216" i="42"/>
  <c r="V224" i="42"/>
  <c r="V232" i="42"/>
  <c r="V240" i="42"/>
  <c r="V248" i="42"/>
  <c r="V256" i="42"/>
  <c r="V264" i="42"/>
  <c r="V272" i="42"/>
  <c r="V280" i="42"/>
  <c r="V288" i="42"/>
  <c r="V296" i="42"/>
  <c r="V304" i="42"/>
  <c r="V312" i="42"/>
  <c r="V320" i="42"/>
  <c r="V328" i="42"/>
  <c r="V336" i="42"/>
  <c r="V344" i="42"/>
  <c r="V352" i="42"/>
  <c r="V360" i="42"/>
  <c r="V368" i="42"/>
  <c r="V376" i="42"/>
  <c r="V384" i="42"/>
  <c r="V392" i="42"/>
  <c r="V400" i="42"/>
  <c r="V408" i="42"/>
  <c r="V416" i="42"/>
  <c r="V424" i="42"/>
  <c r="V432" i="42"/>
  <c r="V440" i="42"/>
  <c r="V9" i="42"/>
  <c r="V17" i="42"/>
  <c r="V25" i="42"/>
  <c r="V33" i="42"/>
  <c r="V41" i="42"/>
  <c r="V49" i="42"/>
  <c r="V57" i="42"/>
  <c r="V65" i="42"/>
  <c r="V73" i="42"/>
  <c r="V81" i="42"/>
  <c r="V89" i="42"/>
  <c r="V97" i="42"/>
  <c r="V105" i="42"/>
  <c r="V113" i="42"/>
  <c r="V121" i="42"/>
  <c r="V129" i="42"/>
  <c r="V137" i="42"/>
  <c r="V145" i="42"/>
  <c r="V153" i="42"/>
  <c r="V161" i="42"/>
  <c r="V169" i="42"/>
  <c r="V177" i="42"/>
  <c r="V185" i="42"/>
  <c r="V193" i="42"/>
  <c r="V201" i="42"/>
  <c r="V209" i="42"/>
  <c r="V217" i="42"/>
  <c r="V225" i="42"/>
  <c r="V233" i="42"/>
  <c r="V241" i="42"/>
  <c r="V249" i="42"/>
  <c r="V257" i="42"/>
  <c r="V265" i="42"/>
  <c r="V273" i="42"/>
  <c r="V281" i="42"/>
  <c r="V289" i="42"/>
  <c r="V297" i="42"/>
  <c r="V305" i="42"/>
  <c r="V313" i="42"/>
  <c r="V321" i="42"/>
  <c r="V329" i="42"/>
  <c r="V337" i="42"/>
  <c r="V345" i="42"/>
  <c r="V353" i="42"/>
  <c r="V361" i="42"/>
  <c r="V369" i="42"/>
  <c r="V377" i="42"/>
  <c r="V385" i="42"/>
  <c r="V393" i="42"/>
  <c r="V401" i="42"/>
  <c r="V409" i="42"/>
  <c r="V417" i="42"/>
  <c r="V425" i="42"/>
  <c r="V433" i="42"/>
  <c r="V10" i="42"/>
  <c r="V18" i="42"/>
  <c r="V26" i="42"/>
  <c r="V34" i="42"/>
  <c r="V42" i="42"/>
  <c r="V50" i="42"/>
  <c r="V58" i="42"/>
  <c r="V66" i="42"/>
  <c r="V74" i="42"/>
  <c r="V82" i="42"/>
  <c r="V90" i="42"/>
  <c r="V98" i="42"/>
  <c r="V106" i="42"/>
  <c r="V114" i="42"/>
  <c r="V122" i="42"/>
  <c r="V130" i="42"/>
  <c r="V138" i="42"/>
  <c r="V146" i="42"/>
  <c r="V154" i="42"/>
  <c r="V162" i="42"/>
  <c r="V170" i="42"/>
  <c r="V178" i="42"/>
  <c r="V186" i="42"/>
  <c r="V194" i="42"/>
  <c r="V202" i="42"/>
  <c r="V210" i="42"/>
  <c r="V218" i="42"/>
  <c r="V226" i="42"/>
  <c r="V234" i="42"/>
  <c r="V242" i="42"/>
  <c r="V250" i="42"/>
  <c r="V258" i="42"/>
  <c r="V266" i="42"/>
  <c r="V274" i="42"/>
  <c r="V282" i="42"/>
  <c r="V290" i="42"/>
  <c r="V298" i="42"/>
  <c r="V306" i="42"/>
  <c r="V314" i="42"/>
  <c r="V322" i="42"/>
  <c r="V330" i="42"/>
  <c r="V338" i="42"/>
  <c r="V346" i="42"/>
  <c r="V354" i="42"/>
  <c r="V362" i="42"/>
  <c r="V370" i="42"/>
  <c r="V378" i="42"/>
  <c r="V386" i="42"/>
  <c r="V394" i="42"/>
  <c r="V402" i="42"/>
  <c r="V410" i="42"/>
  <c r="V418" i="42"/>
  <c r="V426" i="42"/>
  <c r="V434" i="42"/>
  <c r="V3" i="42"/>
  <c r="V11" i="42"/>
  <c r="V19" i="42"/>
  <c r="V27" i="42"/>
  <c r="V35" i="42"/>
  <c r="V43" i="42"/>
  <c r="V51" i="42"/>
  <c r="V59" i="42"/>
  <c r="V67" i="42"/>
  <c r="V75" i="42"/>
  <c r="V83" i="42"/>
  <c r="V91" i="42"/>
  <c r="V99" i="42"/>
  <c r="V107" i="42"/>
  <c r="V115" i="42"/>
  <c r="V123" i="42"/>
  <c r="V131" i="42"/>
  <c r="V139" i="42"/>
  <c r="V147" i="42"/>
  <c r="V155" i="42"/>
  <c r="V163" i="42"/>
  <c r="V171" i="42"/>
  <c r="V179" i="42"/>
  <c r="V187" i="42"/>
  <c r="V195" i="42"/>
  <c r="V203" i="42"/>
  <c r="V211" i="42"/>
  <c r="V219" i="42"/>
  <c r="V227" i="42"/>
  <c r="V235" i="42"/>
  <c r="V243" i="42"/>
  <c r="V251" i="42"/>
  <c r="V259" i="42"/>
  <c r="V267" i="42"/>
  <c r="V275" i="42"/>
  <c r="V283" i="42"/>
  <c r="V291" i="42"/>
  <c r="V299" i="42"/>
  <c r="V307" i="42"/>
  <c r="V315" i="42"/>
  <c r="V323" i="42"/>
  <c r="V331" i="42"/>
  <c r="V339" i="42"/>
  <c r="V347" i="42"/>
  <c r="V355" i="42"/>
  <c r="V363" i="42"/>
  <c r="V371" i="42"/>
  <c r="V379" i="42"/>
  <c r="V387" i="42"/>
  <c r="V395" i="42"/>
  <c r="V403" i="42"/>
  <c r="V411" i="42"/>
  <c r="V419" i="42"/>
  <c r="V427" i="42"/>
  <c r="V435" i="42"/>
  <c r="V4" i="42"/>
  <c r="V12" i="42"/>
  <c r="V20" i="42"/>
  <c r="V28" i="42"/>
  <c r="V36" i="42"/>
  <c r="V44" i="42"/>
  <c r="V52" i="42"/>
  <c r="V60" i="42"/>
  <c r="V68" i="42"/>
  <c r="V76" i="42"/>
  <c r="V84" i="42"/>
  <c r="V92" i="42"/>
  <c r="V100" i="42"/>
  <c r="V108" i="42"/>
  <c r="V116" i="42"/>
  <c r="V124" i="42"/>
  <c r="V132" i="42"/>
  <c r="V140" i="42"/>
  <c r="V148" i="42"/>
  <c r="V156" i="42"/>
  <c r="V164" i="42"/>
  <c r="V172" i="42"/>
  <c r="V180" i="42"/>
  <c r="V188" i="42"/>
  <c r="V196" i="42"/>
  <c r="V204" i="42"/>
  <c r="V212" i="42"/>
  <c r="V220" i="42"/>
  <c r="V228" i="42"/>
  <c r="V236" i="42"/>
  <c r="V244" i="42"/>
  <c r="V252" i="42"/>
  <c r="V260" i="42"/>
  <c r="V268" i="42"/>
  <c r="V276" i="42"/>
  <c r="V284" i="42"/>
  <c r="V292" i="42"/>
  <c r="V300" i="42"/>
  <c r="V308" i="42"/>
  <c r="V316" i="42"/>
  <c r="V324" i="42"/>
  <c r="V332" i="42"/>
  <c r="V340" i="42"/>
  <c r="V348" i="42"/>
  <c r="V356" i="42"/>
  <c r="V364" i="42"/>
  <c r="V372" i="42"/>
  <c r="V380" i="42"/>
  <c r="V388" i="42"/>
  <c r="V396" i="42"/>
  <c r="V404" i="42"/>
  <c r="V412" i="42"/>
  <c r="V420" i="42"/>
  <c r="V428" i="42"/>
  <c r="V436" i="42"/>
  <c r="V5" i="42"/>
  <c r="V13" i="42"/>
  <c r="V21" i="42"/>
  <c r="V29" i="42"/>
  <c r="V37" i="42"/>
  <c r="V45" i="42"/>
  <c r="V53" i="42"/>
  <c r="V61" i="42"/>
  <c r="V69" i="42"/>
  <c r="V77" i="42"/>
  <c r="V85" i="42"/>
  <c r="V93" i="42"/>
  <c r="V101" i="42"/>
  <c r="V109" i="42"/>
  <c r="V117" i="42"/>
  <c r="V125" i="42"/>
  <c r="V133" i="42"/>
  <c r="V141" i="42"/>
  <c r="V149" i="42"/>
  <c r="V157" i="42"/>
  <c r="V165" i="42"/>
  <c r="V173" i="42"/>
  <c r="V181" i="42"/>
  <c r="V189" i="42"/>
  <c r="V197" i="42"/>
  <c r="V205" i="42"/>
  <c r="V213" i="42"/>
  <c r="V221" i="42"/>
  <c r="V229" i="42"/>
  <c r="V237" i="42"/>
  <c r="V245" i="42"/>
  <c r="V253" i="42"/>
  <c r="V261" i="42"/>
  <c r="V269" i="42"/>
  <c r="V277" i="42"/>
  <c r="V285" i="42"/>
  <c r="V293" i="42"/>
  <c r="V301" i="42"/>
  <c r="V309" i="42"/>
  <c r="V317" i="42"/>
  <c r="V325" i="42"/>
  <c r="V333" i="42"/>
  <c r="V341" i="42"/>
  <c r="V349" i="42"/>
  <c r="V357" i="42"/>
  <c r="V365" i="42"/>
  <c r="V373" i="42"/>
  <c r="V381" i="42"/>
  <c r="V389" i="42"/>
  <c r="V397" i="42"/>
  <c r="V405" i="42"/>
  <c r="V413" i="42"/>
  <c r="V421" i="42"/>
  <c r="V429" i="42"/>
  <c r="V437" i="42"/>
  <c r="V6" i="42"/>
  <c r="V14" i="42"/>
  <c r="V22" i="42"/>
  <c r="V30" i="42"/>
  <c r="V38" i="42"/>
  <c r="V46" i="42"/>
  <c r="V54" i="42"/>
  <c r="V62" i="42"/>
  <c r="V70" i="42"/>
  <c r="V78" i="42"/>
  <c r="V86" i="42"/>
  <c r="V94" i="42"/>
  <c r="V102" i="42"/>
  <c r="V110" i="42"/>
  <c r="V118" i="42"/>
  <c r="V126" i="42"/>
  <c r="V134" i="42"/>
  <c r="V142" i="42"/>
  <c r="V150" i="42"/>
  <c r="V158" i="42"/>
  <c r="V166" i="42"/>
  <c r="V174" i="42"/>
  <c r="V182" i="42"/>
  <c r="V190" i="42"/>
  <c r="V198" i="42"/>
  <c r="V206" i="42"/>
  <c r="V214" i="42"/>
  <c r="V222" i="42"/>
  <c r="V230" i="42"/>
  <c r="V238" i="42"/>
  <c r="V246" i="42"/>
  <c r="V254" i="42"/>
  <c r="V262" i="42"/>
  <c r="V270" i="42"/>
  <c r="V278" i="42"/>
  <c r="V286" i="42"/>
  <c r="V294" i="42"/>
  <c r="V302" i="42"/>
  <c r="V310" i="42"/>
  <c r="V318" i="42"/>
  <c r="V326" i="42"/>
  <c r="V334" i="42"/>
  <c r="V342" i="42"/>
  <c r="V350" i="42"/>
  <c r="V358" i="42"/>
  <c r="V366" i="42"/>
  <c r="V374" i="42"/>
  <c r="V382" i="42"/>
  <c r="V390" i="42"/>
  <c r="V398" i="42"/>
  <c r="V406" i="42"/>
  <c r="V414" i="42"/>
  <c r="V422" i="42"/>
  <c r="V430" i="42"/>
  <c r="V438" i="42"/>
  <c r="D2" i="6"/>
  <c r="C10" i="6"/>
  <c r="D8" i="6"/>
  <c r="D4" i="6"/>
  <c r="D3" i="6"/>
  <c r="D6" i="6"/>
  <c r="D7" i="6"/>
  <c r="D5" i="6"/>
  <c r="D9" i="6"/>
  <c r="V2" i="42"/>
  <c r="L21" i="44"/>
  <c r="I107" i="16"/>
  <c r="O336" i="37"/>
  <c r="O332" i="37"/>
  <c r="O340" i="37"/>
  <c r="O348" i="37"/>
  <c r="N335" i="37"/>
  <c r="N339" i="37"/>
  <c r="N343" i="37"/>
  <c r="N351" i="37"/>
  <c r="N359" i="37"/>
  <c r="O333" i="37"/>
  <c r="O341" i="37"/>
  <c r="N366" i="34"/>
  <c r="O350" i="34"/>
  <c r="N422" i="34"/>
  <c r="N405" i="34"/>
  <c r="N333" i="34"/>
  <c r="N374" i="34"/>
  <c r="O429" i="34"/>
  <c r="O359" i="34"/>
  <c r="N390" i="34"/>
  <c r="O443" i="34"/>
  <c r="O351" i="34"/>
  <c r="N389" i="34"/>
  <c r="N398" i="34"/>
  <c r="O413" i="34"/>
  <c r="O419" i="34"/>
  <c r="O467" i="34"/>
  <c r="O397" i="34"/>
  <c r="N418" i="34"/>
  <c r="O427" i="34"/>
  <c r="O466" i="34"/>
  <c r="N349" i="34"/>
  <c r="O358" i="34"/>
  <c r="O373" i="34"/>
  <c r="N382" i="34"/>
  <c r="N430" i="34"/>
  <c r="O343" i="34"/>
  <c r="O367" i="34"/>
  <c r="O406" i="34"/>
  <c r="N474" i="34"/>
  <c r="N342" i="34"/>
  <c r="N365" i="34"/>
  <c r="O383" i="34"/>
  <c r="O411" i="34"/>
  <c r="O423" i="34"/>
  <c r="N426" i="34"/>
  <c r="N442" i="34"/>
  <c r="O451" i="34"/>
  <c r="O403" i="34"/>
  <c r="O415" i="34"/>
  <c r="N465" i="34"/>
  <c r="N341" i="34"/>
  <c r="O335" i="34"/>
  <c r="N381" i="34"/>
  <c r="O407" i="34"/>
  <c r="N410" i="34"/>
  <c r="N414" i="34"/>
  <c r="N421" i="34"/>
  <c r="N450" i="34"/>
  <c r="O459" i="34"/>
  <c r="O475" i="34"/>
  <c r="N334" i="34"/>
  <c r="N357" i="34"/>
  <c r="O375" i="34"/>
  <c r="O399" i="34"/>
  <c r="N402" i="34"/>
  <c r="O435" i="34"/>
  <c r="N438" i="34"/>
  <c r="N458" i="34"/>
  <c r="O391" i="34"/>
  <c r="N394" i="34"/>
  <c r="N434" i="34"/>
  <c r="N473" i="34"/>
  <c r="N354" i="34"/>
  <c r="O355" i="34"/>
  <c r="N362" i="34"/>
  <c r="O363" i="34"/>
  <c r="N370" i="34"/>
  <c r="O371" i="34"/>
  <c r="N378" i="34"/>
  <c r="O379" i="34"/>
  <c r="N386" i="34"/>
  <c r="O387" i="34"/>
  <c r="O395" i="34"/>
  <c r="N340" i="34"/>
  <c r="O332" i="34"/>
  <c r="N337" i="34"/>
  <c r="O338" i="34"/>
  <c r="N345" i="34"/>
  <c r="O346" i="34"/>
  <c r="N353" i="34"/>
  <c r="N361" i="34"/>
  <c r="N369" i="34"/>
  <c r="N377" i="34"/>
  <c r="N385" i="34"/>
  <c r="N393" i="34"/>
  <c r="N401" i="34"/>
  <c r="N409" i="34"/>
  <c r="N417" i="34"/>
  <c r="N425" i="34"/>
  <c r="N433" i="34"/>
  <c r="N441" i="34"/>
  <c r="N449" i="34"/>
  <c r="N457" i="34"/>
  <c r="O339" i="34"/>
  <c r="O347" i="34"/>
  <c r="N336" i="34"/>
  <c r="N344" i="34"/>
  <c r="N352" i="34"/>
  <c r="N360" i="34"/>
  <c r="N368" i="34"/>
  <c r="N376" i="34"/>
  <c r="N384" i="34"/>
  <c r="N392" i="34"/>
  <c r="N400" i="34"/>
  <c r="N408" i="34"/>
  <c r="N416" i="34"/>
  <c r="N424" i="34"/>
  <c r="N432" i="34"/>
  <c r="N440" i="34"/>
  <c r="N448" i="34"/>
  <c r="N456" i="34"/>
  <c r="N464" i="34"/>
  <c r="N472" i="34"/>
  <c r="N431" i="34"/>
  <c r="N439" i="34"/>
  <c r="N447" i="34"/>
  <c r="N455" i="34"/>
  <c r="N463" i="34"/>
  <c r="N471" i="34"/>
  <c r="N479" i="34"/>
  <c r="N446" i="34"/>
  <c r="N454" i="34"/>
  <c r="N462" i="34"/>
  <c r="N470" i="34"/>
  <c r="N478" i="34"/>
  <c r="N437" i="34"/>
  <c r="N445" i="34"/>
  <c r="N453" i="34"/>
  <c r="N461" i="34"/>
  <c r="N469" i="34"/>
  <c r="N477" i="34"/>
  <c r="N348" i="34"/>
  <c r="N356" i="34"/>
  <c r="N364" i="34"/>
  <c r="N372" i="34"/>
  <c r="N380" i="34"/>
  <c r="N388" i="34"/>
  <c r="N396" i="34"/>
  <c r="N404" i="34"/>
  <c r="N412" i="34"/>
  <c r="N420" i="34"/>
  <c r="N428" i="34"/>
  <c r="N436" i="34"/>
  <c r="N444" i="34"/>
  <c r="N452" i="34"/>
  <c r="N460" i="34"/>
  <c r="N468" i="34"/>
  <c r="N476" i="34"/>
  <c r="N226" i="43"/>
  <c r="N321" i="43"/>
  <c r="N85" i="43"/>
  <c r="N86" i="43"/>
  <c r="N249" i="43"/>
  <c r="O80" i="43"/>
  <c r="N81" i="43"/>
  <c r="O78" i="43"/>
  <c r="N273" i="43"/>
  <c r="O282" i="43"/>
  <c r="O68" i="43"/>
  <c r="N69" i="43"/>
  <c r="N70" i="43"/>
  <c r="N72" i="43"/>
  <c r="O74" i="43"/>
  <c r="O137" i="43"/>
  <c r="N138" i="43"/>
  <c r="O320" i="43"/>
  <c r="O46" i="43"/>
  <c r="O114" i="43"/>
  <c r="O144" i="43"/>
  <c r="N145" i="43"/>
  <c r="O266" i="43"/>
  <c r="N318" i="43"/>
  <c r="N322" i="43"/>
  <c r="O336" i="43"/>
  <c r="O88" i="43"/>
  <c r="O130" i="43"/>
  <c r="O193" i="43"/>
  <c r="N194" i="43"/>
  <c r="O84" i="43"/>
  <c r="O136" i="43"/>
  <c r="N53" i="43"/>
  <c r="N54" i="43"/>
  <c r="O22" i="43"/>
  <c r="O24" i="43"/>
  <c r="N41" i="43"/>
  <c r="O44" i="43"/>
  <c r="N45" i="43"/>
  <c r="N118" i="43"/>
  <c r="O121" i="43"/>
  <c r="O122" i="43"/>
  <c r="O129" i="43"/>
  <c r="O254" i="43"/>
  <c r="O290" i="43"/>
  <c r="O298" i="43"/>
  <c r="O184" i="43"/>
  <c r="N185" i="43"/>
  <c r="N186" i="43"/>
  <c r="O248" i="43"/>
  <c r="N182" i="43"/>
  <c r="O234" i="43"/>
  <c r="N246" i="43"/>
  <c r="N56" i="43"/>
  <c r="N73" i="43"/>
  <c r="O76" i="43"/>
  <c r="N77" i="43"/>
  <c r="O304" i="43"/>
  <c r="N305" i="43"/>
  <c r="N306" i="43"/>
  <c r="O330" i="43"/>
  <c r="O134" i="43"/>
  <c r="N125" i="43"/>
  <c r="N126" i="43"/>
  <c r="N139" i="43"/>
  <c r="O140" i="43"/>
  <c r="O141" i="43"/>
  <c r="N142" i="43"/>
  <c r="O240" i="43"/>
  <c r="N241" i="43"/>
  <c r="O257" i="43"/>
  <c r="N258" i="43"/>
  <c r="O288" i="43"/>
  <c r="N289" i="43"/>
  <c r="O20" i="43"/>
  <c r="N21" i="43"/>
  <c r="O120" i="43"/>
  <c r="N127" i="43"/>
  <c r="O128" i="43"/>
  <c r="O176" i="43"/>
  <c r="N177" i="43"/>
  <c r="O202" i="43"/>
  <c r="N286" i="43"/>
  <c r="O34" i="43"/>
  <c r="O38" i="43"/>
  <c r="O40" i="43"/>
  <c r="O190" i="43"/>
  <c r="O14" i="43"/>
  <c r="O16" i="43"/>
  <c r="N174" i="43"/>
  <c r="N238" i="43"/>
  <c r="O4" i="43"/>
  <c r="N5" i="43"/>
  <c r="N6" i="43"/>
  <c r="N8" i="43"/>
  <c r="N49" i="43"/>
  <c r="N50" i="43"/>
  <c r="O52" i="43"/>
  <c r="N57" i="43"/>
  <c r="N58" i="43"/>
  <c r="O60" i="43"/>
  <c r="N61" i="43"/>
  <c r="N62" i="43"/>
  <c r="N64" i="43"/>
  <c r="N146" i="43"/>
  <c r="O148" i="43"/>
  <c r="O149" i="43"/>
  <c r="N150" i="43"/>
  <c r="O152" i="43"/>
  <c r="N153" i="43"/>
  <c r="N158" i="43"/>
  <c r="O160" i="43"/>
  <c r="N161" i="43"/>
  <c r="N166" i="43"/>
  <c r="O168" i="43"/>
  <c r="N169" i="43"/>
  <c r="N178" i="43"/>
  <c r="N230" i="43"/>
  <c r="O232" i="43"/>
  <c r="N233" i="43"/>
  <c r="N242" i="43"/>
  <c r="O280" i="43"/>
  <c r="N281" i="43"/>
  <c r="O312" i="43"/>
  <c r="N313" i="43"/>
  <c r="O106" i="43"/>
  <c r="N65" i="43"/>
  <c r="N154" i="43"/>
  <c r="O156" i="43"/>
  <c r="N162" i="43"/>
  <c r="O164" i="43"/>
  <c r="N170" i="43"/>
  <c r="N222" i="43"/>
  <c r="O224" i="43"/>
  <c r="N225" i="43"/>
  <c r="N278" i="43"/>
  <c r="N310" i="43"/>
  <c r="N214" i="43"/>
  <c r="O216" i="43"/>
  <c r="N217" i="43"/>
  <c r="O272" i="43"/>
  <c r="N206" i="43"/>
  <c r="O208" i="43"/>
  <c r="N209" i="43"/>
  <c r="N270" i="43"/>
  <c r="N274" i="43"/>
  <c r="N302" i="43"/>
  <c r="N334" i="43"/>
  <c r="N25" i="43"/>
  <c r="N26" i="43"/>
  <c r="O28" i="43"/>
  <c r="N29" i="43"/>
  <c r="N30" i="43"/>
  <c r="N32" i="43"/>
  <c r="N89" i="43"/>
  <c r="N90" i="43"/>
  <c r="O92" i="43"/>
  <c r="N93" i="43"/>
  <c r="N94" i="43"/>
  <c r="N96" i="43"/>
  <c r="O100" i="43"/>
  <c r="N101" i="43"/>
  <c r="N102" i="43"/>
  <c r="N104" i="43"/>
  <c r="N109" i="43"/>
  <c r="N110" i="43"/>
  <c r="N198" i="43"/>
  <c r="O200" i="43"/>
  <c r="N201" i="43"/>
  <c r="N210" i="43"/>
  <c r="N262" i="43"/>
  <c r="O264" i="43"/>
  <c r="N265" i="43"/>
  <c r="O296" i="43"/>
  <c r="N297" i="43"/>
  <c r="O328" i="43"/>
  <c r="N329" i="43"/>
  <c r="O12" i="43"/>
  <c r="N13" i="43"/>
  <c r="N33" i="43"/>
  <c r="O36" i="43"/>
  <c r="N37" i="43"/>
  <c r="N97" i="43"/>
  <c r="O98" i="43"/>
  <c r="N105" i="43"/>
  <c r="N111" i="43"/>
  <c r="O112" i="43"/>
  <c r="N113" i="43"/>
  <c r="O132" i="43"/>
  <c r="O133" i="43"/>
  <c r="O192" i="43"/>
  <c r="O256" i="43"/>
  <c r="N294" i="43"/>
  <c r="N326" i="43"/>
  <c r="N9" i="43"/>
  <c r="N10" i="43"/>
  <c r="O17" i="43"/>
  <c r="N18" i="43"/>
  <c r="N11" i="43"/>
  <c r="N27" i="43"/>
  <c r="N43" i="43"/>
  <c r="N51" i="43"/>
  <c r="N59" i="43"/>
  <c r="N67" i="43"/>
  <c r="N75" i="43"/>
  <c r="N83" i="43"/>
  <c r="N91" i="43"/>
  <c r="N99" i="43"/>
  <c r="N107" i="43"/>
  <c r="O108" i="43"/>
  <c r="N123" i="43"/>
  <c r="O124" i="43"/>
  <c r="N2" i="43"/>
  <c r="N3" i="43"/>
  <c r="N19" i="43"/>
  <c r="N35" i="43"/>
  <c r="N147" i="43"/>
  <c r="N15" i="43"/>
  <c r="N23" i="43"/>
  <c r="N31" i="43"/>
  <c r="N39" i="43"/>
  <c r="N47" i="43"/>
  <c r="N55" i="43"/>
  <c r="N63" i="43"/>
  <c r="N71" i="43"/>
  <c r="N79" i="43"/>
  <c r="N87" i="43"/>
  <c r="N95" i="43"/>
  <c r="N103" i="43"/>
  <c r="N115" i="43"/>
  <c r="O116" i="43"/>
  <c r="N117" i="43"/>
  <c r="N131" i="43"/>
  <c r="O7" i="43"/>
  <c r="N119" i="43"/>
  <c r="N155" i="43"/>
  <c r="N163" i="43"/>
  <c r="N171" i="43"/>
  <c r="N179" i="43"/>
  <c r="N187" i="43"/>
  <c r="N195" i="43"/>
  <c r="N203" i="43"/>
  <c r="N211" i="43"/>
  <c r="N219" i="43"/>
  <c r="N227" i="43"/>
  <c r="N235" i="43"/>
  <c r="N243" i="43"/>
  <c r="N251" i="43"/>
  <c r="N259" i="43"/>
  <c r="N267" i="43"/>
  <c r="N275" i="43"/>
  <c r="N283" i="43"/>
  <c r="N291" i="43"/>
  <c r="N299" i="43"/>
  <c r="N307" i="43"/>
  <c r="N315" i="43"/>
  <c r="N323" i="43"/>
  <c r="N331" i="43"/>
  <c r="N172" i="43"/>
  <c r="N180" i="43"/>
  <c r="N188" i="43"/>
  <c r="N196" i="43"/>
  <c r="N204" i="43"/>
  <c r="N212" i="43"/>
  <c r="N220" i="43"/>
  <c r="N228" i="43"/>
  <c r="N236" i="43"/>
  <c r="N244" i="43"/>
  <c r="N252" i="43"/>
  <c r="N260" i="43"/>
  <c r="N268" i="43"/>
  <c r="N276" i="43"/>
  <c r="N284" i="43"/>
  <c r="N292" i="43"/>
  <c r="N300" i="43"/>
  <c r="N308" i="43"/>
  <c r="N316" i="43"/>
  <c r="N324" i="43"/>
  <c r="N332" i="43"/>
  <c r="N157" i="43"/>
  <c r="N165" i="43"/>
  <c r="N173" i="43"/>
  <c r="N181" i="43"/>
  <c r="N189" i="43"/>
  <c r="N197" i="43"/>
  <c r="N205" i="43"/>
  <c r="N213" i="43"/>
  <c r="N221" i="43"/>
  <c r="N229" i="43"/>
  <c r="N237" i="43"/>
  <c r="N245" i="43"/>
  <c r="N253" i="43"/>
  <c r="N261" i="43"/>
  <c r="N269" i="43"/>
  <c r="N277" i="43"/>
  <c r="N285" i="43"/>
  <c r="N293" i="43"/>
  <c r="N301" i="43"/>
  <c r="N309" i="43"/>
  <c r="N317" i="43"/>
  <c r="N325" i="43"/>
  <c r="N333" i="43"/>
  <c r="N135" i="43"/>
  <c r="N143" i="43"/>
  <c r="N151" i="43"/>
  <c r="N159" i="43"/>
  <c r="N167" i="43"/>
  <c r="N175" i="43"/>
  <c r="N183" i="43"/>
  <c r="N191" i="43"/>
  <c r="N199" i="43"/>
  <c r="N207" i="43"/>
  <c r="N215" i="43"/>
  <c r="N223" i="43"/>
  <c r="N231" i="43"/>
  <c r="N239" i="43"/>
  <c r="N247" i="43"/>
  <c r="N255" i="43"/>
  <c r="N263" i="43"/>
  <c r="N271" i="43"/>
  <c r="N279" i="43"/>
  <c r="N287" i="43"/>
  <c r="N295" i="43"/>
  <c r="N303" i="43"/>
  <c r="N311" i="43"/>
  <c r="N319" i="43"/>
  <c r="N327" i="43"/>
  <c r="N335" i="43"/>
  <c r="O415" i="36"/>
  <c r="N400" i="36"/>
  <c r="N424" i="36"/>
  <c r="N432" i="36"/>
  <c r="N416" i="36"/>
  <c r="O351" i="36"/>
  <c r="N408" i="36"/>
  <c r="O381" i="36"/>
  <c r="N381" i="36"/>
  <c r="O389" i="36"/>
  <c r="N389" i="36"/>
  <c r="O394" i="36"/>
  <c r="N394" i="36"/>
  <c r="N431" i="36"/>
  <c r="O431" i="36"/>
  <c r="O437" i="36"/>
  <c r="N437" i="36"/>
  <c r="L341" i="36"/>
  <c r="L342" i="36"/>
  <c r="L340" i="36"/>
  <c r="L365" i="36"/>
  <c r="L367" i="36"/>
  <c r="L364" i="36"/>
  <c r="L366" i="36"/>
  <c r="L368" i="36"/>
  <c r="O421" i="36"/>
  <c r="N421" i="36"/>
  <c r="O433" i="36"/>
  <c r="N433" i="36"/>
  <c r="N352" i="36"/>
  <c r="O352" i="36"/>
  <c r="O363" i="36"/>
  <c r="N363" i="36"/>
  <c r="O413" i="36"/>
  <c r="N413" i="36"/>
  <c r="O442" i="36"/>
  <c r="N442" i="36"/>
  <c r="O347" i="36"/>
  <c r="N347" i="36"/>
  <c r="N344" i="36"/>
  <c r="O344" i="36"/>
  <c r="O405" i="36"/>
  <c r="N405" i="36"/>
  <c r="L333" i="36"/>
  <c r="L334" i="36"/>
  <c r="L335" i="36"/>
  <c r="L332" i="36"/>
  <c r="L358" i="36"/>
  <c r="O373" i="36"/>
  <c r="N373" i="36"/>
  <c r="N338" i="36"/>
  <c r="O357" i="36"/>
  <c r="N357" i="36"/>
  <c r="O370" i="36"/>
  <c r="N370" i="36"/>
  <c r="O429" i="36"/>
  <c r="N429" i="36"/>
  <c r="N336" i="36"/>
  <c r="O336" i="36"/>
  <c r="L349" i="36"/>
  <c r="L348" i="36"/>
  <c r="L350" i="36"/>
  <c r="N360" i="36"/>
  <c r="O360" i="36"/>
  <c r="O378" i="36"/>
  <c r="N378" i="36"/>
  <c r="O397" i="36"/>
  <c r="N397" i="36"/>
  <c r="N423" i="36"/>
  <c r="O423" i="36"/>
  <c r="L376" i="36"/>
  <c r="L392" i="36"/>
  <c r="L440" i="36"/>
  <c r="L339" i="36"/>
  <c r="L355" i="36"/>
  <c r="L371" i="36"/>
  <c r="L379" i="36"/>
  <c r="L387" i="36"/>
  <c r="L395" i="36"/>
  <c r="L403" i="36"/>
  <c r="L411" i="36"/>
  <c r="L419" i="36"/>
  <c r="L427" i="36"/>
  <c r="L435" i="36"/>
  <c r="L443" i="36"/>
  <c r="N384" i="36"/>
  <c r="L337" i="36"/>
  <c r="L345" i="36"/>
  <c r="L353" i="36"/>
  <c r="L361" i="36"/>
  <c r="L369" i="36"/>
  <c r="L377" i="36"/>
  <c r="L385" i="36"/>
  <c r="L393" i="36"/>
  <c r="L401" i="36"/>
  <c r="L409" i="36"/>
  <c r="L417" i="36"/>
  <c r="L425" i="36"/>
  <c r="L441" i="36"/>
  <c r="L390" i="36"/>
  <c r="L356" i="36"/>
  <c r="L372" i="36"/>
  <c r="L380" i="36"/>
  <c r="N382" i="36"/>
  <c r="L388" i="36"/>
  <c r="L396" i="36"/>
  <c r="N398" i="36"/>
  <c r="L404" i="36"/>
  <c r="N406" i="36"/>
  <c r="L412" i="36"/>
  <c r="N414" i="36"/>
  <c r="L420" i="36"/>
  <c r="L428" i="36"/>
  <c r="L436" i="36"/>
  <c r="L343" i="36"/>
  <c r="L359" i="36"/>
  <c r="L375" i="36"/>
  <c r="L383" i="36"/>
  <c r="L391" i="36"/>
  <c r="L399" i="36"/>
  <c r="L407" i="36"/>
  <c r="L439" i="36"/>
  <c r="L374" i="36"/>
  <c r="L346" i="36"/>
  <c r="L354" i="36"/>
  <c r="L362" i="36"/>
  <c r="L386" i="36"/>
  <c r="L402" i="36"/>
  <c r="L410" i="36"/>
  <c r="L418" i="36"/>
  <c r="L426" i="36"/>
  <c r="L434" i="36"/>
  <c r="L422" i="36"/>
  <c r="L430" i="36"/>
  <c r="L438" i="36"/>
  <c r="O74" i="35"/>
  <c r="O77" i="35"/>
  <c r="N80" i="35"/>
  <c r="N162" i="35"/>
  <c r="O177" i="35"/>
  <c r="O188" i="35"/>
  <c r="O194" i="35"/>
  <c r="O197" i="35"/>
  <c r="N17" i="35"/>
  <c r="N22" i="35"/>
  <c r="N96" i="35"/>
  <c r="O139" i="35"/>
  <c r="N149" i="35"/>
  <c r="O170" i="35"/>
  <c r="N173" i="35"/>
  <c r="O193" i="35"/>
  <c r="N202" i="35"/>
  <c r="O215" i="35"/>
  <c r="N218" i="35"/>
  <c r="O244" i="35"/>
  <c r="N274" i="35"/>
  <c r="N290" i="35"/>
  <c r="O300" i="35"/>
  <c r="N309" i="35"/>
  <c r="O315" i="35"/>
  <c r="N371" i="35"/>
  <c r="N389" i="35"/>
  <c r="O404" i="35"/>
  <c r="N418" i="35"/>
  <c r="N421" i="35"/>
  <c r="N437" i="35"/>
  <c r="O370" i="35"/>
  <c r="N445" i="35"/>
  <c r="O82" i="35"/>
  <c r="O85" i="35"/>
  <c r="N88" i="35"/>
  <c r="O114" i="35"/>
  <c r="O154" i="35"/>
  <c r="N227" i="35"/>
  <c r="N258" i="35"/>
  <c r="N317" i="35"/>
  <c r="N339" i="35"/>
  <c r="N349" i="35"/>
  <c r="O364" i="35"/>
  <c r="N373" i="35"/>
  <c r="O379" i="35"/>
  <c r="O397" i="35"/>
  <c r="N33" i="35"/>
  <c r="O45" i="35"/>
  <c r="N48" i="35"/>
  <c r="N9" i="35"/>
  <c r="O26" i="35"/>
  <c r="N57" i="35"/>
  <c r="N94" i="35"/>
  <c r="N113" i="35"/>
  <c r="O130" i="35"/>
  <c r="N213" i="35"/>
  <c r="O236" i="35"/>
  <c r="N307" i="35"/>
  <c r="N338" i="35"/>
  <c r="O363" i="35"/>
  <c r="N378" i="35"/>
  <c r="O396" i="35"/>
  <c r="N402" i="35"/>
  <c r="O65" i="35"/>
  <c r="O125" i="35"/>
  <c r="N381" i="35"/>
  <c r="N395" i="35"/>
  <c r="O72" i="35"/>
  <c r="N245" i="35"/>
  <c r="O260" i="35"/>
  <c r="N267" i="35"/>
  <c r="N454" i="35"/>
  <c r="O24" i="35"/>
  <c r="O10" i="35"/>
  <c r="N16" i="35"/>
  <c r="N44" i="35"/>
  <c r="N52" i="35"/>
  <c r="N86" i="35"/>
  <c r="N97" i="35"/>
  <c r="O121" i="35"/>
  <c r="O161" i="35"/>
  <c r="N165" i="35"/>
  <c r="N189" i="35"/>
  <c r="O201" i="35"/>
  <c r="N237" i="35"/>
  <c r="O252" i="35"/>
  <c r="N259" i="35"/>
  <c r="N266" i="35"/>
  <c r="N301" i="35"/>
  <c r="O316" i="35"/>
  <c r="N323" i="35"/>
  <c r="N330" i="35"/>
  <c r="N365" i="35"/>
  <c r="O380" i="35"/>
  <c r="N387" i="35"/>
  <c r="N394" i="35"/>
  <c r="N405" i="35"/>
  <c r="O411" i="35"/>
  <c r="N429" i="35"/>
  <c r="N453" i="35"/>
  <c r="N78" i="35"/>
  <c r="O90" i="35"/>
  <c r="O127" i="35"/>
  <c r="O308" i="35"/>
  <c r="O372" i="35"/>
  <c r="O438" i="35"/>
  <c r="O156" i="35"/>
  <c r="O175" i="35"/>
  <c r="O196" i="35"/>
  <c r="O228" i="35"/>
  <c r="O292" i="35"/>
  <c r="O356" i="35"/>
  <c r="N155" i="35"/>
  <c r="O167" i="35"/>
  <c r="O171" i="35"/>
  <c r="N178" i="35"/>
  <c r="N186" i="35"/>
  <c r="O191" i="35"/>
  <c r="N195" i="35"/>
  <c r="O204" i="35"/>
  <c r="O212" i="35"/>
  <c r="O220" i="35"/>
  <c r="N269" i="35"/>
  <c r="O284" i="35"/>
  <c r="N291" i="35"/>
  <c r="N333" i="35"/>
  <c r="O348" i="35"/>
  <c r="N355" i="35"/>
  <c r="N362" i="35"/>
  <c r="O403" i="35"/>
  <c r="O446" i="35"/>
  <c r="N25" i="35"/>
  <c r="N38" i="35"/>
  <c r="N46" i="35"/>
  <c r="N54" i="35"/>
  <c r="O66" i="35"/>
  <c r="O69" i="35"/>
  <c r="N73" i="35"/>
  <c r="N14" i="35"/>
  <c r="O18" i="35"/>
  <c r="O42" i="35"/>
  <c r="O50" i="35"/>
  <c r="O58" i="35"/>
  <c r="O61" i="35"/>
  <c r="O106" i="35"/>
  <c r="O143" i="35"/>
  <c r="N147" i="35"/>
  <c r="O151" i="35"/>
  <c r="O159" i="35"/>
  <c r="O163" i="35"/>
  <c r="O199" i="35"/>
  <c r="N15" i="35"/>
  <c r="N23" i="35"/>
  <c r="N31" i="35"/>
  <c r="N39" i="35"/>
  <c r="N47" i="35"/>
  <c r="N55" i="35"/>
  <c r="N63" i="35"/>
  <c r="N71" i="35"/>
  <c r="N79" i="35"/>
  <c r="N87" i="35"/>
  <c r="N95" i="35"/>
  <c r="N103" i="35"/>
  <c r="N111" i="35"/>
  <c r="N119" i="35"/>
  <c r="N126" i="35"/>
  <c r="O132" i="35"/>
  <c r="O137" i="35"/>
  <c r="O153" i="35"/>
  <c r="N118" i="35"/>
  <c r="N131" i="35"/>
  <c r="N142" i="35"/>
  <c r="N5" i="35"/>
  <c r="N13" i="35"/>
  <c r="N21" i="35"/>
  <c r="N29" i="35"/>
  <c r="N37" i="35"/>
  <c r="N93" i="35"/>
  <c r="N101" i="35"/>
  <c r="N109" i="35"/>
  <c r="N117" i="35"/>
  <c r="N124" i="35"/>
  <c r="N136" i="35"/>
  <c r="N152" i="35"/>
  <c r="N7" i="35"/>
  <c r="N12" i="35"/>
  <c r="N36" i="35"/>
  <c r="N60" i="35"/>
  <c r="N68" i="35"/>
  <c r="N76" i="35"/>
  <c r="N84" i="35"/>
  <c r="N92" i="35"/>
  <c r="N100" i="35"/>
  <c r="N108" i="35"/>
  <c r="N116" i="35"/>
  <c r="N123" i="35"/>
  <c r="N129" i="35"/>
  <c r="N4" i="35"/>
  <c r="N28" i="35"/>
  <c r="N11" i="35"/>
  <c r="N27" i="35"/>
  <c r="N35" i="35"/>
  <c r="N43" i="35"/>
  <c r="N51" i="35"/>
  <c r="N59" i="35"/>
  <c r="N67" i="35"/>
  <c r="N75" i="35"/>
  <c r="N83" i="35"/>
  <c r="N91" i="35"/>
  <c r="N99" i="35"/>
  <c r="N107" i="35"/>
  <c r="N115" i="35"/>
  <c r="N122" i="35"/>
  <c r="O140" i="35"/>
  <c r="O145" i="35"/>
  <c r="N160" i="35"/>
  <c r="N20" i="35"/>
  <c r="N3" i="35"/>
  <c r="N19" i="35"/>
  <c r="N128" i="35"/>
  <c r="N150" i="35"/>
  <c r="O158" i="35"/>
  <c r="N158" i="35"/>
  <c r="N166" i="35"/>
  <c r="N174" i="35"/>
  <c r="N182" i="35"/>
  <c r="N190" i="35"/>
  <c r="N198" i="35"/>
  <c r="N206" i="35"/>
  <c r="N214" i="35"/>
  <c r="N222" i="35"/>
  <c r="O223" i="35"/>
  <c r="N230" i="35"/>
  <c r="O231" i="35"/>
  <c r="N238" i="35"/>
  <c r="O239" i="35"/>
  <c r="N246" i="35"/>
  <c r="O247" i="35"/>
  <c r="N254" i="35"/>
  <c r="O255" i="35"/>
  <c r="N262" i="35"/>
  <c r="O263" i="35"/>
  <c r="N270" i="35"/>
  <c r="O271" i="35"/>
  <c r="N278" i="35"/>
  <c r="O279" i="35"/>
  <c r="N286" i="35"/>
  <c r="O287" i="35"/>
  <c r="N294" i="35"/>
  <c r="O295" i="35"/>
  <c r="N302" i="35"/>
  <c r="O303" i="35"/>
  <c r="N310" i="35"/>
  <c r="O311" i="35"/>
  <c r="N318" i="35"/>
  <c r="O319" i="35"/>
  <c r="N326" i="35"/>
  <c r="O327" i="35"/>
  <c r="N334" i="35"/>
  <c r="O335" i="35"/>
  <c r="N342" i="35"/>
  <c r="O343" i="35"/>
  <c r="N350" i="35"/>
  <c r="O351" i="35"/>
  <c r="N358" i="35"/>
  <c r="O359" i="35"/>
  <c r="N366" i="35"/>
  <c r="O367" i="35"/>
  <c r="N374" i="35"/>
  <c r="O375" i="35"/>
  <c r="N382" i="35"/>
  <c r="O383" i="35"/>
  <c r="N390" i="35"/>
  <c r="O391" i="35"/>
  <c r="N398" i="35"/>
  <c r="O399" i="35"/>
  <c r="N406" i="35"/>
  <c r="O407" i="35"/>
  <c r="N414" i="35"/>
  <c r="O415" i="35"/>
  <c r="N422" i="35"/>
  <c r="O423" i="35"/>
  <c r="N430" i="35"/>
  <c r="O431" i="35"/>
  <c r="O439" i="35"/>
  <c r="O447" i="35"/>
  <c r="N164" i="35"/>
  <c r="N172" i="35"/>
  <c r="N180" i="35"/>
  <c r="N412" i="35"/>
  <c r="N420" i="35"/>
  <c r="N428" i="35"/>
  <c r="N436" i="35"/>
  <c r="N444" i="35"/>
  <c r="N452" i="35"/>
  <c r="N419" i="35"/>
  <c r="N427" i="35"/>
  <c r="N435" i="35"/>
  <c r="N443" i="35"/>
  <c r="N451" i="35"/>
  <c r="N459" i="35"/>
  <c r="N410" i="35"/>
  <c r="N426" i="35"/>
  <c r="N434" i="35"/>
  <c r="N442" i="35"/>
  <c r="N450" i="35"/>
  <c r="N458" i="35"/>
  <c r="N209" i="35"/>
  <c r="N217" i="35"/>
  <c r="N225" i="35"/>
  <c r="N233" i="35"/>
  <c r="N241" i="35"/>
  <c r="N249" i="35"/>
  <c r="N257" i="35"/>
  <c r="N265" i="35"/>
  <c r="N273" i="35"/>
  <c r="N281" i="35"/>
  <c r="N289" i="35"/>
  <c r="N297" i="35"/>
  <c r="N305" i="35"/>
  <c r="N313" i="35"/>
  <c r="N321" i="35"/>
  <c r="N329" i="35"/>
  <c r="N337" i="35"/>
  <c r="N345" i="35"/>
  <c r="N353" i="35"/>
  <c r="N361" i="35"/>
  <c r="N369" i="35"/>
  <c r="N377" i="35"/>
  <c r="N385" i="35"/>
  <c r="N393" i="35"/>
  <c r="N401" i="35"/>
  <c r="N409" i="35"/>
  <c r="N417" i="35"/>
  <c r="N425" i="35"/>
  <c r="N433" i="35"/>
  <c r="N441" i="35"/>
  <c r="N449" i="35"/>
  <c r="N457" i="35"/>
  <c r="N168" i="35"/>
  <c r="N176" i="35"/>
  <c r="N184" i="35"/>
  <c r="N192" i="35"/>
  <c r="N200" i="35"/>
  <c r="N208" i="35"/>
  <c r="N216" i="35"/>
  <c r="N224" i="35"/>
  <c r="N232" i="35"/>
  <c r="N240" i="35"/>
  <c r="N248" i="35"/>
  <c r="N256" i="35"/>
  <c r="N264" i="35"/>
  <c r="N272" i="35"/>
  <c r="N280" i="35"/>
  <c r="N288" i="35"/>
  <c r="N296" i="35"/>
  <c r="N304" i="35"/>
  <c r="N312" i="35"/>
  <c r="N320" i="35"/>
  <c r="N328" i="35"/>
  <c r="N336" i="35"/>
  <c r="N344" i="35"/>
  <c r="N352" i="35"/>
  <c r="N360" i="35"/>
  <c r="N368" i="35"/>
  <c r="N376" i="35"/>
  <c r="N384" i="35"/>
  <c r="N392" i="35"/>
  <c r="N400" i="35"/>
  <c r="N408" i="35"/>
  <c r="N416" i="35"/>
  <c r="N424" i="35"/>
  <c r="N432" i="35"/>
  <c r="N440" i="35"/>
  <c r="N448" i="35"/>
  <c r="N456" i="35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63" i="14"/>
  <c r="N71" i="14"/>
  <c r="N79" i="14"/>
  <c r="N87" i="14"/>
  <c r="N95" i="14"/>
  <c r="N103" i="14"/>
  <c r="N111" i="14"/>
  <c r="N119" i="14"/>
  <c r="N127" i="14"/>
  <c r="N140" i="14"/>
  <c r="O140" i="14"/>
  <c r="N62" i="14"/>
  <c r="N70" i="14"/>
  <c r="N78" i="14"/>
  <c r="N86" i="14"/>
  <c r="N94" i="14"/>
  <c r="N102" i="14"/>
  <c r="N110" i="14"/>
  <c r="N118" i="14"/>
  <c r="N126" i="14"/>
  <c r="N61" i="14"/>
  <c r="N69" i="14"/>
  <c r="N77" i="14"/>
  <c r="N85" i="14"/>
  <c r="N93" i="14"/>
  <c r="N101" i="14"/>
  <c r="N109" i="14"/>
  <c r="N117" i="14"/>
  <c r="N125" i="14"/>
  <c r="N60" i="14"/>
  <c r="N68" i="14"/>
  <c r="N76" i="14"/>
  <c r="N84" i="14"/>
  <c r="N148" i="14"/>
  <c r="O148" i="14"/>
  <c r="N59" i="14"/>
  <c r="N66" i="14"/>
  <c r="N74" i="14"/>
  <c r="N82" i="14"/>
  <c r="N90" i="14"/>
  <c r="N98" i="14"/>
  <c r="N106" i="14"/>
  <c r="N114" i="14"/>
  <c r="N122" i="14"/>
  <c r="N130" i="14"/>
  <c r="N136" i="14"/>
  <c r="O136" i="14"/>
  <c r="O137" i="14"/>
  <c r="N65" i="14"/>
  <c r="N73" i="14"/>
  <c r="N81" i="14"/>
  <c r="N89" i="14"/>
  <c r="N97" i="14"/>
  <c r="N105" i="14"/>
  <c r="N113" i="14"/>
  <c r="N121" i="14"/>
  <c r="N129" i="14"/>
  <c r="N64" i="14"/>
  <c r="N72" i="14"/>
  <c r="N80" i="14"/>
  <c r="N88" i="14"/>
  <c r="N96" i="14"/>
  <c r="N104" i="14"/>
  <c r="N112" i="14"/>
  <c r="N120" i="14"/>
  <c r="N128" i="14"/>
  <c r="N135" i="14"/>
  <c r="O135" i="14"/>
  <c r="O156" i="14"/>
  <c r="O164" i="14"/>
  <c r="O172" i="14"/>
  <c r="O180" i="14"/>
  <c r="O188" i="14"/>
  <c r="O196" i="14"/>
  <c r="O204" i="14"/>
  <c r="N211" i="14"/>
  <c r="O155" i="14"/>
  <c r="O171" i="14"/>
  <c r="O209" i="14"/>
  <c r="N209" i="14"/>
  <c r="O154" i="14"/>
  <c r="O162" i="14"/>
  <c r="O170" i="14"/>
  <c r="O178" i="14"/>
  <c r="O186" i="14"/>
  <c r="O145" i="14"/>
  <c r="O153" i="14"/>
  <c r="O161" i="14"/>
  <c r="O169" i="14"/>
  <c r="O177" i="14"/>
  <c r="O185" i="14"/>
  <c r="O193" i="14"/>
  <c r="O201" i="14"/>
  <c r="O144" i="14"/>
  <c r="O152" i="14"/>
  <c r="O160" i="14"/>
  <c r="O168" i="14"/>
  <c r="O176" i="14"/>
  <c r="O184" i="14"/>
  <c r="O192" i="14"/>
  <c r="O200" i="14"/>
  <c r="O208" i="14"/>
  <c r="O143" i="14"/>
  <c r="O151" i="14"/>
  <c r="O159" i="14"/>
  <c r="O167" i="14"/>
  <c r="O175" i="14"/>
  <c r="O183" i="14"/>
  <c r="O191" i="14"/>
  <c r="O199" i="14"/>
  <c r="O207" i="14"/>
  <c r="O216" i="14"/>
  <c r="N216" i="14"/>
  <c r="O157" i="14"/>
  <c r="O165" i="14"/>
  <c r="O173" i="14"/>
  <c r="O181" i="14"/>
  <c r="O189" i="14"/>
  <c r="O197" i="14"/>
  <c r="O205" i="14"/>
  <c r="N214" i="14"/>
  <c r="N222" i="14"/>
  <c r="N230" i="14"/>
  <c r="N238" i="14"/>
  <c r="N246" i="14"/>
  <c r="N254" i="14"/>
  <c r="N262" i="14"/>
  <c r="N270" i="14"/>
  <c r="N278" i="14"/>
  <c r="N299" i="14"/>
  <c r="O299" i="14"/>
  <c r="N221" i="14"/>
  <c r="N229" i="14"/>
  <c r="N237" i="14"/>
  <c r="N245" i="14"/>
  <c r="N253" i="14"/>
  <c r="N261" i="14"/>
  <c r="N269" i="14"/>
  <c r="N277" i="14"/>
  <c r="N294" i="14"/>
  <c r="O294" i="14"/>
  <c r="N212" i="14"/>
  <c r="N220" i="14"/>
  <c r="N228" i="14"/>
  <c r="N236" i="14"/>
  <c r="N244" i="14"/>
  <c r="N252" i="14"/>
  <c r="N260" i="14"/>
  <c r="N268" i="14"/>
  <c r="N276" i="14"/>
  <c r="N219" i="14"/>
  <c r="N227" i="14"/>
  <c r="N235" i="14"/>
  <c r="N243" i="14"/>
  <c r="N251" i="14"/>
  <c r="N259" i="14"/>
  <c r="N267" i="14"/>
  <c r="N275" i="14"/>
  <c r="N302" i="14"/>
  <c r="O302" i="14"/>
  <c r="N217" i="14"/>
  <c r="N225" i="14"/>
  <c r="N233" i="14"/>
  <c r="N241" i="14"/>
  <c r="N249" i="14"/>
  <c r="N257" i="14"/>
  <c r="N265" i="14"/>
  <c r="N273" i="14"/>
  <c r="N281" i="14"/>
  <c r="N291" i="14"/>
  <c r="O291" i="14"/>
  <c r="N224" i="14"/>
  <c r="N232" i="14"/>
  <c r="N240" i="14"/>
  <c r="N248" i="14"/>
  <c r="N256" i="14"/>
  <c r="N264" i="14"/>
  <c r="N272" i="14"/>
  <c r="N280" i="14"/>
  <c r="N286" i="14"/>
  <c r="O286" i="14"/>
  <c r="N215" i="14"/>
  <c r="N223" i="14"/>
  <c r="N231" i="14"/>
  <c r="N239" i="14"/>
  <c r="N247" i="14"/>
  <c r="N255" i="14"/>
  <c r="N263" i="14"/>
  <c r="N271" i="14"/>
  <c r="N279" i="14"/>
  <c r="O287" i="14"/>
  <c r="O295" i="14"/>
  <c r="O303" i="14"/>
  <c r="O311" i="14"/>
  <c r="O319" i="14"/>
  <c r="O327" i="14"/>
  <c r="O335" i="14"/>
  <c r="O343" i="14"/>
  <c r="O351" i="14"/>
  <c r="O310" i="14"/>
  <c r="O318" i="14"/>
  <c r="O326" i="14"/>
  <c r="O334" i="14"/>
  <c r="O342" i="14"/>
  <c r="O350" i="14"/>
  <c r="O358" i="14"/>
  <c r="N364" i="14"/>
  <c r="O372" i="14"/>
  <c r="N372" i="14"/>
  <c r="O324" i="14"/>
  <c r="O332" i="14"/>
  <c r="O340" i="14"/>
  <c r="O348" i="14"/>
  <c r="O356" i="14"/>
  <c r="O307" i="14"/>
  <c r="O315" i="14"/>
  <c r="O323" i="14"/>
  <c r="O331" i="14"/>
  <c r="O339" i="14"/>
  <c r="O347" i="14"/>
  <c r="O355" i="14"/>
  <c r="N362" i="14"/>
  <c r="O290" i="14"/>
  <c r="O298" i="14"/>
  <c r="O306" i="14"/>
  <c r="O314" i="14"/>
  <c r="O322" i="14"/>
  <c r="O330" i="14"/>
  <c r="O338" i="14"/>
  <c r="O346" i="14"/>
  <c r="O354" i="14"/>
  <c r="O289" i="14"/>
  <c r="O297" i="14"/>
  <c r="O305" i="14"/>
  <c r="O313" i="14"/>
  <c r="O321" i="14"/>
  <c r="O329" i="14"/>
  <c r="O337" i="14"/>
  <c r="O345" i="14"/>
  <c r="O353" i="14"/>
  <c r="O359" i="14"/>
  <c r="N359" i="14"/>
  <c r="N360" i="14"/>
  <c r="N365" i="14"/>
  <c r="N373" i="14"/>
  <c r="N381" i="14"/>
  <c r="N380" i="14"/>
  <c r="N388" i="14"/>
  <c r="N396" i="14"/>
  <c r="N404" i="14"/>
  <c r="N412" i="14"/>
  <c r="N420" i="14"/>
  <c r="N428" i="14"/>
  <c r="N436" i="14"/>
  <c r="N363" i="14"/>
  <c r="N371" i="14"/>
  <c r="N379" i="14"/>
  <c r="N387" i="14"/>
  <c r="N395" i="14"/>
  <c r="N403" i="14"/>
  <c r="N411" i="14"/>
  <c r="N419" i="14"/>
  <c r="N427" i="14"/>
  <c r="N435" i="14"/>
  <c r="N443" i="14"/>
  <c r="N370" i="14"/>
  <c r="N378" i="14"/>
  <c r="N386" i="14"/>
  <c r="N394" i="14"/>
  <c r="N402" i="14"/>
  <c r="N410" i="14"/>
  <c r="N418" i="14"/>
  <c r="N426" i="14"/>
  <c r="N434" i="14"/>
  <c r="N442" i="14"/>
  <c r="N417" i="14"/>
  <c r="N425" i="14"/>
  <c r="N433" i="14"/>
  <c r="N441" i="14"/>
  <c r="N368" i="14"/>
  <c r="N376" i="14"/>
  <c r="N384" i="14"/>
  <c r="N392" i="14"/>
  <c r="N400" i="14"/>
  <c r="N408" i="14"/>
  <c r="N416" i="14"/>
  <c r="N424" i="14"/>
  <c r="N432" i="14"/>
  <c r="N440" i="14"/>
  <c r="N367" i="14"/>
  <c r="N375" i="14"/>
  <c r="N383" i="14"/>
  <c r="N391" i="14"/>
  <c r="N399" i="14"/>
  <c r="N407" i="14"/>
  <c r="N415" i="14"/>
  <c r="N423" i="14"/>
  <c r="N431" i="14"/>
  <c r="N439" i="14"/>
  <c r="M272" i="38"/>
  <c r="L272" i="38"/>
  <c r="B272" i="38"/>
  <c r="M271" i="38"/>
  <c r="L271" i="38"/>
  <c r="B271" i="38"/>
  <c r="M270" i="38"/>
  <c r="L270" i="38"/>
  <c r="B270" i="38"/>
  <c r="M269" i="38"/>
  <c r="L269" i="38"/>
  <c r="B269" i="38"/>
  <c r="M268" i="38"/>
  <c r="L268" i="38"/>
  <c r="B268" i="38"/>
  <c r="M267" i="38"/>
  <c r="L267" i="38"/>
  <c r="B267" i="38"/>
  <c r="M266" i="38"/>
  <c r="L266" i="38"/>
  <c r="B266" i="38"/>
  <c r="M265" i="38"/>
  <c r="L265" i="38"/>
  <c r="B265" i="38"/>
  <c r="M264" i="38"/>
  <c r="L264" i="38"/>
  <c r="B264" i="38"/>
  <c r="M263" i="38"/>
  <c r="L263" i="38"/>
  <c r="B263" i="38"/>
  <c r="M262" i="38"/>
  <c r="L262" i="38"/>
  <c r="B262" i="38"/>
  <c r="M261" i="38"/>
  <c r="L261" i="38"/>
  <c r="B261" i="38"/>
  <c r="M260" i="38"/>
  <c r="L260" i="38"/>
  <c r="B260" i="38"/>
  <c r="M259" i="38"/>
  <c r="L259" i="38"/>
  <c r="B259" i="38"/>
  <c r="M258" i="38"/>
  <c r="L258" i="38"/>
  <c r="B258" i="38"/>
  <c r="M257" i="38"/>
  <c r="L257" i="38"/>
  <c r="B257" i="38"/>
  <c r="M256" i="38"/>
  <c r="L256" i="38"/>
  <c r="B256" i="38"/>
  <c r="M255" i="38"/>
  <c r="L255" i="38"/>
  <c r="B255" i="38"/>
  <c r="M254" i="38"/>
  <c r="L254" i="38"/>
  <c r="B254" i="38"/>
  <c r="M253" i="38"/>
  <c r="L253" i="38"/>
  <c r="B253" i="38"/>
  <c r="M252" i="38"/>
  <c r="L252" i="38"/>
  <c r="B252" i="38"/>
  <c r="M251" i="38"/>
  <c r="L251" i="38"/>
  <c r="B251" i="38"/>
  <c r="M250" i="38"/>
  <c r="L250" i="38"/>
  <c r="B250" i="38"/>
  <c r="M249" i="38"/>
  <c r="L249" i="38"/>
  <c r="B249" i="38"/>
  <c r="M248" i="38"/>
  <c r="L248" i="38"/>
  <c r="B248" i="38"/>
  <c r="M247" i="38"/>
  <c r="L247" i="38"/>
  <c r="B247" i="38"/>
  <c r="M246" i="38"/>
  <c r="L246" i="38"/>
  <c r="B246" i="38"/>
  <c r="M245" i="38"/>
  <c r="L245" i="38"/>
  <c r="B245" i="38"/>
  <c r="M244" i="38"/>
  <c r="L244" i="38"/>
  <c r="B244" i="38"/>
  <c r="M243" i="38"/>
  <c r="L243" i="38"/>
  <c r="B243" i="38"/>
  <c r="M242" i="38"/>
  <c r="L242" i="38"/>
  <c r="B242" i="38"/>
  <c r="M241" i="38"/>
  <c r="L241" i="38"/>
  <c r="B241" i="38"/>
  <c r="M240" i="38"/>
  <c r="L240" i="38"/>
  <c r="B240" i="38"/>
  <c r="M239" i="38"/>
  <c r="L239" i="38"/>
  <c r="B239" i="38"/>
  <c r="M238" i="38"/>
  <c r="L238" i="38"/>
  <c r="B238" i="38"/>
  <c r="M237" i="38"/>
  <c r="L237" i="38"/>
  <c r="B237" i="38"/>
  <c r="M236" i="38"/>
  <c r="L236" i="38"/>
  <c r="B236" i="38"/>
  <c r="M235" i="38"/>
  <c r="L235" i="38"/>
  <c r="B235" i="38"/>
  <c r="M234" i="38"/>
  <c r="L234" i="38"/>
  <c r="B234" i="38"/>
  <c r="M233" i="38"/>
  <c r="L233" i="38"/>
  <c r="B233" i="38"/>
  <c r="M232" i="38"/>
  <c r="L232" i="38"/>
  <c r="B232" i="38"/>
  <c r="M231" i="38"/>
  <c r="L231" i="38"/>
  <c r="B231" i="38"/>
  <c r="M230" i="38"/>
  <c r="L230" i="38"/>
  <c r="B230" i="38"/>
  <c r="M229" i="38"/>
  <c r="L229" i="38"/>
  <c r="B229" i="38"/>
  <c r="M228" i="38"/>
  <c r="L228" i="38"/>
  <c r="B228" i="38"/>
  <c r="M227" i="38"/>
  <c r="L227" i="38"/>
  <c r="B227" i="38"/>
  <c r="M226" i="38"/>
  <c r="L226" i="38"/>
  <c r="B226" i="38"/>
  <c r="M225" i="38"/>
  <c r="L225" i="38"/>
  <c r="B225" i="38"/>
  <c r="M224" i="38"/>
  <c r="L224" i="38"/>
  <c r="B224" i="38"/>
  <c r="M223" i="38"/>
  <c r="L223" i="38"/>
  <c r="B223" i="38"/>
  <c r="M222" i="38"/>
  <c r="L222" i="38"/>
  <c r="B222" i="38"/>
  <c r="M221" i="38"/>
  <c r="L221" i="38"/>
  <c r="B221" i="38"/>
  <c r="M220" i="38"/>
  <c r="L220" i="38"/>
  <c r="B220" i="38"/>
  <c r="M219" i="38"/>
  <c r="L219" i="38"/>
  <c r="B219" i="38"/>
  <c r="M218" i="38"/>
  <c r="L218" i="38"/>
  <c r="B218" i="38"/>
  <c r="M217" i="38"/>
  <c r="L217" i="38"/>
  <c r="B217" i="38"/>
  <c r="M216" i="38"/>
  <c r="L216" i="38"/>
  <c r="B216" i="38"/>
  <c r="M215" i="38"/>
  <c r="L215" i="38"/>
  <c r="B215" i="38"/>
  <c r="M214" i="38"/>
  <c r="L214" i="38"/>
  <c r="B214" i="38"/>
  <c r="M213" i="38"/>
  <c r="L213" i="38"/>
  <c r="B213" i="38"/>
  <c r="M212" i="38"/>
  <c r="L212" i="38"/>
  <c r="B212" i="38"/>
  <c r="M211" i="38"/>
  <c r="L211" i="38"/>
  <c r="B211" i="38"/>
  <c r="M210" i="38"/>
  <c r="L210" i="38"/>
  <c r="B210" i="38"/>
  <c r="M209" i="38"/>
  <c r="L209" i="38"/>
  <c r="B209" i="38"/>
  <c r="M208" i="38"/>
  <c r="L208" i="38"/>
  <c r="B208" i="38"/>
  <c r="M207" i="38"/>
  <c r="L207" i="38"/>
  <c r="B207" i="38"/>
  <c r="M206" i="38"/>
  <c r="L206" i="38"/>
  <c r="B206" i="38"/>
  <c r="M205" i="38"/>
  <c r="L205" i="38"/>
  <c r="B205" i="38"/>
  <c r="M204" i="38"/>
  <c r="L204" i="38"/>
  <c r="B204" i="38"/>
  <c r="M203" i="38"/>
  <c r="L203" i="38"/>
  <c r="B203" i="38"/>
  <c r="M202" i="38"/>
  <c r="L202" i="38"/>
  <c r="B202" i="38"/>
  <c r="M201" i="38"/>
  <c r="L201" i="38"/>
  <c r="B201" i="38"/>
  <c r="M200" i="38"/>
  <c r="L200" i="38"/>
  <c r="B200" i="38"/>
  <c r="M199" i="38"/>
  <c r="L199" i="38"/>
  <c r="B199" i="38"/>
  <c r="M198" i="38"/>
  <c r="L198" i="38"/>
  <c r="B198" i="38"/>
  <c r="M197" i="38"/>
  <c r="L197" i="38"/>
  <c r="B197" i="38"/>
  <c r="M196" i="38"/>
  <c r="L196" i="38"/>
  <c r="B196" i="38"/>
  <c r="M195" i="38"/>
  <c r="L195" i="38"/>
  <c r="B195" i="38"/>
  <c r="M194" i="38"/>
  <c r="L194" i="38"/>
  <c r="B194" i="38"/>
  <c r="M193" i="38"/>
  <c r="L193" i="38"/>
  <c r="B193" i="38"/>
  <c r="M192" i="38"/>
  <c r="L192" i="38"/>
  <c r="B192" i="38"/>
  <c r="M191" i="38"/>
  <c r="L191" i="38"/>
  <c r="B191" i="38"/>
  <c r="M190" i="38"/>
  <c r="L190" i="38"/>
  <c r="B190" i="38"/>
  <c r="M189" i="38"/>
  <c r="L189" i="38"/>
  <c r="B189" i="38"/>
  <c r="M188" i="38"/>
  <c r="L188" i="38"/>
  <c r="B188" i="38"/>
  <c r="M187" i="38"/>
  <c r="L187" i="38"/>
  <c r="B187" i="38"/>
  <c r="M186" i="38"/>
  <c r="L186" i="38"/>
  <c r="B186" i="38"/>
  <c r="M185" i="38"/>
  <c r="L185" i="38"/>
  <c r="B185" i="38"/>
  <c r="M184" i="38"/>
  <c r="L184" i="38"/>
  <c r="B184" i="38"/>
  <c r="M183" i="38"/>
  <c r="L183" i="38"/>
  <c r="B183" i="38"/>
  <c r="M182" i="38"/>
  <c r="L182" i="38"/>
  <c r="B182" i="38"/>
  <c r="M181" i="38"/>
  <c r="L181" i="38"/>
  <c r="B181" i="38"/>
  <c r="M180" i="38"/>
  <c r="L180" i="38"/>
  <c r="B180" i="38"/>
  <c r="M179" i="38"/>
  <c r="L179" i="38"/>
  <c r="B179" i="38"/>
  <c r="M178" i="38"/>
  <c r="L178" i="38"/>
  <c r="B178" i="38"/>
  <c r="M177" i="38"/>
  <c r="L177" i="38"/>
  <c r="B177" i="38"/>
  <c r="M176" i="38"/>
  <c r="L176" i="38"/>
  <c r="B176" i="38"/>
  <c r="M175" i="38"/>
  <c r="L175" i="38"/>
  <c r="B175" i="38"/>
  <c r="M174" i="38"/>
  <c r="L174" i="38"/>
  <c r="B174" i="38"/>
  <c r="M173" i="38"/>
  <c r="L173" i="38"/>
  <c r="B173" i="38"/>
  <c r="M172" i="38"/>
  <c r="L172" i="38"/>
  <c r="B172" i="38"/>
  <c r="M171" i="38"/>
  <c r="L171" i="38"/>
  <c r="B171" i="38"/>
  <c r="M170" i="38"/>
  <c r="L170" i="38"/>
  <c r="B170" i="38"/>
  <c r="M169" i="38"/>
  <c r="L169" i="38"/>
  <c r="B169" i="38"/>
  <c r="M168" i="38"/>
  <c r="L168" i="38"/>
  <c r="B168" i="38"/>
  <c r="M167" i="38"/>
  <c r="L167" i="38"/>
  <c r="B167" i="38"/>
  <c r="M166" i="38"/>
  <c r="L166" i="38"/>
  <c r="B166" i="38"/>
  <c r="M165" i="38"/>
  <c r="L165" i="38"/>
  <c r="B165" i="38"/>
  <c r="M164" i="38"/>
  <c r="L164" i="38"/>
  <c r="B164" i="38"/>
  <c r="M163" i="38"/>
  <c r="L163" i="38"/>
  <c r="B163" i="38"/>
  <c r="M162" i="38"/>
  <c r="L162" i="38"/>
  <c r="B162" i="38"/>
  <c r="M161" i="38"/>
  <c r="L161" i="38"/>
  <c r="B161" i="38"/>
  <c r="M160" i="38"/>
  <c r="L160" i="38"/>
  <c r="B160" i="38"/>
  <c r="M159" i="38"/>
  <c r="L159" i="38"/>
  <c r="B159" i="38"/>
  <c r="M158" i="38"/>
  <c r="L158" i="38"/>
  <c r="B158" i="38"/>
  <c r="M157" i="38"/>
  <c r="L157" i="38"/>
  <c r="B157" i="38"/>
  <c r="M156" i="38"/>
  <c r="L156" i="38"/>
  <c r="B156" i="38"/>
  <c r="M155" i="38"/>
  <c r="L155" i="38"/>
  <c r="B155" i="38"/>
  <c r="M154" i="38"/>
  <c r="L154" i="38"/>
  <c r="B154" i="38"/>
  <c r="M153" i="38"/>
  <c r="L153" i="38"/>
  <c r="B153" i="38"/>
  <c r="M152" i="38"/>
  <c r="L152" i="38"/>
  <c r="B152" i="38"/>
  <c r="M151" i="38"/>
  <c r="L151" i="38"/>
  <c r="B151" i="38"/>
  <c r="M150" i="38"/>
  <c r="L150" i="38"/>
  <c r="B150" i="38"/>
  <c r="M149" i="38"/>
  <c r="L149" i="38"/>
  <c r="B149" i="38"/>
  <c r="M148" i="38"/>
  <c r="L148" i="38"/>
  <c r="B148" i="38"/>
  <c r="M147" i="38"/>
  <c r="L147" i="38"/>
  <c r="B147" i="38"/>
  <c r="M146" i="38"/>
  <c r="L146" i="38"/>
  <c r="B146" i="38"/>
  <c r="M145" i="38"/>
  <c r="L145" i="38"/>
  <c r="B145" i="38"/>
  <c r="M144" i="38"/>
  <c r="L144" i="38"/>
  <c r="B144" i="38"/>
  <c r="M143" i="38"/>
  <c r="L143" i="38"/>
  <c r="B143" i="38"/>
  <c r="M142" i="38"/>
  <c r="L142" i="38"/>
  <c r="B142" i="38"/>
  <c r="M141" i="38"/>
  <c r="L141" i="38"/>
  <c r="B141" i="38"/>
  <c r="M140" i="38"/>
  <c r="L140" i="38"/>
  <c r="B140" i="38"/>
  <c r="M139" i="38"/>
  <c r="L139" i="38"/>
  <c r="B139" i="38"/>
  <c r="M138" i="38"/>
  <c r="L138" i="38"/>
  <c r="B138" i="38"/>
  <c r="M137" i="38"/>
  <c r="L137" i="38"/>
  <c r="B137" i="38"/>
  <c r="M136" i="38"/>
  <c r="L136" i="38"/>
  <c r="B136" i="38"/>
  <c r="M135" i="38"/>
  <c r="L135" i="38"/>
  <c r="B135" i="38"/>
  <c r="M134" i="38"/>
  <c r="L134" i="38"/>
  <c r="B134" i="38"/>
  <c r="M133" i="38"/>
  <c r="L133" i="38"/>
  <c r="B133" i="38"/>
  <c r="M132" i="38"/>
  <c r="L132" i="38"/>
  <c r="B132" i="38"/>
  <c r="M131" i="38"/>
  <c r="L131" i="38"/>
  <c r="B131" i="38"/>
  <c r="M130" i="38"/>
  <c r="L130" i="38"/>
  <c r="B130" i="38"/>
  <c r="M129" i="38"/>
  <c r="L129" i="38"/>
  <c r="B129" i="38"/>
  <c r="M128" i="38"/>
  <c r="L128" i="38"/>
  <c r="B128" i="38"/>
  <c r="M127" i="38"/>
  <c r="L127" i="38"/>
  <c r="B127" i="38"/>
  <c r="M126" i="38"/>
  <c r="L126" i="38"/>
  <c r="B126" i="38"/>
  <c r="M125" i="38"/>
  <c r="L125" i="38"/>
  <c r="B125" i="38"/>
  <c r="M124" i="38"/>
  <c r="L124" i="38"/>
  <c r="B124" i="38"/>
  <c r="M123" i="38"/>
  <c r="L123" i="38"/>
  <c r="B123" i="38"/>
  <c r="M122" i="38"/>
  <c r="L122" i="38"/>
  <c r="B122" i="38"/>
  <c r="M121" i="38"/>
  <c r="L121" i="38"/>
  <c r="B121" i="38"/>
  <c r="M120" i="38"/>
  <c r="L120" i="38"/>
  <c r="B120" i="38"/>
  <c r="M119" i="38"/>
  <c r="L119" i="38"/>
  <c r="B119" i="38"/>
  <c r="M118" i="38"/>
  <c r="L118" i="38"/>
  <c r="B118" i="38"/>
  <c r="M117" i="38"/>
  <c r="L117" i="38"/>
  <c r="B117" i="38"/>
  <c r="M116" i="38"/>
  <c r="L116" i="38"/>
  <c r="B116" i="38"/>
  <c r="M115" i="38"/>
  <c r="L115" i="38"/>
  <c r="B115" i="38"/>
  <c r="M114" i="38"/>
  <c r="L114" i="38"/>
  <c r="B114" i="38"/>
  <c r="M113" i="38"/>
  <c r="L113" i="38"/>
  <c r="B113" i="38"/>
  <c r="M112" i="38"/>
  <c r="L112" i="38"/>
  <c r="B112" i="38"/>
  <c r="M111" i="38"/>
  <c r="L111" i="38"/>
  <c r="B111" i="38"/>
  <c r="M110" i="38"/>
  <c r="L110" i="38"/>
  <c r="B110" i="38"/>
  <c r="M109" i="38"/>
  <c r="L109" i="38"/>
  <c r="B109" i="38"/>
  <c r="M108" i="38"/>
  <c r="L108" i="38"/>
  <c r="B108" i="38"/>
  <c r="M107" i="38"/>
  <c r="L107" i="38"/>
  <c r="B107" i="38"/>
  <c r="M106" i="38"/>
  <c r="L106" i="38"/>
  <c r="B106" i="38"/>
  <c r="M105" i="38"/>
  <c r="L105" i="38"/>
  <c r="B105" i="38"/>
  <c r="M104" i="38"/>
  <c r="L104" i="38"/>
  <c r="B104" i="38"/>
  <c r="M103" i="38"/>
  <c r="L103" i="38"/>
  <c r="B103" i="38"/>
  <c r="M102" i="38"/>
  <c r="L102" i="38"/>
  <c r="B102" i="38"/>
  <c r="M101" i="38"/>
  <c r="L101" i="38"/>
  <c r="B101" i="38"/>
  <c r="M100" i="38"/>
  <c r="L100" i="38"/>
  <c r="B100" i="38"/>
  <c r="M99" i="38"/>
  <c r="L99" i="38"/>
  <c r="B99" i="38"/>
  <c r="M98" i="38"/>
  <c r="L98" i="38"/>
  <c r="B98" i="38"/>
  <c r="M97" i="38"/>
  <c r="L97" i="38"/>
  <c r="B97" i="38"/>
  <c r="M96" i="38"/>
  <c r="L96" i="38"/>
  <c r="B96" i="38"/>
  <c r="M95" i="38"/>
  <c r="L95" i="38"/>
  <c r="B95" i="38"/>
  <c r="M94" i="38"/>
  <c r="L94" i="38"/>
  <c r="B94" i="38"/>
  <c r="M93" i="38"/>
  <c r="L93" i="38"/>
  <c r="B93" i="38"/>
  <c r="M92" i="38"/>
  <c r="L92" i="38"/>
  <c r="B92" i="38"/>
  <c r="M91" i="38"/>
  <c r="L91" i="38"/>
  <c r="B91" i="38"/>
  <c r="M90" i="38"/>
  <c r="L90" i="38"/>
  <c r="B90" i="38"/>
  <c r="M89" i="38"/>
  <c r="L89" i="38"/>
  <c r="B89" i="38"/>
  <c r="M88" i="38"/>
  <c r="L88" i="38"/>
  <c r="B88" i="38"/>
  <c r="M87" i="38"/>
  <c r="L87" i="38"/>
  <c r="B87" i="38"/>
  <c r="M85" i="38"/>
  <c r="L85" i="38"/>
  <c r="B85" i="38"/>
  <c r="M82" i="38"/>
  <c r="L82" i="38"/>
  <c r="B82" i="38"/>
  <c r="M81" i="38"/>
  <c r="L81" i="38"/>
  <c r="B81" i="38"/>
  <c r="M80" i="38"/>
  <c r="L80" i="38"/>
  <c r="B80" i="38"/>
  <c r="M79" i="38"/>
  <c r="L79" i="38"/>
  <c r="B79" i="38"/>
  <c r="M78" i="38"/>
  <c r="L78" i="38"/>
  <c r="B78" i="38"/>
  <c r="M77" i="38"/>
  <c r="L77" i="38"/>
  <c r="B77" i="38"/>
  <c r="M76" i="38"/>
  <c r="L76" i="38"/>
  <c r="B76" i="38"/>
  <c r="M75" i="38"/>
  <c r="L75" i="38"/>
  <c r="B75" i="38"/>
  <c r="M74" i="38"/>
  <c r="L74" i="38"/>
  <c r="B74" i="38"/>
  <c r="M73" i="38"/>
  <c r="L73" i="38"/>
  <c r="B73" i="38"/>
  <c r="M72" i="38"/>
  <c r="L72" i="38"/>
  <c r="B72" i="38"/>
  <c r="M71" i="38"/>
  <c r="L71" i="38"/>
  <c r="B71" i="38"/>
  <c r="M70" i="38"/>
  <c r="L70" i="38"/>
  <c r="B70" i="38"/>
  <c r="M69" i="38"/>
  <c r="L69" i="38"/>
  <c r="B69" i="38"/>
  <c r="M68" i="38"/>
  <c r="L68" i="38"/>
  <c r="B68" i="38"/>
  <c r="M67" i="38"/>
  <c r="L67" i="38"/>
  <c r="B67" i="38"/>
  <c r="M66" i="38"/>
  <c r="L66" i="38"/>
  <c r="B66" i="38"/>
  <c r="M65" i="38"/>
  <c r="L65" i="38"/>
  <c r="B65" i="38"/>
  <c r="M64" i="38"/>
  <c r="L64" i="38"/>
  <c r="B64" i="38"/>
  <c r="M63" i="38"/>
  <c r="L63" i="38"/>
  <c r="B63" i="38"/>
  <c r="M62" i="38"/>
  <c r="L62" i="38"/>
  <c r="B62" i="38"/>
  <c r="M61" i="38"/>
  <c r="L61" i="38"/>
  <c r="B61" i="38"/>
  <c r="M60" i="38"/>
  <c r="L60" i="38"/>
  <c r="B60" i="38"/>
  <c r="M59" i="38"/>
  <c r="L59" i="38"/>
  <c r="B59" i="38"/>
  <c r="M58" i="38"/>
  <c r="L58" i="38"/>
  <c r="B58" i="38"/>
  <c r="M57" i="38"/>
  <c r="L57" i="38"/>
  <c r="B57" i="38"/>
  <c r="M56" i="38"/>
  <c r="L56" i="38"/>
  <c r="B56" i="38"/>
  <c r="M55" i="38"/>
  <c r="L55" i="38"/>
  <c r="B55" i="38"/>
  <c r="M54" i="38"/>
  <c r="L54" i="38"/>
  <c r="B54" i="38"/>
  <c r="M53" i="38"/>
  <c r="L53" i="38"/>
  <c r="B53" i="38"/>
  <c r="M52" i="38"/>
  <c r="L52" i="38"/>
  <c r="B52" i="38"/>
  <c r="M51" i="38"/>
  <c r="L51" i="38"/>
  <c r="B51" i="38"/>
  <c r="M50" i="38"/>
  <c r="L50" i="38"/>
  <c r="B50" i="38"/>
  <c r="M49" i="38"/>
  <c r="L49" i="38"/>
  <c r="B49" i="38"/>
  <c r="M48" i="38"/>
  <c r="L48" i="38"/>
  <c r="B48" i="38"/>
  <c r="M47" i="38"/>
  <c r="L47" i="38"/>
  <c r="B47" i="38"/>
  <c r="M46" i="38"/>
  <c r="L46" i="38"/>
  <c r="B46" i="38"/>
  <c r="M45" i="38"/>
  <c r="L45" i="38"/>
  <c r="B45" i="38"/>
  <c r="M44" i="38"/>
  <c r="L44" i="38"/>
  <c r="B44" i="38"/>
  <c r="M43" i="38"/>
  <c r="L43" i="38"/>
  <c r="B43" i="38"/>
  <c r="M42" i="38"/>
  <c r="L42" i="38"/>
  <c r="B42" i="38"/>
  <c r="M41" i="38"/>
  <c r="L41" i="38"/>
  <c r="B41" i="38"/>
  <c r="M40" i="38"/>
  <c r="L40" i="38"/>
  <c r="B40" i="38"/>
  <c r="M39" i="38"/>
  <c r="L39" i="38"/>
  <c r="B39" i="38"/>
  <c r="M38" i="38"/>
  <c r="L38" i="38"/>
  <c r="B38" i="38"/>
  <c r="M37" i="38"/>
  <c r="L37" i="38"/>
  <c r="B37" i="38"/>
  <c r="M36" i="38"/>
  <c r="L36" i="38"/>
  <c r="B36" i="38"/>
  <c r="M35" i="38"/>
  <c r="L35" i="38"/>
  <c r="B35" i="38"/>
  <c r="M34" i="38"/>
  <c r="L34" i="38"/>
  <c r="B34" i="38"/>
  <c r="M33" i="38"/>
  <c r="L33" i="38"/>
  <c r="B33" i="38"/>
  <c r="M32" i="38"/>
  <c r="L32" i="38"/>
  <c r="B32" i="38"/>
  <c r="M31" i="38"/>
  <c r="L31" i="38"/>
  <c r="B31" i="38"/>
  <c r="M30" i="38"/>
  <c r="L30" i="38"/>
  <c r="B30" i="38"/>
  <c r="M29" i="38"/>
  <c r="L29" i="38"/>
  <c r="B29" i="38"/>
  <c r="M28" i="38"/>
  <c r="L28" i="38"/>
  <c r="B28" i="38"/>
  <c r="M27" i="38"/>
  <c r="L27" i="38"/>
  <c r="B27" i="38"/>
  <c r="M26" i="38"/>
  <c r="L26" i="38"/>
  <c r="B26" i="38"/>
  <c r="M25" i="38"/>
  <c r="L25" i="38"/>
  <c r="B25" i="38"/>
  <c r="M24" i="38"/>
  <c r="L24" i="38"/>
  <c r="B24" i="38"/>
  <c r="M23" i="38"/>
  <c r="L23" i="38"/>
  <c r="B23" i="38"/>
  <c r="M22" i="38"/>
  <c r="L22" i="38"/>
  <c r="B22" i="38"/>
  <c r="M21" i="38"/>
  <c r="L21" i="38"/>
  <c r="B21" i="38"/>
  <c r="M20" i="38"/>
  <c r="L20" i="38"/>
  <c r="B20" i="38"/>
  <c r="M19" i="38"/>
  <c r="L19" i="38"/>
  <c r="B19" i="38"/>
  <c r="M18" i="38"/>
  <c r="L18" i="38"/>
  <c r="B18" i="38"/>
  <c r="M17" i="38"/>
  <c r="L17" i="38"/>
  <c r="B17" i="38"/>
  <c r="M16" i="38"/>
  <c r="L16" i="38"/>
  <c r="B16" i="38"/>
  <c r="M15" i="38"/>
  <c r="L15" i="38"/>
  <c r="B15" i="38"/>
  <c r="M14" i="38"/>
  <c r="L14" i="38"/>
  <c r="B14" i="38"/>
  <c r="M13" i="38"/>
  <c r="L13" i="38"/>
  <c r="B13" i="38"/>
  <c r="M12" i="38"/>
  <c r="L12" i="38"/>
  <c r="B12" i="38"/>
  <c r="M11" i="38"/>
  <c r="L11" i="38"/>
  <c r="B11" i="38"/>
  <c r="M10" i="38"/>
  <c r="L10" i="38"/>
  <c r="B10" i="38"/>
  <c r="M9" i="38"/>
  <c r="L9" i="38"/>
  <c r="B9" i="38"/>
  <c r="M8" i="38"/>
  <c r="L8" i="38"/>
  <c r="B8" i="38"/>
  <c r="M7" i="38"/>
  <c r="L7" i="38"/>
  <c r="B7" i="38"/>
  <c r="M6" i="38"/>
  <c r="L6" i="38"/>
  <c r="B6" i="38"/>
  <c r="M5" i="38"/>
  <c r="L5" i="38"/>
  <c r="B5" i="38"/>
  <c r="M4" i="38"/>
  <c r="L4" i="38"/>
  <c r="B4" i="38"/>
  <c r="M3" i="38"/>
  <c r="L3" i="38"/>
  <c r="B3" i="38"/>
  <c r="M2" i="38"/>
  <c r="L2" i="38"/>
  <c r="B2" i="38"/>
  <c r="S2" i="14"/>
  <c r="Q331" i="37"/>
  <c r="P331" i="37"/>
  <c r="L331" i="37"/>
  <c r="O331" i="37" s="1"/>
  <c r="B331" i="37"/>
  <c r="Q330" i="37"/>
  <c r="P330" i="37"/>
  <c r="L330" i="37"/>
  <c r="B330" i="37"/>
  <c r="Q329" i="37"/>
  <c r="P329" i="37"/>
  <c r="L329" i="37"/>
  <c r="B329" i="37"/>
  <c r="Q328" i="37"/>
  <c r="P328" i="37"/>
  <c r="L328" i="37"/>
  <c r="B328" i="37"/>
  <c r="Q327" i="37"/>
  <c r="P327" i="37"/>
  <c r="L327" i="37"/>
  <c r="B327" i="37"/>
  <c r="Q326" i="37"/>
  <c r="P326" i="37"/>
  <c r="L326" i="37"/>
  <c r="B326" i="37"/>
  <c r="Q325" i="37"/>
  <c r="P325" i="37"/>
  <c r="L325" i="37"/>
  <c r="B325" i="37"/>
  <c r="Q324" i="37"/>
  <c r="P324" i="37"/>
  <c r="L324" i="37"/>
  <c r="B324" i="37"/>
  <c r="Q323" i="37"/>
  <c r="P323" i="37"/>
  <c r="L323" i="37"/>
  <c r="B323" i="37"/>
  <c r="Q322" i="37"/>
  <c r="P322" i="37"/>
  <c r="L322" i="37"/>
  <c r="B322" i="37"/>
  <c r="Q321" i="37"/>
  <c r="P321" i="37"/>
  <c r="L321" i="37"/>
  <c r="B321" i="37"/>
  <c r="Q320" i="37"/>
  <c r="P320" i="37"/>
  <c r="L320" i="37"/>
  <c r="B320" i="37"/>
  <c r="Q319" i="37"/>
  <c r="P319" i="37"/>
  <c r="L319" i="37"/>
  <c r="B319" i="37"/>
  <c r="Q318" i="37"/>
  <c r="P318" i="37"/>
  <c r="L318" i="37"/>
  <c r="B318" i="37"/>
  <c r="Q317" i="37"/>
  <c r="P317" i="37"/>
  <c r="L317" i="37"/>
  <c r="B317" i="37"/>
  <c r="Q316" i="37"/>
  <c r="P316" i="37"/>
  <c r="L316" i="37"/>
  <c r="B316" i="37"/>
  <c r="Q315" i="37"/>
  <c r="P315" i="37"/>
  <c r="L315" i="37"/>
  <c r="B315" i="37"/>
  <c r="Q314" i="37"/>
  <c r="P314" i="37"/>
  <c r="L314" i="37"/>
  <c r="B314" i="37"/>
  <c r="Q313" i="37"/>
  <c r="P313" i="37"/>
  <c r="L313" i="37"/>
  <c r="B313" i="37"/>
  <c r="Q312" i="37"/>
  <c r="P312" i="37"/>
  <c r="L312" i="37"/>
  <c r="B312" i="37"/>
  <c r="Q311" i="37"/>
  <c r="P311" i="37"/>
  <c r="L311" i="37"/>
  <c r="B311" i="37"/>
  <c r="Q310" i="37"/>
  <c r="P310" i="37"/>
  <c r="L310" i="37"/>
  <c r="B310" i="37"/>
  <c r="Q309" i="37"/>
  <c r="P309" i="37"/>
  <c r="L309" i="37"/>
  <c r="B309" i="37"/>
  <c r="Q308" i="37"/>
  <c r="P308" i="37"/>
  <c r="L308" i="37"/>
  <c r="B308" i="37"/>
  <c r="Q307" i="37"/>
  <c r="P307" i="37"/>
  <c r="L307" i="37"/>
  <c r="B307" i="37"/>
  <c r="Q306" i="37"/>
  <c r="P306" i="37"/>
  <c r="L306" i="37"/>
  <c r="B306" i="37"/>
  <c r="Q305" i="37"/>
  <c r="P305" i="37"/>
  <c r="L305" i="37"/>
  <c r="B305" i="37"/>
  <c r="Q304" i="37"/>
  <c r="P304" i="37"/>
  <c r="L304" i="37"/>
  <c r="B304" i="37"/>
  <c r="Q303" i="37"/>
  <c r="P303" i="37"/>
  <c r="L303" i="37"/>
  <c r="B303" i="37"/>
  <c r="Q302" i="37"/>
  <c r="P302" i="37"/>
  <c r="L302" i="37"/>
  <c r="B302" i="37"/>
  <c r="Q301" i="37"/>
  <c r="P301" i="37"/>
  <c r="L301" i="37"/>
  <c r="B301" i="37"/>
  <c r="Q300" i="37"/>
  <c r="P300" i="37"/>
  <c r="L300" i="37"/>
  <c r="B300" i="37"/>
  <c r="Q299" i="37"/>
  <c r="P299" i="37"/>
  <c r="L299" i="37"/>
  <c r="B299" i="37"/>
  <c r="Q298" i="37"/>
  <c r="P298" i="37"/>
  <c r="L298" i="37"/>
  <c r="B298" i="37"/>
  <c r="Q297" i="37"/>
  <c r="P297" i="37"/>
  <c r="L297" i="37"/>
  <c r="B297" i="37"/>
  <c r="Q296" i="37"/>
  <c r="P296" i="37"/>
  <c r="L296" i="37"/>
  <c r="B296" i="37"/>
  <c r="Q295" i="37"/>
  <c r="P295" i="37"/>
  <c r="L295" i="37"/>
  <c r="B295" i="37"/>
  <c r="Q294" i="37"/>
  <c r="P294" i="37"/>
  <c r="L294" i="37"/>
  <c r="B294" i="37"/>
  <c r="Q293" i="37"/>
  <c r="P293" i="37"/>
  <c r="L293" i="37"/>
  <c r="N293" i="37" s="1"/>
  <c r="B293" i="37"/>
  <c r="Q292" i="37"/>
  <c r="P292" i="37"/>
  <c r="L292" i="37"/>
  <c r="B292" i="37"/>
  <c r="Q291" i="37"/>
  <c r="P291" i="37"/>
  <c r="L291" i="37"/>
  <c r="B291" i="37"/>
  <c r="Q290" i="37"/>
  <c r="P290" i="37"/>
  <c r="L290" i="37"/>
  <c r="B290" i="37"/>
  <c r="Q289" i="37"/>
  <c r="P289" i="37"/>
  <c r="L289" i="37"/>
  <c r="N289" i="37" s="1"/>
  <c r="B289" i="37"/>
  <c r="Q288" i="37"/>
  <c r="P288" i="37"/>
  <c r="L288" i="37"/>
  <c r="B288" i="37"/>
  <c r="Q287" i="37"/>
  <c r="P287" i="37"/>
  <c r="L287" i="37"/>
  <c r="B287" i="37"/>
  <c r="Q286" i="37"/>
  <c r="P286" i="37"/>
  <c r="L286" i="37"/>
  <c r="O286" i="37" s="1"/>
  <c r="B286" i="37"/>
  <c r="Q285" i="37"/>
  <c r="P285" i="37"/>
  <c r="L285" i="37"/>
  <c r="B285" i="37"/>
  <c r="Q284" i="37"/>
  <c r="P284" i="37"/>
  <c r="L284" i="37"/>
  <c r="B284" i="37"/>
  <c r="Q283" i="37"/>
  <c r="P283" i="37"/>
  <c r="L283" i="37"/>
  <c r="B283" i="37"/>
  <c r="Q282" i="37"/>
  <c r="P282" i="37"/>
  <c r="L282" i="37"/>
  <c r="O282" i="37" s="1"/>
  <c r="B282" i="37"/>
  <c r="Q281" i="37"/>
  <c r="P281" i="37"/>
  <c r="L281" i="37"/>
  <c r="B281" i="37"/>
  <c r="Q280" i="37"/>
  <c r="P280" i="37"/>
  <c r="L280" i="37"/>
  <c r="B280" i="37"/>
  <c r="Q279" i="37"/>
  <c r="P279" i="37"/>
  <c r="L279" i="37"/>
  <c r="B279" i="37"/>
  <c r="Q278" i="37"/>
  <c r="P278" i="37"/>
  <c r="L278" i="37"/>
  <c r="B278" i="37"/>
  <c r="Q277" i="37"/>
  <c r="P277" i="37"/>
  <c r="L277" i="37"/>
  <c r="B277" i="37"/>
  <c r="Q276" i="37"/>
  <c r="P276" i="37"/>
  <c r="L276" i="37"/>
  <c r="B276" i="37"/>
  <c r="Q275" i="37"/>
  <c r="P275" i="37"/>
  <c r="L275" i="37"/>
  <c r="O275" i="37" s="1"/>
  <c r="B275" i="37"/>
  <c r="Q274" i="37"/>
  <c r="P274" i="37"/>
  <c r="L274" i="37"/>
  <c r="O274" i="37" s="1"/>
  <c r="B274" i="37"/>
  <c r="Q273" i="37"/>
  <c r="P273" i="37"/>
  <c r="L273" i="37"/>
  <c r="B273" i="37"/>
  <c r="Q272" i="37"/>
  <c r="P272" i="37"/>
  <c r="L272" i="37"/>
  <c r="B272" i="37"/>
  <c r="Q271" i="37"/>
  <c r="P271" i="37"/>
  <c r="L271" i="37"/>
  <c r="B271" i="37"/>
  <c r="Q270" i="37"/>
  <c r="P270" i="37"/>
  <c r="L270" i="37"/>
  <c r="B270" i="37"/>
  <c r="Q269" i="37"/>
  <c r="P269" i="37"/>
  <c r="L269" i="37"/>
  <c r="O269" i="37" s="1"/>
  <c r="B269" i="37"/>
  <c r="Q268" i="37"/>
  <c r="P268" i="37"/>
  <c r="L268" i="37"/>
  <c r="B268" i="37"/>
  <c r="Q267" i="37"/>
  <c r="P267" i="37"/>
  <c r="L267" i="37"/>
  <c r="B267" i="37"/>
  <c r="Q266" i="37"/>
  <c r="P266" i="37"/>
  <c r="L266" i="37"/>
  <c r="B266" i="37"/>
  <c r="Q265" i="37"/>
  <c r="P265" i="37"/>
  <c r="L265" i="37"/>
  <c r="B265" i="37"/>
  <c r="Q264" i="37"/>
  <c r="P264" i="37"/>
  <c r="L264" i="37"/>
  <c r="B264" i="37"/>
  <c r="Q263" i="37"/>
  <c r="P263" i="37"/>
  <c r="L263" i="37"/>
  <c r="B263" i="37"/>
  <c r="Q262" i="37"/>
  <c r="P262" i="37"/>
  <c r="L262" i="37"/>
  <c r="B262" i="37"/>
  <c r="Q261" i="37"/>
  <c r="P261" i="37"/>
  <c r="O261" i="37"/>
  <c r="L261" i="37"/>
  <c r="N261" i="37" s="1"/>
  <c r="B261" i="37"/>
  <c r="Q260" i="37"/>
  <c r="P260" i="37"/>
  <c r="L260" i="37"/>
  <c r="B260" i="37"/>
  <c r="Q259" i="37"/>
  <c r="P259" i="37"/>
  <c r="L259" i="37"/>
  <c r="B259" i="37"/>
  <c r="Q258" i="37"/>
  <c r="P258" i="37"/>
  <c r="L258" i="37"/>
  <c r="B258" i="37"/>
  <c r="Q257" i="37"/>
  <c r="P257" i="37"/>
  <c r="N257" i="37"/>
  <c r="L257" i="37"/>
  <c r="B257" i="37"/>
  <c r="Q256" i="37"/>
  <c r="P256" i="37"/>
  <c r="L256" i="37"/>
  <c r="B256" i="37"/>
  <c r="Q255" i="37"/>
  <c r="P255" i="37"/>
  <c r="L255" i="37"/>
  <c r="B255" i="37"/>
  <c r="Q254" i="37"/>
  <c r="P254" i="37"/>
  <c r="L254" i="37"/>
  <c r="O254" i="37" s="1"/>
  <c r="B254" i="37"/>
  <c r="Q253" i="37"/>
  <c r="P253" i="37"/>
  <c r="N253" i="37"/>
  <c r="L253" i="37"/>
  <c r="B253" i="37"/>
  <c r="Q252" i="37"/>
  <c r="P252" i="37"/>
  <c r="L252" i="37"/>
  <c r="B252" i="37"/>
  <c r="Q251" i="37"/>
  <c r="P251" i="37"/>
  <c r="L251" i="37"/>
  <c r="N251" i="37" s="1"/>
  <c r="B251" i="37"/>
  <c r="Q250" i="37"/>
  <c r="P250" i="37"/>
  <c r="L250" i="37"/>
  <c r="B250" i="37"/>
  <c r="Q249" i="37"/>
  <c r="P249" i="37"/>
  <c r="L249" i="37"/>
  <c r="B249" i="37"/>
  <c r="Q248" i="37"/>
  <c r="P248" i="37"/>
  <c r="L248" i="37"/>
  <c r="B248" i="37"/>
  <c r="Q247" i="37"/>
  <c r="P247" i="37"/>
  <c r="L247" i="37"/>
  <c r="N247" i="37" s="1"/>
  <c r="B247" i="37"/>
  <c r="Q246" i="37"/>
  <c r="P246" i="37"/>
  <c r="L246" i="37"/>
  <c r="N246" i="37" s="1"/>
  <c r="B246" i="37"/>
  <c r="Q245" i="37"/>
  <c r="P245" i="37"/>
  <c r="L245" i="37"/>
  <c r="N245" i="37" s="1"/>
  <c r="B245" i="37"/>
  <c r="Q244" i="37"/>
  <c r="P244" i="37"/>
  <c r="L244" i="37"/>
  <c r="N244" i="37" s="1"/>
  <c r="B244" i="37"/>
  <c r="Q243" i="37"/>
  <c r="P243" i="37"/>
  <c r="L243" i="37"/>
  <c r="N243" i="37" s="1"/>
  <c r="B243" i="37"/>
  <c r="Q242" i="37"/>
  <c r="P242" i="37"/>
  <c r="L242" i="37"/>
  <c r="N242" i="37" s="1"/>
  <c r="B242" i="37"/>
  <c r="Q241" i="37"/>
  <c r="P241" i="37"/>
  <c r="L241" i="37"/>
  <c r="N241" i="37" s="1"/>
  <c r="B241" i="37"/>
  <c r="Q240" i="37"/>
  <c r="P240" i="37"/>
  <c r="L240" i="37"/>
  <c r="N240" i="37" s="1"/>
  <c r="B240" i="37"/>
  <c r="Q239" i="37"/>
  <c r="P239" i="37"/>
  <c r="L239" i="37"/>
  <c r="N239" i="37" s="1"/>
  <c r="B239" i="37"/>
  <c r="Q238" i="37"/>
  <c r="P238" i="37"/>
  <c r="L238" i="37"/>
  <c r="N238" i="37" s="1"/>
  <c r="B238" i="37"/>
  <c r="Q237" i="37"/>
  <c r="P237" i="37"/>
  <c r="L237" i="37"/>
  <c r="N237" i="37" s="1"/>
  <c r="B237" i="37"/>
  <c r="Q236" i="37"/>
  <c r="P236" i="37"/>
  <c r="L236" i="37"/>
  <c r="N236" i="37" s="1"/>
  <c r="B236" i="37"/>
  <c r="Q235" i="37"/>
  <c r="P235" i="37"/>
  <c r="L235" i="37"/>
  <c r="N235" i="37" s="1"/>
  <c r="B235" i="37"/>
  <c r="Q234" i="37"/>
  <c r="P234" i="37"/>
  <c r="L234" i="37"/>
  <c r="N234" i="37" s="1"/>
  <c r="B234" i="37"/>
  <c r="Q233" i="37"/>
  <c r="P233" i="37"/>
  <c r="L233" i="37"/>
  <c r="N233" i="37" s="1"/>
  <c r="B233" i="37"/>
  <c r="Q232" i="37"/>
  <c r="P232" i="37"/>
  <c r="L232" i="37"/>
  <c r="N232" i="37" s="1"/>
  <c r="B232" i="37"/>
  <c r="Q231" i="37"/>
  <c r="P231" i="37"/>
  <c r="L231" i="37"/>
  <c r="N231" i="37" s="1"/>
  <c r="B231" i="37"/>
  <c r="Q230" i="37"/>
  <c r="P230" i="37"/>
  <c r="L230" i="37"/>
  <c r="N230" i="37" s="1"/>
  <c r="B230" i="37"/>
  <c r="Q229" i="37"/>
  <c r="P229" i="37"/>
  <c r="L229" i="37"/>
  <c r="N229" i="37" s="1"/>
  <c r="B229" i="37"/>
  <c r="Q228" i="37"/>
  <c r="P228" i="37"/>
  <c r="L228" i="37"/>
  <c r="N228" i="37" s="1"/>
  <c r="B228" i="37"/>
  <c r="Q227" i="37"/>
  <c r="P227" i="37"/>
  <c r="L227" i="37"/>
  <c r="N227" i="37" s="1"/>
  <c r="B227" i="37"/>
  <c r="Q226" i="37"/>
  <c r="P226" i="37"/>
  <c r="L226" i="37"/>
  <c r="N226" i="37" s="1"/>
  <c r="B226" i="37"/>
  <c r="Q225" i="37"/>
  <c r="P225" i="37"/>
  <c r="L225" i="37"/>
  <c r="N225" i="37" s="1"/>
  <c r="B225" i="37"/>
  <c r="Q224" i="37"/>
  <c r="P224" i="37"/>
  <c r="L224" i="37"/>
  <c r="N224" i="37" s="1"/>
  <c r="B224" i="37"/>
  <c r="Q223" i="37"/>
  <c r="P223" i="37"/>
  <c r="O223" i="37"/>
  <c r="L223" i="37"/>
  <c r="N223" i="37" s="1"/>
  <c r="B223" i="37"/>
  <c r="Q222" i="37"/>
  <c r="P222" i="37"/>
  <c r="L222" i="37"/>
  <c r="N222" i="37" s="1"/>
  <c r="B222" i="37"/>
  <c r="Q221" i="37"/>
  <c r="P221" i="37"/>
  <c r="L221" i="37"/>
  <c r="N221" i="37" s="1"/>
  <c r="B221" i="37"/>
  <c r="Q220" i="37"/>
  <c r="P220" i="37"/>
  <c r="L220" i="37"/>
  <c r="N220" i="37" s="1"/>
  <c r="B220" i="37"/>
  <c r="Q219" i="37"/>
  <c r="P219" i="37"/>
  <c r="L219" i="37"/>
  <c r="N219" i="37" s="1"/>
  <c r="B219" i="37"/>
  <c r="Q218" i="37"/>
  <c r="P218" i="37"/>
  <c r="L218" i="37"/>
  <c r="N218" i="37" s="1"/>
  <c r="B218" i="37"/>
  <c r="Q217" i="37"/>
  <c r="P217" i="37"/>
  <c r="L217" i="37"/>
  <c r="N217" i="37" s="1"/>
  <c r="B217" i="37"/>
  <c r="Q216" i="37"/>
  <c r="P216" i="37"/>
  <c r="L216" i="37"/>
  <c r="N216" i="37" s="1"/>
  <c r="B216" i="37"/>
  <c r="Q215" i="37"/>
  <c r="P215" i="37"/>
  <c r="L215" i="37"/>
  <c r="N215" i="37" s="1"/>
  <c r="B215" i="37"/>
  <c r="Q214" i="37"/>
  <c r="P214" i="37"/>
  <c r="L214" i="37"/>
  <c r="N214" i="37" s="1"/>
  <c r="B214" i="37"/>
  <c r="Q213" i="37"/>
  <c r="P213" i="37"/>
  <c r="L213" i="37"/>
  <c r="N213" i="37" s="1"/>
  <c r="B213" i="37"/>
  <c r="Q212" i="37"/>
  <c r="P212" i="37"/>
  <c r="L212" i="37"/>
  <c r="N212" i="37" s="1"/>
  <c r="B212" i="37"/>
  <c r="Q211" i="37"/>
  <c r="P211" i="37"/>
  <c r="L211" i="37"/>
  <c r="N211" i="37" s="1"/>
  <c r="B211" i="37"/>
  <c r="Q210" i="37"/>
  <c r="P210" i="37"/>
  <c r="L210" i="37"/>
  <c r="N210" i="37" s="1"/>
  <c r="B210" i="37"/>
  <c r="Q209" i="37"/>
  <c r="P209" i="37"/>
  <c r="L209" i="37"/>
  <c r="N209" i="37" s="1"/>
  <c r="B209" i="37"/>
  <c r="Q208" i="37"/>
  <c r="P208" i="37"/>
  <c r="L208" i="37"/>
  <c r="N208" i="37" s="1"/>
  <c r="B208" i="37"/>
  <c r="Q207" i="37"/>
  <c r="P207" i="37"/>
  <c r="L207" i="37"/>
  <c r="N207" i="37" s="1"/>
  <c r="B207" i="37"/>
  <c r="Q206" i="37"/>
  <c r="P206" i="37"/>
  <c r="L206" i="37"/>
  <c r="N206" i="37" s="1"/>
  <c r="B206" i="37"/>
  <c r="Q205" i="37"/>
  <c r="P205" i="37"/>
  <c r="L205" i="37"/>
  <c r="N205" i="37" s="1"/>
  <c r="B205" i="37"/>
  <c r="Q204" i="37"/>
  <c r="P204" i="37"/>
  <c r="L204" i="37"/>
  <c r="N204" i="37" s="1"/>
  <c r="B204" i="37"/>
  <c r="Q203" i="37"/>
  <c r="P203" i="37"/>
  <c r="L203" i="37"/>
  <c r="N203" i="37" s="1"/>
  <c r="B203" i="37"/>
  <c r="Q202" i="37"/>
  <c r="P202" i="37"/>
  <c r="L202" i="37"/>
  <c r="N202" i="37" s="1"/>
  <c r="B202" i="37"/>
  <c r="Q201" i="37"/>
  <c r="P201" i="37"/>
  <c r="L201" i="37"/>
  <c r="N201" i="37" s="1"/>
  <c r="B201" i="37"/>
  <c r="Q200" i="37"/>
  <c r="P200" i="37"/>
  <c r="L200" i="37"/>
  <c r="N200" i="37" s="1"/>
  <c r="B200" i="37"/>
  <c r="Q199" i="37"/>
  <c r="P199" i="37"/>
  <c r="L199" i="37"/>
  <c r="N199" i="37" s="1"/>
  <c r="B199" i="37"/>
  <c r="Q198" i="37"/>
  <c r="P198" i="37"/>
  <c r="L198" i="37"/>
  <c r="N198" i="37" s="1"/>
  <c r="B198" i="37"/>
  <c r="Q197" i="37"/>
  <c r="P197" i="37"/>
  <c r="L197" i="37"/>
  <c r="N197" i="37" s="1"/>
  <c r="B197" i="37"/>
  <c r="Q196" i="37"/>
  <c r="P196" i="37"/>
  <c r="L196" i="37"/>
  <c r="N196" i="37" s="1"/>
  <c r="B196" i="37"/>
  <c r="Q195" i="37"/>
  <c r="P195" i="37"/>
  <c r="L195" i="37"/>
  <c r="N195" i="37" s="1"/>
  <c r="B195" i="37"/>
  <c r="Q194" i="37"/>
  <c r="P194" i="37"/>
  <c r="L194" i="37"/>
  <c r="N194" i="37" s="1"/>
  <c r="B194" i="37"/>
  <c r="Q193" i="37"/>
  <c r="P193" i="37"/>
  <c r="L193" i="37"/>
  <c r="N193" i="37" s="1"/>
  <c r="B193" i="37"/>
  <c r="Q192" i="37"/>
  <c r="P192" i="37"/>
  <c r="L192" i="37"/>
  <c r="N192" i="37" s="1"/>
  <c r="B192" i="37"/>
  <c r="Q191" i="37"/>
  <c r="P191" i="37"/>
  <c r="L191" i="37"/>
  <c r="N191" i="37" s="1"/>
  <c r="B191" i="37"/>
  <c r="Q190" i="37"/>
  <c r="P190" i="37"/>
  <c r="L190" i="37"/>
  <c r="N190" i="37" s="1"/>
  <c r="B190" i="37"/>
  <c r="Q189" i="37"/>
  <c r="P189" i="37"/>
  <c r="L189" i="37"/>
  <c r="N189" i="37" s="1"/>
  <c r="B189" i="37"/>
  <c r="Q188" i="37"/>
  <c r="P188" i="37"/>
  <c r="L188" i="37"/>
  <c r="N188" i="37" s="1"/>
  <c r="B188" i="37"/>
  <c r="Q187" i="37"/>
  <c r="P187" i="37"/>
  <c r="L187" i="37"/>
  <c r="N187" i="37" s="1"/>
  <c r="B187" i="37"/>
  <c r="Q186" i="37"/>
  <c r="P186" i="37"/>
  <c r="L186" i="37"/>
  <c r="N186" i="37" s="1"/>
  <c r="B186" i="37"/>
  <c r="Q185" i="37"/>
  <c r="P185" i="37"/>
  <c r="L185" i="37"/>
  <c r="N185" i="37" s="1"/>
  <c r="B185" i="37"/>
  <c r="Q184" i="37"/>
  <c r="P184" i="37"/>
  <c r="L184" i="37"/>
  <c r="N184" i="37" s="1"/>
  <c r="B184" i="37"/>
  <c r="Q183" i="37"/>
  <c r="P183" i="37"/>
  <c r="O183" i="37"/>
  <c r="L183" i="37"/>
  <c r="N183" i="37" s="1"/>
  <c r="B183" i="37"/>
  <c r="Q182" i="37"/>
  <c r="P182" i="37"/>
  <c r="L182" i="37"/>
  <c r="N182" i="37" s="1"/>
  <c r="B182" i="37"/>
  <c r="Q181" i="37"/>
  <c r="P181" i="37"/>
  <c r="L181" i="37"/>
  <c r="N181" i="37" s="1"/>
  <c r="B181" i="37"/>
  <c r="Q180" i="37"/>
  <c r="P180" i="37"/>
  <c r="L180" i="37"/>
  <c r="N180" i="37" s="1"/>
  <c r="B180" i="37"/>
  <c r="Q179" i="37"/>
  <c r="P179" i="37"/>
  <c r="L179" i="37"/>
  <c r="N179" i="37" s="1"/>
  <c r="B179" i="37"/>
  <c r="Q178" i="37"/>
  <c r="P178" i="37"/>
  <c r="L178" i="37"/>
  <c r="N178" i="37" s="1"/>
  <c r="B178" i="37"/>
  <c r="Q177" i="37"/>
  <c r="P177" i="37"/>
  <c r="L177" i="37"/>
  <c r="N177" i="37" s="1"/>
  <c r="B177" i="37"/>
  <c r="Q176" i="37"/>
  <c r="P176" i="37"/>
  <c r="L176" i="37"/>
  <c r="N176" i="37" s="1"/>
  <c r="B176" i="37"/>
  <c r="Q175" i="37"/>
  <c r="P175" i="37"/>
  <c r="L175" i="37"/>
  <c r="N175" i="37" s="1"/>
  <c r="B175" i="37"/>
  <c r="Q174" i="37"/>
  <c r="P174" i="37"/>
  <c r="L174" i="37"/>
  <c r="N174" i="37" s="1"/>
  <c r="B174" i="37"/>
  <c r="Q173" i="37"/>
  <c r="P173" i="37"/>
  <c r="L173" i="37"/>
  <c r="N173" i="37" s="1"/>
  <c r="B173" i="37"/>
  <c r="Q172" i="37"/>
  <c r="P172" i="37"/>
  <c r="L172" i="37"/>
  <c r="N172" i="37" s="1"/>
  <c r="B172" i="37"/>
  <c r="Q171" i="37"/>
  <c r="P171" i="37"/>
  <c r="L171" i="37"/>
  <c r="N171" i="37" s="1"/>
  <c r="B171" i="37"/>
  <c r="Q170" i="37"/>
  <c r="P170" i="37"/>
  <c r="L170" i="37"/>
  <c r="N170" i="37" s="1"/>
  <c r="B170" i="37"/>
  <c r="Q169" i="37"/>
  <c r="P169" i="37"/>
  <c r="L169" i="37"/>
  <c r="N169" i="37" s="1"/>
  <c r="B169" i="37"/>
  <c r="Q168" i="37"/>
  <c r="P168" i="37"/>
  <c r="L168" i="37"/>
  <c r="N168" i="37" s="1"/>
  <c r="B168" i="37"/>
  <c r="Q167" i="37"/>
  <c r="P167" i="37"/>
  <c r="O167" i="37"/>
  <c r="L167" i="37"/>
  <c r="N167" i="37" s="1"/>
  <c r="B167" i="37"/>
  <c r="Q166" i="37"/>
  <c r="P166" i="37"/>
  <c r="L166" i="37"/>
  <c r="N166" i="37" s="1"/>
  <c r="B166" i="37"/>
  <c r="Q165" i="37"/>
  <c r="P165" i="37"/>
  <c r="L165" i="37"/>
  <c r="N165" i="37" s="1"/>
  <c r="B165" i="37"/>
  <c r="Q164" i="37"/>
  <c r="P164" i="37"/>
  <c r="L164" i="37"/>
  <c r="N164" i="37" s="1"/>
  <c r="B164" i="37"/>
  <c r="Q163" i="37"/>
  <c r="P163" i="37"/>
  <c r="L163" i="37"/>
  <c r="N163" i="37" s="1"/>
  <c r="B163" i="37"/>
  <c r="Q162" i="37"/>
  <c r="P162" i="37"/>
  <c r="L162" i="37"/>
  <c r="N162" i="37" s="1"/>
  <c r="B162" i="37"/>
  <c r="Q161" i="37"/>
  <c r="P161" i="37"/>
  <c r="L161" i="37"/>
  <c r="N161" i="37" s="1"/>
  <c r="B161" i="37"/>
  <c r="Q160" i="37"/>
  <c r="P160" i="37"/>
  <c r="L160" i="37"/>
  <c r="N160" i="37" s="1"/>
  <c r="B160" i="37"/>
  <c r="Q159" i="37"/>
  <c r="P159" i="37"/>
  <c r="L159" i="37"/>
  <c r="N159" i="37" s="1"/>
  <c r="B159" i="37"/>
  <c r="Q158" i="37"/>
  <c r="P158" i="37"/>
  <c r="L158" i="37"/>
  <c r="N158" i="37" s="1"/>
  <c r="B158" i="37"/>
  <c r="Q157" i="37"/>
  <c r="P157" i="37"/>
  <c r="L157" i="37"/>
  <c r="N157" i="37" s="1"/>
  <c r="B157" i="37"/>
  <c r="Q156" i="37"/>
  <c r="P156" i="37"/>
  <c r="L156" i="37"/>
  <c r="N156" i="37" s="1"/>
  <c r="B156" i="37"/>
  <c r="Q155" i="37"/>
  <c r="P155" i="37"/>
  <c r="L155" i="37"/>
  <c r="N155" i="37" s="1"/>
  <c r="B155" i="37"/>
  <c r="Q154" i="37"/>
  <c r="P154" i="37"/>
  <c r="L154" i="37"/>
  <c r="N154" i="37" s="1"/>
  <c r="B154" i="37"/>
  <c r="Q153" i="37"/>
  <c r="P153" i="37"/>
  <c r="L153" i="37"/>
  <c r="N153" i="37" s="1"/>
  <c r="B153" i="37"/>
  <c r="Q152" i="37"/>
  <c r="P152" i="37"/>
  <c r="L152" i="37"/>
  <c r="N152" i="37" s="1"/>
  <c r="B152" i="37"/>
  <c r="Q151" i="37"/>
  <c r="P151" i="37"/>
  <c r="L151" i="37"/>
  <c r="N151" i="37" s="1"/>
  <c r="B151" i="37"/>
  <c r="Q150" i="37"/>
  <c r="P150" i="37"/>
  <c r="O150" i="37"/>
  <c r="L150" i="37"/>
  <c r="N150" i="37" s="1"/>
  <c r="B150" i="37"/>
  <c r="Q149" i="37"/>
  <c r="P149" i="37"/>
  <c r="L149" i="37"/>
  <c r="N149" i="37" s="1"/>
  <c r="B149" i="37"/>
  <c r="Q148" i="37"/>
  <c r="P148" i="37"/>
  <c r="L148" i="37"/>
  <c r="N148" i="37" s="1"/>
  <c r="B148" i="37"/>
  <c r="Q147" i="37"/>
  <c r="P147" i="37"/>
  <c r="L147" i="37"/>
  <c r="N147" i="37" s="1"/>
  <c r="B147" i="37"/>
  <c r="Q146" i="37"/>
  <c r="P146" i="37"/>
  <c r="L146" i="37"/>
  <c r="N146" i="37" s="1"/>
  <c r="B146" i="37"/>
  <c r="Q145" i="37"/>
  <c r="P145" i="37"/>
  <c r="L145" i="37"/>
  <c r="N145" i="37" s="1"/>
  <c r="B145" i="37"/>
  <c r="Q144" i="37"/>
  <c r="P144" i="37"/>
  <c r="L144" i="37"/>
  <c r="N144" i="37" s="1"/>
  <c r="B144" i="37"/>
  <c r="Q143" i="37"/>
  <c r="P143" i="37"/>
  <c r="L143" i="37"/>
  <c r="N143" i="37" s="1"/>
  <c r="B143" i="37"/>
  <c r="Q142" i="37"/>
  <c r="P142" i="37"/>
  <c r="O142" i="37"/>
  <c r="L142" i="37"/>
  <c r="N142" i="37" s="1"/>
  <c r="B142" i="37"/>
  <c r="Q141" i="37"/>
  <c r="P141" i="37"/>
  <c r="L141" i="37"/>
  <c r="N141" i="37" s="1"/>
  <c r="B141" i="37"/>
  <c r="Q140" i="37"/>
  <c r="P140" i="37"/>
  <c r="L140" i="37"/>
  <c r="N140" i="37" s="1"/>
  <c r="B140" i="37"/>
  <c r="Q139" i="37"/>
  <c r="P139" i="37"/>
  <c r="L139" i="37"/>
  <c r="N139" i="37" s="1"/>
  <c r="B139" i="37"/>
  <c r="Q138" i="37"/>
  <c r="P138" i="37"/>
  <c r="L138" i="37"/>
  <c r="N138" i="37" s="1"/>
  <c r="B138" i="37"/>
  <c r="Q137" i="37"/>
  <c r="P137" i="37"/>
  <c r="L137" i="37"/>
  <c r="N137" i="37" s="1"/>
  <c r="B137" i="37"/>
  <c r="Q136" i="37"/>
  <c r="P136" i="37"/>
  <c r="L136" i="37"/>
  <c r="N136" i="37" s="1"/>
  <c r="B136" i="37"/>
  <c r="Q135" i="37"/>
  <c r="P135" i="37"/>
  <c r="L135" i="37"/>
  <c r="N135" i="37" s="1"/>
  <c r="B135" i="37"/>
  <c r="Q134" i="37"/>
  <c r="P134" i="37"/>
  <c r="L134" i="37"/>
  <c r="N134" i="37" s="1"/>
  <c r="B134" i="37"/>
  <c r="Q133" i="37"/>
  <c r="P133" i="37"/>
  <c r="L133" i="37"/>
  <c r="N133" i="37" s="1"/>
  <c r="B133" i="37"/>
  <c r="Q132" i="37"/>
  <c r="P132" i="37"/>
  <c r="L132" i="37"/>
  <c r="N132" i="37" s="1"/>
  <c r="B132" i="37"/>
  <c r="Q131" i="37"/>
  <c r="P131" i="37"/>
  <c r="L131" i="37"/>
  <c r="B131" i="37"/>
  <c r="Q130" i="37"/>
  <c r="P130" i="37"/>
  <c r="L130" i="37"/>
  <c r="N130" i="37" s="1"/>
  <c r="B130" i="37"/>
  <c r="Q129" i="37"/>
  <c r="P129" i="37"/>
  <c r="L129" i="37"/>
  <c r="N129" i="37" s="1"/>
  <c r="B129" i="37"/>
  <c r="Q128" i="37"/>
  <c r="P128" i="37"/>
  <c r="L128" i="37"/>
  <c r="N128" i="37" s="1"/>
  <c r="B128" i="37"/>
  <c r="Q127" i="37"/>
  <c r="P127" i="37"/>
  <c r="L127" i="37"/>
  <c r="N127" i="37" s="1"/>
  <c r="B127" i="37"/>
  <c r="Q126" i="37"/>
  <c r="P126" i="37"/>
  <c r="L126" i="37"/>
  <c r="N126" i="37" s="1"/>
  <c r="B126" i="37"/>
  <c r="Q125" i="37"/>
  <c r="P125" i="37"/>
  <c r="O125" i="37"/>
  <c r="L125" i="37"/>
  <c r="N125" i="37" s="1"/>
  <c r="B125" i="37"/>
  <c r="Q124" i="37"/>
  <c r="P124" i="37"/>
  <c r="L124" i="37"/>
  <c r="N124" i="37" s="1"/>
  <c r="B124" i="37"/>
  <c r="Q123" i="37"/>
  <c r="P123" i="37"/>
  <c r="L123" i="37"/>
  <c r="B123" i="37"/>
  <c r="Q122" i="37"/>
  <c r="P122" i="37"/>
  <c r="L122" i="37"/>
  <c r="N122" i="37" s="1"/>
  <c r="B122" i="37"/>
  <c r="Q121" i="37"/>
  <c r="P121" i="37"/>
  <c r="L121" i="37"/>
  <c r="N121" i="37" s="1"/>
  <c r="B121" i="37"/>
  <c r="Q120" i="37"/>
  <c r="P120" i="37"/>
  <c r="L120" i="37"/>
  <c r="N120" i="37" s="1"/>
  <c r="B120" i="37"/>
  <c r="Q119" i="37"/>
  <c r="P119" i="37"/>
  <c r="L119" i="37"/>
  <c r="N119" i="37" s="1"/>
  <c r="B119" i="37"/>
  <c r="Q118" i="37"/>
  <c r="P118" i="37"/>
  <c r="O118" i="37"/>
  <c r="L118" i="37"/>
  <c r="N118" i="37" s="1"/>
  <c r="B118" i="37"/>
  <c r="Q117" i="37"/>
  <c r="P117" i="37"/>
  <c r="L117" i="37"/>
  <c r="N117" i="37" s="1"/>
  <c r="B117" i="37"/>
  <c r="Q116" i="37"/>
  <c r="P116" i="37"/>
  <c r="L116" i="37"/>
  <c r="B116" i="37"/>
  <c r="Q115" i="37"/>
  <c r="P115" i="37"/>
  <c r="L115" i="37"/>
  <c r="B115" i="37"/>
  <c r="Q114" i="37"/>
  <c r="P114" i="37"/>
  <c r="L114" i="37"/>
  <c r="N114" i="37" s="1"/>
  <c r="B114" i="37"/>
  <c r="Q113" i="37"/>
  <c r="P113" i="37"/>
  <c r="L113" i="37"/>
  <c r="N113" i="37" s="1"/>
  <c r="B113" i="37"/>
  <c r="Q112" i="37"/>
  <c r="P112" i="37"/>
  <c r="L112" i="37"/>
  <c r="N112" i="37" s="1"/>
  <c r="B112" i="37"/>
  <c r="Q111" i="37"/>
  <c r="P111" i="37"/>
  <c r="L111" i="37"/>
  <c r="N111" i="37" s="1"/>
  <c r="B111" i="37"/>
  <c r="Q110" i="37"/>
  <c r="P110" i="37"/>
  <c r="L110" i="37"/>
  <c r="N110" i="37" s="1"/>
  <c r="B110" i="37"/>
  <c r="Q109" i="37"/>
  <c r="P109" i="37"/>
  <c r="L109" i="37"/>
  <c r="N109" i="37" s="1"/>
  <c r="B109" i="37"/>
  <c r="Q108" i="37"/>
  <c r="P108" i="37"/>
  <c r="L108" i="37"/>
  <c r="B108" i="37"/>
  <c r="Q107" i="37"/>
  <c r="P107" i="37"/>
  <c r="L107" i="37"/>
  <c r="B107" i="37"/>
  <c r="Q106" i="37"/>
  <c r="P106" i="37"/>
  <c r="L106" i="37"/>
  <c r="N106" i="37" s="1"/>
  <c r="B106" i="37"/>
  <c r="Q105" i="37"/>
  <c r="P105" i="37"/>
  <c r="L105" i="37"/>
  <c r="B105" i="37"/>
  <c r="Q104" i="37"/>
  <c r="P104" i="37"/>
  <c r="L104" i="37"/>
  <c r="N104" i="37" s="1"/>
  <c r="B104" i="37"/>
  <c r="Q103" i="37"/>
  <c r="P103" i="37"/>
  <c r="O103" i="37"/>
  <c r="L103" i="37"/>
  <c r="N103" i="37" s="1"/>
  <c r="B103" i="37"/>
  <c r="Q102" i="37"/>
  <c r="P102" i="37"/>
  <c r="L102" i="37"/>
  <c r="N102" i="37" s="1"/>
  <c r="B102" i="37"/>
  <c r="Q101" i="37"/>
  <c r="P101" i="37"/>
  <c r="L101" i="37"/>
  <c r="N101" i="37" s="1"/>
  <c r="B101" i="37"/>
  <c r="Q100" i="37"/>
  <c r="P100" i="37"/>
  <c r="L100" i="37"/>
  <c r="N100" i="37" s="1"/>
  <c r="B100" i="37"/>
  <c r="Q99" i="37"/>
  <c r="P99" i="37"/>
  <c r="L99" i="37"/>
  <c r="N99" i="37" s="1"/>
  <c r="B99" i="37"/>
  <c r="Q98" i="37"/>
  <c r="P98" i="37"/>
  <c r="L98" i="37"/>
  <c r="N98" i="37" s="1"/>
  <c r="B98" i="37"/>
  <c r="Q97" i="37"/>
  <c r="P97" i="37"/>
  <c r="L97" i="37"/>
  <c r="O97" i="37" s="1"/>
  <c r="B97" i="37"/>
  <c r="Q96" i="37"/>
  <c r="P96" i="37"/>
  <c r="L96" i="37"/>
  <c r="O96" i="37" s="1"/>
  <c r="B96" i="37"/>
  <c r="Q95" i="37"/>
  <c r="P95" i="37"/>
  <c r="L95" i="37"/>
  <c r="O95" i="37" s="1"/>
  <c r="B95" i="37"/>
  <c r="Q94" i="37"/>
  <c r="P94" i="37"/>
  <c r="L94" i="37"/>
  <c r="O94" i="37" s="1"/>
  <c r="B94" i="37"/>
  <c r="Q93" i="37"/>
  <c r="P93" i="37"/>
  <c r="N93" i="37"/>
  <c r="L93" i="37"/>
  <c r="O93" i="37" s="1"/>
  <c r="B93" i="37"/>
  <c r="Q92" i="37"/>
  <c r="P92" i="37"/>
  <c r="L92" i="37"/>
  <c r="O92" i="37" s="1"/>
  <c r="B92" i="37"/>
  <c r="Q91" i="37"/>
  <c r="P91" i="37"/>
  <c r="L91" i="37"/>
  <c r="O91" i="37" s="1"/>
  <c r="B91" i="37"/>
  <c r="Q90" i="37"/>
  <c r="P90" i="37"/>
  <c r="L90" i="37"/>
  <c r="O90" i="37" s="1"/>
  <c r="B90" i="37"/>
  <c r="Q89" i="37"/>
  <c r="P89" i="37"/>
  <c r="L89" i="37"/>
  <c r="O89" i="37" s="1"/>
  <c r="B89" i="37"/>
  <c r="Q88" i="37"/>
  <c r="P88" i="37"/>
  <c r="L88" i="37"/>
  <c r="O88" i="37" s="1"/>
  <c r="B88" i="37"/>
  <c r="Q87" i="37"/>
  <c r="P87" i="37"/>
  <c r="L87" i="37"/>
  <c r="O87" i="37" s="1"/>
  <c r="B87" i="37"/>
  <c r="Q86" i="37"/>
  <c r="P86" i="37"/>
  <c r="L86" i="37"/>
  <c r="O86" i="37" s="1"/>
  <c r="B86" i="37"/>
  <c r="Q85" i="37"/>
  <c r="P85" i="37"/>
  <c r="L85" i="37"/>
  <c r="O85" i="37" s="1"/>
  <c r="B85" i="37"/>
  <c r="Q84" i="37"/>
  <c r="P84" i="37"/>
  <c r="L84" i="37"/>
  <c r="O84" i="37" s="1"/>
  <c r="B84" i="37"/>
  <c r="Q83" i="37"/>
  <c r="P83" i="37"/>
  <c r="L83" i="37"/>
  <c r="O83" i="37" s="1"/>
  <c r="B83" i="37"/>
  <c r="Q82" i="37"/>
  <c r="P82" i="37"/>
  <c r="L82" i="37"/>
  <c r="O82" i="37" s="1"/>
  <c r="B82" i="37"/>
  <c r="Q81" i="37"/>
  <c r="P81" i="37"/>
  <c r="L81" i="37"/>
  <c r="O81" i="37" s="1"/>
  <c r="B81" i="37"/>
  <c r="Q80" i="37"/>
  <c r="P80" i="37"/>
  <c r="N80" i="37"/>
  <c r="L80" i="37"/>
  <c r="O80" i="37" s="1"/>
  <c r="B80" i="37"/>
  <c r="Q79" i="37"/>
  <c r="P79" i="37"/>
  <c r="L79" i="37"/>
  <c r="O79" i="37" s="1"/>
  <c r="B79" i="37"/>
  <c r="Q78" i="37"/>
  <c r="P78" i="37"/>
  <c r="L78" i="37"/>
  <c r="O78" i="37" s="1"/>
  <c r="B78" i="37"/>
  <c r="Q77" i="37"/>
  <c r="P77" i="37"/>
  <c r="L77" i="37"/>
  <c r="O77" i="37" s="1"/>
  <c r="B77" i="37"/>
  <c r="Q76" i="37"/>
  <c r="P76" i="37"/>
  <c r="L76" i="37"/>
  <c r="O76" i="37" s="1"/>
  <c r="B76" i="37"/>
  <c r="Q75" i="37"/>
  <c r="P75" i="37"/>
  <c r="L75" i="37"/>
  <c r="O75" i="37" s="1"/>
  <c r="B75" i="37"/>
  <c r="Q74" i="37"/>
  <c r="P74" i="37"/>
  <c r="L74" i="37"/>
  <c r="O74" i="37" s="1"/>
  <c r="B74" i="37"/>
  <c r="Q73" i="37"/>
  <c r="P73" i="37"/>
  <c r="L73" i="37"/>
  <c r="O73" i="37" s="1"/>
  <c r="B73" i="37"/>
  <c r="Q72" i="37"/>
  <c r="P72" i="37"/>
  <c r="L72" i="37"/>
  <c r="O72" i="37" s="1"/>
  <c r="B72" i="37"/>
  <c r="Q71" i="37"/>
  <c r="P71" i="37"/>
  <c r="L71" i="37"/>
  <c r="O71" i="37" s="1"/>
  <c r="B71" i="37"/>
  <c r="Q70" i="37"/>
  <c r="P70" i="37"/>
  <c r="L70" i="37"/>
  <c r="O70" i="37" s="1"/>
  <c r="B70" i="37"/>
  <c r="Q69" i="37"/>
  <c r="P69" i="37"/>
  <c r="N69" i="37"/>
  <c r="L69" i="37"/>
  <c r="O69" i="37" s="1"/>
  <c r="B69" i="37"/>
  <c r="Q68" i="37"/>
  <c r="P68" i="37"/>
  <c r="L68" i="37"/>
  <c r="O68" i="37" s="1"/>
  <c r="B68" i="37"/>
  <c r="Q67" i="37"/>
  <c r="P67" i="37"/>
  <c r="L67" i="37"/>
  <c r="O67" i="37" s="1"/>
  <c r="B67" i="37"/>
  <c r="Q66" i="37"/>
  <c r="P66" i="37"/>
  <c r="L66" i="37"/>
  <c r="O66" i="37" s="1"/>
  <c r="B66" i="37"/>
  <c r="Q65" i="37"/>
  <c r="P65" i="37"/>
  <c r="L65" i="37"/>
  <c r="O65" i="37" s="1"/>
  <c r="B65" i="37"/>
  <c r="Q64" i="37"/>
  <c r="P64" i="37"/>
  <c r="L64" i="37"/>
  <c r="O64" i="37" s="1"/>
  <c r="B64" i="37"/>
  <c r="Q63" i="37"/>
  <c r="P63" i="37"/>
  <c r="L63" i="37"/>
  <c r="O63" i="37" s="1"/>
  <c r="B63" i="37"/>
  <c r="Q62" i="37"/>
  <c r="P62" i="37"/>
  <c r="L62" i="37"/>
  <c r="O62" i="37" s="1"/>
  <c r="B62" i="37"/>
  <c r="Q61" i="37"/>
  <c r="P61" i="37"/>
  <c r="L61" i="37"/>
  <c r="O61" i="37" s="1"/>
  <c r="B61" i="37"/>
  <c r="Q60" i="37"/>
  <c r="P60" i="37"/>
  <c r="L60" i="37"/>
  <c r="O60" i="37" s="1"/>
  <c r="B60" i="37"/>
  <c r="Q59" i="37"/>
  <c r="P59" i="37"/>
  <c r="L59" i="37"/>
  <c r="O59" i="37" s="1"/>
  <c r="B59" i="37"/>
  <c r="Q58" i="37"/>
  <c r="P58" i="37"/>
  <c r="L58" i="37"/>
  <c r="O58" i="37" s="1"/>
  <c r="B58" i="37"/>
  <c r="Q57" i="37"/>
  <c r="P57" i="37"/>
  <c r="L57" i="37"/>
  <c r="O57" i="37" s="1"/>
  <c r="B57" i="37"/>
  <c r="Q56" i="37"/>
  <c r="P56" i="37"/>
  <c r="L56" i="37"/>
  <c r="O56" i="37" s="1"/>
  <c r="B56" i="37"/>
  <c r="Q55" i="37"/>
  <c r="P55" i="37"/>
  <c r="L55" i="37"/>
  <c r="O55" i="37" s="1"/>
  <c r="B55" i="37"/>
  <c r="Q54" i="37"/>
  <c r="P54" i="37"/>
  <c r="L54" i="37"/>
  <c r="O54" i="37" s="1"/>
  <c r="B54" i="37"/>
  <c r="Q53" i="37"/>
  <c r="P53" i="37"/>
  <c r="L53" i="37"/>
  <c r="O53" i="37" s="1"/>
  <c r="B53" i="37"/>
  <c r="Q52" i="37"/>
  <c r="P52" i="37"/>
  <c r="L52" i="37"/>
  <c r="O52" i="37" s="1"/>
  <c r="B52" i="37"/>
  <c r="Q51" i="37"/>
  <c r="P51" i="37"/>
  <c r="L51" i="37"/>
  <c r="O51" i="37" s="1"/>
  <c r="B51" i="37"/>
  <c r="Q50" i="37"/>
  <c r="P50" i="37"/>
  <c r="L50" i="37"/>
  <c r="O50" i="37" s="1"/>
  <c r="B50" i="37"/>
  <c r="Q49" i="37"/>
  <c r="P49" i="37"/>
  <c r="L49" i="37"/>
  <c r="O49" i="37" s="1"/>
  <c r="B49" i="37"/>
  <c r="Q48" i="37"/>
  <c r="P48" i="37"/>
  <c r="L48" i="37"/>
  <c r="O48" i="37" s="1"/>
  <c r="B48" i="37"/>
  <c r="Q47" i="37"/>
  <c r="P47" i="37"/>
  <c r="L47" i="37"/>
  <c r="O47" i="37" s="1"/>
  <c r="B47" i="37"/>
  <c r="Q46" i="37"/>
  <c r="P46" i="37"/>
  <c r="L46" i="37"/>
  <c r="B46" i="37"/>
  <c r="Q45" i="37"/>
  <c r="P45" i="37"/>
  <c r="L45" i="37"/>
  <c r="B45" i="37"/>
  <c r="Q44" i="37"/>
  <c r="P44" i="37"/>
  <c r="L44" i="37"/>
  <c r="B44" i="37"/>
  <c r="Q43" i="37"/>
  <c r="P43" i="37"/>
  <c r="L43" i="37"/>
  <c r="B43" i="37"/>
  <c r="Q42" i="37"/>
  <c r="P42" i="37"/>
  <c r="L42" i="37"/>
  <c r="B42" i="37"/>
  <c r="Q41" i="37"/>
  <c r="P41" i="37"/>
  <c r="L41" i="37"/>
  <c r="B41" i="37"/>
  <c r="Q40" i="37"/>
  <c r="P40" i="37"/>
  <c r="L40" i="37"/>
  <c r="B40" i="37"/>
  <c r="Q39" i="37"/>
  <c r="P39" i="37"/>
  <c r="L39" i="37"/>
  <c r="B39" i="37"/>
  <c r="Q38" i="37"/>
  <c r="P38" i="37"/>
  <c r="L38" i="37"/>
  <c r="B38" i="37"/>
  <c r="Q37" i="37"/>
  <c r="P37" i="37"/>
  <c r="L37" i="37"/>
  <c r="B37" i="37"/>
  <c r="Q36" i="37"/>
  <c r="P36" i="37"/>
  <c r="L36" i="37"/>
  <c r="B36" i="37"/>
  <c r="Q35" i="37"/>
  <c r="P35" i="37"/>
  <c r="L35" i="37"/>
  <c r="B35" i="37"/>
  <c r="Q34" i="37"/>
  <c r="P34" i="37"/>
  <c r="L34" i="37"/>
  <c r="B34" i="37"/>
  <c r="Q33" i="37"/>
  <c r="P33" i="37"/>
  <c r="L33" i="37"/>
  <c r="B33" i="37"/>
  <c r="Q32" i="37"/>
  <c r="P32" i="37"/>
  <c r="L32" i="37"/>
  <c r="B32" i="37"/>
  <c r="Q31" i="37"/>
  <c r="P31" i="37"/>
  <c r="L31" i="37"/>
  <c r="B31" i="37"/>
  <c r="Q30" i="37"/>
  <c r="P30" i="37"/>
  <c r="L30" i="37"/>
  <c r="B30" i="37"/>
  <c r="Q29" i="37"/>
  <c r="P29" i="37"/>
  <c r="L29" i="37"/>
  <c r="B29" i="37"/>
  <c r="Q28" i="37"/>
  <c r="P28" i="37"/>
  <c r="L28" i="37"/>
  <c r="B28" i="37"/>
  <c r="Q27" i="37"/>
  <c r="P27" i="37"/>
  <c r="L27" i="37"/>
  <c r="B27" i="37"/>
  <c r="Q26" i="37"/>
  <c r="P26" i="37"/>
  <c r="L26" i="37"/>
  <c r="B26" i="37"/>
  <c r="Q25" i="37"/>
  <c r="P25" i="37"/>
  <c r="L25" i="37"/>
  <c r="B25" i="37"/>
  <c r="Q24" i="37"/>
  <c r="P24" i="37"/>
  <c r="L24" i="37"/>
  <c r="B24" i="37"/>
  <c r="Q23" i="37"/>
  <c r="P23" i="37"/>
  <c r="L23" i="37"/>
  <c r="B23" i="37"/>
  <c r="Q22" i="37"/>
  <c r="P22" i="37"/>
  <c r="L22" i="37"/>
  <c r="B22" i="37"/>
  <c r="Q21" i="37"/>
  <c r="P21" i="37"/>
  <c r="L21" i="37"/>
  <c r="B21" i="37"/>
  <c r="Q20" i="37"/>
  <c r="P20" i="37"/>
  <c r="L20" i="37"/>
  <c r="B20" i="37"/>
  <c r="Q19" i="37"/>
  <c r="P19" i="37"/>
  <c r="L19" i="37"/>
  <c r="B19" i="37"/>
  <c r="Q18" i="37"/>
  <c r="P18" i="37"/>
  <c r="L18" i="37"/>
  <c r="B18" i="37"/>
  <c r="Q17" i="37"/>
  <c r="P17" i="37"/>
  <c r="L17" i="37"/>
  <c r="B17" i="37"/>
  <c r="Q16" i="37"/>
  <c r="P16" i="37"/>
  <c r="L16" i="37"/>
  <c r="B16" i="37"/>
  <c r="Q15" i="37"/>
  <c r="P15" i="37"/>
  <c r="L15" i="37"/>
  <c r="B15" i="37"/>
  <c r="Q14" i="37"/>
  <c r="P14" i="37"/>
  <c r="L14" i="37"/>
  <c r="B14" i="37"/>
  <c r="Q13" i="37"/>
  <c r="P13" i="37"/>
  <c r="L13" i="37"/>
  <c r="B13" i="37"/>
  <c r="Q12" i="37"/>
  <c r="P12" i="37"/>
  <c r="L12" i="37"/>
  <c r="B12" i="37"/>
  <c r="Q11" i="37"/>
  <c r="P11" i="37"/>
  <c r="L11" i="37"/>
  <c r="B11" i="37"/>
  <c r="Q10" i="37"/>
  <c r="P10" i="37"/>
  <c r="L10" i="37"/>
  <c r="B10" i="37"/>
  <c r="Q9" i="37"/>
  <c r="P9" i="37"/>
  <c r="L9" i="37"/>
  <c r="B9" i="37"/>
  <c r="Q8" i="37"/>
  <c r="P8" i="37"/>
  <c r="L8" i="37"/>
  <c r="B8" i="37"/>
  <c r="Q7" i="37"/>
  <c r="P7" i="37"/>
  <c r="L7" i="37"/>
  <c r="B7" i="37"/>
  <c r="Q6" i="37"/>
  <c r="P6" i="37"/>
  <c r="L6" i="37"/>
  <c r="B6" i="37"/>
  <c r="Q5" i="37"/>
  <c r="P5" i="37"/>
  <c r="L5" i="37"/>
  <c r="B5" i="37"/>
  <c r="Q4" i="37"/>
  <c r="P4" i="37"/>
  <c r="L4" i="37"/>
  <c r="B4" i="37"/>
  <c r="Q3" i="37"/>
  <c r="P3" i="37"/>
  <c r="L3" i="37"/>
  <c r="B3" i="37"/>
  <c r="Q2" i="37"/>
  <c r="P2" i="37"/>
  <c r="L2" i="37"/>
  <c r="B2" i="37"/>
  <c r="B2" i="20"/>
  <c r="C2" i="20"/>
  <c r="G331" i="36"/>
  <c r="F331" i="36"/>
  <c r="G330" i="36"/>
  <c r="F330" i="36"/>
  <c r="G329" i="36"/>
  <c r="F329" i="36"/>
  <c r="G328" i="36"/>
  <c r="F328" i="36"/>
  <c r="G327" i="36"/>
  <c r="F327" i="36"/>
  <c r="G326" i="36"/>
  <c r="F326" i="36"/>
  <c r="G325" i="36"/>
  <c r="F325" i="36"/>
  <c r="G324" i="36"/>
  <c r="F324" i="36"/>
  <c r="G323" i="36"/>
  <c r="F323" i="36"/>
  <c r="G322" i="36"/>
  <c r="F322" i="36"/>
  <c r="G321" i="36"/>
  <c r="F321" i="36"/>
  <c r="G320" i="36"/>
  <c r="F320" i="36"/>
  <c r="G319" i="36"/>
  <c r="F319" i="36"/>
  <c r="G318" i="36"/>
  <c r="F318" i="36"/>
  <c r="G317" i="36"/>
  <c r="F317" i="36"/>
  <c r="G316" i="36"/>
  <c r="F316" i="36"/>
  <c r="G315" i="36"/>
  <c r="F315" i="36"/>
  <c r="G314" i="36"/>
  <c r="F314" i="36"/>
  <c r="G313" i="36"/>
  <c r="F313" i="36"/>
  <c r="G312" i="36"/>
  <c r="F312" i="36"/>
  <c r="G311" i="36"/>
  <c r="F311" i="36"/>
  <c r="G310" i="36"/>
  <c r="F310" i="36"/>
  <c r="G309" i="36"/>
  <c r="F309" i="36"/>
  <c r="G308" i="36"/>
  <c r="F308" i="36"/>
  <c r="G307" i="36"/>
  <c r="F307" i="36"/>
  <c r="G306" i="36"/>
  <c r="F306" i="36"/>
  <c r="G305" i="36"/>
  <c r="F305" i="36"/>
  <c r="G304" i="36"/>
  <c r="F304" i="36"/>
  <c r="G303" i="36"/>
  <c r="F303" i="36"/>
  <c r="G302" i="36"/>
  <c r="F302" i="36"/>
  <c r="G301" i="36"/>
  <c r="F301" i="36"/>
  <c r="G300" i="36"/>
  <c r="F300" i="36"/>
  <c r="G299" i="36"/>
  <c r="F299" i="36"/>
  <c r="G298" i="36"/>
  <c r="F298" i="36"/>
  <c r="G297" i="36"/>
  <c r="F297" i="36"/>
  <c r="G296" i="36"/>
  <c r="F296" i="36"/>
  <c r="G295" i="36"/>
  <c r="F295" i="36"/>
  <c r="G294" i="36"/>
  <c r="F294" i="36"/>
  <c r="G293" i="36"/>
  <c r="F293" i="36"/>
  <c r="G292" i="36"/>
  <c r="F292" i="36"/>
  <c r="G291" i="36"/>
  <c r="F291" i="36"/>
  <c r="G290" i="36"/>
  <c r="F290" i="36"/>
  <c r="G289" i="36"/>
  <c r="F289" i="36"/>
  <c r="G288" i="36"/>
  <c r="F288" i="36"/>
  <c r="G287" i="36"/>
  <c r="F287" i="36"/>
  <c r="G286" i="36"/>
  <c r="F286" i="36"/>
  <c r="G285" i="36"/>
  <c r="F285" i="36"/>
  <c r="G284" i="36"/>
  <c r="F284" i="36"/>
  <c r="G283" i="36"/>
  <c r="F283" i="36"/>
  <c r="G282" i="36"/>
  <c r="F282" i="36"/>
  <c r="G281" i="36"/>
  <c r="F281" i="36"/>
  <c r="G280" i="36"/>
  <c r="F280" i="36"/>
  <c r="G279" i="36"/>
  <c r="F279" i="36"/>
  <c r="G278" i="36"/>
  <c r="F278" i="36"/>
  <c r="G277" i="36"/>
  <c r="F277" i="36"/>
  <c r="G276" i="36"/>
  <c r="F276" i="36"/>
  <c r="G275" i="36"/>
  <c r="F275" i="36"/>
  <c r="G274" i="36"/>
  <c r="F274" i="36"/>
  <c r="G273" i="36"/>
  <c r="F273" i="36"/>
  <c r="G272" i="36"/>
  <c r="F272" i="36"/>
  <c r="G271" i="36"/>
  <c r="F271" i="36"/>
  <c r="G270" i="36"/>
  <c r="F270" i="36"/>
  <c r="G269" i="36"/>
  <c r="F269" i="36"/>
  <c r="G268" i="36"/>
  <c r="F268" i="36"/>
  <c r="G267" i="36"/>
  <c r="F267" i="36"/>
  <c r="G266" i="36"/>
  <c r="F266" i="36"/>
  <c r="G265" i="36"/>
  <c r="F265" i="36"/>
  <c r="G264" i="36"/>
  <c r="F264" i="36"/>
  <c r="G263" i="36"/>
  <c r="F263" i="36"/>
  <c r="G262" i="36"/>
  <c r="F262" i="36"/>
  <c r="G261" i="36"/>
  <c r="F261" i="36"/>
  <c r="G260" i="36"/>
  <c r="F260" i="36"/>
  <c r="G259" i="36"/>
  <c r="F259" i="36"/>
  <c r="G258" i="36"/>
  <c r="F258" i="36"/>
  <c r="G257" i="36"/>
  <c r="F257" i="36"/>
  <c r="G256" i="36"/>
  <c r="F256" i="36"/>
  <c r="G255" i="36"/>
  <c r="F255" i="36"/>
  <c r="G254" i="36"/>
  <c r="F254" i="36"/>
  <c r="G253" i="36"/>
  <c r="F253" i="36"/>
  <c r="G252" i="36"/>
  <c r="F252" i="36"/>
  <c r="G251" i="36"/>
  <c r="F251" i="36"/>
  <c r="G250" i="36"/>
  <c r="F250" i="36"/>
  <c r="G249" i="36"/>
  <c r="F249" i="36"/>
  <c r="G248" i="36"/>
  <c r="F248" i="36"/>
  <c r="G247" i="36"/>
  <c r="F247" i="36"/>
  <c r="G246" i="36"/>
  <c r="F246" i="36"/>
  <c r="G245" i="36"/>
  <c r="F245" i="36"/>
  <c r="G244" i="36"/>
  <c r="F244" i="36"/>
  <c r="G243" i="36"/>
  <c r="F243" i="36"/>
  <c r="G242" i="36"/>
  <c r="F242" i="36"/>
  <c r="G241" i="36"/>
  <c r="F241" i="36"/>
  <c r="G240" i="36"/>
  <c r="F240" i="36"/>
  <c r="G239" i="36"/>
  <c r="F239" i="36"/>
  <c r="G238" i="36"/>
  <c r="F238" i="36"/>
  <c r="G237" i="36"/>
  <c r="F237" i="36"/>
  <c r="G236" i="36"/>
  <c r="F236" i="36"/>
  <c r="G235" i="36"/>
  <c r="F235" i="36"/>
  <c r="G234" i="36"/>
  <c r="F234" i="36"/>
  <c r="G233" i="36"/>
  <c r="F233" i="36"/>
  <c r="G232" i="36"/>
  <c r="F232" i="36"/>
  <c r="G231" i="36"/>
  <c r="F231" i="36"/>
  <c r="G230" i="36"/>
  <c r="F230" i="36"/>
  <c r="G229" i="36"/>
  <c r="F229" i="36"/>
  <c r="G228" i="36"/>
  <c r="F228" i="36"/>
  <c r="G227" i="36"/>
  <c r="F227" i="36"/>
  <c r="G226" i="36"/>
  <c r="F226" i="36"/>
  <c r="G225" i="36"/>
  <c r="F225" i="36"/>
  <c r="G224" i="36"/>
  <c r="F224" i="36"/>
  <c r="G223" i="36"/>
  <c r="F223" i="36"/>
  <c r="G222" i="36"/>
  <c r="F222" i="36"/>
  <c r="G221" i="36"/>
  <c r="F221" i="36"/>
  <c r="G220" i="36"/>
  <c r="F220" i="36"/>
  <c r="G219" i="36"/>
  <c r="F219" i="36"/>
  <c r="G218" i="36"/>
  <c r="F218" i="36"/>
  <c r="G217" i="36"/>
  <c r="F217" i="36"/>
  <c r="G216" i="36"/>
  <c r="F216" i="36"/>
  <c r="G215" i="36"/>
  <c r="F215" i="36"/>
  <c r="G214" i="36"/>
  <c r="F214" i="36"/>
  <c r="G213" i="36"/>
  <c r="F213" i="36"/>
  <c r="G212" i="36"/>
  <c r="F212" i="36"/>
  <c r="G211" i="36"/>
  <c r="F211" i="36"/>
  <c r="G210" i="36"/>
  <c r="F210" i="36"/>
  <c r="G209" i="36"/>
  <c r="F209" i="36"/>
  <c r="G208" i="36"/>
  <c r="F208" i="36"/>
  <c r="G207" i="36"/>
  <c r="F207" i="36"/>
  <c r="G206" i="36"/>
  <c r="F206" i="36"/>
  <c r="G205" i="36"/>
  <c r="F205" i="36"/>
  <c r="G204" i="36"/>
  <c r="F204" i="36"/>
  <c r="G203" i="36"/>
  <c r="F203" i="36"/>
  <c r="G202" i="36"/>
  <c r="F202" i="36"/>
  <c r="G201" i="36"/>
  <c r="F201" i="36"/>
  <c r="G200" i="36"/>
  <c r="F200" i="36"/>
  <c r="G199" i="36"/>
  <c r="F199" i="36"/>
  <c r="G198" i="36"/>
  <c r="F198" i="36"/>
  <c r="G197" i="36"/>
  <c r="F197" i="36"/>
  <c r="G196" i="36"/>
  <c r="F196" i="36"/>
  <c r="G195" i="36"/>
  <c r="F195" i="36"/>
  <c r="G194" i="36"/>
  <c r="F194" i="36"/>
  <c r="G193" i="36"/>
  <c r="F193" i="36"/>
  <c r="G192" i="36"/>
  <c r="F192" i="36"/>
  <c r="G191" i="36"/>
  <c r="F191" i="36"/>
  <c r="G190" i="36"/>
  <c r="F190" i="36"/>
  <c r="G189" i="36"/>
  <c r="F189" i="36"/>
  <c r="G188" i="36"/>
  <c r="F188" i="36"/>
  <c r="G187" i="36"/>
  <c r="F187" i="36"/>
  <c r="G186" i="36"/>
  <c r="F186" i="36"/>
  <c r="G185" i="36"/>
  <c r="F185" i="36"/>
  <c r="G184" i="36"/>
  <c r="F184" i="36"/>
  <c r="G183" i="36"/>
  <c r="F183" i="36"/>
  <c r="G182" i="36"/>
  <c r="F182" i="36"/>
  <c r="G181" i="36"/>
  <c r="F181" i="36"/>
  <c r="G180" i="36"/>
  <c r="F180" i="36"/>
  <c r="G179" i="36"/>
  <c r="F179" i="36"/>
  <c r="G178" i="36"/>
  <c r="F178" i="36"/>
  <c r="G177" i="36"/>
  <c r="F177" i="36"/>
  <c r="G176" i="36"/>
  <c r="F176" i="36"/>
  <c r="G175" i="36"/>
  <c r="F175" i="36"/>
  <c r="G174" i="36"/>
  <c r="F174" i="36"/>
  <c r="G173" i="36"/>
  <c r="F173" i="36"/>
  <c r="G172" i="36"/>
  <c r="F172" i="36"/>
  <c r="G171" i="36"/>
  <c r="F171" i="36"/>
  <c r="G170" i="36"/>
  <c r="F170" i="36"/>
  <c r="G169" i="36"/>
  <c r="F169" i="36"/>
  <c r="G168" i="36"/>
  <c r="F168" i="36"/>
  <c r="G167" i="36"/>
  <c r="F167" i="36"/>
  <c r="G166" i="36"/>
  <c r="F166" i="36"/>
  <c r="G165" i="36"/>
  <c r="F165" i="36"/>
  <c r="G164" i="36"/>
  <c r="F164" i="36"/>
  <c r="G163" i="36"/>
  <c r="F163" i="36"/>
  <c r="G162" i="36"/>
  <c r="F162" i="36"/>
  <c r="G161" i="36"/>
  <c r="F161" i="36"/>
  <c r="G160" i="36"/>
  <c r="F160" i="36"/>
  <c r="G159" i="36"/>
  <c r="F159" i="36"/>
  <c r="G158" i="36"/>
  <c r="F158" i="36"/>
  <c r="G157" i="36"/>
  <c r="F157" i="36"/>
  <c r="G156" i="36"/>
  <c r="F156" i="36"/>
  <c r="G155" i="36"/>
  <c r="F155" i="36"/>
  <c r="G154" i="36"/>
  <c r="F154" i="36"/>
  <c r="G153" i="36"/>
  <c r="F153" i="36"/>
  <c r="G152" i="36"/>
  <c r="F152" i="36"/>
  <c r="G151" i="36"/>
  <c r="F151" i="36"/>
  <c r="G150" i="36"/>
  <c r="F150" i="36"/>
  <c r="G149" i="36"/>
  <c r="F149" i="36"/>
  <c r="G148" i="36"/>
  <c r="F148" i="36"/>
  <c r="G147" i="36"/>
  <c r="F147" i="36"/>
  <c r="G146" i="36"/>
  <c r="F146" i="36"/>
  <c r="G145" i="36"/>
  <c r="F145" i="36"/>
  <c r="G144" i="36"/>
  <c r="F144" i="36"/>
  <c r="G143" i="36"/>
  <c r="F143" i="36"/>
  <c r="G142" i="36"/>
  <c r="F142" i="36"/>
  <c r="G141" i="36"/>
  <c r="F141" i="36"/>
  <c r="G140" i="36"/>
  <c r="F140" i="36"/>
  <c r="G139" i="36"/>
  <c r="F139" i="36"/>
  <c r="G138" i="36"/>
  <c r="F138" i="36"/>
  <c r="G137" i="36"/>
  <c r="F137" i="36"/>
  <c r="G136" i="36"/>
  <c r="F136" i="36"/>
  <c r="G135" i="36"/>
  <c r="F135" i="36"/>
  <c r="G134" i="36"/>
  <c r="F134" i="36"/>
  <c r="G133" i="36"/>
  <c r="F133" i="36"/>
  <c r="G132" i="36"/>
  <c r="F132" i="36"/>
  <c r="G131" i="36"/>
  <c r="F131" i="36"/>
  <c r="G130" i="36"/>
  <c r="F130" i="36"/>
  <c r="G129" i="36"/>
  <c r="F129" i="36"/>
  <c r="G128" i="36"/>
  <c r="F128" i="36"/>
  <c r="G127" i="36"/>
  <c r="F127" i="36"/>
  <c r="G126" i="36"/>
  <c r="F126" i="36"/>
  <c r="G125" i="36"/>
  <c r="F125" i="36"/>
  <c r="G124" i="36"/>
  <c r="F124" i="36"/>
  <c r="G123" i="36"/>
  <c r="F123" i="36"/>
  <c r="G122" i="36"/>
  <c r="F122" i="36"/>
  <c r="G121" i="36"/>
  <c r="F121" i="36"/>
  <c r="G120" i="36"/>
  <c r="F120" i="36"/>
  <c r="G119" i="36"/>
  <c r="F119" i="36"/>
  <c r="G118" i="36"/>
  <c r="F118" i="36"/>
  <c r="G117" i="36"/>
  <c r="F117" i="36"/>
  <c r="G116" i="36"/>
  <c r="F116" i="36"/>
  <c r="G115" i="36"/>
  <c r="F115" i="36"/>
  <c r="G114" i="36"/>
  <c r="F114" i="36"/>
  <c r="G113" i="36"/>
  <c r="F113" i="36"/>
  <c r="G112" i="36"/>
  <c r="F112" i="36"/>
  <c r="G111" i="36"/>
  <c r="F111" i="36"/>
  <c r="G110" i="36"/>
  <c r="F110" i="36"/>
  <c r="G109" i="36"/>
  <c r="F109" i="36"/>
  <c r="G108" i="36"/>
  <c r="F108" i="36"/>
  <c r="G107" i="36"/>
  <c r="F107" i="36"/>
  <c r="G106" i="36"/>
  <c r="F106" i="36"/>
  <c r="G105" i="36"/>
  <c r="F105" i="36"/>
  <c r="G104" i="36"/>
  <c r="F104" i="36"/>
  <c r="G103" i="36"/>
  <c r="F103" i="36"/>
  <c r="G102" i="36"/>
  <c r="F102" i="36"/>
  <c r="G101" i="36"/>
  <c r="F101" i="36"/>
  <c r="G100" i="36"/>
  <c r="F100" i="36"/>
  <c r="G99" i="36"/>
  <c r="F99" i="36"/>
  <c r="G98" i="36"/>
  <c r="F98" i="36"/>
  <c r="G97" i="36"/>
  <c r="F97" i="36"/>
  <c r="G96" i="36"/>
  <c r="F96" i="36"/>
  <c r="G95" i="36"/>
  <c r="F95" i="36"/>
  <c r="G94" i="36"/>
  <c r="F94" i="36"/>
  <c r="G93" i="36"/>
  <c r="F93" i="36"/>
  <c r="G92" i="36"/>
  <c r="F92" i="36"/>
  <c r="G91" i="36"/>
  <c r="F91" i="36"/>
  <c r="G90" i="36"/>
  <c r="F90" i="36"/>
  <c r="G89" i="36"/>
  <c r="F89" i="36"/>
  <c r="G88" i="36"/>
  <c r="F88" i="36"/>
  <c r="G87" i="36"/>
  <c r="F87" i="36"/>
  <c r="G86" i="36"/>
  <c r="F86" i="36"/>
  <c r="G85" i="36"/>
  <c r="F85" i="36"/>
  <c r="G84" i="36"/>
  <c r="F84" i="36"/>
  <c r="G83" i="36"/>
  <c r="F83" i="36"/>
  <c r="G82" i="36"/>
  <c r="F82" i="36"/>
  <c r="G81" i="36"/>
  <c r="F81" i="36"/>
  <c r="G80" i="36"/>
  <c r="F80" i="36"/>
  <c r="G79" i="36"/>
  <c r="F79" i="36"/>
  <c r="G78" i="36"/>
  <c r="F78" i="36"/>
  <c r="G77" i="36"/>
  <c r="F77" i="36"/>
  <c r="G76" i="36"/>
  <c r="F76" i="36"/>
  <c r="G75" i="36"/>
  <c r="F75" i="36"/>
  <c r="G74" i="36"/>
  <c r="F74" i="36"/>
  <c r="G73" i="36"/>
  <c r="F73" i="36"/>
  <c r="G72" i="36"/>
  <c r="F72" i="36"/>
  <c r="G71" i="36"/>
  <c r="F71" i="36"/>
  <c r="G70" i="36"/>
  <c r="F70" i="36"/>
  <c r="G69" i="36"/>
  <c r="F69" i="36"/>
  <c r="G68" i="36"/>
  <c r="F68" i="36"/>
  <c r="G67" i="36"/>
  <c r="F67" i="36"/>
  <c r="G66" i="36"/>
  <c r="F66" i="36"/>
  <c r="G65" i="36"/>
  <c r="F65" i="36"/>
  <c r="G64" i="36"/>
  <c r="F64" i="36"/>
  <c r="G63" i="36"/>
  <c r="F63" i="36"/>
  <c r="G62" i="36"/>
  <c r="F62" i="36"/>
  <c r="G61" i="36"/>
  <c r="F61" i="36"/>
  <c r="G60" i="36"/>
  <c r="F60" i="36"/>
  <c r="G59" i="36"/>
  <c r="F59" i="36"/>
  <c r="G58" i="36"/>
  <c r="F58" i="36"/>
  <c r="G57" i="36"/>
  <c r="F57" i="36"/>
  <c r="G56" i="36"/>
  <c r="F56" i="36"/>
  <c r="G55" i="36"/>
  <c r="F55" i="36"/>
  <c r="G54" i="36"/>
  <c r="F54" i="36"/>
  <c r="G53" i="36"/>
  <c r="F53" i="36"/>
  <c r="G52" i="36"/>
  <c r="F52" i="36"/>
  <c r="G51" i="36"/>
  <c r="F51" i="36"/>
  <c r="G50" i="36"/>
  <c r="F50" i="36"/>
  <c r="G49" i="36"/>
  <c r="F49" i="36"/>
  <c r="G48" i="36"/>
  <c r="F48" i="36"/>
  <c r="G47" i="36"/>
  <c r="F47" i="36"/>
  <c r="G46" i="36"/>
  <c r="F46" i="36"/>
  <c r="G45" i="36"/>
  <c r="F45" i="36"/>
  <c r="G44" i="36"/>
  <c r="F44" i="36"/>
  <c r="G43" i="36"/>
  <c r="F43" i="36"/>
  <c r="G42" i="36"/>
  <c r="F42" i="36"/>
  <c r="G41" i="36"/>
  <c r="F41" i="36"/>
  <c r="G40" i="36"/>
  <c r="F40" i="36"/>
  <c r="G39" i="36"/>
  <c r="F39" i="36"/>
  <c r="G38" i="36"/>
  <c r="F38" i="36"/>
  <c r="G37" i="36"/>
  <c r="F37" i="36"/>
  <c r="G36" i="36"/>
  <c r="F36" i="36"/>
  <c r="G35" i="36"/>
  <c r="F35" i="36"/>
  <c r="G34" i="36"/>
  <c r="F34" i="36"/>
  <c r="G33" i="36"/>
  <c r="F33" i="36"/>
  <c r="G32" i="36"/>
  <c r="F32" i="36"/>
  <c r="G31" i="36"/>
  <c r="F31" i="36"/>
  <c r="G30" i="36"/>
  <c r="F30" i="36"/>
  <c r="G29" i="36"/>
  <c r="F29" i="36"/>
  <c r="G28" i="36"/>
  <c r="F28" i="36"/>
  <c r="G27" i="36"/>
  <c r="F27" i="36"/>
  <c r="G26" i="36"/>
  <c r="F26" i="36"/>
  <c r="G25" i="36"/>
  <c r="F25" i="36"/>
  <c r="G24" i="36"/>
  <c r="F24" i="36"/>
  <c r="G23" i="36"/>
  <c r="F23" i="36"/>
  <c r="G22" i="36"/>
  <c r="F22" i="36"/>
  <c r="G21" i="36"/>
  <c r="F21" i="36"/>
  <c r="G20" i="36"/>
  <c r="F20" i="36"/>
  <c r="G19" i="36"/>
  <c r="F19" i="36"/>
  <c r="G18" i="36"/>
  <c r="F18" i="36"/>
  <c r="G17" i="36"/>
  <c r="F17" i="36"/>
  <c r="G16" i="36"/>
  <c r="F16" i="36"/>
  <c r="G15" i="36"/>
  <c r="F15" i="36"/>
  <c r="G14" i="36"/>
  <c r="F14" i="36"/>
  <c r="G13" i="36"/>
  <c r="F13" i="36"/>
  <c r="G12" i="36"/>
  <c r="F12" i="36"/>
  <c r="G11" i="36"/>
  <c r="F11" i="36"/>
  <c r="G10" i="36"/>
  <c r="F10" i="36"/>
  <c r="G9" i="36"/>
  <c r="F9" i="36"/>
  <c r="G8" i="36"/>
  <c r="F8" i="36"/>
  <c r="G7" i="36"/>
  <c r="F7" i="36"/>
  <c r="G6" i="36"/>
  <c r="F6" i="36"/>
  <c r="G5" i="36"/>
  <c r="F5" i="36"/>
  <c r="G4" i="36"/>
  <c r="F4" i="36"/>
  <c r="G3" i="36"/>
  <c r="F3" i="36"/>
  <c r="G2" i="36"/>
  <c r="F2" i="36"/>
  <c r="Q331" i="36"/>
  <c r="B331" i="36"/>
  <c r="Q330" i="36"/>
  <c r="B330" i="36"/>
  <c r="Q329" i="36"/>
  <c r="B329" i="36"/>
  <c r="Q328" i="36"/>
  <c r="B328" i="36"/>
  <c r="Q327" i="36"/>
  <c r="B327" i="36"/>
  <c r="Q326" i="36"/>
  <c r="B326" i="36"/>
  <c r="Q325" i="36"/>
  <c r="B325" i="36"/>
  <c r="Q324" i="36"/>
  <c r="B324" i="36"/>
  <c r="Q323" i="36"/>
  <c r="B323" i="36"/>
  <c r="Q322" i="36"/>
  <c r="B322" i="36"/>
  <c r="Q321" i="36"/>
  <c r="B321" i="36"/>
  <c r="Q320" i="36"/>
  <c r="B320" i="36"/>
  <c r="Q319" i="36"/>
  <c r="B319" i="36"/>
  <c r="Q318" i="36"/>
  <c r="B318" i="36"/>
  <c r="Q317" i="36"/>
  <c r="B317" i="36"/>
  <c r="Q316" i="36"/>
  <c r="B316" i="36"/>
  <c r="Q315" i="36"/>
  <c r="B315" i="36"/>
  <c r="Q314" i="36"/>
  <c r="B314" i="36"/>
  <c r="Q313" i="36"/>
  <c r="B313" i="36"/>
  <c r="Q312" i="36"/>
  <c r="B312" i="36"/>
  <c r="Q311" i="36"/>
  <c r="B311" i="36"/>
  <c r="Q310" i="36"/>
  <c r="B310" i="36"/>
  <c r="Q309" i="36"/>
  <c r="B309" i="36"/>
  <c r="Q308" i="36"/>
  <c r="B308" i="36"/>
  <c r="Q307" i="36"/>
  <c r="B307" i="36"/>
  <c r="Q306" i="36"/>
  <c r="B306" i="36"/>
  <c r="Q305" i="36"/>
  <c r="B305" i="36"/>
  <c r="Q304" i="36"/>
  <c r="B304" i="36"/>
  <c r="Q303" i="36"/>
  <c r="B303" i="36"/>
  <c r="Q302" i="36"/>
  <c r="B302" i="36"/>
  <c r="Q301" i="36"/>
  <c r="B301" i="36"/>
  <c r="Q300" i="36"/>
  <c r="B300" i="36"/>
  <c r="Q299" i="36"/>
  <c r="B299" i="36"/>
  <c r="Q298" i="36"/>
  <c r="B298" i="36"/>
  <c r="Q297" i="36"/>
  <c r="B297" i="36"/>
  <c r="Q296" i="36"/>
  <c r="B296" i="36"/>
  <c r="Q295" i="36"/>
  <c r="B295" i="36"/>
  <c r="Q294" i="36"/>
  <c r="B294" i="36"/>
  <c r="Q293" i="36"/>
  <c r="B293" i="36"/>
  <c r="Q292" i="36"/>
  <c r="B292" i="36"/>
  <c r="Q291" i="36"/>
  <c r="B291" i="36"/>
  <c r="Q290" i="36"/>
  <c r="B290" i="36"/>
  <c r="Q289" i="36"/>
  <c r="B289" i="36"/>
  <c r="Q288" i="36"/>
  <c r="B288" i="36"/>
  <c r="Q287" i="36"/>
  <c r="B287" i="36"/>
  <c r="Q286" i="36"/>
  <c r="B286" i="36"/>
  <c r="Q285" i="36"/>
  <c r="B285" i="36"/>
  <c r="Q284" i="36"/>
  <c r="B284" i="36"/>
  <c r="Q283" i="36"/>
  <c r="B283" i="36"/>
  <c r="Q282" i="36"/>
  <c r="B282" i="36"/>
  <c r="Q281" i="36"/>
  <c r="B281" i="36"/>
  <c r="Q280" i="36"/>
  <c r="B280" i="36"/>
  <c r="Q279" i="36"/>
  <c r="B279" i="36"/>
  <c r="Q278" i="36"/>
  <c r="B278" i="36"/>
  <c r="Q277" i="36"/>
  <c r="B277" i="36"/>
  <c r="Q276" i="36"/>
  <c r="B276" i="36"/>
  <c r="Q275" i="36"/>
  <c r="B275" i="36"/>
  <c r="Q274" i="36"/>
  <c r="B274" i="36"/>
  <c r="Q273" i="36"/>
  <c r="B273" i="36"/>
  <c r="Q272" i="36"/>
  <c r="B272" i="36"/>
  <c r="Q271" i="36"/>
  <c r="B271" i="36"/>
  <c r="Q270" i="36"/>
  <c r="B270" i="36"/>
  <c r="Q269" i="36"/>
  <c r="B269" i="36"/>
  <c r="Q268" i="36"/>
  <c r="B268" i="36"/>
  <c r="Q267" i="36"/>
  <c r="B267" i="36"/>
  <c r="Q266" i="36"/>
  <c r="B266" i="36"/>
  <c r="Q265" i="36"/>
  <c r="B265" i="36"/>
  <c r="Q264" i="36"/>
  <c r="B264" i="36"/>
  <c r="Q263" i="36"/>
  <c r="B263" i="36"/>
  <c r="Q262" i="36"/>
  <c r="B262" i="36"/>
  <c r="Q261" i="36"/>
  <c r="B261" i="36"/>
  <c r="Q260" i="36"/>
  <c r="B260" i="36"/>
  <c r="Q259" i="36"/>
  <c r="B259" i="36"/>
  <c r="Q258" i="36"/>
  <c r="B258" i="36"/>
  <c r="Q257" i="36"/>
  <c r="B257" i="36"/>
  <c r="Q256" i="36"/>
  <c r="B256" i="36"/>
  <c r="Q255" i="36"/>
  <c r="B255" i="36"/>
  <c r="Q254" i="36"/>
  <c r="B254" i="36"/>
  <c r="Q253" i="36"/>
  <c r="B253" i="36"/>
  <c r="Q252" i="36"/>
  <c r="B252" i="36"/>
  <c r="Q251" i="36"/>
  <c r="B251" i="36"/>
  <c r="Q250" i="36"/>
  <c r="B250" i="36"/>
  <c r="Q249" i="36"/>
  <c r="B249" i="36"/>
  <c r="Q248" i="36"/>
  <c r="B248" i="36"/>
  <c r="Q247" i="36"/>
  <c r="B247" i="36"/>
  <c r="Q246" i="36"/>
  <c r="B246" i="36"/>
  <c r="Q245" i="36"/>
  <c r="B245" i="36"/>
  <c r="Q244" i="36"/>
  <c r="B244" i="36"/>
  <c r="Q243" i="36"/>
  <c r="B243" i="36"/>
  <c r="Q242" i="36"/>
  <c r="B242" i="36"/>
  <c r="Q241" i="36"/>
  <c r="B241" i="36"/>
  <c r="Q240" i="36"/>
  <c r="B240" i="36"/>
  <c r="Q239" i="36"/>
  <c r="B239" i="36"/>
  <c r="Q238" i="36"/>
  <c r="B238" i="36"/>
  <c r="Q237" i="36"/>
  <c r="B237" i="36"/>
  <c r="Q236" i="36"/>
  <c r="B236" i="36"/>
  <c r="Q235" i="36"/>
  <c r="B235" i="36"/>
  <c r="Q234" i="36"/>
  <c r="B234" i="36"/>
  <c r="Q233" i="36"/>
  <c r="B233" i="36"/>
  <c r="Q232" i="36"/>
  <c r="B232" i="36"/>
  <c r="Q231" i="36"/>
  <c r="B231" i="36"/>
  <c r="Q230" i="36"/>
  <c r="B230" i="36"/>
  <c r="Q229" i="36"/>
  <c r="B229" i="36"/>
  <c r="Q228" i="36"/>
  <c r="B228" i="36"/>
  <c r="Q227" i="36"/>
  <c r="B227" i="36"/>
  <c r="Q226" i="36"/>
  <c r="B226" i="36"/>
  <c r="Q225" i="36"/>
  <c r="B225" i="36"/>
  <c r="Q224" i="36"/>
  <c r="B224" i="36"/>
  <c r="Q223" i="36"/>
  <c r="B223" i="36"/>
  <c r="Q222" i="36"/>
  <c r="B222" i="36"/>
  <c r="Q221" i="36"/>
  <c r="B221" i="36"/>
  <c r="Q220" i="36"/>
  <c r="B220" i="36"/>
  <c r="Q219" i="36"/>
  <c r="B219" i="36"/>
  <c r="Q218" i="36"/>
  <c r="B218" i="36"/>
  <c r="Q217" i="36"/>
  <c r="B217" i="36"/>
  <c r="Q216" i="36"/>
  <c r="B216" i="36"/>
  <c r="Q215" i="36"/>
  <c r="B215" i="36"/>
  <c r="Q214" i="36"/>
  <c r="B214" i="36"/>
  <c r="Q213" i="36"/>
  <c r="B213" i="36"/>
  <c r="Q212" i="36"/>
  <c r="B212" i="36"/>
  <c r="Q211" i="36"/>
  <c r="B211" i="36"/>
  <c r="Q210" i="36"/>
  <c r="B210" i="36"/>
  <c r="Q209" i="36"/>
  <c r="B209" i="36"/>
  <c r="Q208" i="36"/>
  <c r="B208" i="36"/>
  <c r="Q207" i="36"/>
  <c r="B207" i="36"/>
  <c r="Q206" i="36"/>
  <c r="B206" i="36"/>
  <c r="Q205" i="36"/>
  <c r="B205" i="36"/>
  <c r="Q204" i="36"/>
  <c r="B204" i="36"/>
  <c r="Q203" i="36"/>
  <c r="B203" i="36"/>
  <c r="Q202" i="36"/>
  <c r="B202" i="36"/>
  <c r="Q201" i="36"/>
  <c r="B201" i="36"/>
  <c r="Q200" i="36"/>
  <c r="B200" i="36"/>
  <c r="Q199" i="36"/>
  <c r="B199" i="36"/>
  <c r="Q198" i="36"/>
  <c r="B198" i="36"/>
  <c r="Q197" i="36"/>
  <c r="B197" i="36"/>
  <c r="Q196" i="36"/>
  <c r="B196" i="36"/>
  <c r="Q195" i="36"/>
  <c r="B195" i="36"/>
  <c r="Q194" i="36"/>
  <c r="B194" i="36"/>
  <c r="Q193" i="36"/>
  <c r="B193" i="36"/>
  <c r="Q192" i="36"/>
  <c r="B192" i="36"/>
  <c r="Q191" i="36"/>
  <c r="B191" i="36"/>
  <c r="Q190" i="36"/>
  <c r="B190" i="36"/>
  <c r="Q189" i="36"/>
  <c r="B189" i="36"/>
  <c r="Q188" i="36"/>
  <c r="B188" i="36"/>
  <c r="Q187" i="36"/>
  <c r="B187" i="36"/>
  <c r="Q186" i="36"/>
  <c r="B186" i="36"/>
  <c r="Q185" i="36"/>
  <c r="B185" i="36"/>
  <c r="Q184" i="36"/>
  <c r="B184" i="36"/>
  <c r="Q183" i="36"/>
  <c r="B183" i="36"/>
  <c r="Q182" i="36"/>
  <c r="B182" i="36"/>
  <c r="Q181" i="36"/>
  <c r="B181" i="36"/>
  <c r="Q180" i="36"/>
  <c r="B180" i="36"/>
  <c r="Q179" i="36"/>
  <c r="B179" i="36"/>
  <c r="Q178" i="36"/>
  <c r="B178" i="36"/>
  <c r="Q177" i="36"/>
  <c r="B177" i="36"/>
  <c r="Q176" i="36"/>
  <c r="B176" i="36"/>
  <c r="Q175" i="36"/>
  <c r="B175" i="36"/>
  <c r="Q174" i="36"/>
  <c r="B174" i="36"/>
  <c r="Q173" i="36"/>
  <c r="B173" i="36"/>
  <c r="Q172" i="36"/>
  <c r="B172" i="36"/>
  <c r="Q171" i="36"/>
  <c r="B171" i="36"/>
  <c r="Q170" i="36"/>
  <c r="B170" i="36"/>
  <c r="Q169" i="36"/>
  <c r="B169" i="36"/>
  <c r="Q168" i="36"/>
  <c r="B168" i="36"/>
  <c r="Q167" i="36"/>
  <c r="B167" i="36"/>
  <c r="Q166" i="36"/>
  <c r="B166" i="36"/>
  <c r="Q165" i="36"/>
  <c r="B165" i="36"/>
  <c r="Q164" i="36"/>
  <c r="B164" i="36"/>
  <c r="Q163" i="36"/>
  <c r="B163" i="36"/>
  <c r="Q162" i="36"/>
  <c r="B162" i="36"/>
  <c r="Q161" i="36"/>
  <c r="B161" i="36"/>
  <c r="Q160" i="36"/>
  <c r="B160" i="36"/>
  <c r="Q159" i="36"/>
  <c r="B159" i="36"/>
  <c r="Q158" i="36"/>
  <c r="B158" i="36"/>
  <c r="Q157" i="36"/>
  <c r="B157" i="36"/>
  <c r="Q156" i="36"/>
  <c r="B156" i="36"/>
  <c r="Q155" i="36"/>
  <c r="B155" i="36"/>
  <c r="Q154" i="36"/>
  <c r="B154" i="36"/>
  <c r="Q153" i="36"/>
  <c r="B153" i="36"/>
  <c r="Q152" i="36"/>
  <c r="B152" i="36"/>
  <c r="Q151" i="36"/>
  <c r="B151" i="36"/>
  <c r="Q150" i="36"/>
  <c r="B150" i="36"/>
  <c r="Q149" i="36"/>
  <c r="B149" i="36"/>
  <c r="Q148" i="36"/>
  <c r="B148" i="36"/>
  <c r="Q147" i="36"/>
  <c r="B147" i="36"/>
  <c r="Q146" i="36"/>
  <c r="B146" i="36"/>
  <c r="Q145" i="36"/>
  <c r="B145" i="36"/>
  <c r="Q144" i="36"/>
  <c r="B144" i="36"/>
  <c r="Q143" i="36"/>
  <c r="B143" i="36"/>
  <c r="Q142" i="36"/>
  <c r="B142" i="36"/>
  <c r="Q141" i="36"/>
  <c r="B141" i="36"/>
  <c r="Q140" i="36"/>
  <c r="B140" i="36"/>
  <c r="Q139" i="36"/>
  <c r="B139" i="36"/>
  <c r="Q138" i="36"/>
  <c r="B138" i="36"/>
  <c r="Q137" i="36"/>
  <c r="B137" i="36"/>
  <c r="Q136" i="36"/>
  <c r="B136" i="36"/>
  <c r="Q135" i="36"/>
  <c r="B135" i="36"/>
  <c r="Q134" i="36"/>
  <c r="B134" i="36"/>
  <c r="Q133" i="36"/>
  <c r="B133" i="36"/>
  <c r="Q132" i="36"/>
  <c r="B132" i="36"/>
  <c r="Q131" i="36"/>
  <c r="B131" i="36"/>
  <c r="Q130" i="36"/>
  <c r="B130" i="36"/>
  <c r="Q129" i="36"/>
  <c r="B129" i="36"/>
  <c r="Q128" i="36"/>
  <c r="B128" i="36"/>
  <c r="Q127" i="36"/>
  <c r="B127" i="36"/>
  <c r="Q126" i="36"/>
  <c r="B126" i="36"/>
  <c r="Q125" i="36"/>
  <c r="B125" i="36"/>
  <c r="Q124" i="36"/>
  <c r="B124" i="36"/>
  <c r="Q123" i="36"/>
  <c r="B123" i="36"/>
  <c r="Q122" i="36"/>
  <c r="B122" i="36"/>
  <c r="Q121" i="36"/>
  <c r="B121" i="36"/>
  <c r="Q120" i="36"/>
  <c r="B120" i="36"/>
  <c r="Q119" i="36"/>
  <c r="B119" i="36"/>
  <c r="Q118" i="36"/>
  <c r="B118" i="36"/>
  <c r="Q117" i="36"/>
  <c r="B117" i="36"/>
  <c r="Q116" i="36"/>
  <c r="B116" i="36"/>
  <c r="Q115" i="36"/>
  <c r="B115" i="36"/>
  <c r="Q114" i="36"/>
  <c r="B114" i="36"/>
  <c r="Q113" i="36"/>
  <c r="B113" i="36"/>
  <c r="Q112" i="36"/>
  <c r="B112" i="36"/>
  <c r="Q111" i="36"/>
  <c r="B111" i="36"/>
  <c r="Q110" i="36"/>
  <c r="B110" i="36"/>
  <c r="Q109" i="36"/>
  <c r="B109" i="36"/>
  <c r="Q108" i="36"/>
  <c r="B108" i="36"/>
  <c r="Q107" i="36"/>
  <c r="B107" i="36"/>
  <c r="Q106" i="36"/>
  <c r="B106" i="36"/>
  <c r="Q105" i="36"/>
  <c r="B105" i="36"/>
  <c r="Q104" i="36"/>
  <c r="B104" i="36"/>
  <c r="Q103" i="36"/>
  <c r="B103" i="36"/>
  <c r="Q102" i="36"/>
  <c r="B102" i="36"/>
  <c r="Q101" i="36"/>
  <c r="B101" i="36"/>
  <c r="Q100" i="36"/>
  <c r="B100" i="36"/>
  <c r="Q99" i="36"/>
  <c r="B99" i="36"/>
  <c r="Q98" i="36"/>
  <c r="B98" i="36"/>
  <c r="Q97" i="36"/>
  <c r="B97" i="36"/>
  <c r="Q96" i="36"/>
  <c r="B96" i="36"/>
  <c r="Q95" i="36"/>
  <c r="B95" i="36"/>
  <c r="Q94" i="36"/>
  <c r="B94" i="36"/>
  <c r="Q93" i="36"/>
  <c r="B93" i="36"/>
  <c r="Q92" i="36"/>
  <c r="B92" i="36"/>
  <c r="Q91" i="36"/>
  <c r="B91" i="36"/>
  <c r="Q90" i="36"/>
  <c r="B90" i="36"/>
  <c r="Q89" i="36"/>
  <c r="B89" i="36"/>
  <c r="Q88" i="36"/>
  <c r="B88" i="36"/>
  <c r="Q87" i="36"/>
  <c r="B87" i="36"/>
  <c r="Q86" i="36"/>
  <c r="B86" i="36"/>
  <c r="Q85" i="36"/>
  <c r="B85" i="36"/>
  <c r="Q84" i="36"/>
  <c r="B84" i="36"/>
  <c r="Q83" i="36"/>
  <c r="B83" i="36"/>
  <c r="Q82" i="36"/>
  <c r="B82" i="36"/>
  <c r="Q81" i="36"/>
  <c r="B81" i="36"/>
  <c r="Q80" i="36"/>
  <c r="B80" i="36"/>
  <c r="Q79" i="36"/>
  <c r="B79" i="36"/>
  <c r="Q78" i="36"/>
  <c r="B78" i="36"/>
  <c r="Q77" i="36"/>
  <c r="B77" i="36"/>
  <c r="Q76" i="36"/>
  <c r="B76" i="36"/>
  <c r="Q75" i="36"/>
  <c r="B75" i="36"/>
  <c r="Q74" i="36"/>
  <c r="B74" i="36"/>
  <c r="Q73" i="36"/>
  <c r="B73" i="36"/>
  <c r="Q72" i="36"/>
  <c r="B72" i="36"/>
  <c r="Q71" i="36"/>
  <c r="B71" i="36"/>
  <c r="Q70" i="36"/>
  <c r="B70" i="36"/>
  <c r="Q69" i="36"/>
  <c r="B69" i="36"/>
  <c r="Q68" i="36"/>
  <c r="B68" i="36"/>
  <c r="Q67" i="36"/>
  <c r="B67" i="36"/>
  <c r="Q66" i="36"/>
  <c r="B66" i="36"/>
  <c r="Q65" i="36"/>
  <c r="B65" i="36"/>
  <c r="Q64" i="36"/>
  <c r="B64" i="36"/>
  <c r="Q63" i="36"/>
  <c r="B63" i="36"/>
  <c r="Q62" i="36"/>
  <c r="B62" i="36"/>
  <c r="Q61" i="36"/>
  <c r="B61" i="36"/>
  <c r="Q60" i="36"/>
  <c r="B60" i="36"/>
  <c r="Q59" i="36"/>
  <c r="B59" i="36"/>
  <c r="Q58" i="36"/>
  <c r="B58" i="36"/>
  <c r="Q57" i="36"/>
  <c r="B57" i="36"/>
  <c r="Q56" i="36"/>
  <c r="B56" i="36"/>
  <c r="Q55" i="36"/>
  <c r="B55" i="36"/>
  <c r="Q54" i="36"/>
  <c r="B54" i="36"/>
  <c r="Q53" i="36"/>
  <c r="B53" i="36"/>
  <c r="Q52" i="36"/>
  <c r="B52" i="36"/>
  <c r="Q51" i="36"/>
  <c r="B51" i="36"/>
  <c r="Q50" i="36"/>
  <c r="B50" i="36"/>
  <c r="Q49" i="36"/>
  <c r="B49" i="36"/>
  <c r="Q48" i="36"/>
  <c r="B48" i="36"/>
  <c r="Q47" i="36"/>
  <c r="B47" i="36"/>
  <c r="Q46" i="36"/>
  <c r="B46" i="36"/>
  <c r="Q45" i="36"/>
  <c r="B45" i="36"/>
  <c r="Q44" i="36"/>
  <c r="B44" i="36"/>
  <c r="Q43" i="36"/>
  <c r="B43" i="36"/>
  <c r="Q42" i="36"/>
  <c r="B42" i="36"/>
  <c r="Q41" i="36"/>
  <c r="B41" i="36"/>
  <c r="Q40" i="36"/>
  <c r="B40" i="36"/>
  <c r="Q39" i="36"/>
  <c r="B39" i="36"/>
  <c r="Q38" i="36"/>
  <c r="B38" i="36"/>
  <c r="Q37" i="36"/>
  <c r="B37" i="36"/>
  <c r="Q36" i="36"/>
  <c r="B36" i="36"/>
  <c r="Q35" i="36"/>
  <c r="B35" i="36"/>
  <c r="Q34" i="36"/>
  <c r="B34" i="36"/>
  <c r="Q33" i="36"/>
  <c r="B33" i="36"/>
  <c r="Q32" i="36"/>
  <c r="B32" i="36"/>
  <c r="Q31" i="36"/>
  <c r="B31" i="36"/>
  <c r="Q30" i="36"/>
  <c r="B30" i="36"/>
  <c r="Q29" i="36"/>
  <c r="B29" i="36"/>
  <c r="Q28" i="36"/>
  <c r="B28" i="36"/>
  <c r="Q27" i="36"/>
  <c r="B27" i="36"/>
  <c r="Q26" i="36"/>
  <c r="B26" i="36"/>
  <c r="Q25" i="36"/>
  <c r="B25" i="36"/>
  <c r="Q24" i="36"/>
  <c r="B24" i="36"/>
  <c r="Q23" i="36"/>
  <c r="B23" i="36"/>
  <c r="Q22" i="36"/>
  <c r="B22" i="36"/>
  <c r="Q21" i="36"/>
  <c r="B21" i="36"/>
  <c r="Q20" i="36"/>
  <c r="B20" i="36"/>
  <c r="Q19" i="36"/>
  <c r="B19" i="36"/>
  <c r="Q18" i="36"/>
  <c r="B18" i="36"/>
  <c r="Q17" i="36"/>
  <c r="B17" i="36"/>
  <c r="Q16" i="36"/>
  <c r="B16" i="36"/>
  <c r="Q15" i="36"/>
  <c r="B15" i="36"/>
  <c r="Q14" i="36"/>
  <c r="B14" i="36"/>
  <c r="Q13" i="36"/>
  <c r="B13" i="36"/>
  <c r="Q12" i="36"/>
  <c r="B12" i="36"/>
  <c r="Q11" i="36"/>
  <c r="B11" i="36"/>
  <c r="Q10" i="36"/>
  <c r="B10" i="36"/>
  <c r="Q9" i="36"/>
  <c r="B9" i="36"/>
  <c r="Q8" i="36"/>
  <c r="B8" i="36"/>
  <c r="Q7" i="36"/>
  <c r="B7" i="36"/>
  <c r="Q6" i="36"/>
  <c r="B6" i="36"/>
  <c r="Q5" i="36"/>
  <c r="B5" i="36"/>
  <c r="Q4" i="36"/>
  <c r="B4" i="36"/>
  <c r="Q3" i="36"/>
  <c r="B3" i="36"/>
  <c r="Q2" i="36"/>
  <c r="B2" i="36"/>
  <c r="B3" i="35"/>
  <c r="B331" i="35"/>
  <c r="B330" i="35"/>
  <c r="B329" i="35"/>
  <c r="B328" i="35"/>
  <c r="B327" i="35"/>
  <c r="B326" i="35"/>
  <c r="B325" i="35"/>
  <c r="B324" i="35"/>
  <c r="B323" i="35"/>
  <c r="B322" i="35"/>
  <c r="B321" i="35"/>
  <c r="B320" i="35"/>
  <c r="B319" i="35"/>
  <c r="B318" i="35"/>
  <c r="B317" i="35"/>
  <c r="B316" i="35"/>
  <c r="B315" i="35"/>
  <c r="B314" i="35"/>
  <c r="B313" i="35"/>
  <c r="B312" i="35"/>
  <c r="B311" i="35"/>
  <c r="B310" i="35"/>
  <c r="B309" i="35"/>
  <c r="B308" i="35"/>
  <c r="B307" i="35"/>
  <c r="B306" i="35"/>
  <c r="B305" i="35"/>
  <c r="B304" i="35"/>
  <c r="B303" i="35"/>
  <c r="B302" i="35"/>
  <c r="B301" i="35"/>
  <c r="B300" i="35"/>
  <c r="B299" i="35"/>
  <c r="B298" i="35"/>
  <c r="B297" i="35"/>
  <c r="B296" i="35"/>
  <c r="B295" i="35"/>
  <c r="B294" i="35"/>
  <c r="B293" i="35"/>
  <c r="B292" i="35"/>
  <c r="B291" i="35"/>
  <c r="B290" i="35"/>
  <c r="B289" i="35"/>
  <c r="B288" i="35"/>
  <c r="B287" i="35"/>
  <c r="B286" i="35"/>
  <c r="B285" i="35"/>
  <c r="B284" i="35"/>
  <c r="B283" i="35"/>
  <c r="B282" i="35"/>
  <c r="B281" i="35"/>
  <c r="B280" i="35"/>
  <c r="B279" i="35"/>
  <c r="B278" i="35"/>
  <c r="B277" i="35"/>
  <c r="B276" i="35"/>
  <c r="B275" i="35"/>
  <c r="B274" i="35"/>
  <c r="B273" i="35"/>
  <c r="B272" i="35"/>
  <c r="B271" i="35"/>
  <c r="B270" i="35"/>
  <c r="B269" i="35"/>
  <c r="B268" i="35"/>
  <c r="B267" i="35"/>
  <c r="B266" i="35"/>
  <c r="B265" i="35"/>
  <c r="B264" i="35"/>
  <c r="B263" i="35"/>
  <c r="B262" i="35"/>
  <c r="B261" i="35"/>
  <c r="B260" i="35"/>
  <c r="B259" i="35"/>
  <c r="B258" i="35"/>
  <c r="B257" i="35"/>
  <c r="B256" i="35"/>
  <c r="B255" i="35"/>
  <c r="B254" i="35"/>
  <c r="B253" i="35"/>
  <c r="B252" i="35"/>
  <c r="B251" i="35"/>
  <c r="B250" i="35"/>
  <c r="B249" i="35"/>
  <c r="B248" i="35"/>
  <c r="B247" i="35"/>
  <c r="B246" i="35"/>
  <c r="B245" i="35"/>
  <c r="B244" i="35"/>
  <c r="B243" i="35"/>
  <c r="B242" i="35"/>
  <c r="B241" i="35"/>
  <c r="B240" i="35"/>
  <c r="B239" i="35"/>
  <c r="B238" i="35"/>
  <c r="B237" i="35"/>
  <c r="B236" i="35"/>
  <c r="B235" i="35"/>
  <c r="B234" i="35"/>
  <c r="B233" i="35"/>
  <c r="B232" i="35"/>
  <c r="B231" i="35"/>
  <c r="B230" i="35"/>
  <c r="B229" i="35"/>
  <c r="B228" i="35"/>
  <c r="B227" i="35"/>
  <c r="B226" i="35"/>
  <c r="B225" i="35"/>
  <c r="B224" i="35"/>
  <c r="B223" i="35"/>
  <c r="B222" i="35"/>
  <c r="B221" i="35"/>
  <c r="B220" i="35"/>
  <c r="B219" i="35"/>
  <c r="B218" i="35"/>
  <c r="B217" i="35"/>
  <c r="B216" i="35"/>
  <c r="B215" i="35"/>
  <c r="B214" i="35"/>
  <c r="B213" i="35"/>
  <c r="B212" i="35"/>
  <c r="B211" i="35"/>
  <c r="B210" i="35"/>
  <c r="B209" i="35"/>
  <c r="B208" i="35"/>
  <c r="B207" i="35"/>
  <c r="B206" i="35"/>
  <c r="B205" i="35"/>
  <c r="B204" i="35"/>
  <c r="B203" i="35"/>
  <c r="B202" i="35"/>
  <c r="B201" i="35"/>
  <c r="B200" i="35"/>
  <c r="B199" i="35"/>
  <c r="B198" i="35"/>
  <c r="B197" i="35"/>
  <c r="B196" i="35"/>
  <c r="B195" i="35"/>
  <c r="B194" i="35"/>
  <c r="B193" i="35"/>
  <c r="B192" i="35"/>
  <c r="B191" i="35"/>
  <c r="B190" i="35"/>
  <c r="B189" i="35"/>
  <c r="B188" i="35"/>
  <c r="B187" i="35"/>
  <c r="B186" i="35"/>
  <c r="B185" i="35"/>
  <c r="B184" i="35"/>
  <c r="B183" i="35"/>
  <c r="B182" i="35"/>
  <c r="B181" i="35"/>
  <c r="B180" i="35"/>
  <c r="B179" i="35"/>
  <c r="B178" i="35"/>
  <c r="B177" i="35"/>
  <c r="B176" i="35"/>
  <c r="B175" i="35"/>
  <c r="B174" i="35"/>
  <c r="B173" i="35"/>
  <c r="B172" i="35"/>
  <c r="B171" i="35"/>
  <c r="B170" i="35"/>
  <c r="B169" i="35"/>
  <c r="B168" i="35"/>
  <c r="B167" i="35"/>
  <c r="B166" i="35"/>
  <c r="B165" i="35"/>
  <c r="B164" i="35"/>
  <c r="B163" i="35"/>
  <c r="B162" i="35"/>
  <c r="B161" i="35"/>
  <c r="B160" i="35"/>
  <c r="B159" i="35"/>
  <c r="B158" i="35"/>
  <c r="B157" i="35"/>
  <c r="B156" i="35"/>
  <c r="B155" i="35"/>
  <c r="B154" i="35"/>
  <c r="B153" i="35"/>
  <c r="B152" i="35"/>
  <c r="B151" i="35"/>
  <c r="B150" i="35"/>
  <c r="B149" i="35"/>
  <c r="B148" i="35"/>
  <c r="B147" i="35"/>
  <c r="B146" i="35"/>
  <c r="B145" i="35"/>
  <c r="B144" i="35"/>
  <c r="B143" i="35"/>
  <c r="B142" i="35"/>
  <c r="B141" i="35"/>
  <c r="B140" i="35"/>
  <c r="B139" i="35"/>
  <c r="B138" i="35"/>
  <c r="B137" i="35"/>
  <c r="B136" i="35"/>
  <c r="B135" i="35"/>
  <c r="B134" i="35"/>
  <c r="B133" i="35"/>
  <c r="B132" i="35"/>
  <c r="B131" i="35"/>
  <c r="B130" i="35"/>
  <c r="B129" i="35"/>
  <c r="B128" i="35"/>
  <c r="B127" i="35"/>
  <c r="B126" i="35"/>
  <c r="B125" i="35"/>
  <c r="B124" i="35"/>
  <c r="B123" i="35"/>
  <c r="B122" i="35"/>
  <c r="B121" i="35"/>
  <c r="B120" i="35"/>
  <c r="B119" i="35"/>
  <c r="B118" i="35"/>
  <c r="B117" i="35"/>
  <c r="B116" i="35"/>
  <c r="B115" i="35"/>
  <c r="B114" i="35"/>
  <c r="B113" i="35"/>
  <c r="B112" i="35"/>
  <c r="B111" i="35"/>
  <c r="B110" i="35"/>
  <c r="B109" i="35"/>
  <c r="B108" i="35"/>
  <c r="B107" i="35"/>
  <c r="B106" i="35"/>
  <c r="B105" i="35"/>
  <c r="B104" i="35"/>
  <c r="B103" i="35"/>
  <c r="B102" i="35"/>
  <c r="B101" i="35"/>
  <c r="B100" i="35"/>
  <c r="B99" i="35"/>
  <c r="B98" i="35"/>
  <c r="B97" i="35"/>
  <c r="B96" i="35"/>
  <c r="B95" i="35"/>
  <c r="B94" i="35"/>
  <c r="B93" i="35"/>
  <c r="B92" i="35"/>
  <c r="B91" i="35"/>
  <c r="B90" i="35"/>
  <c r="B89" i="35"/>
  <c r="B88" i="35"/>
  <c r="B87" i="35"/>
  <c r="B86" i="35"/>
  <c r="B85" i="35"/>
  <c r="B84" i="35"/>
  <c r="B83" i="35"/>
  <c r="B82" i="35"/>
  <c r="B81" i="35"/>
  <c r="B80" i="35"/>
  <c r="B79" i="35"/>
  <c r="B78" i="35"/>
  <c r="B77" i="35"/>
  <c r="B76" i="35"/>
  <c r="B75" i="35"/>
  <c r="B74" i="35"/>
  <c r="B73" i="35"/>
  <c r="B72" i="35"/>
  <c r="B71" i="35"/>
  <c r="B70" i="35"/>
  <c r="B69" i="35"/>
  <c r="B68" i="35"/>
  <c r="B67" i="35"/>
  <c r="B66" i="35"/>
  <c r="B65" i="35"/>
  <c r="B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5" i="35"/>
  <c r="B4" i="35"/>
  <c r="Q2" i="35"/>
  <c r="P2" i="35"/>
  <c r="L2" i="35"/>
  <c r="O2" i="35" s="1"/>
  <c r="B2" i="35"/>
  <c r="Q331" i="34"/>
  <c r="P331" i="34"/>
  <c r="L331" i="34"/>
  <c r="O331" i="34" s="1"/>
  <c r="B331" i="34"/>
  <c r="Q330" i="34"/>
  <c r="P330" i="34"/>
  <c r="L330" i="34"/>
  <c r="B330" i="34"/>
  <c r="Q329" i="34"/>
  <c r="P329" i="34"/>
  <c r="L329" i="34"/>
  <c r="B329" i="34"/>
  <c r="Q328" i="34"/>
  <c r="P328" i="34"/>
  <c r="L328" i="34"/>
  <c r="B328" i="34"/>
  <c r="Q327" i="34"/>
  <c r="P327" i="34"/>
  <c r="L327" i="34"/>
  <c r="B327" i="34"/>
  <c r="Q326" i="34"/>
  <c r="P326" i="34"/>
  <c r="L326" i="34"/>
  <c r="B326" i="34"/>
  <c r="Q325" i="34"/>
  <c r="P325" i="34"/>
  <c r="L325" i="34"/>
  <c r="B325" i="34"/>
  <c r="Q324" i="34"/>
  <c r="P324" i="34"/>
  <c r="L324" i="34"/>
  <c r="B324" i="34"/>
  <c r="Q323" i="34"/>
  <c r="P323" i="34"/>
  <c r="L323" i="34"/>
  <c r="B323" i="34"/>
  <c r="Q322" i="34"/>
  <c r="P322" i="34"/>
  <c r="L322" i="34"/>
  <c r="B322" i="34"/>
  <c r="Q321" i="34"/>
  <c r="P321" i="34"/>
  <c r="L321" i="34"/>
  <c r="B321" i="34"/>
  <c r="Q320" i="34"/>
  <c r="P320" i="34"/>
  <c r="L320" i="34"/>
  <c r="B320" i="34"/>
  <c r="Q319" i="34"/>
  <c r="P319" i="34"/>
  <c r="L319" i="34"/>
  <c r="B319" i="34"/>
  <c r="Q318" i="34"/>
  <c r="P318" i="34"/>
  <c r="L318" i="34"/>
  <c r="B318" i="34"/>
  <c r="Q317" i="34"/>
  <c r="P317" i="34"/>
  <c r="L317" i="34"/>
  <c r="B317" i="34"/>
  <c r="Q316" i="34"/>
  <c r="P316" i="34"/>
  <c r="L316" i="34"/>
  <c r="B316" i="34"/>
  <c r="Q315" i="34"/>
  <c r="P315" i="34"/>
  <c r="L315" i="34"/>
  <c r="B315" i="34"/>
  <c r="Q314" i="34"/>
  <c r="P314" i="34"/>
  <c r="L314" i="34"/>
  <c r="B314" i="34"/>
  <c r="Q313" i="34"/>
  <c r="P313" i="34"/>
  <c r="L313" i="34"/>
  <c r="B313" i="34"/>
  <c r="Q312" i="34"/>
  <c r="P312" i="34"/>
  <c r="L312" i="34"/>
  <c r="B312" i="34"/>
  <c r="Q311" i="34"/>
  <c r="P311" i="34"/>
  <c r="L311" i="34"/>
  <c r="B311" i="34"/>
  <c r="Q310" i="34"/>
  <c r="P310" i="34"/>
  <c r="L310" i="34"/>
  <c r="B310" i="34"/>
  <c r="Q309" i="34"/>
  <c r="P309" i="34"/>
  <c r="L309" i="34"/>
  <c r="B309" i="34"/>
  <c r="Q308" i="34"/>
  <c r="P308" i="34"/>
  <c r="L308" i="34"/>
  <c r="B308" i="34"/>
  <c r="Q307" i="34"/>
  <c r="P307" i="34"/>
  <c r="L307" i="34"/>
  <c r="B307" i="34"/>
  <c r="Q306" i="34"/>
  <c r="P306" i="34"/>
  <c r="L306" i="34"/>
  <c r="B306" i="34"/>
  <c r="Q305" i="34"/>
  <c r="P305" i="34"/>
  <c r="L305" i="34"/>
  <c r="B305" i="34"/>
  <c r="Q304" i="34"/>
  <c r="P304" i="34"/>
  <c r="L304" i="34"/>
  <c r="B304" i="34"/>
  <c r="Q303" i="34"/>
  <c r="P303" i="34"/>
  <c r="L303" i="34"/>
  <c r="B303" i="34"/>
  <c r="Q302" i="34"/>
  <c r="P302" i="34"/>
  <c r="L302" i="34"/>
  <c r="B302" i="34"/>
  <c r="Q301" i="34"/>
  <c r="P301" i="34"/>
  <c r="L301" i="34"/>
  <c r="B301" i="34"/>
  <c r="Q300" i="34"/>
  <c r="P300" i="34"/>
  <c r="L300" i="34"/>
  <c r="B300" i="34"/>
  <c r="Q299" i="34"/>
  <c r="P299" i="34"/>
  <c r="L299" i="34"/>
  <c r="B299" i="34"/>
  <c r="Q298" i="34"/>
  <c r="P298" i="34"/>
  <c r="L298" i="34"/>
  <c r="B298" i="34"/>
  <c r="Q297" i="34"/>
  <c r="P297" i="34"/>
  <c r="L297" i="34"/>
  <c r="B297" i="34"/>
  <c r="Q296" i="34"/>
  <c r="P296" i="34"/>
  <c r="L296" i="34"/>
  <c r="B296" i="34"/>
  <c r="Q295" i="34"/>
  <c r="P295" i="34"/>
  <c r="L295" i="34"/>
  <c r="B295" i="34"/>
  <c r="Q294" i="34"/>
  <c r="P294" i="34"/>
  <c r="L294" i="34"/>
  <c r="B294" i="34"/>
  <c r="Q293" i="34"/>
  <c r="P293" i="34"/>
  <c r="L293" i="34"/>
  <c r="B293" i="34"/>
  <c r="Q292" i="34"/>
  <c r="P292" i="34"/>
  <c r="L292" i="34"/>
  <c r="B292" i="34"/>
  <c r="Q291" i="34"/>
  <c r="P291" i="34"/>
  <c r="L291" i="34"/>
  <c r="B291" i="34"/>
  <c r="Q290" i="34"/>
  <c r="P290" i="34"/>
  <c r="L290" i="34"/>
  <c r="B290" i="34"/>
  <c r="Q289" i="34"/>
  <c r="P289" i="34"/>
  <c r="L289" i="34"/>
  <c r="B289" i="34"/>
  <c r="Q288" i="34"/>
  <c r="P288" i="34"/>
  <c r="L288" i="34"/>
  <c r="B288" i="34"/>
  <c r="Q287" i="34"/>
  <c r="P287" i="34"/>
  <c r="L287" i="34"/>
  <c r="B287" i="34"/>
  <c r="Q286" i="34"/>
  <c r="P286" i="34"/>
  <c r="L286" i="34"/>
  <c r="B286" i="34"/>
  <c r="Q285" i="34"/>
  <c r="P285" i="34"/>
  <c r="L285" i="34"/>
  <c r="B285" i="34"/>
  <c r="Q284" i="34"/>
  <c r="P284" i="34"/>
  <c r="L284" i="34"/>
  <c r="B284" i="34"/>
  <c r="Q283" i="34"/>
  <c r="P283" i="34"/>
  <c r="L283" i="34"/>
  <c r="B283" i="34"/>
  <c r="Q282" i="34"/>
  <c r="P282" i="34"/>
  <c r="L282" i="34"/>
  <c r="B282" i="34"/>
  <c r="Q281" i="34"/>
  <c r="P281" i="34"/>
  <c r="L281" i="34"/>
  <c r="B281" i="34"/>
  <c r="Q280" i="34"/>
  <c r="P280" i="34"/>
  <c r="L280" i="34"/>
  <c r="B280" i="34"/>
  <c r="Q279" i="34"/>
  <c r="P279" i="34"/>
  <c r="L279" i="34"/>
  <c r="B279" i="34"/>
  <c r="Q278" i="34"/>
  <c r="P278" i="34"/>
  <c r="L278" i="34"/>
  <c r="B278" i="34"/>
  <c r="Q277" i="34"/>
  <c r="P277" i="34"/>
  <c r="L277" i="34"/>
  <c r="B277" i="34"/>
  <c r="Q276" i="34"/>
  <c r="P276" i="34"/>
  <c r="L276" i="34"/>
  <c r="B276" i="34"/>
  <c r="Q275" i="34"/>
  <c r="P275" i="34"/>
  <c r="L275" i="34"/>
  <c r="B275" i="34"/>
  <c r="Q274" i="34"/>
  <c r="P274" i="34"/>
  <c r="L274" i="34"/>
  <c r="B274" i="34"/>
  <c r="Q273" i="34"/>
  <c r="P273" i="34"/>
  <c r="L273" i="34"/>
  <c r="B273" i="34"/>
  <c r="Q272" i="34"/>
  <c r="P272" i="34"/>
  <c r="L272" i="34"/>
  <c r="B272" i="34"/>
  <c r="Q271" i="34"/>
  <c r="P271" i="34"/>
  <c r="L271" i="34"/>
  <c r="B271" i="34"/>
  <c r="Q270" i="34"/>
  <c r="P270" i="34"/>
  <c r="L270" i="34"/>
  <c r="B270" i="34"/>
  <c r="Q269" i="34"/>
  <c r="P269" i="34"/>
  <c r="L269" i="34"/>
  <c r="B269" i="34"/>
  <c r="Q268" i="34"/>
  <c r="P268" i="34"/>
  <c r="L268" i="34"/>
  <c r="B268" i="34"/>
  <c r="Q267" i="34"/>
  <c r="P267" i="34"/>
  <c r="L267" i="34"/>
  <c r="B267" i="34"/>
  <c r="Q266" i="34"/>
  <c r="P266" i="34"/>
  <c r="L266" i="34"/>
  <c r="B266" i="34"/>
  <c r="Q265" i="34"/>
  <c r="P265" i="34"/>
  <c r="L265" i="34"/>
  <c r="B265" i="34"/>
  <c r="Q264" i="34"/>
  <c r="P264" i="34"/>
  <c r="L264" i="34"/>
  <c r="B264" i="34"/>
  <c r="Q263" i="34"/>
  <c r="P263" i="34"/>
  <c r="L263" i="34"/>
  <c r="B263" i="34"/>
  <c r="Q262" i="34"/>
  <c r="P262" i="34"/>
  <c r="L262" i="34"/>
  <c r="B262" i="34"/>
  <c r="Q261" i="34"/>
  <c r="P261" i="34"/>
  <c r="L261" i="34"/>
  <c r="B261" i="34"/>
  <c r="Q260" i="34"/>
  <c r="P260" i="34"/>
  <c r="L260" i="34"/>
  <c r="B260" i="34"/>
  <c r="Q259" i="34"/>
  <c r="P259" i="34"/>
  <c r="L259" i="34"/>
  <c r="B259" i="34"/>
  <c r="Q258" i="34"/>
  <c r="P258" i="34"/>
  <c r="L258" i="34"/>
  <c r="B258" i="34"/>
  <c r="Q257" i="34"/>
  <c r="P257" i="34"/>
  <c r="L257" i="34"/>
  <c r="B257" i="34"/>
  <c r="Q256" i="34"/>
  <c r="P256" i="34"/>
  <c r="L256" i="34"/>
  <c r="B256" i="34"/>
  <c r="Q255" i="34"/>
  <c r="P255" i="34"/>
  <c r="L255" i="34"/>
  <c r="B255" i="34"/>
  <c r="Q254" i="34"/>
  <c r="P254" i="34"/>
  <c r="L254" i="34"/>
  <c r="B254" i="34"/>
  <c r="Q253" i="34"/>
  <c r="P253" i="34"/>
  <c r="L253" i="34"/>
  <c r="B253" i="34"/>
  <c r="Q252" i="34"/>
  <c r="P252" i="34"/>
  <c r="L252" i="34"/>
  <c r="B252" i="34"/>
  <c r="Q251" i="34"/>
  <c r="P251" i="34"/>
  <c r="L251" i="34"/>
  <c r="B251" i="34"/>
  <c r="Q250" i="34"/>
  <c r="P250" i="34"/>
  <c r="L250" i="34"/>
  <c r="B250" i="34"/>
  <c r="Q249" i="34"/>
  <c r="P249" i="34"/>
  <c r="L249" i="34"/>
  <c r="B249" i="34"/>
  <c r="Q248" i="34"/>
  <c r="P248" i="34"/>
  <c r="L248" i="34"/>
  <c r="B248" i="34"/>
  <c r="Q247" i="34"/>
  <c r="P247" i="34"/>
  <c r="L247" i="34"/>
  <c r="B247" i="34"/>
  <c r="Q246" i="34"/>
  <c r="P246" i="34"/>
  <c r="L246" i="34"/>
  <c r="N246" i="34" s="1"/>
  <c r="B246" i="34"/>
  <c r="Q245" i="34"/>
  <c r="P245" i="34"/>
  <c r="L245" i="34"/>
  <c r="N245" i="34" s="1"/>
  <c r="B245" i="34"/>
  <c r="Q244" i="34"/>
  <c r="P244" i="34"/>
  <c r="L244" i="34"/>
  <c r="N244" i="34" s="1"/>
  <c r="B244" i="34"/>
  <c r="Q243" i="34"/>
  <c r="P243" i="34"/>
  <c r="L243" i="34"/>
  <c r="N243" i="34" s="1"/>
  <c r="B243" i="34"/>
  <c r="Q242" i="34"/>
  <c r="P242" i="34"/>
  <c r="L242" i="34"/>
  <c r="N242" i="34" s="1"/>
  <c r="B242" i="34"/>
  <c r="Q241" i="34"/>
  <c r="P241" i="34"/>
  <c r="L241" i="34"/>
  <c r="N241" i="34" s="1"/>
  <c r="B241" i="34"/>
  <c r="Q240" i="34"/>
  <c r="P240" i="34"/>
  <c r="L240" i="34"/>
  <c r="N240" i="34" s="1"/>
  <c r="B240" i="34"/>
  <c r="Q239" i="34"/>
  <c r="P239" i="34"/>
  <c r="L239" i="34"/>
  <c r="N239" i="34" s="1"/>
  <c r="B239" i="34"/>
  <c r="Q238" i="34"/>
  <c r="P238" i="34"/>
  <c r="L238" i="34"/>
  <c r="N238" i="34" s="1"/>
  <c r="B238" i="34"/>
  <c r="Q237" i="34"/>
  <c r="P237" i="34"/>
  <c r="L237" i="34"/>
  <c r="N237" i="34" s="1"/>
  <c r="B237" i="34"/>
  <c r="Q236" i="34"/>
  <c r="P236" i="34"/>
  <c r="L236" i="34"/>
  <c r="N236" i="34" s="1"/>
  <c r="B236" i="34"/>
  <c r="Q235" i="34"/>
  <c r="P235" i="34"/>
  <c r="L235" i="34"/>
  <c r="N235" i="34" s="1"/>
  <c r="B235" i="34"/>
  <c r="Q234" i="34"/>
  <c r="P234" i="34"/>
  <c r="L234" i="34"/>
  <c r="N234" i="34" s="1"/>
  <c r="B234" i="34"/>
  <c r="Q233" i="34"/>
  <c r="P233" i="34"/>
  <c r="L233" i="34"/>
  <c r="N233" i="34" s="1"/>
  <c r="B233" i="34"/>
  <c r="Q232" i="34"/>
  <c r="P232" i="34"/>
  <c r="L232" i="34"/>
  <c r="N232" i="34" s="1"/>
  <c r="B232" i="34"/>
  <c r="Q231" i="34"/>
  <c r="P231" i="34"/>
  <c r="L231" i="34"/>
  <c r="N231" i="34" s="1"/>
  <c r="B231" i="34"/>
  <c r="Q230" i="34"/>
  <c r="P230" i="34"/>
  <c r="L230" i="34"/>
  <c r="N230" i="34" s="1"/>
  <c r="B230" i="34"/>
  <c r="Q229" i="34"/>
  <c r="P229" i="34"/>
  <c r="L229" i="34"/>
  <c r="N229" i="34" s="1"/>
  <c r="B229" i="34"/>
  <c r="Q228" i="34"/>
  <c r="P228" i="34"/>
  <c r="L228" i="34"/>
  <c r="N228" i="34" s="1"/>
  <c r="B228" i="34"/>
  <c r="Q227" i="34"/>
  <c r="P227" i="34"/>
  <c r="L227" i="34"/>
  <c r="N227" i="34" s="1"/>
  <c r="B227" i="34"/>
  <c r="Q226" i="34"/>
  <c r="P226" i="34"/>
  <c r="L226" i="34"/>
  <c r="N226" i="34" s="1"/>
  <c r="B226" i="34"/>
  <c r="Q225" i="34"/>
  <c r="P225" i="34"/>
  <c r="L225" i="34"/>
  <c r="N225" i="34" s="1"/>
  <c r="B225" i="34"/>
  <c r="Q224" i="34"/>
  <c r="P224" i="34"/>
  <c r="L224" i="34"/>
  <c r="N224" i="34" s="1"/>
  <c r="B224" i="34"/>
  <c r="Q223" i="34"/>
  <c r="P223" i="34"/>
  <c r="L223" i="34"/>
  <c r="N223" i="34" s="1"/>
  <c r="B223" i="34"/>
  <c r="Q222" i="34"/>
  <c r="P222" i="34"/>
  <c r="L222" i="34"/>
  <c r="N222" i="34" s="1"/>
  <c r="B222" i="34"/>
  <c r="Q221" i="34"/>
  <c r="P221" i="34"/>
  <c r="L221" i="34"/>
  <c r="N221" i="34" s="1"/>
  <c r="B221" i="34"/>
  <c r="Q220" i="34"/>
  <c r="P220" i="34"/>
  <c r="L220" i="34"/>
  <c r="N220" i="34" s="1"/>
  <c r="B220" i="34"/>
  <c r="Q219" i="34"/>
  <c r="P219" i="34"/>
  <c r="L219" i="34"/>
  <c r="N219" i="34" s="1"/>
  <c r="B219" i="34"/>
  <c r="Q218" i="34"/>
  <c r="P218" i="34"/>
  <c r="L218" i="34"/>
  <c r="N218" i="34" s="1"/>
  <c r="B218" i="34"/>
  <c r="Q217" i="34"/>
  <c r="P217" i="34"/>
  <c r="L217" i="34"/>
  <c r="N217" i="34" s="1"/>
  <c r="B217" i="34"/>
  <c r="Q216" i="34"/>
  <c r="P216" i="34"/>
  <c r="L216" i="34"/>
  <c r="N216" i="34" s="1"/>
  <c r="B216" i="34"/>
  <c r="Q215" i="34"/>
  <c r="P215" i="34"/>
  <c r="L215" i="34"/>
  <c r="N215" i="34" s="1"/>
  <c r="B215" i="34"/>
  <c r="Q214" i="34"/>
  <c r="P214" i="34"/>
  <c r="L214" i="34"/>
  <c r="N214" i="34" s="1"/>
  <c r="B214" i="34"/>
  <c r="Q213" i="34"/>
  <c r="P213" i="34"/>
  <c r="L213" i="34"/>
  <c r="N213" i="34" s="1"/>
  <c r="B213" i="34"/>
  <c r="Q212" i="34"/>
  <c r="P212" i="34"/>
  <c r="L212" i="34"/>
  <c r="N212" i="34" s="1"/>
  <c r="B212" i="34"/>
  <c r="Q211" i="34"/>
  <c r="P211" i="34"/>
  <c r="L211" i="34"/>
  <c r="N211" i="34" s="1"/>
  <c r="B211" i="34"/>
  <c r="Q210" i="34"/>
  <c r="P210" i="34"/>
  <c r="L210" i="34"/>
  <c r="N210" i="34" s="1"/>
  <c r="B210" i="34"/>
  <c r="Q209" i="34"/>
  <c r="P209" i="34"/>
  <c r="L209" i="34"/>
  <c r="N209" i="34" s="1"/>
  <c r="B209" i="34"/>
  <c r="Q208" i="34"/>
  <c r="P208" i="34"/>
  <c r="L208" i="34"/>
  <c r="N208" i="34" s="1"/>
  <c r="B208" i="34"/>
  <c r="Q207" i="34"/>
  <c r="P207" i="34"/>
  <c r="L207" i="34"/>
  <c r="N207" i="34" s="1"/>
  <c r="B207" i="34"/>
  <c r="Q206" i="34"/>
  <c r="P206" i="34"/>
  <c r="L206" i="34"/>
  <c r="N206" i="34" s="1"/>
  <c r="B206" i="34"/>
  <c r="Q205" i="34"/>
  <c r="P205" i="34"/>
  <c r="L205" i="34"/>
  <c r="N205" i="34" s="1"/>
  <c r="B205" i="34"/>
  <c r="Q204" i="34"/>
  <c r="P204" i="34"/>
  <c r="L204" i="34"/>
  <c r="N204" i="34" s="1"/>
  <c r="B204" i="34"/>
  <c r="Q203" i="34"/>
  <c r="P203" i="34"/>
  <c r="L203" i="34"/>
  <c r="N203" i="34" s="1"/>
  <c r="B203" i="34"/>
  <c r="Q202" i="34"/>
  <c r="P202" i="34"/>
  <c r="L202" i="34"/>
  <c r="N202" i="34" s="1"/>
  <c r="B202" i="34"/>
  <c r="Q201" i="34"/>
  <c r="P201" i="34"/>
  <c r="L201" i="34"/>
  <c r="N201" i="34" s="1"/>
  <c r="B201" i="34"/>
  <c r="Q200" i="34"/>
  <c r="P200" i="34"/>
  <c r="L200" i="34"/>
  <c r="N200" i="34" s="1"/>
  <c r="B200" i="34"/>
  <c r="Q199" i="34"/>
  <c r="P199" i="34"/>
  <c r="L199" i="34"/>
  <c r="N199" i="34" s="1"/>
  <c r="B199" i="34"/>
  <c r="Q198" i="34"/>
  <c r="P198" i="34"/>
  <c r="L198" i="34"/>
  <c r="N198" i="34" s="1"/>
  <c r="B198" i="34"/>
  <c r="Q197" i="34"/>
  <c r="P197" i="34"/>
  <c r="L197" i="34"/>
  <c r="N197" i="34" s="1"/>
  <c r="B197" i="34"/>
  <c r="Q196" i="34"/>
  <c r="P196" i="34"/>
  <c r="L196" i="34"/>
  <c r="N196" i="34" s="1"/>
  <c r="B196" i="34"/>
  <c r="Q195" i="34"/>
  <c r="P195" i="34"/>
  <c r="L195" i="34"/>
  <c r="N195" i="34" s="1"/>
  <c r="B195" i="34"/>
  <c r="Q194" i="34"/>
  <c r="P194" i="34"/>
  <c r="L194" i="34"/>
  <c r="N194" i="34" s="1"/>
  <c r="B194" i="34"/>
  <c r="Q193" i="34"/>
  <c r="P193" i="34"/>
  <c r="L193" i="34"/>
  <c r="N193" i="34" s="1"/>
  <c r="B193" i="34"/>
  <c r="Q192" i="34"/>
  <c r="P192" i="34"/>
  <c r="L192" i="34"/>
  <c r="N192" i="34" s="1"/>
  <c r="B192" i="34"/>
  <c r="Q191" i="34"/>
  <c r="P191" i="34"/>
  <c r="L191" i="34"/>
  <c r="N191" i="34" s="1"/>
  <c r="B191" i="34"/>
  <c r="Q190" i="34"/>
  <c r="P190" i="34"/>
  <c r="L190" i="34"/>
  <c r="N190" i="34" s="1"/>
  <c r="B190" i="34"/>
  <c r="Q189" i="34"/>
  <c r="P189" i="34"/>
  <c r="L189" i="34"/>
  <c r="N189" i="34" s="1"/>
  <c r="B189" i="34"/>
  <c r="Q188" i="34"/>
  <c r="P188" i="34"/>
  <c r="L188" i="34"/>
  <c r="N188" i="34" s="1"/>
  <c r="B188" i="34"/>
  <c r="Q187" i="34"/>
  <c r="P187" i="34"/>
  <c r="L187" i="34"/>
  <c r="N187" i="34" s="1"/>
  <c r="B187" i="34"/>
  <c r="Q186" i="34"/>
  <c r="P186" i="34"/>
  <c r="L186" i="34"/>
  <c r="N186" i="34" s="1"/>
  <c r="B186" i="34"/>
  <c r="Q185" i="34"/>
  <c r="P185" i="34"/>
  <c r="L185" i="34"/>
  <c r="N185" i="34" s="1"/>
  <c r="B185" i="34"/>
  <c r="Q184" i="34"/>
  <c r="P184" i="34"/>
  <c r="L184" i="34"/>
  <c r="N184" i="34" s="1"/>
  <c r="B184" i="34"/>
  <c r="Q183" i="34"/>
  <c r="P183" i="34"/>
  <c r="L183" i="34"/>
  <c r="N183" i="34" s="1"/>
  <c r="B183" i="34"/>
  <c r="Q182" i="34"/>
  <c r="P182" i="34"/>
  <c r="L182" i="34"/>
  <c r="B182" i="34"/>
  <c r="Q181" i="34"/>
  <c r="P181" i="34"/>
  <c r="L181" i="34"/>
  <c r="N181" i="34" s="1"/>
  <c r="B181" i="34"/>
  <c r="Q180" i="34"/>
  <c r="P180" i="34"/>
  <c r="L180" i="34"/>
  <c r="N180" i="34" s="1"/>
  <c r="B180" i="34"/>
  <c r="Q179" i="34"/>
  <c r="P179" i="34"/>
  <c r="L179" i="34"/>
  <c r="N179" i="34" s="1"/>
  <c r="B179" i="34"/>
  <c r="Q178" i="34"/>
  <c r="P178" i="34"/>
  <c r="L178" i="34"/>
  <c r="N178" i="34" s="1"/>
  <c r="B178" i="34"/>
  <c r="Q177" i="34"/>
  <c r="P177" i="34"/>
  <c r="L177" i="34"/>
  <c r="N177" i="34" s="1"/>
  <c r="B177" i="34"/>
  <c r="Q176" i="34"/>
  <c r="P176" i="34"/>
  <c r="L176" i="34"/>
  <c r="N176" i="34" s="1"/>
  <c r="B176" i="34"/>
  <c r="Q175" i="34"/>
  <c r="P175" i="34"/>
  <c r="L175" i="34"/>
  <c r="N175" i="34" s="1"/>
  <c r="B175" i="34"/>
  <c r="Q174" i="34"/>
  <c r="P174" i="34"/>
  <c r="L174" i="34"/>
  <c r="B174" i="34"/>
  <c r="Q173" i="34"/>
  <c r="P173" i="34"/>
  <c r="L173" i="34"/>
  <c r="N173" i="34" s="1"/>
  <c r="B173" i="34"/>
  <c r="Q172" i="34"/>
  <c r="P172" i="34"/>
  <c r="L172" i="34"/>
  <c r="N172" i="34" s="1"/>
  <c r="B172" i="34"/>
  <c r="Q171" i="34"/>
  <c r="P171" i="34"/>
  <c r="L171" i="34"/>
  <c r="B171" i="34"/>
  <c r="Q170" i="34"/>
  <c r="P170" i="34"/>
  <c r="L170" i="34"/>
  <c r="N170" i="34" s="1"/>
  <c r="B170" i="34"/>
  <c r="Q169" i="34"/>
  <c r="P169" i="34"/>
  <c r="L169" i="34"/>
  <c r="B169" i="34"/>
  <c r="Q168" i="34"/>
  <c r="P168" i="34"/>
  <c r="L168" i="34"/>
  <c r="N168" i="34" s="1"/>
  <c r="B168" i="34"/>
  <c r="Q167" i="34"/>
  <c r="P167" i="34"/>
  <c r="L167" i="34"/>
  <c r="N167" i="34" s="1"/>
  <c r="B167" i="34"/>
  <c r="Q166" i="34"/>
  <c r="P166" i="34"/>
  <c r="L166" i="34"/>
  <c r="B166" i="34"/>
  <c r="Q165" i="34"/>
  <c r="P165" i="34"/>
  <c r="L165" i="34"/>
  <c r="N165" i="34" s="1"/>
  <c r="B165" i="34"/>
  <c r="Q164" i="34"/>
  <c r="P164" i="34"/>
  <c r="L164" i="34"/>
  <c r="N164" i="34" s="1"/>
  <c r="B164" i="34"/>
  <c r="Q163" i="34"/>
  <c r="P163" i="34"/>
  <c r="L163" i="34"/>
  <c r="N163" i="34" s="1"/>
  <c r="B163" i="34"/>
  <c r="Q162" i="34"/>
  <c r="P162" i="34"/>
  <c r="L162" i="34"/>
  <c r="N162" i="34" s="1"/>
  <c r="B162" i="34"/>
  <c r="Q161" i="34"/>
  <c r="P161" i="34"/>
  <c r="L161" i="34"/>
  <c r="N161" i="34" s="1"/>
  <c r="B161" i="34"/>
  <c r="Q160" i="34"/>
  <c r="P160" i="34"/>
  <c r="L160" i="34"/>
  <c r="N160" i="34" s="1"/>
  <c r="B160" i="34"/>
  <c r="Q159" i="34"/>
  <c r="P159" i="34"/>
  <c r="L159" i="34"/>
  <c r="N159" i="34" s="1"/>
  <c r="B159" i="34"/>
  <c r="Q158" i="34"/>
  <c r="P158" i="34"/>
  <c r="L158" i="34"/>
  <c r="N158" i="34" s="1"/>
  <c r="B158" i="34"/>
  <c r="Q157" i="34"/>
  <c r="P157" i="34"/>
  <c r="L157" i="34"/>
  <c r="N157" i="34" s="1"/>
  <c r="B157" i="34"/>
  <c r="Q156" i="34"/>
  <c r="P156" i="34"/>
  <c r="L156" i="34"/>
  <c r="N156" i="34" s="1"/>
  <c r="B156" i="34"/>
  <c r="Q155" i="34"/>
  <c r="P155" i="34"/>
  <c r="L155" i="34"/>
  <c r="N155" i="34" s="1"/>
  <c r="B155" i="34"/>
  <c r="Q154" i="34"/>
  <c r="P154" i="34"/>
  <c r="L154" i="34"/>
  <c r="N154" i="34" s="1"/>
  <c r="B154" i="34"/>
  <c r="Q153" i="34"/>
  <c r="P153" i="34"/>
  <c r="L153" i="34"/>
  <c r="N153" i="34" s="1"/>
  <c r="B153" i="34"/>
  <c r="Q152" i="34"/>
  <c r="P152" i="34"/>
  <c r="L152" i="34"/>
  <c r="N152" i="34" s="1"/>
  <c r="B152" i="34"/>
  <c r="Q151" i="34"/>
  <c r="P151" i="34"/>
  <c r="L151" i="34"/>
  <c r="N151" i="34" s="1"/>
  <c r="B151" i="34"/>
  <c r="Q150" i="34"/>
  <c r="P150" i="34"/>
  <c r="L150" i="34"/>
  <c r="N150" i="34" s="1"/>
  <c r="B150" i="34"/>
  <c r="Q149" i="34"/>
  <c r="P149" i="34"/>
  <c r="L149" i="34"/>
  <c r="N149" i="34" s="1"/>
  <c r="B149" i="34"/>
  <c r="Q148" i="34"/>
  <c r="P148" i="34"/>
  <c r="L148" i="34"/>
  <c r="N148" i="34" s="1"/>
  <c r="B148" i="34"/>
  <c r="Q147" i="34"/>
  <c r="P147" i="34"/>
  <c r="L147" i="34"/>
  <c r="N147" i="34" s="1"/>
  <c r="B147" i="34"/>
  <c r="Q146" i="34"/>
  <c r="P146" i="34"/>
  <c r="L146" i="34"/>
  <c r="N146" i="34" s="1"/>
  <c r="B146" i="34"/>
  <c r="Q145" i="34"/>
  <c r="P145" i="34"/>
  <c r="L145" i="34"/>
  <c r="N145" i="34" s="1"/>
  <c r="B145" i="34"/>
  <c r="Q144" i="34"/>
  <c r="P144" i="34"/>
  <c r="L144" i="34"/>
  <c r="N144" i="34" s="1"/>
  <c r="B144" i="34"/>
  <c r="Q143" i="34"/>
  <c r="P143" i="34"/>
  <c r="L143" i="34"/>
  <c r="N143" i="34" s="1"/>
  <c r="B143" i="34"/>
  <c r="Q142" i="34"/>
  <c r="P142" i="34"/>
  <c r="L142" i="34"/>
  <c r="N142" i="34" s="1"/>
  <c r="B142" i="34"/>
  <c r="Q141" i="34"/>
  <c r="P141" i="34"/>
  <c r="L141" i="34"/>
  <c r="N141" i="34" s="1"/>
  <c r="B141" i="34"/>
  <c r="Q140" i="34"/>
  <c r="P140" i="34"/>
  <c r="L140" i="34"/>
  <c r="N140" i="34" s="1"/>
  <c r="B140" i="34"/>
  <c r="Q139" i="34"/>
  <c r="P139" i="34"/>
  <c r="L139" i="34"/>
  <c r="N139" i="34" s="1"/>
  <c r="B139" i="34"/>
  <c r="Q138" i="34"/>
  <c r="P138" i="34"/>
  <c r="L138" i="34"/>
  <c r="N138" i="34" s="1"/>
  <c r="B138" i="34"/>
  <c r="Q137" i="34"/>
  <c r="P137" i="34"/>
  <c r="L137" i="34"/>
  <c r="N137" i="34" s="1"/>
  <c r="B137" i="34"/>
  <c r="Q136" i="34"/>
  <c r="P136" i="34"/>
  <c r="L136" i="34"/>
  <c r="N136" i="34" s="1"/>
  <c r="B136" i="34"/>
  <c r="Q135" i="34"/>
  <c r="P135" i="34"/>
  <c r="L135" i="34"/>
  <c r="N135" i="34" s="1"/>
  <c r="B135" i="34"/>
  <c r="Q134" i="34"/>
  <c r="P134" i="34"/>
  <c r="L134" i="34"/>
  <c r="N134" i="34" s="1"/>
  <c r="B134" i="34"/>
  <c r="Q133" i="34"/>
  <c r="P133" i="34"/>
  <c r="L133" i="34"/>
  <c r="N133" i="34" s="1"/>
  <c r="B133" i="34"/>
  <c r="Q132" i="34"/>
  <c r="P132" i="34"/>
  <c r="L132" i="34"/>
  <c r="N132" i="34" s="1"/>
  <c r="B132" i="34"/>
  <c r="Q131" i="34"/>
  <c r="P131" i="34"/>
  <c r="L131" i="34"/>
  <c r="N131" i="34" s="1"/>
  <c r="B131" i="34"/>
  <c r="Q130" i="34"/>
  <c r="P130" i="34"/>
  <c r="L130" i="34"/>
  <c r="N130" i="34" s="1"/>
  <c r="B130" i="34"/>
  <c r="Q129" i="34"/>
  <c r="P129" i="34"/>
  <c r="L129" i="34"/>
  <c r="N129" i="34" s="1"/>
  <c r="B129" i="34"/>
  <c r="Q128" i="34"/>
  <c r="P128" i="34"/>
  <c r="L128" i="34"/>
  <c r="N128" i="34" s="1"/>
  <c r="B128" i="34"/>
  <c r="Q127" i="34"/>
  <c r="P127" i="34"/>
  <c r="L127" i="34"/>
  <c r="N127" i="34" s="1"/>
  <c r="B127" i="34"/>
  <c r="Q126" i="34"/>
  <c r="P126" i="34"/>
  <c r="L126" i="34"/>
  <c r="N126" i="34" s="1"/>
  <c r="B126" i="34"/>
  <c r="Q125" i="34"/>
  <c r="P125" i="34"/>
  <c r="L125" i="34"/>
  <c r="N125" i="34" s="1"/>
  <c r="B125" i="34"/>
  <c r="Q124" i="34"/>
  <c r="P124" i="34"/>
  <c r="L124" i="34"/>
  <c r="N124" i="34" s="1"/>
  <c r="B124" i="34"/>
  <c r="Q123" i="34"/>
  <c r="P123" i="34"/>
  <c r="L123" i="34"/>
  <c r="N123" i="34" s="1"/>
  <c r="B123" i="34"/>
  <c r="Q122" i="34"/>
  <c r="P122" i="34"/>
  <c r="L122" i="34"/>
  <c r="N122" i="34" s="1"/>
  <c r="B122" i="34"/>
  <c r="Q121" i="34"/>
  <c r="P121" i="34"/>
  <c r="L121" i="34"/>
  <c r="N121" i="34" s="1"/>
  <c r="B121" i="34"/>
  <c r="Q120" i="34"/>
  <c r="P120" i="34"/>
  <c r="L120" i="34"/>
  <c r="N120" i="34" s="1"/>
  <c r="B120" i="34"/>
  <c r="Q119" i="34"/>
  <c r="P119" i="34"/>
  <c r="L119" i="34"/>
  <c r="N119" i="34" s="1"/>
  <c r="B119" i="34"/>
  <c r="Q118" i="34"/>
  <c r="P118" i="34"/>
  <c r="L118" i="34"/>
  <c r="N118" i="34" s="1"/>
  <c r="B118" i="34"/>
  <c r="Q117" i="34"/>
  <c r="P117" i="34"/>
  <c r="L117" i="34"/>
  <c r="N117" i="34" s="1"/>
  <c r="B117" i="34"/>
  <c r="Q116" i="34"/>
  <c r="P116" i="34"/>
  <c r="L116" i="34"/>
  <c r="N116" i="34" s="1"/>
  <c r="B116" i="34"/>
  <c r="Q115" i="34"/>
  <c r="P115" i="34"/>
  <c r="L115" i="34"/>
  <c r="N115" i="34" s="1"/>
  <c r="B115" i="34"/>
  <c r="Q114" i="34"/>
  <c r="P114" i="34"/>
  <c r="L114" i="34"/>
  <c r="N114" i="34" s="1"/>
  <c r="B114" i="34"/>
  <c r="Q113" i="34"/>
  <c r="P113" i="34"/>
  <c r="L113" i="34"/>
  <c r="N113" i="34" s="1"/>
  <c r="B113" i="34"/>
  <c r="Q112" i="34"/>
  <c r="P112" i="34"/>
  <c r="L112" i="34"/>
  <c r="N112" i="34" s="1"/>
  <c r="B112" i="34"/>
  <c r="Q111" i="34"/>
  <c r="P111" i="34"/>
  <c r="L111" i="34"/>
  <c r="N111" i="34" s="1"/>
  <c r="B111" i="34"/>
  <c r="Q110" i="34"/>
  <c r="P110" i="34"/>
  <c r="L110" i="34"/>
  <c r="N110" i="34" s="1"/>
  <c r="B110" i="34"/>
  <c r="Q109" i="34"/>
  <c r="P109" i="34"/>
  <c r="L109" i="34"/>
  <c r="N109" i="34" s="1"/>
  <c r="B109" i="34"/>
  <c r="Q108" i="34"/>
  <c r="P108" i="34"/>
  <c r="L108" i="34"/>
  <c r="N108" i="34" s="1"/>
  <c r="B108" i="34"/>
  <c r="Q107" i="34"/>
  <c r="P107" i="34"/>
  <c r="L107" i="34"/>
  <c r="N107" i="34" s="1"/>
  <c r="B107" i="34"/>
  <c r="Q106" i="34"/>
  <c r="P106" i="34"/>
  <c r="L106" i="34"/>
  <c r="N106" i="34" s="1"/>
  <c r="B106" i="34"/>
  <c r="Q105" i="34"/>
  <c r="P105" i="34"/>
  <c r="L105" i="34"/>
  <c r="N105" i="34" s="1"/>
  <c r="B105" i="34"/>
  <c r="Q104" i="34"/>
  <c r="P104" i="34"/>
  <c r="L104" i="34"/>
  <c r="N104" i="34" s="1"/>
  <c r="B104" i="34"/>
  <c r="Q103" i="34"/>
  <c r="P103" i="34"/>
  <c r="L103" i="34"/>
  <c r="N103" i="34" s="1"/>
  <c r="B103" i="34"/>
  <c r="Q102" i="34"/>
  <c r="P102" i="34"/>
  <c r="L102" i="34"/>
  <c r="B102" i="34"/>
  <c r="Q101" i="34"/>
  <c r="P101" i="34"/>
  <c r="L101" i="34"/>
  <c r="B101" i="34"/>
  <c r="Q100" i="34"/>
  <c r="P100" i="34"/>
  <c r="L100" i="34"/>
  <c r="B100" i="34"/>
  <c r="Q99" i="34"/>
  <c r="P99" i="34"/>
  <c r="L99" i="34"/>
  <c r="B99" i="34"/>
  <c r="Q98" i="34"/>
  <c r="P98" i="34"/>
  <c r="L98" i="34"/>
  <c r="B98" i="34"/>
  <c r="Q97" i="34"/>
  <c r="P97" i="34"/>
  <c r="L97" i="34"/>
  <c r="B97" i="34"/>
  <c r="Q96" i="34"/>
  <c r="P96" i="34"/>
  <c r="L96" i="34"/>
  <c r="B96" i="34"/>
  <c r="Q95" i="34"/>
  <c r="P95" i="34"/>
  <c r="L95" i="34"/>
  <c r="B95" i="34"/>
  <c r="Q94" i="34"/>
  <c r="P94" i="34"/>
  <c r="L94" i="34"/>
  <c r="B94" i="34"/>
  <c r="Q93" i="34"/>
  <c r="P93" i="34"/>
  <c r="L93" i="34"/>
  <c r="B93" i="34"/>
  <c r="Q92" i="34"/>
  <c r="P92" i="34"/>
  <c r="L92" i="34"/>
  <c r="B92" i="34"/>
  <c r="Q91" i="34"/>
  <c r="P91" i="34"/>
  <c r="L91" i="34"/>
  <c r="B91" i="34"/>
  <c r="Q90" i="34"/>
  <c r="P90" i="34"/>
  <c r="L90" i="34"/>
  <c r="B90" i="34"/>
  <c r="Q89" i="34"/>
  <c r="P89" i="34"/>
  <c r="L89" i="34"/>
  <c r="B89" i="34"/>
  <c r="Q88" i="34"/>
  <c r="P88" i="34"/>
  <c r="L88" i="34"/>
  <c r="B88" i="34"/>
  <c r="Q87" i="34"/>
  <c r="P87" i="34"/>
  <c r="L87" i="34"/>
  <c r="B87" i="34"/>
  <c r="Q86" i="34"/>
  <c r="P86" i="34"/>
  <c r="L86" i="34"/>
  <c r="B86" i="34"/>
  <c r="Q85" i="34"/>
  <c r="P85" i="34"/>
  <c r="L85" i="34"/>
  <c r="B85" i="34"/>
  <c r="Q84" i="34"/>
  <c r="P84" i="34"/>
  <c r="L84" i="34"/>
  <c r="B84" i="34"/>
  <c r="Q83" i="34"/>
  <c r="P83" i="34"/>
  <c r="L83" i="34"/>
  <c r="B83" i="34"/>
  <c r="Q82" i="34"/>
  <c r="P82" i="34"/>
  <c r="L82" i="34"/>
  <c r="B82" i="34"/>
  <c r="Q81" i="34"/>
  <c r="P81" i="34"/>
  <c r="L81" i="34"/>
  <c r="B81" i="34"/>
  <c r="Q80" i="34"/>
  <c r="P80" i="34"/>
  <c r="L80" i="34"/>
  <c r="B80" i="34"/>
  <c r="Q79" i="34"/>
  <c r="P79" i="34"/>
  <c r="L79" i="34"/>
  <c r="B79" i="34"/>
  <c r="Q78" i="34"/>
  <c r="P78" i="34"/>
  <c r="L78" i="34"/>
  <c r="B78" i="34"/>
  <c r="Q77" i="34"/>
  <c r="P77" i="34"/>
  <c r="L77" i="34"/>
  <c r="B77" i="34"/>
  <c r="Q76" i="34"/>
  <c r="P76" i="34"/>
  <c r="L76" i="34"/>
  <c r="B76" i="34"/>
  <c r="Q75" i="34"/>
  <c r="P75" i="34"/>
  <c r="L75" i="34"/>
  <c r="B75" i="34"/>
  <c r="Q74" i="34"/>
  <c r="P74" i="34"/>
  <c r="L74" i="34"/>
  <c r="B74" i="34"/>
  <c r="Q73" i="34"/>
  <c r="P73" i="34"/>
  <c r="L73" i="34"/>
  <c r="B73" i="34"/>
  <c r="Q72" i="34"/>
  <c r="P72" i="34"/>
  <c r="L72" i="34"/>
  <c r="B72" i="34"/>
  <c r="Q71" i="34"/>
  <c r="P71" i="34"/>
  <c r="L71" i="34"/>
  <c r="B71" i="34"/>
  <c r="Q70" i="34"/>
  <c r="P70" i="34"/>
  <c r="L70" i="34"/>
  <c r="B70" i="34"/>
  <c r="Q69" i="34"/>
  <c r="P69" i="34"/>
  <c r="L69" i="34"/>
  <c r="B69" i="34"/>
  <c r="Q68" i="34"/>
  <c r="P68" i="34"/>
  <c r="L68" i="34"/>
  <c r="B68" i="34"/>
  <c r="Q67" i="34"/>
  <c r="P67" i="34"/>
  <c r="L67" i="34"/>
  <c r="B67" i="34"/>
  <c r="Q66" i="34"/>
  <c r="P66" i="34"/>
  <c r="L66" i="34"/>
  <c r="B66" i="34"/>
  <c r="Q65" i="34"/>
  <c r="P65" i="34"/>
  <c r="L65" i="34"/>
  <c r="B65" i="34"/>
  <c r="Q64" i="34"/>
  <c r="P64" i="34"/>
  <c r="L64" i="34"/>
  <c r="B64" i="34"/>
  <c r="Q63" i="34"/>
  <c r="P63" i="34"/>
  <c r="L63" i="34"/>
  <c r="B63" i="34"/>
  <c r="Q62" i="34"/>
  <c r="P62" i="34"/>
  <c r="L62" i="34"/>
  <c r="B62" i="34"/>
  <c r="Q61" i="34"/>
  <c r="P61" i="34"/>
  <c r="L61" i="34"/>
  <c r="B61" i="34"/>
  <c r="Q60" i="34"/>
  <c r="P60" i="34"/>
  <c r="L60" i="34"/>
  <c r="B60" i="34"/>
  <c r="Q59" i="34"/>
  <c r="P59" i="34"/>
  <c r="L59" i="34"/>
  <c r="B59" i="34"/>
  <c r="Q58" i="34"/>
  <c r="P58" i="34"/>
  <c r="L58" i="34"/>
  <c r="O58" i="34" s="1"/>
  <c r="B58" i="34"/>
  <c r="Q57" i="34"/>
  <c r="P57" i="34"/>
  <c r="L57" i="34"/>
  <c r="O57" i="34" s="1"/>
  <c r="B57" i="34"/>
  <c r="Q56" i="34"/>
  <c r="P56" i="34"/>
  <c r="L56" i="34"/>
  <c r="O56" i="34" s="1"/>
  <c r="B56" i="34"/>
  <c r="Q55" i="34"/>
  <c r="P55" i="34"/>
  <c r="L55" i="34"/>
  <c r="O55" i="34" s="1"/>
  <c r="B55" i="34"/>
  <c r="Q54" i="34"/>
  <c r="P54" i="34"/>
  <c r="L54" i="34"/>
  <c r="O54" i="34" s="1"/>
  <c r="B54" i="34"/>
  <c r="Q53" i="34"/>
  <c r="P53" i="34"/>
  <c r="L53" i="34"/>
  <c r="O53" i="34" s="1"/>
  <c r="B53" i="34"/>
  <c r="Q52" i="34"/>
  <c r="P52" i="34"/>
  <c r="L52" i="34"/>
  <c r="O52" i="34" s="1"/>
  <c r="B52" i="34"/>
  <c r="Q51" i="34"/>
  <c r="P51" i="34"/>
  <c r="L51" i="34"/>
  <c r="O51" i="34" s="1"/>
  <c r="B51" i="34"/>
  <c r="Q50" i="34"/>
  <c r="P50" i="34"/>
  <c r="L50" i="34"/>
  <c r="O50" i="34" s="1"/>
  <c r="B50" i="34"/>
  <c r="Q49" i="34"/>
  <c r="P49" i="34"/>
  <c r="L49" i="34"/>
  <c r="O49" i="34" s="1"/>
  <c r="B49" i="34"/>
  <c r="Q48" i="34"/>
  <c r="P48" i="34"/>
  <c r="L48" i="34"/>
  <c r="O48" i="34" s="1"/>
  <c r="B48" i="34"/>
  <c r="Q47" i="34"/>
  <c r="P47" i="34"/>
  <c r="L47" i="34"/>
  <c r="O47" i="34" s="1"/>
  <c r="B47" i="34"/>
  <c r="Q46" i="34"/>
  <c r="P46" i="34"/>
  <c r="L46" i="34"/>
  <c r="O46" i="34" s="1"/>
  <c r="B46" i="34"/>
  <c r="Q45" i="34"/>
  <c r="P45" i="34"/>
  <c r="L45" i="34"/>
  <c r="O45" i="34" s="1"/>
  <c r="B45" i="34"/>
  <c r="Q44" i="34"/>
  <c r="P44" i="34"/>
  <c r="L44" i="34"/>
  <c r="O44" i="34" s="1"/>
  <c r="B44" i="34"/>
  <c r="Q43" i="34"/>
  <c r="P43" i="34"/>
  <c r="L43" i="34"/>
  <c r="O43" i="34" s="1"/>
  <c r="B43" i="34"/>
  <c r="Q42" i="34"/>
  <c r="P42" i="34"/>
  <c r="L42" i="34"/>
  <c r="O42" i="34" s="1"/>
  <c r="B42" i="34"/>
  <c r="Q41" i="34"/>
  <c r="P41" i="34"/>
  <c r="L41" i="34"/>
  <c r="O41" i="34" s="1"/>
  <c r="B41" i="34"/>
  <c r="Q40" i="34"/>
  <c r="P40" i="34"/>
  <c r="L40" i="34"/>
  <c r="O40" i="34" s="1"/>
  <c r="B40" i="34"/>
  <c r="Q39" i="34"/>
  <c r="P39" i="34"/>
  <c r="L39" i="34"/>
  <c r="O39" i="34" s="1"/>
  <c r="B39" i="34"/>
  <c r="Q38" i="34"/>
  <c r="P38" i="34"/>
  <c r="L38" i="34"/>
  <c r="O38" i="34" s="1"/>
  <c r="B38" i="34"/>
  <c r="Q37" i="34"/>
  <c r="P37" i="34"/>
  <c r="L37" i="34"/>
  <c r="O37" i="34" s="1"/>
  <c r="B37" i="34"/>
  <c r="Q36" i="34"/>
  <c r="P36" i="34"/>
  <c r="L36" i="34"/>
  <c r="O36" i="34" s="1"/>
  <c r="B36" i="34"/>
  <c r="Q35" i="34"/>
  <c r="P35" i="34"/>
  <c r="L35" i="34"/>
  <c r="O35" i="34" s="1"/>
  <c r="B35" i="34"/>
  <c r="Q34" i="34"/>
  <c r="P34" i="34"/>
  <c r="L34" i="34"/>
  <c r="O34" i="34" s="1"/>
  <c r="B34" i="34"/>
  <c r="Q33" i="34"/>
  <c r="P33" i="34"/>
  <c r="L33" i="34"/>
  <c r="O33" i="34" s="1"/>
  <c r="B33" i="34"/>
  <c r="Q32" i="34"/>
  <c r="P32" i="34"/>
  <c r="L32" i="34"/>
  <c r="B32" i="34"/>
  <c r="Q31" i="34"/>
  <c r="P31" i="34"/>
  <c r="L31" i="34"/>
  <c r="B31" i="34"/>
  <c r="Q30" i="34"/>
  <c r="P30" i="34"/>
  <c r="L30" i="34"/>
  <c r="B30" i="34"/>
  <c r="Q29" i="34"/>
  <c r="P29" i="34"/>
  <c r="L29" i="34"/>
  <c r="B29" i="34"/>
  <c r="Q28" i="34"/>
  <c r="P28" i="34"/>
  <c r="L28" i="34"/>
  <c r="B28" i="34"/>
  <c r="Q27" i="34"/>
  <c r="P27" i="34"/>
  <c r="L27" i="34"/>
  <c r="B27" i="34"/>
  <c r="Q26" i="34"/>
  <c r="P26" i="34"/>
  <c r="L26" i="34"/>
  <c r="B26" i="34"/>
  <c r="Q25" i="34"/>
  <c r="P25" i="34"/>
  <c r="L25" i="34"/>
  <c r="B25" i="34"/>
  <c r="Q24" i="34"/>
  <c r="P24" i="34"/>
  <c r="L24" i="34"/>
  <c r="B24" i="34"/>
  <c r="Q23" i="34"/>
  <c r="P23" i="34"/>
  <c r="L23" i="34"/>
  <c r="B23" i="34"/>
  <c r="Q22" i="34"/>
  <c r="P22" i="34"/>
  <c r="L22" i="34"/>
  <c r="B22" i="34"/>
  <c r="Q21" i="34"/>
  <c r="P21" i="34"/>
  <c r="L21" i="34"/>
  <c r="B21" i="34"/>
  <c r="Q20" i="34"/>
  <c r="P20" i="34"/>
  <c r="L20" i="34"/>
  <c r="B20" i="34"/>
  <c r="Q19" i="34"/>
  <c r="P19" i="34"/>
  <c r="L19" i="34"/>
  <c r="B19" i="34"/>
  <c r="Q18" i="34"/>
  <c r="P18" i="34"/>
  <c r="L18" i="34"/>
  <c r="B18" i="34"/>
  <c r="Q17" i="34"/>
  <c r="P17" i="34"/>
  <c r="L17" i="34"/>
  <c r="B17" i="34"/>
  <c r="Q16" i="34"/>
  <c r="P16" i="34"/>
  <c r="L16" i="34"/>
  <c r="B16" i="34"/>
  <c r="Q15" i="34"/>
  <c r="P15" i="34"/>
  <c r="L15" i="34"/>
  <c r="B15" i="34"/>
  <c r="Q14" i="34"/>
  <c r="P14" i="34"/>
  <c r="L14" i="34"/>
  <c r="B14" i="34"/>
  <c r="Q13" i="34"/>
  <c r="P13" i="34"/>
  <c r="L13" i="34"/>
  <c r="B13" i="34"/>
  <c r="Q12" i="34"/>
  <c r="P12" i="34"/>
  <c r="L12" i="34"/>
  <c r="B12" i="34"/>
  <c r="Q11" i="34"/>
  <c r="P11" i="34"/>
  <c r="L11" i="34"/>
  <c r="B11" i="34"/>
  <c r="Q10" i="34"/>
  <c r="P10" i="34"/>
  <c r="L10" i="34"/>
  <c r="B10" i="34"/>
  <c r="Q9" i="34"/>
  <c r="P9" i="34"/>
  <c r="L9" i="34"/>
  <c r="B9" i="34"/>
  <c r="Q8" i="34"/>
  <c r="P8" i="34"/>
  <c r="L8" i="34"/>
  <c r="B8" i="34"/>
  <c r="Q7" i="34"/>
  <c r="P7" i="34"/>
  <c r="L7" i="34"/>
  <c r="B7" i="34"/>
  <c r="Q6" i="34"/>
  <c r="P6" i="34"/>
  <c r="L6" i="34"/>
  <c r="B6" i="34"/>
  <c r="Q5" i="34"/>
  <c r="P5" i="34"/>
  <c r="L5" i="34"/>
  <c r="B5" i="34"/>
  <c r="Q4" i="34"/>
  <c r="P4" i="34"/>
  <c r="L4" i="34"/>
  <c r="B4" i="34"/>
  <c r="Q3" i="34"/>
  <c r="P3" i="34"/>
  <c r="L3" i="34"/>
  <c r="B3" i="34"/>
  <c r="Q2" i="34"/>
  <c r="P2" i="34"/>
  <c r="L2" i="34"/>
  <c r="B2" i="34"/>
  <c r="P2" i="14"/>
  <c r="E111" i="31"/>
  <c r="H112" i="16" s="1"/>
  <c r="E110" i="31"/>
  <c r="H106" i="16" s="1"/>
  <c r="D109" i="31"/>
  <c r="G111" i="16" s="1"/>
  <c r="D108" i="31"/>
  <c r="G110" i="16" s="1"/>
  <c r="E103" i="31"/>
  <c r="H104" i="16" s="1"/>
  <c r="E102" i="31"/>
  <c r="H103" i="16" s="1"/>
  <c r="D101" i="31"/>
  <c r="G102" i="16" s="1"/>
  <c r="D100" i="31"/>
  <c r="G101" i="16" s="1"/>
  <c r="E95" i="31"/>
  <c r="H96" i="16" s="1"/>
  <c r="E94" i="31"/>
  <c r="H95" i="16" s="1"/>
  <c r="D93" i="31"/>
  <c r="G94" i="16" s="1"/>
  <c r="D92" i="31"/>
  <c r="G93" i="16" s="1"/>
  <c r="E87" i="31"/>
  <c r="H88" i="16" s="1"/>
  <c r="E86" i="31"/>
  <c r="H87" i="16" s="1"/>
  <c r="D85" i="31"/>
  <c r="G82" i="16" s="1"/>
  <c r="D84" i="31"/>
  <c r="G86" i="16" s="1"/>
  <c r="E79" i="31"/>
  <c r="H80" i="16" s="1"/>
  <c r="E78" i="31"/>
  <c r="H79" i="16" s="1"/>
  <c r="D77" i="31"/>
  <c r="G78" i="16" s="1"/>
  <c r="D76" i="31"/>
  <c r="G77" i="16" s="1"/>
  <c r="E71" i="31"/>
  <c r="H72" i="16" s="1"/>
  <c r="E70" i="31"/>
  <c r="H71" i="16" s="1"/>
  <c r="D69" i="31"/>
  <c r="G70" i="16" s="1"/>
  <c r="D68" i="31"/>
  <c r="G69" i="16" s="1"/>
  <c r="E63" i="31"/>
  <c r="H64" i="16" s="1"/>
  <c r="E62" i="31"/>
  <c r="H63" i="16" s="1"/>
  <c r="D61" i="31"/>
  <c r="G62" i="16" s="1"/>
  <c r="D60" i="31"/>
  <c r="G61" i="16" s="1"/>
  <c r="E55" i="31"/>
  <c r="H56" i="16" s="1"/>
  <c r="E54" i="31"/>
  <c r="H55" i="16" s="1"/>
  <c r="D53" i="31"/>
  <c r="G54" i="16" s="1"/>
  <c r="D52" i="31"/>
  <c r="G53" i="16" s="1"/>
  <c r="E47" i="31"/>
  <c r="H49" i="16" s="1"/>
  <c r="E46" i="31"/>
  <c r="H48" i="16" s="1"/>
  <c r="D45" i="31"/>
  <c r="G37" i="16" s="1"/>
  <c r="D44" i="31"/>
  <c r="G46" i="16" s="1"/>
  <c r="E39" i="31"/>
  <c r="H41" i="16" s="1"/>
  <c r="E38" i="31"/>
  <c r="H40" i="16" s="1"/>
  <c r="D37" i="31"/>
  <c r="G39" i="16" s="1"/>
  <c r="D36" i="31"/>
  <c r="G38" i="16" s="1"/>
  <c r="E31" i="31"/>
  <c r="H32" i="16" s="1"/>
  <c r="E30" i="31"/>
  <c r="H31" i="16" s="1"/>
  <c r="D29" i="31"/>
  <c r="G30" i="16" s="1"/>
  <c r="D28" i="31"/>
  <c r="G29" i="16" s="1"/>
  <c r="E23" i="31"/>
  <c r="H24" i="16" s="1"/>
  <c r="E22" i="31"/>
  <c r="H23" i="16" s="1"/>
  <c r="D21" i="31"/>
  <c r="G22" i="16" s="1"/>
  <c r="D20" i="31"/>
  <c r="G21" i="16" s="1"/>
  <c r="E15" i="31"/>
  <c r="H16" i="16" s="1"/>
  <c r="E14" i="31"/>
  <c r="H15" i="16" s="1"/>
  <c r="D13" i="31"/>
  <c r="G14" i="16" s="1"/>
  <c r="D12" i="31"/>
  <c r="G13" i="16" s="1"/>
  <c r="E7" i="31"/>
  <c r="H8" i="16" s="1"/>
  <c r="E6" i="31"/>
  <c r="H7" i="16" s="1"/>
  <c r="D5" i="31"/>
  <c r="G6" i="16" s="1"/>
  <c r="D4" i="31"/>
  <c r="G5" i="16" s="1"/>
  <c r="L2" i="14"/>
  <c r="N2" i="14" s="1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C128" i="30"/>
  <c r="B126" i="30"/>
  <c r="B125" i="30"/>
  <c r="B124" i="30"/>
  <c r="B123" i="30"/>
  <c r="B122" i="30"/>
  <c r="B121" i="30"/>
  <c r="B120" i="30"/>
  <c r="B119" i="30"/>
  <c r="B118" i="30"/>
  <c r="B117" i="30"/>
  <c r="B116" i="30"/>
  <c r="B115" i="30"/>
  <c r="B114" i="30"/>
  <c r="B113" i="30"/>
  <c r="B112" i="30"/>
  <c r="B111" i="30"/>
  <c r="B110" i="30"/>
  <c r="B109" i="30"/>
  <c r="B108" i="30"/>
  <c r="B107" i="30"/>
  <c r="B106" i="30"/>
  <c r="B105" i="30"/>
  <c r="B104" i="30"/>
  <c r="B103" i="30"/>
  <c r="B102" i="30"/>
  <c r="B101" i="30"/>
  <c r="B100" i="30"/>
  <c r="B99" i="30"/>
  <c r="B98" i="30"/>
  <c r="B97" i="30"/>
  <c r="B96" i="30"/>
  <c r="B95" i="30"/>
  <c r="B94" i="30"/>
  <c r="B93" i="30"/>
  <c r="B92" i="30"/>
  <c r="B91" i="30"/>
  <c r="B90" i="30"/>
  <c r="B89" i="30"/>
  <c r="B88" i="30"/>
  <c r="B87" i="30"/>
  <c r="B86" i="30"/>
  <c r="B85" i="30"/>
  <c r="B84" i="30"/>
  <c r="B83" i="30"/>
  <c r="B82" i="30"/>
  <c r="B81" i="30"/>
  <c r="B80" i="30"/>
  <c r="B79" i="30"/>
  <c r="B78" i="30"/>
  <c r="B77" i="30"/>
  <c r="B76" i="30"/>
  <c r="B75" i="30"/>
  <c r="B74" i="30"/>
  <c r="B73" i="30"/>
  <c r="B72" i="30"/>
  <c r="B71" i="30"/>
  <c r="B70" i="30"/>
  <c r="B69" i="30"/>
  <c r="B68" i="30"/>
  <c r="B67" i="30"/>
  <c r="B66" i="30"/>
  <c r="B65" i="30"/>
  <c r="B64" i="30"/>
  <c r="B63" i="30"/>
  <c r="B62" i="30"/>
  <c r="B61" i="30"/>
  <c r="B60" i="30"/>
  <c r="B59" i="30"/>
  <c r="B58" i="30"/>
  <c r="B57" i="30"/>
  <c r="B56" i="30"/>
  <c r="B55" i="30"/>
  <c r="B54" i="30"/>
  <c r="B53" i="30"/>
  <c r="B52" i="30"/>
  <c r="B51" i="30"/>
  <c r="B50" i="30"/>
  <c r="B49" i="30"/>
  <c r="B48" i="30"/>
  <c r="B47" i="30"/>
  <c r="B46" i="30"/>
  <c r="B45" i="30"/>
  <c r="B44" i="30"/>
  <c r="B43" i="30"/>
  <c r="B42" i="30"/>
  <c r="B41" i="30"/>
  <c r="B40" i="30"/>
  <c r="B39" i="30"/>
  <c r="B38" i="30"/>
  <c r="B37" i="30"/>
  <c r="B36" i="30"/>
  <c r="B35" i="30"/>
  <c r="B34" i="30"/>
  <c r="B33" i="30"/>
  <c r="B32" i="30"/>
  <c r="B31" i="30"/>
  <c r="B30" i="30"/>
  <c r="B27" i="30"/>
  <c r="B26" i="30"/>
  <c r="B25" i="30"/>
  <c r="B24" i="30"/>
  <c r="B23" i="30"/>
  <c r="B22" i="30"/>
  <c r="B21" i="30"/>
  <c r="B20" i="30"/>
  <c r="B19" i="30"/>
  <c r="B18" i="30"/>
  <c r="B17" i="30"/>
  <c r="B16" i="30"/>
  <c r="B15" i="30"/>
  <c r="B14" i="30"/>
  <c r="B13" i="30"/>
  <c r="B12" i="30"/>
  <c r="B11" i="30"/>
  <c r="B10" i="30"/>
  <c r="B9" i="30"/>
  <c r="B8" i="30"/>
  <c r="B7" i="30"/>
  <c r="B6" i="30"/>
  <c r="B5" i="30"/>
  <c r="B4" i="30"/>
  <c r="B3" i="30"/>
  <c r="B2" i="30"/>
  <c r="U179" i="42" l="1"/>
  <c r="U172" i="42"/>
  <c r="U348" i="42"/>
  <c r="U380" i="42"/>
  <c r="U101" i="42"/>
  <c r="U165" i="42"/>
  <c r="U341" i="42"/>
  <c r="U118" i="42"/>
  <c r="U270" i="42"/>
  <c r="U350" i="42"/>
  <c r="U190" i="42"/>
  <c r="U254" i="42"/>
  <c r="U318" i="42"/>
  <c r="U358" i="42"/>
  <c r="U406" i="42"/>
  <c r="U230" i="42"/>
  <c r="U214" i="42"/>
  <c r="U166" i="42"/>
  <c r="U150" i="42"/>
  <c r="U126" i="42"/>
  <c r="U437" i="42"/>
  <c r="U421" i="42"/>
  <c r="U189" i="42"/>
  <c r="U181" i="42"/>
  <c r="U61" i="42"/>
  <c r="U13" i="42"/>
  <c r="U332" i="42"/>
  <c r="U284" i="42"/>
  <c r="U204" i="42"/>
  <c r="U188" i="42"/>
  <c r="U140" i="42"/>
  <c r="U52" i="42"/>
  <c r="U20" i="42"/>
  <c r="U210" i="42"/>
  <c r="U18" i="42"/>
  <c r="U401" i="42"/>
  <c r="U71" i="42"/>
  <c r="U79" i="42"/>
  <c r="U95" i="42"/>
  <c r="U103" i="42"/>
  <c r="U271" i="42"/>
  <c r="U295" i="42"/>
  <c r="U327" i="42"/>
  <c r="U24" i="42"/>
  <c r="U48" i="42"/>
  <c r="U112" i="42"/>
  <c r="U176" i="42"/>
  <c r="U192" i="42"/>
  <c r="U280" i="42"/>
  <c r="U368" i="42"/>
  <c r="U249" i="42"/>
  <c r="U353" i="42"/>
  <c r="U433" i="42"/>
  <c r="U10" i="42"/>
  <c r="U138" i="42"/>
  <c r="U154" i="42"/>
  <c r="U242" i="42"/>
  <c r="U266" i="42"/>
  <c r="U434" i="42"/>
  <c r="U35" i="42"/>
  <c r="U143" i="42"/>
  <c r="U199" i="42"/>
  <c r="U207" i="42"/>
  <c r="U351" i="42"/>
  <c r="U375" i="42"/>
  <c r="U439" i="42"/>
  <c r="U16" i="42"/>
  <c r="U56" i="42"/>
  <c r="U144" i="42"/>
  <c r="U216" i="42"/>
  <c r="U232" i="42"/>
  <c r="U360" i="42"/>
  <c r="U400" i="42"/>
  <c r="U424" i="42"/>
  <c r="U33" i="42"/>
  <c r="U49" i="42"/>
  <c r="U97" i="42"/>
  <c r="U137" i="42"/>
  <c r="U225" i="42"/>
  <c r="U241" i="42"/>
  <c r="U321" i="42"/>
  <c r="U409" i="42"/>
  <c r="U26" i="42"/>
  <c r="U66" i="42"/>
  <c r="U90" i="42"/>
  <c r="U146" i="42"/>
  <c r="U178" i="42"/>
  <c r="U218" i="42"/>
  <c r="U346" i="42"/>
  <c r="U410" i="42"/>
  <c r="U23" i="42"/>
  <c r="U31" i="42"/>
  <c r="U119" i="42"/>
  <c r="U215" i="42"/>
  <c r="U247" i="42"/>
  <c r="U287" i="42"/>
  <c r="U311" i="42"/>
  <c r="U415" i="42"/>
  <c r="U64" i="42"/>
  <c r="U104" i="42"/>
  <c r="U184" i="42"/>
  <c r="U224" i="42"/>
  <c r="U256" i="42"/>
  <c r="U296" i="42"/>
  <c r="U41" i="42"/>
  <c r="U153" i="42"/>
  <c r="U177" i="42"/>
  <c r="U7" i="42"/>
  <c r="U111" i="42"/>
  <c r="U159" i="42"/>
  <c r="U223" i="42"/>
  <c r="U263" i="42"/>
  <c r="U343" i="42"/>
  <c r="U272" i="42"/>
  <c r="U336" i="42"/>
  <c r="U376" i="42"/>
  <c r="U25" i="42"/>
  <c r="U113" i="42"/>
  <c r="U145" i="42"/>
  <c r="U135" i="42"/>
  <c r="U303" i="42"/>
  <c r="U359" i="42"/>
  <c r="U391" i="42"/>
  <c r="U431" i="42"/>
  <c r="U80" i="42"/>
  <c r="U136" i="42"/>
  <c r="U160" i="42"/>
  <c r="U200" i="42"/>
  <c r="U208" i="42"/>
  <c r="U240" i="42"/>
  <c r="U288" i="42"/>
  <c r="U416" i="42"/>
  <c r="U440" i="42"/>
  <c r="U65" i="42"/>
  <c r="U89" i="42"/>
  <c r="U121" i="42"/>
  <c r="U129" i="42"/>
  <c r="U47" i="42"/>
  <c r="U151" i="42"/>
  <c r="U175" i="42"/>
  <c r="U191" i="42"/>
  <c r="U239" i="42"/>
  <c r="U335" i="42"/>
  <c r="U367" i="42"/>
  <c r="U407" i="42"/>
  <c r="U8" i="42"/>
  <c r="U32" i="42"/>
  <c r="U96" i="42"/>
  <c r="U120" i="42"/>
  <c r="U248" i="42"/>
  <c r="U312" i="42"/>
  <c r="U352" i="42"/>
  <c r="U17" i="42"/>
  <c r="U81" i="42"/>
  <c r="U105" i="42"/>
  <c r="U193" i="42"/>
  <c r="U39" i="42"/>
  <c r="U55" i="42"/>
  <c r="U63" i="42"/>
  <c r="U87" i="42"/>
  <c r="U127" i="42"/>
  <c r="U183" i="42"/>
  <c r="U231" i="42"/>
  <c r="U279" i="42"/>
  <c r="U88" i="42"/>
  <c r="U264" i="42"/>
  <c r="U328" i="42"/>
  <c r="U384" i="42"/>
  <c r="U432" i="42"/>
  <c r="U73" i="42"/>
  <c r="U169" i="42"/>
  <c r="U185" i="42"/>
  <c r="U201" i="42"/>
  <c r="U233" i="42"/>
  <c r="U297" i="42"/>
  <c r="U313" i="42"/>
  <c r="U337" i="42"/>
  <c r="U361" i="42"/>
  <c r="U417" i="42"/>
  <c r="U50" i="42"/>
  <c r="U58" i="42"/>
  <c r="U74" i="42"/>
  <c r="U122" i="42"/>
  <c r="U226" i="42"/>
  <c r="U282" i="42"/>
  <c r="U418" i="42"/>
  <c r="U19" i="42"/>
  <c r="U408" i="42"/>
  <c r="U281" i="42"/>
  <c r="U202" i="42"/>
  <c r="U298" i="42"/>
  <c r="U426" i="42"/>
  <c r="U83" i="42"/>
  <c r="U115" i="42"/>
  <c r="U131" i="42"/>
  <c r="U275" i="42"/>
  <c r="U435" i="42"/>
  <c r="U60" i="42"/>
  <c r="U124" i="42"/>
  <c r="U164" i="42"/>
  <c r="U220" i="42"/>
  <c r="U316" i="42"/>
  <c r="U420" i="42"/>
  <c r="U5" i="42"/>
  <c r="U109" i="42"/>
  <c r="U253" i="42"/>
  <c r="U293" i="42"/>
  <c r="U325" i="42"/>
  <c r="U365" i="42"/>
  <c r="U389" i="42"/>
  <c r="U54" i="42"/>
  <c r="U15" i="42"/>
  <c r="U255" i="42"/>
  <c r="U40" i="42"/>
  <c r="U289" i="42"/>
  <c r="U393" i="42"/>
  <c r="U425" i="42"/>
  <c r="U306" i="42"/>
  <c r="U27" i="42"/>
  <c r="U107" i="42"/>
  <c r="U123" i="42"/>
  <c r="U171" i="42"/>
  <c r="U315" i="42"/>
  <c r="U323" i="42"/>
  <c r="U339" i="42"/>
  <c r="U379" i="42"/>
  <c r="U387" i="42"/>
  <c r="U403" i="42"/>
  <c r="U319" i="42"/>
  <c r="U399" i="42"/>
  <c r="U423" i="42"/>
  <c r="U161" i="42"/>
  <c r="U273" i="42"/>
  <c r="U305" i="42"/>
  <c r="U42" i="42"/>
  <c r="U106" i="42"/>
  <c r="U130" i="42"/>
  <c r="U162" i="42"/>
  <c r="U194" i="42"/>
  <c r="U274" i="42"/>
  <c r="U99" i="42"/>
  <c r="U147" i="42"/>
  <c r="U251" i="42"/>
  <c r="U427" i="42"/>
  <c r="U128" i="42"/>
  <c r="U392" i="42"/>
  <c r="U9" i="42"/>
  <c r="U209" i="42"/>
  <c r="U34" i="42"/>
  <c r="U82" i="42"/>
  <c r="U258" i="42"/>
  <c r="U354" i="42"/>
  <c r="U370" i="42"/>
  <c r="U203" i="42"/>
  <c r="U211" i="42"/>
  <c r="U307" i="42"/>
  <c r="U72" i="42"/>
  <c r="U152" i="42"/>
  <c r="U320" i="42"/>
  <c r="U344" i="42"/>
  <c r="U57" i="42"/>
  <c r="U345" i="42"/>
  <c r="U377" i="42"/>
  <c r="U114" i="42"/>
  <c r="U250" i="42"/>
  <c r="U290" i="42"/>
  <c r="U314" i="42"/>
  <c r="U322" i="42"/>
  <c r="U338" i="42"/>
  <c r="U386" i="42"/>
  <c r="U43" i="42"/>
  <c r="U59" i="42"/>
  <c r="U155" i="42"/>
  <c r="U227" i="42"/>
  <c r="U243" i="42"/>
  <c r="U267" i="42"/>
  <c r="U291" i="42"/>
  <c r="U347" i="42"/>
  <c r="U355" i="42"/>
  <c r="U395" i="42"/>
  <c r="U167" i="42"/>
  <c r="U265" i="42"/>
  <c r="U98" i="42"/>
  <c r="U186" i="42"/>
  <c r="U378" i="42"/>
  <c r="U402" i="42"/>
  <c r="U11" i="42"/>
  <c r="U67" i="42"/>
  <c r="U75" i="42"/>
  <c r="U163" i="42"/>
  <c r="U195" i="42"/>
  <c r="U331" i="42"/>
  <c r="U371" i="42"/>
  <c r="U419" i="42"/>
  <c r="U44" i="42"/>
  <c r="U108" i="42"/>
  <c r="U148" i="42"/>
  <c r="U268" i="42"/>
  <c r="U340" i="42"/>
  <c r="U29" i="42"/>
  <c r="U117" i="42"/>
  <c r="U197" i="42"/>
  <c r="U245" i="42"/>
  <c r="U309" i="42"/>
  <c r="U349" i="42"/>
  <c r="U405" i="42"/>
  <c r="U429" i="42"/>
  <c r="U430" i="42"/>
  <c r="U398" i="42"/>
  <c r="U382" i="42"/>
  <c r="U342" i="42"/>
  <c r="U206" i="42"/>
  <c r="U142" i="42"/>
  <c r="U86" i="42"/>
  <c r="U6" i="42"/>
  <c r="U373" i="42"/>
  <c r="U277" i="42"/>
  <c r="U149" i="42"/>
  <c r="U69" i="42"/>
  <c r="U53" i="42"/>
  <c r="U436" i="42"/>
  <c r="U300" i="42"/>
  <c r="U212" i="42"/>
  <c r="U92" i="42"/>
  <c r="U36" i="42"/>
  <c r="U4" i="42"/>
  <c r="U363" i="42"/>
  <c r="U283" i="42"/>
  <c r="U219" i="42"/>
  <c r="U51" i="42"/>
  <c r="U369" i="42"/>
  <c r="U390" i="42"/>
  <c r="U326" i="42"/>
  <c r="U262" i="42"/>
  <c r="U94" i="42"/>
  <c r="U78" i="42"/>
  <c r="U229" i="42"/>
  <c r="U205" i="42"/>
  <c r="U173" i="42"/>
  <c r="U157" i="42"/>
  <c r="U133" i="42"/>
  <c r="U85" i="42"/>
  <c r="U372" i="42"/>
  <c r="U308" i="42"/>
  <c r="U244" i="42"/>
  <c r="U3" i="42"/>
  <c r="U170" i="42"/>
  <c r="U217" i="42"/>
  <c r="U168" i="42"/>
  <c r="U414" i="42"/>
  <c r="U286" i="42"/>
  <c r="U198" i="42"/>
  <c r="U110" i="42"/>
  <c r="U46" i="42"/>
  <c r="U38" i="42"/>
  <c r="U381" i="42"/>
  <c r="U301" i="42"/>
  <c r="U261" i="42"/>
  <c r="U141" i="42"/>
  <c r="U93" i="42"/>
  <c r="U37" i="42"/>
  <c r="U404" i="42"/>
  <c r="U68" i="42"/>
  <c r="U259" i="42"/>
  <c r="U394" i="42"/>
  <c r="U362" i="42"/>
  <c r="U438" i="42"/>
  <c r="U310" i="42"/>
  <c r="U278" i="42"/>
  <c r="U246" i="42"/>
  <c r="U238" i="42"/>
  <c r="U158" i="42"/>
  <c r="U134" i="42"/>
  <c r="U413" i="42"/>
  <c r="U125" i="42"/>
  <c r="U77" i="42"/>
  <c r="U428" i="42"/>
  <c r="U412" i="42"/>
  <c r="U388" i="42"/>
  <c r="U356" i="42"/>
  <c r="U292" i="42"/>
  <c r="U276" i="42"/>
  <c r="U252" i="42"/>
  <c r="U228" i="42"/>
  <c r="U196" i="42"/>
  <c r="U132" i="42"/>
  <c r="U100" i="42"/>
  <c r="U76" i="42"/>
  <c r="U12" i="42"/>
  <c r="U411" i="42"/>
  <c r="U139" i="42"/>
  <c r="U385" i="42"/>
  <c r="U257" i="42"/>
  <c r="U383" i="42"/>
  <c r="U366" i="42"/>
  <c r="U334" i="42"/>
  <c r="U302" i="42"/>
  <c r="U222" i="42"/>
  <c r="U182" i="42"/>
  <c r="U174" i="42"/>
  <c r="U22" i="42"/>
  <c r="U397" i="42"/>
  <c r="U269" i="42"/>
  <c r="U45" i="42"/>
  <c r="U21" i="42"/>
  <c r="U236" i="42"/>
  <c r="U116" i="42"/>
  <c r="U28" i="42"/>
  <c r="U235" i="42"/>
  <c r="U329" i="42"/>
  <c r="U304" i="42"/>
  <c r="U422" i="42"/>
  <c r="U374" i="42"/>
  <c r="U294" i="42"/>
  <c r="U102" i="42"/>
  <c r="U70" i="42"/>
  <c r="U62" i="42"/>
  <c r="U30" i="42"/>
  <c r="U14" i="42"/>
  <c r="U357" i="42"/>
  <c r="U333" i="42"/>
  <c r="U317" i="42"/>
  <c r="U285" i="42"/>
  <c r="U237" i="42"/>
  <c r="U221" i="42"/>
  <c r="U213" i="42"/>
  <c r="U396" i="42"/>
  <c r="U364" i="42"/>
  <c r="U324" i="42"/>
  <c r="U260" i="42"/>
  <c r="U180" i="42"/>
  <c r="U156" i="42"/>
  <c r="U84" i="42"/>
  <c r="U299" i="42"/>
  <c r="U187" i="42"/>
  <c r="U91" i="42"/>
  <c r="U330" i="42"/>
  <c r="U234" i="42"/>
  <c r="I3" i="42"/>
  <c r="D10" i="6"/>
  <c r="I281" i="42"/>
  <c r="I336" i="42"/>
  <c r="I208" i="42"/>
  <c r="I180" i="42"/>
  <c r="I231" i="42"/>
  <c r="F180" i="42"/>
  <c r="G128" i="42"/>
  <c r="F6" i="42"/>
  <c r="G228" i="42"/>
  <c r="G165" i="42"/>
  <c r="F125" i="42"/>
  <c r="G29" i="42"/>
  <c r="I115" i="42"/>
  <c r="F433" i="42"/>
  <c r="I77" i="42"/>
  <c r="G65" i="42"/>
  <c r="I37" i="42"/>
  <c r="F223" i="42"/>
  <c r="F195" i="42"/>
  <c r="G155" i="42"/>
  <c r="F369" i="42"/>
  <c r="F221" i="42"/>
  <c r="I196" i="42"/>
  <c r="G261" i="42"/>
  <c r="I93" i="42"/>
  <c r="F336" i="42"/>
  <c r="F90" i="42"/>
  <c r="F291" i="42"/>
  <c r="G268" i="42"/>
  <c r="I74" i="42"/>
  <c r="I228" i="42"/>
  <c r="G112" i="42"/>
  <c r="F436" i="42"/>
  <c r="I229" i="42"/>
  <c r="G201" i="42"/>
  <c r="G343" i="42"/>
  <c r="F357" i="42"/>
  <c r="G328" i="42"/>
  <c r="G49" i="42"/>
  <c r="F2" i="42"/>
  <c r="I179" i="42"/>
  <c r="I140" i="42"/>
  <c r="I376" i="42"/>
  <c r="I102" i="42"/>
  <c r="I416" i="42"/>
  <c r="F201" i="42"/>
  <c r="F240" i="42"/>
  <c r="F18" i="42"/>
  <c r="I375" i="42"/>
  <c r="G2" i="42"/>
  <c r="F299" i="42"/>
  <c r="F145" i="42"/>
  <c r="F431" i="42"/>
  <c r="G105" i="42"/>
  <c r="I46" i="42"/>
  <c r="I429" i="42"/>
  <c r="G408" i="42"/>
  <c r="F328" i="42"/>
  <c r="I316" i="42"/>
  <c r="G208" i="42"/>
  <c r="G172" i="42"/>
  <c r="E2" i="42"/>
  <c r="G378" i="42"/>
  <c r="F74" i="42"/>
  <c r="G404" i="42"/>
  <c r="G236" i="42"/>
  <c r="G108" i="42"/>
  <c r="G255" i="42"/>
  <c r="I163" i="42"/>
  <c r="I85" i="42"/>
  <c r="I217" i="42"/>
  <c r="F390" i="42"/>
  <c r="F130" i="42"/>
  <c r="I258" i="42"/>
  <c r="G270" i="42"/>
  <c r="F326" i="42"/>
  <c r="I362" i="42"/>
  <c r="I137" i="42"/>
  <c r="F40" i="42"/>
  <c r="F82" i="42"/>
  <c r="I207" i="42"/>
  <c r="G243" i="42"/>
  <c r="I311" i="42"/>
  <c r="G319" i="42"/>
  <c r="G379" i="42"/>
  <c r="I423" i="42"/>
  <c r="I61" i="42"/>
  <c r="I132" i="42"/>
  <c r="I144" i="42"/>
  <c r="I212" i="42"/>
  <c r="I232" i="42"/>
  <c r="G244" i="42"/>
  <c r="I292" i="42"/>
  <c r="G312" i="42"/>
  <c r="F360" i="42"/>
  <c r="G384" i="42"/>
  <c r="G413" i="42"/>
  <c r="G437" i="42"/>
  <c r="G87" i="42"/>
  <c r="G153" i="42"/>
  <c r="G237" i="42"/>
  <c r="G438" i="42"/>
  <c r="G16" i="42"/>
  <c r="F198" i="42"/>
  <c r="F234" i="42"/>
  <c r="F386" i="42"/>
  <c r="I418" i="42"/>
  <c r="F149" i="42"/>
  <c r="I305" i="42"/>
  <c r="I24" i="42"/>
  <c r="I64" i="42"/>
  <c r="F97" i="42"/>
  <c r="I143" i="42"/>
  <c r="F199" i="42"/>
  <c r="G235" i="42"/>
  <c r="F259" i="42"/>
  <c r="F363" i="42"/>
  <c r="F379" i="42"/>
  <c r="F141" i="42"/>
  <c r="F313" i="42"/>
  <c r="I252" i="42"/>
  <c r="I272" i="42"/>
  <c r="G348" i="42"/>
  <c r="F408" i="42"/>
  <c r="F437" i="42"/>
  <c r="F87" i="42"/>
  <c r="I357" i="42"/>
  <c r="F55" i="42"/>
  <c r="G197" i="42"/>
  <c r="G309" i="42"/>
  <c r="G17" i="42"/>
  <c r="F64" i="42"/>
  <c r="I119" i="42"/>
  <c r="I223" i="42"/>
  <c r="G275" i="42"/>
  <c r="I363" i="42"/>
  <c r="I411" i="42"/>
  <c r="F353" i="42"/>
  <c r="G420" i="42"/>
  <c r="F10" i="42"/>
  <c r="F49" i="42"/>
  <c r="F112" i="42"/>
  <c r="G152" i="42"/>
  <c r="G212" i="42"/>
  <c r="G272" i="42"/>
  <c r="F340" i="42"/>
  <c r="F392" i="42"/>
  <c r="G74" i="42"/>
  <c r="G431" i="42"/>
  <c r="I369" i="42"/>
  <c r="G113" i="42"/>
  <c r="G257" i="42"/>
  <c r="F24" i="42"/>
  <c r="F119" i="42"/>
  <c r="G223" i="42"/>
  <c r="I343" i="42"/>
  <c r="F395" i="42"/>
  <c r="I301" i="42"/>
  <c r="F338" i="42"/>
  <c r="F253" i="42"/>
  <c r="F58" i="42"/>
  <c r="G97" i="42"/>
  <c r="I135" i="42"/>
  <c r="I151" i="42"/>
  <c r="G191" i="42"/>
  <c r="F227" i="42"/>
  <c r="F235" i="42"/>
  <c r="G259" i="42"/>
  <c r="F303" i="42"/>
  <c r="G347" i="42"/>
  <c r="G371" i="42"/>
  <c r="I313" i="42"/>
  <c r="G33" i="42"/>
  <c r="F104" i="42"/>
  <c r="G116" i="42"/>
  <c r="G184" i="42"/>
  <c r="F272" i="42"/>
  <c r="I340" i="42"/>
  <c r="F352" i="42"/>
  <c r="F372" i="42"/>
  <c r="G396" i="42"/>
  <c r="F22" i="42"/>
  <c r="G377" i="42"/>
  <c r="F414" i="42"/>
  <c r="G245" i="42"/>
  <c r="G162" i="42"/>
  <c r="F222" i="42"/>
  <c r="F270" i="42"/>
  <c r="F398" i="42"/>
  <c r="F70" i="42"/>
  <c r="G217" i="42"/>
  <c r="I48" i="42"/>
  <c r="G103" i="42"/>
  <c r="F151" i="42"/>
  <c r="F175" i="42"/>
  <c r="F319" i="42"/>
  <c r="F371" i="42"/>
  <c r="G121" i="42"/>
  <c r="G189" i="42"/>
  <c r="G269" i="42"/>
  <c r="G423" i="42"/>
  <c r="I428" i="42"/>
  <c r="I49" i="42"/>
  <c r="I69" i="42"/>
  <c r="I83" i="42"/>
  <c r="I112" i="42"/>
  <c r="G144" i="42"/>
  <c r="I172" i="42"/>
  <c r="F184" i="42"/>
  <c r="I200" i="42"/>
  <c r="F300" i="42"/>
  <c r="G340" i="42"/>
  <c r="G360" i="42"/>
  <c r="F396" i="42"/>
  <c r="F413" i="42"/>
  <c r="I125" i="42"/>
  <c r="F237" i="42"/>
  <c r="I297" i="42"/>
  <c r="I431" i="42"/>
  <c r="F79" i="42"/>
  <c r="G138" i="42"/>
  <c r="I389" i="42"/>
  <c r="F305" i="42"/>
  <c r="F9" i="42"/>
  <c r="F127" i="42"/>
  <c r="I259" i="42"/>
  <c r="G395" i="42"/>
  <c r="I62" i="42"/>
  <c r="I233" i="42"/>
  <c r="F423" i="42"/>
  <c r="F66" i="42"/>
  <c r="F45" i="42"/>
  <c r="G83" i="42"/>
  <c r="F144" i="42"/>
  <c r="I328" i="42"/>
  <c r="F348" i="42"/>
  <c r="I408" i="42"/>
  <c r="G221" i="42"/>
  <c r="G227" i="42"/>
  <c r="F263" i="42"/>
  <c r="F271" i="42"/>
  <c r="F287" i="42"/>
  <c r="I303" i="42"/>
  <c r="I331" i="42"/>
  <c r="G84" i="42"/>
  <c r="G141" i="42"/>
  <c r="I269" i="42"/>
  <c r="F285" i="42"/>
  <c r="G313" i="42"/>
  <c r="G373" i="42"/>
  <c r="F428" i="42"/>
  <c r="I14" i="42"/>
  <c r="G25" i="42"/>
  <c r="F33" i="42"/>
  <c r="G53" i="42"/>
  <c r="F61" i="42"/>
  <c r="G86" i="42"/>
  <c r="G94" i="42"/>
  <c r="I116" i="42"/>
  <c r="G124" i="42"/>
  <c r="G132" i="42"/>
  <c r="G136" i="42"/>
  <c r="I156" i="42"/>
  <c r="G164" i="42"/>
  <c r="F168" i="42"/>
  <c r="F176" i="42"/>
  <c r="I204" i="42"/>
  <c r="F224" i="42"/>
  <c r="I244" i="42"/>
  <c r="F264" i="42"/>
  <c r="I284" i="42"/>
  <c r="F312" i="42"/>
  <c r="I332" i="42"/>
  <c r="G372" i="42"/>
  <c r="I384" i="42"/>
  <c r="I396" i="42"/>
  <c r="G400" i="42"/>
  <c r="G22" i="42"/>
  <c r="I221" i="42"/>
  <c r="I237" i="42"/>
  <c r="F265" i="42"/>
  <c r="I377" i="42"/>
  <c r="G414" i="42"/>
  <c r="I438" i="42"/>
  <c r="G21" i="42"/>
  <c r="I240" i="42"/>
  <c r="I368" i="42"/>
  <c r="F377" i="42"/>
  <c r="F245" i="42"/>
  <c r="I8" i="42"/>
  <c r="F16" i="42"/>
  <c r="I96" i="42"/>
  <c r="F34" i="42"/>
  <c r="G369" i="42"/>
  <c r="G365" i="42"/>
  <c r="F56" i="42"/>
  <c r="F143" i="42"/>
  <c r="G283" i="42"/>
  <c r="G327" i="42"/>
  <c r="F121" i="42"/>
  <c r="F269" i="42"/>
  <c r="I393" i="42"/>
  <c r="I18" i="42"/>
  <c r="F57" i="42"/>
  <c r="G77" i="42"/>
  <c r="G102" i="42"/>
  <c r="G200" i="42"/>
  <c r="G240" i="42"/>
  <c r="F280" i="42"/>
  <c r="I300" i="42"/>
  <c r="F368" i="42"/>
  <c r="F380" i="42"/>
  <c r="G357" i="42"/>
  <c r="I430" i="42"/>
  <c r="I71" i="42"/>
  <c r="I262" i="42"/>
  <c r="G298" i="42"/>
  <c r="I433" i="42"/>
  <c r="G181" i="42"/>
  <c r="I273" i="42"/>
  <c r="F389" i="42"/>
  <c r="I30" i="42"/>
  <c r="I255" i="42"/>
  <c r="F335" i="42"/>
  <c r="F62" i="42"/>
  <c r="I121" i="42"/>
  <c r="I261" i="42"/>
  <c r="G405" i="42"/>
  <c r="G333" i="42"/>
  <c r="I404" i="42"/>
  <c r="I392" i="42"/>
  <c r="I380" i="42"/>
  <c r="G368" i="42"/>
  <c r="G356" i="42"/>
  <c r="I296" i="42"/>
  <c r="F200" i="42"/>
  <c r="I168" i="42"/>
  <c r="G57" i="42"/>
  <c r="G393" i="42"/>
  <c r="F161" i="42"/>
  <c r="G351" i="42"/>
  <c r="I283" i="42"/>
  <c r="G119" i="42"/>
  <c r="F107" i="42"/>
  <c r="I333" i="42"/>
  <c r="F281" i="42"/>
  <c r="G177" i="42"/>
  <c r="I356" i="42"/>
  <c r="I308" i="42"/>
  <c r="G280" i="42"/>
  <c r="F268" i="42"/>
  <c r="G188" i="42"/>
  <c r="F152" i="42"/>
  <c r="G140" i="42"/>
  <c r="F86" i="42"/>
  <c r="I45" i="42"/>
  <c r="F420" i="42"/>
  <c r="F307" i="42"/>
  <c r="I76" i="42"/>
  <c r="I415" i="42"/>
  <c r="G82" i="42"/>
  <c r="F52" i="42"/>
  <c r="F44" i="42"/>
  <c r="G40" i="42"/>
  <c r="I241" i="42"/>
  <c r="I95" i="42"/>
  <c r="I58" i="42"/>
  <c r="I289" i="42"/>
  <c r="G253" i="42"/>
  <c r="F425" i="42"/>
  <c r="G362" i="42"/>
  <c r="F302" i="42"/>
  <c r="I222" i="42"/>
  <c r="G110" i="42"/>
  <c r="G81" i="42"/>
  <c r="I50" i="42"/>
  <c r="G78" i="42"/>
  <c r="I99" i="42"/>
  <c r="G397" i="42"/>
  <c r="G23" i="42"/>
  <c r="I27" i="42"/>
  <c r="I31" i="42"/>
  <c r="F35" i="42"/>
  <c r="F39" i="42"/>
  <c r="G63" i="42"/>
  <c r="G67" i="42"/>
  <c r="F71" i="42"/>
  <c r="G92" i="42"/>
  <c r="F96" i="42"/>
  <c r="F122" i="42"/>
  <c r="F126" i="42"/>
  <c r="I150" i="42"/>
  <c r="F154" i="42"/>
  <c r="F158" i="42"/>
  <c r="I182" i="42"/>
  <c r="G186" i="42"/>
  <c r="F190" i="42"/>
  <c r="G210" i="42"/>
  <c r="F218" i="42"/>
  <c r="G222" i="42"/>
  <c r="I242" i="42"/>
  <c r="I246" i="42"/>
  <c r="I250" i="42"/>
  <c r="F254" i="42"/>
  <c r="G274" i="42"/>
  <c r="I278" i="42"/>
  <c r="F282" i="42"/>
  <c r="F286" i="42"/>
  <c r="I310" i="42"/>
  <c r="I314" i="42"/>
  <c r="F318" i="42"/>
  <c r="I342" i="42"/>
  <c r="F346" i="42"/>
  <c r="F350" i="42"/>
  <c r="I374" i="42"/>
  <c r="I378" i="42"/>
  <c r="F382" i="42"/>
  <c r="I410" i="42"/>
  <c r="I417" i="42"/>
  <c r="G425" i="42"/>
  <c r="G70" i="42"/>
  <c r="G80" i="42"/>
  <c r="F91" i="42"/>
  <c r="G137" i="42"/>
  <c r="I157" i="42"/>
  <c r="G169" i="42"/>
  <c r="I185" i="42"/>
  <c r="I26" i="42"/>
  <c r="G50" i="42"/>
  <c r="F78" i="42"/>
  <c r="I293" i="42"/>
  <c r="F397" i="42"/>
  <c r="I4" i="42"/>
  <c r="F27" i="42"/>
  <c r="G31" i="42"/>
  <c r="I35" i="42"/>
  <c r="I59" i="42"/>
  <c r="F67" i="42"/>
  <c r="G88" i="42"/>
  <c r="F92" i="42"/>
  <c r="F110" i="42"/>
  <c r="I114" i="42"/>
  <c r="G118" i="42"/>
  <c r="I122" i="42"/>
  <c r="F142" i="42"/>
  <c r="I146" i="42"/>
  <c r="G150" i="42"/>
  <c r="I154" i="42"/>
  <c r="G178" i="42"/>
  <c r="G182" i="42"/>
  <c r="F186" i="42"/>
  <c r="I206" i="42"/>
  <c r="G214" i="42"/>
  <c r="I218" i="42"/>
  <c r="G242" i="42"/>
  <c r="G246" i="42"/>
  <c r="F250" i="42"/>
  <c r="I270" i="42"/>
  <c r="I274" i="42"/>
  <c r="G278" i="42"/>
  <c r="I282" i="42"/>
  <c r="I302" i="42"/>
  <c r="G306" i="42"/>
  <c r="G310" i="42"/>
  <c r="F314" i="42"/>
  <c r="G338" i="42"/>
  <c r="G342" i="42"/>
  <c r="I346" i="42"/>
  <c r="I11" i="42"/>
  <c r="F19" i="42"/>
  <c r="G26" i="42"/>
  <c r="F50" i="42"/>
  <c r="I165" i="42"/>
  <c r="I245" i="42"/>
  <c r="G293" i="42"/>
  <c r="I397" i="42"/>
  <c r="I16" i="42"/>
  <c r="G27" i="42"/>
  <c r="F31" i="42"/>
  <c r="G59" i="42"/>
  <c r="F63" i="42"/>
  <c r="I81" i="42"/>
  <c r="F88" i="42"/>
  <c r="G114" i="42"/>
  <c r="F118" i="42"/>
  <c r="I134" i="42"/>
  <c r="G142" i="42"/>
  <c r="G146" i="42"/>
  <c r="F150" i="42"/>
  <c r="I174" i="42"/>
  <c r="I178" i="42"/>
  <c r="F182" i="42"/>
  <c r="I210" i="42"/>
  <c r="F214" i="42"/>
  <c r="I238" i="42"/>
  <c r="F246" i="42"/>
  <c r="F278" i="42"/>
  <c r="G302" i="42"/>
  <c r="I306" i="42"/>
  <c r="F310" i="42"/>
  <c r="I334" i="42"/>
  <c r="I338" i="42"/>
  <c r="F342" i="42"/>
  <c r="G11" i="42"/>
  <c r="G205" i="42"/>
  <c r="G8" i="42"/>
  <c r="G12" i="42"/>
  <c r="I43" i="42"/>
  <c r="F47" i="42"/>
  <c r="I55" i="42"/>
  <c r="G96" i="42"/>
  <c r="I106" i="42"/>
  <c r="I126" i="42"/>
  <c r="F138" i="42"/>
  <c r="I158" i="42"/>
  <c r="F174" i="42"/>
  <c r="G194" i="42"/>
  <c r="G206" i="42"/>
  <c r="G250" i="42"/>
  <c r="G262" i="42"/>
  <c r="F274" i="42"/>
  <c r="F298" i="42"/>
  <c r="I318" i="42"/>
  <c r="F334" i="42"/>
  <c r="I354" i="42"/>
  <c r="F358" i="42"/>
  <c r="G374" i="42"/>
  <c r="G394" i="42"/>
  <c r="I406" i="42"/>
  <c r="F417" i="42"/>
  <c r="I15" i="42"/>
  <c r="I42" i="42"/>
  <c r="F54" i="42"/>
  <c r="G91" i="42"/>
  <c r="G109" i="42"/>
  <c r="F117" i="42"/>
  <c r="I169" i="42"/>
  <c r="G209" i="42"/>
  <c r="G213" i="42"/>
  <c r="G329" i="42"/>
  <c r="G341" i="42"/>
  <c r="F349" i="42"/>
  <c r="I439" i="42"/>
  <c r="F416" i="42"/>
  <c r="I424" i="42"/>
  <c r="G58" i="42"/>
  <c r="G193" i="42"/>
  <c r="F217" i="42"/>
  <c r="F241" i="42"/>
  <c r="G345" i="42"/>
  <c r="I365" i="42"/>
  <c r="G385" i="42"/>
  <c r="F401" i="42"/>
  <c r="I9" i="42"/>
  <c r="G13" i="42"/>
  <c r="G24" i="42"/>
  <c r="F28" i="42"/>
  <c r="I52" i="42"/>
  <c r="G56" i="42"/>
  <c r="F60" i="42"/>
  <c r="F85" i="42"/>
  <c r="I107" i="42"/>
  <c r="G111" i="42"/>
  <c r="I139" i="42"/>
  <c r="G143" i="42"/>
  <c r="F147" i="42"/>
  <c r="I171" i="42"/>
  <c r="G175" i="42"/>
  <c r="F179" i="42"/>
  <c r="I203" i="42"/>
  <c r="G207" i="42"/>
  <c r="F211" i="42"/>
  <c r="I235" i="42"/>
  <c r="F239" i="42"/>
  <c r="F243" i="42"/>
  <c r="G267" i="42"/>
  <c r="I295" i="42"/>
  <c r="G299" i="42"/>
  <c r="G303" i="42"/>
  <c r="I307" i="42"/>
  <c r="I327" i="42"/>
  <c r="G331" i="42"/>
  <c r="G335" i="42"/>
  <c r="I339" i="42"/>
  <c r="G363" i="42"/>
  <c r="I367" i="42"/>
  <c r="I371" i="42"/>
  <c r="I395" i="42"/>
  <c r="F399" i="42"/>
  <c r="F403" i="42"/>
  <c r="G7" i="42"/>
  <c r="F11" i="42"/>
  <c r="F205" i="42"/>
  <c r="F8" i="42"/>
  <c r="F12" i="42"/>
  <c r="F43" i="42"/>
  <c r="I63" i="42"/>
  <c r="I67" i="42"/>
  <c r="I79" i="42"/>
  <c r="F114" i="42"/>
  <c r="G126" i="42"/>
  <c r="I138" i="42"/>
  <c r="G158" i="42"/>
  <c r="G170" i="42"/>
  <c r="I190" i="42"/>
  <c r="F206" i="42"/>
  <c r="I214" i="42"/>
  <c r="F226" i="42"/>
  <c r="F238" i="42"/>
  <c r="F262" i="42"/>
  <c r="G282" i="42"/>
  <c r="I294" i="42"/>
  <c r="I298" i="42"/>
  <c r="G318" i="42"/>
  <c r="G330" i="42"/>
  <c r="F354" i="42"/>
  <c r="G370" i="42"/>
  <c r="F374" i="42"/>
  <c r="I390" i="42"/>
  <c r="F394" i="42"/>
  <c r="G406" i="42"/>
  <c r="H410" i="42"/>
  <c r="G417" i="42"/>
  <c r="I34" i="42"/>
  <c r="G42" i="42"/>
  <c r="F109" i="42"/>
  <c r="G157" i="42"/>
  <c r="I209" i="42"/>
  <c r="F213" i="42"/>
  <c r="G321" i="42"/>
  <c r="I329" i="42"/>
  <c r="F341" i="42"/>
  <c r="I409" i="42"/>
  <c r="G439" i="42"/>
  <c r="G3" i="42"/>
  <c r="F26" i="42"/>
  <c r="F293" i="42"/>
  <c r="G4" i="42"/>
  <c r="G20" i="42"/>
  <c r="F23" i="42"/>
  <c r="G55" i="42"/>
  <c r="F75" i="42"/>
  <c r="G79" i="42"/>
  <c r="I92" i="42"/>
  <c r="I110" i="42"/>
  <c r="F146" i="42"/>
  <c r="F170" i="42"/>
  <c r="G190" i="42"/>
  <c r="G202" i="42"/>
  <c r="I226" i="42"/>
  <c r="G238" i="42"/>
  <c r="G258" i="42"/>
  <c r="G294" i="42"/>
  <c r="F306" i="42"/>
  <c r="I326" i="42"/>
  <c r="I330" i="42"/>
  <c r="I350" i="42"/>
  <c r="I370" i="42"/>
  <c r="I386" i="42"/>
  <c r="G390" i="42"/>
  <c r="F410" i="42"/>
  <c r="G34" i="42"/>
  <c r="F42" i="42"/>
  <c r="I80" i="42"/>
  <c r="I91" i="42"/>
  <c r="G145" i="42"/>
  <c r="F157" i="42"/>
  <c r="I197" i="42"/>
  <c r="I309" i="42"/>
  <c r="I321" i="42"/>
  <c r="F329" i="42"/>
  <c r="G389" i="42"/>
  <c r="G409" i="42"/>
  <c r="F439" i="42"/>
  <c r="G426" i="42"/>
  <c r="F434" i="42"/>
  <c r="F30" i="42"/>
  <c r="I149" i="42"/>
  <c r="F173" i="42"/>
  <c r="I193" i="42"/>
  <c r="I325" i="42"/>
  <c r="F345" i="42"/>
  <c r="F365" i="42"/>
  <c r="I5" i="42"/>
  <c r="F17" i="42"/>
  <c r="F99" i="42"/>
  <c r="F20" i="42"/>
  <c r="G51" i="42"/>
  <c r="G100" i="42"/>
  <c r="G130" i="42"/>
  <c r="I142" i="42"/>
  <c r="F202" i="42"/>
  <c r="F210" i="42"/>
  <c r="G218" i="42"/>
  <c r="G314" i="42"/>
  <c r="G322" i="42"/>
  <c r="I366" i="42"/>
  <c r="F378" i="42"/>
  <c r="F406" i="42"/>
  <c r="F169" i="42"/>
  <c r="F197" i="42"/>
  <c r="F289" i="42"/>
  <c r="G349" i="42"/>
  <c r="G381" i="42"/>
  <c r="G432" i="42"/>
  <c r="F440" i="42"/>
  <c r="G434" i="42"/>
  <c r="G95" i="42"/>
  <c r="I113" i="42"/>
  <c r="I257" i="42"/>
  <c r="G325" i="42"/>
  <c r="I385" i="42"/>
  <c r="G5" i="42"/>
  <c r="I17" i="42"/>
  <c r="I32" i="42"/>
  <c r="I56" i="42"/>
  <c r="G60" i="42"/>
  <c r="G76" i="42"/>
  <c r="F89" i="42"/>
  <c r="G93" i="42"/>
  <c r="G127" i="42"/>
  <c r="G131" i="42"/>
  <c r="F135" i="42"/>
  <c r="I147" i="42"/>
  <c r="G151" i="42"/>
  <c r="G171" i="42"/>
  <c r="I187" i="42"/>
  <c r="F191" i="42"/>
  <c r="G211" i="42"/>
  <c r="G231" i="42"/>
  <c r="I251" i="42"/>
  <c r="G271" i="42"/>
  <c r="G287" i="42"/>
  <c r="G291" i="42"/>
  <c r="F295" i="42"/>
  <c r="G311" i="42"/>
  <c r="I315" i="42"/>
  <c r="F331" i="42"/>
  <c r="I351" i="42"/>
  <c r="F355" i="42"/>
  <c r="F359" i="42"/>
  <c r="F375" i="42"/>
  <c r="I379" i="42"/>
  <c r="G399" i="42"/>
  <c r="G427" i="42"/>
  <c r="F435" i="42"/>
  <c r="I20" i="42"/>
  <c r="F51" i="42"/>
  <c r="F59" i="42"/>
  <c r="G75" i="42"/>
  <c r="I166" i="42"/>
  <c r="I202" i="42"/>
  <c r="G226" i="42"/>
  <c r="G234" i="42"/>
  <c r="G266" i="42"/>
  <c r="G290" i="42"/>
  <c r="I322" i="42"/>
  <c r="G346" i="42"/>
  <c r="G354" i="42"/>
  <c r="G366" i="42"/>
  <c r="G386" i="42"/>
  <c r="G15" i="42"/>
  <c r="I70" i="42"/>
  <c r="I213" i="42"/>
  <c r="G273" i="42"/>
  <c r="F321" i="42"/>
  <c r="F381" i="42"/>
  <c r="G424" i="42"/>
  <c r="F432" i="42"/>
  <c r="I434" i="42"/>
  <c r="F95" i="42"/>
  <c r="F113" i="42"/>
  <c r="G173" i="42"/>
  <c r="F257" i="42"/>
  <c r="G305" i="42"/>
  <c r="F325" i="42"/>
  <c r="F385" i="42"/>
  <c r="F5" i="42"/>
  <c r="G36" i="42"/>
  <c r="I72" i="42"/>
  <c r="F76" i="42"/>
  <c r="F93" i="42"/>
  <c r="I103" i="42"/>
  <c r="F111" i="42"/>
  <c r="I123" i="42"/>
  <c r="F131" i="42"/>
  <c r="I159" i="42"/>
  <c r="G167" i="42"/>
  <c r="F165" i="42"/>
  <c r="F4" i="42"/>
  <c r="I12" i="42"/>
  <c r="I39" i="42"/>
  <c r="I47" i="42"/>
  <c r="I88" i="42"/>
  <c r="F162" i="42"/>
  <c r="F178" i="42"/>
  <c r="F258" i="42"/>
  <c r="G286" i="42"/>
  <c r="F322" i="42"/>
  <c r="F330" i="42"/>
  <c r="G350" i="42"/>
  <c r="I398" i="42"/>
  <c r="F15" i="42"/>
  <c r="F137" i="42"/>
  <c r="F185" i="42"/>
  <c r="G229" i="42"/>
  <c r="G361" i="42"/>
  <c r="F424" i="42"/>
  <c r="G418" i="42"/>
  <c r="G30" i="42"/>
  <c r="G133" i="42"/>
  <c r="F193" i="42"/>
  <c r="I345" i="42"/>
  <c r="G415" i="42"/>
  <c r="G32" i="42"/>
  <c r="G48" i="42"/>
  <c r="G64" i="42"/>
  <c r="G72" i="42"/>
  <c r="I97" i="42"/>
  <c r="I101" i="42"/>
  <c r="I111" i="42"/>
  <c r="G159" i="42"/>
  <c r="F171" i="42"/>
  <c r="G183" i="42"/>
  <c r="G215" i="42"/>
  <c r="F231" i="42"/>
  <c r="F247" i="42"/>
  <c r="F267" i="42"/>
  <c r="I279" i="42"/>
  <c r="I299" i="42"/>
  <c r="F311" i="42"/>
  <c r="G323" i="42"/>
  <c r="G339" i="42"/>
  <c r="G355" i="42"/>
  <c r="G383" i="42"/>
  <c r="F387" i="42"/>
  <c r="I391" i="42"/>
  <c r="G403" i="42"/>
  <c r="I407" i="42"/>
  <c r="I427" i="42"/>
  <c r="G62" i="42"/>
  <c r="I84" i="42"/>
  <c r="G233" i="42"/>
  <c r="I249" i="42"/>
  <c r="F261" i="42"/>
  <c r="G353" i="42"/>
  <c r="I373" i="42"/>
  <c r="F393" i="42"/>
  <c r="G428" i="42"/>
  <c r="I10" i="42"/>
  <c r="G14" i="42"/>
  <c r="F37" i="42"/>
  <c r="I41" i="42"/>
  <c r="G45" i="42"/>
  <c r="G69" i="42"/>
  <c r="F73" i="42"/>
  <c r="F77" i="42"/>
  <c r="I86" i="42"/>
  <c r="F94" i="42"/>
  <c r="G98" i="42"/>
  <c r="F102" i="42"/>
  <c r="I120" i="42"/>
  <c r="F124" i="42"/>
  <c r="F128" i="42"/>
  <c r="F132" i="42"/>
  <c r="G156" i="42"/>
  <c r="I160" i="42"/>
  <c r="F164" i="42"/>
  <c r="F188" i="42"/>
  <c r="G192" i="42"/>
  <c r="F196" i="42"/>
  <c r="G220" i="42"/>
  <c r="G224" i="42"/>
  <c r="F228" i="42"/>
  <c r="G252" i="42"/>
  <c r="I256" i="42"/>
  <c r="F260" i="42"/>
  <c r="G284" i="42"/>
  <c r="F292" i="42"/>
  <c r="G316" i="42"/>
  <c r="I320" i="42"/>
  <c r="F324" i="42"/>
  <c r="I352" i="42"/>
  <c r="F356" i="42"/>
  <c r="I19" i="42"/>
  <c r="G129" i="42"/>
  <c r="I23" i="42"/>
  <c r="G39" i="42"/>
  <c r="G47" i="42"/>
  <c r="F81" i="42"/>
  <c r="G106" i="42"/>
  <c r="G154" i="42"/>
  <c r="I162" i="42"/>
  <c r="I198" i="42"/>
  <c r="F242" i="42"/>
  <c r="F366" i="42"/>
  <c r="I382" i="42"/>
  <c r="G398" i="42"/>
  <c r="I109" i="42"/>
  <c r="I181" i="42"/>
  <c r="F209" i="42"/>
  <c r="F229" i="42"/>
  <c r="I361" i="42"/>
  <c r="F418" i="42"/>
  <c r="F133" i="42"/>
  <c r="I173" i="42"/>
  <c r="G241" i="42"/>
  <c r="I277" i="42"/>
  <c r="G9" i="42"/>
  <c r="F32" i="42"/>
  <c r="I40" i="42"/>
  <c r="I60" i="42"/>
  <c r="F72" i="42"/>
  <c r="G89" i="42"/>
  <c r="F101" i="42"/>
  <c r="F123" i="42"/>
  <c r="G135" i="42"/>
  <c r="G147" i="42"/>
  <c r="I155" i="42"/>
  <c r="F159" i="42"/>
  <c r="F183" i="42"/>
  <c r="I191" i="42"/>
  <c r="I195" i="42"/>
  <c r="G199" i="42"/>
  <c r="I211" i="42"/>
  <c r="I227" i="42"/>
  <c r="I243" i="42"/>
  <c r="G247" i="42"/>
  <c r="I263" i="42"/>
  <c r="I267" i="42"/>
  <c r="G279" i="42"/>
  <c r="F283" i="42"/>
  <c r="G295" i="42"/>
  <c r="G307" i="42"/>
  <c r="I319" i="42"/>
  <c r="F323" i="42"/>
  <c r="F339" i="42"/>
  <c r="I355" i="42"/>
  <c r="G367" i="42"/>
  <c r="F383" i="42"/>
  <c r="I387" i="42"/>
  <c r="I403" i="42"/>
  <c r="G419" i="42"/>
  <c r="F427" i="42"/>
  <c r="I7" i="42"/>
  <c r="I38" i="42"/>
  <c r="F84" i="42"/>
  <c r="I189" i="42"/>
  <c r="G225" i="42"/>
  <c r="F233" i="42"/>
  <c r="F249" i="42"/>
  <c r="G337" i="42"/>
  <c r="I353" i="42"/>
  <c r="F373" i="42"/>
  <c r="G436" i="42"/>
  <c r="I66" i="42"/>
  <c r="G6" i="42"/>
  <c r="G10" i="42"/>
  <c r="F21" i="42"/>
  <c r="I33" i="42"/>
  <c r="G37" i="42"/>
  <c r="G41" i="42"/>
  <c r="I65" i="42"/>
  <c r="F69" i="42"/>
  <c r="I73" i="42"/>
  <c r="I90" i="42"/>
  <c r="I98" i="42"/>
  <c r="G120" i="42"/>
  <c r="I124" i="42"/>
  <c r="I128" i="42"/>
  <c r="I152" i="42"/>
  <c r="F156" i="42"/>
  <c r="I184" i="42"/>
  <c r="I188" i="42"/>
  <c r="I192" i="42"/>
  <c r="F212" i="42"/>
  <c r="I216" i="42"/>
  <c r="F220" i="42"/>
  <c r="I224" i="42"/>
  <c r="I248" i="42"/>
  <c r="F252" i="42"/>
  <c r="G256" i="42"/>
  <c r="I280" i="42"/>
  <c r="F284" i="42"/>
  <c r="G288" i="42"/>
  <c r="I312" i="42"/>
  <c r="F316" i="42"/>
  <c r="G320" i="42"/>
  <c r="I344" i="42"/>
  <c r="G352" i="42"/>
  <c r="F129" i="42"/>
  <c r="I205" i="42"/>
  <c r="I51" i="42"/>
  <c r="G71" i="42"/>
  <c r="G166" i="42"/>
  <c r="G174" i="42"/>
  <c r="I186" i="42"/>
  <c r="I234" i="42"/>
  <c r="G254" i="42"/>
  <c r="F294" i="42"/>
  <c r="F362" i="42"/>
  <c r="G382" i="42"/>
  <c r="I402" i="42"/>
  <c r="G410" i="42"/>
  <c r="I425" i="42"/>
  <c r="G185" i="42"/>
  <c r="F273" i="42"/>
  <c r="F309" i="42"/>
  <c r="F426" i="42"/>
  <c r="G401" i="42"/>
  <c r="I28" i="42"/>
  <c r="I36" i="42"/>
  <c r="F68" i="42"/>
  <c r="G85" i="42"/>
  <c r="F103" i="42"/>
  <c r="I131" i="42"/>
  <c r="I167" i="42"/>
  <c r="I175" i="42"/>
  <c r="G187" i="42"/>
  <c r="F207" i="42"/>
  <c r="I215" i="42"/>
  <c r="F219" i="42"/>
  <c r="I239" i="42"/>
  <c r="G251" i="42"/>
  <c r="F275" i="42"/>
  <c r="F327" i="42"/>
  <c r="F347" i="42"/>
  <c r="G359" i="42"/>
  <c r="F367" i="42"/>
  <c r="G411" i="42"/>
  <c r="G38" i="42"/>
  <c r="F189" i="42"/>
  <c r="G249" i="42"/>
  <c r="G301" i="42"/>
  <c r="G412" i="42"/>
  <c r="I420" i="42"/>
  <c r="G66" i="42"/>
  <c r="G18" i="42"/>
  <c r="F29" i="42"/>
  <c r="F53" i="42"/>
  <c r="G61" i="42"/>
  <c r="F83" i="42"/>
  <c r="I94" i="42"/>
  <c r="I104" i="42"/>
  <c r="I108" i="42"/>
  <c r="F120" i="42"/>
  <c r="F136" i="42"/>
  <c r="F148" i="42"/>
  <c r="F160" i="42"/>
  <c r="I176" i="42"/>
  <c r="G180" i="42"/>
  <c r="F192" i="42"/>
  <c r="G204" i="42"/>
  <c r="F208" i="42"/>
  <c r="I220" i="42"/>
  <c r="G232" i="42"/>
  <c r="G248" i="42"/>
  <c r="I260" i="42"/>
  <c r="G264" i="42"/>
  <c r="I276" i="42"/>
  <c r="F288" i="42"/>
  <c r="G292" i="42"/>
  <c r="F304" i="42"/>
  <c r="G308" i="42"/>
  <c r="F320" i="42"/>
  <c r="G332" i="42"/>
  <c r="G336" i="42"/>
  <c r="F364" i="42"/>
  <c r="G380" i="42"/>
  <c r="G388" i="42"/>
  <c r="G392" i="42"/>
  <c r="I421" i="42"/>
  <c r="G429" i="42"/>
  <c r="I437" i="42"/>
  <c r="F105" i="42"/>
  <c r="I153" i="42"/>
  <c r="F177" i="42"/>
  <c r="G265" i="42"/>
  <c r="G297" i="42"/>
  <c r="G317" i="42"/>
  <c r="F333" i="42"/>
  <c r="I422" i="42"/>
  <c r="G430" i="42"/>
  <c r="F438" i="42"/>
  <c r="F402" i="42"/>
  <c r="G54" i="42"/>
  <c r="I117" i="42"/>
  <c r="I145" i="42"/>
  <c r="I253" i="42"/>
  <c r="I341" i="42"/>
  <c r="F361" i="42"/>
  <c r="I381" i="42"/>
  <c r="F409" i="42"/>
  <c r="G416" i="42"/>
  <c r="I432" i="42"/>
  <c r="G19" i="42"/>
  <c r="I78" i="42"/>
  <c r="I129" i="42"/>
  <c r="G43" i="42"/>
  <c r="G134" i="42"/>
  <c r="F166" i="42"/>
  <c r="I230" i="42"/>
  <c r="I266" i="42"/>
  <c r="I286" i="42"/>
  <c r="G326" i="42"/>
  <c r="G334" i="42"/>
  <c r="I358" i="42"/>
  <c r="G402" i="42"/>
  <c r="I54" i="42"/>
  <c r="F80" i="42"/>
  <c r="G149" i="42"/>
  <c r="G277" i="42"/>
  <c r="I401" i="42"/>
  <c r="G28" i="42"/>
  <c r="F48" i="42"/>
  <c r="I82" i="42"/>
  <c r="I127" i="42"/>
  <c r="F139" i="42"/>
  <c r="F167" i="42"/>
  <c r="I183" i="42"/>
  <c r="F187" i="42"/>
  <c r="G195" i="42"/>
  <c r="F215" i="42"/>
  <c r="G239" i="42"/>
  <c r="I247" i="42"/>
  <c r="F251" i="42"/>
  <c r="I275" i="42"/>
  <c r="G315" i="42"/>
  <c r="I335" i="42"/>
  <c r="I347" i="42"/>
  <c r="G375" i="42"/>
  <c r="G387" i="42"/>
  <c r="I399" i="42"/>
  <c r="F411" i="42"/>
  <c r="F7" i="42"/>
  <c r="G161" i="42"/>
  <c r="I285" i="42"/>
  <c r="F301" i="42"/>
  <c r="I412" i="42"/>
  <c r="U2" i="42"/>
  <c r="F14" i="42"/>
  <c r="I29" i="42"/>
  <c r="F41" i="42"/>
  <c r="I53" i="42"/>
  <c r="I57" i="42"/>
  <c r="G90" i="42"/>
  <c r="G104" i="42"/>
  <c r="I148" i="42"/>
  <c r="G160" i="42"/>
  <c r="F172" i="42"/>
  <c r="G176" i="42"/>
  <c r="F204" i="42"/>
  <c r="F232" i="42"/>
  <c r="F244" i="42"/>
  <c r="F248" i="42"/>
  <c r="G260" i="42"/>
  <c r="G276" i="42"/>
  <c r="I288" i="42"/>
  <c r="G300" i="42"/>
  <c r="I304" i="42"/>
  <c r="F308" i="42"/>
  <c r="F332" i="42"/>
  <c r="I348" i="42"/>
  <c r="I360" i="42"/>
  <c r="I364" i="42"/>
  <c r="F384" i="42"/>
  <c r="F388" i="42"/>
  <c r="I413" i="42"/>
  <c r="G421" i="42"/>
  <c r="F429" i="42"/>
  <c r="I87" i="42"/>
  <c r="G125" i="42"/>
  <c r="F153" i="42"/>
  <c r="G281" i="42"/>
  <c r="F297" i="42"/>
  <c r="F317" i="42"/>
  <c r="I414" i="42"/>
  <c r="G422" i="42"/>
  <c r="F430" i="42"/>
  <c r="F3" i="42"/>
  <c r="G35" i="42"/>
  <c r="I75" i="42"/>
  <c r="F106" i="42"/>
  <c r="I118" i="42"/>
  <c r="F134" i="42"/>
  <c r="G198" i="42"/>
  <c r="G230" i="42"/>
  <c r="F266" i="42"/>
  <c r="G358" i="42"/>
  <c r="I394" i="42"/>
  <c r="I405" i="42"/>
  <c r="I317" i="42"/>
  <c r="I177" i="42"/>
  <c r="I105" i="42"/>
  <c r="F46" i="42"/>
  <c r="F421" i="42"/>
  <c r="F400" i="42"/>
  <c r="G376" i="42"/>
  <c r="I372" i="42"/>
  <c r="G344" i="42"/>
  <c r="G324" i="42"/>
  <c r="G304" i="42"/>
  <c r="G296" i="42"/>
  <c r="F276" i="42"/>
  <c r="I264" i="42"/>
  <c r="I236" i="42"/>
  <c r="F216" i="42"/>
  <c r="G168" i="42"/>
  <c r="I164" i="42"/>
  <c r="G148" i="42"/>
  <c r="I136" i="42"/>
  <c r="F116" i="42"/>
  <c r="G73" i="42"/>
  <c r="I25" i="42"/>
  <c r="I6" i="42"/>
  <c r="I2" i="42"/>
  <c r="F412" i="42"/>
  <c r="F337" i="42"/>
  <c r="G285" i="42"/>
  <c r="I225" i="42"/>
  <c r="I141" i="42"/>
  <c r="F38" i="42"/>
  <c r="I435" i="42"/>
  <c r="I419" i="42"/>
  <c r="F407" i="42"/>
  <c r="F391" i="42"/>
  <c r="I323" i="42"/>
  <c r="I287" i="42"/>
  <c r="F279" i="42"/>
  <c r="I271" i="42"/>
  <c r="G263" i="42"/>
  <c r="G219" i="42"/>
  <c r="G203" i="42"/>
  <c r="I199" i="42"/>
  <c r="F163" i="42"/>
  <c r="F155" i="42"/>
  <c r="G123" i="42"/>
  <c r="F115" i="42"/>
  <c r="I89" i="42"/>
  <c r="G68" i="42"/>
  <c r="G52" i="42"/>
  <c r="G44" i="42"/>
  <c r="F13" i="42"/>
  <c r="F277" i="42"/>
  <c r="I133" i="42"/>
  <c r="I440" i="42"/>
  <c r="G289" i="42"/>
  <c r="F370" i="42"/>
  <c r="F290" i="42"/>
  <c r="I194" i="42"/>
  <c r="I170" i="42"/>
  <c r="G122" i="42"/>
  <c r="I100" i="42"/>
  <c r="F422" i="42"/>
  <c r="F405" i="42"/>
  <c r="I265" i="42"/>
  <c r="I201" i="42"/>
  <c r="G46" i="42"/>
  <c r="I22" i="42"/>
  <c r="F404" i="42"/>
  <c r="I400" i="42"/>
  <c r="I388" i="42"/>
  <c r="F376" i="42"/>
  <c r="G364" i="42"/>
  <c r="F344" i="42"/>
  <c r="I324" i="42"/>
  <c r="F296" i="42"/>
  <c r="I268" i="42"/>
  <c r="F256" i="42"/>
  <c r="F236" i="42"/>
  <c r="G216" i="42"/>
  <c r="G196" i="42"/>
  <c r="F140" i="42"/>
  <c r="F108" i="42"/>
  <c r="F98" i="42"/>
  <c r="F65" i="42"/>
  <c r="F25" i="42"/>
  <c r="I21" i="42"/>
  <c r="I436" i="42"/>
  <c r="I337" i="42"/>
  <c r="F225" i="42"/>
  <c r="I161" i="42"/>
  <c r="G435" i="42"/>
  <c r="F419" i="42"/>
  <c r="G407" i="42"/>
  <c r="G391" i="42"/>
  <c r="I383" i="42"/>
  <c r="I359" i="42"/>
  <c r="F351" i="42"/>
  <c r="F343" i="42"/>
  <c r="F315" i="42"/>
  <c r="I291" i="42"/>
  <c r="F255" i="42"/>
  <c r="I219" i="42"/>
  <c r="F203" i="42"/>
  <c r="G179" i="42"/>
  <c r="G163" i="42"/>
  <c r="G139" i="42"/>
  <c r="G115" i="42"/>
  <c r="G107" i="42"/>
  <c r="G101" i="42"/>
  <c r="I68" i="42"/>
  <c r="I44" i="42"/>
  <c r="F36" i="42"/>
  <c r="I13" i="42"/>
  <c r="F415" i="42"/>
  <c r="I426" i="42"/>
  <c r="G440" i="42"/>
  <c r="I349" i="42"/>
  <c r="F181" i="42"/>
  <c r="G117" i="42"/>
  <c r="G433" i="42"/>
  <c r="I290" i="42"/>
  <c r="I254" i="42"/>
  <c r="F230" i="42"/>
  <c r="F194" i="42"/>
  <c r="I130" i="42"/>
  <c r="F100" i="42"/>
  <c r="G99" i="42"/>
  <c r="E64" i="42"/>
  <c r="O159" i="37"/>
  <c r="N72" i="37"/>
  <c r="O191" i="37"/>
  <c r="N62" i="37"/>
  <c r="N71" i="37"/>
  <c r="O215" i="37"/>
  <c r="O218" i="37"/>
  <c r="O127" i="37"/>
  <c r="O240" i="37"/>
  <c r="N275" i="37"/>
  <c r="N64" i="37"/>
  <c r="N87" i="37"/>
  <c r="O101" i="37"/>
  <c r="O231" i="37"/>
  <c r="N39" i="34"/>
  <c r="O111" i="34"/>
  <c r="O146" i="34"/>
  <c r="O151" i="34"/>
  <c r="O103" i="34"/>
  <c r="O159" i="34"/>
  <c r="O181" i="34"/>
  <c r="O119" i="34"/>
  <c r="O122" i="34"/>
  <c r="N34" i="34"/>
  <c r="O127" i="34"/>
  <c r="O104" i="34"/>
  <c r="O176" i="34"/>
  <c r="H433" i="42"/>
  <c r="E411" i="42"/>
  <c r="E363" i="42"/>
  <c r="E315" i="42"/>
  <c r="H430" i="42"/>
  <c r="H97" i="42"/>
  <c r="E186" i="42"/>
  <c r="E346" i="42"/>
  <c r="E106" i="42"/>
  <c r="E433" i="42"/>
  <c r="E403" i="42"/>
  <c r="E355" i="42"/>
  <c r="H315" i="42"/>
  <c r="H73" i="42"/>
  <c r="E129" i="42"/>
  <c r="H428" i="42"/>
  <c r="E306" i="42"/>
  <c r="H395" i="42"/>
  <c r="H355" i="42"/>
  <c r="H339" i="42"/>
  <c r="H398" i="42"/>
  <c r="H416" i="42"/>
  <c r="E91" i="42"/>
  <c r="H306" i="42"/>
  <c r="E6" i="42"/>
  <c r="H213" i="42"/>
  <c r="E146" i="42"/>
  <c r="E250" i="42"/>
  <c r="E61" i="42"/>
  <c r="E199" i="42"/>
  <c r="E66" i="42"/>
  <c r="E438" i="42"/>
  <c r="H27" i="42"/>
  <c r="H82" i="42"/>
  <c r="H214" i="42"/>
  <c r="H390" i="42"/>
  <c r="H317" i="42"/>
  <c r="H338" i="42"/>
  <c r="E436" i="42"/>
  <c r="E375" i="42"/>
  <c r="E257" i="42"/>
  <c r="E316" i="42"/>
  <c r="E193" i="42"/>
  <c r="E377" i="42"/>
  <c r="H409" i="42"/>
  <c r="H22" i="42"/>
  <c r="H60" i="42"/>
  <c r="H118" i="42"/>
  <c r="E206" i="42"/>
  <c r="H246" i="42"/>
  <c r="E278" i="42"/>
  <c r="H310" i="42"/>
  <c r="E342" i="42"/>
  <c r="E382" i="42"/>
  <c r="E81" i="42"/>
  <c r="H117" i="42"/>
  <c r="H319" i="42"/>
  <c r="H383" i="42"/>
  <c r="H124" i="42"/>
  <c r="H148" i="42"/>
  <c r="H180" i="42"/>
  <c r="E244" i="42"/>
  <c r="E308" i="42"/>
  <c r="H273" i="42"/>
  <c r="E369" i="42"/>
  <c r="H283" i="42"/>
  <c r="E41" i="42"/>
  <c r="E259" i="42"/>
  <c r="H111" i="42"/>
  <c r="E204" i="42"/>
  <c r="H3" i="42"/>
  <c r="H170" i="42"/>
  <c r="E76" i="42"/>
  <c r="H105" i="42"/>
  <c r="H35" i="42"/>
  <c r="E89" i="42"/>
  <c r="H187" i="42"/>
  <c r="E246" i="42"/>
  <c r="E406" i="42"/>
  <c r="E283" i="42"/>
  <c r="E379" i="42"/>
  <c r="E229" i="42"/>
  <c r="E365" i="42"/>
  <c r="H391" i="42"/>
  <c r="H156" i="42"/>
  <c r="H438" i="42"/>
  <c r="E273" i="42"/>
  <c r="E131" i="42"/>
  <c r="E189" i="42"/>
  <c r="E23" i="42"/>
  <c r="H61" i="42"/>
  <c r="H228" i="42"/>
  <c r="H316" i="42"/>
  <c r="E10" i="42"/>
  <c r="H225" i="42"/>
  <c r="E409" i="42"/>
  <c r="E22" i="42"/>
  <c r="E60" i="42"/>
  <c r="H98" i="42"/>
  <c r="H222" i="42"/>
  <c r="H286" i="42"/>
  <c r="E310" i="42"/>
  <c r="H350" i="42"/>
  <c r="E114" i="42"/>
  <c r="H159" i="42"/>
  <c r="H127" i="42"/>
  <c r="E319" i="42"/>
  <c r="E383" i="42"/>
  <c r="E124" i="42"/>
  <c r="E156" i="42"/>
  <c r="H212" i="42"/>
  <c r="H55" i="42"/>
  <c r="H153" i="42"/>
  <c r="H209" i="42"/>
  <c r="H321" i="42"/>
  <c r="H431" i="42"/>
  <c r="E65" i="42"/>
  <c r="E287" i="42"/>
  <c r="E111" i="42"/>
  <c r="H33" i="42"/>
  <c r="H81" i="42"/>
  <c r="H133" i="42"/>
  <c r="H88" i="42"/>
  <c r="H186" i="42"/>
  <c r="E16" i="42"/>
  <c r="H103" i="42"/>
  <c r="H231" i="42"/>
  <c r="H63" i="42"/>
  <c r="E352" i="42"/>
  <c r="H41" i="42"/>
  <c r="H86" i="42"/>
  <c r="H432" i="42"/>
  <c r="E307" i="42"/>
  <c r="H51" i="42"/>
  <c r="H165" i="42"/>
  <c r="H26" i="42"/>
  <c r="H143" i="42"/>
  <c r="E255" i="42"/>
  <c r="E71" i="42"/>
  <c r="E15" i="42"/>
  <c r="E227" i="42"/>
  <c r="E49" i="42"/>
  <c r="H131" i="42"/>
  <c r="E17" i="42"/>
  <c r="E302" i="42"/>
  <c r="E440" i="42"/>
  <c r="H189" i="42"/>
  <c r="H114" i="42"/>
  <c r="E39" i="42"/>
  <c r="E159" i="42"/>
  <c r="H271" i="42"/>
  <c r="E18" i="42"/>
  <c r="E38" i="42"/>
  <c r="H140" i="42"/>
  <c r="H4" i="42"/>
  <c r="E57" i="42"/>
  <c r="E24" i="42"/>
  <c r="H318" i="42"/>
  <c r="E203" i="42"/>
  <c r="E122" i="42"/>
  <c r="E218" i="42"/>
  <c r="H25" i="42"/>
  <c r="E80" i="42"/>
  <c r="E52" i="42"/>
  <c r="H12" i="42"/>
  <c r="H65" i="42"/>
  <c r="H163" i="42"/>
  <c r="E174" i="42"/>
  <c r="E339" i="42"/>
  <c r="E376" i="42"/>
  <c r="H91" i="42"/>
  <c r="E56" i="42"/>
  <c r="H242" i="42"/>
  <c r="E53" i="42"/>
  <c r="E175" i="42"/>
  <c r="H142" i="42"/>
  <c r="E171" i="42"/>
  <c r="E40" i="42"/>
  <c r="H198" i="42"/>
  <c r="H374" i="42"/>
  <c r="H259" i="42"/>
  <c r="H120" i="42"/>
  <c r="E285" i="42"/>
  <c r="E359" i="42"/>
  <c r="H202" i="42"/>
  <c r="H379" i="42"/>
  <c r="H78" i="42"/>
  <c r="H241" i="42"/>
  <c r="E228" i="42"/>
  <c r="H356" i="42"/>
  <c r="H377" i="42"/>
  <c r="E401" i="42"/>
  <c r="E75" i="42"/>
  <c r="H206" i="42"/>
  <c r="H278" i="42"/>
  <c r="H342" i="42"/>
  <c r="H382" i="42"/>
  <c r="E63" i="42"/>
  <c r="H50" i="42"/>
  <c r="H351" i="42"/>
  <c r="E108" i="42"/>
  <c r="H244" i="42"/>
  <c r="H145" i="42"/>
  <c r="E201" i="42"/>
  <c r="H369" i="42"/>
  <c r="E26" i="42"/>
  <c r="E230" i="42"/>
  <c r="H250" i="42"/>
  <c r="E300" i="42"/>
  <c r="H270" i="42"/>
  <c r="E253" i="42"/>
  <c r="H380" i="42"/>
  <c r="H289" i="42"/>
  <c r="E133" i="42"/>
  <c r="E414" i="42"/>
  <c r="E314" i="42"/>
  <c r="E198" i="42"/>
  <c r="H236" i="42"/>
  <c r="H337" i="42"/>
  <c r="H92" i="42"/>
  <c r="E126" i="42"/>
  <c r="E238" i="42"/>
  <c r="E350" i="42"/>
  <c r="E317" i="42"/>
  <c r="H8" i="42"/>
  <c r="E172" i="42"/>
  <c r="H220" i="42"/>
  <c r="E153" i="42"/>
  <c r="E233" i="42"/>
  <c r="H361" i="42"/>
  <c r="E267" i="42"/>
  <c r="E145" i="42"/>
  <c r="H247" i="42"/>
  <c r="H300" i="42"/>
  <c r="H121" i="42"/>
  <c r="H249" i="42"/>
  <c r="H329" i="42"/>
  <c r="H72" i="42"/>
  <c r="E95" i="42"/>
  <c r="E115" i="42"/>
  <c r="H155" i="42"/>
  <c r="H211" i="42"/>
  <c r="H235" i="42"/>
  <c r="H9" i="42"/>
  <c r="E54" i="42"/>
  <c r="E176" i="42"/>
  <c r="H200" i="42"/>
  <c r="E224" i="42"/>
  <c r="H256" i="42"/>
  <c r="E304" i="42"/>
  <c r="H336" i="42"/>
  <c r="H360" i="42"/>
  <c r="H384" i="42"/>
  <c r="H408" i="42"/>
  <c r="E27" i="42"/>
  <c r="H45" i="42"/>
  <c r="H167" i="42"/>
  <c r="E215" i="42"/>
  <c r="H335" i="42"/>
  <c r="E407" i="42"/>
  <c r="E28" i="42"/>
  <c r="H166" i="42"/>
  <c r="H190" i="42"/>
  <c r="H14" i="42"/>
  <c r="E338" i="42"/>
  <c r="H144" i="42"/>
  <c r="E397" i="42"/>
  <c r="E274" i="42"/>
  <c r="H414" i="42"/>
  <c r="E437" i="42"/>
  <c r="H161" i="42"/>
  <c r="E337" i="42"/>
  <c r="E170" i="42"/>
  <c r="E78" i="42"/>
  <c r="H99" i="42"/>
  <c r="H252" i="42"/>
  <c r="H353" i="42"/>
  <c r="E68" i="42"/>
  <c r="E134" i="42"/>
  <c r="H366" i="42"/>
  <c r="H18" i="42"/>
  <c r="E151" i="42"/>
  <c r="H5" i="42"/>
  <c r="H132" i="42"/>
  <c r="E180" i="42"/>
  <c r="E55" i="42"/>
  <c r="E169" i="42"/>
  <c r="E281" i="42"/>
  <c r="H291" i="42"/>
  <c r="H93" i="42"/>
  <c r="H298" i="42"/>
  <c r="H287" i="42"/>
  <c r="E83" i="42"/>
  <c r="H439" i="42"/>
  <c r="E390" i="42"/>
  <c r="H365" i="42"/>
  <c r="E105" i="42"/>
  <c r="E99" i="42"/>
  <c r="E252" i="42"/>
  <c r="H80" i="42"/>
  <c r="E7" i="42"/>
  <c r="H44" i="42"/>
  <c r="H75" i="42"/>
  <c r="E222" i="42"/>
  <c r="H262" i="42"/>
  <c r="H326" i="42"/>
  <c r="E366" i="42"/>
  <c r="H245" i="42"/>
  <c r="H239" i="42"/>
  <c r="E399" i="42"/>
  <c r="E5" i="42"/>
  <c r="E132" i="42"/>
  <c r="E212" i="42"/>
  <c r="H284" i="42"/>
  <c r="H201" i="42"/>
  <c r="H417" i="42"/>
  <c r="E439" i="42"/>
  <c r="H185" i="42"/>
  <c r="E245" i="42"/>
  <c r="H17" i="42"/>
  <c r="E161" i="42"/>
  <c r="H164" i="42"/>
  <c r="H101" i="42"/>
  <c r="H385" i="42"/>
  <c r="H15" i="42"/>
  <c r="H110" i="42"/>
  <c r="H230" i="42"/>
  <c r="E262" i="42"/>
  <c r="E326" i="42"/>
  <c r="E25" i="42"/>
  <c r="H375" i="42"/>
  <c r="E239" i="42"/>
  <c r="H399" i="42"/>
  <c r="E284" i="42"/>
  <c r="E209" i="42"/>
  <c r="E313" i="42"/>
  <c r="E417" i="42"/>
  <c r="E195" i="42"/>
  <c r="H314" i="42"/>
  <c r="E303" i="42"/>
  <c r="H308" i="42"/>
  <c r="E217" i="42"/>
  <c r="H203" i="42"/>
  <c r="E113" i="42"/>
  <c r="E164" i="42"/>
  <c r="E348" i="42"/>
  <c r="E101" i="42"/>
  <c r="E385" i="42"/>
  <c r="E44" i="42"/>
  <c r="E110" i="42"/>
  <c r="E286" i="42"/>
  <c r="H334" i="42"/>
  <c r="H415" i="42"/>
  <c r="H42" i="42"/>
  <c r="E148" i="42"/>
  <c r="E220" i="42"/>
  <c r="E324" i="42"/>
  <c r="E137" i="42"/>
  <c r="H313" i="42"/>
  <c r="H2" i="42"/>
  <c r="E96" i="42"/>
  <c r="H89" i="42"/>
  <c r="H217" i="42"/>
  <c r="E305" i="42"/>
  <c r="E393" i="42"/>
  <c r="H179" i="42"/>
  <c r="H227" i="42"/>
  <c r="E251" i="42"/>
  <c r="E46" i="42"/>
  <c r="H112" i="42"/>
  <c r="H168" i="42"/>
  <c r="E216" i="42"/>
  <c r="H248" i="42"/>
  <c r="H272" i="42"/>
  <c r="E296" i="42"/>
  <c r="H328" i="42"/>
  <c r="H352" i="42"/>
  <c r="H376" i="42"/>
  <c r="H400" i="42"/>
  <c r="E289" i="42"/>
  <c r="H39" i="42"/>
  <c r="E119" i="42"/>
  <c r="E207" i="42"/>
  <c r="E311" i="42"/>
  <c r="H407" i="42"/>
  <c r="E103" i="42"/>
  <c r="H158" i="42"/>
  <c r="E182" i="42"/>
  <c r="E37" i="42"/>
  <c r="H67" i="42"/>
  <c r="H141" i="42"/>
  <c r="H77" i="42"/>
  <c r="E370" i="42"/>
  <c r="E241" i="42"/>
  <c r="E187" i="42"/>
  <c r="E142" i="42"/>
  <c r="H348" i="42"/>
  <c r="E225" i="42"/>
  <c r="H401" i="42"/>
  <c r="H30" i="42"/>
  <c r="H52" i="42"/>
  <c r="H126" i="42"/>
  <c r="H238" i="42"/>
  <c r="H294" i="42"/>
  <c r="E143" i="42"/>
  <c r="E8" i="42"/>
  <c r="H343" i="42"/>
  <c r="E415" i="42"/>
  <c r="H324" i="42"/>
  <c r="H233" i="42"/>
  <c r="E321" i="42"/>
  <c r="H267" i="42"/>
  <c r="E297" i="42"/>
  <c r="H49" i="42"/>
  <c r="E332" i="42"/>
  <c r="E431" i="42"/>
  <c r="H56" i="42"/>
  <c r="E33" i="42"/>
  <c r="H305" i="42"/>
  <c r="E72" i="42"/>
  <c r="E147" i="42"/>
  <c r="E211" i="42"/>
  <c r="H243" i="42"/>
  <c r="H46" i="42"/>
  <c r="E104" i="42"/>
  <c r="H136" i="42"/>
  <c r="E184" i="42"/>
  <c r="H208" i="42"/>
  <c r="E248" i="42"/>
  <c r="H280" i="42"/>
  <c r="E384" i="42"/>
  <c r="H412" i="42"/>
  <c r="E118" i="42"/>
  <c r="H253" i="42"/>
  <c r="E183" i="42"/>
  <c r="H311" i="42"/>
  <c r="H423" i="42"/>
  <c r="E150" i="42"/>
  <c r="E190" i="42"/>
  <c r="H29" i="42"/>
  <c r="E67" i="42"/>
  <c r="H109" i="42"/>
  <c r="H157" i="42"/>
  <c r="E181" i="42"/>
  <c r="E221" i="42"/>
  <c r="H277" i="42"/>
  <c r="E301" i="42"/>
  <c r="E357" i="42"/>
  <c r="H389" i="42"/>
  <c r="H413" i="42"/>
  <c r="H427" i="42"/>
  <c r="E50" i="42"/>
  <c r="E270" i="42"/>
  <c r="H193" i="42"/>
  <c r="H263" i="42"/>
  <c r="E58" i="42"/>
  <c r="H340" i="42"/>
  <c r="H19" i="42"/>
  <c r="H64" i="42"/>
  <c r="H106" i="42"/>
  <c r="E154" i="42"/>
  <c r="H194" i="42"/>
  <c r="E226" i="42"/>
  <c r="E266" i="42"/>
  <c r="H346" i="42"/>
  <c r="H370" i="42"/>
  <c r="E157" i="42"/>
  <c r="E410" i="42"/>
  <c r="E404" i="42"/>
  <c r="E432" i="42"/>
  <c r="H371" i="42"/>
  <c r="H403" i="42"/>
  <c r="H425" i="42"/>
  <c r="H113" i="42"/>
  <c r="H7" i="42"/>
  <c r="H134" i="42"/>
  <c r="E93" i="42"/>
  <c r="H332" i="42"/>
  <c r="E3" i="42"/>
  <c r="H47" i="42"/>
  <c r="H177" i="42"/>
  <c r="H107" i="42"/>
  <c r="H147" i="42"/>
  <c r="E243" i="42"/>
  <c r="H54" i="42"/>
  <c r="E86" i="42"/>
  <c r="H104" i="42"/>
  <c r="E144" i="42"/>
  <c r="H184" i="42"/>
  <c r="E280" i="42"/>
  <c r="H320" i="42"/>
  <c r="H420" i="42"/>
  <c r="E231" i="42"/>
  <c r="H85" i="42"/>
  <c r="E423" i="42"/>
  <c r="H83" i="42"/>
  <c r="E158" i="42"/>
  <c r="E29" i="42"/>
  <c r="H74" i="42"/>
  <c r="E109" i="42"/>
  <c r="H229" i="42"/>
  <c r="E277" i="42"/>
  <c r="H333" i="42"/>
  <c r="E389" i="42"/>
  <c r="E413" i="42"/>
  <c r="E427" i="42"/>
  <c r="E73" i="42"/>
  <c r="E298" i="42"/>
  <c r="H297" i="42"/>
  <c r="H191" i="42"/>
  <c r="E263" i="42"/>
  <c r="E140" i="42"/>
  <c r="H260" i="42"/>
  <c r="H418" i="42"/>
  <c r="H6" i="42"/>
  <c r="E236" i="42"/>
  <c r="E30" i="42"/>
  <c r="H254" i="42"/>
  <c r="E353" i="42"/>
  <c r="H108" i="42"/>
  <c r="H275" i="42"/>
  <c r="E82" i="42"/>
  <c r="E247" i="42"/>
  <c r="E47" i="42"/>
  <c r="E177" i="42"/>
  <c r="E329" i="42"/>
  <c r="E107" i="42"/>
  <c r="H219" i="42"/>
  <c r="H251" i="42"/>
  <c r="E62" i="42"/>
  <c r="E112" i="42"/>
  <c r="H152" i="42"/>
  <c r="H216" i="42"/>
  <c r="E256" i="42"/>
  <c r="H288" i="42"/>
  <c r="H392" i="42"/>
  <c r="E420" i="42"/>
  <c r="E261" i="42"/>
  <c r="E45" i="42"/>
  <c r="E85" i="42"/>
  <c r="H207" i="42"/>
  <c r="E335" i="42"/>
  <c r="H429" i="42"/>
  <c r="H20" i="42"/>
  <c r="H37" i="42"/>
  <c r="H197" i="42"/>
  <c r="H285" i="42"/>
  <c r="H309" i="42"/>
  <c r="H341" i="42"/>
  <c r="H373" i="42"/>
  <c r="E435" i="42"/>
  <c r="E90" i="42"/>
  <c r="E333" i="42"/>
  <c r="H435" i="42"/>
  <c r="H76" i="42"/>
  <c r="H66" i="42"/>
  <c r="E260" i="42"/>
  <c r="H364" i="42"/>
  <c r="E388" i="42"/>
  <c r="H34" i="42"/>
  <c r="E130" i="42"/>
  <c r="H210" i="42"/>
  <c r="H234" i="42"/>
  <c r="H261" i="42"/>
  <c r="H38" i="42"/>
  <c r="E254" i="42"/>
  <c r="E391" i="42"/>
  <c r="H169" i="42"/>
  <c r="E275" i="42"/>
  <c r="E117" i="42"/>
  <c r="H87" i="42"/>
  <c r="H345" i="42"/>
  <c r="H115" i="42"/>
  <c r="E9" i="42"/>
  <c r="H62" i="42"/>
  <c r="H94" i="42"/>
  <c r="E120" i="42"/>
  <c r="E152" i="42"/>
  <c r="E192" i="42"/>
  <c r="H224" i="42"/>
  <c r="E288" i="42"/>
  <c r="E328" i="42"/>
  <c r="E360" i="42"/>
  <c r="E392" i="42"/>
  <c r="E320" i="42"/>
  <c r="H215" i="42"/>
  <c r="E429" i="42"/>
  <c r="E166" i="42"/>
  <c r="E20" i="42"/>
  <c r="E125" i="42"/>
  <c r="E165" i="42"/>
  <c r="E197" i="42"/>
  <c r="H237" i="42"/>
  <c r="E309" i="42"/>
  <c r="E341" i="42"/>
  <c r="E373" i="42"/>
  <c r="H397" i="42"/>
  <c r="E421" i="42"/>
  <c r="E408" i="42"/>
  <c r="H16" i="42"/>
  <c r="E191" i="42"/>
  <c r="E279" i="42"/>
  <c r="H13" i="42"/>
  <c r="H188" i="42"/>
  <c r="E364" i="42"/>
  <c r="E396" i="42"/>
  <c r="E34" i="42"/>
  <c r="H130" i="42"/>
  <c r="E162" i="42"/>
  <c r="E210" i="42"/>
  <c r="E234" i="42"/>
  <c r="H282" i="42"/>
  <c r="H322" i="42"/>
  <c r="H354" i="42"/>
  <c r="E378" i="42"/>
  <c r="E428" i="42"/>
  <c r="E394" i="42"/>
  <c r="E356" i="42"/>
  <c r="H68" i="42"/>
  <c r="E294" i="42"/>
  <c r="H257" i="42"/>
  <c r="E291" i="42"/>
  <c r="E202" i="42"/>
  <c r="H303" i="42"/>
  <c r="E87" i="42"/>
  <c r="E249" i="42"/>
  <c r="E345" i="42"/>
  <c r="H123" i="42"/>
  <c r="E163" i="42"/>
  <c r="E219" i="42"/>
  <c r="E32" i="42"/>
  <c r="E70" i="42"/>
  <c r="E94" i="42"/>
  <c r="H128" i="42"/>
  <c r="H160" i="42"/>
  <c r="H192" i="42"/>
  <c r="E232" i="42"/>
  <c r="H264" i="42"/>
  <c r="H296" i="42"/>
  <c r="E336" i="42"/>
  <c r="H368" i="42"/>
  <c r="E426" i="42"/>
  <c r="H24" i="42"/>
  <c r="H53" i="42"/>
  <c r="H119" i="42"/>
  <c r="H255" i="42"/>
  <c r="H367" i="42"/>
  <c r="H116" i="42"/>
  <c r="H174" i="42"/>
  <c r="H43" i="42"/>
  <c r="H84" i="42"/>
  <c r="H125" i="42"/>
  <c r="H173" i="42"/>
  <c r="H205" i="42"/>
  <c r="E237" i="42"/>
  <c r="H293" i="42"/>
  <c r="H421" i="42"/>
  <c r="E127" i="42"/>
  <c r="H40" i="42"/>
  <c r="H135" i="42"/>
  <c r="H199" i="42"/>
  <c r="H279" i="42"/>
  <c r="E188" i="42"/>
  <c r="E292" i="42"/>
  <c r="E372" i="42"/>
  <c r="H396" i="42"/>
  <c r="H79" i="42"/>
  <c r="H162" i="42"/>
  <c r="E258" i="42"/>
  <c r="E282" i="42"/>
  <c r="E354" i="42"/>
  <c r="H386" i="42"/>
  <c r="H436" i="42"/>
  <c r="H307" i="42"/>
  <c r="H10" i="42"/>
  <c r="H302" i="42"/>
  <c r="H151" i="42"/>
  <c r="H172" i="42"/>
  <c r="H281" i="42"/>
  <c r="E318" i="42"/>
  <c r="H204" i="42"/>
  <c r="H265" i="42"/>
  <c r="H95" i="42"/>
  <c r="E123" i="42"/>
  <c r="H171" i="42"/>
  <c r="H32" i="42"/>
  <c r="H70" i="42"/>
  <c r="E128" i="42"/>
  <c r="E160" i="42"/>
  <c r="E200" i="42"/>
  <c r="H232" i="42"/>
  <c r="E264" i="42"/>
  <c r="H304" i="42"/>
  <c r="E368" i="42"/>
  <c r="E400" i="42"/>
  <c r="H426" i="42"/>
  <c r="E4" i="42"/>
  <c r="H57" i="42"/>
  <c r="E367" i="42"/>
  <c r="H28" i="42"/>
  <c r="E116" i="42"/>
  <c r="E14" i="42"/>
  <c r="E43" i="42"/>
  <c r="E84" i="42"/>
  <c r="E141" i="42"/>
  <c r="E173" i="42"/>
  <c r="E205" i="42"/>
  <c r="H325" i="42"/>
  <c r="H349" i="42"/>
  <c r="H381" i="42"/>
  <c r="E405" i="42"/>
  <c r="E155" i="42"/>
  <c r="H71" i="42"/>
  <c r="E31" i="42"/>
  <c r="E135" i="42"/>
  <c r="H327" i="42"/>
  <c r="H372" i="42"/>
  <c r="E79" i="42"/>
  <c r="H102" i="42"/>
  <c r="E138" i="42"/>
  <c r="H258" i="42"/>
  <c r="E322" i="42"/>
  <c r="H422" i="42"/>
  <c r="E92" i="42"/>
  <c r="H358" i="42"/>
  <c r="E343" i="42"/>
  <c r="H276" i="42"/>
  <c r="E358" i="42"/>
  <c r="E268" i="42"/>
  <c r="E121" i="42"/>
  <c r="E265" i="42"/>
  <c r="H139" i="42"/>
  <c r="E235" i="42"/>
  <c r="E77" i="42"/>
  <c r="H100" i="42"/>
  <c r="E168" i="42"/>
  <c r="E240" i="42"/>
  <c r="H312" i="42"/>
  <c r="H344" i="42"/>
  <c r="E434" i="42"/>
  <c r="E42" i="42"/>
  <c r="H90" i="42"/>
  <c r="H69" i="42"/>
  <c r="E167" i="42"/>
  <c r="H295" i="42"/>
  <c r="H182" i="42"/>
  <c r="H21" i="42"/>
  <c r="H59" i="42"/>
  <c r="H149" i="42"/>
  <c r="H221" i="42"/>
  <c r="H269" i="42"/>
  <c r="E293" i="42"/>
  <c r="E325" i="42"/>
  <c r="E349" i="42"/>
  <c r="E381" i="42"/>
  <c r="H405" i="42"/>
  <c r="E12" i="42"/>
  <c r="E185" i="42"/>
  <c r="H96" i="42"/>
  <c r="H31" i="42"/>
  <c r="H223" i="42"/>
  <c r="E327" i="42"/>
  <c r="H196" i="42"/>
  <c r="H292" i="42"/>
  <c r="H11" i="42"/>
  <c r="H48" i="42"/>
  <c r="E102" i="42"/>
  <c r="H146" i="42"/>
  <c r="H178" i="42"/>
  <c r="H218" i="42"/>
  <c r="H266" i="42"/>
  <c r="H290" i="42"/>
  <c r="H330" i="42"/>
  <c r="H362" i="42"/>
  <c r="E386" i="42"/>
  <c r="E422" i="42"/>
  <c r="E334" i="42"/>
  <c r="H299" i="42"/>
  <c r="E430" i="42"/>
  <c r="E398" i="42"/>
  <c r="E331" i="42"/>
  <c r="H363" i="42"/>
  <c r="E416" i="42"/>
  <c r="E98" i="42"/>
  <c r="E351" i="42"/>
  <c r="E276" i="42"/>
  <c r="E361" i="42"/>
  <c r="H23" i="42"/>
  <c r="H268" i="42"/>
  <c r="H129" i="42"/>
  <c r="H393" i="42"/>
  <c r="E139" i="42"/>
  <c r="E179" i="42"/>
  <c r="E100" i="42"/>
  <c r="E136" i="42"/>
  <c r="H176" i="42"/>
  <c r="E208" i="42"/>
  <c r="H240" i="42"/>
  <c r="E272" i="42"/>
  <c r="E312" i="42"/>
  <c r="E344" i="42"/>
  <c r="E412" i="42"/>
  <c r="H434" i="42"/>
  <c r="E97" i="42"/>
  <c r="H122" i="42"/>
  <c r="E69" i="42"/>
  <c r="H183" i="42"/>
  <c r="E295" i="42"/>
  <c r="H36" i="42"/>
  <c r="H150" i="42"/>
  <c r="E21" i="42"/>
  <c r="E59" i="42"/>
  <c r="E149" i="42"/>
  <c r="H181" i="42"/>
  <c r="E269" i="42"/>
  <c r="H301" i="42"/>
  <c r="H357" i="42"/>
  <c r="E35" i="42"/>
  <c r="E213" i="42"/>
  <c r="H137" i="42"/>
  <c r="H175" i="42"/>
  <c r="E223" i="42"/>
  <c r="H359" i="42"/>
  <c r="H58" i="42"/>
  <c r="E196" i="42"/>
  <c r="E340" i="42"/>
  <c r="E380" i="42"/>
  <c r="E11" i="42"/>
  <c r="E48" i="42"/>
  <c r="E88" i="42"/>
  <c r="E178" i="42"/>
  <c r="H226" i="42"/>
  <c r="E290" i="42"/>
  <c r="E330" i="42"/>
  <c r="E362" i="42"/>
  <c r="H394" i="42"/>
  <c r="E425" i="42"/>
  <c r="E395" i="42"/>
  <c r="E347" i="42"/>
  <c r="H406" i="42"/>
  <c r="E374" i="42"/>
  <c r="E74" i="42"/>
  <c r="E402" i="42"/>
  <c r="E19" i="42"/>
  <c r="E387" i="42"/>
  <c r="H347" i="42"/>
  <c r="H440" i="42"/>
  <c r="E418" i="42"/>
  <c r="H404" i="42"/>
  <c r="E299" i="42"/>
  <c r="E51" i="42"/>
  <c r="H402" i="42"/>
  <c r="H274" i="42"/>
  <c r="H388" i="42"/>
  <c r="E419" i="42"/>
  <c r="H387" i="42"/>
  <c r="H331" i="42"/>
  <c r="E424" i="42"/>
  <c r="H437" i="42"/>
  <c r="E271" i="42"/>
  <c r="E36" i="42"/>
  <c r="H378" i="42"/>
  <c r="H419" i="42"/>
  <c r="H323" i="42"/>
  <c r="H424" i="42"/>
  <c r="H195" i="42"/>
  <c r="E242" i="42"/>
  <c r="E13" i="42"/>
  <c r="E194" i="42"/>
  <c r="H411" i="42"/>
  <c r="E371" i="42"/>
  <c r="E323" i="42"/>
  <c r="H138" i="42"/>
  <c r="E214" i="42"/>
  <c r="H154" i="42"/>
  <c r="O430" i="36"/>
  <c r="N430" i="36"/>
  <c r="N439" i="36"/>
  <c r="O439" i="36"/>
  <c r="O412" i="36"/>
  <c r="N412" i="36"/>
  <c r="O388" i="36"/>
  <c r="N388" i="36"/>
  <c r="O356" i="36"/>
  <c r="N356" i="36"/>
  <c r="O353" i="36"/>
  <c r="N353" i="36"/>
  <c r="O419" i="36"/>
  <c r="N419" i="36"/>
  <c r="N440" i="36"/>
  <c r="O440" i="36"/>
  <c r="N376" i="36"/>
  <c r="O376" i="36"/>
  <c r="O332" i="36"/>
  <c r="N332" i="36"/>
  <c r="N368" i="36"/>
  <c r="O368" i="36"/>
  <c r="O365" i="36"/>
  <c r="N365" i="36"/>
  <c r="O386" i="36"/>
  <c r="N386" i="36"/>
  <c r="N391" i="36"/>
  <c r="O391" i="36"/>
  <c r="N343" i="36"/>
  <c r="O343" i="36"/>
  <c r="O417" i="36"/>
  <c r="N417" i="36"/>
  <c r="O385" i="36"/>
  <c r="N385" i="36"/>
  <c r="O345" i="36"/>
  <c r="N345" i="36"/>
  <c r="O411" i="36"/>
  <c r="N411" i="36"/>
  <c r="O379" i="36"/>
  <c r="N379" i="36"/>
  <c r="O422" i="36"/>
  <c r="N422" i="36"/>
  <c r="O337" i="36"/>
  <c r="N337" i="36"/>
  <c r="N335" i="36"/>
  <c r="O335" i="36"/>
  <c r="O366" i="36"/>
  <c r="N366" i="36"/>
  <c r="O340" i="36"/>
  <c r="N340" i="36"/>
  <c r="O434" i="36"/>
  <c r="N434" i="36"/>
  <c r="N383" i="36"/>
  <c r="O383" i="36"/>
  <c r="O436" i="36"/>
  <c r="N436" i="36"/>
  <c r="O404" i="36"/>
  <c r="N404" i="36"/>
  <c r="O380" i="36"/>
  <c r="N380" i="36"/>
  <c r="O390" i="36"/>
  <c r="N390" i="36"/>
  <c r="O409" i="36"/>
  <c r="N409" i="36"/>
  <c r="O377" i="36"/>
  <c r="N377" i="36"/>
  <c r="O403" i="36"/>
  <c r="N403" i="36"/>
  <c r="O371" i="36"/>
  <c r="N371" i="36"/>
  <c r="O350" i="36"/>
  <c r="N350" i="36"/>
  <c r="O342" i="36"/>
  <c r="N342" i="36"/>
  <c r="O426" i="36"/>
  <c r="N426" i="36"/>
  <c r="O362" i="36"/>
  <c r="N362" i="36"/>
  <c r="O441" i="36"/>
  <c r="N441" i="36"/>
  <c r="O443" i="36"/>
  <c r="N443" i="36"/>
  <c r="O348" i="36"/>
  <c r="N348" i="36"/>
  <c r="O358" i="36"/>
  <c r="N358" i="36"/>
  <c r="O334" i="36"/>
  <c r="N334" i="36"/>
  <c r="O364" i="36"/>
  <c r="N364" i="36"/>
  <c r="O418" i="36"/>
  <c r="N418" i="36"/>
  <c r="O354" i="36"/>
  <c r="N354" i="36"/>
  <c r="N407" i="36"/>
  <c r="O407" i="36"/>
  <c r="N375" i="36"/>
  <c r="O375" i="36"/>
  <c r="O428" i="36"/>
  <c r="N428" i="36"/>
  <c r="O372" i="36"/>
  <c r="N372" i="36"/>
  <c r="O401" i="36"/>
  <c r="N401" i="36"/>
  <c r="O369" i="36"/>
  <c r="N369" i="36"/>
  <c r="O395" i="36"/>
  <c r="N395" i="36"/>
  <c r="O355" i="36"/>
  <c r="N355" i="36"/>
  <c r="N392" i="36"/>
  <c r="O392" i="36"/>
  <c r="O333" i="36"/>
  <c r="N333" i="36"/>
  <c r="O341" i="36"/>
  <c r="N341" i="36"/>
  <c r="O438" i="36"/>
  <c r="N438" i="36"/>
  <c r="O410" i="36"/>
  <c r="N410" i="36"/>
  <c r="O346" i="36"/>
  <c r="N346" i="36"/>
  <c r="O420" i="36"/>
  <c r="N420" i="36"/>
  <c r="O396" i="36"/>
  <c r="N396" i="36"/>
  <c r="O361" i="36"/>
  <c r="N361" i="36"/>
  <c r="O435" i="36"/>
  <c r="N435" i="36"/>
  <c r="O349" i="36"/>
  <c r="N349" i="36"/>
  <c r="N367" i="36"/>
  <c r="O367" i="36"/>
  <c r="O402" i="36"/>
  <c r="N402" i="36"/>
  <c r="O374" i="36"/>
  <c r="N374" i="36"/>
  <c r="N399" i="36"/>
  <c r="O399" i="36"/>
  <c r="N359" i="36"/>
  <c r="O359" i="36"/>
  <c r="O425" i="36"/>
  <c r="N425" i="36"/>
  <c r="O393" i="36"/>
  <c r="N393" i="36"/>
  <c r="O427" i="36"/>
  <c r="N427" i="36"/>
  <c r="O387" i="36"/>
  <c r="N387" i="36"/>
  <c r="O339" i="36"/>
  <c r="N339" i="36"/>
  <c r="L327" i="36"/>
  <c r="L4" i="36"/>
  <c r="O4" i="36" s="1"/>
  <c r="L6" i="36"/>
  <c r="O6" i="36" s="1"/>
  <c r="L9" i="36"/>
  <c r="O9" i="36" s="1"/>
  <c r="L12" i="36"/>
  <c r="O12" i="36" s="1"/>
  <c r="L14" i="36"/>
  <c r="N14" i="36" s="1"/>
  <c r="L17" i="36"/>
  <c r="L22" i="36"/>
  <c r="O22" i="36" s="1"/>
  <c r="L25" i="36"/>
  <c r="O25" i="36" s="1"/>
  <c r="L28" i="36"/>
  <c r="O28" i="36" s="1"/>
  <c r="L30" i="36"/>
  <c r="O30" i="36" s="1"/>
  <c r="L33" i="36"/>
  <c r="O33" i="36" s="1"/>
  <c r="L36" i="36"/>
  <c r="L38" i="36"/>
  <c r="L41" i="36"/>
  <c r="L46" i="36"/>
  <c r="L49" i="36"/>
  <c r="N49" i="36" s="1"/>
  <c r="L52" i="36"/>
  <c r="O52" i="36" s="1"/>
  <c r="L54" i="36"/>
  <c r="L57" i="36"/>
  <c r="N57" i="36" s="1"/>
  <c r="L60" i="36"/>
  <c r="L62" i="36"/>
  <c r="N62" i="36" s="1"/>
  <c r="L65" i="36"/>
  <c r="L70" i="36"/>
  <c r="L73" i="36"/>
  <c r="O73" i="36" s="1"/>
  <c r="L76" i="36"/>
  <c r="O76" i="36" s="1"/>
  <c r="L78" i="36"/>
  <c r="O78" i="36" s="1"/>
  <c r="L80" i="36"/>
  <c r="L84" i="36"/>
  <c r="N84" i="36" s="1"/>
  <c r="L86" i="36"/>
  <c r="L89" i="36"/>
  <c r="L94" i="36"/>
  <c r="N94" i="36" s="1"/>
  <c r="L97" i="36"/>
  <c r="N97" i="36" s="1"/>
  <c r="L100" i="36"/>
  <c r="N100" i="36" s="1"/>
  <c r="L102" i="36"/>
  <c r="N102" i="36" s="1"/>
  <c r="L105" i="36"/>
  <c r="N105" i="36" s="1"/>
  <c r="L108" i="36"/>
  <c r="N108" i="36" s="1"/>
  <c r="L110" i="36"/>
  <c r="L113" i="36"/>
  <c r="L121" i="36"/>
  <c r="N121" i="36" s="1"/>
  <c r="L124" i="36"/>
  <c r="N124" i="36" s="1"/>
  <c r="L126" i="36"/>
  <c r="N126" i="36" s="1"/>
  <c r="L129" i="36"/>
  <c r="N129" i="36" s="1"/>
  <c r="L132" i="36"/>
  <c r="N132" i="36" s="1"/>
  <c r="L135" i="36"/>
  <c r="N135" i="36" s="1"/>
  <c r="L137" i="36"/>
  <c r="L140" i="36"/>
  <c r="L145" i="36"/>
  <c r="N145" i="36" s="1"/>
  <c r="L148" i="36"/>
  <c r="N148" i="36" s="1"/>
  <c r="L151" i="36"/>
  <c r="N151" i="36" s="1"/>
  <c r="L153" i="36"/>
  <c r="N153" i="36" s="1"/>
  <c r="L156" i="36"/>
  <c r="N156" i="36" s="1"/>
  <c r="L159" i="36"/>
  <c r="N159" i="36" s="1"/>
  <c r="L161" i="36"/>
  <c r="O161" i="36" s="1"/>
  <c r="L164" i="36"/>
  <c r="L167" i="36"/>
  <c r="L172" i="36"/>
  <c r="N172" i="36" s="1"/>
  <c r="L175" i="36"/>
  <c r="N175" i="36" s="1"/>
  <c r="L178" i="36"/>
  <c r="N178" i="36" s="1"/>
  <c r="L180" i="36"/>
  <c r="N180" i="36" s="1"/>
  <c r="L186" i="36"/>
  <c r="N186" i="36" s="1"/>
  <c r="L189" i="36"/>
  <c r="N189" i="36" s="1"/>
  <c r="L193" i="36"/>
  <c r="N193" i="36" s="1"/>
  <c r="L194" i="36"/>
  <c r="L198" i="36"/>
  <c r="N198" i="36" s="1"/>
  <c r="L201" i="36"/>
  <c r="N201" i="36" s="1"/>
  <c r="L205" i="36"/>
  <c r="N205" i="36" s="1"/>
  <c r="L207" i="36"/>
  <c r="N207" i="36" s="1"/>
  <c r="L211" i="36"/>
  <c r="N211" i="36" s="1"/>
  <c r="L213" i="36"/>
  <c r="N213" i="36" s="1"/>
  <c r="L216" i="36"/>
  <c r="N216" i="36" s="1"/>
  <c r="L220" i="36"/>
  <c r="N220" i="36" s="1"/>
  <c r="L223" i="36"/>
  <c r="N223" i="36" s="1"/>
  <c r="L226" i="36"/>
  <c r="N226" i="36" s="1"/>
  <c r="L228" i="36"/>
  <c r="N228" i="36" s="1"/>
  <c r="L231" i="36"/>
  <c r="N231" i="36" s="1"/>
  <c r="L233" i="36"/>
  <c r="L238" i="36"/>
  <c r="N238" i="36" s="1"/>
  <c r="L241" i="36"/>
  <c r="N241" i="36" s="1"/>
  <c r="L243" i="36"/>
  <c r="N243" i="36" s="1"/>
  <c r="L246" i="36"/>
  <c r="N246" i="36" s="1"/>
  <c r="L248" i="36"/>
  <c r="O248" i="36" s="1"/>
  <c r="L251" i="36"/>
  <c r="O251" i="36" s="1"/>
  <c r="L255" i="36"/>
  <c r="O255" i="36" s="1"/>
  <c r="L257" i="36"/>
  <c r="O257" i="36" s="1"/>
  <c r="L260" i="36"/>
  <c r="L265" i="36"/>
  <c r="L268" i="36"/>
  <c r="L269" i="36"/>
  <c r="O269" i="36" s="1"/>
  <c r="L273" i="36"/>
  <c r="O273" i="36" s="1"/>
  <c r="L276" i="36"/>
  <c r="O276" i="36" s="1"/>
  <c r="L280" i="36"/>
  <c r="L283" i="36"/>
  <c r="N283" i="36" s="1"/>
  <c r="L286" i="36"/>
  <c r="O286" i="36" s="1"/>
  <c r="L287" i="36"/>
  <c r="L290" i="36"/>
  <c r="L295" i="36"/>
  <c r="O295" i="36" s="1"/>
  <c r="L297" i="36"/>
  <c r="N297" i="36" s="1"/>
  <c r="L299" i="36"/>
  <c r="O299" i="36" s="1"/>
  <c r="L302" i="36"/>
  <c r="O302" i="36" s="1"/>
  <c r="L307" i="36"/>
  <c r="N307" i="36" s="1"/>
  <c r="L308" i="36"/>
  <c r="L312" i="36"/>
  <c r="O312" i="36" s="1"/>
  <c r="L316" i="36"/>
  <c r="O316" i="36" s="1"/>
  <c r="L319" i="36"/>
  <c r="O319" i="36" s="1"/>
  <c r="L321" i="36"/>
  <c r="N321" i="36" s="1"/>
  <c r="L324" i="36"/>
  <c r="O324" i="36" s="1"/>
  <c r="L326" i="36"/>
  <c r="O326" i="36" s="1"/>
  <c r="L330" i="36"/>
  <c r="L134" i="36"/>
  <c r="O134" i="36" s="1"/>
  <c r="L118" i="36"/>
  <c r="N118" i="36" s="1"/>
  <c r="L183" i="36"/>
  <c r="N183" i="36" s="1"/>
  <c r="L11" i="36"/>
  <c r="N11" i="36" s="1"/>
  <c r="L314" i="36"/>
  <c r="N314" i="36" s="1"/>
  <c r="L75" i="36"/>
  <c r="N75" i="36" s="1"/>
  <c r="N85" i="37"/>
  <c r="N96" i="37"/>
  <c r="O135" i="37"/>
  <c r="O175" i="37"/>
  <c r="O199" i="37"/>
  <c r="O110" i="37"/>
  <c r="O158" i="37"/>
  <c r="O226" i="37"/>
  <c r="O239" i="37"/>
  <c r="O253" i="37"/>
  <c r="O278" i="37"/>
  <c r="N281" i="37"/>
  <c r="N285" i="37"/>
  <c r="N299" i="37"/>
  <c r="N48" i="37"/>
  <c r="N54" i="37"/>
  <c r="N77" i="37"/>
  <c r="N88" i="37"/>
  <c r="N95" i="37"/>
  <c r="O109" i="37"/>
  <c r="O134" i="37"/>
  <c r="O151" i="37"/>
  <c r="O174" i="37"/>
  <c r="O207" i="37"/>
  <c r="O232" i="37"/>
  <c r="O252" i="37"/>
  <c r="N259" i="37"/>
  <c r="O270" i="37"/>
  <c r="N273" i="37"/>
  <c r="N277" i="37"/>
  <c r="O299" i="37"/>
  <c r="O102" i="37"/>
  <c r="O119" i="37"/>
  <c r="O126" i="37"/>
  <c r="O133" i="37"/>
  <c r="O242" i="37"/>
  <c r="O259" i="37"/>
  <c r="O266" i="37"/>
  <c r="N269" i="37"/>
  <c r="O277" i="37"/>
  <c r="N291" i="37"/>
  <c r="O298" i="37"/>
  <c r="O291" i="37"/>
  <c r="O143" i="37"/>
  <c r="O262" i="37"/>
  <c r="N265" i="37"/>
  <c r="N283" i="37"/>
  <c r="O290" i="37"/>
  <c r="O294" i="37"/>
  <c r="N297" i="37"/>
  <c r="N56" i="37"/>
  <c r="N79" i="37"/>
  <c r="O117" i="37"/>
  <c r="O166" i="37"/>
  <c r="O182" i="37"/>
  <c r="O234" i="37"/>
  <c r="O283" i="37"/>
  <c r="N55" i="37"/>
  <c r="N63" i="37"/>
  <c r="N123" i="37"/>
  <c r="O123" i="37"/>
  <c r="N2" i="37"/>
  <c r="N3" i="37"/>
  <c r="N4" i="37"/>
  <c r="N5" i="37"/>
  <c r="N6" i="37"/>
  <c r="N7" i="37"/>
  <c r="N8" i="37"/>
  <c r="N9" i="37"/>
  <c r="N10" i="37"/>
  <c r="N11" i="37"/>
  <c r="N12" i="37"/>
  <c r="N13" i="37"/>
  <c r="N14" i="37"/>
  <c r="N15" i="37"/>
  <c r="N16" i="37"/>
  <c r="N17" i="37"/>
  <c r="N18" i="37"/>
  <c r="N19" i="37"/>
  <c r="N20" i="37"/>
  <c r="N21" i="37"/>
  <c r="N22" i="37"/>
  <c r="N23" i="37"/>
  <c r="N24" i="37"/>
  <c r="N25" i="37"/>
  <c r="N26" i="37"/>
  <c r="N27" i="37"/>
  <c r="N28" i="37"/>
  <c r="N29" i="37"/>
  <c r="N30" i="37"/>
  <c r="N31" i="37"/>
  <c r="N32" i="37"/>
  <c r="N33" i="37"/>
  <c r="N34" i="37"/>
  <c r="N35" i="37"/>
  <c r="N36" i="37"/>
  <c r="N37" i="37"/>
  <c r="N38" i="37"/>
  <c r="N39" i="37"/>
  <c r="N40" i="37"/>
  <c r="N41" i="37"/>
  <c r="N42" i="37"/>
  <c r="N43" i="37"/>
  <c r="N44" i="37"/>
  <c r="N45" i="37"/>
  <c r="N46" i="37"/>
  <c r="N47" i="37"/>
  <c r="O2" i="37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N70" i="37"/>
  <c r="N78" i="37"/>
  <c r="N86" i="37"/>
  <c r="N94" i="37"/>
  <c r="N105" i="37"/>
  <c r="O105" i="37"/>
  <c r="N108" i="37"/>
  <c r="O108" i="37"/>
  <c r="N115" i="37"/>
  <c r="O1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N61" i="37"/>
  <c r="N52" i="37"/>
  <c r="N60" i="37"/>
  <c r="N68" i="37"/>
  <c r="N76" i="37"/>
  <c r="N84" i="37"/>
  <c r="N92" i="37"/>
  <c r="O100" i="37"/>
  <c r="N53" i="37"/>
  <c r="N59" i="37"/>
  <c r="N67" i="37"/>
  <c r="N75" i="37"/>
  <c r="N83" i="37"/>
  <c r="N91" i="37"/>
  <c r="O99" i="37"/>
  <c r="N107" i="37"/>
  <c r="N51" i="37"/>
  <c r="N50" i="37"/>
  <c r="N58" i="37"/>
  <c r="N66" i="37"/>
  <c r="N74" i="37"/>
  <c r="N82" i="37"/>
  <c r="N90" i="37"/>
  <c r="O98" i="37"/>
  <c r="O107" i="37"/>
  <c r="N57" i="37"/>
  <c r="N65" i="37"/>
  <c r="N73" i="37"/>
  <c r="N81" i="37"/>
  <c r="N89" i="37"/>
  <c r="N97" i="37"/>
  <c r="N49" i="37"/>
  <c r="N116" i="37"/>
  <c r="O116" i="37"/>
  <c r="N131" i="37"/>
  <c r="O131" i="37"/>
  <c r="O111" i="37"/>
  <c r="N260" i="37"/>
  <c r="N264" i="37"/>
  <c r="O264" i="37"/>
  <c r="O190" i="37"/>
  <c r="O198" i="37"/>
  <c r="O206" i="37"/>
  <c r="O214" i="37"/>
  <c r="O222" i="37"/>
  <c r="O230" i="37"/>
  <c r="O238" i="37"/>
  <c r="O246" i="37"/>
  <c r="N250" i="37"/>
  <c r="O251" i="37"/>
  <c r="O260" i="37"/>
  <c r="O141" i="37"/>
  <c r="O149" i="37"/>
  <c r="O157" i="37"/>
  <c r="O165" i="37"/>
  <c r="O173" i="37"/>
  <c r="O181" i="37"/>
  <c r="O189" i="37"/>
  <c r="O197" i="37"/>
  <c r="O205" i="37"/>
  <c r="O213" i="37"/>
  <c r="O221" i="37"/>
  <c r="O229" i="37"/>
  <c r="O237" i="37"/>
  <c r="O245" i="37"/>
  <c r="O249" i="37"/>
  <c r="O250" i="37"/>
  <c r="O124" i="37"/>
  <c r="O132" i="37"/>
  <c r="O140" i="37"/>
  <c r="O148" i="37"/>
  <c r="O156" i="37"/>
  <c r="O164" i="37"/>
  <c r="O172" i="37"/>
  <c r="O180" i="37"/>
  <c r="O188" i="37"/>
  <c r="O196" i="37"/>
  <c r="O204" i="37"/>
  <c r="O212" i="37"/>
  <c r="O220" i="37"/>
  <c r="O228" i="37"/>
  <c r="O236" i="37"/>
  <c r="O244" i="37"/>
  <c r="N249" i="37"/>
  <c r="N258" i="37"/>
  <c r="O139" i="37"/>
  <c r="O147" i="37"/>
  <c r="O155" i="37"/>
  <c r="O163" i="37"/>
  <c r="O171" i="37"/>
  <c r="O179" i="37"/>
  <c r="O187" i="37"/>
  <c r="O195" i="37"/>
  <c r="O203" i="37"/>
  <c r="O211" i="37"/>
  <c r="O219" i="37"/>
  <c r="O227" i="37"/>
  <c r="O235" i="37"/>
  <c r="O243" i="37"/>
  <c r="N248" i="37"/>
  <c r="O257" i="37"/>
  <c r="O258" i="37"/>
  <c r="O106" i="37"/>
  <c r="O114" i="37"/>
  <c r="O122" i="37"/>
  <c r="O130" i="37"/>
  <c r="O138" i="37"/>
  <c r="O146" i="37"/>
  <c r="O154" i="37"/>
  <c r="O162" i="37"/>
  <c r="O170" i="37"/>
  <c r="O178" i="37"/>
  <c r="O186" i="37"/>
  <c r="O194" i="37"/>
  <c r="O202" i="37"/>
  <c r="O210" i="37"/>
  <c r="O248" i="37"/>
  <c r="N272" i="37"/>
  <c r="O272" i="37"/>
  <c r="O113" i="37"/>
  <c r="O121" i="37"/>
  <c r="O129" i="37"/>
  <c r="O137" i="37"/>
  <c r="O145" i="37"/>
  <c r="O153" i="37"/>
  <c r="O161" i="37"/>
  <c r="O169" i="37"/>
  <c r="O177" i="37"/>
  <c r="O185" i="37"/>
  <c r="O193" i="37"/>
  <c r="O201" i="37"/>
  <c r="O209" i="37"/>
  <c r="O217" i="37"/>
  <c r="O225" i="37"/>
  <c r="O233" i="37"/>
  <c r="O241" i="37"/>
  <c r="O268" i="37"/>
  <c r="N268" i="37"/>
  <c r="O104" i="37"/>
  <c r="O112" i="37"/>
  <c r="O120" i="37"/>
  <c r="O128" i="37"/>
  <c r="O136" i="37"/>
  <c r="O144" i="37"/>
  <c r="O152" i="37"/>
  <c r="O160" i="37"/>
  <c r="O168" i="37"/>
  <c r="O176" i="37"/>
  <c r="O184" i="37"/>
  <c r="O192" i="37"/>
  <c r="O200" i="37"/>
  <c r="O208" i="37"/>
  <c r="O216" i="37"/>
  <c r="O224" i="37"/>
  <c r="N252" i="37"/>
  <c r="N256" i="37"/>
  <c r="O256" i="37"/>
  <c r="N255" i="37"/>
  <c r="N263" i="37"/>
  <c r="N271" i="37"/>
  <c r="N279" i="37"/>
  <c r="O280" i="37"/>
  <c r="N287" i="37"/>
  <c r="O288" i="37"/>
  <c r="N295" i="37"/>
  <c r="O296" i="37"/>
  <c r="N303" i="37"/>
  <c r="O304" i="37"/>
  <c r="N311" i="37"/>
  <c r="O312" i="37"/>
  <c r="N319" i="37"/>
  <c r="O320" i="37"/>
  <c r="N327" i="37"/>
  <c r="O328" i="37"/>
  <c r="O247" i="37"/>
  <c r="N254" i="37"/>
  <c r="O255" i="37"/>
  <c r="N262" i="37"/>
  <c r="O263" i="37"/>
  <c r="N270" i="37"/>
  <c r="O271" i="37"/>
  <c r="N278" i="37"/>
  <c r="O279" i="37"/>
  <c r="N286" i="37"/>
  <c r="O287" i="37"/>
  <c r="N294" i="37"/>
  <c r="O295" i="37"/>
  <c r="N302" i="37"/>
  <c r="O303" i="37"/>
  <c r="N310" i="37"/>
  <c r="O311" i="37"/>
  <c r="N318" i="37"/>
  <c r="O319" i="37"/>
  <c r="N326" i="37"/>
  <c r="O327" i="37"/>
  <c r="N301" i="37"/>
  <c r="O302" i="37"/>
  <c r="N309" i="37"/>
  <c r="O310" i="37"/>
  <c r="N317" i="37"/>
  <c r="O318" i="37"/>
  <c r="N325" i="37"/>
  <c r="O326" i="37"/>
  <c r="N276" i="37"/>
  <c r="N284" i="37"/>
  <c r="O285" i="37"/>
  <c r="N292" i="37"/>
  <c r="O293" i="37"/>
  <c r="N300" i="37"/>
  <c r="O301" i="37"/>
  <c r="N308" i="37"/>
  <c r="O309" i="37"/>
  <c r="N316" i="37"/>
  <c r="O317" i="37"/>
  <c r="N324" i="37"/>
  <c r="O325" i="37"/>
  <c r="N267" i="37"/>
  <c r="O276" i="37"/>
  <c r="O284" i="37"/>
  <c r="O292" i="37"/>
  <c r="O300" i="37"/>
  <c r="N307" i="37"/>
  <c r="O308" i="37"/>
  <c r="N315" i="37"/>
  <c r="O316" i="37"/>
  <c r="N323" i="37"/>
  <c r="O324" i="37"/>
  <c r="N266" i="37"/>
  <c r="O267" i="37"/>
  <c r="N274" i="37"/>
  <c r="N282" i="37"/>
  <c r="N290" i="37"/>
  <c r="N298" i="37"/>
  <c r="N306" i="37"/>
  <c r="O307" i="37"/>
  <c r="N314" i="37"/>
  <c r="O315" i="37"/>
  <c r="N322" i="37"/>
  <c r="O323" i="37"/>
  <c r="N330" i="37"/>
  <c r="N305" i="37"/>
  <c r="O306" i="37"/>
  <c r="N313" i="37"/>
  <c r="O314" i="37"/>
  <c r="N321" i="37"/>
  <c r="O322" i="37"/>
  <c r="N329" i="37"/>
  <c r="O330" i="37"/>
  <c r="O265" i="37"/>
  <c r="O273" i="37"/>
  <c r="N280" i="37"/>
  <c r="O281" i="37"/>
  <c r="N288" i="37"/>
  <c r="O289" i="37"/>
  <c r="N296" i="37"/>
  <c r="O297" i="37"/>
  <c r="N304" i="37"/>
  <c r="O305" i="37"/>
  <c r="N312" i="37"/>
  <c r="O313" i="37"/>
  <c r="N320" i="37"/>
  <c r="O321" i="37"/>
  <c r="N328" i="37"/>
  <c r="O329" i="37"/>
  <c r="N331" i="37"/>
  <c r="L51" i="36"/>
  <c r="O51" i="36" s="1"/>
  <c r="L115" i="36"/>
  <c r="N115" i="36" s="1"/>
  <c r="L215" i="36"/>
  <c r="O215" i="36" s="1"/>
  <c r="L123" i="36"/>
  <c r="N123" i="36" s="1"/>
  <c r="L272" i="36"/>
  <c r="O272" i="36" s="1"/>
  <c r="L169" i="36"/>
  <c r="N169" i="36" s="1"/>
  <c r="L210" i="36"/>
  <c r="N210" i="36" s="1"/>
  <c r="L282" i="36"/>
  <c r="N282" i="36" s="1"/>
  <c r="L59" i="36"/>
  <c r="O59" i="36" s="1"/>
  <c r="L177" i="36"/>
  <c r="N177" i="36" s="1"/>
  <c r="L200" i="36"/>
  <c r="O200" i="36" s="1"/>
  <c r="L236" i="36"/>
  <c r="O236" i="36" s="1"/>
  <c r="L3" i="36"/>
  <c r="O3" i="36" s="1"/>
  <c r="L67" i="36"/>
  <c r="O67" i="36" s="1"/>
  <c r="L185" i="36"/>
  <c r="O185" i="36" s="1"/>
  <c r="L190" i="36"/>
  <c r="N190" i="36" s="1"/>
  <c r="L218" i="36"/>
  <c r="O218" i="36" s="1"/>
  <c r="L262" i="36"/>
  <c r="N262" i="36" s="1"/>
  <c r="L284" i="36"/>
  <c r="O284" i="36" s="1"/>
  <c r="L19" i="36"/>
  <c r="O19" i="36" s="1"/>
  <c r="L83" i="36"/>
  <c r="O83" i="36" s="1"/>
  <c r="L142" i="36"/>
  <c r="N142" i="36" s="1"/>
  <c r="L304" i="36"/>
  <c r="N304" i="36" s="1"/>
  <c r="L27" i="36"/>
  <c r="O27" i="36" s="1"/>
  <c r="L91" i="36"/>
  <c r="N91" i="36" s="1"/>
  <c r="L150" i="36"/>
  <c r="N150" i="36" s="1"/>
  <c r="L250" i="36"/>
  <c r="O250" i="36" s="1"/>
  <c r="L294" i="36"/>
  <c r="O294" i="36" s="1"/>
  <c r="L35" i="36"/>
  <c r="N35" i="36" s="1"/>
  <c r="L99" i="36"/>
  <c r="N99" i="36" s="1"/>
  <c r="L158" i="36"/>
  <c r="O158" i="36" s="1"/>
  <c r="L240" i="36"/>
  <c r="N240" i="36" s="1"/>
  <c r="L43" i="36"/>
  <c r="O43" i="36" s="1"/>
  <c r="L107" i="36"/>
  <c r="O107" i="36" s="1"/>
  <c r="L230" i="36"/>
  <c r="O230" i="36" s="1"/>
  <c r="N161" i="36"/>
  <c r="O129" i="36"/>
  <c r="L72" i="36"/>
  <c r="O72" i="36" s="1"/>
  <c r="L104" i="36"/>
  <c r="L128" i="36"/>
  <c r="L197" i="36"/>
  <c r="O197" i="36" s="1"/>
  <c r="L188" i="36"/>
  <c r="O188" i="36" s="1"/>
  <c r="L5" i="36"/>
  <c r="N5" i="36" s="1"/>
  <c r="L13" i="36"/>
  <c r="O13" i="36" s="1"/>
  <c r="L21" i="36"/>
  <c r="O21" i="36" s="1"/>
  <c r="L29" i="36"/>
  <c r="N29" i="36" s="1"/>
  <c r="L37" i="36"/>
  <c r="N37" i="36" s="1"/>
  <c r="L45" i="36"/>
  <c r="N45" i="36" s="1"/>
  <c r="L53" i="36"/>
  <c r="N53" i="36" s="1"/>
  <c r="L61" i="36"/>
  <c r="N61" i="36" s="1"/>
  <c r="L69" i="36"/>
  <c r="O69" i="36" s="1"/>
  <c r="L77" i="36"/>
  <c r="N77" i="36" s="1"/>
  <c r="L85" i="36"/>
  <c r="N85" i="36" s="1"/>
  <c r="L93" i="36"/>
  <c r="N93" i="36" s="1"/>
  <c r="L101" i="36"/>
  <c r="O101" i="36" s="1"/>
  <c r="L109" i="36"/>
  <c r="N109" i="36" s="1"/>
  <c r="L117" i="36"/>
  <c r="N117" i="36" s="1"/>
  <c r="L125" i="36"/>
  <c r="O125" i="36" s="1"/>
  <c r="L136" i="36"/>
  <c r="N136" i="36" s="1"/>
  <c r="L144" i="36"/>
  <c r="N144" i="36" s="1"/>
  <c r="L152" i="36"/>
  <c r="O152" i="36" s="1"/>
  <c r="L160" i="36"/>
  <c r="N160" i="36" s="1"/>
  <c r="L163" i="36"/>
  <c r="N163" i="36" s="1"/>
  <c r="L171" i="36"/>
  <c r="N171" i="36" s="1"/>
  <c r="L179" i="36"/>
  <c r="O179" i="36" s="1"/>
  <c r="L187" i="36"/>
  <c r="N187" i="36" s="1"/>
  <c r="L192" i="36"/>
  <c r="N192" i="36" s="1"/>
  <c r="L202" i="36"/>
  <c r="N202" i="36" s="1"/>
  <c r="L212" i="36"/>
  <c r="O212" i="36" s="1"/>
  <c r="L217" i="36"/>
  <c r="L222" i="36"/>
  <c r="N222" i="36" s="1"/>
  <c r="L232" i="36"/>
  <c r="N232" i="36" s="1"/>
  <c r="L242" i="36"/>
  <c r="O242" i="36" s="1"/>
  <c r="L254" i="36"/>
  <c r="O254" i="36" s="1"/>
  <c r="L264" i="36"/>
  <c r="O264" i="36" s="1"/>
  <c r="L274" i="36"/>
  <c r="O274" i="36" s="1"/>
  <c r="L296" i="36"/>
  <c r="O296" i="36" s="1"/>
  <c r="L306" i="36"/>
  <c r="O306" i="36" s="1"/>
  <c r="L320" i="36"/>
  <c r="O320" i="36" s="1"/>
  <c r="L329" i="36"/>
  <c r="O329" i="36" s="1"/>
  <c r="L195" i="36"/>
  <c r="N195" i="36" s="1"/>
  <c r="L245" i="36"/>
  <c r="O245" i="36" s="1"/>
  <c r="L293" i="36"/>
  <c r="N293" i="36" s="1"/>
  <c r="L24" i="36"/>
  <c r="O24" i="36" s="1"/>
  <c r="L32" i="36"/>
  <c r="N32" i="36" s="1"/>
  <c r="L64" i="36"/>
  <c r="N64" i="36" s="1"/>
  <c r="L147" i="36"/>
  <c r="N147" i="36" s="1"/>
  <c r="L225" i="36"/>
  <c r="N225" i="36" s="1"/>
  <c r="L267" i="36"/>
  <c r="N267" i="36" s="1"/>
  <c r="L2" i="36"/>
  <c r="N2" i="36" s="1"/>
  <c r="L10" i="36"/>
  <c r="O10" i="36" s="1"/>
  <c r="L18" i="36"/>
  <c r="O18" i="36" s="1"/>
  <c r="L26" i="36"/>
  <c r="N26" i="36" s="1"/>
  <c r="L34" i="36"/>
  <c r="O34" i="36" s="1"/>
  <c r="L42" i="36"/>
  <c r="N42" i="36" s="1"/>
  <c r="L50" i="36"/>
  <c r="N50" i="36" s="1"/>
  <c r="L58" i="36"/>
  <c r="O58" i="36" s="1"/>
  <c r="L66" i="36"/>
  <c r="O66" i="36" s="1"/>
  <c r="L74" i="36"/>
  <c r="N74" i="36" s="1"/>
  <c r="L82" i="36"/>
  <c r="N82" i="36" s="1"/>
  <c r="L90" i="36"/>
  <c r="N90" i="36" s="1"/>
  <c r="L98" i="36"/>
  <c r="L106" i="36"/>
  <c r="N106" i="36" s="1"/>
  <c r="L114" i="36"/>
  <c r="N114" i="36" s="1"/>
  <c r="L122" i="36"/>
  <c r="O122" i="36" s="1"/>
  <c r="L133" i="36"/>
  <c r="N133" i="36" s="1"/>
  <c r="L141" i="36"/>
  <c r="N141" i="36" s="1"/>
  <c r="L149" i="36"/>
  <c r="O149" i="36" s="1"/>
  <c r="L157" i="36"/>
  <c r="N157" i="36" s="1"/>
  <c r="L168" i="36"/>
  <c r="N168" i="36" s="1"/>
  <c r="L176" i="36"/>
  <c r="O176" i="36" s="1"/>
  <c r="L184" i="36"/>
  <c r="N184" i="36" s="1"/>
  <c r="L199" i="36"/>
  <c r="N199" i="36" s="1"/>
  <c r="L209" i="36"/>
  <c r="O209" i="36" s="1"/>
  <c r="L227" i="36"/>
  <c r="O227" i="36" s="1"/>
  <c r="L239" i="36"/>
  <c r="O239" i="36" s="1"/>
  <c r="L249" i="36"/>
  <c r="O249" i="36" s="1"/>
  <c r="L259" i="36"/>
  <c r="O259" i="36" s="1"/>
  <c r="L271" i="36"/>
  <c r="O271" i="36" s="1"/>
  <c r="L281" i="36"/>
  <c r="O281" i="36" s="1"/>
  <c r="L291" i="36"/>
  <c r="O291" i="36" s="1"/>
  <c r="L303" i="36"/>
  <c r="O303" i="36" s="1"/>
  <c r="L313" i="36"/>
  <c r="O313" i="36" s="1"/>
  <c r="L203" i="36"/>
  <c r="O203" i="36" s="1"/>
  <c r="L252" i="36"/>
  <c r="O252" i="36" s="1"/>
  <c r="L300" i="36"/>
  <c r="O300" i="36" s="1"/>
  <c r="L16" i="36"/>
  <c r="O16" i="36" s="1"/>
  <c r="L48" i="36"/>
  <c r="O48" i="36" s="1"/>
  <c r="L88" i="36"/>
  <c r="N88" i="36" s="1"/>
  <c r="L155" i="36"/>
  <c r="O155" i="36" s="1"/>
  <c r="L182" i="36"/>
  <c r="O182" i="36" s="1"/>
  <c r="L247" i="36"/>
  <c r="O247" i="36" s="1"/>
  <c r="L7" i="36"/>
  <c r="O7" i="36" s="1"/>
  <c r="L15" i="36"/>
  <c r="O15" i="36" s="1"/>
  <c r="L23" i="36"/>
  <c r="L31" i="36"/>
  <c r="O31" i="36" s="1"/>
  <c r="L39" i="36"/>
  <c r="O39" i="36" s="1"/>
  <c r="L47" i="36"/>
  <c r="O47" i="36" s="1"/>
  <c r="L55" i="36"/>
  <c r="O55" i="36" s="1"/>
  <c r="L63" i="36"/>
  <c r="O63" i="36" s="1"/>
  <c r="L71" i="36"/>
  <c r="O71" i="36" s="1"/>
  <c r="L79" i="36"/>
  <c r="O79" i="36" s="1"/>
  <c r="L87" i="36"/>
  <c r="O87" i="36" s="1"/>
  <c r="L95" i="36"/>
  <c r="N95" i="36" s="1"/>
  <c r="L103" i="36"/>
  <c r="O103" i="36" s="1"/>
  <c r="L111" i="36"/>
  <c r="N111" i="36" s="1"/>
  <c r="L119" i="36"/>
  <c r="N119" i="36" s="1"/>
  <c r="L127" i="36"/>
  <c r="N127" i="36" s="1"/>
  <c r="L130" i="36"/>
  <c r="N130" i="36" s="1"/>
  <c r="L138" i="36"/>
  <c r="N138" i="36" s="1"/>
  <c r="L146" i="36"/>
  <c r="O146" i="36" s="1"/>
  <c r="L154" i="36"/>
  <c r="N154" i="36" s="1"/>
  <c r="L165" i="36"/>
  <c r="N165" i="36" s="1"/>
  <c r="L173" i="36"/>
  <c r="O173" i="36" s="1"/>
  <c r="L181" i="36"/>
  <c r="N181" i="36" s="1"/>
  <c r="L206" i="36"/>
  <c r="O206" i="36" s="1"/>
  <c r="L224" i="36"/>
  <c r="O224" i="36" s="1"/>
  <c r="L234" i="36"/>
  <c r="N234" i="36" s="1"/>
  <c r="L256" i="36"/>
  <c r="N256" i="36" s="1"/>
  <c r="L266" i="36"/>
  <c r="O266" i="36" s="1"/>
  <c r="L278" i="36"/>
  <c r="N278" i="36" s="1"/>
  <c r="L288" i="36"/>
  <c r="O288" i="36" s="1"/>
  <c r="L298" i="36"/>
  <c r="N298" i="36" s="1"/>
  <c r="L310" i="36"/>
  <c r="O310" i="36" s="1"/>
  <c r="L322" i="36"/>
  <c r="O322" i="36" s="1"/>
  <c r="L331" i="36"/>
  <c r="O331" i="36" s="1"/>
  <c r="L214" i="36"/>
  <c r="N214" i="36" s="1"/>
  <c r="L56" i="36"/>
  <c r="N56" i="36" s="1"/>
  <c r="L96" i="36"/>
  <c r="N96" i="36" s="1"/>
  <c r="L120" i="36"/>
  <c r="N120" i="36" s="1"/>
  <c r="L166" i="36"/>
  <c r="N166" i="36" s="1"/>
  <c r="L235" i="36"/>
  <c r="N235" i="36" s="1"/>
  <c r="L289" i="36"/>
  <c r="N289" i="36" s="1"/>
  <c r="L311" i="36"/>
  <c r="O311" i="36" s="1"/>
  <c r="L318" i="36"/>
  <c r="O318" i="36" s="1"/>
  <c r="L244" i="36"/>
  <c r="N244" i="36" s="1"/>
  <c r="L292" i="36"/>
  <c r="O292" i="36" s="1"/>
  <c r="L20" i="36"/>
  <c r="N20" i="36" s="1"/>
  <c r="L44" i="36"/>
  <c r="N44" i="36" s="1"/>
  <c r="L68" i="36"/>
  <c r="N68" i="36" s="1"/>
  <c r="L92" i="36"/>
  <c r="O92" i="36" s="1"/>
  <c r="L116" i="36"/>
  <c r="O116" i="36" s="1"/>
  <c r="L143" i="36"/>
  <c r="O143" i="36" s="1"/>
  <c r="L162" i="36"/>
  <c r="N162" i="36" s="1"/>
  <c r="L170" i="36"/>
  <c r="O170" i="36" s="1"/>
  <c r="L191" i="36"/>
  <c r="L219" i="36"/>
  <c r="N219" i="36" s="1"/>
  <c r="L263" i="36"/>
  <c r="O263" i="36" s="1"/>
  <c r="L305" i="36"/>
  <c r="O305" i="36" s="1"/>
  <c r="L8" i="36"/>
  <c r="N8" i="36" s="1"/>
  <c r="L112" i="36"/>
  <c r="N112" i="36" s="1"/>
  <c r="L131" i="36"/>
  <c r="L174" i="36"/>
  <c r="N174" i="36" s="1"/>
  <c r="L279" i="36"/>
  <c r="N279" i="36" s="1"/>
  <c r="L81" i="36"/>
  <c r="N81" i="36" s="1"/>
  <c r="L208" i="36"/>
  <c r="N208" i="36" s="1"/>
  <c r="L258" i="36"/>
  <c r="L270" i="36"/>
  <c r="N270" i="36" s="1"/>
  <c r="L221" i="36"/>
  <c r="L40" i="36"/>
  <c r="L139" i="36"/>
  <c r="N139" i="36" s="1"/>
  <c r="L275" i="36"/>
  <c r="O109" i="36"/>
  <c r="O137" i="36"/>
  <c r="O186" i="36"/>
  <c r="L315" i="36"/>
  <c r="O315" i="36" s="1"/>
  <c r="L323" i="36"/>
  <c r="O323" i="36" s="1"/>
  <c r="L328" i="36"/>
  <c r="O328" i="36" s="1"/>
  <c r="L196" i="36"/>
  <c r="N196" i="36" s="1"/>
  <c r="L204" i="36"/>
  <c r="N204" i="36" s="1"/>
  <c r="L229" i="36"/>
  <c r="N229" i="36" s="1"/>
  <c r="L237" i="36"/>
  <c r="N237" i="36" s="1"/>
  <c r="L253" i="36"/>
  <c r="L261" i="36"/>
  <c r="O261" i="36" s="1"/>
  <c r="L277" i="36"/>
  <c r="O277" i="36" s="1"/>
  <c r="L285" i="36"/>
  <c r="O285" i="36" s="1"/>
  <c r="L301" i="36"/>
  <c r="O301" i="36" s="1"/>
  <c r="L309" i="36"/>
  <c r="O309" i="36" s="1"/>
  <c r="L317" i="36"/>
  <c r="L325" i="36"/>
  <c r="O325" i="36" s="1"/>
  <c r="O178" i="36"/>
  <c r="O145" i="36"/>
  <c r="O193" i="36"/>
  <c r="O153" i="36"/>
  <c r="O201" i="36"/>
  <c r="O233" i="36"/>
  <c r="O98" i="36"/>
  <c r="O154" i="36"/>
  <c r="O194" i="36"/>
  <c r="O238" i="36"/>
  <c r="O89" i="36"/>
  <c r="O121" i="36"/>
  <c r="O169" i="36"/>
  <c r="O241" i="36"/>
  <c r="O113" i="36"/>
  <c r="O41" i="36"/>
  <c r="N41" i="36"/>
  <c r="O49" i="36"/>
  <c r="O57" i="36"/>
  <c r="O65" i="36"/>
  <c r="N65" i="36"/>
  <c r="O37" i="36"/>
  <c r="O45" i="36"/>
  <c r="N17" i="36"/>
  <c r="N33" i="36"/>
  <c r="N87" i="36"/>
  <c r="O36" i="36"/>
  <c r="N36" i="36"/>
  <c r="N52" i="36"/>
  <c r="O60" i="36"/>
  <c r="N60" i="36"/>
  <c r="O64" i="36"/>
  <c r="N80" i="36"/>
  <c r="O80" i="36"/>
  <c r="N16" i="36"/>
  <c r="O56" i="36"/>
  <c r="N23" i="36"/>
  <c r="N22" i="36"/>
  <c r="O35" i="36"/>
  <c r="N43" i="36"/>
  <c r="N51" i="36"/>
  <c r="N59" i="36"/>
  <c r="N6" i="36"/>
  <c r="N12" i="36"/>
  <c r="N28" i="36"/>
  <c r="O38" i="36"/>
  <c r="N38" i="36"/>
  <c r="O46" i="36"/>
  <c r="N46" i="36"/>
  <c r="O54" i="36"/>
  <c r="N54" i="36"/>
  <c r="O62" i="36"/>
  <c r="O70" i="36"/>
  <c r="N70" i="36"/>
  <c r="N78" i="36"/>
  <c r="N4" i="36"/>
  <c r="O42" i="36"/>
  <c r="O104" i="36"/>
  <c r="O128" i="36"/>
  <c r="O216" i="36"/>
  <c r="O240" i="36"/>
  <c r="O135" i="36"/>
  <c r="O167" i="36"/>
  <c r="O199" i="36"/>
  <c r="O86" i="36"/>
  <c r="O102" i="36"/>
  <c r="O110" i="36"/>
  <c r="O118" i="36"/>
  <c r="O222" i="36"/>
  <c r="O189" i="36"/>
  <c r="O205" i="36"/>
  <c r="O213" i="36"/>
  <c r="O94" i="36"/>
  <c r="O84" i="36"/>
  <c r="O100" i="36"/>
  <c r="O108" i="36"/>
  <c r="O132" i="36"/>
  <c r="O140" i="36"/>
  <c r="O156" i="36"/>
  <c r="O164" i="36"/>
  <c r="O172" i="36"/>
  <c r="O180" i="36"/>
  <c r="O220" i="36"/>
  <c r="O171" i="36"/>
  <c r="O211" i="36"/>
  <c r="O243" i="36"/>
  <c r="O287" i="36"/>
  <c r="N287" i="36"/>
  <c r="O327" i="36"/>
  <c r="N327" i="36"/>
  <c r="O260" i="36"/>
  <c r="N260" i="36"/>
  <c r="O268" i="36"/>
  <c r="N268" i="36"/>
  <c r="O308" i="36"/>
  <c r="N308" i="36"/>
  <c r="N316" i="36"/>
  <c r="N257" i="36"/>
  <c r="O265" i="36"/>
  <c r="N265" i="36"/>
  <c r="N273" i="36"/>
  <c r="N281" i="36"/>
  <c r="N329" i="36"/>
  <c r="N286" i="36"/>
  <c r="N259" i="36"/>
  <c r="O267" i="36"/>
  <c r="O283" i="36"/>
  <c r="O307" i="36"/>
  <c r="O280" i="36"/>
  <c r="N280" i="36"/>
  <c r="O304" i="36"/>
  <c r="N312" i="36"/>
  <c r="O282" i="36"/>
  <c r="O290" i="36"/>
  <c r="N290" i="36"/>
  <c r="O314" i="36"/>
  <c r="O330" i="36"/>
  <c r="N330" i="36"/>
  <c r="N2" i="35"/>
  <c r="N55" i="34"/>
  <c r="O114" i="34"/>
  <c r="O130" i="34"/>
  <c r="O162" i="34"/>
  <c r="O200" i="34"/>
  <c r="O223" i="34"/>
  <c r="O168" i="34"/>
  <c r="O184" i="34"/>
  <c r="O231" i="34"/>
  <c r="O138" i="34"/>
  <c r="O154" i="34"/>
  <c r="O239" i="34"/>
  <c r="O173" i="34"/>
  <c r="O192" i="34"/>
  <c r="N35" i="34"/>
  <c r="N2" i="34"/>
  <c r="N3" i="34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41" i="34"/>
  <c r="N57" i="34"/>
  <c r="O65" i="34"/>
  <c r="O73" i="34"/>
  <c r="O81" i="34"/>
  <c r="O89" i="34"/>
  <c r="O93" i="34"/>
  <c r="O97" i="34"/>
  <c r="O101" i="34"/>
  <c r="N49" i="34"/>
  <c r="O61" i="34"/>
  <c r="O69" i="34"/>
  <c r="O77" i="34"/>
  <c r="O85" i="34"/>
  <c r="O2" i="34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N40" i="34"/>
  <c r="N48" i="34"/>
  <c r="N56" i="34"/>
  <c r="N61" i="34"/>
  <c r="N65" i="34"/>
  <c r="N69" i="34"/>
  <c r="N73" i="34"/>
  <c r="N77" i="34"/>
  <c r="N81" i="34"/>
  <c r="N85" i="34"/>
  <c r="N89" i="34"/>
  <c r="N93" i="34"/>
  <c r="N97" i="34"/>
  <c r="N101" i="34"/>
  <c r="O60" i="34"/>
  <c r="O68" i="34"/>
  <c r="O76" i="34"/>
  <c r="O84" i="34"/>
  <c r="O92" i="34"/>
  <c r="O96" i="34"/>
  <c r="O100" i="34"/>
  <c r="N47" i="34"/>
  <c r="O64" i="34"/>
  <c r="O72" i="34"/>
  <c r="O80" i="34"/>
  <c r="O88" i="34"/>
  <c r="N38" i="34"/>
  <c r="N46" i="34"/>
  <c r="N54" i="34"/>
  <c r="N60" i="34"/>
  <c r="N64" i="34"/>
  <c r="N68" i="34"/>
  <c r="N72" i="34"/>
  <c r="N76" i="34"/>
  <c r="N80" i="34"/>
  <c r="N84" i="34"/>
  <c r="N88" i="34"/>
  <c r="N92" i="34"/>
  <c r="N96" i="34"/>
  <c r="N100" i="34"/>
  <c r="N37" i="34"/>
  <c r="N53" i="34"/>
  <c r="O63" i="34"/>
  <c r="O71" i="34"/>
  <c r="O79" i="34"/>
  <c r="O87" i="34"/>
  <c r="O91" i="34"/>
  <c r="O95" i="34"/>
  <c r="O99" i="34"/>
  <c r="N45" i="34"/>
  <c r="O59" i="34"/>
  <c r="O67" i="34"/>
  <c r="O75" i="34"/>
  <c r="O83" i="34"/>
  <c r="N36" i="34"/>
  <c r="N44" i="34"/>
  <c r="N52" i="34"/>
  <c r="N59" i="34"/>
  <c r="N63" i="34"/>
  <c r="N67" i="34"/>
  <c r="N71" i="34"/>
  <c r="N75" i="34"/>
  <c r="N79" i="34"/>
  <c r="N83" i="34"/>
  <c r="N87" i="34"/>
  <c r="N91" i="34"/>
  <c r="N95" i="34"/>
  <c r="N99" i="34"/>
  <c r="N43" i="34"/>
  <c r="O66" i="34"/>
  <c r="O74" i="34"/>
  <c r="O82" i="34"/>
  <c r="O90" i="34"/>
  <c r="O94" i="34"/>
  <c r="O98" i="34"/>
  <c r="N102" i="34"/>
  <c r="N51" i="34"/>
  <c r="O62" i="34"/>
  <c r="O70" i="34"/>
  <c r="O78" i="34"/>
  <c r="O86" i="34"/>
  <c r="N42" i="34"/>
  <c r="N50" i="34"/>
  <c r="N58" i="34"/>
  <c r="N62" i="34"/>
  <c r="N66" i="34"/>
  <c r="N70" i="34"/>
  <c r="N74" i="34"/>
  <c r="N78" i="34"/>
  <c r="N82" i="34"/>
  <c r="N86" i="34"/>
  <c r="N90" i="34"/>
  <c r="N94" i="34"/>
  <c r="N98" i="34"/>
  <c r="O102" i="34"/>
  <c r="O106" i="34"/>
  <c r="N182" i="34"/>
  <c r="O182" i="34"/>
  <c r="O105" i="34"/>
  <c r="O113" i="34"/>
  <c r="O121" i="34"/>
  <c r="O129" i="34"/>
  <c r="O137" i="34"/>
  <c r="O145" i="34"/>
  <c r="O153" i="34"/>
  <c r="O161" i="34"/>
  <c r="O112" i="34"/>
  <c r="O120" i="34"/>
  <c r="O128" i="34"/>
  <c r="O136" i="34"/>
  <c r="O144" i="34"/>
  <c r="O152" i="34"/>
  <c r="O160" i="34"/>
  <c r="N166" i="34"/>
  <c r="O166" i="34"/>
  <c r="O167" i="34"/>
  <c r="N171" i="34"/>
  <c r="O135" i="34"/>
  <c r="O143" i="34"/>
  <c r="O171" i="34"/>
  <c r="O110" i="34"/>
  <c r="O118" i="34"/>
  <c r="O126" i="34"/>
  <c r="O134" i="34"/>
  <c r="O142" i="34"/>
  <c r="O150" i="34"/>
  <c r="O158" i="34"/>
  <c r="N174" i="34"/>
  <c r="O174" i="34"/>
  <c r="O109" i="34"/>
  <c r="O117" i="34"/>
  <c r="O125" i="34"/>
  <c r="O133" i="34"/>
  <c r="O141" i="34"/>
  <c r="O149" i="34"/>
  <c r="O157" i="34"/>
  <c r="O165" i="34"/>
  <c r="O108" i="34"/>
  <c r="O116" i="34"/>
  <c r="O124" i="34"/>
  <c r="O132" i="34"/>
  <c r="O140" i="34"/>
  <c r="O148" i="34"/>
  <c r="O156" i="34"/>
  <c r="O164" i="34"/>
  <c r="N169" i="34"/>
  <c r="O107" i="34"/>
  <c r="O115" i="34"/>
  <c r="O123" i="34"/>
  <c r="O131" i="34"/>
  <c r="O139" i="34"/>
  <c r="O147" i="34"/>
  <c r="O155" i="34"/>
  <c r="O163" i="34"/>
  <c r="O169" i="34"/>
  <c r="O175" i="34"/>
  <c r="O183" i="34"/>
  <c r="O191" i="34"/>
  <c r="O199" i="34"/>
  <c r="O207" i="34"/>
  <c r="O215" i="34"/>
  <c r="O255" i="34"/>
  <c r="N255" i="34"/>
  <c r="O190" i="34"/>
  <c r="O198" i="34"/>
  <c r="O206" i="34"/>
  <c r="O214" i="34"/>
  <c r="O222" i="34"/>
  <c r="O230" i="34"/>
  <c r="O238" i="34"/>
  <c r="O246" i="34"/>
  <c r="O189" i="34"/>
  <c r="O197" i="34"/>
  <c r="O205" i="34"/>
  <c r="O213" i="34"/>
  <c r="O221" i="34"/>
  <c r="O229" i="34"/>
  <c r="O237" i="34"/>
  <c r="O245" i="34"/>
  <c r="O172" i="34"/>
  <c r="O180" i="34"/>
  <c r="O188" i="34"/>
  <c r="O196" i="34"/>
  <c r="O204" i="34"/>
  <c r="O212" i="34"/>
  <c r="O220" i="34"/>
  <c r="O228" i="34"/>
  <c r="O236" i="34"/>
  <c r="O244" i="34"/>
  <c r="O179" i="34"/>
  <c r="O187" i="34"/>
  <c r="O195" i="34"/>
  <c r="O203" i="34"/>
  <c r="O211" i="34"/>
  <c r="O219" i="34"/>
  <c r="O227" i="34"/>
  <c r="O235" i="34"/>
  <c r="O243" i="34"/>
  <c r="N248" i="34"/>
  <c r="O170" i="34"/>
  <c r="O178" i="34"/>
  <c r="O186" i="34"/>
  <c r="O194" i="34"/>
  <c r="O202" i="34"/>
  <c r="O210" i="34"/>
  <c r="O218" i="34"/>
  <c r="O226" i="34"/>
  <c r="O234" i="34"/>
  <c r="O242" i="34"/>
  <c r="O248" i="34"/>
  <c r="O177" i="34"/>
  <c r="O185" i="34"/>
  <c r="O193" i="34"/>
  <c r="O201" i="34"/>
  <c r="O209" i="34"/>
  <c r="O217" i="34"/>
  <c r="O225" i="34"/>
  <c r="O233" i="34"/>
  <c r="O241" i="34"/>
  <c r="N247" i="34"/>
  <c r="O208" i="34"/>
  <c r="O216" i="34"/>
  <c r="O224" i="34"/>
  <c r="O232" i="34"/>
  <c r="O240" i="34"/>
  <c r="O247" i="34"/>
  <c r="O271" i="34"/>
  <c r="N271" i="34"/>
  <c r="O279" i="34"/>
  <c r="N279" i="34"/>
  <c r="O287" i="34"/>
  <c r="N287" i="34"/>
  <c r="O295" i="34"/>
  <c r="N295" i="34"/>
  <c r="O303" i="34"/>
  <c r="N303" i="34"/>
  <c r="O311" i="34"/>
  <c r="N311" i="34"/>
  <c r="O319" i="34"/>
  <c r="N319" i="34"/>
  <c r="O327" i="34"/>
  <c r="N327" i="34"/>
  <c r="O263" i="34"/>
  <c r="N263" i="34"/>
  <c r="O252" i="34"/>
  <c r="N252" i="34"/>
  <c r="O260" i="34"/>
  <c r="N260" i="34"/>
  <c r="O268" i="34"/>
  <c r="N268" i="34"/>
  <c r="O276" i="34"/>
  <c r="N276" i="34"/>
  <c r="O284" i="34"/>
  <c r="N284" i="34"/>
  <c r="O292" i="34"/>
  <c r="N292" i="34"/>
  <c r="O300" i="34"/>
  <c r="N300" i="34"/>
  <c r="O308" i="34"/>
  <c r="N308" i="34"/>
  <c r="O316" i="34"/>
  <c r="N316" i="34"/>
  <c r="O324" i="34"/>
  <c r="N324" i="34"/>
  <c r="N249" i="34"/>
  <c r="O249" i="34"/>
  <c r="O257" i="34"/>
  <c r="N257" i="34"/>
  <c r="O265" i="34"/>
  <c r="N265" i="34"/>
  <c r="O273" i="34"/>
  <c r="N273" i="34"/>
  <c r="O281" i="34"/>
  <c r="N281" i="34"/>
  <c r="O289" i="34"/>
  <c r="N289" i="34"/>
  <c r="O297" i="34"/>
  <c r="N297" i="34"/>
  <c r="O305" i="34"/>
  <c r="N305" i="34"/>
  <c r="O313" i="34"/>
  <c r="N313" i="34"/>
  <c r="O321" i="34"/>
  <c r="N321" i="34"/>
  <c r="O329" i="34"/>
  <c r="N329" i="34"/>
  <c r="O254" i="34"/>
  <c r="N254" i="34"/>
  <c r="O262" i="34"/>
  <c r="N262" i="34"/>
  <c r="O270" i="34"/>
  <c r="N270" i="34"/>
  <c r="O278" i="34"/>
  <c r="N278" i="34"/>
  <c r="O286" i="34"/>
  <c r="N286" i="34"/>
  <c r="O294" i="34"/>
  <c r="N294" i="34"/>
  <c r="O302" i="34"/>
  <c r="N302" i="34"/>
  <c r="O310" i="34"/>
  <c r="N310" i="34"/>
  <c r="O318" i="34"/>
  <c r="N318" i="34"/>
  <c r="O326" i="34"/>
  <c r="N326" i="34"/>
  <c r="O251" i="34"/>
  <c r="N251" i="34"/>
  <c r="O259" i="34"/>
  <c r="N259" i="34"/>
  <c r="O267" i="34"/>
  <c r="N267" i="34"/>
  <c r="O275" i="34"/>
  <c r="N275" i="34"/>
  <c r="O283" i="34"/>
  <c r="N283" i="34"/>
  <c r="O291" i="34"/>
  <c r="N291" i="34"/>
  <c r="O299" i="34"/>
  <c r="N299" i="34"/>
  <c r="O307" i="34"/>
  <c r="N307" i="34"/>
  <c r="O315" i="34"/>
  <c r="N315" i="34"/>
  <c r="O323" i="34"/>
  <c r="N323" i="34"/>
  <c r="O256" i="34"/>
  <c r="N256" i="34"/>
  <c r="O264" i="34"/>
  <c r="N264" i="34"/>
  <c r="O272" i="34"/>
  <c r="N272" i="34"/>
  <c r="O280" i="34"/>
  <c r="N280" i="34"/>
  <c r="O288" i="34"/>
  <c r="N288" i="34"/>
  <c r="O296" i="34"/>
  <c r="N296" i="34"/>
  <c r="O304" i="34"/>
  <c r="N304" i="34"/>
  <c r="O312" i="34"/>
  <c r="N312" i="34"/>
  <c r="O320" i="34"/>
  <c r="N320" i="34"/>
  <c r="O328" i="34"/>
  <c r="N328" i="34"/>
  <c r="O253" i="34"/>
  <c r="N253" i="34"/>
  <c r="O261" i="34"/>
  <c r="N261" i="34"/>
  <c r="O269" i="34"/>
  <c r="N269" i="34"/>
  <c r="O277" i="34"/>
  <c r="N277" i="34"/>
  <c r="O285" i="34"/>
  <c r="N285" i="34"/>
  <c r="O293" i="34"/>
  <c r="N293" i="34"/>
  <c r="O301" i="34"/>
  <c r="N301" i="34"/>
  <c r="O309" i="34"/>
  <c r="N309" i="34"/>
  <c r="O317" i="34"/>
  <c r="N317" i="34"/>
  <c r="O325" i="34"/>
  <c r="N325" i="34"/>
  <c r="O250" i="34"/>
  <c r="N250" i="34"/>
  <c r="O258" i="34"/>
  <c r="N258" i="34"/>
  <c r="O266" i="34"/>
  <c r="N266" i="34"/>
  <c r="O274" i="34"/>
  <c r="N274" i="34"/>
  <c r="O282" i="34"/>
  <c r="N282" i="34"/>
  <c r="O290" i="34"/>
  <c r="N290" i="34"/>
  <c r="O298" i="34"/>
  <c r="N298" i="34"/>
  <c r="O306" i="34"/>
  <c r="N306" i="34"/>
  <c r="O314" i="34"/>
  <c r="N314" i="34"/>
  <c r="O322" i="34"/>
  <c r="N322" i="34"/>
  <c r="O330" i="34"/>
  <c r="N330" i="34"/>
  <c r="N331" i="34"/>
  <c r="D38" i="31"/>
  <c r="D46" i="31"/>
  <c r="D54" i="31"/>
  <c r="D102" i="31"/>
  <c r="D110" i="31"/>
  <c r="Q2" i="14"/>
  <c r="D62" i="31"/>
  <c r="D6" i="31"/>
  <c r="D70" i="31"/>
  <c r="D14" i="31"/>
  <c r="D78" i="31"/>
  <c r="D22" i="31"/>
  <c r="D86" i="31"/>
  <c r="D30" i="31"/>
  <c r="D94" i="31"/>
  <c r="E8" i="31"/>
  <c r="H9" i="16" s="1"/>
  <c r="E24" i="31"/>
  <c r="H25" i="16" s="1"/>
  <c r="E32" i="31"/>
  <c r="H33" i="16" s="1"/>
  <c r="E40" i="31"/>
  <c r="H42" i="16" s="1"/>
  <c r="E56" i="31"/>
  <c r="H57" i="16" s="1"/>
  <c r="E72" i="31"/>
  <c r="H73" i="16" s="1"/>
  <c r="E80" i="31"/>
  <c r="H81" i="16" s="1"/>
  <c r="E88" i="31"/>
  <c r="H89" i="16" s="1"/>
  <c r="E96" i="31"/>
  <c r="H97" i="16" s="1"/>
  <c r="D7" i="31"/>
  <c r="D15" i="31"/>
  <c r="D23" i="31"/>
  <c r="D31" i="31"/>
  <c r="D39" i="31"/>
  <c r="D47" i="31"/>
  <c r="D55" i="31"/>
  <c r="D63" i="31"/>
  <c r="D71" i="31"/>
  <c r="D79" i="31"/>
  <c r="D87" i="31"/>
  <c r="D95" i="31"/>
  <c r="D103" i="31"/>
  <c r="D111" i="31"/>
  <c r="E9" i="31"/>
  <c r="H10" i="16" s="1"/>
  <c r="E17" i="31"/>
  <c r="H18" i="16" s="1"/>
  <c r="E25" i="31"/>
  <c r="H26" i="16" s="1"/>
  <c r="E33" i="31"/>
  <c r="H34" i="16" s="1"/>
  <c r="E41" i="31"/>
  <c r="H43" i="16" s="1"/>
  <c r="E49" i="31"/>
  <c r="H50" i="16" s="1"/>
  <c r="E57" i="31"/>
  <c r="H58" i="16" s="1"/>
  <c r="E65" i="31"/>
  <c r="H66" i="16" s="1"/>
  <c r="E73" i="31"/>
  <c r="H74" i="16" s="1"/>
  <c r="E81" i="31"/>
  <c r="H83" i="16" s="1"/>
  <c r="E89" i="31"/>
  <c r="H90" i="16" s="1"/>
  <c r="E97" i="31"/>
  <c r="H98" i="16" s="1"/>
  <c r="E16" i="31"/>
  <c r="H17" i="16" s="1"/>
  <c r="E48" i="31"/>
  <c r="H47" i="16" s="1"/>
  <c r="E64" i="31"/>
  <c r="H65" i="16" s="1"/>
  <c r="E104" i="31"/>
  <c r="H105" i="16" s="1"/>
  <c r="D8" i="31"/>
  <c r="D16" i="31"/>
  <c r="G17" i="16" s="1"/>
  <c r="D24" i="31"/>
  <c r="D32" i="31"/>
  <c r="D40" i="31"/>
  <c r="D48" i="31"/>
  <c r="D56" i="31"/>
  <c r="G57" i="16" s="1"/>
  <c r="I57" i="16" s="1"/>
  <c r="D64" i="31"/>
  <c r="G65" i="16" s="1"/>
  <c r="D72" i="31"/>
  <c r="G73" i="16" s="1"/>
  <c r="D80" i="31"/>
  <c r="G81" i="16" s="1"/>
  <c r="D88" i="31"/>
  <c r="G89" i="16" s="1"/>
  <c r="I89" i="16" s="1"/>
  <c r="D96" i="31"/>
  <c r="G97" i="16" s="1"/>
  <c r="D104" i="31"/>
  <c r="G105" i="16" s="1"/>
  <c r="E2" i="31"/>
  <c r="H3" i="16" s="1"/>
  <c r="E10" i="31"/>
  <c r="H11" i="16" s="1"/>
  <c r="E18" i="31"/>
  <c r="H19" i="16" s="1"/>
  <c r="E26" i="31"/>
  <c r="H27" i="16" s="1"/>
  <c r="E34" i="31"/>
  <c r="H35" i="16" s="1"/>
  <c r="E42" i="31"/>
  <c r="H44" i="16" s="1"/>
  <c r="E50" i="31"/>
  <c r="H51" i="16" s="1"/>
  <c r="E58" i="31"/>
  <c r="H59" i="16" s="1"/>
  <c r="E66" i="31"/>
  <c r="H67" i="16" s="1"/>
  <c r="E74" i="31"/>
  <c r="H75" i="16" s="1"/>
  <c r="E82" i="31"/>
  <c r="H84" i="16" s="1"/>
  <c r="E90" i="31"/>
  <c r="H91" i="16" s="1"/>
  <c r="E98" i="31"/>
  <c r="H99" i="16" s="1"/>
  <c r="E106" i="31"/>
  <c r="H108" i="16" s="1"/>
  <c r="D9" i="31"/>
  <c r="G10" i="16" s="1"/>
  <c r="I10" i="16" s="1"/>
  <c r="D17" i="31"/>
  <c r="G18" i="16" s="1"/>
  <c r="D25" i="31"/>
  <c r="G26" i="16" s="1"/>
  <c r="D33" i="31"/>
  <c r="G34" i="16" s="1"/>
  <c r="D41" i="31"/>
  <c r="G43" i="16" s="1"/>
  <c r="I43" i="16" s="1"/>
  <c r="D49" i="31"/>
  <c r="G50" i="16" s="1"/>
  <c r="D57" i="31"/>
  <c r="G58" i="16" s="1"/>
  <c r="D65" i="31"/>
  <c r="G66" i="16" s="1"/>
  <c r="D73" i="31"/>
  <c r="G74" i="16" s="1"/>
  <c r="I74" i="16" s="1"/>
  <c r="D81" i="31"/>
  <c r="G83" i="16" s="1"/>
  <c r="D89" i="31"/>
  <c r="G90" i="16" s="1"/>
  <c r="D97" i="31"/>
  <c r="G98" i="16" s="1"/>
  <c r="E3" i="31"/>
  <c r="H4" i="16" s="1"/>
  <c r="E11" i="31"/>
  <c r="H12" i="16" s="1"/>
  <c r="E19" i="31"/>
  <c r="H20" i="16" s="1"/>
  <c r="E27" i="31"/>
  <c r="H28" i="16" s="1"/>
  <c r="E35" i="31"/>
  <c r="H36" i="16" s="1"/>
  <c r="E43" i="31"/>
  <c r="H45" i="16" s="1"/>
  <c r="E51" i="31"/>
  <c r="H52" i="16" s="1"/>
  <c r="E59" i="31"/>
  <c r="H60" i="16" s="1"/>
  <c r="E67" i="31"/>
  <c r="H68" i="16" s="1"/>
  <c r="E75" i="31"/>
  <c r="H76" i="16" s="1"/>
  <c r="E83" i="31"/>
  <c r="H85" i="16" s="1"/>
  <c r="E91" i="31"/>
  <c r="H92" i="16" s="1"/>
  <c r="E99" i="31"/>
  <c r="H100" i="16" s="1"/>
  <c r="E107" i="31"/>
  <c r="H109" i="16" s="1"/>
  <c r="D2" i="31"/>
  <c r="G3" i="16" s="1"/>
  <c r="D10" i="31"/>
  <c r="G11" i="16" s="1"/>
  <c r="I11" i="16" s="1"/>
  <c r="D18" i="31"/>
  <c r="D26" i="31"/>
  <c r="G27" i="16" s="1"/>
  <c r="I27" i="16" s="1"/>
  <c r="D34" i="31"/>
  <c r="D42" i="31"/>
  <c r="G44" i="16" s="1"/>
  <c r="I44" i="16" s="1"/>
  <c r="D50" i="31"/>
  <c r="D58" i="31"/>
  <c r="G59" i="16" s="1"/>
  <c r="I59" i="16" s="1"/>
  <c r="D66" i="31"/>
  <c r="G67" i="16" s="1"/>
  <c r="I67" i="16" s="1"/>
  <c r="D74" i="31"/>
  <c r="G75" i="16" s="1"/>
  <c r="I75" i="16" s="1"/>
  <c r="D82" i="31"/>
  <c r="G84" i="16" s="1"/>
  <c r="D90" i="31"/>
  <c r="G91" i="16" s="1"/>
  <c r="I91" i="16" s="1"/>
  <c r="D98" i="31"/>
  <c r="D106" i="31"/>
  <c r="E4" i="31"/>
  <c r="E12" i="31"/>
  <c r="E20" i="31"/>
  <c r="E28" i="31"/>
  <c r="E36" i="31"/>
  <c r="E44" i="31"/>
  <c r="E52" i="31"/>
  <c r="E60" i="31"/>
  <c r="E68" i="31"/>
  <c r="E76" i="31"/>
  <c r="E84" i="31"/>
  <c r="E92" i="31"/>
  <c r="E100" i="31"/>
  <c r="E108" i="31"/>
  <c r="D3" i="31"/>
  <c r="G4" i="16" s="1"/>
  <c r="D11" i="31"/>
  <c r="D19" i="31"/>
  <c r="D27" i="31"/>
  <c r="G28" i="16" s="1"/>
  <c r="D35" i="31"/>
  <c r="G36" i="16" s="1"/>
  <c r="D43" i="31"/>
  <c r="G45" i="16" s="1"/>
  <c r="I45" i="16" s="1"/>
  <c r="D51" i="31"/>
  <c r="G52" i="16" s="1"/>
  <c r="I52" i="16" s="1"/>
  <c r="D59" i="31"/>
  <c r="D67" i="31"/>
  <c r="G68" i="16" s="1"/>
  <c r="D75" i="31"/>
  <c r="D83" i="31"/>
  <c r="D91" i="31"/>
  <c r="G92" i="16" s="1"/>
  <c r="D99" i="31"/>
  <c r="G100" i="16" s="1"/>
  <c r="D107" i="31"/>
  <c r="G109" i="16" s="1"/>
  <c r="I109" i="16" s="1"/>
  <c r="E5" i="31"/>
  <c r="E13" i="31"/>
  <c r="E21" i="31"/>
  <c r="E29" i="31"/>
  <c r="E37" i="31"/>
  <c r="E45" i="31"/>
  <c r="E53" i="31"/>
  <c r="E61" i="31"/>
  <c r="E69" i="31"/>
  <c r="E77" i="31"/>
  <c r="E85" i="31"/>
  <c r="E93" i="31"/>
  <c r="E101" i="31"/>
  <c r="E109" i="31"/>
  <c r="O2" i="14"/>
  <c r="I98" i="16" l="1"/>
  <c r="I84" i="16"/>
  <c r="I90" i="16"/>
  <c r="I28" i="16"/>
  <c r="I83" i="16"/>
  <c r="I18" i="16"/>
  <c r="M51" i="42"/>
  <c r="S51" i="42" s="1"/>
  <c r="T51" i="42" s="1"/>
  <c r="P51" i="42" s="1"/>
  <c r="L51" i="42"/>
  <c r="L50" i="42"/>
  <c r="M49" i="42"/>
  <c r="S49" i="42" s="1"/>
  <c r="T49" i="42" s="1"/>
  <c r="P49" i="42" s="1"/>
  <c r="M48" i="42"/>
  <c r="S48" i="42" s="1"/>
  <c r="T48" i="42" s="1"/>
  <c r="P48" i="42" s="1"/>
  <c r="M50" i="42"/>
  <c r="S50" i="42" s="1"/>
  <c r="T50" i="42" s="1"/>
  <c r="P50" i="42" s="1"/>
  <c r="L49" i="42"/>
  <c r="L48" i="42"/>
  <c r="M24" i="42"/>
  <c r="S24" i="42" s="1"/>
  <c r="T24" i="42" s="1"/>
  <c r="P24" i="42" s="1"/>
  <c r="M23" i="42"/>
  <c r="S23" i="42" s="1"/>
  <c r="T23" i="42" s="1"/>
  <c r="P23" i="42" s="1"/>
  <c r="M22" i="42"/>
  <c r="S22" i="42" s="1"/>
  <c r="T22" i="42" s="1"/>
  <c r="P22" i="42" s="1"/>
  <c r="L23" i="42"/>
  <c r="L22" i="42"/>
  <c r="M21" i="42"/>
  <c r="S21" i="42" s="1"/>
  <c r="T21" i="42" s="1"/>
  <c r="P21" i="42" s="1"/>
  <c r="L24" i="42"/>
  <c r="L21" i="42"/>
  <c r="M431" i="42"/>
  <c r="S431" i="42" s="1"/>
  <c r="T431" i="42" s="1"/>
  <c r="P431" i="42" s="1"/>
  <c r="L431" i="42"/>
  <c r="M432" i="42"/>
  <c r="S432" i="42" s="1"/>
  <c r="T432" i="42" s="1"/>
  <c r="P432" i="42" s="1"/>
  <c r="L432" i="42"/>
  <c r="M433" i="42"/>
  <c r="S433" i="42" s="1"/>
  <c r="T433" i="42" s="1"/>
  <c r="P433" i="42" s="1"/>
  <c r="M434" i="42"/>
  <c r="S434" i="42" s="1"/>
  <c r="T434" i="42" s="1"/>
  <c r="P434" i="42" s="1"/>
  <c r="L433" i="42"/>
  <c r="L430" i="42"/>
  <c r="L434" i="42"/>
  <c r="M430" i="42"/>
  <c r="S430" i="42" s="1"/>
  <c r="T430" i="42" s="1"/>
  <c r="P430" i="42" s="1"/>
  <c r="L269" i="42"/>
  <c r="M269" i="42"/>
  <c r="S269" i="42" s="1"/>
  <c r="T269" i="42" s="1"/>
  <c r="P269" i="42" s="1"/>
  <c r="L46" i="42"/>
  <c r="L47" i="42"/>
  <c r="M44" i="42"/>
  <c r="S44" i="42" s="1"/>
  <c r="T44" i="42" s="1"/>
  <c r="P44" i="42" s="1"/>
  <c r="M43" i="42"/>
  <c r="S43" i="42" s="1"/>
  <c r="T43" i="42" s="1"/>
  <c r="P43" i="42" s="1"/>
  <c r="L45" i="42"/>
  <c r="L44" i="42"/>
  <c r="M47" i="42"/>
  <c r="S47" i="42" s="1"/>
  <c r="T47" i="42" s="1"/>
  <c r="P47" i="42" s="1"/>
  <c r="L43" i="42"/>
  <c r="M45" i="42"/>
  <c r="S45" i="42" s="1"/>
  <c r="T45" i="42" s="1"/>
  <c r="P45" i="42" s="1"/>
  <c r="M46" i="42"/>
  <c r="S46" i="42" s="1"/>
  <c r="T46" i="42" s="1"/>
  <c r="P46" i="42" s="1"/>
  <c r="M400" i="42"/>
  <c r="S400" i="42" s="1"/>
  <c r="T400" i="42" s="1"/>
  <c r="P400" i="42" s="1"/>
  <c r="M402" i="42"/>
  <c r="S402" i="42" s="1"/>
  <c r="T402" i="42" s="1"/>
  <c r="P402" i="42" s="1"/>
  <c r="L402" i="42"/>
  <c r="M401" i="42"/>
  <c r="S401" i="42" s="1"/>
  <c r="T401" i="42" s="1"/>
  <c r="P401" i="42" s="1"/>
  <c r="L401" i="42"/>
  <c r="L400" i="42"/>
  <c r="M243" i="42"/>
  <c r="S243" i="42" s="1"/>
  <c r="T243" i="42" s="1"/>
  <c r="P243" i="42" s="1"/>
  <c r="L239" i="42"/>
  <c r="L241" i="42"/>
  <c r="M240" i="42"/>
  <c r="S240" i="42" s="1"/>
  <c r="T240" i="42" s="1"/>
  <c r="P240" i="42" s="1"/>
  <c r="M244" i="42"/>
  <c r="S244" i="42" s="1"/>
  <c r="T244" i="42" s="1"/>
  <c r="P244" i="42" s="1"/>
  <c r="L240" i="42"/>
  <c r="L244" i="42"/>
  <c r="M242" i="42"/>
  <c r="S242" i="42" s="1"/>
  <c r="T242" i="42" s="1"/>
  <c r="P242" i="42" s="1"/>
  <c r="M241" i="42"/>
  <c r="S241" i="42" s="1"/>
  <c r="T241" i="42" s="1"/>
  <c r="P241" i="42" s="1"/>
  <c r="M239" i="42"/>
  <c r="S239" i="42" s="1"/>
  <c r="T239" i="42" s="1"/>
  <c r="P239" i="42" s="1"/>
  <c r="M238" i="42"/>
  <c r="S238" i="42" s="1"/>
  <c r="T238" i="42" s="1"/>
  <c r="P238" i="42" s="1"/>
  <c r="M237" i="42"/>
  <c r="S237" i="42" s="1"/>
  <c r="T237" i="42" s="1"/>
  <c r="P237" i="42" s="1"/>
  <c r="L243" i="42"/>
  <c r="L242" i="42"/>
  <c r="L238" i="42"/>
  <c r="L237" i="42"/>
  <c r="M360" i="42"/>
  <c r="S360" i="42" s="1"/>
  <c r="T360" i="42" s="1"/>
  <c r="P360" i="42" s="1"/>
  <c r="L360" i="42"/>
  <c r="M392" i="42"/>
  <c r="S392" i="42" s="1"/>
  <c r="T392" i="42" s="1"/>
  <c r="P392" i="42" s="1"/>
  <c r="L392" i="42"/>
  <c r="L391" i="42"/>
  <c r="M391" i="42"/>
  <c r="S391" i="42" s="1"/>
  <c r="T391" i="42" s="1"/>
  <c r="P391" i="42" s="1"/>
  <c r="M436" i="42"/>
  <c r="S436" i="42" s="1"/>
  <c r="T436" i="42" s="1"/>
  <c r="P436" i="42" s="1"/>
  <c r="L436" i="42"/>
  <c r="M435" i="42"/>
  <c r="S435" i="42" s="1"/>
  <c r="T435" i="42" s="1"/>
  <c r="P435" i="42" s="1"/>
  <c r="L435" i="42"/>
  <c r="L10" i="42"/>
  <c r="L7" i="42"/>
  <c r="L3" i="42"/>
  <c r="M9" i="42"/>
  <c r="S9" i="42" s="1"/>
  <c r="T9" i="42" s="1"/>
  <c r="P9" i="42" s="1"/>
  <c r="L12" i="42"/>
  <c r="M11" i="42"/>
  <c r="S11" i="42" s="1"/>
  <c r="T11" i="42" s="1"/>
  <c r="P11" i="42" s="1"/>
  <c r="M8" i="42"/>
  <c r="S8" i="42" s="1"/>
  <c r="T8" i="42" s="1"/>
  <c r="P8" i="42" s="1"/>
  <c r="M6" i="42"/>
  <c r="S6" i="42" s="1"/>
  <c r="T6" i="42" s="1"/>
  <c r="P6" i="42" s="1"/>
  <c r="L6" i="42"/>
  <c r="L8" i="42"/>
  <c r="M5" i="42"/>
  <c r="S5" i="42" s="1"/>
  <c r="T5" i="42" s="1"/>
  <c r="P5" i="42" s="1"/>
  <c r="M10" i="42"/>
  <c r="S10" i="42" s="1"/>
  <c r="T10" i="42" s="1"/>
  <c r="P10" i="42" s="1"/>
  <c r="L9" i="42"/>
  <c r="M3" i="42"/>
  <c r="S3" i="42" s="1"/>
  <c r="T3" i="42" s="1"/>
  <c r="P3" i="42" s="1"/>
  <c r="L11" i="42"/>
  <c r="M7" i="42"/>
  <c r="S7" i="42" s="1"/>
  <c r="T7" i="42" s="1"/>
  <c r="P7" i="42" s="1"/>
  <c r="M4" i="42"/>
  <c r="S4" i="42" s="1"/>
  <c r="T4" i="42" s="1"/>
  <c r="P4" i="42" s="1"/>
  <c r="L4" i="42"/>
  <c r="M12" i="42"/>
  <c r="S12" i="42" s="1"/>
  <c r="T12" i="42" s="1"/>
  <c r="P12" i="42" s="1"/>
  <c r="L5" i="42"/>
  <c r="L305" i="42"/>
  <c r="M304" i="42"/>
  <c r="S304" i="42" s="1"/>
  <c r="T304" i="42" s="1"/>
  <c r="P304" i="42" s="1"/>
  <c r="M301" i="42"/>
  <c r="S301" i="42" s="1"/>
  <c r="T301" i="42" s="1"/>
  <c r="P301" i="42" s="1"/>
  <c r="M298" i="42"/>
  <c r="S298" i="42" s="1"/>
  <c r="T298" i="42" s="1"/>
  <c r="P298" i="42" s="1"/>
  <c r="L298" i="42"/>
  <c r="L297" i="42"/>
  <c r="M296" i="42"/>
  <c r="S296" i="42" s="1"/>
  <c r="T296" i="42" s="1"/>
  <c r="P296" i="42" s="1"/>
  <c r="M303" i="42"/>
  <c r="S303" i="42" s="1"/>
  <c r="T303" i="42" s="1"/>
  <c r="P303" i="42" s="1"/>
  <c r="L296" i="42"/>
  <c r="L303" i="42"/>
  <c r="M302" i="42"/>
  <c r="S302" i="42" s="1"/>
  <c r="T302" i="42" s="1"/>
  <c r="P302" i="42" s="1"/>
  <c r="L302" i="42"/>
  <c r="L301" i="42"/>
  <c r="M300" i="42"/>
  <c r="S300" i="42" s="1"/>
  <c r="T300" i="42" s="1"/>
  <c r="P300" i="42" s="1"/>
  <c r="L300" i="42"/>
  <c r="M299" i="42"/>
  <c r="S299" i="42" s="1"/>
  <c r="T299" i="42" s="1"/>
  <c r="P299" i="42" s="1"/>
  <c r="M305" i="42"/>
  <c r="S305" i="42" s="1"/>
  <c r="T305" i="42" s="1"/>
  <c r="P305" i="42" s="1"/>
  <c r="M297" i="42"/>
  <c r="S297" i="42" s="1"/>
  <c r="T297" i="42" s="1"/>
  <c r="P297" i="42" s="1"/>
  <c r="L299" i="42"/>
  <c r="L304" i="42"/>
  <c r="M294" i="42"/>
  <c r="S294" i="42" s="1"/>
  <c r="T294" i="42" s="1"/>
  <c r="P294" i="42" s="1"/>
  <c r="L291" i="42"/>
  <c r="M292" i="42"/>
  <c r="S292" i="42" s="1"/>
  <c r="T292" i="42" s="1"/>
  <c r="P292" i="42" s="1"/>
  <c r="L292" i="42"/>
  <c r="M291" i="42"/>
  <c r="S291" i="42" s="1"/>
  <c r="T291" i="42" s="1"/>
  <c r="P291" i="42" s="1"/>
  <c r="M287" i="42"/>
  <c r="S287" i="42" s="1"/>
  <c r="T287" i="42" s="1"/>
  <c r="P287" i="42" s="1"/>
  <c r="M295" i="42"/>
  <c r="S295" i="42" s="1"/>
  <c r="T295" i="42" s="1"/>
  <c r="P295" i="42" s="1"/>
  <c r="L287" i="42"/>
  <c r="L295" i="42"/>
  <c r="M290" i="42"/>
  <c r="S290" i="42" s="1"/>
  <c r="T290" i="42" s="1"/>
  <c r="P290" i="42" s="1"/>
  <c r="L294" i="42"/>
  <c r="L290" i="42"/>
  <c r="M286" i="42"/>
  <c r="S286" i="42" s="1"/>
  <c r="T286" i="42" s="1"/>
  <c r="P286" i="42" s="1"/>
  <c r="M293" i="42"/>
  <c r="S293" i="42" s="1"/>
  <c r="T293" i="42" s="1"/>
  <c r="P293" i="42" s="1"/>
  <c r="M289" i="42"/>
  <c r="S289" i="42" s="1"/>
  <c r="T289" i="42" s="1"/>
  <c r="P289" i="42" s="1"/>
  <c r="L286" i="42"/>
  <c r="L293" i="42"/>
  <c r="L289" i="42"/>
  <c r="M288" i="42"/>
  <c r="S288" i="42" s="1"/>
  <c r="T288" i="42" s="1"/>
  <c r="P288" i="42" s="1"/>
  <c r="L288" i="42"/>
  <c r="M209" i="42"/>
  <c r="S209" i="42" s="1"/>
  <c r="T209" i="42" s="1"/>
  <c r="P209" i="42" s="1"/>
  <c r="L209" i="42"/>
  <c r="L245" i="42"/>
  <c r="M245" i="42"/>
  <c r="S245" i="42" s="1"/>
  <c r="T245" i="42" s="1"/>
  <c r="P245" i="42" s="1"/>
  <c r="L134" i="42"/>
  <c r="L136" i="42"/>
  <c r="L137" i="42"/>
  <c r="M135" i="42"/>
  <c r="S135" i="42" s="1"/>
  <c r="T135" i="42" s="1"/>
  <c r="P135" i="42" s="1"/>
  <c r="M134" i="42"/>
  <c r="S134" i="42" s="1"/>
  <c r="T134" i="42" s="1"/>
  <c r="P134" i="42" s="1"/>
  <c r="L135" i="42"/>
  <c r="M137" i="42"/>
  <c r="S137" i="42" s="1"/>
  <c r="T137" i="42" s="1"/>
  <c r="P137" i="42" s="1"/>
  <c r="M136" i="42"/>
  <c r="S136" i="42" s="1"/>
  <c r="T136" i="42" s="1"/>
  <c r="P136" i="42" s="1"/>
  <c r="M28" i="42"/>
  <c r="S28" i="42" s="1"/>
  <c r="T28" i="42" s="1"/>
  <c r="P28" i="42" s="1"/>
  <c r="M29" i="42"/>
  <c r="S29" i="42" s="1"/>
  <c r="T29" i="42" s="1"/>
  <c r="P29" i="42" s="1"/>
  <c r="L30" i="42"/>
  <c r="L29" i="42"/>
  <c r="L27" i="42"/>
  <c r="L28" i="42"/>
  <c r="M27" i="42"/>
  <c r="S27" i="42" s="1"/>
  <c r="T27" i="42" s="1"/>
  <c r="P27" i="42" s="1"/>
  <c r="M30" i="42"/>
  <c r="S30" i="42" s="1"/>
  <c r="T30" i="42" s="1"/>
  <c r="P30" i="42" s="1"/>
  <c r="M102" i="42"/>
  <c r="S102" i="42" s="1"/>
  <c r="T102" i="42" s="1"/>
  <c r="P102" i="42" s="1"/>
  <c r="L95" i="42"/>
  <c r="L102" i="42"/>
  <c r="M98" i="42"/>
  <c r="S98" i="42" s="1"/>
  <c r="T98" i="42" s="1"/>
  <c r="P98" i="42" s="1"/>
  <c r="M101" i="42"/>
  <c r="S101" i="42" s="1"/>
  <c r="T101" i="42" s="1"/>
  <c r="P101" i="42" s="1"/>
  <c r="L98" i="42"/>
  <c r="M97" i="42"/>
  <c r="S97" i="42" s="1"/>
  <c r="T97" i="42" s="1"/>
  <c r="P97" i="42" s="1"/>
  <c r="L101" i="42"/>
  <c r="L97" i="42"/>
  <c r="M100" i="42"/>
  <c r="S100" i="42" s="1"/>
  <c r="T100" i="42" s="1"/>
  <c r="P100" i="42" s="1"/>
  <c r="M96" i="42"/>
  <c r="S96" i="42" s="1"/>
  <c r="T96" i="42" s="1"/>
  <c r="P96" i="42" s="1"/>
  <c r="L100" i="42"/>
  <c r="M99" i="42"/>
  <c r="S99" i="42" s="1"/>
  <c r="T99" i="42" s="1"/>
  <c r="P99" i="42" s="1"/>
  <c r="L96" i="42"/>
  <c r="L99" i="42"/>
  <c r="M95" i="42"/>
  <c r="S95" i="42" s="1"/>
  <c r="T95" i="42" s="1"/>
  <c r="P95" i="42" s="1"/>
  <c r="M267" i="42"/>
  <c r="S267" i="42" s="1"/>
  <c r="T267" i="42" s="1"/>
  <c r="P267" i="42" s="1"/>
  <c r="L267" i="42"/>
  <c r="L355" i="42"/>
  <c r="L358" i="42"/>
  <c r="L352" i="42"/>
  <c r="M357" i="42"/>
  <c r="S357" i="42" s="1"/>
  <c r="T357" i="42" s="1"/>
  <c r="P357" i="42" s="1"/>
  <c r="M356" i="42"/>
  <c r="S356" i="42" s="1"/>
  <c r="T356" i="42" s="1"/>
  <c r="P356" i="42" s="1"/>
  <c r="M355" i="42"/>
  <c r="S355" i="42" s="1"/>
  <c r="T355" i="42" s="1"/>
  <c r="P355" i="42" s="1"/>
  <c r="L356" i="42"/>
  <c r="L354" i="42"/>
  <c r="L357" i="42"/>
  <c r="M358" i="42"/>
  <c r="S358" i="42" s="1"/>
  <c r="T358" i="42" s="1"/>
  <c r="P358" i="42" s="1"/>
  <c r="M352" i="42"/>
  <c r="S352" i="42" s="1"/>
  <c r="T352" i="42" s="1"/>
  <c r="P352" i="42" s="1"/>
  <c r="M351" i="42"/>
  <c r="S351" i="42" s="1"/>
  <c r="T351" i="42" s="1"/>
  <c r="P351" i="42" s="1"/>
  <c r="M353" i="42"/>
  <c r="S353" i="42" s="1"/>
  <c r="T353" i="42" s="1"/>
  <c r="P353" i="42" s="1"/>
  <c r="L351" i="42"/>
  <c r="L353" i="42"/>
  <c r="M359" i="42"/>
  <c r="S359" i="42" s="1"/>
  <c r="T359" i="42" s="1"/>
  <c r="P359" i="42" s="1"/>
  <c r="L359" i="42"/>
  <c r="M350" i="42"/>
  <c r="S350" i="42" s="1"/>
  <c r="T350" i="42" s="1"/>
  <c r="P350" i="42" s="1"/>
  <c r="M354" i="42"/>
  <c r="S354" i="42" s="1"/>
  <c r="T354" i="42" s="1"/>
  <c r="P354" i="42" s="1"/>
  <c r="L350" i="42"/>
  <c r="M420" i="42"/>
  <c r="S420" i="42" s="1"/>
  <c r="T420" i="42" s="1"/>
  <c r="P420" i="42" s="1"/>
  <c r="M423" i="42"/>
  <c r="S423" i="42" s="1"/>
  <c r="T423" i="42" s="1"/>
  <c r="P423" i="42" s="1"/>
  <c r="L420" i="42"/>
  <c r="M419" i="42"/>
  <c r="S419" i="42" s="1"/>
  <c r="T419" i="42" s="1"/>
  <c r="P419" i="42" s="1"/>
  <c r="M415" i="42"/>
  <c r="S415" i="42" s="1"/>
  <c r="T415" i="42" s="1"/>
  <c r="P415" i="42" s="1"/>
  <c r="L423" i="42"/>
  <c r="L419" i="42"/>
  <c r="L415" i="42"/>
  <c r="M416" i="42"/>
  <c r="S416" i="42" s="1"/>
  <c r="T416" i="42" s="1"/>
  <c r="P416" i="42" s="1"/>
  <c r="L416" i="42"/>
  <c r="M417" i="42"/>
  <c r="S417" i="42" s="1"/>
  <c r="T417" i="42" s="1"/>
  <c r="P417" i="42" s="1"/>
  <c r="M421" i="42"/>
  <c r="S421" i="42" s="1"/>
  <c r="T421" i="42" s="1"/>
  <c r="P421" i="42" s="1"/>
  <c r="L422" i="42"/>
  <c r="L417" i="42"/>
  <c r="M414" i="42"/>
  <c r="S414" i="42" s="1"/>
  <c r="T414" i="42" s="1"/>
  <c r="P414" i="42" s="1"/>
  <c r="L421" i="42"/>
  <c r="M418" i="42"/>
  <c r="S418" i="42" s="1"/>
  <c r="T418" i="42" s="1"/>
  <c r="P418" i="42" s="1"/>
  <c r="L414" i="42"/>
  <c r="L418" i="42"/>
  <c r="M422" i="42"/>
  <c r="S422" i="42" s="1"/>
  <c r="T422" i="42" s="1"/>
  <c r="P422" i="42" s="1"/>
  <c r="M219" i="42"/>
  <c r="S219" i="42" s="1"/>
  <c r="T219" i="42" s="1"/>
  <c r="P219" i="42" s="1"/>
  <c r="L219" i="42"/>
  <c r="L131" i="42"/>
  <c r="M130" i="42"/>
  <c r="S130" i="42" s="1"/>
  <c r="T130" i="42" s="1"/>
  <c r="P130" i="42" s="1"/>
  <c r="M127" i="42"/>
  <c r="S127" i="42" s="1"/>
  <c r="T127" i="42" s="1"/>
  <c r="P127" i="42" s="1"/>
  <c r="L127" i="42"/>
  <c r="M126" i="42"/>
  <c r="S126" i="42" s="1"/>
  <c r="T126" i="42" s="1"/>
  <c r="P126" i="42" s="1"/>
  <c r="L126" i="42"/>
  <c r="M125" i="42"/>
  <c r="S125" i="42" s="1"/>
  <c r="T125" i="42" s="1"/>
  <c r="P125" i="42" s="1"/>
  <c r="L125" i="42"/>
  <c r="M129" i="42"/>
  <c r="S129" i="42" s="1"/>
  <c r="T129" i="42" s="1"/>
  <c r="P129" i="42" s="1"/>
  <c r="L129" i="42"/>
  <c r="L130" i="42"/>
  <c r="M128" i="42"/>
  <c r="S128" i="42" s="1"/>
  <c r="T128" i="42" s="1"/>
  <c r="P128" i="42" s="1"/>
  <c r="M131" i="42"/>
  <c r="S131" i="42" s="1"/>
  <c r="T131" i="42" s="1"/>
  <c r="P131" i="42" s="1"/>
  <c r="L128" i="42"/>
  <c r="L335" i="42"/>
  <c r="L332" i="42"/>
  <c r="L334" i="42"/>
  <c r="M333" i="42"/>
  <c r="S333" i="42" s="1"/>
  <c r="T333" i="42" s="1"/>
  <c r="P333" i="42" s="1"/>
  <c r="M330" i="42"/>
  <c r="S330" i="42" s="1"/>
  <c r="T330" i="42" s="1"/>
  <c r="P330" i="42" s="1"/>
  <c r="M331" i="42"/>
  <c r="S331" i="42" s="1"/>
  <c r="T331" i="42" s="1"/>
  <c r="P331" i="42" s="1"/>
  <c r="L330" i="42"/>
  <c r="L329" i="42"/>
  <c r="L331" i="42"/>
  <c r="L333" i="42"/>
  <c r="M332" i="42"/>
  <c r="S332" i="42" s="1"/>
  <c r="T332" i="42" s="1"/>
  <c r="P332" i="42" s="1"/>
  <c r="M335" i="42"/>
  <c r="S335" i="42" s="1"/>
  <c r="T335" i="42" s="1"/>
  <c r="P335" i="42" s="1"/>
  <c r="M334" i="42"/>
  <c r="S334" i="42" s="1"/>
  <c r="T334" i="42" s="1"/>
  <c r="P334" i="42" s="1"/>
  <c r="M329" i="42"/>
  <c r="S329" i="42" s="1"/>
  <c r="T329" i="42" s="1"/>
  <c r="P329" i="42" s="1"/>
  <c r="M157" i="42"/>
  <c r="S157" i="42" s="1"/>
  <c r="T157" i="42" s="1"/>
  <c r="P157" i="42" s="1"/>
  <c r="L153" i="42"/>
  <c r="L152" i="42"/>
  <c r="M159" i="42"/>
  <c r="S159" i="42" s="1"/>
  <c r="T159" i="42" s="1"/>
  <c r="P159" i="42" s="1"/>
  <c r="L159" i="42"/>
  <c r="M158" i="42"/>
  <c r="S158" i="42" s="1"/>
  <c r="T158" i="42" s="1"/>
  <c r="P158" i="42" s="1"/>
  <c r="M151" i="42"/>
  <c r="S151" i="42" s="1"/>
  <c r="T151" i="42" s="1"/>
  <c r="P151" i="42" s="1"/>
  <c r="L156" i="42"/>
  <c r="M150" i="42"/>
  <c r="S150" i="42" s="1"/>
  <c r="T150" i="42" s="1"/>
  <c r="P150" i="42" s="1"/>
  <c r="M155" i="42"/>
  <c r="S155" i="42" s="1"/>
  <c r="T155" i="42" s="1"/>
  <c r="P155" i="42" s="1"/>
  <c r="M154" i="42"/>
  <c r="S154" i="42" s="1"/>
  <c r="T154" i="42" s="1"/>
  <c r="P154" i="42" s="1"/>
  <c r="M153" i="42"/>
  <c r="S153" i="42" s="1"/>
  <c r="T153" i="42" s="1"/>
  <c r="P153" i="42" s="1"/>
  <c r="L150" i="42"/>
  <c r="L154" i="42"/>
  <c r="L157" i="42"/>
  <c r="M152" i="42"/>
  <c r="S152" i="42" s="1"/>
  <c r="T152" i="42" s="1"/>
  <c r="P152" i="42" s="1"/>
  <c r="L155" i="42"/>
  <c r="L158" i="42"/>
  <c r="L151" i="42"/>
  <c r="M156" i="42"/>
  <c r="S156" i="42" s="1"/>
  <c r="T156" i="42" s="1"/>
  <c r="P156" i="42" s="1"/>
  <c r="M214" i="42"/>
  <c r="S214" i="42" s="1"/>
  <c r="T214" i="42" s="1"/>
  <c r="P214" i="42" s="1"/>
  <c r="M211" i="42"/>
  <c r="S211" i="42" s="1"/>
  <c r="T211" i="42" s="1"/>
  <c r="P211" i="42" s="1"/>
  <c r="L212" i="42"/>
  <c r="M216" i="42"/>
  <c r="S216" i="42" s="1"/>
  <c r="T216" i="42" s="1"/>
  <c r="P216" i="42" s="1"/>
  <c r="M215" i="42"/>
  <c r="S215" i="42" s="1"/>
  <c r="T215" i="42" s="1"/>
  <c r="P215" i="42" s="1"/>
  <c r="M213" i="42"/>
  <c r="S213" i="42" s="1"/>
  <c r="T213" i="42" s="1"/>
  <c r="P213" i="42" s="1"/>
  <c r="L216" i="42"/>
  <c r="L215" i="42"/>
  <c r="L214" i="42"/>
  <c r="L213" i="42"/>
  <c r="M212" i="42"/>
  <c r="S212" i="42" s="1"/>
  <c r="T212" i="42" s="1"/>
  <c r="P212" i="42" s="1"/>
  <c r="L211" i="42"/>
  <c r="M226" i="42"/>
  <c r="S226" i="42" s="1"/>
  <c r="T226" i="42" s="1"/>
  <c r="P226" i="42" s="1"/>
  <c r="L226" i="42"/>
  <c r="M225" i="42"/>
  <c r="S225" i="42" s="1"/>
  <c r="T225" i="42" s="1"/>
  <c r="P225" i="42" s="1"/>
  <c r="L225" i="42"/>
  <c r="M218" i="42"/>
  <c r="S218" i="42" s="1"/>
  <c r="T218" i="42" s="1"/>
  <c r="P218" i="42" s="1"/>
  <c r="L218" i="42"/>
  <c r="L217" i="42"/>
  <c r="M217" i="42"/>
  <c r="S217" i="42" s="1"/>
  <c r="T217" i="42" s="1"/>
  <c r="P217" i="42" s="1"/>
  <c r="M437" i="42"/>
  <c r="S437" i="42" s="1"/>
  <c r="T437" i="42" s="1"/>
  <c r="P437" i="42" s="1"/>
  <c r="L438" i="42"/>
  <c r="L437" i="42"/>
  <c r="M438" i="42"/>
  <c r="S438" i="42" s="1"/>
  <c r="T438" i="42" s="1"/>
  <c r="P438" i="42" s="1"/>
  <c r="L26" i="42"/>
  <c r="M26" i="42"/>
  <c r="S26" i="42" s="1"/>
  <c r="T26" i="42" s="1"/>
  <c r="P26" i="42" s="1"/>
  <c r="M246" i="42"/>
  <c r="S246" i="42" s="1"/>
  <c r="T246" i="42" s="1"/>
  <c r="P246" i="42" s="1"/>
  <c r="L246" i="42"/>
  <c r="L205" i="42"/>
  <c r="M204" i="42"/>
  <c r="S204" i="42" s="1"/>
  <c r="T204" i="42" s="1"/>
  <c r="P204" i="42" s="1"/>
  <c r="M205" i="42"/>
  <c r="S205" i="42" s="1"/>
  <c r="T205" i="42" s="1"/>
  <c r="P205" i="42" s="1"/>
  <c r="L204" i="42"/>
  <c r="L199" i="42"/>
  <c r="M199" i="42"/>
  <c r="S199" i="42" s="1"/>
  <c r="T199" i="42" s="1"/>
  <c r="P199" i="42" s="1"/>
  <c r="L168" i="42"/>
  <c r="M164" i="42"/>
  <c r="S164" i="42" s="1"/>
  <c r="T164" i="42" s="1"/>
  <c r="P164" i="42" s="1"/>
  <c r="M172" i="42"/>
  <c r="S172" i="42" s="1"/>
  <c r="T172" i="42" s="1"/>
  <c r="P172" i="42" s="1"/>
  <c r="L167" i="42"/>
  <c r="M166" i="42"/>
  <c r="S166" i="42" s="1"/>
  <c r="T166" i="42" s="1"/>
  <c r="P166" i="42" s="1"/>
  <c r="L172" i="42"/>
  <c r="M171" i="42"/>
  <c r="S171" i="42" s="1"/>
  <c r="T171" i="42" s="1"/>
  <c r="P171" i="42" s="1"/>
  <c r="L166" i="42"/>
  <c r="M165" i="42"/>
  <c r="S165" i="42" s="1"/>
  <c r="T165" i="42" s="1"/>
  <c r="P165" i="42" s="1"/>
  <c r="L171" i="42"/>
  <c r="M170" i="42"/>
  <c r="S170" i="42" s="1"/>
  <c r="T170" i="42" s="1"/>
  <c r="P170" i="42" s="1"/>
  <c r="L165" i="42"/>
  <c r="L164" i="42"/>
  <c r="L169" i="42"/>
  <c r="M163" i="42"/>
  <c r="S163" i="42" s="1"/>
  <c r="T163" i="42" s="1"/>
  <c r="P163" i="42" s="1"/>
  <c r="M169" i="42"/>
  <c r="S169" i="42" s="1"/>
  <c r="T169" i="42" s="1"/>
  <c r="P169" i="42" s="1"/>
  <c r="L170" i="42"/>
  <c r="M167" i="42"/>
  <c r="S167" i="42" s="1"/>
  <c r="T167" i="42" s="1"/>
  <c r="P167" i="42" s="1"/>
  <c r="L163" i="42"/>
  <c r="M168" i="42"/>
  <c r="S168" i="42" s="1"/>
  <c r="T168" i="42" s="1"/>
  <c r="P168" i="42" s="1"/>
  <c r="M20" i="42"/>
  <c r="S20" i="42" s="1"/>
  <c r="T20" i="42" s="1"/>
  <c r="P20" i="42" s="1"/>
  <c r="L20" i="42"/>
  <c r="M407" i="42"/>
  <c r="S407" i="42" s="1"/>
  <c r="T407" i="42" s="1"/>
  <c r="P407" i="42" s="1"/>
  <c r="L407" i="42"/>
  <c r="M406" i="42"/>
  <c r="S406" i="42" s="1"/>
  <c r="T406" i="42" s="1"/>
  <c r="P406" i="42" s="1"/>
  <c r="L408" i="42"/>
  <c r="M404" i="42"/>
  <c r="S404" i="42" s="1"/>
  <c r="T404" i="42" s="1"/>
  <c r="P404" i="42" s="1"/>
  <c r="M405" i="42"/>
  <c r="S405" i="42" s="1"/>
  <c r="T405" i="42" s="1"/>
  <c r="P405" i="42" s="1"/>
  <c r="L404" i="42"/>
  <c r="M408" i="42"/>
  <c r="S408" i="42" s="1"/>
  <c r="T408" i="42" s="1"/>
  <c r="P408" i="42" s="1"/>
  <c r="L406" i="42"/>
  <c r="L405" i="42"/>
  <c r="M277" i="42"/>
  <c r="S277" i="42" s="1"/>
  <c r="T277" i="42" s="1"/>
  <c r="P277" i="42" s="1"/>
  <c r="M274" i="42"/>
  <c r="S274" i="42" s="1"/>
  <c r="T274" i="42" s="1"/>
  <c r="P274" i="42" s="1"/>
  <c r="L277" i="42"/>
  <c r="L274" i="42"/>
  <c r="M273" i="42"/>
  <c r="S273" i="42" s="1"/>
  <c r="T273" i="42" s="1"/>
  <c r="P273" i="42" s="1"/>
  <c r="L273" i="42"/>
  <c r="M270" i="42"/>
  <c r="S270" i="42" s="1"/>
  <c r="T270" i="42" s="1"/>
  <c r="P270" i="42" s="1"/>
  <c r="M279" i="42"/>
  <c r="S279" i="42" s="1"/>
  <c r="T279" i="42" s="1"/>
  <c r="P279" i="42" s="1"/>
  <c r="M276" i="42"/>
  <c r="S276" i="42" s="1"/>
  <c r="T276" i="42" s="1"/>
  <c r="P276" i="42" s="1"/>
  <c r="M272" i="42"/>
  <c r="S272" i="42" s="1"/>
  <c r="T272" i="42" s="1"/>
  <c r="P272" i="42" s="1"/>
  <c r="L270" i="42"/>
  <c r="L279" i="42"/>
  <c r="L276" i="42"/>
  <c r="M275" i="42"/>
  <c r="S275" i="42" s="1"/>
  <c r="T275" i="42" s="1"/>
  <c r="P275" i="42" s="1"/>
  <c r="M278" i="42"/>
  <c r="S278" i="42" s="1"/>
  <c r="T278" i="42" s="1"/>
  <c r="P278" i="42" s="1"/>
  <c r="L275" i="42"/>
  <c r="M271" i="42"/>
  <c r="S271" i="42" s="1"/>
  <c r="T271" i="42" s="1"/>
  <c r="P271" i="42" s="1"/>
  <c r="L272" i="42"/>
  <c r="L278" i="42"/>
  <c r="L271" i="42"/>
  <c r="M144" i="42"/>
  <c r="S144" i="42" s="1"/>
  <c r="T144" i="42" s="1"/>
  <c r="P144" i="42" s="1"/>
  <c r="L144" i="42"/>
  <c r="M143" i="42"/>
  <c r="S143" i="42" s="1"/>
  <c r="T143" i="42" s="1"/>
  <c r="P143" i="42" s="1"/>
  <c r="L143" i="42"/>
  <c r="M393" i="42"/>
  <c r="S393" i="42" s="1"/>
  <c r="T393" i="42" s="1"/>
  <c r="P393" i="42" s="1"/>
  <c r="L393" i="42"/>
  <c r="L440" i="42"/>
  <c r="M439" i="42"/>
  <c r="S439" i="42" s="1"/>
  <c r="T439" i="42" s="1"/>
  <c r="P439" i="42" s="1"/>
  <c r="L439" i="42"/>
  <c r="M440" i="42"/>
  <c r="S440" i="42" s="1"/>
  <c r="T440" i="42" s="1"/>
  <c r="P440" i="42" s="1"/>
  <c r="L83" i="42"/>
  <c r="L84" i="42"/>
  <c r="M84" i="42"/>
  <c r="S84" i="42" s="1"/>
  <c r="T84" i="42" s="1"/>
  <c r="P84" i="42" s="1"/>
  <c r="M83" i="42"/>
  <c r="S83" i="42" s="1"/>
  <c r="T83" i="42" s="1"/>
  <c r="P83" i="42" s="1"/>
  <c r="L236" i="42"/>
  <c r="L229" i="42"/>
  <c r="M234" i="42"/>
  <c r="S234" i="42" s="1"/>
  <c r="T234" i="42" s="1"/>
  <c r="P234" i="42" s="1"/>
  <c r="M230" i="42"/>
  <c r="S230" i="42" s="1"/>
  <c r="T230" i="42" s="1"/>
  <c r="P230" i="42" s="1"/>
  <c r="M227" i="42"/>
  <c r="S227" i="42" s="1"/>
  <c r="T227" i="42" s="1"/>
  <c r="P227" i="42" s="1"/>
  <c r="M229" i="42"/>
  <c r="S229" i="42" s="1"/>
  <c r="T229" i="42" s="1"/>
  <c r="P229" i="42" s="1"/>
  <c r="M228" i="42"/>
  <c r="S228" i="42" s="1"/>
  <c r="T228" i="42" s="1"/>
  <c r="P228" i="42" s="1"/>
  <c r="L228" i="42"/>
  <c r="L227" i="42"/>
  <c r="M233" i="42"/>
  <c r="S233" i="42" s="1"/>
  <c r="T233" i="42" s="1"/>
  <c r="P233" i="42" s="1"/>
  <c r="M232" i="42"/>
  <c r="S232" i="42" s="1"/>
  <c r="T232" i="42" s="1"/>
  <c r="P232" i="42" s="1"/>
  <c r="M236" i="42"/>
  <c r="S236" i="42" s="1"/>
  <c r="T236" i="42" s="1"/>
  <c r="P236" i="42" s="1"/>
  <c r="M235" i="42"/>
  <c r="S235" i="42" s="1"/>
  <c r="T235" i="42" s="1"/>
  <c r="P235" i="42" s="1"/>
  <c r="L233" i="42"/>
  <c r="L232" i="42"/>
  <c r="L231" i="42"/>
  <c r="L235" i="42"/>
  <c r="L230" i="42"/>
  <c r="L234" i="42"/>
  <c r="M231" i="42"/>
  <c r="S231" i="42" s="1"/>
  <c r="T231" i="42" s="1"/>
  <c r="P231" i="42" s="1"/>
  <c r="L92" i="42"/>
  <c r="M91" i="42"/>
  <c r="S91" i="42" s="1"/>
  <c r="T91" i="42" s="1"/>
  <c r="P91" i="42" s="1"/>
  <c r="M88" i="42"/>
  <c r="S88" i="42" s="1"/>
  <c r="T88" i="42" s="1"/>
  <c r="P88" i="42" s="1"/>
  <c r="L85" i="42"/>
  <c r="M94" i="42"/>
  <c r="S94" i="42" s="1"/>
  <c r="T94" i="42" s="1"/>
  <c r="P94" i="42" s="1"/>
  <c r="L94" i="42"/>
  <c r="M87" i="42"/>
  <c r="S87" i="42" s="1"/>
  <c r="T87" i="42" s="1"/>
  <c r="P87" i="42" s="1"/>
  <c r="M93" i="42"/>
  <c r="S93" i="42" s="1"/>
  <c r="T93" i="42" s="1"/>
  <c r="P93" i="42" s="1"/>
  <c r="M90" i="42"/>
  <c r="S90" i="42" s="1"/>
  <c r="T90" i="42" s="1"/>
  <c r="P90" i="42" s="1"/>
  <c r="L87" i="42"/>
  <c r="L93" i="42"/>
  <c r="L90" i="42"/>
  <c r="M89" i="42"/>
  <c r="S89" i="42" s="1"/>
  <c r="T89" i="42" s="1"/>
  <c r="P89" i="42" s="1"/>
  <c r="M86" i="42"/>
  <c r="S86" i="42" s="1"/>
  <c r="T86" i="42" s="1"/>
  <c r="P86" i="42" s="1"/>
  <c r="M85" i="42"/>
  <c r="S85" i="42" s="1"/>
  <c r="T85" i="42" s="1"/>
  <c r="P85" i="42" s="1"/>
  <c r="L91" i="42"/>
  <c r="L88" i="42"/>
  <c r="L86" i="42"/>
  <c r="L89" i="42"/>
  <c r="M92" i="42"/>
  <c r="S92" i="42" s="1"/>
  <c r="T92" i="42" s="1"/>
  <c r="P92" i="42" s="1"/>
  <c r="M74" i="42"/>
  <c r="S74" i="42" s="1"/>
  <c r="T74" i="42" s="1"/>
  <c r="P74" i="42" s="1"/>
  <c r="L72" i="42"/>
  <c r="L73" i="42"/>
  <c r="M75" i="42"/>
  <c r="S75" i="42" s="1"/>
  <c r="T75" i="42" s="1"/>
  <c r="P75" i="42" s="1"/>
  <c r="M72" i="42"/>
  <c r="S72" i="42" s="1"/>
  <c r="T72" i="42" s="1"/>
  <c r="P72" i="42" s="1"/>
  <c r="L74" i="42"/>
  <c r="L75" i="42"/>
  <c r="M73" i="42"/>
  <c r="S73" i="42" s="1"/>
  <c r="T73" i="42" s="1"/>
  <c r="P73" i="42" s="1"/>
  <c r="M222" i="42"/>
  <c r="S222" i="42" s="1"/>
  <c r="T222" i="42" s="1"/>
  <c r="P222" i="42" s="1"/>
  <c r="L222" i="42"/>
  <c r="M224" i="42"/>
  <c r="S224" i="42" s="1"/>
  <c r="T224" i="42" s="1"/>
  <c r="P224" i="42" s="1"/>
  <c r="M221" i="42"/>
  <c r="S221" i="42" s="1"/>
  <c r="T221" i="42" s="1"/>
  <c r="P221" i="42" s="1"/>
  <c r="L224" i="42"/>
  <c r="L221" i="42"/>
  <c r="L223" i="42"/>
  <c r="L220" i="42"/>
  <c r="M223" i="42"/>
  <c r="S223" i="42" s="1"/>
  <c r="T223" i="42" s="1"/>
  <c r="P223" i="42" s="1"/>
  <c r="M220" i="42"/>
  <c r="S220" i="42" s="1"/>
  <c r="T220" i="42" s="1"/>
  <c r="P220" i="42" s="1"/>
  <c r="M57" i="42"/>
  <c r="S57" i="42" s="1"/>
  <c r="T57" i="42" s="1"/>
  <c r="P57" i="42" s="1"/>
  <c r="L52" i="42"/>
  <c r="L58" i="42"/>
  <c r="L53" i="42"/>
  <c r="L56" i="42"/>
  <c r="L55" i="42"/>
  <c r="M54" i="42"/>
  <c r="S54" i="42" s="1"/>
  <c r="T54" i="42" s="1"/>
  <c r="P54" i="42" s="1"/>
  <c r="M53" i="42"/>
  <c r="S53" i="42" s="1"/>
  <c r="T53" i="42" s="1"/>
  <c r="P53" i="42" s="1"/>
  <c r="M52" i="42"/>
  <c r="S52" i="42" s="1"/>
  <c r="T52" i="42" s="1"/>
  <c r="P52" i="42" s="1"/>
  <c r="L59" i="42"/>
  <c r="M58" i="42"/>
  <c r="S58" i="42" s="1"/>
  <c r="T58" i="42" s="1"/>
  <c r="P58" i="42" s="1"/>
  <c r="M55" i="42"/>
  <c r="S55" i="42" s="1"/>
  <c r="T55" i="42" s="1"/>
  <c r="P55" i="42" s="1"/>
  <c r="L57" i="42"/>
  <c r="M56" i="42"/>
  <c r="S56" i="42" s="1"/>
  <c r="T56" i="42" s="1"/>
  <c r="P56" i="42" s="1"/>
  <c r="L54" i="42"/>
  <c r="M59" i="42"/>
  <c r="S59" i="42" s="1"/>
  <c r="T59" i="42" s="1"/>
  <c r="P59" i="42" s="1"/>
  <c r="M386" i="42"/>
  <c r="S386" i="42" s="1"/>
  <c r="T386" i="42" s="1"/>
  <c r="P386" i="42" s="1"/>
  <c r="M389" i="42"/>
  <c r="S389" i="42" s="1"/>
  <c r="T389" i="42" s="1"/>
  <c r="P389" i="42" s="1"/>
  <c r="M385" i="42"/>
  <c r="S385" i="42" s="1"/>
  <c r="T385" i="42" s="1"/>
  <c r="P385" i="42" s="1"/>
  <c r="L383" i="42"/>
  <c r="M390" i="42"/>
  <c r="S390" i="42" s="1"/>
  <c r="T390" i="42" s="1"/>
  <c r="P390" i="42" s="1"/>
  <c r="L388" i="42"/>
  <c r="L387" i="42"/>
  <c r="L386" i="42"/>
  <c r="L390" i="42"/>
  <c r="L389" i="42"/>
  <c r="L385" i="42"/>
  <c r="M387" i="42"/>
  <c r="S387" i="42" s="1"/>
  <c r="T387" i="42" s="1"/>
  <c r="P387" i="42" s="1"/>
  <c r="M384" i="42"/>
  <c r="S384" i="42" s="1"/>
  <c r="T384" i="42" s="1"/>
  <c r="P384" i="42" s="1"/>
  <c r="M383" i="42"/>
  <c r="S383" i="42" s="1"/>
  <c r="T383" i="42" s="1"/>
  <c r="P383" i="42" s="1"/>
  <c r="L384" i="42"/>
  <c r="M388" i="42"/>
  <c r="S388" i="42" s="1"/>
  <c r="T388" i="42" s="1"/>
  <c r="P388" i="42" s="1"/>
  <c r="M250" i="42"/>
  <c r="S250" i="42" s="1"/>
  <c r="T250" i="42" s="1"/>
  <c r="P250" i="42" s="1"/>
  <c r="L250" i="42"/>
  <c r="M315" i="42"/>
  <c r="S315" i="42" s="1"/>
  <c r="T315" i="42" s="1"/>
  <c r="P315" i="42" s="1"/>
  <c r="L315" i="42"/>
  <c r="M82" i="42"/>
  <c r="S82" i="42" s="1"/>
  <c r="T82" i="42" s="1"/>
  <c r="P82" i="42" s="1"/>
  <c r="M81" i="42"/>
  <c r="S81" i="42" s="1"/>
  <c r="T81" i="42" s="1"/>
  <c r="P81" i="42" s="1"/>
  <c r="M80" i="42"/>
  <c r="S80" i="42" s="1"/>
  <c r="T80" i="42" s="1"/>
  <c r="P80" i="42" s="1"/>
  <c r="L80" i="42"/>
  <c r="L81" i="42"/>
  <c r="L82" i="42"/>
  <c r="M319" i="42"/>
  <c r="S319" i="42" s="1"/>
  <c r="T319" i="42" s="1"/>
  <c r="P319" i="42" s="1"/>
  <c r="L319" i="42"/>
  <c r="M320" i="42"/>
  <c r="S320" i="42" s="1"/>
  <c r="T320" i="42" s="1"/>
  <c r="P320" i="42" s="1"/>
  <c r="M321" i="42"/>
  <c r="S321" i="42" s="1"/>
  <c r="T321" i="42" s="1"/>
  <c r="P321" i="42" s="1"/>
  <c r="L320" i="42"/>
  <c r="L321" i="42"/>
  <c r="M365" i="42"/>
  <c r="S365" i="42" s="1"/>
  <c r="T365" i="42" s="1"/>
  <c r="P365" i="42" s="1"/>
  <c r="L365" i="42"/>
  <c r="M41" i="42"/>
  <c r="S41" i="42" s="1"/>
  <c r="T41" i="42" s="1"/>
  <c r="P41" i="42" s="1"/>
  <c r="L41" i="42"/>
  <c r="M403" i="42"/>
  <c r="S403" i="42" s="1"/>
  <c r="T403" i="42" s="1"/>
  <c r="P403" i="42" s="1"/>
  <c r="L403" i="42"/>
  <c r="M364" i="42"/>
  <c r="S364" i="42" s="1"/>
  <c r="T364" i="42" s="1"/>
  <c r="P364" i="42" s="1"/>
  <c r="M363" i="42"/>
  <c r="S363" i="42" s="1"/>
  <c r="T363" i="42" s="1"/>
  <c r="P363" i="42" s="1"/>
  <c r="L364" i="42"/>
  <c r="L363" i="42"/>
  <c r="M42" i="42"/>
  <c r="S42" i="42" s="1"/>
  <c r="T42" i="42" s="1"/>
  <c r="P42" i="42" s="1"/>
  <c r="L42" i="42"/>
  <c r="M16" i="42"/>
  <c r="S16" i="42" s="1"/>
  <c r="T16" i="42" s="1"/>
  <c r="P16" i="42" s="1"/>
  <c r="M13" i="42"/>
  <c r="S13" i="42" s="1"/>
  <c r="T13" i="42" s="1"/>
  <c r="P13" i="42" s="1"/>
  <c r="M19" i="42"/>
  <c r="S19" i="42" s="1"/>
  <c r="T19" i="42" s="1"/>
  <c r="P19" i="42" s="1"/>
  <c r="M14" i="42"/>
  <c r="S14" i="42" s="1"/>
  <c r="T14" i="42" s="1"/>
  <c r="P14" i="42" s="1"/>
  <c r="M18" i="42"/>
  <c r="S18" i="42" s="1"/>
  <c r="T18" i="42" s="1"/>
  <c r="P18" i="42" s="1"/>
  <c r="L13" i="42"/>
  <c r="M17" i="42"/>
  <c r="S17" i="42" s="1"/>
  <c r="T17" i="42" s="1"/>
  <c r="P17" i="42" s="1"/>
  <c r="L17" i="42"/>
  <c r="L19" i="42"/>
  <c r="L18" i="42"/>
  <c r="M15" i="42"/>
  <c r="S15" i="42" s="1"/>
  <c r="T15" i="42" s="1"/>
  <c r="P15" i="42" s="1"/>
  <c r="L14" i="42"/>
  <c r="L15" i="42"/>
  <c r="L16" i="42"/>
  <c r="L124" i="42"/>
  <c r="M124" i="42"/>
  <c r="S124" i="42" s="1"/>
  <c r="T124" i="42" s="1"/>
  <c r="P124" i="42" s="1"/>
  <c r="M123" i="42"/>
  <c r="S123" i="42" s="1"/>
  <c r="T123" i="42" s="1"/>
  <c r="P123" i="42" s="1"/>
  <c r="L123" i="42"/>
  <c r="M368" i="42"/>
  <c r="S368" i="42" s="1"/>
  <c r="T368" i="42" s="1"/>
  <c r="P368" i="42" s="1"/>
  <c r="L371" i="42"/>
  <c r="M370" i="42"/>
  <c r="S370" i="42" s="1"/>
  <c r="T370" i="42" s="1"/>
  <c r="P370" i="42" s="1"/>
  <c r="M369" i="42"/>
  <c r="S369" i="42" s="1"/>
  <c r="T369" i="42" s="1"/>
  <c r="P369" i="42" s="1"/>
  <c r="M367" i="42"/>
  <c r="S367" i="42" s="1"/>
  <c r="T367" i="42" s="1"/>
  <c r="P367" i="42" s="1"/>
  <c r="L370" i="42"/>
  <c r="L367" i="42"/>
  <c r="L368" i="42"/>
  <c r="M371" i="42"/>
  <c r="S371" i="42" s="1"/>
  <c r="T371" i="42" s="1"/>
  <c r="P371" i="42" s="1"/>
  <c r="L369" i="42"/>
  <c r="M366" i="42"/>
  <c r="S366" i="42" s="1"/>
  <c r="T366" i="42" s="1"/>
  <c r="P366" i="42" s="1"/>
  <c r="L366" i="42"/>
  <c r="M428" i="42"/>
  <c r="S428" i="42" s="1"/>
  <c r="T428" i="42" s="1"/>
  <c r="P428" i="42" s="1"/>
  <c r="L428" i="42"/>
  <c r="M427" i="42"/>
  <c r="S427" i="42" s="1"/>
  <c r="T427" i="42" s="1"/>
  <c r="P427" i="42" s="1"/>
  <c r="L427" i="42"/>
  <c r="M424" i="42"/>
  <c r="S424" i="42" s="1"/>
  <c r="T424" i="42" s="1"/>
  <c r="P424" i="42" s="1"/>
  <c r="L424" i="42"/>
  <c r="M425" i="42"/>
  <c r="S425" i="42" s="1"/>
  <c r="T425" i="42" s="1"/>
  <c r="P425" i="42" s="1"/>
  <c r="M429" i="42"/>
  <c r="S429" i="42" s="1"/>
  <c r="T429" i="42" s="1"/>
  <c r="P429" i="42" s="1"/>
  <c r="M426" i="42"/>
  <c r="S426" i="42" s="1"/>
  <c r="T426" i="42" s="1"/>
  <c r="P426" i="42" s="1"/>
  <c r="L425" i="42"/>
  <c r="L429" i="42"/>
  <c r="L426" i="42"/>
  <c r="M328" i="42"/>
  <c r="S328" i="42" s="1"/>
  <c r="T328" i="42" s="1"/>
  <c r="P328" i="42" s="1"/>
  <c r="L328" i="42"/>
  <c r="M327" i="42"/>
  <c r="S327" i="42" s="1"/>
  <c r="T327" i="42" s="1"/>
  <c r="P327" i="42" s="1"/>
  <c r="L327" i="42"/>
  <c r="M323" i="42"/>
  <c r="S323" i="42" s="1"/>
  <c r="T323" i="42" s="1"/>
  <c r="P323" i="42" s="1"/>
  <c r="L323" i="42"/>
  <c r="M324" i="42"/>
  <c r="S324" i="42" s="1"/>
  <c r="T324" i="42" s="1"/>
  <c r="P324" i="42" s="1"/>
  <c r="M322" i="42"/>
  <c r="S322" i="42" s="1"/>
  <c r="T322" i="42" s="1"/>
  <c r="P322" i="42" s="1"/>
  <c r="L324" i="42"/>
  <c r="L322" i="42"/>
  <c r="L37" i="42"/>
  <c r="L31" i="42"/>
  <c r="L38" i="42"/>
  <c r="M34" i="42"/>
  <c r="S34" i="42" s="1"/>
  <c r="T34" i="42" s="1"/>
  <c r="P34" i="42" s="1"/>
  <c r="L32" i="42"/>
  <c r="L33" i="42"/>
  <c r="M32" i="42"/>
  <c r="S32" i="42" s="1"/>
  <c r="T32" i="42" s="1"/>
  <c r="P32" i="42" s="1"/>
  <c r="M40" i="42"/>
  <c r="S40" i="42" s="1"/>
  <c r="T40" i="42" s="1"/>
  <c r="P40" i="42" s="1"/>
  <c r="M39" i="42"/>
  <c r="S39" i="42" s="1"/>
  <c r="T39" i="42" s="1"/>
  <c r="P39" i="42" s="1"/>
  <c r="L40" i="42"/>
  <c r="L39" i="42"/>
  <c r="M36" i="42"/>
  <c r="S36" i="42" s="1"/>
  <c r="T36" i="42" s="1"/>
  <c r="P36" i="42" s="1"/>
  <c r="M33" i="42"/>
  <c r="S33" i="42" s="1"/>
  <c r="T33" i="42" s="1"/>
  <c r="P33" i="42" s="1"/>
  <c r="L34" i="42"/>
  <c r="M37" i="42"/>
  <c r="S37" i="42" s="1"/>
  <c r="T37" i="42" s="1"/>
  <c r="P37" i="42" s="1"/>
  <c r="M31" i="42"/>
  <c r="S31" i="42" s="1"/>
  <c r="T31" i="42" s="1"/>
  <c r="P31" i="42" s="1"/>
  <c r="M35" i="42"/>
  <c r="S35" i="42" s="1"/>
  <c r="T35" i="42" s="1"/>
  <c r="P35" i="42" s="1"/>
  <c r="M38" i="42"/>
  <c r="S38" i="42" s="1"/>
  <c r="T38" i="42" s="1"/>
  <c r="P38" i="42" s="1"/>
  <c r="L35" i="42"/>
  <c r="L36" i="42"/>
  <c r="M175" i="42"/>
  <c r="S175" i="42" s="1"/>
  <c r="T175" i="42" s="1"/>
  <c r="P175" i="42" s="1"/>
  <c r="L178" i="42"/>
  <c r="M177" i="42"/>
  <c r="S177" i="42" s="1"/>
  <c r="T177" i="42" s="1"/>
  <c r="P177" i="42" s="1"/>
  <c r="L173" i="42"/>
  <c r="L177" i="42"/>
  <c r="M176" i="42"/>
  <c r="S176" i="42" s="1"/>
  <c r="T176" i="42" s="1"/>
  <c r="P176" i="42" s="1"/>
  <c r="L176" i="42"/>
  <c r="L175" i="42"/>
  <c r="M174" i="42"/>
  <c r="S174" i="42" s="1"/>
  <c r="T174" i="42" s="1"/>
  <c r="P174" i="42" s="1"/>
  <c r="L174" i="42"/>
  <c r="M178" i="42"/>
  <c r="S178" i="42" s="1"/>
  <c r="T178" i="42" s="1"/>
  <c r="P178" i="42" s="1"/>
  <c r="M173" i="42"/>
  <c r="S173" i="42" s="1"/>
  <c r="T173" i="42" s="1"/>
  <c r="P173" i="42" s="1"/>
  <c r="L201" i="42"/>
  <c r="M200" i="42"/>
  <c r="S200" i="42" s="1"/>
  <c r="T200" i="42" s="1"/>
  <c r="P200" i="42" s="1"/>
  <c r="M201" i="42"/>
  <c r="S201" i="42" s="1"/>
  <c r="T201" i="42" s="1"/>
  <c r="P201" i="42" s="1"/>
  <c r="L200" i="42"/>
  <c r="L203" i="42"/>
  <c r="M202" i="42"/>
  <c r="S202" i="42" s="1"/>
  <c r="T202" i="42" s="1"/>
  <c r="P202" i="42" s="1"/>
  <c r="L202" i="42"/>
  <c r="M203" i="42"/>
  <c r="S203" i="42" s="1"/>
  <c r="T203" i="42" s="1"/>
  <c r="P203" i="42" s="1"/>
  <c r="M249" i="42"/>
  <c r="S249" i="42" s="1"/>
  <c r="T249" i="42" s="1"/>
  <c r="P249" i="42" s="1"/>
  <c r="L249" i="42"/>
  <c r="M210" i="42"/>
  <c r="S210" i="42" s="1"/>
  <c r="T210" i="42" s="1"/>
  <c r="P210" i="42" s="1"/>
  <c r="L210" i="42"/>
  <c r="L312" i="42"/>
  <c r="L309" i="42"/>
  <c r="M311" i="42"/>
  <c r="S311" i="42" s="1"/>
  <c r="T311" i="42" s="1"/>
  <c r="P311" i="42" s="1"/>
  <c r="M312" i="42"/>
  <c r="S312" i="42" s="1"/>
  <c r="T312" i="42" s="1"/>
  <c r="P312" i="42" s="1"/>
  <c r="L311" i="42"/>
  <c r="M313" i="42"/>
  <c r="S313" i="42" s="1"/>
  <c r="T313" i="42" s="1"/>
  <c r="P313" i="42" s="1"/>
  <c r="M310" i="42"/>
  <c r="S310" i="42" s="1"/>
  <c r="T310" i="42" s="1"/>
  <c r="P310" i="42" s="1"/>
  <c r="M309" i="42"/>
  <c r="S309" i="42" s="1"/>
  <c r="T309" i="42" s="1"/>
  <c r="P309" i="42" s="1"/>
  <c r="M314" i="42"/>
  <c r="S314" i="42" s="1"/>
  <c r="T314" i="42" s="1"/>
  <c r="P314" i="42" s="1"/>
  <c r="L313" i="42"/>
  <c r="L310" i="42"/>
  <c r="L314" i="42"/>
  <c r="M263" i="42"/>
  <c r="S263" i="42" s="1"/>
  <c r="T263" i="42" s="1"/>
  <c r="P263" i="42" s="1"/>
  <c r="M262" i="42"/>
  <c r="S262" i="42" s="1"/>
  <c r="T262" i="42" s="1"/>
  <c r="P262" i="42" s="1"/>
  <c r="M261" i="42"/>
  <c r="S261" i="42" s="1"/>
  <c r="T261" i="42" s="1"/>
  <c r="P261" i="42" s="1"/>
  <c r="L261" i="42"/>
  <c r="L262" i="42"/>
  <c r="L263" i="42"/>
  <c r="M69" i="42"/>
  <c r="S69" i="42" s="1"/>
  <c r="T69" i="42" s="1"/>
  <c r="P69" i="42" s="1"/>
  <c r="M63" i="42"/>
  <c r="S63" i="42" s="1"/>
  <c r="T63" i="42" s="1"/>
  <c r="P63" i="42" s="1"/>
  <c r="M70" i="42"/>
  <c r="S70" i="42" s="1"/>
  <c r="T70" i="42" s="1"/>
  <c r="P70" i="42" s="1"/>
  <c r="L67" i="42"/>
  <c r="M64" i="42"/>
  <c r="S64" i="42" s="1"/>
  <c r="T64" i="42" s="1"/>
  <c r="P64" i="42" s="1"/>
  <c r="M68" i="42"/>
  <c r="S68" i="42" s="1"/>
  <c r="T68" i="42" s="1"/>
  <c r="P68" i="42" s="1"/>
  <c r="L65" i="42"/>
  <c r="L64" i="42"/>
  <c r="M62" i="42"/>
  <c r="S62" i="42" s="1"/>
  <c r="T62" i="42" s="1"/>
  <c r="P62" i="42" s="1"/>
  <c r="M71" i="42"/>
  <c r="S71" i="42" s="1"/>
  <c r="T71" i="42" s="1"/>
  <c r="P71" i="42" s="1"/>
  <c r="M67" i="42"/>
  <c r="S67" i="42" s="1"/>
  <c r="T67" i="42" s="1"/>
  <c r="P67" i="42" s="1"/>
  <c r="L71" i="42"/>
  <c r="L62" i="42"/>
  <c r="L68" i="42"/>
  <c r="M65" i="42"/>
  <c r="S65" i="42" s="1"/>
  <c r="T65" i="42" s="1"/>
  <c r="P65" i="42" s="1"/>
  <c r="L69" i="42"/>
  <c r="L66" i="42"/>
  <c r="L63" i="42"/>
  <c r="L70" i="42"/>
  <c r="M66" i="42"/>
  <c r="S66" i="42" s="1"/>
  <c r="T66" i="42" s="1"/>
  <c r="P66" i="42" s="1"/>
  <c r="L281" i="42"/>
  <c r="M280" i="42"/>
  <c r="S280" i="42" s="1"/>
  <c r="T280" i="42" s="1"/>
  <c r="P280" i="42" s="1"/>
  <c r="M284" i="42"/>
  <c r="S284" i="42" s="1"/>
  <c r="T284" i="42" s="1"/>
  <c r="P284" i="42" s="1"/>
  <c r="L280" i="42"/>
  <c r="L284" i="42"/>
  <c r="M283" i="42"/>
  <c r="S283" i="42" s="1"/>
  <c r="T283" i="42" s="1"/>
  <c r="P283" i="42" s="1"/>
  <c r="L283" i="42"/>
  <c r="M285" i="42"/>
  <c r="S285" i="42" s="1"/>
  <c r="T285" i="42" s="1"/>
  <c r="P285" i="42" s="1"/>
  <c r="M282" i="42"/>
  <c r="S282" i="42" s="1"/>
  <c r="T282" i="42" s="1"/>
  <c r="P282" i="42" s="1"/>
  <c r="M281" i="42"/>
  <c r="S281" i="42" s="1"/>
  <c r="T281" i="42" s="1"/>
  <c r="P281" i="42" s="1"/>
  <c r="L285" i="42"/>
  <c r="L282" i="42"/>
  <c r="L111" i="42"/>
  <c r="M107" i="42"/>
  <c r="S107" i="42" s="1"/>
  <c r="T107" i="42" s="1"/>
  <c r="P107" i="42" s="1"/>
  <c r="M104" i="42"/>
  <c r="S104" i="42" s="1"/>
  <c r="T104" i="42" s="1"/>
  <c r="P104" i="42" s="1"/>
  <c r="M112" i="42"/>
  <c r="S112" i="42" s="1"/>
  <c r="T112" i="42" s="1"/>
  <c r="P112" i="42" s="1"/>
  <c r="M109" i="42"/>
  <c r="S109" i="42" s="1"/>
  <c r="T109" i="42" s="1"/>
  <c r="P109" i="42" s="1"/>
  <c r="M105" i="42"/>
  <c r="S105" i="42" s="1"/>
  <c r="T105" i="42" s="1"/>
  <c r="P105" i="42" s="1"/>
  <c r="L103" i="42"/>
  <c r="L109" i="42"/>
  <c r="L107" i="42"/>
  <c r="L104" i="42"/>
  <c r="M103" i="42"/>
  <c r="S103" i="42" s="1"/>
  <c r="T103" i="42" s="1"/>
  <c r="P103" i="42" s="1"/>
  <c r="L112" i="42"/>
  <c r="M110" i="42"/>
  <c r="S110" i="42" s="1"/>
  <c r="T110" i="42" s="1"/>
  <c r="P110" i="42" s="1"/>
  <c r="M108" i="42"/>
  <c r="S108" i="42" s="1"/>
  <c r="T108" i="42" s="1"/>
  <c r="P108" i="42" s="1"/>
  <c r="M106" i="42"/>
  <c r="S106" i="42" s="1"/>
  <c r="T106" i="42" s="1"/>
  <c r="P106" i="42" s="1"/>
  <c r="L106" i="42"/>
  <c r="M111" i="42"/>
  <c r="S111" i="42" s="1"/>
  <c r="T111" i="42" s="1"/>
  <c r="P111" i="42" s="1"/>
  <c r="L108" i="42"/>
  <c r="L105" i="42"/>
  <c r="L110" i="42"/>
  <c r="M25" i="42"/>
  <c r="S25" i="42" s="1"/>
  <c r="T25" i="42" s="1"/>
  <c r="P25" i="42" s="1"/>
  <c r="L25" i="42"/>
  <c r="L377" i="42"/>
  <c r="M376" i="42"/>
  <c r="S376" i="42" s="1"/>
  <c r="T376" i="42" s="1"/>
  <c r="P376" i="42" s="1"/>
  <c r="L376" i="42"/>
  <c r="M377" i="42"/>
  <c r="S377" i="42" s="1"/>
  <c r="T377" i="42" s="1"/>
  <c r="P377" i="42" s="1"/>
  <c r="M378" i="42"/>
  <c r="S378" i="42" s="1"/>
  <c r="T378" i="42" s="1"/>
  <c r="P378" i="42" s="1"/>
  <c r="L378" i="42"/>
  <c r="M61" i="42"/>
  <c r="S61" i="42" s="1"/>
  <c r="T61" i="42" s="1"/>
  <c r="P61" i="42" s="1"/>
  <c r="L60" i="42"/>
  <c r="M60" i="42"/>
  <c r="S60" i="42" s="1"/>
  <c r="T60" i="42" s="1"/>
  <c r="P60" i="42" s="1"/>
  <c r="L61" i="42"/>
  <c r="M316" i="42"/>
  <c r="S316" i="42" s="1"/>
  <c r="T316" i="42" s="1"/>
  <c r="P316" i="42" s="1"/>
  <c r="L316" i="42"/>
  <c r="M317" i="42"/>
  <c r="S317" i="42" s="1"/>
  <c r="T317" i="42" s="1"/>
  <c r="P317" i="42" s="1"/>
  <c r="L317" i="42"/>
  <c r="L264" i="42"/>
  <c r="L265" i="42"/>
  <c r="M264" i="42"/>
  <c r="S264" i="42" s="1"/>
  <c r="T264" i="42" s="1"/>
  <c r="P264" i="42" s="1"/>
  <c r="M265" i="42"/>
  <c r="S265" i="42" s="1"/>
  <c r="T265" i="42" s="1"/>
  <c r="P265" i="42" s="1"/>
  <c r="M382" i="42"/>
  <c r="S382" i="42" s="1"/>
  <c r="T382" i="42" s="1"/>
  <c r="P382" i="42" s="1"/>
  <c r="M381" i="42"/>
  <c r="S381" i="42" s="1"/>
  <c r="T381" i="42" s="1"/>
  <c r="P381" i="42" s="1"/>
  <c r="L381" i="42"/>
  <c r="L382" i="42"/>
  <c r="L185" i="42"/>
  <c r="L183" i="42"/>
  <c r="M179" i="42"/>
  <c r="S179" i="42" s="1"/>
  <c r="T179" i="42" s="1"/>
  <c r="P179" i="42" s="1"/>
  <c r="M184" i="42"/>
  <c r="S184" i="42" s="1"/>
  <c r="T184" i="42" s="1"/>
  <c r="P184" i="42" s="1"/>
  <c r="L179" i="42"/>
  <c r="L184" i="42"/>
  <c r="M188" i="42"/>
  <c r="S188" i="42" s="1"/>
  <c r="T188" i="42" s="1"/>
  <c r="P188" i="42" s="1"/>
  <c r="M183" i="42"/>
  <c r="S183" i="42" s="1"/>
  <c r="T183" i="42" s="1"/>
  <c r="P183" i="42" s="1"/>
  <c r="M182" i="42"/>
  <c r="S182" i="42" s="1"/>
  <c r="T182" i="42" s="1"/>
  <c r="P182" i="42" s="1"/>
  <c r="L188" i="42"/>
  <c r="L182" i="42"/>
  <c r="M187" i="42"/>
  <c r="S187" i="42" s="1"/>
  <c r="T187" i="42" s="1"/>
  <c r="P187" i="42" s="1"/>
  <c r="M186" i="42"/>
  <c r="S186" i="42" s="1"/>
  <c r="T186" i="42" s="1"/>
  <c r="P186" i="42" s="1"/>
  <c r="M185" i="42"/>
  <c r="S185" i="42" s="1"/>
  <c r="T185" i="42" s="1"/>
  <c r="P185" i="42" s="1"/>
  <c r="M181" i="42"/>
  <c r="S181" i="42" s="1"/>
  <c r="T181" i="42" s="1"/>
  <c r="P181" i="42" s="1"/>
  <c r="L186" i="42"/>
  <c r="M180" i="42"/>
  <c r="S180" i="42" s="1"/>
  <c r="T180" i="42" s="1"/>
  <c r="P180" i="42" s="1"/>
  <c r="L180" i="42"/>
  <c r="L181" i="42"/>
  <c r="L187" i="42"/>
  <c r="M325" i="42"/>
  <c r="S325" i="42" s="1"/>
  <c r="T325" i="42" s="1"/>
  <c r="P325" i="42" s="1"/>
  <c r="L325" i="42"/>
  <c r="L268" i="42"/>
  <c r="M268" i="42"/>
  <c r="S268" i="42" s="1"/>
  <c r="T268" i="42" s="1"/>
  <c r="P268" i="42" s="1"/>
  <c r="M162" i="42"/>
  <c r="S162" i="42" s="1"/>
  <c r="T162" i="42" s="1"/>
  <c r="P162" i="42" s="1"/>
  <c r="M161" i="42"/>
  <c r="S161" i="42" s="1"/>
  <c r="T161" i="42" s="1"/>
  <c r="P161" i="42" s="1"/>
  <c r="L162" i="42"/>
  <c r="M160" i="42"/>
  <c r="S160" i="42" s="1"/>
  <c r="T160" i="42" s="1"/>
  <c r="P160" i="42" s="1"/>
  <c r="L160" i="42"/>
  <c r="L161" i="42"/>
  <c r="M375" i="42"/>
  <c r="S375" i="42" s="1"/>
  <c r="T375" i="42" s="1"/>
  <c r="P375" i="42" s="1"/>
  <c r="M374" i="42"/>
  <c r="S374" i="42" s="1"/>
  <c r="T374" i="42" s="1"/>
  <c r="P374" i="42" s="1"/>
  <c r="M372" i="42"/>
  <c r="S372" i="42" s="1"/>
  <c r="T372" i="42" s="1"/>
  <c r="P372" i="42" s="1"/>
  <c r="L372" i="42"/>
  <c r="M373" i="42"/>
  <c r="S373" i="42" s="1"/>
  <c r="T373" i="42" s="1"/>
  <c r="P373" i="42" s="1"/>
  <c r="L373" i="42"/>
  <c r="L374" i="42"/>
  <c r="L375" i="42"/>
  <c r="M397" i="42"/>
  <c r="S397" i="42" s="1"/>
  <c r="T397" i="42" s="1"/>
  <c r="P397" i="42" s="1"/>
  <c r="L396" i="42"/>
  <c r="M395" i="42"/>
  <c r="S395" i="42" s="1"/>
  <c r="T395" i="42" s="1"/>
  <c r="P395" i="42" s="1"/>
  <c r="M399" i="42"/>
  <c r="S399" i="42" s="1"/>
  <c r="T399" i="42" s="1"/>
  <c r="P399" i="42" s="1"/>
  <c r="L395" i="42"/>
  <c r="L399" i="42"/>
  <c r="M398" i="42"/>
  <c r="S398" i="42" s="1"/>
  <c r="T398" i="42" s="1"/>
  <c r="P398" i="42" s="1"/>
  <c r="L398" i="42"/>
  <c r="L397" i="42"/>
  <c r="M394" i="42"/>
  <c r="S394" i="42" s="1"/>
  <c r="T394" i="42" s="1"/>
  <c r="P394" i="42" s="1"/>
  <c r="M396" i="42"/>
  <c r="S396" i="42" s="1"/>
  <c r="T396" i="42" s="1"/>
  <c r="P396" i="42" s="1"/>
  <c r="L394" i="42"/>
  <c r="M120" i="42"/>
  <c r="S120" i="42" s="1"/>
  <c r="T120" i="42" s="1"/>
  <c r="P120" i="42" s="1"/>
  <c r="M121" i="42"/>
  <c r="S121" i="42" s="1"/>
  <c r="T121" i="42" s="1"/>
  <c r="P121" i="42" s="1"/>
  <c r="L121" i="42"/>
  <c r="L120" i="42"/>
  <c r="M413" i="42"/>
  <c r="S413" i="42" s="1"/>
  <c r="T413" i="42" s="1"/>
  <c r="P413" i="42" s="1"/>
  <c r="L413" i="42"/>
  <c r="M326" i="42"/>
  <c r="S326" i="42" s="1"/>
  <c r="T326" i="42" s="1"/>
  <c r="P326" i="42" s="1"/>
  <c r="L326" i="42"/>
  <c r="L198" i="42"/>
  <c r="M198" i="42"/>
  <c r="S198" i="42" s="1"/>
  <c r="T198" i="42" s="1"/>
  <c r="P198" i="42" s="1"/>
  <c r="M196" i="42"/>
  <c r="S196" i="42" s="1"/>
  <c r="T196" i="42" s="1"/>
  <c r="P196" i="42" s="1"/>
  <c r="M192" i="42"/>
  <c r="S192" i="42" s="1"/>
  <c r="T192" i="42" s="1"/>
  <c r="P192" i="42" s="1"/>
  <c r="M189" i="42"/>
  <c r="S189" i="42" s="1"/>
  <c r="T189" i="42" s="1"/>
  <c r="P189" i="42" s="1"/>
  <c r="L195" i="42"/>
  <c r="M194" i="42"/>
  <c r="S194" i="42" s="1"/>
  <c r="T194" i="42" s="1"/>
  <c r="P194" i="42" s="1"/>
  <c r="M195" i="42"/>
  <c r="S195" i="42" s="1"/>
  <c r="T195" i="42" s="1"/>
  <c r="P195" i="42" s="1"/>
  <c r="M191" i="42"/>
  <c r="S191" i="42" s="1"/>
  <c r="T191" i="42" s="1"/>
  <c r="P191" i="42" s="1"/>
  <c r="L191" i="42"/>
  <c r="M190" i="42"/>
  <c r="S190" i="42" s="1"/>
  <c r="T190" i="42" s="1"/>
  <c r="P190" i="42" s="1"/>
  <c r="L190" i="42"/>
  <c r="L189" i="42"/>
  <c r="M197" i="42"/>
  <c r="S197" i="42" s="1"/>
  <c r="T197" i="42" s="1"/>
  <c r="P197" i="42" s="1"/>
  <c r="M193" i="42"/>
  <c r="S193" i="42" s="1"/>
  <c r="T193" i="42" s="1"/>
  <c r="P193" i="42" s="1"/>
  <c r="L196" i="42"/>
  <c r="L192" i="42"/>
  <c r="L194" i="42"/>
  <c r="L197" i="42"/>
  <c r="L193" i="42"/>
  <c r="M380" i="42"/>
  <c r="S380" i="42" s="1"/>
  <c r="T380" i="42" s="1"/>
  <c r="P380" i="42" s="1"/>
  <c r="M379" i="42"/>
  <c r="S379" i="42" s="1"/>
  <c r="T379" i="42" s="1"/>
  <c r="P379" i="42" s="1"/>
  <c r="L379" i="42"/>
  <c r="L380" i="42"/>
  <c r="L78" i="42"/>
  <c r="L79" i="42"/>
  <c r="M76" i="42"/>
  <c r="S76" i="42" s="1"/>
  <c r="T76" i="42" s="1"/>
  <c r="P76" i="42" s="1"/>
  <c r="L77" i="42"/>
  <c r="L76" i="42"/>
  <c r="M79" i="42"/>
  <c r="S79" i="42" s="1"/>
  <c r="T79" i="42" s="1"/>
  <c r="P79" i="42" s="1"/>
  <c r="M77" i="42"/>
  <c r="S77" i="42" s="1"/>
  <c r="T77" i="42" s="1"/>
  <c r="P77" i="42" s="1"/>
  <c r="M78" i="42"/>
  <c r="S78" i="42" s="1"/>
  <c r="T78" i="42" s="1"/>
  <c r="P78" i="42" s="1"/>
  <c r="M207" i="42"/>
  <c r="S207" i="42" s="1"/>
  <c r="T207" i="42" s="1"/>
  <c r="P207" i="42" s="1"/>
  <c r="L208" i="42"/>
  <c r="M208" i="42"/>
  <c r="S208" i="42" s="1"/>
  <c r="T208" i="42" s="1"/>
  <c r="P208" i="42" s="1"/>
  <c r="L207" i="42"/>
  <c r="M206" i="42"/>
  <c r="S206" i="42" s="1"/>
  <c r="T206" i="42" s="1"/>
  <c r="P206" i="42" s="1"/>
  <c r="L206" i="42"/>
  <c r="L306" i="42"/>
  <c r="M308" i="42"/>
  <c r="S308" i="42" s="1"/>
  <c r="T308" i="42" s="1"/>
  <c r="P308" i="42" s="1"/>
  <c r="L308" i="42"/>
  <c r="M307" i="42"/>
  <c r="S307" i="42" s="1"/>
  <c r="T307" i="42" s="1"/>
  <c r="P307" i="42" s="1"/>
  <c r="L307" i="42"/>
  <c r="M306" i="42"/>
  <c r="S306" i="42" s="1"/>
  <c r="T306" i="42" s="1"/>
  <c r="P306" i="42" s="1"/>
  <c r="L362" i="42"/>
  <c r="M361" i="42"/>
  <c r="S361" i="42" s="1"/>
  <c r="T361" i="42" s="1"/>
  <c r="P361" i="42" s="1"/>
  <c r="M362" i="42"/>
  <c r="S362" i="42" s="1"/>
  <c r="T362" i="42" s="1"/>
  <c r="P362" i="42" s="1"/>
  <c r="L361" i="42"/>
  <c r="M349" i="42"/>
  <c r="S349" i="42" s="1"/>
  <c r="T349" i="42" s="1"/>
  <c r="P349" i="42" s="1"/>
  <c r="M346" i="42"/>
  <c r="S346" i="42" s="1"/>
  <c r="T346" i="42" s="1"/>
  <c r="P346" i="42" s="1"/>
  <c r="L349" i="42"/>
  <c r="L346" i="42"/>
  <c r="M345" i="42"/>
  <c r="S345" i="42" s="1"/>
  <c r="T345" i="42" s="1"/>
  <c r="P345" i="42" s="1"/>
  <c r="M348" i="42"/>
  <c r="S348" i="42" s="1"/>
  <c r="T348" i="42" s="1"/>
  <c r="P348" i="42" s="1"/>
  <c r="L345" i="42"/>
  <c r="M347" i="42"/>
  <c r="S347" i="42" s="1"/>
  <c r="T347" i="42" s="1"/>
  <c r="P347" i="42" s="1"/>
  <c r="L347" i="42"/>
  <c r="L348" i="42"/>
  <c r="M248" i="42"/>
  <c r="S248" i="42" s="1"/>
  <c r="T248" i="42" s="1"/>
  <c r="P248" i="42" s="1"/>
  <c r="M247" i="42"/>
  <c r="S247" i="42" s="1"/>
  <c r="T247" i="42" s="1"/>
  <c r="P247" i="42" s="1"/>
  <c r="L248" i="42"/>
  <c r="L247" i="42"/>
  <c r="L141" i="42"/>
  <c r="M139" i="42"/>
  <c r="S139" i="42" s="1"/>
  <c r="T139" i="42" s="1"/>
  <c r="P139" i="42" s="1"/>
  <c r="L138" i="42"/>
  <c r="M140" i="42"/>
  <c r="S140" i="42" s="1"/>
  <c r="T140" i="42" s="1"/>
  <c r="P140" i="42" s="1"/>
  <c r="L139" i="42"/>
  <c r="M142" i="42"/>
  <c r="S142" i="42" s="1"/>
  <c r="T142" i="42" s="1"/>
  <c r="P142" i="42" s="1"/>
  <c r="L140" i="42"/>
  <c r="L142" i="42"/>
  <c r="M141" i="42"/>
  <c r="S141" i="42" s="1"/>
  <c r="T141" i="42" s="1"/>
  <c r="P141" i="42" s="1"/>
  <c r="M138" i="42"/>
  <c r="S138" i="42" s="1"/>
  <c r="T138" i="42" s="1"/>
  <c r="P138" i="42" s="1"/>
  <c r="M318" i="42"/>
  <c r="S318" i="42" s="1"/>
  <c r="T318" i="42" s="1"/>
  <c r="P318" i="42" s="1"/>
  <c r="L318" i="42"/>
  <c r="L336" i="42"/>
  <c r="M336" i="42"/>
  <c r="S336" i="42" s="1"/>
  <c r="T336" i="42" s="1"/>
  <c r="P336" i="42" s="1"/>
  <c r="M266" i="42"/>
  <c r="S266" i="42" s="1"/>
  <c r="T266" i="42" s="1"/>
  <c r="P266" i="42" s="1"/>
  <c r="L266" i="42"/>
  <c r="L258" i="42"/>
  <c r="M257" i="42"/>
  <c r="S257" i="42" s="1"/>
  <c r="T257" i="42" s="1"/>
  <c r="P257" i="42" s="1"/>
  <c r="L254" i="42"/>
  <c r="L251" i="42"/>
  <c r="L257" i="42"/>
  <c r="M256" i="42"/>
  <c r="S256" i="42" s="1"/>
  <c r="T256" i="42" s="1"/>
  <c r="P256" i="42" s="1"/>
  <c r="M255" i="42"/>
  <c r="S255" i="42" s="1"/>
  <c r="T255" i="42" s="1"/>
  <c r="P255" i="42" s="1"/>
  <c r="M252" i="42"/>
  <c r="S252" i="42" s="1"/>
  <c r="T252" i="42" s="1"/>
  <c r="P252" i="42" s="1"/>
  <c r="L260" i="42"/>
  <c r="L259" i="42"/>
  <c r="L256" i="42"/>
  <c r="L255" i="42"/>
  <c r="M254" i="42"/>
  <c r="S254" i="42" s="1"/>
  <c r="T254" i="42" s="1"/>
  <c r="P254" i="42" s="1"/>
  <c r="M253" i="42"/>
  <c r="S253" i="42" s="1"/>
  <c r="T253" i="42" s="1"/>
  <c r="P253" i="42" s="1"/>
  <c r="L253" i="42"/>
  <c r="L252" i="42"/>
  <c r="M251" i="42"/>
  <c r="S251" i="42" s="1"/>
  <c r="T251" i="42" s="1"/>
  <c r="P251" i="42" s="1"/>
  <c r="M260" i="42"/>
  <c r="S260" i="42" s="1"/>
  <c r="T260" i="42" s="1"/>
  <c r="P260" i="42" s="1"/>
  <c r="M259" i="42"/>
  <c r="S259" i="42" s="1"/>
  <c r="T259" i="42" s="1"/>
  <c r="P259" i="42" s="1"/>
  <c r="M258" i="42"/>
  <c r="S258" i="42" s="1"/>
  <c r="T258" i="42" s="1"/>
  <c r="P258" i="42" s="1"/>
  <c r="M113" i="42"/>
  <c r="S113" i="42" s="1"/>
  <c r="T113" i="42" s="1"/>
  <c r="P113" i="42" s="1"/>
  <c r="L113" i="42"/>
  <c r="M132" i="42"/>
  <c r="S132" i="42" s="1"/>
  <c r="T132" i="42" s="1"/>
  <c r="P132" i="42" s="1"/>
  <c r="M133" i="42"/>
  <c r="S133" i="42" s="1"/>
  <c r="T133" i="42" s="1"/>
  <c r="P133" i="42" s="1"/>
  <c r="L133" i="42"/>
  <c r="L132" i="42"/>
  <c r="M342" i="42"/>
  <c r="S342" i="42" s="1"/>
  <c r="T342" i="42" s="1"/>
  <c r="P342" i="42" s="1"/>
  <c r="L339" i="42"/>
  <c r="L342" i="42"/>
  <c r="M340" i="42"/>
  <c r="S340" i="42" s="1"/>
  <c r="T340" i="42" s="1"/>
  <c r="P340" i="42" s="1"/>
  <c r="L340" i="42"/>
  <c r="L338" i="42"/>
  <c r="M337" i="42"/>
  <c r="S337" i="42" s="1"/>
  <c r="T337" i="42" s="1"/>
  <c r="P337" i="42" s="1"/>
  <c r="M344" i="42"/>
  <c r="S344" i="42" s="1"/>
  <c r="T344" i="42" s="1"/>
  <c r="P344" i="42" s="1"/>
  <c r="L344" i="42"/>
  <c r="M343" i="42"/>
  <c r="S343" i="42" s="1"/>
  <c r="T343" i="42" s="1"/>
  <c r="P343" i="42" s="1"/>
  <c r="M338" i="42"/>
  <c r="S338" i="42" s="1"/>
  <c r="T338" i="42" s="1"/>
  <c r="P338" i="42" s="1"/>
  <c r="L343" i="42"/>
  <c r="M341" i="42"/>
  <c r="S341" i="42" s="1"/>
  <c r="T341" i="42" s="1"/>
  <c r="P341" i="42" s="1"/>
  <c r="L341" i="42"/>
  <c r="M339" i="42"/>
  <c r="S339" i="42" s="1"/>
  <c r="T339" i="42" s="1"/>
  <c r="P339" i="42" s="1"/>
  <c r="L337" i="42"/>
  <c r="M148" i="42"/>
  <c r="S148" i="42" s="1"/>
  <c r="T148" i="42" s="1"/>
  <c r="P148" i="42" s="1"/>
  <c r="L148" i="42"/>
  <c r="L147" i="42"/>
  <c r="M146" i="42"/>
  <c r="S146" i="42" s="1"/>
  <c r="T146" i="42" s="1"/>
  <c r="P146" i="42" s="1"/>
  <c r="L146" i="42"/>
  <c r="M145" i="42"/>
  <c r="S145" i="42" s="1"/>
  <c r="T145" i="42" s="1"/>
  <c r="P145" i="42" s="1"/>
  <c r="L149" i="42"/>
  <c r="M147" i="42"/>
  <c r="S147" i="42" s="1"/>
  <c r="T147" i="42" s="1"/>
  <c r="P147" i="42" s="1"/>
  <c r="L145" i="42"/>
  <c r="M149" i="42"/>
  <c r="S149" i="42" s="1"/>
  <c r="T149" i="42" s="1"/>
  <c r="P149" i="42" s="1"/>
  <c r="L122" i="42"/>
  <c r="M122" i="42"/>
  <c r="S122" i="42" s="1"/>
  <c r="T122" i="42" s="1"/>
  <c r="P122" i="42" s="1"/>
  <c r="M117" i="42"/>
  <c r="S117" i="42" s="1"/>
  <c r="T117" i="42" s="1"/>
  <c r="P117" i="42" s="1"/>
  <c r="L119" i="42"/>
  <c r="M115" i="42"/>
  <c r="S115" i="42" s="1"/>
  <c r="T115" i="42" s="1"/>
  <c r="P115" i="42" s="1"/>
  <c r="M118" i="42"/>
  <c r="S118" i="42" s="1"/>
  <c r="T118" i="42" s="1"/>
  <c r="P118" i="42" s="1"/>
  <c r="M116" i="42"/>
  <c r="S116" i="42" s="1"/>
  <c r="T116" i="42" s="1"/>
  <c r="P116" i="42" s="1"/>
  <c r="M114" i="42"/>
  <c r="S114" i="42" s="1"/>
  <c r="T114" i="42" s="1"/>
  <c r="P114" i="42" s="1"/>
  <c r="M119" i="42"/>
  <c r="S119" i="42" s="1"/>
  <c r="T119" i="42" s="1"/>
  <c r="P119" i="42" s="1"/>
  <c r="L118" i="42"/>
  <c r="L116" i="42"/>
  <c r="L114" i="42"/>
  <c r="L117" i="42"/>
  <c r="L115" i="42"/>
  <c r="M412" i="42"/>
  <c r="S412" i="42" s="1"/>
  <c r="T412" i="42" s="1"/>
  <c r="P412" i="42" s="1"/>
  <c r="L412" i="42"/>
  <c r="M411" i="42"/>
  <c r="S411" i="42" s="1"/>
  <c r="T411" i="42" s="1"/>
  <c r="P411" i="42" s="1"/>
  <c r="L411" i="42"/>
  <c r="M409" i="42"/>
  <c r="S409" i="42" s="1"/>
  <c r="T409" i="42" s="1"/>
  <c r="P409" i="42" s="1"/>
  <c r="M410" i="42"/>
  <c r="S410" i="42" s="1"/>
  <c r="T410" i="42" s="1"/>
  <c r="P410" i="42" s="1"/>
  <c r="L410" i="42"/>
  <c r="L409" i="42"/>
  <c r="I65" i="16"/>
  <c r="F111" i="31"/>
  <c r="G112" i="16"/>
  <c r="I112" i="16" s="1"/>
  <c r="F47" i="31"/>
  <c r="G49" i="16"/>
  <c r="I49" i="16" s="1"/>
  <c r="F30" i="31"/>
  <c r="G31" i="16"/>
  <c r="I31" i="16" s="1"/>
  <c r="F103" i="31"/>
  <c r="G104" i="16"/>
  <c r="I104" i="16" s="1"/>
  <c r="F86" i="31"/>
  <c r="G87" i="16"/>
  <c r="I87" i="16" s="1"/>
  <c r="F53" i="31"/>
  <c r="H54" i="16"/>
  <c r="I54" i="16" s="1"/>
  <c r="I100" i="16"/>
  <c r="I36" i="16"/>
  <c r="F84" i="31"/>
  <c r="H86" i="16"/>
  <c r="I86" i="16" s="1"/>
  <c r="F20" i="31"/>
  <c r="H21" i="16"/>
  <c r="I21" i="16" s="1"/>
  <c r="I26" i="16"/>
  <c r="F48" i="31"/>
  <c r="G47" i="16"/>
  <c r="I47" i="16" s="1"/>
  <c r="F95" i="31"/>
  <c r="G96" i="16"/>
  <c r="I96" i="16" s="1"/>
  <c r="F31" i="31"/>
  <c r="G32" i="16"/>
  <c r="I32" i="16" s="1"/>
  <c r="F22" i="31"/>
  <c r="G23" i="16"/>
  <c r="I23" i="16" s="1"/>
  <c r="F102" i="31"/>
  <c r="G103" i="16"/>
  <c r="I103" i="16" s="1"/>
  <c r="F92" i="31"/>
  <c r="H93" i="16"/>
  <c r="I93" i="16" s="1"/>
  <c r="F28" i="31"/>
  <c r="H29" i="16"/>
  <c r="I29" i="16" s="1"/>
  <c r="I34" i="16"/>
  <c r="F39" i="31"/>
  <c r="G41" i="16"/>
  <c r="F110" i="31"/>
  <c r="G106" i="16"/>
  <c r="I106" i="16" s="1"/>
  <c r="I92" i="16"/>
  <c r="I105" i="16"/>
  <c r="F40" i="31"/>
  <c r="G42" i="16"/>
  <c r="I42" i="16" s="1"/>
  <c r="F87" i="31"/>
  <c r="G88" i="16"/>
  <c r="I88" i="16" s="1"/>
  <c r="F23" i="31"/>
  <c r="G24" i="16"/>
  <c r="I24" i="16" s="1"/>
  <c r="F78" i="31"/>
  <c r="G79" i="16"/>
  <c r="I79" i="16" s="1"/>
  <c r="F54" i="31"/>
  <c r="G55" i="16"/>
  <c r="I55" i="16" s="1"/>
  <c r="F69" i="31"/>
  <c r="H70" i="16"/>
  <c r="I70" i="16" s="1"/>
  <c r="F5" i="31"/>
  <c r="H6" i="16"/>
  <c r="I6" i="16" s="1"/>
  <c r="F100" i="31"/>
  <c r="H101" i="16"/>
  <c r="I101" i="16" s="1"/>
  <c r="F109" i="31"/>
  <c r="H111" i="16"/>
  <c r="I111" i="16" s="1"/>
  <c r="F45" i="31"/>
  <c r="H37" i="16"/>
  <c r="I37" i="16" s="1"/>
  <c r="F76" i="31"/>
  <c r="H77" i="16"/>
  <c r="I77" i="16" s="1"/>
  <c r="F12" i="31"/>
  <c r="H13" i="16"/>
  <c r="I13" i="16" s="1"/>
  <c r="F101" i="31"/>
  <c r="H102" i="16"/>
  <c r="I102" i="16" s="1"/>
  <c r="F37" i="31"/>
  <c r="H39" i="16"/>
  <c r="I39" i="16" s="1"/>
  <c r="F83" i="31"/>
  <c r="G85" i="16"/>
  <c r="I85" i="16" s="1"/>
  <c r="F19" i="31"/>
  <c r="G20" i="16"/>
  <c r="I20" i="16" s="1"/>
  <c r="F68" i="31"/>
  <c r="H69" i="16"/>
  <c r="I69" i="16" s="1"/>
  <c r="F4" i="31"/>
  <c r="H5" i="16"/>
  <c r="I5" i="16" s="1"/>
  <c r="F50" i="31"/>
  <c r="G51" i="16"/>
  <c r="I51" i="16" s="1"/>
  <c r="I97" i="16"/>
  <c r="F32" i="31"/>
  <c r="G33" i="16"/>
  <c r="I33" i="16" s="1"/>
  <c r="F79" i="31"/>
  <c r="G80" i="16"/>
  <c r="I80" i="16" s="1"/>
  <c r="F15" i="31"/>
  <c r="G16" i="16"/>
  <c r="I16" i="16" s="1"/>
  <c r="F14" i="31"/>
  <c r="G15" i="16"/>
  <c r="F46" i="31"/>
  <c r="G48" i="16"/>
  <c r="I48" i="16" s="1"/>
  <c r="F18" i="31"/>
  <c r="G19" i="16"/>
  <c r="I19" i="16" s="1"/>
  <c r="F61" i="31"/>
  <c r="H62" i="16"/>
  <c r="I62" i="16" s="1"/>
  <c r="F93" i="31"/>
  <c r="H94" i="16"/>
  <c r="I94" i="16" s="1"/>
  <c r="I66" i="16"/>
  <c r="F71" i="31"/>
  <c r="G72" i="16"/>
  <c r="I72" i="16" s="1"/>
  <c r="F7" i="31"/>
  <c r="G8" i="16"/>
  <c r="F70" i="31"/>
  <c r="G71" i="16"/>
  <c r="I71" i="16" s="1"/>
  <c r="F38" i="31"/>
  <c r="G40" i="16"/>
  <c r="I40" i="16" s="1"/>
  <c r="F36" i="31"/>
  <c r="H38" i="16"/>
  <c r="I38" i="16" s="1"/>
  <c r="F29" i="31"/>
  <c r="H30" i="16"/>
  <c r="I30" i="16" s="1"/>
  <c r="F24" i="31"/>
  <c r="N91" i="45" s="1"/>
  <c r="G25" i="16"/>
  <c r="I25" i="16" s="1"/>
  <c r="F85" i="31"/>
  <c r="H82" i="16"/>
  <c r="I82" i="16" s="1"/>
  <c r="F21" i="31"/>
  <c r="H22" i="16"/>
  <c r="I22" i="16" s="1"/>
  <c r="I68" i="16"/>
  <c r="I4" i="16"/>
  <c r="F52" i="31"/>
  <c r="H53" i="16"/>
  <c r="I53" i="16" s="1"/>
  <c r="F98" i="31"/>
  <c r="G99" i="16"/>
  <c r="I99" i="16" s="1"/>
  <c r="F34" i="31"/>
  <c r="G35" i="16"/>
  <c r="I35" i="16" s="1"/>
  <c r="I58" i="16"/>
  <c r="I81" i="16"/>
  <c r="I17" i="16"/>
  <c r="F63" i="31"/>
  <c r="G64" i="16"/>
  <c r="I64" i="16" s="1"/>
  <c r="F75" i="31"/>
  <c r="G76" i="16"/>
  <c r="I76" i="16" s="1"/>
  <c r="F11" i="31"/>
  <c r="G12" i="16"/>
  <c r="I12" i="16" s="1"/>
  <c r="F60" i="31"/>
  <c r="H61" i="16"/>
  <c r="I61" i="16" s="1"/>
  <c r="F106" i="31"/>
  <c r="G108" i="16"/>
  <c r="I108" i="16" s="1"/>
  <c r="F6" i="31"/>
  <c r="G7" i="16"/>
  <c r="F77" i="31"/>
  <c r="H78" i="16"/>
  <c r="I78" i="16" s="1"/>
  <c r="F13" i="31"/>
  <c r="H14" i="16"/>
  <c r="I14" i="16" s="1"/>
  <c r="F59" i="31"/>
  <c r="G60" i="16"/>
  <c r="I60" i="16" s="1"/>
  <c r="F108" i="31"/>
  <c r="H110" i="16"/>
  <c r="I110" i="16" s="1"/>
  <c r="F44" i="31"/>
  <c r="H46" i="16"/>
  <c r="I46" i="16" s="1"/>
  <c r="I50" i="16"/>
  <c r="I73" i="16"/>
  <c r="F8" i="31"/>
  <c r="G9" i="16"/>
  <c r="I9" i="16" s="1"/>
  <c r="F55" i="31"/>
  <c r="G56" i="16"/>
  <c r="I56" i="16" s="1"/>
  <c r="F94" i="31"/>
  <c r="G95" i="16"/>
  <c r="I95" i="16" s="1"/>
  <c r="F62" i="31"/>
  <c r="G63" i="16"/>
  <c r="I63" i="16" s="1"/>
  <c r="L2" i="42"/>
  <c r="N2" i="42" s="1"/>
  <c r="M2" i="42"/>
  <c r="S2" i="42" s="1"/>
  <c r="T2" i="42" s="1"/>
  <c r="P2" i="42" s="1"/>
  <c r="N90" i="45"/>
  <c r="R85" i="43"/>
  <c r="R92" i="35"/>
  <c r="N110" i="39"/>
  <c r="N107" i="39"/>
  <c r="N146" i="41"/>
  <c r="N144" i="41"/>
  <c r="N142" i="41"/>
  <c r="N140" i="41"/>
  <c r="N146" i="40"/>
  <c r="N144" i="40"/>
  <c r="N142" i="40"/>
  <c r="N140" i="40"/>
  <c r="N138" i="40"/>
  <c r="N141" i="40"/>
  <c r="N139" i="40"/>
  <c r="N137" i="40"/>
  <c r="N101" i="39"/>
  <c r="N86" i="38"/>
  <c r="R98" i="34"/>
  <c r="N87" i="38"/>
  <c r="R99" i="37"/>
  <c r="N85" i="38"/>
  <c r="R100" i="37"/>
  <c r="R101" i="34"/>
  <c r="R96" i="36"/>
  <c r="R99" i="34"/>
  <c r="R102" i="34"/>
  <c r="R98" i="36"/>
  <c r="N189" i="45"/>
  <c r="N188" i="45"/>
  <c r="R202" i="43"/>
  <c r="R203" i="43"/>
  <c r="R204" i="43"/>
  <c r="R201" i="43"/>
  <c r="R200" i="43"/>
  <c r="R287" i="35"/>
  <c r="R284" i="35"/>
  <c r="R285" i="35"/>
  <c r="R271" i="14"/>
  <c r="R283" i="35"/>
  <c r="R272" i="14"/>
  <c r="R286" i="35"/>
  <c r="R273" i="14"/>
  <c r="R274" i="14"/>
  <c r="R275" i="14"/>
  <c r="N284" i="39"/>
  <c r="N282" i="39"/>
  <c r="N280" i="39"/>
  <c r="N278" i="39"/>
  <c r="N276" i="39"/>
  <c r="N345" i="41"/>
  <c r="N343" i="41"/>
  <c r="N283" i="39"/>
  <c r="N342" i="41"/>
  <c r="N372" i="40"/>
  <c r="N370" i="40"/>
  <c r="N368" i="40"/>
  <c r="N344" i="41"/>
  <c r="N277" i="39"/>
  <c r="N279" i="39"/>
  <c r="N281" i="39"/>
  <c r="N369" i="40"/>
  <c r="N371" i="40"/>
  <c r="N285" i="39"/>
  <c r="R295" i="37"/>
  <c r="R272" i="36"/>
  <c r="R298" i="37"/>
  <c r="N186" i="38"/>
  <c r="R299" i="37"/>
  <c r="N187" i="38"/>
  <c r="N185" i="38"/>
  <c r="R297" i="37"/>
  <c r="R273" i="36"/>
  <c r="R296" i="37"/>
  <c r="R303" i="34"/>
  <c r="R274" i="36"/>
  <c r="R301" i="34"/>
  <c r="R299" i="34"/>
  <c r="R302" i="34"/>
  <c r="R275" i="36"/>
  <c r="R300" i="34"/>
  <c r="R271" i="36"/>
  <c r="N11" i="45"/>
  <c r="R19" i="43"/>
  <c r="R19" i="35"/>
  <c r="R21" i="35"/>
  <c r="R23" i="14"/>
  <c r="R20" i="35"/>
  <c r="R22" i="14"/>
  <c r="R21" i="14"/>
  <c r="N25" i="40"/>
  <c r="N33" i="41"/>
  <c r="N25" i="39"/>
  <c r="R21" i="37"/>
  <c r="R21" i="36"/>
  <c r="N11" i="38"/>
  <c r="R19" i="37"/>
  <c r="R20" i="37"/>
  <c r="R21" i="34"/>
  <c r="R23" i="36"/>
  <c r="R22" i="34"/>
  <c r="R22" i="36"/>
  <c r="R23" i="34"/>
  <c r="N187" i="45"/>
  <c r="N185" i="45"/>
  <c r="N186" i="45"/>
  <c r="R195" i="43"/>
  <c r="R196" i="43"/>
  <c r="R197" i="43"/>
  <c r="R198" i="43"/>
  <c r="R199" i="43"/>
  <c r="R278" i="35"/>
  <c r="R281" i="35"/>
  <c r="R280" i="35"/>
  <c r="R267" i="14"/>
  <c r="R282" i="35"/>
  <c r="R268" i="14"/>
  <c r="R269" i="14"/>
  <c r="R279" i="35"/>
  <c r="R266" i="14"/>
  <c r="N274" i="39"/>
  <c r="N272" i="39"/>
  <c r="N270" i="39"/>
  <c r="N268" i="39"/>
  <c r="N266" i="39"/>
  <c r="N341" i="41"/>
  <c r="N339" i="41"/>
  <c r="N337" i="41"/>
  <c r="N335" i="41"/>
  <c r="N333" i="41"/>
  <c r="R270" i="14"/>
  <c r="N338" i="41"/>
  <c r="N267" i="39"/>
  <c r="N340" i="41"/>
  <c r="N366" i="40"/>
  <c r="N364" i="40"/>
  <c r="N362" i="40"/>
  <c r="N360" i="40"/>
  <c r="N358" i="40"/>
  <c r="N332" i="41"/>
  <c r="N334" i="41"/>
  <c r="N336" i="41"/>
  <c r="N359" i="40"/>
  <c r="N275" i="39"/>
  <c r="N361" i="40"/>
  <c r="N363" i="40"/>
  <c r="N365" i="40"/>
  <c r="N367" i="40"/>
  <c r="N271" i="39"/>
  <c r="N273" i="39"/>
  <c r="N269" i="39"/>
  <c r="R290" i="37"/>
  <c r="R269" i="36"/>
  <c r="R298" i="34"/>
  <c r="N184" i="38"/>
  <c r="N182" i="38"/>
  <c r="R291" i="37"/>
  <c r="R294" i="37"/>
  <c r="N183" i="38"/>
  <c r="R293" i="37"/>
  <c r="R270" i="36"/>
  <c r="R267" i="36"/>
  <c r="R292" i="37"/>
  <c r="R296" i="34"/>
  <c r="R294" i="34"/>
  <c r="R266" i="36"/>
  <c r="R297" i="34"/>
  <c r="R295" i="34"/>
  <c r="R268" i="36"/>
  <c r="N128" i="45"/>
  <c r="R128" i="43"/>
  <c r="R159" i="35"/>
  <c r="R156" i="14"/>
  <c r="R160" i="35"/>
  <c r="R158" i="35"/>
  <c r="R155" i="14"/>
  <c r="N172" i="39"/>
  <c r="N170" i="39"/>
  <c r="N168" i="39"/>
  <c r="R157" i="14"/>
  <c r="N171" i="39"/>
  <c r="N220" i="41"/>
  <c r="N218" i="41"/>
  <c r="N216" i="41"/>
  <c r="N246" i="40"/>
  <c r="N244" i="40"/>
  <c r="N242" i="40"/>
  <c r="N240" i="40"/>
  <c r="N238" i="40"/>
  <c r="N219" i="41"/>
  <c r="N217" i="41"/>
  <c r="N215" i="41"/>
  <c r="N247" i="40"/>
  <c r="N239" i="40"/>
  <c r="N169" i="39"/>
  <c r="N241" i="40"/>
  <c r="N243" i="40"/>
  <c r="N245" i="40"/>
  <c r="N173" i="39"/>
  <c r="R168" i="37"/>
  <c r="R165" i="37"/>
  <c r="R157" i="36"/>
  <c r="R170" i="34"/>
  <c r="R167" i="37"/>
  <c r="N120" i="38"/>
  <c r="R166" i="37"/>
  <c r="R169" i="37"/>
  <c r="R173" i="34"/>
  <c r="R156" i="36"/>
  <c r="R171" i="34"/>
  <c r="R169" i="34"/>
  <c r="R155" i="36"/>
  <c r="R172" i="34"/>
  <c r="N155" i="45"/>
  <c r="N153" i="45"/>
  <c r="N154" i="45"/>
  <c r="R161" i="43"/>
  <c r="R159" i="43"/>
  <c r="R160" i="43"/>
  <c r="R157" i="43"/>
  <c r="R158" i="43"/>
  <c r="R211" i="35"/>
  <c r="R208" i="35"/>
  <c r="R202" i="14"/>
  <c r="R209" i="35"/>
  <c r="R203" i="14"/>
  <c r="R207" i="35"/>
  <c r="R210" i="35"/>
  <c r="R206" i="14"/>
  <c r="N218" i="39"/>
  <c r="N216" i="39"/>
  <c r="N261" i="41"/>
  <c r="N259" i="41"/>
  <c r="N257" i="41"/>
  <c r="N255" i="41"/>
  <c r="N253" i="41"/>
  <c r="R204" i="14"/>
  <c r="R205" i="14"/>
  <c r="N258" i="41"/>
  <c r="N219" i="39"/>
  <c r="N260" i="41"/>
  <c r="N262" i="41"/>
  <c r="N290" i="40"/>
  <c r="N288" i="40"/>
  <c r="N286" i="40"/>
  <c r="N284" i="40"/>
  <c r="N282" i="40"/>
  <c r="N254" i="41"/>
  <c r="N256" i="41"/>
  <c r="N281" i="40"/>
  <c r="N283" i="40"/>
  <c r="N285" i="40"/>
  <c r="N287" i="40"/>
  <c r="N289" i="40"/>
  <c r="N215" i="39"/>
  <c r="N217" i="39"/>
  <c r="R219" i="37"/>
  <c r="R205" i="36"/>
  <c r="R226" i="34"/>
  <c r="R218" i="37"/>
  <c r="N141" i="38"/>
  <c r="N142" i="38"/>
  <c r="R202" i="36"/>
  <c r="R217" i="37"/>
  <c r="R204" i="36"/>
  <c r="R220" i="37"/>
  <c r="R216" i="37"/>
  <c r="R224" i="34"/>
  <c r="R222" i="34"/>
  <c r="R203" i="36"/>
  <c r="R225" i="34"/>
  <c r="R206" i="36"/>
  <c r="R223" i="34"/>
  <c r="N246" i="45"/>
  <c r="N245" i="45"/>
  <c r="R411" i="37"/>
  <c r="R414" i="37"/>
  <c r="R412" i="37"/>
  <c r="R413" i="37"/>
  <c r="R284" i="43"/>
  <c r="R418" i="34"/>
  <c r="R285" i="43"/>
  <c r="R415" i="37"/>
  <c r="R286" i="43"/>
  <c r="R416" i="34"/>
  <c r="R287" i="43"/>
  <c r="R419" i="34"/>
  <c r="R417" i="34"/>
  <c r="R420" i="34"/>
  <c r="R283" i="43"/>
  <c r="R382" i="36"/>
  <c r="R385" i="36"/>
  <c r="R383" i="36"/>
  <c r="R400" i="35"/>
  <c r="R386" i="36"/>
  <c r="R384" i="36"/>
  <c r="R384" i="14"/>
  <c r="R398" i="35"/>
  <c r="R385" i="14"/>
  <c r="R386" i="14"/>
  <c r="R399" i="35"/>
  <c r="R382" i="14"/>
  <c r="R383" i="14"/>
  <c r="N471" i="40"/>
  <c r="N476" i="40"/>
  <c r="N366" i="39"/>
  <c r="N491" i="41"/>
  <c r="N489" i="41"/>
  <c r="N487" i="41"/>
  <c r="N485" i="41"/>
  <c r="N483" i="41"/>
  <c r="N475" i="40"/>
  <c r="N472" i="40"/>
  <c r="N490" i="41"/>
  <c r="N488" i="41"/>
  <c r="N486" i="41"/>
  <c r="N484" i="41"/>
  <c r="N482" i="41"/>
  <c r="N474" i="40"/>
  <c r="N477" i="40"/>
  <c r="N470" i="40"/>
  <c r="N473" i="40"/>
  <c r="N478" i="40"/>
  <c r="N367" i="39"/>
  <c r="N469" i="40"/>
  <c r="N240" i="38"/>
  <c r="N241" i="38"/>
  <c r="N117" i="45"/>
  <c r="R115" i="43"/>
  <c r="R138" i="35"/>
  <c r="R136" i="14"/>
  <c r="R139" i="35"/>
  <c r="R136" i="35"/>
  <c r="R137" i="35"/>
  <c r="R138" i="14"/>
  <c r="N140" i="39"/>
  <c r="R137" i="14"/>
  <c r="N139" i="39"/>
  <c r="N190" i="41"/>
  <c r="N214" i="40"/>
  <c r="N212" i="40"/>
  <c r="N191" i="41"/>
  <c r="N189" i="41"/>
  <c r="N213" i="40"/>
  <c r="R146" i="37"/>
  <c r="R146" i="34"/>
  <c r="N109" i="38"/>
  <c r="R143" i="37"/>
  <c r="R144" i="37"/>
  <c r="R142" i="37"/>
  <c r="R145" i="37"/>
  <c r="R137" i="36"/>
  <c r="R147" i="34"/>
  <c r="R150" i="34"/>
  <c r="R136" i="36"/>
  <c r="R148" i="34"/>
  <c r="R138" i="36"/>
  <c r="R149" i="34"/>
  <c r="N171" i="45"/>
  <c r="N172" i="45"/>
  <c r="R178" i="43"/>
  <c r="R179" i="43"/>
  <c r="R180" i="43"/>
  <c r="R177" i="43"/>
  <c r="R176" i="43"/>
  <c r="R255" i="35"/>
  <c r="R252" i="35"/>
  <c r="R241" i="14"/>
  <c r="R253" i="35"/>
  <c r="R242" i="14"/>
  <c r="R243" i="14"/>
  <c r="R254" i="35"/>
  <c r="N252" i="39"/>
  <c r="N305" i="41"/>
  <c r="N303" i="41"/>
  <c r="N301" i="41"/>
  <c r="N299" i="41"/>
  <c r="N297" i="41"/>
  <c r="R239" i="14"/>
  <c r="R240" i="14"/>
  <c r="N306" i="41"/>
  <c r="N328" i="40"/>
  <c r="N326" i="40"/>
  <c r="N324" i="40"/>
  <c r="N322" i="40"/>
  <c r="N298" i="41"/>
  <c r="N300" i="41"/>
  <c r="N302" i="41"/>
  <c r="N304" i="41"/>
  <c r="N327" i="40"/>
  <c r="N253" i="39"/>
  <c r="N321" i="40"/>
  <c r="N323" i="40"/>
  <c r="N325" i="40"/>
  <c r="R263" i="37"/>
  <c r="R240" i="36"/>
  <c r="N162" i="38"/>
  <c r="R262" i="37"/>
  <c r="N163" i="38"/>
  <c r="R265" i="37"/>
  <c r="R241" i="36"/>
  <c r="R267" i="34"/>
  <c r="R261" i="37"/>
  <c r="R264" i="37"/>
  <c r="R271" i="34"/>
  <c r="R243" i="36"/>
  <c r="R269" i="34"/>
  <c r="R239" i="36"/>
  <c r="R242" i="36"/>
  <c r="R270" i="34"/>
  <c r="R268" i="34"/>
  <c r="N10" i="45"/>
  <c r="N9" i="45"/>
  <c r="R14" i="43"/>
  <c r="R15" i="43"/>
  <c r="R16" i="43"/>
  <c r="R18" i="43"/>
  <c r="R17" i="43"/>
  <c r="R16" i="35"/>
  <c r="R19" i="14"/>
  <c r="R17" i="35"/>
  <c r="R18" i="35"/>
  <c r="R18" i="14"/>
  <c r="R20" i="14"/>
  <c r="N32" i="41"/>
  <c r="N30" i="41"/>
  <c r="N28" i="41"/>
  <c r="N26" i="41"/>
  <c r="N20" i="40"/>
  <c r="N24" i="40"/>
  <c r="N18" i="40"/>
  <c r="N25" i="41"/>
  <c r="N24" i="39"/>
  <c r="N22" i="39"/>
  <c r="N19" i="40"/>
  <c r="N27" i="41"/>
  <c r="N29" i="41"/>
  <c r="N17" i="40"/>
  <c r="N31" i="41"/>
  <c r="N23" i="40"/>
  <c r="N21" i="40"/>
  <c r="N15" i="40"/>
  <c r="N23" i="39"/>
  <c r="N21" i="39"/>
  <c r="N22" i="40"/>
  <c r="N16" i="40"/>
  <c r="R16" i="37"/>
  <c r="N9" i="38"/>
  <c r="N10" i="38"/>
  <c r="R17" i="37"/>
  <c r="R18" i="37"/>
  <c r="R18" i="34"/>
  <c r="R18" i="36"/>
  <c r="R16" i="34"/>
  <c r="R19" i="34"/>
  <c r="R20" i="36"/>
  <c r="R17" i="34"/>
  <c r="R20" i="34"/>
  <c r="R19" i="36"/>
  <c r="N167" i="45"/>
  <c r="R172" i="43"/>
  <c r="R240" i="35"/>
  <c r="R229" i="14"/>
  <c r="R238" i="35"/>
  <c r="R239" i="35"/>
  <c r="R228" i="14"/>
  <c r="R227" i="14"/>
  <c r="N284" i="41"/>
  <c r="N315" i="40"/>
  <c r="N237" i="39"/>
  <c r="R249" i="37"/>
  <c r="R229" i="36"/>
  <c r="N158" i="38"/>
  <c r="R248" i="37"/>
  <c r="R227" i="36"/>
  <c r="R247" i="37"/>
  <c r="R254" i="34"/>
  <c r="R255" i="34"/>
  <c r="R228" i="36"/>
  <c r="R253" i="34"/>
  <c r="N278" i="45"/>
  <c r="R459" i="37"/>
  <c r="R462" i="37"/>
  <c r="R466" i="34"/>
  <c r="R469" i="34"/>
  <c r="R460" i="37"/>
  <c r="R458" i="37"/>
  <c r="R461" i="37"/>
  <c r="R468" i="34"/>
  <c r="R467" i="34"/>
  <c r="R326" i="43"/>
  <c r="R465" i="34"/>
  <c r="R433" i="36"/>
  <c r="R445" i="35"/>
  <c r="R432" i="36"/>
  <c r="R446" i="35"/>
  <c r="R449" i="35"/>
  <c r="R431" i="36"/>
  <c r="R448" i="35"/>
  <c r="R433" i="14"/>
  <c r="N539" i="41"/>
  <c r="N536" i="41"/>
  <c r="N541" i="41"/>
  <c r="N533" i="41"/>
  <c r="R447" i="35"/>
  <c r="R431" i="14"/>
  <c r="R432" i="14"/>
  <c r="N534" i="41"/>
  <c r="N532" i="41"/>
  <c r="N538" i="41"/>
  <c r="N535" i="41"/>
  <c r="N400" i="39"/>
  <c r="N540" i="41"/>
  <c r="N537" i="41"/>
  <c r="N276" i="38"/>
  <c r="N517" i="40"/>
  <c r="N514" i="40"/>
  <c r="N401" i="39"/>
  <c r="N516" i="40"/>
  <c r="N515" i="40"/>
  <c r="N135" i="45"/>
  <c r="N134" i="45"/>
  <c r="R138" i="43"/>
  <c r="R137" i="43"/>
  <c r="R134" i="43"/>
  <c r="R135" i="43"/>
  <c r="R136" i="43"/>
  <c r="R182" i="35"/>
  <c r="R179" i="35"/>
  <c r="R178" i="35"/>
  <c r="R173" i="14"/>
  <c r="R181" i="35"/>
  <c r="R174" i="14"/>
  <c r="R180" i="35"/>
  <c r="R177" i="14"/>
  <c r="N200" i="39"/>
  <c r="R175" i="14"/>
  <c r="N231" i="41"/>
  <c r="R176" i="14"/>
  <c r="N230" i="41"/>
  <c r="N268" i="40"/>
  <c r="N199" i="39"/>
  <c r="N269" i="40"/>
  <c r="R187" i="37"/>
  <c r="R190" i="37"/>
  <c r="R173" i="36"/>
  <c r="R194" i="34"/>
  <c r="R191" i="37"/>
  <c r="N127" i="38"/>
  <c r="R189" i="37"/>
  <c r="N126" i="38"/>
  <c r="R188" i="37"/>
  <c r="R177" i="36"/>
  <c r="R193" i="34"/>
  <c r="R174" i="36"/>
  <c r="R195" i="34"/>
  <c r="R176" i="36"/>
  <c r="R191" i="34"/>
  <c r="R175" i="36"/>
  <c r="R192" i="34"/>
  <c r="N12" i="45"/>
  <c r="R20" i="43"/>
  <c r="R23" i="35"/>
  <c r="R24" i="35"/>
  <c r="R22" i="35"/>
  <c r="R26" i="14"/>
  <c r="R24" i="14"/>
  <c r="R25" i="14"/>
  <c r="N34" i="41"/>
  <c r="N26" i="40"/>
  <c r="N26" i="39"/>
  <c r="R24" i="37"/>
  <c r="R22" i="37"/>
  <c r="R26" i="36"/>
  <c r="N12" i="38"/>
  <c r="R23" i="37"/>
  <c r="R26" i="34"/>
  <c r="R24" i="36"/>
  <c r="R24" i="34"/>
  <c r="R25" i="34"/>
  <c r="R25" i="36"/>
  <c r="N163" i="45"/>
  <c r="R168" i="43"/>
  <c r="R225" i="35"/>
  <c r="R222" i="35"/>
  <c r="R224" i="35"/>
  <c r="R216" i="14"/>
  <c r="R223" i="35"/>
  <c r="R226" i="35"/>
  <c r="R215" i="14"/>
  <c r="R217" i="14"/>
  <c r="N232" i="39"/>
  <c r="N230" i="39"/>
  <c r="N228" i="39"/>
  <c r="N226" i="39"/>
  <c r="N277" i="41"/>
  <c r="N275" i="41"/>
  <c r="N273" i="41"/>
  <c r="N271" i="41"/>
  <c r="N269" i="41"/>
  <c r="N274" i="41"/>
  <c r="N276" i="41"/>
  <c r="N278" i="41"/>
  <c r="N306" i="40"/>
  <c r="N304" i="40"/>
  <c r="N302" i="40"/>
  <c r="N300" i="40"/>
  <c r="N298" i="40"/>
  <c r="N270" i="41"/>
  <c r="N272" i="41"/>
  <c r="N299" i="40"/>
  <c r="N301" i="40"/>
  <c r="N227" i="39"/>
  <c r="N303" i="40"/>
  <c r="N225" i="39"/>
  <c r="N305" i="40"/>
  <c r="N307" i="40"/>
  <c r="N229" i="39"/>
  <c r="N231" i="39"/>
  <c r="R233" i="37"/>
  <c r="N154" i="38"/>
  <c r="R234" i="37"/>
  <c r="R232" i="37"/>
  <c r="R216" i="36"/>
  <c r="R235" i="37"/>
  <c r="R239" i="34"/>
  <c r="R231" i="37"/>
  <c r="R217" i="36"/>
  <c r="R237" i="34"/>
  <c r="R240" i="34"/>
  <c r="R238" i="34"/>
  <c r="R215" i="36"/>
  <c r="R241" i="34"/>
  <c r="N235" i="45"/>
  <c r="R395" i="37"/>
  <c r="R393" i="37"/>
  <c r="R394" i="37"/>
  <c r="R400" i="34"/>
  <c r="R398" i="34"/>
  <c r="R271" i="43"/>
  <c r="R399" i="34"/>
  <c r="R367" i="36"/>
  <c r="R365" i="36"/>
  <c r="R364" i="36"/>
  <c r="R381" i="35"/>
  <c r="R366" i="36"/>
  <c r="R368" i="36"/>
  <c r="R380" i="35"/>
  <c r="R365" i="14"/>
  <c r="R366" i="14"/>
  <c r="R367" i="14"/>
  <c r="R382" i="35"/>
  <c r="R368" i="14"/>
  <c r="R364" i="14"/>
  <c r="N353" i="39"/>
  <c r="N464" i="41"/>
  <c r="N454" i="40"/>
  <c r="N230" i="38"/>
  <c r="N231" i="38"/>
  <c r="N229" i="38"/>
  <c r="N170" i="45"/>
  <c r="R175" i="43"/>
  <c r="R249" i="35"/>
  <c r="R237" i="14"/>
  <c r="R250" i="35"/>
  <c r="R238" i="14"/>
  <c r="R251" i="35"/>
  <c r="N250" i="39"/>
  <c r="R236" i="14"/>
  <c r="N251" i="39"/>
  <c r="N320" i="40"/>
  <c r="N296" i="41"/>
  <c r="N249" i="39"/>
  <c r="R260" i="37"/>
  <c r="R237" i="36"/>
  <c r="R266" i="34"/>
  <c r="R259" i="37"/>
  <c r="N161" i="38"/>
  <c r="R258" i="37"/>
  <c r="R238" i="36"/>
  <c r="R264" i="34"/>
  <c r="R236" i="36"/>
  <c r="R265" i="34"/>
  <c r="N177" i="45"/>
  <c r="N178" i="45"/>
  <c r="R186" i="43"/>
  <c r="R187" i="43"/>
  <c r="R188" i="43"/>
  <c r="R185" i="43"/>
  <c r="R189" i="43"/>
  <c r="R269" i="35"/>
  <c r="R272" i="35"/>
  <c r="R271" i="35"/>
  <c r="R259" i="14"/>
  <c r="R270" i="35"/>
  <c r="R268" i="35"/>
  <c r="R260" i="14"/>
  <c r="R258" i="14"/>
  <c r="N258" i="39"/>
  <c r="R257" i="14"/>
  <c r="N321" i="41"/>
  <c r="N319" i="41"/>
  <c r="N317" i="41"/>
  <c r="N315" i="41"/>
  <c r="N313" i="41"/>
  <c r="R256" i="14"/>
  <c r="N346" i="40"/>
  <c r="N344" i="40"/>
  <c r="N342" i="40"/>
  <c r="N312" i="41"/>
  <c r="N314" i="41"/>
  <c r="N316" i="41"/>
  <c r="N318" i="41"/>
  <c r="N320" i="41"/>
  <c r="N343" i="40"/>
  <c r="N345" i="40"/>
  <c r="N347" i="40"/>
  <c r="N259" i="39"/>
  <c r="R256" i="36"/>
  <c r="R282" i="37"/>
  <c r="N176" i="38"/>
  <c r="N174" i="38"/>
  <c r="N172" i="38"/>
  <c r="N170" i="38"/>
  <c r="N168" i="38"/>
  <c r="R283" i="37"/>
  <c r="N177" i="38"/>
  <c r="N175" i="38"/>
  <c r="N173" i="38"/>
  <c r="N171" i="38"/>
  <c r="N169" i="38"/>
  <c r="R281" i="37"/>
  <c r="R284" i="37"/>
  <c r="R259" i="36"/>
  <c r="R280" i="37"/>
  <c r="R258" i="36"/>
  <c r="R285" i="34"/>
  <c r="R257" i="36"/>
  <c r="R260" i="36"/>
  <c r="R286" i="34"/>
  <c r="R284" i="34"/>
  <c r="R287" i="34"/>
  <c r="R288" i="34"/>
  <c r="N6" i="45"/>
  <c r="R8" i="43"/>
  <c r="R11" i="35"/>
  <c r="R11" i="14"/>
  <c r="R12" i="35"/>
  <c r="R10" i="35"/>
  <c r="R10" i="14"/>
  <c r="R12" i="14"/>
  <c r="N22" i="41"/>
  <c r="N18" i="39"/>
  <c r="N16" i="39"/>
  <c r="N14" i="39"/>
  <c r="N13" i="40"/>
  <c r="N19" i="39"/>
  <c r="N17" i="39"/>
  <c r="N15" i="39"/>
  <c r="N13" i="39"/>
  <c r="N6" i="38"/>
  <c r="R12" i="37"/>
  <c r="R12" i="36"/>
  <c r="R10" i="37"/>
  <c r="R11" i="37"/>
  <c r="R10" i="34"/>
  <c r="R11" i="34"/>
  <c r="R11" i="36"/>
  <c r="R12" i="34"/>
  <c r="R10" i="36"/>
  <c r="N151" i="45"/>
  <c r="N150" i="45"/>
  <c r="R154" i="43"/>
  <c r="R155" i="43"/>
  <c r="R153" i="43"/>
  <c r="R151" i="43"/>
  <c r="R152" i="43"/>
  <c r="R199" i="35"/>
  <c r="R201" i="35"/>
  <c r="R197" i="14"/>
  <c r="R198" i="14"/>
  <c r="R202" i="35"/>
  <c r="R200" i="35"/>
  <c r="R203" i="35"/>
  <c r="R196" i="14"/>
  <c r="N212" i="39"/>
  <c r="N251" i="41"/>
  <c r="N249" i="41"/>
  <c r="R194" i="14"/>
  <c r="R195" i="14"/>
  <c r="N276" i="40"/>
  <c r="N250" i="41"/>
  <c r="N213" i="39"/>
  <c r="N277" i="40"/>
  <c r="R211" i="37"/>
  <c r="R197" i="36"/>
  <c r="R210" i="37"/>
  <c r="N139" i="38"/>
  <c r="R212" i="37"/>
  <c r="R194" i="36"/>
  <c r="R208" i="37"/>
  <c r="R196" i="36"/>
  <c r="R216" i="34"/>
  <c r="R209" i="37"/>
  <c r="N138" i="38"/>
  <c r="R198" i="36"/>
  <c r="R212" i="34"/>
  <c r="R215" i="34"/>
  <c r="R213" i="34"/>
  <c r="R195" i="36"/>
  <c r="R214" i="34"/>
  <c r="N102" i="45"/>
  <c r="N101" i="45"/>
  <c r="R98" i="43"/>
  <c r="R99" i="43"/>
  <c r="R100" i="43"/>
  <c r="R101" i="43"/>
  <c r="R102" i="43"/>
  <c r="R113" i="35"/>
  <c r="R112" i="35"/>
  <c r="R116" i="14"/>
  <c r="R115" i="35"/>
  <c r="R117" i="14"/>
  <c r="R116" i="35"/>
  <c r="R114" i="35"/>
  <c r="R115" i="14"/>
  <c r="N122" i="39"/>
  <c r="R113" i="14"/>
  <c r="R114" i="14"/>
  <c r="N164" i="41"/>
  <c r="N163" i="41"/>
  <c r="N121" i="39"/>
  <c r="N170" i="40"/>
  <c r="N171" i="40"/>
  <c r="R119" i="37"/>
  <c r="R117" i="36"/>
  <c r="R122" i="34"/>
  <c r="N95" i="38"/>
  <c r="R118" i="37"/>
  <c r="N96" i="38"/>
  <c r="R121" i="37"/>
  <c r="R115" i="36"/>
  <c r="R117" i="37"/>
  <c r="R120" i="37"/>
  <c r="R124" i="34"/>
  <c r="R116" i="36"/>
  <c r="R113" i="36"/>
  <c r="R125" i="34"/>
  <c r="R123" i="34"/>
  <c r="R121" i="34"/>
  <c r="R114" i="36"/>
  <c r="N28" i="45"/>
  <c r="N26" i="45"/>
  <c r="N27" i="45"/>
  <c r="R30" i="43"/>
  <c r="R31" i="43"/>
  <c r="R32" i="43"/>
  <c r="R29" i="43"/>
  <c r="R33" i="43"/>
  <c r="R38" i="35"/>
  <c r="R43" i="14"/>
  <c r="R39" i="35"/>
  <c r="R37" i="35"/>
  <c r="R40" i="35"/>
  <c r="R41" i="35"/>
  <c r="R42" i="14"/>
  <c r="R44" i="14"/>
  <c r="R41" i="14"/>
  <c r="R45" i="14"/>
  <c r="N66" i="41"/>
  <c r="N64" i="41"/>
  <c r="N62" i="41"/>
  <c r="N60" i="41"/>
  <c r="N58" i="41"/>
  <c r="N58" i="40"/>
  <c r="N52" i="40"/>
  <c r="N54" i="40"/>
  <c r="N50" i="40"/>
  <c r="N57" i="41"/>
  <c r="N46" i="39"/>
  <c r="N44" i="39"/>
  <c r="N59" i="41"/>
  <c r="N61" i="41"/>
  <c r="N63" i="41"/>
  <c r="N57" i="40"/>
  <c r="N55" i="40"/>
  <c r="N53" i="40"/>
  <c r="N51" i="40"/>
  <c r="N49" i="40"/>
  <c r="N65" i="41"/>
  <c r="N47" i="39"/>
  <c r="N45" i="39"/>
  <c r="N43" i="39"/>
  <c r="N56" i="40"/>
  <c r="R45" i="37"/>
  <c r="R45" i="36"/>
  <c r="N27" i="38"/>
  <c r="N26" i="38"/>
  <c r="N28" i="38"/>
  <c r="R41" i="37"/>
  <c r="R44" i="37"/>
  <c r="R42" i="37"/>
  <c r="R43" i="37"/>
  <c r="R44" i="36"/>
  <c r="R45" i="34"/>
  <c r="R41" i="36"/>
  <c r="R43" i="34"/>
  <c r="R43" i="36"/>
  <c r="R46" i="34"/>
  <c r="R44" i="34"/>
  <c r="R42" i="36"/>
  <c r="R47" i="34"/>
  <c r="N183" i="45"/>
  <c r="N181" i="45"/>
  <c r="N179" i="45"/>
  <c r="N180" i="45"/>
  <c r="N182" i="45"/>
  <c r="N184" i="45"/>
  <c r="R194" i="43"/>
  <c r="R193" i="43"/>
  <c r="R191" i="43"/>
  <c r="R192" i="43"/>
  <c r="R190" i="43"/>
  <c r="R274" i="35"/>
  <c r="R275" i="35"/>
  <c r="R277" i="35"/>
  <c r="R263" i="14"/>
  <c r="R264" i="14"/>
  <c r="R273" i="35"/>
  <c r="R265" i="14"/>
  <c r="R276" i="35"/>
  <c r="R262" i="14"/>
  <c r="N264" i="39"/>
  <c r="N262" i="39"/>
  <c r="N260" i="39"/>
  <c r="N331" i="41"/>
  <c r="N329" i="41"/>
  <c r="N327" i="41"/>
  <c r="N325" i="41"/>
  <c r="N323" i="41"/>
  <c r="R261" i="14"/>
  <c r="N322" i="41"/>
  <c r="N324" i="41"/>
  <c r="N326" i="41"/>
  <c r="N356" i="40"/>
  <c r="N354" i="40"/>
  <c r="N352" i="40"/>
  <c r="N350" i="40"/>
  <c r="N348" i="40"/>
  <c r="N328" i="41"/>
  <c r="N330" i="41"/>
  <c r="N261" i="39"/>
  <c r="N265" i="39"/>
  <c r="N349" i="40"/>
  <c r="N351" i="40"/>
  <c r="N353" i="40"/>
  <c r="N355" i="40"/>
  <c r="N357" i="40"/>
  <c r="N263" i="39"/>
  <c r="R287" i="37"/>
  <c r="R264" i="36"/>
  <c r="R261" i="36"/>
  <c r="R290" i="34"/>
  <c r="N180" i="38"/>
  <c r="N178" i="38"/>
  <c r="R286" i="37"/>
  <c r="N181" i="38"/>
  <c r="N179" i="38"/>
  <c r="R289" i="37"/>
  <c r="R265" i="36"/>
  <c r="R262" i="36"/>
  <c r="R285" i="37"/>
  <c r="R288" i="37"/>
  <c r="R291" i="34"/>
  <c r="R263" i="36"/>
  <c r="R289" i="34"/>
  <c r="R292" i="34"/>
  <c r="R293" i="34"/>
  <c r="N8" i="45"/>
  <c r="N7" i="45"/>
  <c r="R13" i="43"/>
  <c r="R9" i="43"/>
  <c r="R10" i="43"/>
  <c r="R11" i="43"/>
  <c r="R12" i="43"/>
  <c r="R13" i="35"/>
  <c r="R15" i="14"/>
  <c r="R14" i="35"/>
  <c r="R15" i="35"/>
  <c r="R14" i="14"/>
  <c r="R16" i="14"/>
  <c r="R13" i="14"/>
  <c r="R17" i="14"/>
  <c r="N24" i="41"/>
  <c r="N14" i="40"/>
  <c r="N23" i="41"/>
  <c r="N20" i="39"/>
  <c r="R13" i="37"/>
  <c r="R13" i="36"/>
  <c r="N7" i="38"/>
  <c r="R14" i="37"/>
  <c r="N8" i="38"/>
  <c r="R15" i="36"/>
  <c r="R15" i="37"/>
  <c r="R16" i="36"/>
  <c r="R13" i="34"/>
  <c r="R14" i="34"/>
  <c r="R17" i="36"/>
  <c r="R14" i="36"/>
  <c r="R15" i="34"/>
  <c r="N250" i="45"/>
  <c r="N251" i="45"/>
  <c r="R419" i="37"/>
  <c r="R422" i="37"/>
  <c r="R420" i="37"/>
  <c r="R423" i="37"/>
  <c r="R421" i="37"/>
  <c r="R428" i="34"/>
  <c r="R293" i="43"/>
  <c r="R426" i="34"/>
  <c r="R294" i="43"/>
  <c r="R295" i="43"/>
  <c r="R424" i="34"/>
  <c r="R296" i="43"/>
  <c r="R427" i="34"/>
  <c r="R297" i="43"/>
  <c r="R425" i="34"/>
  <c r="R395" i="36"/>
  <c r="R392" i="36"/>
  <c r="R405" i="35"/>
  <c r="R408" i="35"/>
  <c r="R393" i="36"/>
  <c r="R394" i="36"/>
  <c r="R396" i="36"/>
  <c r="R395" i="14"/>
  <c r="R407" i="35"/>
  <c r="R394" i="14"/>
  <c r="R406" i="35"/>
  <c r="R396" i="14"/>
  <c r="R392" i="14"/>
  <c r="R404" i="35"/>
  <c r="R393" i="14"/>
  <c r="N369" i="39"/>
  <c r="N495" i="41"/>
  <c r="N493" i="41"/>
  <c r="N483" i="40"/>
  <c r="N480" i="40"/>
  <c r="N494" i="41"/>
  <c r="N481" i="40"/>
  <c r="N482" i="40"/>
  <c r="N370" i="39"/>
  <c r="N248" i="38"/>
  <c r="N246" i="38"/>
  <c r="N244" i="38"/>
  <c r="N247" i="38"/>
  <c r="N245" i="38"/>
  <c r="N243" i="38"/>
  <c r="N122" i="45"/>
  <c r="R122" i="43"/>
  <c r="R151" i="35"/>
  <c r="R147" i="14"/>
  <c r="R152" i="35"/>
  <c r="R150" i="35"/>
  <c r="N156" i="39"/>
  <c r="R148" i="14"/>
  <c r="R149" i="14"/>
  <c r="N155" i="39"/>
  <c r="N204" i="41"/>
  <c r="N227" i="40"/>
  <c r="N157" i="39"/>
  <c r="R157" i="37"/>
  <c r="R149" i="36"/>
  <c r="R162" i="34"/>
  <c r="R159" i="37"/>
  <c r="N116" i="38"/>
  <c r="R158" i="37"/>
  <c r="R148" i="36"/>
  <c r="R163" i="34"/>
  <c r="R161" i="34"/>
  <c r="R147" i="36"/>
  <c r="N46" i="45"/>
  <c r="N47" i="45"/>
  <c r="R55" i="43"/>
  <c r="R54" i="43"/>
  <c r="R65" i="35"/>
  <c r="R62" i="35"/>
  <c r="R61" i="35"/>
  <c r="R67" i="14"/>
  <c r="R63" i="35"/>
  <c r="R68" i="14"/>
  <c r="R64" i="35"/>
  <c r="R66" i="14"/>
  <c r="N100" i="41"/>
  <c r="N98" i="41"/>
  <c r="N96" i="41"/>
  <c r="N94" i="41"/>
  <c r="N101" i="41"/>
  <c r="N99" i="41"/>
  <c r="N97" i="41"/>
  <c r="N95" i="41"/>
  <c r="N93" i="41"/>
  <c r="N90" i="40"/>
  <c r="N84" i="40"/>
  <c r="N88" i="40"/>
  <c r="N70" i="39"/>
  <c r="N68" i="39"/>
  <c r="N93" i="40"/>
  <c r="N91" i="40"/>
  <c r="N89" i="40"/>
  <c r="N87" i="40"/>
  <c r="N85" i="40"/>
  <c r="N69" i="39"/>
  <c r="N67" i="39"/>
  <c r="N92" i="40"/>
  <c r="N86" i="40"/>
  <c r="N48" i="38"/>
  <c r="N46" i="38"/>
  <c r="R68" i="37"/>
  <c r="R69" i="37"/>
  <c r="R66" i="37"/>
  <c r="N47" i="38"/>
  <c r="N49" i="38"/>
  <c r="R70" i="37"/>
  <c r="R67" i="37"/>
  <c r="R68" i="34"/>
  <c r="R67" i="36"/>
  <c r="R71" i="34"/>
  <c r="R69" i="34"/>
  <c r="R66" i="36"/>
  <c r="R72" i="34"/>
  <c r="R68" i="36"/>
  <c r="R70" i="34"/>
  <c r="N282" i="45"/>
  <c r="R468" i="37"/>
  <c r="N281" i="45"/>
  <c r="R469" i="37"/>
  <c r="R479" i="34"/>
  <c r="R472" i="37"/>
  <c r="R477" i="34"/>
  <c r="R470" i="37"/>
  <c r="R471" i="37"/>
  <c r="R476" i="34"/>
  <c r="R478" i="34"/>
  <c r="R333" i="43"/>
  <c r="R334" i="43"/>
  <c r="R335" i="43"/>
  <c r="R475" i="34"/>
  <c r="R336" i="43"/>
  <c r="R332" i="43"/>
  <c r="R456" i="35"/>
  <c r="R443" i="36"/>
  <c r="R441" i="36"/>
  <c r="R455" i="35"/>
  <c r="R442" i="36"/>
  <c r="R458" i="35"/>
  <c r="R443" i="14"/>
  <c r="R439" i="14"/>
  <c r="R439" i="36"/>
  <c r="R457" i="35"/>
  <c r="R440" i="36"/>
  <c r="R442" i="14"/>
  <c r="R459" i="35"/>
  <c r="R441" i="14"/>
  <c r="N544" i="41"/>
  <c r="R440" i="14"/>
  <c r="N545" i="41"/>
  <c r="N280" i="38"/>
  <c r="N521" i="40"/>
  <c r="N404" i="39"/>
  <c r="N520" i="40"/>
  <c r="N405" i="39"/>
  <c r="N279" i="38"/>
  <c r="N139" i="45"/>
  <c r="R145" i="43"/>
  <c r="R191" i="35"/>
  <c r="R193" i="35"/>
  <c r="R187" i="14"/>
  <c r="R188" i="14"/>
  <c r="R192" i="35"/>
  <c r="R186" i="14"/>
  <c r="N243" i="41"/>
  <c r="N205" i="39"/>
  <c r="N273" i="40"/>
  <c r="R202" i="37"/>
  <c r="N131" i="38"/>
  <c r="R201" i="37"/>
  <c r="R188" i="36"/>
  <c r="R200" i="37"/>
  <c r="R204" i="34"/>
  <c r="R187" i="36"/>
  <c r="R205" i="34"/>
  <c r="R186" i="36"/>
  <c r="R206" i="34"/>
  <c r="N103" i="45"/>
  <c r="R103" i="43"/>
  <c r="R119" i="35"/>
  <c r="R117" i="35"/>
  <c r="R120" i="14"/>
  <c r="R120" i="35"/>
  <c r="R121" i="14"/>
  <c r="R118" i="35"/>
  <c r="R118" i="14"/>
  <c r="N128" i="39"/>
  <c r="N126" i="39"/>
  <c r="N124" i="39"/>
  <c r="R122" i="14"/>
  <c r="R119" i="14"/>
  <c r="N123" i="39"/>
  <c r="N172" i="41"/>
  <c r="N170" i="41"/>
  <c r="N168" i="41"/>
  <c r="N166" i="41"/>
  <c r="N173" i="41"/>
  <c r="N171" i="41"/>
  <c r="N169" i="41"/>
  <c r="N167" i="41"/>
  <c r="N165" i="41"/>
  <c r="N127" i="39"/>
  <c r="N180" i="40"/>
  <c r="N178" i="40"/>
  <c r="N176" i="40"/>
  <c r="N174" i="40"/>
  <c r="N172" i="40"/>
  <c r="N125" i="39"/>
  <c r="N181" i="40"/>
  <c r="N179" i="40"/>
  <c r="N177" i="40"/>
  <c r="N175" i="40"/>
  <c r="N173" i="40"/>
  <c r="N129" i="39"/>
  <c r="R124" i="37"/>
  <c r="R130" i="34"/>
  <c r="N99" i="38"/>
  <c r="N97" i="38"/>
  <c r="R123" i="37"/>
  <c r="R126" i="37"/>
  <c r="N98" i="38"/>
  <c r="R118" i="36"/>
  <c r="R122" i="37"/>
  <c r="R125" i="37"/>
  <c r="R120" i="36"/>
  <c r="R127" i="34"/>
  <c r="R122" i="36"/>
  <c r="R119" i="36"/>
  <c r="R128" i="34"/>
  <c r="R121" i="36"/>
  <c r="R126" i="34"/>
  <c r="R129" i="34"/>
  <c r="N234" i="45"/>
  <c r="N233" i="45"/>
  <c r="R390" i="37"/>
  <c r="R389" i="37"/>
  <c r="R392" i="37"/>
  <c r="R397" i="34"/>
  <c r="R268" i="43"/>
  <c r="R269" i="43"/>
  <c r="R395" i="34"/>
  <c r="R270" i="43"/>
  <c r="R388" i="37"/>
  <c r="R393" i="34"/>
  <c r="R396" i="34"/>
  <c r="R266" i="43"/>
  <c r="R391" i="37"/>
  <c r="R394" i="34"/>
  <c r="R267" i="43"/>
  <c r="R363" i="36"/>
  <c r="R361" i="36"/>
  <c r="R360" i="36"/>
  <c r="R375" i="35"/>
  <c r="R362" i="36"/>
  <c r="R378" i="35"/>
  <c r="R359" i="36"/>
  <c r="R376" i="35"/>
  <c r="R361" i="14"/>
  <c r="R379" i="35"/>
  <c r="R362" i="14"/>
  <c r="R377" i="35"/>
  <c r="R363" i="14"/>
  <c r="R359" i="14"/>
  <c r="R360" i="14"/>
  <c r="N452" i="40"/>
  <c r="N350" i="39"/>
  <c r="N463" i="41"/>
  <c r="N461" i="41"/>
  <c r="N459" i="41"/>
  <c r="N457" i="41"/>
  <c r="N455" i="41"/>
  <c r="N462" i="41"/>
  <c r="N460" i="41"/>
  <c r="N458" i="41"/>
  <c r="N456" i="41"/>
  <c r="N454" i="41"/>
  <c r="N352" i="39"/>
  <c r="N349" i="39"/>
  <c r="N351" i="39"/>
  <c r="N453" i="40"/>
  <c r="N228" i="38"/>
  <c r="N227" i="38"/>
  <c r="N195" i="45"/>
  <c r="N196" i="45"/>
  <c r="R219" i="43"/>
  <c r="R220" i="43"/>
  <c r="R218" i="43"/>
  <c r="R217" i="43"/>
  <c r="R216" i="43"/>
  <c r="R299" i="35"/>
  <c r="R302" i="35"/>
  <c r="R301" i="35"/>
  <c r="R290" i="14"/>
  <c r="R291" i="14"/>
  <c r="R300" i="35"/>
  <c r="R292" i="14"/>
  <c r="R293" i="14"/>
  <c r="R303" i="35"/>
  <c r="R289" i="14"/>
  <c r="N296" i="39"/>
  <c r="N369" i="41"/>
  <c r="N367" i="41"/>
  <c r="N365" i="41"/>
  <c r="N363" i="41"/>
  <c r="N361" i="41"/>
  <c r="N390" i="40"/>
  <c r="N388" i="40"/>
  <c r="N360" i="41"/>
  <c r="N362" i="41"/>
  <c r="N364" i="41"/>
  <c r="N366" i="41"/>
  <c r="N368" i="41"/>
  <c r="N391" i="40"/>
  <c r="N297" i="39"/>
  <c r="N387" i="40"/>
  <c r="N389" i="40"/>
  <c r="R293" i="36"/>
  <c r="R321" i="34"/>
  <c r="N194" i="38"/>
  <c r="R317" i="37"/>
  <c r="N193" i="38"/>
  <c r="R313" i="37"/>
  <c r="R291" i="36"/>
  <c r="R290" i="36"/>
  <c r="R318" i="34"/>
  <c r="R289" i="36"/>
  <c r="R319" i="34"/>
  <c r="R292" i="36"/>
  <c r="R317" i="34"/>
  <c r="R320" i="34"/>
  <c r="N24" i="45"/>
  <c r="R27" i="43"/>
  <c r="R33" i="35"/>
  <c r="R35" i="14"/>
  <c r="R31" i="35"/>
  <c r="R32" i="35"/>
  <c r="R37" i="14"/>
  <c r="R36" i="14"/>
  <c r="N55" i="41"/>
  <c r="N47" i="40"/>
  <c r="N41" i="39"/>
  <c r="R37" i="37"/>
  <c r="R37" i="36"/>
  <c r="R36" i="37"/>
  <c r="R35" i="37"/>
  <c r="N24" i="38"/>
  <c r="R37" i="34"/>
  <c r="R35" i="36"/>
  <c r="R38" i="34"/>
  <c r="R36" i="36"/>
  <c r="R39" i="34"/>
  <c r="N168" i="45"/>
  <c r="R173" i="43"/>
  <c r="R243" i="35"/>
  <c r="R241" i="35"/>
  <c r="R242" i="35"/>
  <c r="R232" i="14"/>
  <c r="R231" i="14"/>
  <c r="N238" i="39"/>
  <c r="N285" i="41"/>
  <c r="R230" i="14"/>
  <c r="N316" i="40"/>
  <c r="R258" i="34"/>
  <c r="R250" i="37"/>
  <c r="N159" i="38"/>
  <c r="R252" i="37"/>
  <c r="R230" i="36"/>
  <c r="R232" i="36"/>
  <c r="R257" i="34"/>
  <c r="R251" i="37"/>
  <c r="R231" i="36"/>
  <c r="R256" i="34"/>
  <c r="N271" i="45"/>
  <c r="R451" i="37"/>
  <c r="R455" i="34"/>
  <c r="R458" i="34"/>
  <c r="R449" i="37"/>
  <c r="R452" i="37"/>
  <c r="R450" i="37"/>
  <c r="R448" i="37"/>
  <c r="R456" i="34"/>
  <c r="R320" i="43"/>
  <c r="R459" i="34"/>
  <c r="R457" i="34"/>
  <c r="R424" i="36"/>
  <c r="R437" i="35"/>
  <c r="R423" i="36"/>
  <c r="R425" i="36"/>
  <c r="R439" i="35"/>
  <c r="R425" i="14"/>
  <c r="R438" i="35"/>
  <c r="R436" i="35"/>
  <c r="R424" i="14"/>
  <c r="N523" i="41"/>
  <c r="R423" i="14"/>
  <c r="N520" i="41"/>
  <c r="R435" i="35"/>
  <c r="N395" i="39"/>
  <c r="N522" i="41"/>
  <c r="N502" i="40"/>
  <c r="N392" i="39"/>
  <c r="N524" i="41"/>
  <c r="N521" i="41"/>
  <c r="N396" i="39"/>
  <c r="N503" i="40"/>
  <c r="N393" i="39"/>
  <c r="N391" i="39"/>
  <c r="N394" i="39"/>
  <c r="N270" i="38"/>
  <c r="N204" i="45"/>
  <c r="N205" i="45"/>
  <c r="R341" i="37"/>
  <c r="R338" i="37"/>
  <c r="R339" i="37"/>
  <c r="R337" i="37"/>
  <c r="R341" i="34"/>
  <c r="R235" i="43"/>
  <c r="R344" i="34"/>
  <c r="R236" i="43"/>
  <c r="R237" i="43"/>
  <c r="R342" i="34"/>
  <c r="R238" i="43"/>
  <c r="R345" i="34"/>
  <c r="R340" i="37"/>
  <c r="R343" i="34"/>
  <c r="R234" i="43"/>
  <c r="R327" i="35"/>
  <c r="R325" i="35"/>
  <c r="R328" i="35"/>
  <c r="R326" i="35"/>
  <c r="R315" i="14"/>
  <c r="R316" i="14"/>
  <c r="R329" i="35"/>
  <c r="R317" i="14"/>
  <c r="R313" i="14"/>
  <c r="R314" i="14"/>
  <c r="N407" i="40"/>
  <c r="N308" i="39"/>
  <c r="N404" i="40"/>
  <c r="N395" i="41"/>
  <c r="N393" i="41"/>
  <c r="N403" i="40"/>
  <c r="N408" i="40"/>
  <c r="N406" i="40"/>
  <c r="N394" i="41"/>
  <c r="N307" i="39"/>
  <c r="N396" i="41"/>
  <c r="N402" i="40"/>
  <c r="N405" i="40"/>
  <c r="N202" i="38"/>
  <c r="N203" i="38"/>
  <c r="R317" i="36"/>
  <c r="R313" i="36"/>
  <c r="N68" i="45"/>
  <c r="N69" i="45"/>
  <c r="R66" i="43"/>
  <c r="R67" i="43"/>
  <c r="R68" i="43"/>
  <c r="R69" i="43"/>
  <c r="R70" i="43"/>
  <c r="R76" i="35"/>
  <c r="R78" i="35"/>
  <c r="R80" i="35"/>
  <c r="R80" i="14"/>
  <c r="R79" i="35"/>
  <c r="R77" i="35"/>
  <c r="R79" i="14"/>
  <c r="R83" i="14"/>
  <c r="N79" i="39"/>
  <c r="R81" i="14"/>
  <c r="R82" i="14"/>
  <c r="N122" i="41"/>
  <c r="N123" i="41"/>
  <c r="N114" i="40"/>
  <c r="N115" i="40"/>
  <c r="N78" i="39"/>
  <c r="N80" i="39"/>
  <c r="N116" i="40"/>
  <c r="R83" i="37"/>
  <c r="N64" i="38"/>
  <c r="R84" i="37"/>
  <c r="R82" i="37"/>
  <c r="N63" i="38"/>
  <c r="R79" i="36"/>
  <c r="R85" i="37"/>
  <c r="R81" i="37"/>
  <c r="R83" i="34"/>
  <c r="R82" i="36"/>
  <c r="R86" i="34"/>
  <c r="R84" i="34"/>
  <c r="R81" i="36"/>
  <c r="R87" i="34"/>
  <c r="R83" i="36"/>
  <c r="R85" i="34"/>
  <c r="R80" i="36"/>
  <c r="N199" i="45"/>
  <c r="N198" i="45"/>
  <c r="R226" i="43"/>
  <c r="R223" i="43"/>
  <c r="R224" i="43"/>
  <c r="R225" i="43"/>
  <c r="R222" i="43"/>
  <c r="R310" i="35"/>
  <c r="R313" i="35"/>
  <c r="R312" i="35"/>
  <c r="R311" i="35"/>
  <c r="R300" i="14"/>
  <c r="R309" i="35"/>
  <c r="R301" i="14"/>
  <c r="R297" i="14"/>
  <c r="R298" i="14"/>
  <c r="R299" i="14"/>
  <c r="N300" i="39"/>
  <c r="N379" i="41"/>
  <c r="N377" i="41"/>
  <c r="N375" i="41"/>
  <c r="N373" i="41"/>
  <c r="N371" i="41"/>
  <c r="N299" i="39"/>
  <c r="N372" i="41"/>
  <c r="N374" i="41"/>
  <c r="N396" i="40"/>
  <c r="N394" i="40"/>
  <c r="N376" i="41"/>
  <c r="N378" i="41"/>
  <c r="N380" i="41"/>
  <c r="N393" i="40"/>
  <c r="N395" i="40"/>
  <c r="N397" i="40"/>
  <c r="N301" i="39"/>
  <c r="R321" i="37"/>
  <c r="R301" i="36"/>
  <c r="R329" i="34"/>
  <c r="N196" i="38"/>
  <c r="R322" i="37"/>
  <c r="R325" i="37"/>
  <c r="N197" i="38"/>
  <c r="R297" i="36"/>
  <c r="R324" i="37"/>
  <c r="R299" i="36"/>
  <c r="R328" i="34"/>
  <c r="R323" i="37"/>
  <c r="R300" i="36"/>
  <c r="R326" i="34"/>
  <c r="R327" i="34"/>
  <c r="R298" i="36"/>
  <c r="R325" i="34"/>
  <c r="N169" i="45"/>
  <c r="R174" i="43"/>
  <c r="R246" i="35"/>
  <c r="R248" i="35"/>
  <c r="R245" i="35"/>
  <c r="R233" i="14"/>
  <c r="R234" i="14"/>
  <c r="R244" i="35"/>
  <c r="R247" i="35"/>
  <c r="N248" i="39"/>
  <c r="N246" i="39"/>
  <c r="N244" i="39"/>
  <c r="N242" i="39"/>
  <c r="N240" i="39"/>
  <c r="R235" i="14"/>
  <c r="N295" i="41"/>
  <c r="N293" i="41"/>
  <c r="N291" i="41"/>
  <c r="N289" i="41"/>
  <c r="N287" i="41"/>
  <c r="N290" i="41"/>
  <c r="N292" i="41"/>
  <c r="N294" i="41"/>
  <c r="N318" i="40"/>
  <c r="N286" i="41"/>
  <c r="N288" i="41"/>
  <c r="N247" i="39"/>
  <c r="N317" i="40"/>
  <c r="N319" i="40"/>
  <c r="N239" i="39"/>
  <c r="N241" i="39"/>
  <c r="N243" i="39"/>
  <c r="N245" i="39"/>
  <c r="N160" i="38"/>
  <c r="R253" i="37"/>
  <c r="R256" i="37"/>
  <c r="R233" i="36"/>
  <c r="R255" i="37"/>
  <c r="R235" i="36"/>
  <c r="R262" i="34"/>
  <c r="R254" i="37"/>
  <c r="R257" i="37"/>
  <c r="R259" i="34"/>
  <c r="R260" i="34"/>
  <c r="R263" i="34"/>
  <c r="R234" i="36"/>
  <c r="R261" i="34"/>
  <c r="N232" i="45"/>
  <c r="N230" i="45"/>
  <c r="N228" i="45"/>
  <c r="N231" i="45"/>
  <c r="N229" i="45"/>
  <c r="N227" i="45"/>
  <c r="R387" i="37"/>
  <c r="R385" i="37"/>
  <c r="R386" i="37"/>
  <c r="R384" i="37"/>
  <c r="R389" i="34"/>
  <c r="R383" i="37"/>
  <c r="R392" i="34"/>
  <c r="R261" i="43"/>
  <c r="R262" i="43"/>
  <c r="R390" i="34"/>
  <c r="R263" i="43"/>
  <c r="R264" i="43"/>
  <c r="R388" i="34"/>
  <c r="R265" i="43"/>
  <c r="R391" i="34"/>
  <c r="R370" i="35"/>
  <c r="R358" i="36"/>
  <c r="R356" i="36"/>
  <c r="R354" i="36"/>
  <c r="R373" i="35"/>
  <c r="R357" i="36"/>
  <c r="R355" i="36"/>
  <c r="R372" i="35"/>
  <c r="R356" i="14"/>
  <c r="R374" i="35"/>
  <c r="R357" i="14"/>
  <c r="R358" i="14"/>
  <c r="R354" i="14"/>
  <c r="R371" i="35"/>
  <c r="R355" i="14"/>
  <c r="N453" i="41"/>
  <c r="N451" i="41"/>
  <c r="N449" i="41"/>
  <c r="N447" i="41"/>
  <c r="N451" i="40"/>
  <c r="N452" i="41"/>
  <c r="N450" i="41"/>
  <c r="N448" i="41"/>
  <c r="N449" i="40"/>
  <c r="N348" i="39"/>
  <c r="N450" i="40"/>
  <c r="N347" i="39"/>
  <c r="N226" i="38"/>
  <c r="N224" i="38"/>
  <c r="N222" i="38"/>
  <c r="N225" i="38"/>
  <c r="N223" i="38"/>
  <c r="N100" i="45"/>
  <c r="R97" i="43"/>
  <c r="R110" i="35"/>
  <c r="R109" i="35"/>
  <c r="R111" i="14"/>
  <c r="R112" i="14"/>
  <c r="R111" i="35"/>
  <c r="N120" i="39"/>
  <c r="R110" i="14"/>
  <c r="N162" i="41"/>
  <c r="N168" i="40"/>
  <c r="N169" i="40"/>
  <c r="R116" i="37"/>
  <c r="R115" i="37"/>
  <c r="N94" i="38"/>
  <c r="R114" i="37"/>
  <c r="R111" i="36"/>
  <c r="R119" i="34"/>
  <c r="R117" i="34"/>
  <c r="R110" i="36"/>
  <c r="R120" i="34"/>
  <c r="R112" i="36"/>
  <c r="R118" i="34"/>
  <c r="R116" i="34"/>
  <c r="N256" i="45"/>
  <c r="N257" i="45"/>
  <c r="N255" i="45"/>
  <c r="R435" i="37"/>
  <c r="R433" i="37"/>
  <c r="R437" i="34"/>
  <c r="R436" i="37"/>
  <c r="R434" i="37"/>
  <c r="R432" i="37"/>
  <c r="R438" i="34"/>
  <c r="R308" i="43"/>
  <c r="R441" i="34"/>
  <c r="R439" i="34"/>
  <c r="R304" i="43"/>
  <c r="R305" i="43"/>
  <c r="R440" i="34"/>
  <c r="R306" i="43"/>
  <c r="R307" i="43"/>
  <c r="R406" i="36"/>
  <c r="R409" i="36"/>
  <c r="R407" i="36"/>
  <c r="R405" i="36"/>
  <c r="R419" i="35"/>
  <c r="R408" i="36"/>
  <c r="R421" i="35"/>
  <c r="R405" i="14"/>
  <c r="R407" i="14"/>
  <c r="R408" i="14"/>
  <c r="R417" i="35"/>
  <c r="R409" i="14"/>
  <c r="R420" i="35"/>
  <c r="R418" i="35"/>
  <c r="R406" i="14"/>
  <c r="N487" i="40"/>
  <c r="N377" i="39"/>
  <c r="N511" i="41"/>
  <c r="N509" i="41"/>
  <c r="N507" i="41"/>
  <c r="N505" i="41"/>
  <c r="N503" i="41"/>
  <c r="N488" i="40"/>
  <c r="N512" i="41"/>
  <c r="N510" i="41"/>
  <c r="N508" i="41"/>
  <c r="N506" i="41"/>
  <c r="N504" i="41"/>
  <c r="N376" i="39"/>
  <c r="N378" i="39"/>
  <c r="N375" i="39"/>
  <c r="N379" i="39"/>
  <c r="N256" i="38"/>
  <c r="N254" i="38"/>
  <c r="N252" i="38"/>
  <c r="N255" i="38"/>
  <c r="N253" i="38"/>
  <c r="N129" i="45"/>
  <c r="R129" i="43"/>
  <c r="R162" i="35"/>
  <c r="R161" i="35"/>
  <c r="R160" i="14"/>
  <c r="R163" i="35"/>
  <c r="N182" i="39"/>
  <c r="N180" i="39"/>
  <c r="N178" i="39"/>
  <c r="N176" i="39"/>
  <c r="N174" i="39"/>
  <c r="R158" i="14"/>
  <c r="R159" i="14"/>
  <c r="N248" i="40"/>
  <c r="N221" i="41"/>
  <c r="N175" i="39"/>
  <c r="N177" i="39"/>
  <c r="N179" i="39"/>
  <c r="N181" i="39"/>
  <c r="N183" i="39"/>
  <c r="R171" i="37"/>
  <c r="N121" i="38"/>
  <c r="R170" i="37"/>
  <c r="R172" i="37"/>
  <c r="R175" i="34"/>
  <c r="R160" i="36"/>
  <c r="R159" i="36"/>
  <c r="R176" i="34"/>
  <c r="R174" i="34"/>
  <c r="R158" i="36"/>
  <c r="N220" i="45"/>
  <c r="N218" i="45"/>
  <c r="N216" i="45"/>
  <c r="N214" i="45"/>
  <c r="N212" i="45"/>
  <c r="N219" i="45"/>
  <c r="N217" i="45"/>
  <c r="N215" i="45"/>
  <c r="N213" i="45"/>
  <c r="N211" i="45"/>
  <c r="R361" i="37"/>
  <c r="R362" i="37"/>
  <c r="R360" i="37"/>
  <c r="R358" i="37"/>
  <c r="R359" i="37"/>
  <c r="R365" i="34"/>
  <c r="R363" i="34"/>
  <c r="R366" i="34"/>
  <c r="R247" i="43"/>
  <c r="R364" i="34"/>
  <c r="R248" i="43"/>
  <c r="R250" i="43"/>
  <c r="R249" i="43"/>
  <c r="R362" i="34"/>
  <c r="R251" i="43"/>
  <c r="R334" i="36"/>
  <c r="R332" i="36"/>
  <c r="R336" i="36"/>
  <c r="R348" i="35"/>
  <c r="R333" i="36"/>
  <c r="R335" i="36"/>
  <c r="R350" i="35"/>
  <c r="R346" i="35"/>
  <c r="R334" i="14"/>
  <c r="R349" i="35"/>
  <c r="R347" i="35"/>
  <c r="R335" i="14"/>
  <c r="R336" i="14"/>
  <c r="R332" i="14"/>
  <c r="R333" i="14"/>
  <c r="N439" i="40"/>
  <c r="N431" i="40"/>
  <c r="N337" i="39"/>
  <c r="N436" i="40"/>
  <c r="N334" i="39"/>
  <c r="N427" i="41"/>
  <c r="N425" i="41"/>
  <c r="N423" i="41"/>
  <c r="N421" i="41"/>
  <c r="N419" i="41"/>
  <c r="N435" i="40"/>
  <c r="N440" i="40"/>
  <c r="N432" i="40"/>
  <c r="N428" i="41"/>
  <c r="N426" i="41"/>
  <c r="N424" i="41"/>
  <c r="N422" i="41"/>
  <c r="N420" i="41"/>
  <c r="N433" i="40"/>
  <c r="N438" i="40"/>
  <c r="N339" i="39"/>
  <c r="N336" i="39"/>
  <c r="N333" i="39"/>
  <c r="N335" i="39"/>
  <c r="N338" i="39"/>
  <c r="N331" i="39"/>
  <c r="N434" i="40"/>
  <c r="N437" i="40"/>
  <c r="N330" i="39"/>
  <c r="N332" i="39"/>
  <c r="N214" i="38"/>
  <c r="N212" i="38"/>
  <c r="N210" i="38"/>
  <c r="N215" i="38"/>
  <c r="N213" i="38"/>
  <c r="N211" i="38"/>
  <c r="N260" i="45"/>
  <c r="R447" i="34"/>
  <c r="R441" i="37"/>
  <c r="R442" i="37"/>
  <c r="R440" i="37"/>
  <c r="R448" i="34"/>
  <c r="R449" i="34"/>
  <c r="R314" i="43"/>
  <c r="R415" i="36"/>
  <c r="R429" i="35"/>
  <c r="R416" i="14"/>
  <c r="R427" i="35"/>
  <c r="R416" i="36"/>
  <c r="R417" i="36"/>
  <c r="R415" i="14"/>
  <c r="R428" i="35"/>
  <c r="R417" i="14"/>
  <c r="N495" i="40"/>
  <c r="N514" i="41"/>
  <c r="N384" i="39"/>
  <c r="N259" i="38"/>
  <c r="N210" i="45"/>
  <c r="R356" i="37"/>
  <c r="R354" i="37"/>
  <c r="R357" i="34"/>
  <c r="R360" i="34"/>
  <c r="R358" i="34"/>
  <c r="R246" i="43"/>
  <c r="R361" i="34"/>
  <c r="R357" i="37"/>
  <c r="R355" i="37"/>
  <c r="R359" i="34"/>
  <c r="R353" i="37"/>
  <c r="R342" i="35"/>
  <c r="R345" i="35"/>
  <c r="R344" i="35"/>
  <c r="R341" i="35"/>
  <c r="R329" i="14"/>
  <c r="R330" i="14"/>
  <c r="R331" i="14"/>
  <c r="R343" i="35"/>
  <c r="N423" i="40"/>
  <c r="N329" i="39"/>
  <c r="N428" i="40"/>
  <c r="N326" i="39"/>
  <c r="N417" i="41"/>
  <c r="N415" i="41"/>
  <c r="N413" i="41"/>
  <c r="N411" i="41"/>
  <c r="N409" i="41"/>
  <c r="N427" i="40"/>
  <c r="N424" i="40"/>
  <c r="N418" i="41"/>
  <c r="N416" i="41"/>
  <c r="N414" i="41"/>
  <c r="N412" i="41"/>
  <c r="N429" i="40"/>
  <c r="N422" i="40"/>
  <c r="N410" i="41"/>
  <c r="N425" i="40"/>
  <c r="N430" i="40"/>
  <c r="N421" i="40"/>
  <c r="N328" i="39"/>
  <c r="N325" i="39"/>
  <c r="N426" i="40"/>
  <c r="N327" i="39"/>
  <c r="R329" i="36"/>
  <c r="N208" i="38"/>
  <c r="N209" i="38"/>
  <c r="R330" i="36"/>
  <c r="R331" i="36"/>
  <c r="N66" i="45"/>
  <c r="N64" i="45"/>
  <c r="N62" i="45"/>
  <c r="N60" i="45"/>
  <c r="N58" i="45"/>
  <c r="N67" i="45"/>
  <c r="N65" i="45"/>
  <c r="N63" i="45"/>
  <c r="N61" i="45"/>
  <c r="N59" i="45"/>
  <c r="R64" i="43"/>
  <c r="R65" i="43"/>
  <c r="R63" i="43"/>
  <c r="R61" i="43"/>
  <c r="R62" i="43"/>
  <c r="R73" i="35"/>
  <c r="R76" i="14"/>
  <c r="R71" i="35"/>
  <c r="R74" i="35"/>
  <c r="R72" i="35"/>
  <c r="R75" i="35"/>
  <c r="R75" i="14"/>
  <c r="N77" i="39"/>
  <c r="N75" i="39"/>
  <c r="R77" i="14"/>
  <c r="R74" i="14"/>
  <c r="R78" i="14"/>
  <c r="N120" i="41"/>
  <c r="N118" i="41"/>
  <c r="N116" i="41"/>
  <c r="N114" i="41"/>
  <c r="N112" i="41"/>
  <c r="N121" i="41"/>
  <c r="N119" i="41"/>
  <c r="N117" i="41"/>
  <c r="N115" i="41"/>
  <c r="N113" i="41"/>
  <c r="N108" i="40"/>
  <c r="N112" i="40"/>
  <c r="N106" i="40"/>
  <c r="N76" i="39"/>
  <c r="N113" i="40"/>
  <c r="N111" i="40"/>
  <c r="N109" i="40"/>
  <c r="N107" i="40"/>
  <c r="N105" i="40"/>
  <c r="N110" i="40"/>
  <c r="N104" i="40"/>
  <c r="R77" i="36"/>
  <c r="R82" i="34"/>
  <c r="N62" i="38"/>
  <c r="N60" i="38"/>
  <c r="R76" i="37"/>
  <c r="N61" i="38"/>
  <c r="R79" i="37"/>
  <c r="R76" i="36"/>
  <c r="R80" i="37"/>
  <c r="R77" i="37"/>
  <c r="R78" i="37"/>
  <c r="R78" i="34"/>
  <c r="R81" i="34"/>
  <c r="R75" i="36"/>
  <c r="R79" i="34"/>
  <c r="R78" i="36"/>
  <c r="R74" i="36"/>
  <c r="R80" i="34"/>
  <c r="N137" i="45"/>
  <c r="N136" i="45"/>
  <c r="R139" i="43"/>
  <c r="R140" i="43"/>
  <c r="R143" i="43"/>
  <c r="R141" i="43"/>
  <c r="R142" i="43"/>
  <c r="R185" i="35"/>
  <c r="R186" i="35"/>
  <c r="R178" i="14"/>
  <c r="R187" i="35"/>
  <c r="R184" i="35"/>
  <c r="R179" i="14"/>
  <c r="R183" i="35"/>
  <c r="R182" i="14"/>
  <c r="R181" i="14"/>
  <c r="N202" i="39"/>
  <c r="N241" i="41"/>
  <c r="N239" i="41"/>
  <c r="N237" i="41"/>
  <c r="N235" i="41"/>
  <c r="N233" i="41"/>
  <c r="R180" i="14"/>
  <c r="N203" i="39"/>
  <c r="N270" i="40"/>
  <c r="N232" i="41"/>
  <c r="N234" i="41"/>
  <c r="N236" i="41"/>
  <c r="N238" i="41"/>
  <c r="N240" i="41"/>
  <c r="N271" i="40"/>
  <c r="N201" i="39"/>
  <c r="R195" i="37"/>
  <c r="R181" i="36"/>
  <c r="R194" i="37"/>
  <c r="N129" i="38"/>
  <c r="R192" i="37"/>
  <c r="R180" i="36"/>
  <c r="N128" i="38"/>
  <c r="R193" i="37"/>
  <c r="R182" i="36"/>
  <c r="R179" i="36"/>
  <c r="R198" i="34"/>
  <c r="R196" i="37"/>
  <c r="R197" i="34"/>
  <c r="R200" i="34"/>
  <c r="R196" i="34"/>
  <c r="R178" i="36"/>
  <c r="R199" i="34"/>
  <c r="N236" i="45"/>
  <c r="N237" i="45"/>
  <c r="R398" i="37"/>
  <c r="R405" i="34"/>
  <c r="R397" i="37"/>
  <c r="R400" i="37"/>
  <c r="R396" i="37"/>
  <c r="R403" i="34"/>
  <c r="R401" i="34"/>
  <c r="R272" i="43"/>
  <c r="R399" i="37"/>
  <c r="R404" i="34"/>
  <c r="R402" i="34"/>
  <c r="R371" i="36"/>
  <c r="R369" i="36"/>
  <c r="R386" i="35"/>
  <c r="R383" i="35"/>
  <c r="R370" i="36"/>
  <c r="R370" i="14"/>
  <c r="R371" i="14"/>
  <c r="R384" i="35"/>
  <c r="R387" i="35"/>
  <c r="R369" i="14"/>
  <c r="R385" i="35"/>
  <c r="N455" i="40"/>
  <c r="N467" i="41"/>
  <c r="N465" i="41"/>
  <c r="N456" i="40"/>
  <c r="N466" i="41"/>
  <c r="N355" i="39"/>
  <c r="N354" i="39"/>
  <c r="N232" i="38"/>
  <c r="N233" i="38"/>
  <c r="N104" i="45"/>
  <c r="R104" i="43"/>
  <c r="R122" i="35"/>
  <c r="R124" i="35"/>
  <c r="R125" i="14"/>
  <c r="R125" i="35"/>
  <c r="R123" i="35"/>
  <c r="R121" i="35"/>
  <c r="N130" i="39"/>
  <c r="R123" i="14"/>
  <c r="R124" i="14"/>
  <c r="N174" i="41"/>
  <c r="N175" i="41"/>
  <c r="N190" i="40"/>
  <c r="N188" i="40"/>
  <c r="N186" i="40"/>
  <c r="N184" i="40"/>
  <c r="N182" i="40"/>
  <c r="N191" i="40"/>
  <c r="N189" i="40"/>
  <c r="N187" i="40"/>
  <c r="N185" i="40"/>
  <c r="N183" i="40"/>
  <c r="N131" i="39"/>
  <c r="R127" i="37"/>
  <c r="R130" i="37"/>
  <c r="R125" i="36"/>
  <c r="R129" i="37"/>
  <c r="R128" i="37"/>
  <c r="N100" i="38"/>
  <c r="R131" i="37"/>
  <c r="R132" i="34"/>
  <c r="R135" i="34"/>
  <c r="R124" i="36"/>
  <c r="R133" i="34"/>
  <c r="R131" i="34"/>
  <c r="R123" i="36"/>
  <c r="R134" i="34"/>
  <c r="N78" i="45"/>
  <c r="N76" i="45"/>
  <c r="N74" i="45"/>
  <c r="N72" i="45"/>
  <c r="N70" i="45"/>
  <c r="N79" i="45"/>
  <c r="N77" i="45"/>
  <c r="N75" i="45"/>
  <c r="N73" i="45"/>
  <c r="N71" i="45"/>
  <c r="R73" i="43"/>
  <c r="R74" i="43"/>
  <c r="R75" i="43"/>
  <c r="R72" i="43"/>
  <c r="R71" i="43"/>
  <c r="R81" i="35"/>
  <c r="R88" i="14"/>
  <c r="R84" i="14"/>
  <c r="R83" i="35"/>
  <c r="R85" i="14"/>
  <c r="R84" i="35"/>
  <c r="R82" i="35"/>
  <c r="R85" i="35"/>
  <c r="R86" i="14"/>
  <c r="N89" i="39"/>
  <c r="N87" i="39"/>
  <c r="N85" i="39"/>
  <c r="N83" i="39"/>
  <c r="N81" i="39"/>
  <c r="R87" i="14"/>
  <c r="N84" i="39"/>
  <c r="N132" i="41"/>
  <c r="N130" i="41"/>
  <c r="N128" i="41"/>
  <c r="N126" i="41"/>
  <c r="N124" i="41"/>
  <c r="N133" i="41"/>
  <c r="N131" i="41"/>
  <c r="N129" i="41"/>
  <c r="N127" i="41"/>
  <c r="N125" i="41"/>
  <c r="N122" i="40"/>
  <c r="N120" i="40"/>
  <c r="N124" i="40"/>
  <c r="N118" i="40"/>
  <c r="N86" i="39"/>
  <c r="N88" i="39"/>
  <c r="N90" i="39"/>
  <c r="N125" i="40"/>
  <c r="N123" i="40"/>
  <c r="N121" i="40"/>
  <c r="N119" i="40"/>
  <c r="N117" i="40"/>
  <c r="N82" i="39"/>
  <c r="N126" i="40"/>
  <c r="R86" i="37"/>
  <c r="R85" i="36"/>
  <c r="R90" i="34"/>
  <c r="N74" i="38"/>
  <c r="N72" i="38"/>
  <c r="N70" i="38"/>
  <c r="N68" i="38"/>
  <c r="N66" i="38"/>
  <c r="N73" i="38"/>
  <c r="R89" i="37"/>
  <c r="R87" i="37"/>
  <c r="N65" i="38"/>
  <c r="R90" i="37"/>
  <c r="N67" i="38"/>
  <c r="N69" i="38"/>
  <c r="R88" i="37"/>
  <c r="N71" i="38"/>
  <c r="R88" i="36"/>
  <c r="R91" i="34"/>
  <c r="R89" i="34"/>
  <c r="R87" i="36"/>
  <c r="R84" i="36"/>
  <c r="R92" i="34"/>
  <c r="R86" i="36"/>
  <c r="R88" i="34"/>
  <c r="N254" i="45"/>
  <c r="R430" i="37"/>
  <c r="R431" i="37"/>
  <c r="R429" i="37"/>
  <c r="R436" i="34"/>
  <c r="R434" i="34"/>
  <c r="R303" i="43"/>
  <c r="R435" i="34"/>
  <c r="R403" i="36"/>
  <c r="R416" i="35"/>
  <c r="R414" i="35"/>
  <c r="R402" i="36"/>
  <c r="R404" i="36"/>
  <c r="R402" i="14"/>
  <c r="R403" i="14"/>
  <c r="R404" i="14"/>
  <c r="R415" i="35"/>
  <c r="N374" i="39"/>
  <c r="N502" i="41"/>
  <c r="N486" i="40"/>
  <c r="N251" i="38"/>
  <c r="N252" i="45"/>
  <c r="N253" i="45"/>
  <c r="R427" i="37"/>
  <c r="R425" i="37"/>
  <c r="R429" i="34"/>
  <c r="R428" i="37"/>
  <c r="R426" i="37"/>
  <c r="R424" i="37"/>
  <c r="R433" i="34"/>
  <c r="R300" i="43"/>
  <c r="R301" i="43"/>
  <c r="R431" i="34"/>
  <c r="R302" i="43"/>
  <c r="R432" i="34"/>
  <c r="R298" i="43"/>
  <c r="R430" i="34"/>
  <c r="R299" i="43"/>
  <c r="R397" i="36"/>
  <c r="R401" i="36"/>
  <c r="R399" i="36"/>
  <c r="R411" i="35"/>
  <c r="R400" i="36"/>
  <c r="R398" i="36"/>
  <c r="R413" i="35"/>
  <c r="R410" i="35"/>
  <c r="R400" i="14"/>
  <c r="R409" i="35"/>
  <c r="R398" i="14"/>
  <c r="R399" i="14"/>
  <c r="R412" i="35"/>
  <c r="R401" i="14"/>
  <c r="R397" i="14"/>
  <c r="N484" i="40"/>
  <c r="N501" i="41"/>
  <c r="N499" i="41"/>
  <c r="N497" i="41"/>
  <c r="N500" i="41"/>
  <c r="N498" i="41"/>
  <c r="N496" i="41"/>
  <c r="N371" i="39"/>
  <c r="N373" i="39"/>
  <c r="N372" i="39"/>
  <c r="N485" i="40"/>
  <c r="N250" i="38"/>
  <c r="N249" i="38"/>
  <c r="N127" i="45"/>
  <c r="N125" i="45"/>
  <c r="N123" i="45"/>
  <c r="N124" i="45"/>
  <c r="N126" i="45"/>
  <c r="R123" i="43"/>
  <c r="R124" i="43"/>
  <c r="R127" i="43"/>
  <c r="R125" i="43"/>
  <c r="R126" i="43"/>
  <c r="R157" i="35"/>
  <c r="R154" i="35"/>
  <c r="R156" i="35"/>
  <c r="R152" i="14"/>
  <c r="R155" i="35"/>
  <c r="R153" i="35"/>
  <c r="R151" i="14"/>
  <c r="N166" i="39"/>
  <c r="N164" i="39"/>
  <c r="N162" i="39"/>
  <c r="N160" i="39"/>
  <c r="N158" i="39"/>
  <c r="R154" i="14"/>
  <c r="R153" i="14"/>
  <c r="R150" i="14"/>
  <c r="N214" i="41"/>
  <c r="N212" i="41"/>
  <c r="N210" i="41"/>
  <c r="N208" i="41"/>
  <c r="N206" i="41"/>
  <c r="N236" i="40"/>
  <c r="N234" i="40"/>
  <c r="N232" i="40"/>
  <c r="N230" i="40"/>
  <c r="N228" i="40"/>
  <c r="N213" i="41"/>
  <c r="N211" i="41"/>
  <c r="N209" i="41"/>
  <c r="N207" i="41"/>
  <c r="N205" i="41"/>
  <c r="N231" i="40"/>
  <c r="N161" i="39"/>
  <c r="N233" i="40"/>
  <c r="N163" i="39"/>
  <c r="N235" i="40"/>
  <c r="N165" i="39"/>
  <c r="N237" i="40"/>
  <c r="N167" i="39"/>
  <c r="N229" i="40"/>
  <c r="N159" i="39"/>
  <c r="R160" i="37"/>
  <c r="N119" i="38"/>
  <c r="N117" i="38"/>
  <c r="R162" i="37"/>
  <c r="R154" i="36"/>
  <c r="N118" i="38"/>
  <c r="R163" i="37"/>
  <c r="R161" i="37"/>
  <c r="R164" i="37"/>
  <c r="R165" i="34"/>
  <c r="R151" i="36"/>
  <c r="R168" i="34"/>
  <c r="R153" i="36"/>
  <c r="R166" i="34"/>
  <c r="R150" i="36"/>
  <c r="R164" i="34"/>
  <c r="R152" i="36"/>
  <c r="R167" i="34"/>
  <c r="N208" i="45"/>
  <c r="N209" i="45"/>
  <c r="R351" i="37"/>
  <c r="R349" i="37"/>
  <c r="R243" i="43"/>
  <c r="R352" i="34"/>
  <c r="R244" i="43"/>
  <c r="R348" i="37"/>
  <c r="R355" i="34"/>
  <c r="R245" i="43"/>
  <c r="R350" i="37"/>
  <c r="R352" i="37"/>
  <c r="R353" i="34"/>
  <c r="R356" i="34"/>
  <c r="R241" i="43"/>
  <c r="R354" i="34"/>
  <c r="R242" i="43"/>
  <c r="R336" i="35"/>
  <c r="R339" i="35"/>
  <c r="R338" i="35"/>
  <c r="R324" i="14"/>
  <c r="R325" i="14"/>
  <c r="R326" i="14"/>
  <c r="R337" i="35"/>
  <c r="R327" i="14"/>
  <c r="R340" i="35"/>
  <c r="R328" i="14"/>
  <c r="N415" i="40"/>
  <c r="N321" i="39"/>
  <c r="N420" i="40"/>
  <c r="N412" i="40"/>
  <c r="N318" i="39"/>
  <c r="N407" i="41"/>
  <c r="N405" i="41"/>
  <c r="N403" i="41"/>
  <c r="N401" i="41"/>
  <c r="N399" i="41"/>
  <c r="N419" i="40"/>
  <c r="N411" i="40"/>
  <c r="N416" i="40"/>
  <c r="N402" i="41"/>
  <c r="N417" i="40"/>
  <c r="N323" i="39"/>
  <c r="N320" i="39"/>
  <c r="N317" i="39"/>
  <c r="N404" i="41"/>
  <c r="N406" i="41"/>
  <c r="N413" i="40"/>
  <c r="N408" i="41"/>
  <c r="N400" i="41"/>
  <c r="N414" i="40"/>
  <c r="N418" i="40"/>
  <c r="N319" i="39"/>
  <c r="N322" i="39"/>
  <c r="N324" i="39"/>
  <c r="R326" i="36"/>
  <c r="N206" i="38"/>
  <c r="N207" i="38"/>
  <c r="R327" i="36"/>
  <c r="R324" i="36"/>
  <c r="R325" i="36"/>
  <c r="R328" i="36"/>
  <c r="N56" i="45"/>
  <c r="N54" i="45"/>
  <c r="N52" i="45"/>
  <c r="N50" i="45"/>
  <c r="N48" i="45"/>
  <c r="N57" i="45"/>
  <c r="N55" i="45"/>
  <c r="N53" i="45"/>
  <c r="N51" i="45"/>
  <c r="N49" i="45"/>
  <c r="R56" i="43"/>
  <c r="R57" i="43"/>
  <c r="R58" i="43"/>
  <c r="R59" i="43"/>
  <c r="R60" i="43"/>
  <c r="R70" i="35"/>
  <c r="R67" i="35"/>
  <c r="R71" i="14"/>
  <c r="R68" i="35"/>
  <c r="R72" i="14"/>
  <c r="R66" i="35"/>
  <c r="R69" i="35"/>
  <c r="R69" i="14"/>
  <c r="N73" i="39"/>
  <c r="R73" i="14"/>
  <c r="R70" i="14"/>
  <c r="N110" i="41"/>
  <c r="N108" i="41"/>
  <c r="N106" i="41"/>
  <c r="N104" i="41"/>
  <c r="N102" i="41"/>
  <c r="N111" i="41"/>
  <c r="N109" i="41"/>
  <c r="N107" i="41"/>
  <c r="N105" i="41"/>
  <c r="N103" i="41"/>
  <c r="N102" i="40"/>
  <c r="N96" i="40"/>
  <c r="N100" i="40"/>
  <c r="N94" i="40"/>
  <c r="N72" i="39"/>
  <c r="N74" i="39"/>
  <c r="N103" i="40"/>
  <c r="N101" i="40"/>
  <c r="N99" i="40"/>
  <c r="N97" i="40"/>
  <c r="N95" i="40"/>
  <c r="N71" i="39"/>
  <c r="N98" i="40"/>
  <c r="R72" i="37"/>
  <c r="R75" i="37"/>
  <c r="R69" i="36"/>
  <c r="R74" i="34"/>
  <c r="N58" i="38"/>
  <c r="N56" i="38"/>
  <c r="N54" i="38"/>
  <c r="N52" i="38"/>
  <c r="N50" i="38"/>
  <c r="N57" i="38"/>
  <c r="R71" i="37"/>
  <c r="N59" i="38"/>
  <c r="R74" i="37"/>
  <c r="N51" i="38"/>
  <c r="N53" i="38"/>
  <c r="N55" i="38"/>
  <c r="R73" i="37"/>
  <c r="R73" i="34"/>
  <c r="R73" i="36"/>
  <c r="R70" i="36"/>
  <c r="R76" i="34"/>
  <c r="R72" i="36"/>
  <c r="R77" i="34"/>
  <c r="R71" i="36"/>
  <c r="R75" i="34"/>
  <c r="N156" i="45"/>
  <c r="R162" i="43"/>
  <c r="R214" i="35"/>
  <c r="R216" i="35"/>
  <c r="R207" i="14"/>
  <c r="R212" i="35"/>
  <c r="R215" i="35"/>
  <c r="R213" i="35"/>
  <c r="N220" i="39"/>
  <c r="N265" i="41"/>
  <c r="N263" i="41"/>
  <c r="R208" i="14"/>
  <c r="R209" i="14"/>
  <c r="N292" i="40"/>
  <c r="N264" i="41"/>
  <c r="N221" i="39"/>
  <c r="N291" i="40"/>
  <c r="R225" i="37"/>
  <c r="R222" i="37"/>
  <c r="N143" i="38"/>
  <c r="R224" i="37"/>
  <c r="R221" i="37"/>
  <c r="R208" i="36"/>
  <c r="R207" i="36"/>
  <c r="R223" i="37"/>
  <c r="R229" i="34"/>
  <c r="R227" i="34"/>
  <c r="R230" i="34"/>
  <c r="R209" i="36"/>
  <c r="R228" i="34"/>
  <c r="R231" i="34"/>
  <c r="N280" i="45"/>
  <c r="R465" i="37"/>
  <c r="N279" i="45"/>
  <c r="R471" i="34"/>
  <c r="R467" i="37"/>
  <c r="R474" i="34"/>
  <c r="R463" i="37"/>
  <c r="R466" i="37"/>
  <c r="R464" i="37"/>
  <c r="R327" i="43"/>
  <c r="R472" i="34"/>
  <c r="R328" i="43"/>
  <c r="R470" i="34"/>
  <c r="R329" i="43"/>
  <c r="R330" i="43"/>
  <c r="R473" i="34"/>
  <c r="R331" i="43"/>
  <c r="R450" i="35"/>
  <c r="R453" i="35"/>
  <c r="R452" i="35"/>
  <c r="R438" i="36"/>
  <c r="R436" i="36"/>
  <c r="R434" i="36"/>
  <c r="R451" i="35"/>
  <c r="R434" i="14"/>
  <c r="R437" i="36"/>
  <c r="R435" i="36"/>
  <c r="R438" i="14"/>
  <c r="R437" i="14"/>
  <c r="R435" i="14"/>
  <c r="R454" i="35"/>
  <c r="R436" i="14"/>
  <c r="N542" i="41"/>
  <c r="N403" i="39"/>
  <c r="N277" i="38"/>
  <c r="N518" i="40"/>
  <c r="N543" i="41"/>
  <c r="N278" i="38"/>
  <c r="N519" i="40"/>
  <c r="N402" i="39"/>
  <c r="N121" i="45"/>
  <c r="R121" i="43"/>
  <c r="R145" i="35"/>
  <c r="R148" i="35"/>
  <c r="R149" i="35"/>
  <c r="R146" i="14"/>
  <c r="R147" i="35"/>
  <c r="R146" i="35"/>
  <c r="R145" i="14"/>
  <c r="N154" i="39"/>
  <c r="N152" i="39"/>
  <c r="N150" i="39"/>
  <c r="N148" i="39"/>
  <c r="N146" i="39"/>
  <c r="R144" i="14"/>
  <c r="N202" i="41"/>
  <c r="N226" i="40"/>
  <c r="N203" i="41"/>
  <c r="N147" i="39"/>
  <c r="N149" i="39"/>
  <c r="N151" i="39"/>
  <c r="N153" i="39"/>
  <c r="N225" i="40"/>
  <c r="N145" i="39"/>
  <c r="R152" i="37"/>
  <c r="N115" i="38"/>
  <c r="R155" i="37"/>
  <c r="R153" i="37"/>
  <c r="R157" i="34"/>
  <c r="R156" i="37"/>
  <c r="R154" i="37"/>
  <c r="R146" i="36"/>
  <c r="R160" i="34"/>
  <c r="R145" i="36"/>
  <c r="R158" i="34"/>
  <c r="R156" i="34"/>
  <c r="R144" i="36"/>
  <c r="R159" i="34"/>
  <c r="N197" i="45"/>
  <c r="R221" i="43"/>
  <c r="R307" i="35"/>
  <c r="R304" i="35"/>
  <c r="R295" i="14"/>
  <c r="R296" i="14"/>
  <c r="R305" i="35"/>
  <c r="R308" i="35"/>
  <c r="R294" i="14"/>
  <c r="R306" i="35"/>
  <c r="N298" i="39"/>
  <c r="N370" i="41"/>
  <c r="N392" i="40"/>
  <c r="R318" i="37"/>
  <c r="R296" i="36"/>
  <c r="N195" i="38"/>
  <c r="R320" i="37"/>
  <c r="R319" i="37"/>
  <c r="R294" i="36"/>
  <c r="R323" i="34"/>
  <c r="R324" i="34"/>
  <c r="R295" i="36"/>
  <c r="R322" i="34"/>
  <c r="N25" i="45"/>
  <c r="R28" i="43"/>
  <c r="R36" i="35"/>
  <c r="R39" i="14"/>
  <c r="R34" i="35"/>
  <c r="R35" i="35"/>
  <c r="R38" i="14"/>
  <c r="R40" i="14"/>
  <c r="N56" i="41"/>
  <c r="N42" i="39"/>
  <c r="N48" i="40"/>
  <c r="R40" i="37"/>
  <c r="N25" i="38"/>
  <c r="R39" i="37"/>
  <c r="R40" i="36"/>
  <c r="R38" i="37"/>
  <c r="R42" i="34"/>
  <c r="R38" i="36"/>
  <c r="R40" i="34"/>
  <c r="R41" i="34"/>
  <c r="R39" i="36"/>
  <c r="N130" i="45"/>
  <c r="R130" i="43"/>
  <c r="R165" i="35"/>
  <c r="R166" i="35"/>
  <c r="R164" i="35"/>
  <c r="R161" i="14"/>
  <c r="N192" i="39"/>
  <c r="N190" i="39"/>
  <c r="N188" i="39"/>
  <c r="N186" i="39"/>
  <c r="N184" i="39"/>
  <c r="R162" i="14"/>
  <c r="R163" i="14"/>
  <c r="N187" i="39"/>
  <c r="N222" i="41"/>
  <c r="N189" i="39"/>
  <c r="N249" i="40"/>
  <c r="N185" i="39"/>
  <c r="N191" i="39"/>
  <c r="R178" i="34"/>
  <c r="R175" i="37"/>
  <c r="R174" i="37"/>
  <c r="R173" i="37"/>
  <c r="N122" i="38"/>
  <c r="R163" i="36"/>
  <c r="R162" i="36"/>
  <c r="R161" i="36"/>
  <c r="R179" i="34"/>
  <c r="R177" i="34"/>
  <c r="N221" i="45"/>
  <c r="R363" i="37"/>
  <c r="R366" i="37"/>
  <c r="R252" i="43"/>
  <c r="R368" i="34"/>
  <c r="R371" i="34"/>
  <c r="R364" i="37"/>
  <c r="R369" i="34"/>
  <c r="R365" i="37"/>
  <c r="R367" i="34"/>
  <c r="R370" i="34"/>
  <c r="R339" i="36"/>
  <c r="R337" i="36"/>
  <c r="R353" i="35"/>
  <c r="R338" i="36"/>
  <c r="R351" i="35"/>
  <c r="R338" i="14"/>
  <c r="R339" i="14"/>
  <c r="R352" i="35"/>
  <c r="R337" i="14"/>
  <c r="N435" i="41"/>
  <c r="N433" i="41"/>
  <c r="N431" i="41"/>
  <c r="N429" i="41"/>
  <c r="N436" i="41"/>
  <c r="N434" i="41"/>
  <c r="N432" i="41"/>
  <c r="N430" i="41"/>
  <c r="N441" i="40"/>
  <c r="N340" i="39"/>
  <c r="N216" i="38"/>
  <c r="N88" i="45"/>
  <c r="N86" i="45"/>
  <c r="N84" i="45"/>
  <c r="N82" i="45"/>
  <c r="N80" i="45"/>
  <c r="N89" i="45"/>
  <c r="N87" i="45"/>
  <c r="N85" i="45"/>
  <c r="N83" i="45"/>
  <c r="N81" i="45"/>
  <c r="R80" i="43"/>
  <c r="R79" i="43"/>
  <c r="R76" i="43"/>
  <c r="R77" i="43"/>
  <c r="R78" i="43"/>
  <c r="R87" i="35"/>
  <c r="R93" i="14"/>
  <c r="R88" i="35"/>
  <c r="R89" i="35"/>
  <c r="R86" i="35"/>
  <c r="R89" i="14"/>
  <c r="R90" i="35"/>
  <c r="N93" i="39"/>
  <c r="N91" i="39"/>
  <c r="R90" i="14"/>
  <c r="R91" i="14"/>
  <c r="R92" i="14"/>
  <c r="N138" i="41"/>
  <c r="N136" i="41"/>
  <c r="N134" i="41"/>
  <c r="N139" i="41"/>
  <c r="N137" i="41"/>
  <c r="N135" i="41"/>
  <c r="N136" i="40"/>
  <c r="N134" i="40"/>
  <c r="N132" i="40"/>
  <c r="N130" i="40"/>
  <c r="N128" i="40"/>
  <c r="N92" i="39"/>
  <c r="N135" i="40"/>
  <c r="N133" i="40"/>
  <c r="N131" i="40"/>
  <c r="N129" i="40"/>
  <c r="N127" i="40"/>
  <c r="R94" i="37"/>
  <c r="R91" i="37"/>
  <c r="R93" i="36"/>
  <c r="N82" i="38"/>
  <c r="N80" i="38"/>
  <c r="N78" i="38"/>
  <c r="N76" i="38"/>
  <c r="N79" i="38"/>
  <c r="N81" i="38"/>
  <c r="R92" i="37"/>
  <c r="R90" i="36"/>
  <c r="R95" i="37"/>
  <c r="R93" i="37"/>
  <c r="N75" i="38"/>
  <c r="N77" i="38"/>
  <c r="R91" i="36"/>
  <c r="R96" i="34"/>
  <c r="R94" i="34"/>
  <c r="R97" i="34"/>
  <c r="R92" i="36"/>
  <c r="R89" i="36"/>
  <c r="R95" i="34"/>
  <c r="R93" i="34"/>
  <c r="N201" i="45"/>
  <c r="N200" i="45"/>
  <c r="R333" i="34"/>
  <c r="R227" i="43"/>
  <c r="R228" i="43"/>
  <c r="R229" i="43"/>
  <c r="R334" i="34"/>
  <c r="R230" i="43"/>
  <c r="R332" i="34"/>
  <c r="R231" i="43"/>
  <c r="R318" i="35"/>
  <c r="R316" i="35"/>
  <c r="R315" i="35"/>
  <c r="R305" i="14"/>
  <c r="R314" i="35"/>
  <c r="R306" i="14"/>
  <c r="R302" i="14"/>
  <c r="R317" i="35"/>
  <c r="R303" i="14"/>
  <c r="R304" i="14"/>
  <c r="N399" i="40"/>
  <c r="N304" i="39"/>
  <c r="N302" i="39"/>
  <c r="N389" i="41"/>
  <c r="N387" i="41"/>
  <c r="N385" i="41"/>
  <c r="N383" i="41"/>
  <c r="N381" i="41"/>
  <c r="N386" i="41"/>
  <c r="N388" i="41"/>
  <c r="N390" i="41"/>
  <c r="N398" i="40"/>
  <c r="N382" i="41"/>
  <c r="N384" i="41"/>
  <c r="N303" i="39"/>
  <c r="R326" i="37"/>
  <c r="R304" i="36"/>
  <c r="R329" i="37"/>
  <c r="N198" i="38"/>
  <c r="R330" i="37"/>
  <c r="N199" i="38"/>
  <c r="R328" i="37"/>
  <c r="R305" i="36"/>
  <c r="R302" i="36"/>
  <c r="R327" i="37"/>
  <c r="R330" i="34"/>
  <c r="R303" i="36"/>
  <c r="R331" i="34"/>
  <c r="R306" i="36"/>
  <c r="N161" i="45"/>
  <c r="N159" i="45"/>
  <c r="N157" i="45"/>
  <c r="N158" i="45"/>
  <c r="N160" i="45"/>
  <c r="N162" i="45"/>
  <c r="R163" i="43"/>
  <c r="R164" i="43"/>
  <c r="R165" i="43"/>
  <c r="R166" i="43"/>
  <c r="R167" i="43"/>
  <c r="R219" i="35"/>
  <c r="R211" i="14"/>
  <c r="R212" i="14"/>
  <c r="R217" i="35"/>
  <c r="R220" i="35"/>
  <c r="R221" i="35"/>
  <c r="R218" i="35"/>
  <c r="R214" i="14"/>
  <c r="N224" i="39"/>
  <c r="N222" i="39"/>
  <c r="N267" i="41"/>
  <c r="R213" i="14"/>
  <c r="R210" i="14"/>
  <c r="N296" i="40"/>
  <c r="N294" i="40"/>
  <c r="N266" i="41"/>
  <c r="N268" i="41"/>
  <c r="N295" i="40"/>
  <c r="N297" i="40"/>
  <c r="N223" i="39"/>
  <c r="N293" i="40"/>
  <c r="R230" i="37"/>
  <c r="R213" i="36"/>
  <c r="R234" i="34"/>
  <c r="N152" i="38"/>
  <c r="R226" i="37"/>
  <c r="R229" i="37"/>
  <c r="N153" i="38"/>
  <c r="N151" i="38"/>
  <c r="N149" i="38"/>
  <c r="N147" i="38"/>
  <c r="N145" i="38"/>
  <c r="N144" i="38"/>
  <c r="R228" i="37"/>
  <c r="N146" i="38"/>
  <c r="R210" i="36"/>
  <c r="N148" i="38"/>
  <c r="N150" i="38"/>
  <c r="R227" i="37"/>
  <c r="R214" i="36"/>
  <c r="R211" i="36"/>
  <c r="R232" i="34"/>
  <c r="R235" i="34"/>
  <c r="R233" i="34"/>
  <c r="R212" i="36"/>
  <c r="R236" i="34"/>
  <c r="N106" i="45"/>
  <c r="N105" i="45"/>
  <c r="R106" i="43"/>
  <c r="R107" i="43"/>
  <c r="R108" i="43"/>
  <c r="R105" i="43"/>
  <c r="R109" i="43"/>
  <c r="R130" i="35"/>
  <c r="R127" i="35"/>
  <c r="R129" i="14"/>
  <c r="R130" i="14"/>
  <c r="R126" i="14"/>
  <c r="R128" i="35"/>
  <c r="R126" i="35"/>
  <c r="R129" i="35"/>
  <c r="N134" i="39"/>
  <c r="N132" i="39"/>
  <c r="R127" i="14"/>
  <c r="R128" i="14"/>
  <c r="N178" i="41"/>
  <c r="N176" i="41"/>
  <c r="N200" i="40"/>
  <c r="N198" i="40"/>
  <c r="N196" i="40"/>
  <c r="N194" i="40"/>
  <c r="N177" i="41"/>
  <c r="N199" i="40"/>
  <c r="N133" i="39"/>
  <c r="N135" i="39"/>
  <c r="N201" i="40"/>
  <c r="N192" i="40"/>
  <c r="N193" i="40"/>
  <c r="N195" i="40"/>
  <c r="N197" i="40"/>
  <c r="R135" i="37"/>
  <c r="R138" i="34"/>
  <c r="N103" i="38"/>
  <c r="N101" i="38"/>
  <c r="R133" i="37"/>
  <c r="R136" i="37"/>
  <c r="R129" i="36"/>
  <c r="N102" i="38"/>
  <c r="R134" i="37"/>
  <c r="R132" i="37"/>
  <c r="R137" i="34"/>
  <c r="R128" i="36"/>
  <c r="R140" i="34"/>
  <c r="R130" i="36"/>
  <c r="R127" i="36"/>
  <c r="R136" i="34"/>
  <c r="R126" i="36"/>
  <c r="R139" i="34"/>
  <c r="N202" i="45"/>
  <c r="R332" i="37"/>
  <c r="R336" i="34"/>
  <c r="R333" i="37"/>
  <c r="R337" i="34"/>
  <c r="R335" i="34"/>
  <c r="R232" i="43"/>
  <c r="R321" i="35"/>
  <c r="R319" i="35"/>
  <c r="R307" i="14"/>
  <c r="R308" i="14"/>
  <c r="R309" i="14"/>
  <c r="R320" i="35"/>
  <c r="N391" i="41"/>
  <c r="N400" i="40"/>
  <c r="N305" i="39"/>
  <c r="R309" i="36"/>
  <c r="N200" i="38"/>
  <c r="R308" i="36"/>
  <c r="R331" i="37"/>
  <c r="R307" i="36"/>
  <c r="N32" i="45"/>
  <c r="N33" i="45"/>
  <c r="R39" i="43"/>
  <c r="R40" i="43"/>
  <c r="R42" i="43"/>
  <c r="R41" i="43"/>
  <c r="R43" i="43"/>
  <c r="R49" i="35"/>
  <c r="R46" i="35"/>
  <c r="R55" i="14"/>
  <c r="R51" i="14"/>
  <c r="R50" i="35"/>
  <c r="R47" i="35"/>
  <c r="R48" i="35"/>
  <c r="R54" i="14"/>
  <c r="R53" i="14"/>
  <c r="R52" i="14"/>
  <c r="N80" i="41"/>
  <c r="N78" i="41"/>
  <c r="N70" i="40"/>
  <c r="N58" i="39"/>
  <c r="N56" i="39"/>
  <c r="N54" i="39"/>
  <c r="N52" i="39"/>
  <c r="N77" i="41"/>
  <c r="N79" i="41"/>
  <c r="N69" i="40"/>
  <c r="N59" i="39"/>
  <c r="N57" i="39"/>
  <c r="N55" i="39"/>
  <c r="N53" i="39"/>
  <c r="R53" i="37"/>
  <c r="R53" i="36"/>
  <c r="N33" i="38"/>
  <c r="R51" i="37"/>
  <c r="N32" i="38"/>
  <c r="R54" i="37"/>
  <c r="R54" i="36"/>
  <c r="R51" i="36"/>
  <c r="R52" i="37"/>
  <c r="R55" i="37"/>
  <c r="R55" i="34"/>
  <c r="R53" i="34"/>
  <c r="R52" i="36"/>
  <c r="R56" i="34"/>
  <c r="R55" i="36"/>
  <c r="R54" i="34"/>
  <c r="R57" i="34"/>
  <c r="N30" i="45"/>
  <c r="N31" i="45"/>
  <c r="N29" i="45"/>
  <c r="R38" i="43"/>
  <c r="R37" i="43"/>
  <c r="R34" i="43"/>
  <c r="R35" i="43"/>
  <c r="R36" i="43"/>
  <c r="R42" i="35"/>
  <c r="R44" i="35"/>
  <c r="R47" i="14"/>
  <c r="R45" i="35"/>
  <c r="R43" i="35"/>
  <c r="R50" i="14"/>
  <c r="R46" i="14"/>
  <c r="R48" i="14"/>
  <c r="R49" i="14"/>
  <c r="N76" i="41"/>
  <c r="N74" i="41"/>
  <c r="N72" i="41"/>
  <c r="N70" i="41"/>
  <c r="N68" i="41"/>
  <c r="N69" i="41"/>
  <c r="N66" i="40"/>
  <c r="N64" i="40"/>
  <c r="N71" i="41"/>
  <c r="N62" i="40"/>
  <c r="N73" i="41"/>
  <c r="N50" i="39"/>
  <c r="N48" i="39"/>
  <c r="N75" i="41"/>
  <c r="N67" i="40"/>
  <c r="N65" i="40"/>
  <c r="N63" i="40"/>
  <c r="N61" i="40"/>
  <c r="N59" i="40"/>
  <c r="N51" i="39"/>
  <c r="N49" i="39"/>
  <c r="N67" i="41"/>
  <c r="N68" i="40"/>
  <c r="N60" i="40"/>
  <c r="R48" i="37"/>
  <c r="R50" i="34"/>
  <c r="N31" i="38"/>
  <c r="N29" i="38"/>
  <c r="R46" i="37"/>
  <c r="N30" i="38"/>
  <c r="R49" i="37"/>
  <c r="R47" i="37"/>
  <c r="R50" i="37"/>
  <c r="R50" i="36"/>
  <c r="R47" i="36"/>
  <c r="R48" i="34"/>
  <c r="R49" i="36"/>
  <c r="R46" i="36"/>
  <c r="R51" i="34"/>
  <c r="R49" i="34"/>
  <c r="R48" i="36"/>
  <c r="R52" i="34"/>
  <c r="N138" i="45"/>
  <c r="R144" i="43"/>
  <c r="R188" i="35"/>
  <c r="R189" i="35"/>
  <c r="R183" i="14"/>
  <c r="R190" i="35"/>
  <c r="N204" i="39"/>
  <c r="R185" i="14"/>
  <c r="R184" i="14"/>
  <c r="N242" i="41"/>
  <c r="N272" i="40"/>
  <c r="R198" i="37"/>
  <c r="R202" i="34"/>
  <c r="R199" i="37"/>
  <c r="R197" i="37"/>
  <c r="R183" i="36"/>
  <c r="N130" i="38"/>
  <c r="R185" i="36"/>
  <c r="R203" i="34"/>
  <c r="R184" i="36"/>
  <c r="R201" i="34"/>
  <c r="N320" i="36"/>
  <c r="O228" i="36"/>
  <c r="O88" i="36"/>
  <c r="O225" i="36"/>
  <c r="N30" i="36"/>
  <c r="O187" i="36"/>
  <c r="O124" i="36"/>
  <c r="O223" i="36"/>
  <c r="N25" i="36"/>
  <c r="O198" i="36"/>
  <c r="N248" i="36"/>
  <c r="O126" i="36"/>
  <c r="O151" i="36"/>
  <c r="N247" i="36"/>
  <c r="N76" i="36"/>
  <c r="O97" i="36"/>
  <c r="N269" i="36"/>
  <c r="O321" i="36"/>
  <c r="N324" i="36"/>
  <c r="O75" i="36"/>
  <c r="N73" i="36"/>
  <c r="O297" i="36"/>
  <c r="O148" i="36"/>
  <c r="O127" i="36"/>
  <c r="N13" i="36"/>
  <c r="N72" i="36"/>
  <c r="O138" i="36"/>
  <c r="N299" i="36"/>
  <c r="O99" i="36"/>
  <c r="N15" i="36"/>
  <c r="O93" i="36"/>
  <c r="N24" i="36"/>
  <c r="N254" i="36"/>
  <c r="N69" i="36"/>
  <c r="N306" i="36"/>
  <c r="N331" i="36"/>
  <c r="N300" i="36"/>
  <c r="N34" i="36"/>
  <c r="N295" i="36"/>
  <c r="O168" i="36"/>
  <c r="N79" i="36"/>
  <c r="O234" i="36"/>
  <c r="N276" i="36"/>
  <c r="O163" i="36"/>
  <c r="N251" i="36"/>
  <c r="O160" i="36"/>
  <c r="O246" i="36"/>
  <c r="N272" i="36"/>
  <c r="N319" i="36"/>
  <c r="N66" i="36"/>
  <c r="N55" i="36"/>
  <c r="O106" i="36"/>
  <c r="N294" i="36"/>
  <c r="N271" i="36"/>
  <c r="O147" i="36"/>
  <c r="N3" i="36"/>
  <c r="O74" i="36"/>
  <c r="N63" i="36"/>
  <c r="O202" i="36"/>
  <c r="O177" i="36"/>
  <c r="O115" i="36"/>
  <c r="O183" i="36"/>
  <c r="O226" i="36"/>
  <c r="O293" i="36"/>
  <c r="N326" i="36"/>
  <c r="O195" i="36"/>
  <c r="O91" i="36"/>
  <c r="O190" i="36"/>
  <c r="O231" i="36"/>
  <c r="N27" i="36"/>
  <c r="O141" i="36"/>
  <c r="O142" i="36"/>
  <c r="N67" i="36"/>
  <c r="N302" i="36"/>
  <c r="N21" i="36"/>
  <c r="O207" i="36"/>
  <c r="O289" i="36"/>
  <c r="N249" i="36"/>
  <c r="N255" i="36"/>
  <c r="N9" i="36"/>
  <c r="O175" i="36"/>
  <c r="O184" i="36"/>
  <c r="N7" i="36"/>
  <c r="O53" i="36"/>
  <c r="O105" i="36"/>
  <c r="O192" i="36"/>
  <c r="N103" i="36"/>
  <c r="O77" i="36"/>
  <c r="N322" i="36"/>
  <c r="O262" i="36"/>
  <c r="O157" i="36"/>
  <c r="N274" i="36"/>
  <c r="N264" i="36"/>
  <c r="N310" i="36"/>
  <c r="N303" i="36"/>
  <c r="N250" i="36"/>
  <c r="O144" i="36"/>
  <c r="N47" i="36"/>
  <c r="N18" i="36"/>
  <c r="O82" i="36"/>
  <c r="O117" i="36"/>
  <c r="O150" i="36"/>
  <c r="O136" i="36"/>
  <c r="N19" i="36"/>
  <c r="O61" i="36"/>
  <c r="O130" i="36"/>
  <c r="O123" i="36"/>
  <c r="O159" i="36"/>
  <c r="O95" i="36"/>
  <c r="O50" i="36"/>
  <c r="N31" i="36"/>
  <c r="N296" i="36"/>
  <c r="N284" i="36"/>
  <c r="N252" i="36"/>
  <c r="N58" i="36"/>
  <c r="N71" i="36"/>
  <c r="N39" i="36"/>
  <c r="N48" i="36"/>
  <c r="N10" i="36"/>
  <c r="O114" i="36"/>
  <c r="O90" i="36"/>
  <c r="N291" i="36"/>
  <c r="N313" i="36"/>
  <c r="O85" i="36"/>
  <c r="O232" i="36"/>
  <c r="O111" i="36"/>
  <c r="O210" i="36"/>
  <c r="N288" i="36"/>
  <c r="O133" i="36"/>
  <c r="O166" i="36"/>
  <c r="O119" i="36"/>
  <c r="N266" i="36"/>
  <c r="O298" i="36"/>
  <c r="N263" i="36"/>
  <c r="O68" i="36"/>
  <c r="O235" i="36"/>
  <c r="O214" i="36"/>
  <c r="O256" i="36"/>
  <c r="N311" i="36"/>
  <c r="O244" i="36"/>
  <c r="O279" i="36"/>
  <c r="O258" i="36"/>
  <c r="O278" i="36"/>
  <c r="O181" i="36"/>
  <c r="O191" i="36"/>
  <c r="O219" i="36"/>
  <c r="O120" i="36"/>
  <c r="O44" i="36"/>
  <c r="N258" i="36"/>
  <c r="O81" i="36"/>
  <c r="N194" i="36"/>
  <c r="N167" i="36"/>
  <c r="N164" i="36"/>
  <c r="N140" i="36"/>
  <c r="N113" i="36"/>
  <c r="N89" i="36"/>
  <c r="O17" i="36"/>
  <c r="N137" i="36"/>
  <c r="N110" i="36"/>
  <c r="N86" i="36"/>
  <c r="O14" i="36"/>
  <c r="O208" i="36"/>
  <c r="N328" i="36"/>
  <c r="N233" i="36"/>
  <c r="N277" i="36"/>
  <c r="N182" i="36"/>
  <c r="N227" i="36"/>
  <c r="O5" i="36"/>
  <c r="N83" i="36"/>
  <c r="N323" i="36"/>
  <c r="N275" i="36"/>
  <c r="N191" i="36"/>
  <c r="O20" i="36"/>
  <c r="N173" i="36"/>
  <c r="N155" i="36"/>
  <c r="N209" i="36"/>
  <c r="O2" i="36"/>
  <c r="N245" i="36"/>
  <c r="N125" i="36"/>
  <c r="N188" i="36"/>
  <c r="N236" i="36"/>
  <c r="N122" i="36"/>
  <c r="N242" i="36"/>
  <c r="N179" i="36"/>
  <c r="N197" i="36"/>
  <c r="N230" i="36"/>
  <c r="N200" i="36"/>
  <c r="N215" i="36"/>
  <c r="N131" i="36"/>
  <c r="N128" i="36"/>
  <c r="N107" i="36"/>
  <c r="N221" i="36"/>
  <c r="N143" i="36"/>
  <c r="N146" i="36"/>
  <c r="O23" i="36"/>
  <c r="N176" i="36"/>
  <c r="N101" i="36"/>
  <c r="N104" i="36"/>
  <c r="N218" i="36"/>
  <c r="O11" i="36"/>
  <c r="N116" i="36"/>
  <c r="N98" i="36"/>
  <c r="O29" i="36"/>
  <c r="N92" i="36"/>
  <c r="N224" i="36"/>
  <c r="O26" i="36"/>
  <c r="O32" i="36"/>
  <c r="N212" i="36"/>
  <c r="N152" i="36"/>
  <c r="N158" i="36"/>
  <c r="N185" i="36"/>
  <c r="N170" i="36"/>
  <c r="N292" i="36"/>
  <c r="O96" i="36"/>
  <c r="O8" i="36"/>
  <c r="O165" i="36"/>
  <c r="N305" i="36"/>
  <c r="N206" i="36"/>
  <c r="N203" i="36"/>
  <c r="N239" i="36"/>
  <c r="N149" i="36"/>
  <c r="N134" i="36"/>
  <c r="O174" i="36"/>
  <c r="O40" i="36"/>
  <c r="O162" i="36"/>
  <c r="N318" i="36"/>
  <c r="O139" i="36"/>
  <c r="O112" i="36"/>
  <c r="O131" i="36"/>
  <c r="O221" i="36"/>
  <c r="N40" i="36"/>
  <c r="O270" i="36"/>
  <c r="O204" i="36"/>
  <c r="O275" i="36"/>
  <c r="N317" i="36"/>
  <c r="O229" i="36"/>
  <c r="N217" i="36"/>
  <c r="O217" i="36"/>
  <c r="N315" i="36"/>
  <c r="N285" i="36"/>
  <c r="N253" i="36"/>
  <c r="O317" i="36"/>
  <c r="O253" i="36"/>
  <c r="O237" i="36"/>
  <c r="N309" i="36"/>
  <c r="N325" i="36"/>
  <c r="N261" i="36"/>
  <c r="N301" i="36"/>
  <c r="O196" i="36"/>
  <c r="F82" i="31"/>
  <c r="F90" i="31"/>
  <c r="F26" i="31"/>
  <c r="F66" i="31"/>
  <c r="F2" i="31"/>
  <c r="F97" i="31"/>
  <c r="F33" i="31"/>
  <c r="F81" i="31"/>
  <c r="F17" i="31"/>
  <c r="F104" i="31"/>
  <c r="F73" i="31"/>
  <c r="F9" i="31"/>
  <c r="F96" i="31"/>
  <c r="F67" i="31"/>
  <c r="F3" i="31"/>
  <c r="F88" i="31"/>
  <c r="F91" i="31"/>
  <c r="F27" i="31"/>
  <c r="F58" i="31"/>
  <c r="F89" i="31"/>
  <c r="F25" i="31"/>
  <c r="F42" i="31"/>
  <c r="F99" i="31"/>
  <c r="F35" i="31"/>
  <c r="F56" i="31"/>
  <c r="F65" i="31"/>
  <c r="F57" i="31"/>
  <c r="F80" i="31"/>
  <c r="F16" i="31"/>
  <c r="F51" i="31"/>
  <c r="F49" i="31"/>
  <c r="F72" i="31"/>
  <c r="F107" i="31"/>
  <c r="F43" i="31"/>
  <c r="F74" i="31"/>
  <c r="F10" i="31"/>
  <c r="F105" i="31"/>
  <c r="F41" i="31"/>
  <c r="F64" i="31"/>
  <c r="C129" i="30"/>
  <c r="R111" i="16"/>
  <c r="S89" i="16"/>
  <c r="AC108" i="16"/>
  <c r="Z29" i="16"/>
  <c r="S91" i="16"/>
  <c r="V54" i="16"/>
  <c r="T107" i="16"/>
  <c r="V20" i="16"/>
  <c r="P108" i="16"/>
  <c r="R46" i="16"/>
  <c r="T73" i="16"/>
  <c r="U15" i="16"/>
  <c r="V64" i="16"/>
  <c r="R35" i="16"/>
  <c r="R51" i="16"/>
  <c r="U58" i="16"/>
  <c r="T70" i="16"/>
  <c r="AC102" i="16"/>
  <c r="G2" i="28"/>
  <c r="X25" i="16"/>
  <c r="S78" i="16"/>
  <c r="I4" i="28"/>
  <c r="S31" i="16"/>
  <c r="P78" i="16"/>
  <c r="S53" i="16"/>
  <c r="X109" i="16"/>
  <c r="X59" i="16"/>
  <c r="W7" i="16"/>
  <c r="X20" i="16"/>
  <c r="T19" i="16"/>
  <c r="Y6" i="16"/>
  <c r="P13" i="16"/>
  <c r="R50" i="16"/>
  <c r="Y85" i="16"/>
  <c r="W56" i="16"/>
  <c r="U10" i="16"/>
  <c r="T28" i="16"/>
  <c r="R37" i="16"/>
  <c r="W67" i="16"/>
  <c r="X33" i="16"/>
  <c r="X26" i="16"/>
  <c r="R52" i="16"/>
  <c r="S54" i="16"/>
  <c r="R100" i="16"/>
  <c r="O15" i="20"/>
  <c r="L4" i="28"/>
  <c r="P63" i="16"/>
  <c r="U47" i="16"/>
  <c r="V12" i="16"/>
  <c r="AC4" i="16"/>
  <c r="AC100" i="16"/>
  <c r="AC104" i="16"/>
  <c r="X50" i="16"/>
  <c r="U11" i="16"/>
  <c r="X92" i="16"/>
  <c r="H7" i="28"/>
  <c r="W59" i="16"/>
  <c r="P102" i="16"/>
  <c r="W46" i="16"/>
  <c r="W9" i="16"/>
  <c r="S57" i="16"/>
  <c r="AC40" i="16"/>
  <c r="X97" i="16"/>
  <c r="T8" i="16"/>
  <c r="K4" i="28"/>
  <c r="U79" i="16"/>
  <c r="R58" i="16"/>
  <c r="Q101" i="16"/>
  <c r="R77" i="16"/>
  <c r="P55" i="16"/>
  <c r="U36" i="16"/>
  <c r="U19" i="16"/>
  <c r="H4" i="28"/>
  <c r="X75" i="16"/>
  <c r="I3" i="28"/>
  <c r="Z39" i="16"/>
  <c r="T78" i="16"/>
  <c r="U14" i="16"/>
  <c r="P9" i="16"/>
  <c r="Q29" i="16"/>
  <c r="V34" i="16"/>
  <c r="X11" i="16"/>
  <c r="Z89" i="16"/>
  <c r="D7" i="20"/>
  <c r="X103" i="16"/>
  <c r="S43" i="16"/>
  <c r="AC13" i="16"/>
  <c r="S30" i="16"/>
  <c r="S20" i="16"/>
  <c r="D12" i="20"/>
  <c r="V42" i="16"/>
  <c r="X4" i="16"/>
  <c r="L2" i="28"/>
  <c r="T54" i="16"/>
  <c r="Z38" i="16"/>
  <c r="S49" i="16"/>
  <c r="AC75" i="16"/>
  <c r="S103" i="16"/>
  <c r="H3" i="28"/>
  <c r="AC57" i="16"/>
  <c r="U104" i="16"/>
  <c r="T14" i="16"/>
  <c r="Q46" i="16"/>
  <c r="AC53" i="16"/>
  <c r="Y63" i="16"/>
  <c r="R72" i="16"/>
  <c r="V47" i="16"/>
  <c r="Y21" i="16"/>
  <c r="R81" i="16"/>
  <c r="X10" i="16"/>
  <c r="AC52" i="16"/>
  <c r="P71" i="16"/>
  <c r="V70" i="16"/>
  <c r="X71" i="16"/>
  <c r="V48" i="16"/>
  <c r="O2" i="28"/>
  <c r="U26" i="16"/>
  <c r="T48" i="16"/>
  <c r="R4" i="16"/>
  <c r="V56" i="16"/>
  <c r="X43" i="16"/>
  <c r="R43" i="16"/>
  <c r="S97" i="16"/>
  <c r="U63" i="16"/>
  <c r="Q17" i="16"/>
  <c r="Z43" i="16"/>
  <c r="Q48" i="16"/>
  <c r="X24" i="16"/>
  <c r="V96" i="16"/>
  <c r="R40" i="16"/>
  <c r="T65" i="16"/>
  <c r="S77" i="16"/>
  <c r="V33" i="16"/>
  <c r="Y14" i="16"/>
  <c r="R23" i="16"/>
  <c r="W81" i="16"/>
  <c r="W49" i="16"/>
  <c r="Z4" i="16"/>
  <c r="T56" i="16"/>
  <c r="Q65" i="16"/>
  <c r="Q74" i="16"/>
  <c r="T58" i="16"/>
  <c r="F5" i="28"/>
  <c r="T42" i="16"/>
  <c r="Y35" i="16"/>
  <c r="P25" i="16"/>
  <c r="V93" i="16"/>
  <c r="Y80" i="16"/>
  <c r="R87" i="16"/>
  <c r="T74" i="16"/>
  <c r="S28" i="16"/>
  <c r="U61" i="16"/>
  <c r="X48" i="16"/>
  <c r="V85" i="16"/>
  <c r="V40" i="16"/>
  <c r="U92" i="16"/>
  <c r="S8" i="16"/>
  <c r="W82" i="16"/>
  <c r="Z27" i="16"/>
  <c r="Q79" i="16"/>
  <c r="W40" i="16"/>
  <c r="Z103" i="16"/>
  <c r="V68" i="16"/>
  <c r="AC9" i="16"/>
  <c r="Z44" i="16"/>
  <c r="AC62" i="16"/>
  <c r="U12" i="16"/>
  <c r="V59" i="16"/>
  <c r="Y62" i="16"/>
  <c r="Y69" i="16"/>
  <c r="W13" i="16"/>
  <c r="P46" i="16"/>
  <c r="W88" i="16"/>
  <c r="S109" i="16"/>
  <c r="Z52" i="16"/>
  <c r="V51" i="16"/>
  <c r="Z78" i="16"/>
  <c r="Z62" i="16"/>
  <c r="U97" i="16"/>
  <c r="O7" i="28"/>
  <c r="D2" i="28"/>
  <c r="V30" i="16"/>
  <c r="W8" i="16"/>
  <c r="Y12" i="16"/>
  <c r="Y24" i="16"/>
  <c r="Z18" i="16"/>
  <c r="X110" i="16"/>
  <c r="Z84" i="16"/>
  <c r="S42" i="16"/>
  <c r="U37" i="16"/>
  <c r="Z47" i="16"/>
  <c r="V13" i="16"/>
  <c r="W64" i="16"/>
  <c r="S76" i="16"/>
  <c r="P72" i="16"/>
  <c r="U69" i="16"/>
  <c r="D6" i="28"/>
  <c r="X89" i="16"/>
  <c r="R47" i="16"/>
  <c r="X27" i="16"/>
  <c r="T93" i="16"/>
  <c r="Q26" i="16"/>
  <c r="P31" i="16"/>
  <c r="S108" i="16"/>
  <c r="S59" i="16"/>
  <c r="D9" i="20"/>
  <c r="X32" i="16"/>
  <c r="C4" i="28"/>
  <c r="T82" i="16"/>
  <c r="V16" i="16"/>
  <c r="D6" i="20"/>
  <c r="R101" i="16"/>
  <c r="AC63" i="16"/>
  <c r="Z58" i="16"/>
  <c r="P57" i="16"/>
  <c r="W38" i="16"/>
  <c r="W87" i="16"/>
  <c r="U72" i="16"/>
  <c r="Q54" i="16"/>
  <c r="Q27" i="16"/>
  <c r="T112" i="16"/>
  <c r="W80" i="16"/>
  <c r="T94" i="16"/>
  <c r="Q21" i="16"/>
  <c r="V81" i="16"/>
  <c r="O6" i="20"/>
  <c r="P94" i="16"/>
  <c r="H6" i="28"/>
  <c r="Y10" i="16"/>
  <c r="S33" i="16"/>
  <c r="P90" i="16"/>
  <c r="W65" i="16"/>
  <c r="Y73" i="16"/>
  <c r="U83" i="16"/>
  <c r="V43" i="16"/>
  <c r="Z10" i="16"/>
  <c r="P11" i="16"/>
  <c r="AC73" i="16"/>
  <c r="X41" i="16"/>
  <c r="V21" i="16"/>
  <c r="S55" i="16"/>
  <c r="D3" i="28"/>
  <c r="X18" i="16"/>
  <c r="U31" i="16"/>
  <c r="D4" i="20"/>
  <c r="R62" i="16"/>
  <c r="U98" i="16"/>
  <c r="W75" i="16"/>
  <c r="S88" i="16"/>
  <c r="P106" i="16"/>
  <c r="Y90" i="16"/>
  <c r="X49" i="16"/>
  <c r="S68" i="16"/>
  <c r="W43" i="16"/>
  <c r="Y109" i="16"/>
  <c r="X66" i="16"/>
  <c r="U93" i="16"/>
  <c r="R26" i="16"/>
  <c r="W93" i="16"/>
  <c r="Z54" i="16"/>
  <c r="R28" i="16"/>
  <c r="X35" i="16"/>
  <c r="O12" i="20"/>
  <c r="U46" i="16"/>
  <c r="Y107" i="16"/>
  <c r="W39" i="16"/>
  <c r="AC31" i="16"/>
  <c r="Y91" i="16"/>
  <c r="U68" i="16"/>
  <c r="Q34" i="16"/>
  <c r="AC71" i="16"/>
  <c r="W73" i="16"/>
  <c r="R3" i="16"/>
  <c r="T59" i="16"/>
  <c r="X85" i="16"/>
  <c r="Y102" i="16"/>
  <c r="V97" i="16"/>
  <c r="W28" i="16"/>
  <c r="U54" i="16"/>
  <c r="Z32" i="16"/>
  <c r="P79" i="16"/>
  <c r="S92" i="16"/>
  <c r="N3" i="28"/>
  <c r="T57" i="16"/>
  <c r="P49" i="16"/>
  <c r="Y86" i="16"/>
  <c r="S82" i="16"/>
  <c r="Z64" i="16"/>
  <c r="AC30" i="16"/>
  <c r="P74" i="16"/>
  <c r="Q87" i="16"/>
  <c r="Z108" i="16"/>
  <c r="W69" i="16"/>
  <c r="T69" i="16"/>
  <c r="S3" i="16"/>
  <c r="R70" i="16"/>
  <c r="R12" i="20"/>
  <c r="W76" i="16"/>
  <c r="T67" i="16"/>
  <c r="P43" i="16"/>
  <c r="T30" i="16"/>
  <c r="S107" i="16"/>
  <c r="D3" i="20"/>
  <c r="Q38" i="16"/>
  <c r="V112" i="16"/>
  <c r="V8" i="16"/>
  <c r="Y8" i="16"/>
  <c r="X54" i="16"/>
  <c r="T39" i="16"/>
  <c r="V39" i="16"/>
  <c r="AC41" i="16"/>
  <c r="U18" i="16"/>
  <c r="V76" i="16"/>
  <c r="Y104" i="16"/>
  <c r="U112" i="16"/>
  <c r="Q69" i="16"/>
  <c r="V19" i="16"/>
  <c r="S100" i="16"/>
  <c r="T38" i="16"/>
  <c r="S73" i="16"/>
  <c r="S112" i="16"/>
  <c r="Q103" i="16"/>
  <c r="U95" i="16"/>
  <c r="Z31" i="16"/>
  <c r="T24" i="16"/>
  <c r="Q53" i="16"/>
  <c r="T66" i="16"/>
  <c r="Z22" i="16"/>
  <c r="Q90" i="16"/>
  <c r="R67" i="16"/>
  <c r="Y64" i="16"/>
  <c r="T7" i="16"/>
  <c r="S87" i="16"/>
  <c r="S101" i="16"/>
  <c r="X82" i="16"/>
  <c r="W96" i="16"/>
  <c r="T80" i="16"/>
  <c r="W111" i="16"/>
  <c r="S52" i="16"/>
  <c r="Y18" i="16"/>
  <c r="W22" i="16"/>
  <c r="Q12" i="16"/>
  <c r="Z83" i="16"/>
  <c r="N5" i="28"/>
  <c r="U65" i="16"/>
  <c r="V24" i="16"/>
  <c r="Y54" i="16"/>
  <c r="D8" i="20"/>
  <c r="Z60" i="16"/>
  <c r="S98" i="16"/>
  <c r="AC51" i="16"/>
  <c r="O4" i="28"/>
  <c r="R106" i="16"/>
  <c r="S18" i="16"/>
  <c r="Q96" i="16"/>
  <c r="M6" i="28"/>
  <c r="Z96" i="16"/>
  <c r="V72" i="16"/>
  <c r="AC44" i="16"/>
  <c r="X52" i="16"/>
  <c r="Y87" i="16"/>
  <c r="V105" i="16"/>
  <c r="Y94" i="16"/>
  <c r="P5" i="16"/>
  <c r="X64" i="16"/>
  <c r="U99" i="16"/>
  <c r="Y59" i="16"/>
  <c r="U90" i="16"/>
  <c r="O4" i="20"/>
  <c r="P4" i="16"/>
  <c r="W11" i="16"/>
  <c r="Q70" i="16"/>
  <c r="B2" i="28"/>
  <c r="P65" i="16"/>
  <c r="W54" i="16"/>
  <c r="R7" i="20"/>
  <c r="X81" i="16"/>
  <c r="P85" i="16"/>
  <c r="Z56" i="16"/>
  <c r="X78" i="16"/>
  <c r="R105" i="16"/>
  <c r="R13" i="16"/>
  <c r="T32" i="16"/>
  <c r="T33" i="16"/>
  <c r="Q86" i="16"/>
  <c r="X5" i="16"/>
  <c r="S27" i="16"/>
  <c r="R30" i="16"/>
  <c r="U107" i="16"/>
  <c r="V73" i="16"/>
  <c r="W31" i="16"/>
  <c r="W47" i="16"/>
  <c r="S110" i="16"/>
  <c r="N4" i="28"/>
  <c r="U110" i="16"/>
  <c r="Q106" i="16"/>
  <c r="Y56" i="16"/>
  <c r="O2" i="20"/>
  <c r="P10" i="20"/>
  <c r="AC16" i="16"/>
  <c r="S15" i="16"/>
  <c r="Y101" i="16"/>
  <c r="P29" i="16"/>
  <c r="R17" i="16"/>
  <c r="X34" i="16"/>
  <c r="T3" i="16"/>
  <c r="Q41" i="16"/>
  <c r="W78" i="16"/>
  <c r="X22" i="16"/>
  <c r="F4" i="28"/>
  <c r="T96" i="16"/>
  <c r="X107" i="16"/>
  <c r="T31" i="16"/>
  <c r="U4" i="16"/>
  <c r="Y55" i="16"/>
  <c r="AC61" i="16"/>
  <c r="L6" i="28"/>
  <c r="U73" i="16"/>
  <c r="S21" i="16"/>
  <c r="Y61" i="16"/>
  <c r="R63" i="16"/>
  <c r="Y20" i="16"/>
  <c r="X91" i="16"/>
  <c r="Q56" i="16"/>
  <c r="Q97" i="16"/>
  <c r="U40" i="16"/>
  <c r="Z85" i="16"/>
  <c r="X30" i="16"/>
  <c r="U75" i="16"/>
  <c r="AC11" i="16"/>
  <c r="S84" i="16"/>
  <c r="X95" i="16"/>
  <c r="O8" i="20"/>
  <c r="Z100" i="16"/>
  <c r="X80" i="16"/>
  <c r="Q22" i="16"/>
  <c r="V31" i="16"/>
  <c r="P23" i="16"/>
  <c r="R92" i="16"/>
  <c r="U57" i="16"/>
  <c r="Q30" i="16"/>
  <c r="Z99" i="16"/>
  <c r="P10" i="16"/>
  <c r="I7" i="28"/>
  <c r="V3" i="16"/>
  <c r="T76" i="16"/>
  <c r="U59" i="16"/>
  <c r="R36" i="16"/>
  <c r="W91" i="16"/>
  <c r="T51" i="16"/>
  <c r="Z30" i="16"/>
  <c r="K7" i="28"/>
  <c r="Q92" i="16"/>
  <c r="S6" i="16"/>
  <c r="P62" i="16"/>
  <c r="AC109" i="16"/>
  <c r="W50" i="16"/>
  <c r="AC5" i="16"/>
  <c r="Q16" i="16"/>
  <c r="Z59" i="16"/>
  <c r="AC76" i="16"/>
  <c r="S61" i="16"/>
  <c r="R12" i="16"/>
  <c r="M5" i="28"/>
  <c r="Z51" i="16"/>
  <c r="W18" i="16"/>
  <c r="T49" i="16"/>
  <c r="M3" i="28"/>
  <c r="R104" i="16"/>
  <c r="R8" i="20"/>
  <c r="U103" i="16"/>
  <c r="Q72" i="16"/>
  <c r="P14" i="16"/>
  <c r="R9" i="20"/>
  <c r="T26" i="16"/>
  <c r="Y110" i="16"/>
  <c r="S39" i="16"/>
  <c r="U39" i="16"/>
  <c r="S5" i="16"/>
  <c r="P5" i="20"/>
  <c r="Z77" i="16"/>
  <c r="W70" i="16"/>
  <c r="R16" i="16"/>
  <c r="X77" i="16"/>
  <c r="J6" i="28"/>
  <c r="W20" i="16"/>
  <c r="Z86" i="16"/>
  <c r="Y81" i="16"/>
  <c r="V32" i="16"/>
  <c r="X76" i="16"/>
  <c r="S105" i="16"/>
  <c r="AC91" i="16"/>
  <c r="Z81" i="16"/>
  <c r="AC22" i="16"/>
  <c r="Z87" i="16"/>
  <c r="T106" i="16"/>
  <c r="W77" i="16"/>
  <c r="Z72" i="16"/>
  <c r="R60" i="16"/>
  <c r="P17" i="16"/>
  <c r="U49" i="16"/>
  <c r="S37" i="16"/>
  <c r="Q50" i="16"/>
  <c r="S75" i="16"/>
  <c r="X70" i="16"/>
  <c r="V99" i="16"/>
  <c r="T104" i="16"/>
  <c r="Y95" i="16"/>
  <c r="Y25" i="16"/>
  <c r="Z112" i="16"/>
  <c r="U111" i="16"/>
  <c r="Z35" i="16"/>
  <c r="AC82" i="16"/>
  <c r="P100" i="16"/>
  <c r="W24" i="16"/>
  <c r="Z104" i="16"/>
  <c r="Z74" i="16"/>
  <c r="T35" i="16"/>
  <c r="P11" i="20"/>
  <c r="Z46" i="16"/>
  <c r="Q109" i="16"/>
  <c r="P36" i="16"/>
  <c r="V11" i="16"/>
  <c r="Z79" i="16"/>
  <c r="AC27" i="16"/>
  <c r="Z73" i="16"/>
  <c r="U70" i="16"/>
  <c r="AC90" i="16"/>
  <c r="Z37" i="16"/>
  <c r="W58" i="16"/>
  <c r="X8" i="16"/>
  <c r="Z8" i="16"/>
  <c r="T97" i="16"/>
  <c r="R49" i="16"/>
  <c r="W19" i="16"/>
  <c r="S46" i="16"/>
  <c r="V15" i="16"/>
  <c r="T37" i="16"/>
  <c r="P66" i="16"/>
  <c r="Y108" i="16"/>
  <c r="I5" i="28"/>
  <c r="AC79" i="16"/>
  <c r="P2" i="20"/>
  <c r="V87" i="16"/>
  <c r="AC12" i="16"/>
  <c r="D4" i="28"/>
  <c r="X31" i="16"/>
  <c r="P21" i="16"/>
  <c r="T53" i="16"/>
  <c r="P91" i="16"/>
  <c r="R109" i="16"/>
  <c r="P51" i="16"/>
  <c r="T4" i="16"/>
  <c r="V92" i="16"/>
  <c r="S81" i="16"/>
  <c r="AC3" i="16"/>
  <c r="AC14" i="16"/>
  <c r="T110" i="16"/>
  <c r="Z101" i="16"/>
  <c r="N2" i="28"/>
  <c r="X55" i="16"/>
  <c r="AC55" i="16"/>
  <c r="J4" i="28"/>
  <c r="Q82" i="16"/>
  <c r="X67" i="16"/>
  <c r="G7" i="28"/>
  <c r="Y97" i="16"/>
  <c r="Q37" i="16"/>
  <c r="Y11" i="16"/>
  <c r="R96" i="16"/>
  <c r="Z21" i="16"/>
  <c r="Y37" i="16"/>
  <c r="Y5" i="16"/>
  <c r="AC78" i="16"/>
  <c r="T87" i="16"/>
  <c r="T34" i="16"/>
  <c r="F6" i="28"/>
  <c r="S51" i="16"/>
  <c r="S80" i="16"/>
  <c r="Q35" i="16"/>
  <c r="J3" i="28"/>
  <c r="Z23" i="16"/>
  <c r="S111" i="16"/>
  <c r="Y68" i="16"/>
  <c r="Q47" i="16"/>
  <c r="Y71" i="16"/>
  <c r="C7" i="28"/>
  <c r="P112" i="16"/>
  <c r="W14" i="16"/>
  <c r="P77" i="16"/>
  <c r="S24" i="16"/>
  <c r="V75" i="16"/>
  <c r="Q112" i="16"/>
  <c r="O14" i="20"/>
  <c r="X38" i="16"/>
  <c r="AC6" i="16"/>
  <c r="U76" i="16"/>
  <c r="V66" i="16"/>
  <c r="Y39" i="16"/>
  <c r="V53" i="16"/>
  <c r="P88" i="16"/>
  <c r="W104" i="16"/>
  <c r="U21" i="16"/>
  <c r="R56" i="16"/>
  <c r="P70" i="16"/>
  <c r="Y16" i="16"/>
  <c r="Y49" i="16"/>
  <c r="T102" i="16"/>
  <c r="P28" i="16"/>
  <c r="Z11" i="16"/>
  <c r="R15" i="20"/>
  <c r="U77" i="16"/>
  <c r="U5" i="16"/>
  <c r="Q107" i="16"/>
  <c r="X102" i="16"/>
  <c r="U109" i="16"/>
  <c r="P84" i="16"/>
  <c r="Q44" i="16"/>
  <c r="Q66" i="16"/>
  <c r="R82" i="16"/>
  <c r="V62" i="16"/>
  <c r="W6" i="16"/>
  <c r="H2" i="28"/>
  <c r="R112" i="16"/>
  <c r="P42" i="16"/>
  <c r="Z70" i="16"/>
  <c r="AC26" i="16"/>
  <c r="U35" i="16"/>
  <c r="X14" i="16"/>
  <c r="S66" i="16"/>
  <c r="Y77" i="16"/>
  <c r="W94" i="16"/>
  <c r="Q100" i="16"/>
  <c r="V78" i="16"/>
  <c r="R10" i="20"/>
  <c r="T45" i="16"/>
  <c r="Y42" i="16"/>
  <c r="R5" i="20"/>
  <c r="V69" i="16"/>
  <c r="V111" i="16"/>
  <c r="Y103" i="16"/>
  <c r="R22" i="16"/>
  <c r="U105" i="16"/>
  <c r="W100" i="16"/>
  <c r="R59" i="16"/>
  <c r="R25" i="16"/>
  <c r="W103" i="16"/>
  <c r="Z55" i="16"/>
  <c r="P7" i="20"/>
  <c r="Q67" i="16"/>
  <c r="Y43" i="16"/>
  <c r="T16" i="16"/>
  <c r="V83" i="16"/>
  <c r="U64" i="16"/>
  <c r="T79" i="16"/>
  <c r="Q31" i="16"/>
  <c r="S35" i="16"/>
  <c r="V7" i="16"/>
  <c r="U102" i="16"/>
  <c r="W33" i="16"/>
  <c r="R76" i="16"/>
  <c r="R98" i="16"/>
  <c r="Q78" i="16"/>
  <c r="W95" i="16"/>
  <c r="U29" i="16"/>
  <c r="V50" i="16"/>
  <c r="Q61" i="16"/>
  <c r="V106" i="16"/>
  <c r="AC68" i="16"/>
  <c r="Y82" i="16"/>
  <c r="R33" i="16"/>
  <c r="C2" i="28"/>
  <c r="P12" i="16"/>
  <c r="R89" i="16"/>
  <c r="S64" i="16"/>
  <c r="AC66" i="16"/>
  <c r="T50" i="16"/>
  <c r="O3" i="28"/>
  <c r="P8" i="20"/>
  <c r="U60" i="16"/>
  <c r="P39" i="16"/>
  <c r="X51" i="16"/>
  <c r="P38" i="16"/>
  <c r="Z9" i="16"/>
  <c r="AC42" i="16"/>
  <c r="K6" i="28"/>
  <c r="S71" i="16"/>
  <c r="T43" i="16"/>
  <c r="Y13" i="16"/>
  <c r="T27" i="16"/>
  <c r="S90" i="16"/>
  <c r="P93" i="16"/>
  <c r="T101" i="16"/>
  <c r="AC89" i="16"/>
  <c r="AC103" i="16"/>
  <c r="V77" i="16"/>
  <c r="U23" i="16"/>
  <c r="X53" i="16"/>
  <c r="Y79" i="16"/>
  <c r="X9" i="16"/>
  <c r="T98" i="16"/>
  <c r="Q98" i="16"/>
  <c r="V49" i="16"/>
  <c r="Q94" i="16"/>
  <c r="Q75" i="16"/>
  <c r="R4" i="20"/>
  <c r="S17" i="16"/>
  <c r="P20" i="16"/>
  <c r="T111" i="16"/>
  <c r="W92" i="16"/>
  <c r="Q15" i="16"/>
  <c r="Q85" i="16"/>
  <c r="Z111" i="16"/>
  <c r="Q19" i="16"/>
  <c r="X83" i="16"/>
  <c r="S96" i="16"/>
  <c r="E4" i="28"/>
  <c r="U16" i="16"/>
  <c r="T109" i="16"/>
  <c r="T81" i="16"/>
  <c r="W86" i="16"/>
  <c r="U6" i="16"/>
  <c r="F2" i="28"/>
  <c r="Y93" i="16"/>
  <c r="AC93" i="16"/>
  <c r="Y27" i="16"/>
  <c r="S67" i="16"/>
  <c r="AC18" i="16"/>
  <c r="Y111" i="16"/>
  <c r="R107" i="16"/>
  <c r="P87" i="16"/>
  <c r="S65" i="16"/>
  <c r="V88" i="16"/>
  <c r="X21" i="16"/>
  <c r="S50" i="16"/>
  <c r="Z24" i="16"/>
  <c r="Y9" i="16"/>
  <c r="K3" i="28"/>
  <c r="W63" i="16"/>
  <c r="U41" i="16"/>
  <c r="T91" i="16"/>
  <c r="X45" i="16"/>
  <c r="R48" i="16"/>
  <c r="AC19" i="16"/>
  <c r="W21" i="16"/>
  <c r="W29" i="16"/>
  <c r="R44" i="16"/>
  <c r="Q43" i="16"/>
  <c r="AC70" i="16"/>
  <c r="W51" i="16"/>
  <c r="Y30" i="16"/>
  <c r="R68" i="16"/>
  <c r="W41" i="16"/>
  <c r="AC77" i="16"/>
  <c r="Z42" i="16"/>
  <c r="Y48" i="16"/>
  <c r="Y40" i="16"/>
  <c r="AC92" i="16"/>
  <c r="P7" i="16"/>
  <c r="V18" i="16"/>
  <c r="P53" i="16"/>
  <c r="S26" i="16"/>
  <c r="Q9" i="16"/>
  <c r="W109" i="16"/>
  <c r="C5" i="28"/>
  <c r="T63" i="16"/>
  <c r="S19" i="16"/>
  <c r="R7" i="16"/>
  <c r="R94" i="16"/>
  <c r="Y76" i="16"/>
  <c r="V27" i="16"/>
  <c r="Q95" i="16"/>
  <c r="AC10" i="16"/>
  <c r="R41" i="16"/>
  <c r="Y26" i="16"/>
  <c r="V101" i="16"/>
  <c r="Q77" i="16"/>
  <c r="S79" i="16"/>
  <c r="Z49" i="16"/>
  <c r="R54" i="16"/>
  <c r="W37" i="16"/>
  <c r="X7" i="16"/>
  <c r="R86" i="16"/>
  <c r="R73" i="16"/>
  <c r="P13" i="20"/>
  <c r="Z66" i="16"/>
  <c r="S4" i="16"/>
  <c r="D7" i="28"/>
  <c r="S34" i="16"/>
  <c r="Z105" i="16"/>
  <c r="Q99" i="16"/>
  <c r="R80" i="16"/>
  <c r="P89" i="16"/>
  <c r="T47" i="16"/>
  <c r="Y65" i="16"/>
  <c r="P47" i="16"/>
  <c r="X39" i="16"/>
  <c r="Z82" i="16"/>
  <c r="X101" i="16"/>
  <c r="Z92" i="16"/>
  <c r="P37" i="16"/>
  <c r="T18" i="16"/>
  <c r="P98" i="16"/>
  <c r="Y57" i="16"/>
  <c r="P44" i="16"/>
  <c r="X58" i="16"/>
  <c r="T83" i="16"/>
  <c r="Y44" i="16"/>
  <c r="T71" i="16"/>
  <c r="X47" i="16"/>
  <c r="AC72" i="16"/>
  <c r="AC37" i="16"/>
  <c r="S12" i="16"/>
  <c r="U25" i="16"/>
  <c r="U74" i="16"/>
  <c r="E3" i="28"/>
  <c r="Z63" i="16"/>
  <c r="T72" i="16"/>
  <c r="AC81" i="16"/>
  <c r="P32" i="16"/>
  <c r="U43" i="16"/>
  <c r="Y51" i="16"/>
  <c r="C3" i="28"/>
  <c r="S14" i="16"/>
  <c r="W25" i="16"/>
  <c r="Z26" i="16"/>
  <c r="R20" i="16"/>
  <c r="AC95" i="16"/>
  <c r="U28" i="16"/>
  <c r="Y100" i="16"/>
  <c r="V60" i="16"/>
  <c r="Y89" i="16"/>
  <c r="Y60" i="16"/>
  <c r="V100" i="16"/>
  <c r="AC50" i="16"/>
  <c r="V89" i="16"/>
  <c r="Z7" i="16"/>
  <c r="S13" i="16"/>
  <c r="V10" i="16"/>
  <c r="AC99" i="16"/>
  <c r="U100" i="16"/>
  <c r="Q60" i="16"/>
  <c r="X42" i="16"/>
  <c r="R95" i="16"/>
  <c r="U27" i="16"/>
  <c r="W112" i="16"/>
  <c r="P64" i="16"/>
  <c r="X88" i="16"/>
  <c r="U32" i="16"/>
  <c r="P67" i="16"/>
  <c r="S94" i="16"/>
  <c r="AC80" i="16"/>
  <c r="AC67" i="16"/>
  <c r="O9" i="20"/>
  <c r="W32" i="16"/>
  <c r="P35" i="16"/>
  <c r="T20" i="16"/>
  <c r="P110" i="16"/>
  <c r="W60" i="16"/>
  <c r="AC43" i="16"/>
  <c r="U13" i="16"/>
  <c r="Z16" i="16"/>
  <c r="D5" i="20"/>
  <c r="U71" i="16"/>
  <c r="R93" i="16"/>
  <c r="T60" i="16"/>
  <c r="Z33" i="16"/>
  <c r="V36" i="16"/>
  <c r="R18" i="16"/>
  <c r="W72" i="16"/>
  <c r="Z12" i="16"/>
  <c r="W44" i="16"/>
  <c r="Y7" i="16"/>
  <c r="W83" i="16"/>
  <c r="W99" i="16"/>
  <c r="W55" i="16"/>
  <c r="Q91" i="16"/>
  <c r="U38" i="16"/>
  <c r="T105" i="16"/>
  <c r="R66" i="16"/>
  <c r="X40" i="16"/>
  <c r="R65" i="16"/>
  <c r="U101" i="16"/>
  <c r="P6" i="20"/>
  <c r="P24" i="16"/>
  <c r="S102" i="16"/>
  <c r="AC34" i="16"/>
  <c r="X19" i="16"/>
  <c r="S7" i="16"/>
  <c r="Q49" i="16"/>
  <c r="Y23" i="16"/>
  <c r="Y17" i="16"/>
  <c r="J2" i="28"/>
  <c r="S72" i="16"/>
  <c r="Y32" i="16"/>
  <c r="Q45" i="16"/>
  <c r="R84" i="16"/>
  <c r="Z41" i="16"/>
  <c r="S69" i="16"/>
  <c r="Z40" i="16"/>
  <c r="P101" i="16"/>
  <c r="R6" i="16"/>
  <c r="T10" i="16"/>
  <c r="Q14" i="16"/>
  <c r="W98" i="16"/>
  <c r="X68" i="16"/>
  <c r="R42" i="16"/>
  <c r="V110" i="16"/>
  <c r="N6" i="28"/>
  <c r="Y99" i="16"/>
  <c r="J7" i="28"/>
  <c r="AC23" i="16"/>
  <c r="S10" i="16"/>
  <c r="B4" i="28"/>
  <c r="X37" i="16"/>
  <c r="V90" i="16"/>
  <c r="E7" i="28"/>
  <c r="R14" i="20"/>
  <c r="X36" i="16"/>
  <c r="S29" i="16"/>
  <c r="Z15" i="16"/>
  <c r="S86" i="16"/>
  <c r="P86" i="16"/>
  <c r="Q11" i="16"/>
  <c r="U78" i="16"/>
  <c r="V23" i="16"/>
  <c r="V65" i="16"/>
  <c r="S22" i="16"/>
  <c r="T46" i="16"/>
  <c r="Z20" i="16"/>
  <c r="V80" i="16"/>
  <c r="C6" i="28"/>
  <c r="X63" i="16"/>
  <c r="Y19" i="16"/>
  <c r="O5" i="28"/>
  <c r="Q24" i="16"/>
  <c r="AC36" i="16"/>
  <c r="U88" i="16"/>
  <c r="F3" i="28"/>
  <c r="X111" i="16"/>
  <c r="AC56" i="16"/>
  <c r="W74" i="16"/>
  <c r="Y52" i="16"/>
  <c r="S106" i="16"/>
  <c r="X17" i="16"/>
  <c r="Z65" i="16"/>
  <c r="S44" i="16"/>
  <c r="Y33" i="16"/>
  <c r="Z34" i="16"/>
  <c r="Z69" i="16"/>
  <c r="W102" i="16"/>
  <c r="R108" i="16"/>
  <c r="R11" i="16"/>
  <c r="U86" i="16"/>
  <c r="Q20" i="16"/>
  <c r="X86" i="16"/>
  <c r="AC65" i="16"/>
  <c r="T9" i="16"/>
  <c r="W27" i="16"/>
  <c r="U84" i="16"/>
  <c r="Z93" i="16"/>
  <c r="P40" i="16"/>
  <c r="Y29" i="16"/>
  <c r="R90" i="16"/>
  <c r="Z95" i="16"/>
  <c r="S70" i="16"/>
  <c r="Q52" i="16"/>
  <c r="W84" i="16"/>
  <c r="P33" i="16"/>
  <c r="U48" i="16"/>
  <c r="S38" i="16"/>
  <c r="Z94" i="16"/>
  <c r="V46" i="16"/>
  <c r="O10" i="20"/>
  <c r="X61" i="16"/>
  <c r="V82" i="16"/>
  <c r="AC38" i="16"/>
  <c r="W57" i="16"/>
  <c r="D14" i="20"/>
  <c r="R8" i="16"/>
  <c r="U85" i="16"/>
  <c r="W89" i="16"/>
  <c r="P75" i="16"/>
  <c r="W4" i="16"/>
  <c r="U7" i="16"/>
  <c r="Z25" i="16"/>
  <c r="R34" i="16"/>
  <c r="Q4" i="16"/>
  <c r="X96" i="16"/>
  <c r="V9" i="16"/>
  <c r="V45" i="16"/>
  <c r="R79" i="16"/>
  <c r="P52" i="16"/>
  <c r="AC106" i="16"/>
  <c r="U30" i="16"/>
  <c r="X44" i="16"/>
  <c r="V57" i="16"/>
  <c r="M2" i="28"/>
  <c r="K2" i="28"/>
  <c r="Z13" i="16"/>
  <c r="Q89" i="16"/>
  <c r="Y84" i="16"/>
  <c r="S40" i="16"/>
  <c r="U91" i="16"/>
  <c r="R74" i="16"/>
  <c r="V55" i="16"/>
  <c r="S60" i="16"/>
  <c r="U24" i="16"/>
  <c r="S23" i="16"/>
  <c r="W61" i="16"/>
  <c r="Z3" i="16"/>
  <c r="W53" i="16"/>
  <c r="Q40" i="16"/>
  <c r="T100" i="16"/>
  <c r="U82" i="16"/>
  <c r="W3" i="16"/>
  <c r="Q36" i="16"/>
  <c r="U55" i="16"/>
  <c r="S63" i="16"/>
  <c r="T86" i="16"/>
  <c r="P3" i="20"/>
  <c r="X79" i="16"/>
  <c r="X6" i="16"/>
  <c r="P104" i="16"/>
  <c r="V44" i="16"/>
  <c r="W42" i="16"/>
  <c r="L5" i="28"/>
  <c r="U53" i="16"/>
  <c r="Y96" i="16"/>
  <c r="V79" i="16"/>
  <c r="Y47" i="16"/>
  <c r="Q64" i="16"/>
  <c r="V26" i="16"/>
  <c r="P3" i="16"/>
  <c r="G4" i="28"/>
  <c r="P26" i="16"/>
  <c r="T13" i="16"/>
  <c r="U94" i="16"/>
  <c r="Q39" i="16"/>
  <c r="AC84" i="16"/>
  <c r="T88" i="16"/>
  <c r="T95" i="16"/>
  <c r="R99" i="16"/>
  <c r="S36" i="16"/>
  <c r="T41" i="16"/>
  <c r="R64" i="16"/>
  <c r="P15" i="20"/>
  <c r="P83" i="16"/>
  <c r="R32" i="16"/>
  <c r="R78" i="16"/>
  <c r="S62" i="16"/>
  <c r="S85" i="16"/>
  <c r="Q32" i="16"/>
  <c r="U51" i="16"/>
  <c r="Z75" i="16"/>
  <c r="AC69" i="16"/>
  <c r="P69" i="16"/>
  <c r="X100" i="16"/>
  <c r="G5" i="28"/>
  <c r="Y83" i="16"/>
  <c r="R13" i="20"/>
  <c r="AC86" i="16"/>
  <c r="Q58" i="16"/>
  <c r="Y28" i="16"/>
  <c r="AC60" i="16"/>
  <c r="U42" i="16"/>
  <c r="D11" i="20"/>
  <c r="W101" i="16"/>
  <c r="Q5" i="16"/>
  <c r="W107" i="16"/>
  <c r="V25" i="16"/>
  <c r="Q76" i="16"/>
  <c r="X3" i="16"/>
  <c r="AC8" i="16"/>
  <c r="AC49" i="16"/>
  <c r="V17" i="16"/>
  <c r="T52" i="16"/>
  <c r="S32" i="16"/>
  <c r="Z97" i="16"/>
  <c r="S83" i="16"/>
  <c r="V108" i="16"/>
  <c r="Y88" i="16"/>
  <c r="Q3" i="16"/>
  <c r="Z67" i="16"/>
  <c r="R69" i="16"/>
  <c r="R71" i="16"/>
  <c r="U89" i="16"/>
  <c r="AC46" i="16"/>
  <c r="T21" i="16"/>
  <c r="R57" i="16"/>
  <c r="X104" i="16"/>
  <c r="W23" i="16"/>
  <c r="V63" i="16"/>
  <c r="T29" i="16"/>
  <c r="W12" i="16"/>
  <c r="M4" i="28"/>
  <c r="T15" i="16"/>
  <c r="X12" i="16"/>
  <c r="R38" i="16"/>
  <c r="R3" i="20"/>
  <c r="T62" i="16"/>
  <c r="V67" i="16"/>
  <c r="Y66" i="16"/>
  <c r="P19" i="16"/>
  <c r="AC33" i="16"/>
  <c r="R61" i="16"/>
  <c r="E6" i="28"/>
  <c r="W16" i="16"/>
  <c r="Q51" i="16"/>
  <c r="Q84" i="16"/>
  <c r="W68" i="16"/>
  <c r="P50" i="16"/>
  <c r="Y75" i="16"/>
  <c r="X99" i="16"/>
  <c r="R11" i="20"/>
  <c r="X108" i="16"/>
  <c r="Q83" i="16"/>
  <c r="U17" i="16"/>
  <c r="V58" i="16"/>
  <c r="Y72" i="16"/>
  <c r="R91" i="16"/>
  <c r="AC20" i="16"/>
  <c r="S45" i="16"/>
  <c r="Y53" i="16"/>
  <c r="W10" i="16"/>
  <c r="Q18" i="16"/>
  <c r="V104" i="16"/>
  <c r="P68" i="16"/>
  <c r="R85" i="16"/>
  <c r="P30" i="16"/>
  <c r="U8" i="16"/>
  <c r="Y36" i="16"/>
  <c r="V107" i="16"/>
  <c r="V4" i="16"/>
  <c r="Z28" i="16"/>
  <c r="R102" i="16"/>
  <c r="T84" i="16"/>
  <c r="X16" i="16"/>
  <c r="R29" i="16"/>
  <c r="Q102" i="16"/>
  <c r="W106" i="16"/>
  <c r="Q71" i="16"/>
  <c r="AC74" i="16"/>
  <c r="Y70" i="16"/>
  <c r="Q42" i="16"/>
  <c r="D5" i="28"/>
  <c r="Q81" i="16"/>
  <c r="Y58" i="16"/>
  <c r="Z110" i="16"/>
  <c r="V109" i="16"/>
  <c r="S9" i="16"/>
  <c r="X74" i="16"/>
  <c r="S99" i="16"/>
  <c r="R6" i="20"/>
  <c r="W35" i="16"/>
  <c r="P95" i="16"/>
  <c r="Z106" i="16"/>
  <c r="X87" i="16"/>
  <c r="Y15" i="16"/>
  <c r="X29" i="16"/>
  <c r="R27" i="16"/>
  <c r="Z109" i="16"/>
  <c r="T90" i="16"/>
  <c r="Y74" i="16"/>
  <c r="T89" i="16"/>
  <c r="W66" i="16"/>
  <c r="V94" i="16"/>
  <c r="R31" i="16"/>
  <c r="R53" i="16"/>
  <c r="T36" i="16"/>
  <c r="Z90" i="16"/>
  <c r="X94" i="16"/>
  <c r="U108" i="16"/>
  <c r="V6" i="16"/>
  <c r="R110" i="16"/>
  <c r="V103" i="16"/>
  <c r="Y106" i="16"/>
  <c r="P107" i="16"/>
  <c r="G6" i="28"/>
  <c r="S56" i="16"/>
  <c r="P15" i="16"/>
  <c r="Y105" i="16"/>
  <c r="Q10" i="16"/>
  <c r="P109" i="16"/>
  <c r="X56" i="16"/>
  <c r="V52" i="16"/>
  <c r="AC87" i="16"/>
  <c r="W108" i="16"/>
  <c r="M7" i="28"/>
  <c r="AC85" i="16"/>
  <c r="Q108" i="16"/>
  <c r="Q93" i="16"/>
  <c r="Z45" i="16"/>
  <c r="U66" i="16"/>
  <c r="AC110" i="16"/>
  <c r="T5" i="16"/>
  <c r="W90" i="16"/>
  <c r="P105" i="16"/>
  <c r="T85" i="16"/>
  <c r="P8" i="16"/>
  <c r="U9" i="16"/>
  <c r="P48" i="16"/>
  <c r="Z68" i="16"/>
  <c r="Z61" i="16"/>
  <c r="W97" i="16"/>
  <c r="V38" i="16"/>
  <c r="P54" i="16"/>
  <c r="U33" i="16"/>
  <c r="AC47" i="16"/>
  <c r="T99" i="16"/>
  <c r="S104" i="16"/>
  <c r="W52" i="16"/>
  <c r="U67" i="16"/>
  <c r="X46" i="16"/>
  <c r="R75" i="16"/>
  <c r="R88" i="16"/>
  <c r="L3" i="28"/>
  <c r="U3" i="16"/>
  <c r="U96" i="16"/>
  <c r="X84" i="16"/>
  <c r="X105" i="16"/>
  <c r="V84" i="16"/>
  <c r="R45" i="16"/>
  <c r="T103" i="16"/>
  <c r="AC45" i="16"/>
  <c r="Z19" i="16"/>
  <c r="F7" i="28"/>
  <c r="Q33" i="16"/>
  <c r="U50" i="16"/>
  <c r="T75" i="16"/>
  <c r="X13" i="16"/>
  <c r="H5" i="28"/>
  <c r="V91" i="16"/>
  <c r="P80" i="16"/>
  <c r="R39" i="16"/>
  <c r="Y22" i="16"/>
  <c r="W5" i="16"/>
  <c r="Q7" i="16"/>
  <c r="J5" i="28"/>
  <c r="W45" i="16"/>
  <c r="U34" i="16"/>
  <c r="Z71" i="16"/>
  <c r="AC15" i="16"/>
  <c r="Y4" i="16"/>
  <c r="Z76" i="16"/>
  <c r="U52" i="16"/>
  <c r="Z36" i="16"/>
  <c r="Z17" i="16"/>
  <c r="AC48" i="16"/>
  <c r="W30" i="16"/>
  <c r="Q13" i="16"/>
  <c r="Z98" i="16"/>
  <c r="W34" i="16"/>
  <c r="L7" i="28"/>
  <c r="W26" i="16"/>
  <c r="Y112" i="16"/>
  <c r="T23" i="16"/>
  <c r="Y3" i="16"/>
  <c r="W36" i="16"/>
  <c r="T64" i="16"/>
  <c r="Z80" i="16"/>
  <c r="V98" i="16"/>
  <c r="S47" i="16"/>
  <c r="AC83" i="16"/>
  <c r="X62" i="16"/>
  <c r="I6" i="28"/>
  <c r="U80" i="16"/>
  <c r="Q104" i="16"/>
  <c r="T22" i="16"/>
  <c r="P58" i="16"/>
  <c r="Q6" i="16"/>
  <c r="U22" i="16"/>
  <c r="V95" i="16"/>
  <c r="P34" i="16"/>
  <c r="T77" i="16"/>
  <c r="AC107" i="16"/>
  <c r="Y46" i="16"/>
  <c r="U20" i="16"/>
  <c r="X57" i="16"/>
  <c r="R24" i="16"/>
  <c r="P56" i="16"/>
  <c r="U62" i="16"/>
  <c r="AC64" i="16"/>
  <c r="S11" i="16"/>
  <c r="R83" i="16"/>
  <c r="AC39" i="16"/>
  <c r="Q68" i="16"/>
  <c r="T25" i="16"/>
  <c r="U106" i="16"/>
  <c r="P61" i="16"/>
  <c r="P6" i="16"/>
  <c r="V71" i="16"/>
  <c r="V28" i="16"/>
  <c r="P41" i="16"/>
  <c r="AC101" i="16"/>
  <c r="T6" i="16"/>
  <c r="U87" i="16"/>
  <c r="O7" i="20"/>
  <c r="X73" i="16"/>
  <c r="AC59" i="16"/>
  <c r="AC35" i="16"/>
  <c r="O13" i="20"/>
  <c r="AC17" i="16"/>
  <c r="W17" i="16"/>
  <c r="AC7" i="16"/>
  <c r="Y34" i="16"/>
  <c r="AC88" i="16"/>
  <c r="Q57" i="16"/>
  <c r="Q80" i="16"/>
  <c r="Q73" i="16"/>
  <c r="P99" i="16"/>
  <c r="P59" i="16"/>
  <c r="P73" i="16"/>
  <c r="Y78" i="16"/>
  <c r="S48" i="16"/>
  <c r="X90" i="16"/>
  <c r="P18" i="16"/>
  <c r="N7" i="28"/>
  <c r="V74" i="16"/>
  <c r="S74" i="16"/>
  <c r="Y45" i="16"/>
  <c r="Z5" i="16"/>
  <c r="Z107" i="16"/>
  <c r="D15" i="20"/>
  <c r="S93" i="16"/>
  <c r="P4" i="20"/>
  <c r="Z53" i="16"/>
  <c r="AC58" i="16"/>
  <c r="W79" i="16"/>
  <c r="P45" i="16"/>
  <c r="R97" i="16"/>
  <c r="Q63" i="16"/>
  <c r="Z48" i="16"/>
  <c r="AC28" i="16"/>
  <c r="AC112" i="16"/>
  <c r="B3" i="28"/>
  <c r="R15" i="16"/>
  <c r="B5" i="28"/>
  <c r="S95" i="16"/>
  <c r="Z50" i="16"/>
  <c r="P96" i="16"/>
  <c r="P97" i="16"/>
  <c r="Y41" i="16"/>
  <c r="X60" i="16"/>
  <c r="R21" i="16"/>
  <c r="P16" i="16"/>
  <c r="AC32" i="16"/>
  <c r="AC54" i="16"/>
  <c r="U81" i="16"/>
  <c r="AC105" i="16"/>
  <c r="X93" i="16"/>
  <c r="P14" i="20"/>
  <c r="R5" i="16"/>
  <c r="Q59" i="16"/>
  <c r="T55" i="16"/>
  <c r="Q25" i="16"/>
  <c r="T44" i="16"/>
  <c r="AC97" i="16"/>
  <c r="K5" i="28"/>
  <c r="O5" i="20"/>
  <c r="Q28" i="16"/>
  <c r="Q62" i="16"/>
  <c r="W15" i="16"/>
  <c r="O11" i="20"/>
  <c r="G3" i="28"/>
  <c r="V37" i="16"/>
  <c r="AC24" i="16"/>
  <c r="D2" i="20"/>
  <c r="X72" i="16"/>
  <c r="R103" i="16"/>
  <c r="X65" i="16"/>
  <c r="R55" i="16"/>
  <c r="Q110" i="16"/>
  <c r="Q111" i="16"/>
  <c r="Y50" i="16"/>
  <c r="T61" i="16"/>
  <c r="R19" i="16"/>
  <c r="T92" i="16"/>
  <c r="Y92" i="16"/>
  <c r="Z6" i="16"/>
  <c r="P76" i="16"/>
  <c r="X15" i="16"/>
  <c r="P82" i="16"/>
  <c r="W48" i="16"/>
  <c r="W62" i="16"/>
  <c r="V22" i="16"/>
  <c r="Y67" i="16"/>
  <c r="D10" i="20"/>
  <c r="W110" i="16"/>
  <c r="V102" i="16"/>
  <c r="T68" i="16"/>
  <c r="E2" i="28"/>
  <c r="AC21" i="16"/>
  <c r="O3" i="20"/>
  <c r="X98" i="16"/>
  <c r="T12" i="16"/>
  <c r="V14" i="16"/>
  <c r="AC98" i="16"/>
  <c r="X69" i="16"/>
  <c r="T40" i="16"/>
  <c r="U44" i="16"/>
  <c r="Z14" i="16"/>
  <c r="V5" i="16"/>
  <c r="R9" i="16"/>
  <c r="P22" i="16"/>
  <c r="X23" i="16"/>
  <c r="R2" i="20"/>
  <c r="Z91" i="16"/>
  <c r="Y38" i="16"/>
  <c r="P81" i="16"/>
  <c r="Y31" i="16"/>
  <c r="S41" i="16"/>
  <c r="Z57" i="16"/>
  <c r="O6" i="28"/>
  <c r="D13" i="20"/>
  <c r="P60" i="16"/>
  <c r="Q8" i="16"/>
  <c r="AC25" i="16"/>
  <c r="W105" i="16"/>
  <c r="V61" i="16"/>
  <c r="T11" i="16"/>
  <c r="Y98" i="16"/>
  <c r="Z88" i="16"/>
  <c r="AC94" i="16"/>
  <c r="AC96" i="16"/>
  <c r="Q88" i="16"/>
  <c r="E5" i="28"/>
  <c r="V35" i="16"/>
  <c r="R10" i="16"/>
  <c r="Q23" i="16"/>
  <c r="X112" i="16"/>
  <c r="Q55" i="16"/>
  <c r="U45" i="16"/>
  <c r="V86" i="16"/>
  <c r="P103" i="16"/>
  <c r="B7" i="28"/>
  <c r="Q105" i="16"/>
  <c r="W85" i="16"/>
  <c r="X28" i="16"/>
  <c r="T17" i="16"/>
  <c r="R14" i="16"/>
  <c r="AC111" i="16"/>
  <c r="T108" i="16"/>
  <c r="U56" i="16"/>
  <c r="I2" i="28"/>
  <c r="B6" i="28"/>
  <c r="S16" i="16"/>
  <c r="S25" i="16"/>
  <c r="Z102" i="16"/>
  <c r="W71" i="16"/>
  <c r="P111" i="16"/>
  <c r="S58" i="16"/>
  <c r="P12" i="20"/>
  <c r="V41" i="16"/>
  <c r="V29" i="16"/>
  <c r="AC29" i="16"/>
  <c r="P92" i="16"/>
  <c r="X106" i="16"/>
  <c r="P27" i="16"/>
  <c r="E22" i="30" l="1"/>
  <c r="E38" i="30"/>
  <c r="E87" i="30"/>
  <c r="E17" i="30"/>
  <c r="E40" i="30"/>
  <c r="E41" i="30"/>
  <c r="E63" i="30"/>
  <c r="E82" i="30"/>
  <c r="E93" i="30"/>
  <c r="E51" i="30"/>
  <c r="E125" i="30"/>
  <c r="E43" i="30"/>
  <c r="E54" i="30"/>
  <c r="E5" i="30"/>
  <c r="E94" i="30"/>
  <c r="E101" i="30"/>
  <c r="E31" i="30"/>
  <c r="E96" i="30"/>
  <c r="E49" i="30"/>
  <c r="E25" i="30"/>
  <c r="E8" i="30"/>
  <c r="E120" i="30"/>
  <c r="E36" i="30"/>
  <c r="E81" i="30"/>
  <c r="E48" i="30"/>
  <c r="E52" i="30"/>
  <c r="E61" i="30"/>
  <c r="E53" i="30"/>
  <c r="E75" i="30"/>
  <c r="E92" i="30"/>
  <c r="E62" i="30"/>
  <c r="E13" i="30"/>
  <c r="E112" i="30"/>
  <c r="E24" i="30"/>
  <c r="E65" i="30"/>
  <c r="E121" i="30"/>
  <c r="E27" i="30"/>
  <c r="E23" i="30"/>
  <c r="E123" i="30"/>
  <c r="E11" i="30"/>
  <c r="E15" i="30"/>
  <c r="E44" i="30"/>
  <c r="E90" i="30"/>
  <c r="E115" i="30"/>
  <c r="E33" i="30"/>
  <c r="E7" i="30"/>
  <c r="E126" i="30"/>
  <c r="E118" i="30"/>
  <c r="E104" i="30"/>
  <c r="E106" i="30"/>
  <c r="E72" i="30"/>
  <c r="E116" i="30"/>
  <c r="E79" i="30"/>
  <c r="E109" i="30"/>
  <c r="E18" i="30"/>
  <c r="E67" i="30"/>
  <c r="E73" i="30"/>
  <c r="E20" i="30"/>
  <c r="E89" i="30"/>
  <c r="E19" i="30"/>
  <c r="E83" i="30"/>
  <c r="E12" i="30"/>
  <c r="E102" i="30"/>
  <c r="E95" i="30"/>
  <c r="O2" i="42"/>
  <c r="N118" i="42"/>
  <c r="O118" i="42"/>
  <c r="O120" i="42"/>
  <c r="N120" i="42"/>
  <c r="O375" i="42"/>
  <c r="N375" i="42"/>
  <c r="O161" i="42"/>
  <c r="N161" i="42"/>
  <c r="O325" i="42"/>
  <c r="N325" i="42"/>
  <c r="O184" i="42"/>
  <c r="N184" i="42"/>
  <c r="O316" i="42"/>
  <c r="N316" i="42"/>
  <c r="O108" i="42"/>
  <c r="N108" i="42"/>
  <c r="N104" i="42"/>
  <c r="O104" i="42"/>
  <c r="O63" i="42"/>
  <c r="N63" i="42"/>
  <c r="N314" i="42"/>
  <c r="O314" i="42"/>
  <c r="O173" i="42"/>
  <c r="N173" i="42"/>
  <c r="N322" i="42"/>
  <c r="O322" i="42"/>
  <c r="O328" i="42"/>
  <c r="N328" i="42"/>
  <c r="O424" i="42"/>
  <c r="N424" i="42"/>
  <c r="O369" i="42"/>
  <c r="N369" i="42"/>
  <c r="O371" i="42"/>
  <c r="N371" i="42"/>
  <c r="O14" i="42"/>
  <c r="N14" i="42"/>
  <c r="O321" i="42"/>
  <c r="N321" i="42"/>
  <c r="N80" i="42"/>
  <c r="O80" i="42"/>
  <c r="N386" i="42"/>
  <c r="O386" i="42"/>
  <c r="O222" i="42"/>
  <c r="N222" i="42"/>
  <c r="O72" i="42"/>
  <c r="N72" i="42"/>
  <c r="O94" i="42"/>
  <c r="N94" i="42"/>
  <c r="O230" i="42"/>
  <c r="N230" i="42"/>
  <c r="O229" i="42"/>
  <c r="N229" i="42"/>
  <c r="O271" i="42"/>
  <c r="N271" i="42"/>
  <c r="O279" i="42"/>
  <c r="N279" i="42"/>
  <c r="N274" i="42"/>
  <c r="O274" i="42"/>
  <c r="O165" i="42"/>
  <c r="N165" i="42"/>
  <c r="O167" i="42"/>
  <c r="N167" i="42"/>
  <c r="O438" i="42"/>
  <c r="N438" i="42"/>
  <c r="N226" i="42"/>
  <c r="O226" i="42"/>
  <c r="N158" i="42"/>
  <c r="O158" i="42"/>
  <c r="O153" i="42"/>
  <c r="N153" i="42"/>
  <c r="O329" i="42"/>
  <c r="N329" i="42"/>
  <c r="N128" i="42"/>
  <c r="O128" i="42"/>
  <c r="N126" i="42"/>
  <c r="O126" i="42"/>
  <c r="N354" i="42"/>
  <c r="O354" i="42"/>
  <c r="O267" i="42"/>
  <c r="N267" i="42"/>
  <c r="O95" i="42"/>
  <c r="N95" i="42"/>
  <c r="O136" i="42"/>
  <c r="N136" i="42"/>
  <c r="O289" i="42"/>
  <c r="N289" i="42"/>
  <c r="O291" i="42"/>
  <c r="N291" i="42"/>
  <c r="O297" i="42"/>
  <c r="N297" i="42"/>
  <c r="O4" i="42"/>
  <c r="N4" i="42"/>
  <c r="O8" i="42"/>
  <c r="N8" i="42"/>
  <c r="O7" i="42"/>
  <c r="N7" i="42"/>
  <c r="O392" i="42"/>
  <c r="N392" i="42"/>
  <c r="O430" i="42"/>
  <c r="N430" i="42"/>
  <c r="O21" i="42"/>
  <c r="N21" i="42"/>
  <c r="O48" i="42"/>
  <c r="N48" i="42"/>
  <c r="O77" i="42"/>
  <c r="N77" i="42"/>
  <c r="O398" i="42"/>
  <c r="N398" i="42"/>
  <c r="O122" i="42"/>
  <c r="N122" i="42"/>
  <c r="N147" i="42"/>
  <c r="O147" i="42"/>
  <c r="O342" i="42"/>
  <c r="N342" i="42"/>
  <c r="O257" i="42"/>
  <c r="N257" i="42"/>
  <c r="O336" i="42"/>
  <c r="N336" i="42"/>
  <c r="N139" i="42"/>
  <c r="O139" i="42"/>
  <c r="O349" i="42"/>
  <c r="N349" i="42"/>
  <c r="O307" i="42"/>
  <c r="N307" i="42"/>
  <c r="O197" i="42"/>
  <c r="N197" i="42"/>
  <c r="O121" i="42"/>
  <c r="N121" i="42"/>
  <c r="O374" i="42"/>
  <c r="N374" i="42"/>
  <c r="N160" i="42"/>
  <c r="O160" i="42"/>
  <c r="N179" i="42"/>
  <c r="O179" i="42"/>
  <c r="O376" i="42"/>
  <c r="N376" i="42"/>
  <c r="N107" i="42"/>
  <c r="O107" i="42"/>
  <c r="O111" i="42"/>
  <c r="N111" i="42"/>
  <c r="N284" i="42"/>
  <c r="O284" i="42"/>
  <c r="N66" i="42"/>
  <c r="O66" i="42"/>
  <c r="O310" i="42"/>
  <c r="N310" i="42"/>
  <c r="O202" i="42"/>
  <c r="N202" i="42"/>
  <c r="O324" i="42"/>
  <c r="N324" i="42"/>
  <c r="O320" i="42"/>
  <c r="N320" i="42"/>
  <c r="O384" i="42"/>
  <c r="N384" i="42"/>
  <c r="O387" i="42"/>
  <c r="N387" i="42"/>
  <c r="O54" i="42"/>
  <c r="N54" i="42"/>
  <c r="O235" i="42"/>
  <c r="N235" i="42"/>
  <c r="O227" i="42"/>
  <c r="N227" i="42"/>
  <c r="O236" i="42"/>
  <c r="N236" i="42"/>
  <c r="O440" i="42"/>
  <c r="N440" i="42"/>
  <c r="O278" i="42"/>
  <c r="N278" i="42"/>
  <c r="N270" i="42"/>
  <c r="O270" i="42"/>
  <c r="O277" i="42"/>
  <c r="N277" i="42"/>
  <c r="N163" i="42"/>
  <c r="O163" i="42"/>
  <c r="O205" i="42"/>
  <c r="N205" i="42"/>
  <c r="N155" i="42"/>
  <c r="O155" i="42"/>
  <c r="N330" i="42"/>
  <c r="O330" i="42"/>
  <c r="N418" i="42"/>
  <c r="O418" i="42"/>
  <c r="O420" i="42"/>
  <c r="N420" i="42"/>
  <c r="O353" i="42"/>
  <c r="N353" i="42"/>
  <c r="O356" i="42"/>
  <c r="N356" i="42"/>
  <c r="O97" i="42"/>
  <c r="N97" i="42"/>
  <c r="N134" i="42"/>
  <c r="O134" i="42"/>
  <c r="O293" i="42"/>
  <c r="N293" i="42"/>
  <c r="O295" i="42"/>
  <c r="N295" i="42"/>
  <c r="O301" i="42"/>
  <c r="N301" i="42"/>
  <c r="N298" i="42"/>
  <c r="O298" i="42"/>
  <c r="O6" i="42"/>
  <c r="N6" i="42"/>
  <c r="O10" i="42"/>
  <c r="N10" i="42"/>
  <c r="O241" i="42"/>
  <c r="N241" i="42"/>
  <c r="O433" i="42"/>
  <c r="N433" i="42"/>
  <c r="O24" i="42"/>
  <c r="N24" i="42"/>
  <c r="N49" i="42"/>
  <c r="O49" i="42"/>
  <c r="O193" i="42"/>
  <c r="N193" i="42"/>
  <c r="O255" i="42"/>
  <c r="N255" i="42"/>
  <c r="O348" i="42"/>
  <c r="N348" i="42"/>
  <c r="O79" i="42"/>
  <c r="N79" i="42"/>
  <c r="N191" i="42"/>
  <c r="O191" i="42"/>
  <c r="O399" i="42"/>
  <c r="N399" i="42"/>
  <c r="N187" i="42"/>
  <c r="O187" i="42"/>
  <c r="O106" i="42"/>
  <c r="N106" i="42"/>
  <c r="O109" i="42"/>
  <c r="N109" i="42"/>
  <c r="N282" i="42"/>
  <c r="O282" i="42"/>
  <c r="O280" i="42"/>
  <c r="N280" i="42"/>
  <c r="O69" i="42"/>
  <c r="N69" i="42"/>
  <c r="O64" i="42"/>
  <c r="N64" i="42"/>
  <c r="O263" i="42"/>
  <c r="N263" i="42"/>
  <c r="O313" i="42"/>
  <c r="N313" i="42"/>
  <c r="O309" i="42"/>
  <c r="N309" i="42"/>
  <c r="N174" i="42"/>
  <c r="O174" i="42"/>
  <c r="O178" i="42"/>
  <c r="N178" i="42"/>
  <c r="N34" i="42"/>
  <c r="O34" i="42"/>
  <c r="N33" i="42"/>
  <c r="O33" i="42"/>
  <c r="N426" i="42"/>
  <c r="O426" i="42"/>
  <c r="O427" i="42"/>
  <c r="N427" i="42"/>
  <c r="O368" i="42"/>
  <c r="N368" i="42"/>
  <c r="N123" i="42"/>
  <c r="O123" i="42"/>
  <c r="N18" i="42"/>
  <c r="O18" i="42"/>
  <c r="N403" i="42"/>
  <c r="O403" i="42"/>
  <c r="O388" i="42"/>
  <c r="N388" i="42"/>
  <c r="O55" i="42"/>
  <c r="N55" i="42"/>
  <c r="O220" i="42"/>
  <c r="N220" i="42"/>
  <c r="O90" i="42"/>
  <c r="N90" i="42"/>
  <c r="O85" i="42"/>
  <c r="N85" i="42"/>
  <c r="O231" i="42"/>
  <c r="N231" i="42"/>
  <c r="O228" i="42"/>
  <c r="N228" i="42"/>
  <c r="O393" i="42"/>
  <c r="N393" i="42"/>
  <c r="O272" i="42"/>
  <c r="N272" i="42"/>
  <c r="O408" i="42"/>
  <c r="N408" i="42"/>
  <c r="N171" i="42"/>
  <c r="O171" i="42"/>
  <c r="O246" i="42"/>
  <c r="N246" i="42"/>
  <c r="O211" i="42"/>
  <c r="N211" i="42"/>
  <c r="O156" i="42"/>
  <c r="N156" i="42"/>
  <c r="O127" i="42"/>
  <c r="N127" i="42"/>
  <c r="O414" i="42"/>
  <c r="N414" i="42"/>
  <c r="O416" i="42"/>
  <c r="N416" i="42"/>
  <c r="O351" i="42"/>
  <c r="N351" i="42"/>
  <c r="O101" i="42"/>
  <c r="N101" i="42"/>
  <c r="O286" i="42"/>
  <c r="N286" i="42"/>
  <c r="O287" i="42"/>
  <c r="N287" i="42"/>
  <c r="O304" i="42"/>
  <c r="N304" i="42"/>
  <c r="O302" i="42"/>
  <c r="N302" i="42"/>
  <c r="O435" i="42"/>
  <c r="N435" i="42"/>
  <c r="O360" i="42"/>
  <c r="N360" i="42"/>
  <c r="O239" i="42"/>
  <c r="N239" i="42"/>
  <c r="O47" i="42"/>
  <c r="N47" i="42"/>
  <c r="N346" i="42"/>
  <c r="O346" i="42"/>
  <c r="O148" i="42"/>
  <c r="N148" i="42"/>
  <c r="O318" i="42"/>
  <c r="N318" i="42"/>
  <c r="O208" i="42"/>
  <c r="N208" i="42"/>
  <c r="O194" i="42"/>
  <c r="N194" i="42"/>
  <c r="O373" i="42"/>
  <c r="N373" i="42"/>
  <c r="O61" i="42"/>
  <c r="N61" i="42"/>
  <c r="O145" i="42"/>
  <c r="N145" i="42"/>
  <c r="O344" i="42"/>
  <c r="N344" i="42"/>
  <c r="O256" i="42"/>
  <c r="N256" i="42"/>
  <c r="O254" i="42"/>
  <c r="N254" i="42"/>
  <c r="O138" i="42"/>
  <c r="N138" i="42"/>
  <c r="O347" i="42"/>
  <c r="N347" i="42"/>
  <c r="O308" i="42"/>
  <c r="N308" i="42"/>
  <c r="O78" i="42"/>
  <c r="N78" i="42"/>
  <c r="O192" i="42"/>
  <c r="N192" i="42"/>
  <c r="N198" i="42"/>
  <c r="O198" i="42"/>
  <c r="O395" i="42"/>
  <c r="N395" i="42"/>
  <c r="O162" i="42"/>
  <c r="N162" i="42"/>
  <c r="O181" i="42"/>
  <c r="N181" i="42"/>
  <c r="N182" i="42"/>
  <c r="O182" i="42"/>
  <c r="O377" i="42"/>
  <c r="N377" i="42"/>
  <c r="O103" i="42"/>
  <c r="N103" i="42"/>
  <c r="O285" i="42"/>
  <c r="N285" i="42"/>
  <c r="N65" i="42"/>
  <c r="O65" i="42"/>
  <c r="O262" i="42"/>
  <c r="N262" i="42"/>
  <c r="O312" i="42"/>
  <c r="N312" i="42"/>
  <c r="O203" i="42"/>
  <c r="N203" i="42"/>
  <c r="O32" i="42"/>
  <c r="N32" i="42"/>
  <c r="O429" i="42"/>
  <c r="N429" i="42"/>
  <c r="O367" i="42"/>
  <c r="N367" i="42"/>
  <c r="O19" i="42"/>
  <c r="N19" i="42"/>
  <c r="N57" i="42"/>
  <c r="O57" i="42"/>
  <c r="O56" i="42"/>
  <c r="N56" i="42"/>
  <c r="O223" i="42"/>
  <c r="N223" i="42"/>
  <c r="O75" i="42"/>
  <c r="N75" i="42"/>
  <c r="O89" i="42"/>
  <c r="N89" i="42"/>
  <c r="O93" i="42"/>
  <c r="N93" i="42"/>
  <c r="O232" i="42"/>
  <c r="N232" i="42"/>
  <c r="O170" i="42"/>
  <c r="N170" i="42"/>
  <c r="O168" i="42"/>
  <c r="N168" i="42"/>
  <c r="O217" i="42"/>
  <c r="N217" i="42"/>
  <c r="O212" i="42"/>
  <c r="N212" i="42"/>
  <c r="O157" i="42"/>
  <c r="N157" i="42"/>
  <c r="O130" i="42"/>
  <c r="N130" i="42"/>
  <c r="O99" i="42"/>
  <c r="N99" i="42"/>
  <c r="O245" i="42"/>
  <c r="N245" i="42"/>
  <c r="O299" i="42"/>
  <c r="N299" i="42"/>
  <c r="O11" i="42"/>
  <c r="N11" i="42"/>
  <c r="O46" i="42"/>
  <c r="N46" i="42"/>
  <c r="O22" i="42"/>
  <c r="N22" i="42"/>
  <c r="O411" i="42"/>
  <c r="N411" i="42"/>
  <c r="N190" i="42"/>
  <c r="O190" i="42"/>
  <c r="O339" i="42"/>
  <c r="N339" i="42"/>
  <c r="O409" i="42"/>
  <c r="N409" i="42"/>
  <c r="O337" i="42"/>
  <c r="N337" i="42"/>
  <c r="O259" i="42"/>
  <c r="N259" i="42"/>
  <c r="N380" i="42"/>
  <c r="O380" i="42"/>
  <c r="O326" i="42"/>
  <c r="N326" i="42"/>
  <c r="N372" i="42"/>
  <c r="O372" i="42"/>
  <c r="O188" i="42"/>
  <c r="N188" i="42"/>
  <c r="O265" i="42"/>
  <c r="N265" i="42"/>
  <c r="N25" i="42"/>
  <c r="O25" i="42"/>
  <c r="O210" i="42"/>
  <c r="N210" i="42"/>
  <c r="O175" i="42"/>
  <c r="N175" i="42"/>
  <c r="N36" i="42"/>
  <c r="O36" i="42"/>
  <c r="O323" i="42"/>
  <c r="N323" i="42"/>
  <c r="O425" i="42"/>
  <c r="N425" i="42"/>
  <c r="O428" i="42"/>
  <c r="N428" i="42"/>
  <c r="N370" i="42"/>
  <c r="O370" i="42"/>
  <c r="O17" i="42"/>
  <c r="N17" i="42"/>
  <c r="N42" i="42"/>
  <c r="O42" i="42"/>
  <c r="N41" i="42"/>
  <c r="O41" i="42"/>
  <c r="O319" i="42"/>
  <c r="N319" i="42"/>
  <c r="O315" i="42"/>
  <c r="N315" i="42"/>
  <c r="O383" i="42"/>
  <c r="N383" i="42"/>
  <c r="O53" i="42"/>
  <c r="N53" i="42"/>
  <c r="O221" i="42"/>
  <c r="N221" i="42"/>
  <c r="N74" i="42"/>
  <c r="O74" i="42"/>
  <c r="O86" i="42"/>
  <c r="N86" i="42"/>
  <c r="N87" i="42"/>
  <c r="O87" i="42"/>
  <c r="O233" i="42"/>
  <c r="N233" i="42"/>
  <c r="O84" i="42"/>
  <c r="N84" i="42"/>
  <c r="O143" i="42"/>
  <c r="N143" i="42"/>
  <c r="O275" i="42"/>
  <c r="N275" i="42"/>
  <c r="N405" i="42"/>
  <c r="O405" i="42"/>
  <c r="O407" i="42"/>
  <c r="N407" i="42"/>
  <c r="N166" i="42"/>
  <c r="O166" i="42"/>
  <c r="O218" i="42"/>
  <c r="N218" i="42"/>
  <c r="O213" i="42"/>
  <c r="N213" i="42"/>
  <c r="O154" i="42"/>
  <c r="N154" i="42"/>
  <c r="O129" i="42"/>
  <c r="N129" i="42"/>
  <c r="O421" i="42"/>
  <c r="N421" i="42"/>
  <c r="O415" i="42"/>
  <c r="N415" i="42"/>
  <c r="O350" i="42"/>
  <c r="N350" i="42"/>
  <c r="N96" i="42"/>
  <c r="O96" i="42"/>
  <c r="N98" i="42"/>
  <c r="O98" i="42"/>
  <c r="N28" i="42"/>
  <c r="O28" i="42"/>
  <c r="O135" i="42"/>
  <c r="N135" i="42"/>
  <c r="O209" i="42"/>
  <c r="N209" i="42"/>
  <c r="O303" i="42"/>
  <c r="N303" i="42"/>
  <c r="O436" i="42"/>
  <c r="N436" i="42"/>
  <c r="O237" i="42"/>
  <c r="N237" i="42"/>
  <c r="N400" i="42"/>
  <c r="O400" i="42"/>
  <c r="O43" i="42"/>
  <c r="N43" i="42"/>
  <c r="O432" i="42"/>
  <c r="N432" i="42"/>
  <c r="O23" i="42"/>
  <c r="N23" i="42"/>
  <c r="O113" i="42"/>
  <c r="N113" i="42"/>
  <c r="O412" i="42"/>
  <c r="N412" i="42"/>
  <c r="O251" i="42"/>
  <c r="N251" i="42"/>
  <c r="N115" i="42"/>
  <c r="O115" i="42"/>
  <c r="O132" i="42"/>
  <c r="N132" i="42"/>
  <c r="O361" i="42"/>
  <c r="N361" i="42"/>
  <c r="O196" i="42"/>
  <c r="N196" i="42"/>
  <c r="N394" i="42"/>
  <c r="O394" i="42"/>
  <c r="O180" i="42"/>
  <c r="N180" i="42"/>
  <c r="O183" i="42"/>
  <c r="N183" i="42"/>
  <c r="N60" i="42"/>
  <c r="O60" i="42"/>
  <c r="N68" i="42"/>
  <c r="O68" i="42"/>
  <c r="O261" i="42"/>
  <c r="N261" i="42"/>
  <c r="O200" i="42"/>
  <c r="N200" i="42"/>
  <c r="N410" i="42"/>
  <c r="O410" i="42"/>
  <c r="O117" i="42"/>
  <c r="N117" i="42"/>
  <c r="O149" i="42"/>
  <c r="N149" i="42"/>
  <c r="O133" i="42"/>
  <c r="N133" i="42"/>
  <c r="O260" i="42"/>
  <c r="N260" i="42"/>
  <c r="N258" i="42"/>
  <c r="O258" i="42"/>
  <c r="O141" i="42"/>
  <c r="N141" i="42"/>
  <c r="O345" i="42"/>
  <c r="N345" i="42"/>
  <c r="N306" i="42"/>
  <c r="O306" i="42"/>
  <c r="O379" i="42"/>
  <c r="N379" i="42"/>
  <c r="O185" i="42"/>
  <c r="N185" i="42"/>
  <c r="O264" i="42"/>
  <c r="N264" i="42"/>
  <c r="N281" i="42"/>
  <c r="O281" i="42"/>
  <c r="O62" i="42"/>
  <c r="N62" i="42"/>
  <c r="O176" i="42"/>
  <c r="N176" i="42"/>
  <c r="O35" i="42"/>
  <c r="N35" i="42"/>
  <c r="O39" i="42"/>
  <c r="N39" i="42"/>
  <c r="O38" i="42"/>
  <c r="N38" i="42"/>
  <c r="O124" i="42"/>
  <c r="N124" i="42"/>
  <c r="O385" i="42"/>
  <c r="N385" i="42"/>
  <c r="N58" i="42"/>
  <c r="O58" i="42"/>
  <c r="O224" i="42"/>
  <c r="N224" i="42"/>
  <c r="N88" i="42"/>
  <c r="O88" i="42"/>
  <c r="O92" i="42"/>
  <c r="N92" i="42"/>
  <c r="O83" i="42"/>
  <c r="N83" i="42"/>
  <c r="O406" i="42"/>
  <c r="N406" i="42"/>
  <c r="O199" i="42"/>
  <c r="N199" i="42"/>
  <c r="O26" i="42"/>
  <c r="N26" i="42"/>
  <c r="N214" i="42"/>
  <c r="O214" i="42"/>
  <c r="N150" i="42"/>
  <c r="O150" i="42"/>
  <c r="O159" i="42"/>
  <c r="N159" i="42"/>
  <c r="O334" i="42"/>
  <c r="N334" i="42"/>
  <c r="N131" i="42"/>
  <c r="O131" i="42"/>
  <c r="O419" i="42"/>
  <c r="N419" i="42"/>
  <c r="O352" i="42"/>
  <c r="N352" i="42"/>
  <c r="O27" i="42"/>
  <c r="N27" i="42"/>
  <c r="O296" i="42"/>
  <c r="N296" i="42"/>
  <c r="O305" i="42"/>
  <c r="N305" i="42"/>
  <c r="O9" i="42"/>
  <c r="N9" i="42"/>
  <c r="O12" i="42"/>
  <c r="N12" i="42"/>
  <c r="O238" i="42"/>
  <c r="N238" i="42"/>
  <c r="O244" i="42"/>
  <c r="N244" i="42"/>
  <c r="O401" i="42"/>
  <c r="N401" i="42"/>
  <c r="O269" i="42"/>
  <c r="N269" i="42"/>
  <c r="N50" i="42"/>
  <c r="O50" i="42"/>
  <c r="O207" i="42"/>
  <c r="N207" i="42"/>
  <c r="O119" i="42"/>
  <c r="N119" i="42"/>
  <c r="N338" i="42"/>
  <c r="O338" i="42"/>
  <c r="N142" i="42"/>
  <c r="O142" i="42"/>
  <c r="N206" i="42"/>
  <c r="O206" i="42"/>
  <c r="O413" i="42"/>
  <c r="N413" i="42"/>
  <c r="O396" i="42"/>
  <c r="N396" i="42"/>
  <c r="O186" i="42"/>
  <c r="N186" i="42"/>
  <c r="N382" i="42"/>
  <c r="O382" i="42"/>
  <c r="O317" i="42"/>
  <c r="N317" i="42"/>
  <c r="N378" i="42"/>
  <c r="O378" i="42"/>
  <c r="N110" i="42"/>
  <c r="O110" i="42"/>
  <c r="O112" i="42"/>
  <c r="N112" i="42"/>
  <c r="O71" i="42"/>
  <c r="N71" i="42"/>
  <c r="O67" i="42"/>
  <c r="N67" i="42"/>
  <c r="O249" i="42"/>
  <c r="N249" i="42"/>
  <c r="O40" i="42"/>
  <c r="N40" i="42"/>
  <c r="O31" i="42"/>
  <c r="N31" i="42"/>
  <c r="O327" i="42"/>
  <c r="N327" i="42"/>
  <c r="O366" i="42"/>
  <c r="N366" i="42"/>
  <c r="O16" i="42"/>
  <c r="N16" i="42"/>
  <c r="N13" i="42"/>
  <c r="O13" i="42"/>
  <c r="O363" i="42"/>
  <c r="N363" i="42"/>
  <c r="O365" i="42"/>
  <c r="N365" i="42"/>
  <c r="N82" i="42"/>
  <c r="O82" i="42"/>
  <c r="O250" i="42"/>
  <c r="N250" i="42"/>
  <c r="O389" i="42"/>
  <c r="N389" i="42"/>
  <c r="O59" i="42"/>
  <c r="N59" i="42"/>
  <c r="N52" i="42"/>
  <c r="O52" i="42"/>
  <c r="O91" i="42"/>
  <c r="N91" i="42"/>
  <c r="O144" i="42"/>
  <c r="N144" i="42"/>
  <c r="N273" i="42"/>
  <c r="O273" i="42"/>
  <c r="O20" i="42"/>
  <c r="N20" i="42"/>
  <c r="O169" i="42"/>
  <c r="N169" i="42"/>
  <c r="O172" i="42"/>
  <c r="N172" i="42"/>
  <c r="O204" i="42"/>
  <c r="N204" i="42"/>
  <c r="O225" i="42"/>
  <c r="N225" i="42"/>
  <c r="O215" i="42"/>
  <c r="N215" i="42"/>
  <c r="O333" i="42"/>
  <c r="N333" i="42"/>
  <c r="O332" i="42"/>
  <c r="N332" i="42"/>
  <c r="N125" i="42"/>
  <c r="O125" i="42"/>
  <c r="O219" i="42"/>
  <c r="N219" i="42"/>
  <c r="O417" i="42"/>
  <c r="N417" i="42"/>
  <c r="O423" i="42"/>
  <c r="N423" i="42"/>
  <c r="O358" i="42"/>
  <c r="N358" i="42"/>
  <c r="O100" i="42"/>
  <c r="N100" i="42"/>
  <c r="O29" i="42"/>
  <c r="N29" i="42"/>
  <c r="O288" i="42"/>
  <c r="N288" i="42"/>
  <c r="N290" i="42"/>
  <c r="O290" i="42"/>
  <c r="O292" i="42"/>
  <c r="N292" i="42"/>
  <c r="N5" i="42"/>
  <c r="O5" i="42"/>
  <c r="N242" i="42"/>
  <c r="O242" i="42"/>
  <c r="O240" i="42"/>
  <c r="N240" i="42"/>
  <c r="N44" i="42"/>
  <c r="O44" i="42"/>
  <c r="O431" i="42"/>
  <c r="N431" i="42"/>
  <c r="O51" i="42"/>
  <c r="N51" i="42"/>
  <c r="O343" i="42"/>
  <c r="N343" i="42"/>
  <c r="O114" i="42"/>
  <c r="N114" i="42"/>
  <c r="O341" i="42"/>
  <c r="N341" i="42"/>
  <c r="O252" i="42"/>
  <c r="N252" i="42"/>
  <c r="N266" i="42"/>
  <c r="O266" i="42"/>
  <c r="O247" i="42"/>
  <c r="N247" i="42"/>
  <c r="N195" i="42"/>
  <c r="O195" i="42"/>
  <c r="O116" i="42"/>
  <c r="N116" i="42"/>
  <c r="O146" i="42"/>
  <c r="N146" i="42"/>
  <c r="N340" i="42"/>
  <c r="O340" i="42"/>
  <c r="O253" i="42"/>
  <c r="N253" i="42"/>
  <c r="O140" i="42"/>
  <c r="N140" i="42"/>
  <c r="O248" i="42"/>
  <c r="N248" i="42"/>
  <c r="N362" i="42"/>
  <c r="O362" i="42"/>
  <c r="N76" i="42"/>
  <c r="O76" i="42"/>
  <c r="O189" i="42"/>
  <c r="N189" i="42"/>
  <c r="N397" i="42"/>
  <c r="O397" i="42"/>
  <c r="O268" i="42"/>
  <c r="N268" i="42"/>
  <c r="O381" i="42"/>
  <c r="N381" i="42"/>
  <c r="O105" i="42"/>
  <c r="N105" i="42"/>
  <c r="O283" i="42"/>
  <c r="N283" i="42"/>
  <c r="O70" i="42"/>
  <c r="N70" i="42"/>
  <c r="O311" i="42"/>
  <c r="N311" i="42"/>
  <c r="O201" i="42"/>
  <c r="N201" i="42"/>
  <c r="O177" i="42"/>
  <c r="N177" i="42"/>
  <c r="O37" i="42"/>
  <c r="N37" i="42"/>
  <c r="O15" i="42"/>
  <c r="N15" i="42"/>
  <c r="O364" i="42"/>
  <c r="N364" i="42"/>
  <c r="O81" i="42"/>
  <c r="N81" i="42"/>
  <c r="N390" i="42"/>
  <c r="O390" i="42"/>
  <c r="N73" i="42"/>
  <c r="O73" i="42"/>
  <c r="N234" i="42"/>
  <c r="O234" i="42"/>
  <c r="O439" i="42"/>
  <c r="N439" i="42"/>
  <c r="O276" i="42"/>
  <c r="N276" i="42"/>
  <c r="O404" i="42"/>
  <c r="N404" i="42"/>
  <c r="O164" i="42"/>
  <c r="N164" i="42"/>
  <c r="O437" i="42"/>
  <c r="N437" i="42"/>
  <c r="O216" i="42"/>
  <c r="N216" i="42"/>
  <c r="O151" i="42"/>
  <c r="N151" i="42"/>
  <c r="O152" i="42"/>
  <c r="N152" i="42"/>
  <c r="O331" i="42"/>
  <c r="N331" i="42"/>
  <c r="O335" i="42"/>
  <c r="N335" i="42"/>
  <c r="O422" i="42"/>
  <c r="N422" i="42"/>
  <c r="O359" i="42"/>
  <c r="N359" i="42"/>
  <c r="O357" i="42"/>
  <c r="N357" i="42"/>
  <c r="O355" i="42"/>
  <c r="N355" i="42"/>
  <c r="O102" i="42"/>
  <c r="N102" i="42"/>
  <c r="O30" i="42"/>
  <c r="N30" i="42"/>
  <c r="O137" i="42"/>
  <c r="N137" i="42"/>
  <c r="O294" i="42"/>
  <c r="N294" i="42"/>
  <c r="O300" i="42"/>
  <c r="N300" i="42"/>
  <c r="O3" i="42"/>
  <c r="N3" i="42"/>
  <c r="O391" i="42"/>
  <c r="N391" i="42"/>
  <c r="O243" i="42"/>
  <c r="N243" i="42"/>
  <c r="N402" i="42"/>
  <c r="O402" i="42"/>
  <c r="O45" i="42"/>
  <c r="N45" i="42"/>
  <c r="N434" i="42"/>
  <c r="O434" i="42"/>
  <c r="N530" i="47"/>
  <c r="N522" i="47"/>
  <c r="N527" i="47"/>
  <c r="N524" i="47"/>
  <c r="N529" i="47"/>
  <c r="N521" i="47"/>
  <c r="N526" i="47"/>
  <c r="R281" i="46"/>
  <c r="R282" i="46"/>
  <c r="N525" i="47"/>
  <c r="R283" i="46"/>
  <c r="R284" i="46"/>
  <c r="N528" i="47"/>
  <c r="R280" i="46"/>
  <c r="N523" i="47"/>
  <c r="R95" i="36"/>
  <c r="R98" i="37"/>
  <c r="N103" i="39"/>
  <c r="N109" i="39"/>
  <c r="N145" i="41"/>
  <c r="N102" i="39"/>
  <c r="R94" i="35"/>
  <c r="R84" i="43"/>
  <c r="E7" i="6"/>
  <c r="I7" i="16"/>
  <c r="N258" i="47"/>
  <c r="N250" i="47"/>
  <c r="N252" i="47"/>
  <c r="N257" i="47"/>
  <c r="N254" i="47"/>
  <c r="N256" i="47"/>
  <c r="N253" i="47"/>
  <c r="R144" i="46"/>
  <c r="N259" i="47"/>
  <c r="R145" i="46"/>
  <c r="R142" i="46"/>
  <c r="R143" i="46"/>
  <c r="N251" i="47"/>
  <c r="N255" i="47"/>
  <c r="R141" i="46"/>
  <c r="N113" i="47"/>
  <c r="N105" i="47"/>
  <c r="N110" i="47"/>
  <c r="N107" i="47"/>
  <c r="N104" i="47"/>
  <c r="R66" i="46"/>
  <c r="R68" i="46"/>
  <c r="N112" i="47"/>
  <c r="R67" i="46"/>
  <c r="N109" i="47"/>
  <c r="R69" i="46"/>
  <c r="N106" i="47"/>
  <c r="R65" i="46"/>
  <c r="N108" i="47"/>
  <c r="N111" i="47"/>
  <c r="N22" i="47"/>
  <c r="R12" i="46"/>
  <c r="N298" i="47"/>
  <c r="N290" i="47"/>
  <c r="N295" i="47"/>
  <c r="N292" i="47"/>
  <c r="N297" i="47"/>
  <c r="N294" i="47"/>
  <c r="N293" i="47"/>
  <c r="N291" i="47"/>
  <c r="R161" i="46"/>
  <c r="R163" i="46"/>
  <c r="R162" i="46"/>
  <c r="N296" i="47"/>
  <c r="R165" i="46"/>
  <c r="N299" i="47"/>
  <c r="R164" i="46"/>
  <c r="N274" i="47"/>
  <c r="N279" i="47"/>
  <c r="N271" i="47"/>
  <c r="N276" i="47"/>
  <c r="N273" i="47"/>
  <c r="N278" i="47"/>
  <c r="N270" i="47"/>
  <c r="R152" i="46"/>
  <c r="R153" i="46"/>
  <c r="N272" i="47"/>
  <c r="R154" i="46"/>
  <c r="N275" i="47"/>
  <c r="R155" i="46"/>
  <c r="R151" i="46"/>
  <c r="N277" i="47"/>
  <c r="N498" i="47"/>
  <c r="N495" i="47"/>
  <c r="N500" i="47"/>
  <c r="N492" i="47"/>
  <c r="N497" i="47"/>
  <c r="N494" i="47"/>
  <c r="N499" i="47"/>
  <c r="N491" i="47"/>
  <c r="R265" i="46"/>
  <c r="R266" i="46"/>
  <c r="R267" i="46"/>
  <c r="N496" i="47"/>
  <c r="R268" i="46"/>
  <c r="R269" i="46"/>
  <c r="N493" i="47"/>
  <c r="N634" i="47"/>
  <c r="N631" i="47"/>
  <c r="N636" i="47"/>
  <c r="N628" i="47"/>
  <c r="N633" i="47"/>
  <c r="N630" i="47"/>
  <c r="N637" i="47"/>
  <c r="R345" i="46"/>
  <c r="N632" i="47"/>
  <c r="R348" i="46"/>
  <c r="N635" i="47"/>
  <c r="R347" i="46"/>
  <c r="R344" i="46"/>
  <c r="R346" i="46"/>
  <c r="N629" i="47"/>
  <c r="N314" i="47"/>
  <c r="N319" i="47"/>
  <c r="N311" i="47"/>
  <c r="N316" i="47"/>
  <c r="N313" i="47"/>
  <c r="N318" i="47"/>
  <c r="N310" i="47"/>
  <c r="N317" i="47"/>
  <c r="N312" i="47"/>
  <c r="N315" i="47"/>
  <c r="R171" i="46"/>
  <c r="N745" i="47"/>
  <c r="N744" i="47"/>
  <c r="R404" i="46"/>
  <c r="N346" i="47"/>
  <c r="N351" i="47"/>
  <c r="N343" i="47"/>
  <c r="N348" i="47"/>
  <c r="N345" i="47"/>
  <c r="N350" i="47"/>
  <c r="N344" i="47"/>
  <c r="N347" i="47"/>
  <c r="R185" i="46"/>
  <c r="R186" i="46"/>
  <c r="N352" i="47"/>
  <c r="R187" i="46"/>
  <c r="R189" i="46"/>
  <c r="N349" i="47"/>
  <c r="R188" i="46"/>
  <c r="N326" i="47"/>
  <c r="R174" i="46"/>
  <c r="N770" i="47"/>
  <c r="N775" i="47"/>
  <c r="N767" i="47"/>
  <c r="N772" i="47"/>
  <c r="N769" i="47"/>
  <c r="N774" i="47"/>
  <c r="N771" i="47"/>
  <c r="N768" i="47"/>
  <c r="R417" i="46"/>
  <c r="N773" i="47"/>
  <c r="R419" i="46"/>
  <c r="R420" i="46"/>
  <c r="N776" i="47"/>
  <c r="R418" i="46"/>
  <c r="R416" i="46"/>
  <c r="N266" i="47"/>
  <c r="N263" i="47"/>
  <c r="N268" i="47"/>
  <c r="N260" i="47"/>
  <c r="N265" i="47"/>
  <c r="N262" i="47"/>
  <c r="N269" i="47"/>
  <c r="R148" i="46"/>
  <c r="R150" i="46"/>
  <c r="N261" i="47"/>
  <c r="R149" i="46"/>
  <c r="N264" i="47"/>
  <c r="N267" i="47"/>
  <c r="R146" i="46"/>
  <c r="R147" i="46"/>
  <c r="N642" i="47"/>
  <c r="N647" i="47"/>
  <c r="N639" i="47"/>
  <c r="N644" i="47"/>
  <c r="N641" i="47"/>
  <c r="N646" i="47"/>
  <c r="N638" i="47"/>
  <c r="N640" i="47"/>
  <c r="N645" i="47"/>
  <c r="R349" i="46"/>
  <c r="N643" i="47"/>
  <c r="N587" i="47"/>
  <c r="R326" i="46"/>
  <c r="N466" i="47"/>
  <c r="N463" i="47"/>
  <c r="N468" i="47"/>
  <c r="N460" i="47"/>
  <c r="N465" i="47"/>
  <c r="N462" i="47"/>
  <c r="N459" i="47"/>
  <c r="R252" i="46"/>
  <c r="N461" i="47"/>
  <c r="N467" i="47"/>
  <c r="N464" i="47"/>
  <c r="R251" i="46"/>
  <c r="N362" i="47"/>
  <c r="N359" i="47"/>
  <c r="N364" i="47"/>
  <c r="N356" i="47"/>
  <c r="N361" i="47"/>
  <c r="N358" i="47"/>
  <c r="N357" i="47"/>
  <c r="N360" i="47"/>
  <c r="N363" i="47"/>
  <c r="R195" i="46"/>
  <c r="R196" i="46"/>
  <c r="R197" i="46"/>
  <c r="N365" i="47"/>
  <c r="R198" i="46"/>
  <c r="R199" i="46"/>
  <c r="N722" i="47"/>
  <c r="N719" i="47"/>
  <c r="N724" i="47"/>
  <c r="N721" i="47"/>
  <c r="N726" i="47"/>
  <c r="N718" i="47"/>
  <c r="N723" i="47"/>
  <c r="N725" i="47"/>
  <c r="R393" i="46"/>
  <c r="R389" i="46"/>
  <c r="R390" i="46"/>
  <c r="R391" i="46"/>
  <c r="N717" i="47"/>
  <c r="N720" i="47"/>
  <c r="R392" i="46"/>
  <c r="N17" i="47"/>
  <c r="N14" i="47"/>
  <c r="N20" i="47"/>
  <c r="R10" i="46"/>
  <c r="N21" i="47"/>
  <c r="N12" i="47"/>
  <c r="R7" i="46"/>
  <c r="N19" i="47"/>
  <c r="N16" i="47"/>
  <c r="N13" i="47"/>
  <c r="R11" i="46"/>
  <c r="N18" i="47"/>
  <c r="N15" i="47"/>
  <c r="R9" i="46"/>
  <c r="R8" i="46"/>
  <c r="N242" i="47"/>
  <c r="N244" i="47"/>
  <c r="N249" i="47"/>
  <c r="N241" i="47"/>
  <c r="N246" i="47"/>
  <c r="N247" i="47"/>
  <c r="N240" i="47"/>
  <c r="R136" i="46"/>
  <c r="N245" i="47"/>
  <c r="R137" i="46"/>
  <c r="R139" i="46"/>
  <c r="N243" i="47"/>
  <c r="R138" i="46"/>
  <c r="N248" i="47"/>
  <c r="R140" i="46"/>
  <c r="N104" i="39"/>
  <c r="R97" i="14"/>
  <c r="R83" i="43"/>
  <c r="N410" i="47"/>
  <c r="N415" i="47"/>
  <c r="N407" i="47"/>
  <c r="N412" i="47"/>
  <c r="N409" i="47"/>
  <c r="N414" i="47"/>
  <c r="N408" i="47"/>
  <c r="N411" i="47"/>
  <c r="R223" i="46"/>
  <c r="R224" i="46"/>
  <c r="N413" i="47"/>
  <c r="R225" i="46"/>
  <c r="R226" i="46"/>
  <c r="N416" i="47"/>
  <c r="R227" i="46"/>
  <c r="N792" i="47"/>
  <c r="R431" i="46"/>
  <c r="N33" i="47"/>
  <c r="N25" i="47"/>
  <c r="N30" i="47"/>
  <c r="N26" i="47"/>
  <c r="N34" i="47"/>
  <c r="N31" i="47"/>
  <c r="N28" i="47"/>
  <c r="R18" i="46"/>
  <c r="R20" i="46"/>
  <c r="R21" i="46"/>
  <c r="N29" i="47"/>
  <c r="R19" i="46"/>
  <c r="N32" i="47"/>
  <c r="R22" i="46"/>
  <c r="N27" i="47"/>
  <c r="N546" i="47"/>
  <c r="N551" i="47"/>
  <c r="N543" i="47"/>
  <c r="N548" i="47"/>
  <c r="N545" i="47"/>
  <c r="N550" i="47"/>
  <c r="N549" i="47"/>
  <c r="N547" i="47"/>
  <c r="R297" i="46"/>
  <c r="R298" i="46"/>
  <c r="R299" i="46"/>
  <c r="R295" i="46"/>
  <c r="R296" i="46"/>
  <c r="N552" i="47"/>
  <c r="N544" i="47"/>
  <c r="N138" i="47"/>
  <c r="N143" i="47"/>
  <c r="N140" i="47"/>
  <c r="N137" i="47"/>
  <c r="N134" i="47"/>
  <c r="N136" i="47"/>
  <c r="R82" i="46"/>
  <c r="R84" i="46"/>
  <c r="N142" i="47"/>
  <c r="R83" i="46"/>
  <c r="N135" i="47"/>
  <c r="N139" i="47"/>
  <c r="N141" i="47"/>
  <c r="R81" i="46"/>
  <c r="R80" i="46"/>
  <c r="N282" i="47"/>
  <c r="N287" i="47"/>
  <c r="N284" i="47"/>
  <c r="N289" i="47"/>
  <c r="N281" i="47"/>
  <c r="N286" i="47"/>
  <c r="N280" i="47"/>
  <c r="N283" i="47"/>
  <c r="R160" i="46"/>
  <c r="R156" i="46"/>
  <c r="N285" i="47"/>
  <c r="R157" i="46"/>
  <c r="R158" i="46"/>
  <c r="N288" i="47"/>
  <c r="R159" i="46"/>
  <c r="N514" i="47"/>
  <c r="N519" i="47"/>
  <c r="N511" i="47"/>
  <c r="N516" i="47"/>
  <c r="N513" i="47"/>
  <c r="N518" i="47"/>
  <c r="N512" i="47"/>
  <c r="N515" i="47"/>
  <c r="R275" i="46"/>
  <c r="R277" i="46"/>
  <c r="R279" i="46"/>
  <c r="R278" i="46"/>
  <c r="N517" i="47"/>
  <c r="N520" i="47"/>
  <c r="R276" i="46"/>
  <c r="E2" i="6"/>
  <c r="N578" i="47"/>
  <c r="N575" i="47"/>
  <c r="N577" i="47"/>
  <c r="N576" i="47"/>
  <c r="R315" i="46"/>
  <c r="R318" i="46"/>
  <c r="R319" i="46"/>
  <c r="R317" i="46"/>
  <c r="R316" i="46"/>
  <c r="N218" i="47"/>
  <c r="N210" i="47"/>
  <c r="N215" i="47"/>
  <c r="N212" i="47"/>
  <c r="R122" i="46"/>
  <c r="R125" i="46"/>
  <c r="R123" i="46"/>
  <c r="N219" i="47"/>
  <c r="N216" i="47"/>
  <c r="N213" i="47"/>
  <c r="R124" i="46"/>
  <c r="N214" i="47"/>
  <c r="N211" i="47"/>
  <c r="N217" i="47"/>
  <c r="R121" i="46"/>
  <c r="N106" i="39"/>
  <c r="R91" i="35"/>
  <c r="R81" i="43"/>
  <c r="N714" i="47"/>
  <c r="N711" i="47"/>
  <c r="N716" i="47"/>
  <c r="N708" i="47"/>
  <c r="N713" i="47"/>
  <c r="N710" i="47"/>
  <c r="N715" i="47"/>
  <c r="N712" i="47"/>
  <c r="R385" i="46"/>
  <c r="R386" i="46"/>
  <c r="R387" i="46"/>
  <c r="N707" i="47"/>
  <c r="R384" i="46"/>
  <c r="R388" i="46"/>
  <c r="N709" i="47"/>
  <c r="N490" i="47"/>
  <c r="N482" i="47"/>
  <c r="N487" i="47"/>
  <c r="N484" i="47"/>
  <c r="N489" i="47"/>
  <c r="N481" i="47"/>
  <c r="N486" i="47"/>
  <c r="N485" i="47"/>
  <c r="N483" i="47"/>
  <c r="R260" i="46"/>
  <c r="N488" i="47"/>
  <c r="R262" i="46"/>
  <c r="R263" i="46"/>
  <c r="R261" i="46"/>
  <c r="R264" i="46"/>
  <c r="N738" i="47"/>
  <c r="N743" i="47"/>
  <c r="N735" i="47"/>
  <c r="N740" i="47"/>
  <c r="N737" i="47"/>
  <c r="N742" i="47"/>
  <c r="N734" i="47"/>
  <c r="N739" i="47"/>
  <c r="N736" i="47"/>
  <c r="N741" i="47"/>
  <c r="R401" i="46"/>
  <c r="R400" i="46"/>
  <c r="R402" i="46"/>
  <c r="R399" i="46"/>
  <c r="R403" i="46"/>
  <c r="N794" i="47"/>
  <c r="N796" i="47"/>
  <c r="N793" i="47"/>
  <c r="N795" i="47"/>
  <c r="R434" i="46"/>
  <c r="R435" i="46"/>
  <c r="R432" i="46"/>
  <c r="R436" i="46"/>
  <c r="R433" i="46"/>
  <c r="N402" i="47"/>
  <c r="N399" i="47"/>
  <c r="N404" i="47"/>
  <c r="N401" i="47"/>
  <c r="N406" i="47"/>
  <c r="N398" i="47"/>
  <c r="N403" i="47"/>
  <c r="N400" i="47"/>
  <c r="R221" i="46"/>
  <c r="R218" i="46"/>
  <c r="R220" i="46"/>
  <c r="R219" i="46"/>
  <c r="N405" i="47"/>
  <c r="N397" i="47"/>
  <c r="R222" i="46"/>
  <c r="N322" i="47"/>
  <c r="N324" i="47"/>
  <c r="N321" i="47"/>
  <c r="N320" i="47"/>
  <c r="N323" i="47"/>
  <c r="R172" i="46"/>
  <c r="N325" i="47"/>
  <c r="R173" i="46"/>
  <c r="E3" i="6"/>
  <c r="N146" i="47"/>
  <c r="N151" i="47"/>
  <c r="N152" i="47"/>
  <c r="N149" i="47"/>
  <c r="N153" i="47"/>
  <c r="R85" i="46"/>
  <c r="R86" i="46"/>
  <c r="R87" i="46"/>
  <c r="N145" i="47"/>
  <c r="N148" i="47"/>
  <c r="N147" i="47"/>
  <c r="N150" i="47"/>
  <c r="N144" i="47"/>
  <c r="R88" i="46"/>
  <c r="R89" i="46"/>
  <c r="N706" i="47"/>
  <c r="N698" i="47"/>
  <c r="N703" i="47"/>
  <c r="N700" i="47"/>
  <c r="N705" i="47"/>
  <c r="N697" i="47"/>
  <c r="N702" i="47"/>
  <c r="N701" i="47"/>
  <c r="N704" i="47"/>
  <c r="R381" i="46"/>
  <c r="R382" i="46"/>
  <c r="R379" i="46"/>
  <c r="R383" i="46"/>
  <c r="R380" i="46"/>
  <c r="N699" i="47"/>
  <c r="N9" i="47"/>
  <c r="N2" i="47"/>
  <c r="N6" i="47"/>
  <c r="N11" i="47"/>
  <c r="N8" i="47"/>
  <c r="N5" i="47"/>
  <c r="N7" i="47"/>
  <c r="R2" i="46"/>
  <c r="R4" i="46"/>
  <c r="R6" i="46"/>
  <c r="N10" i="47"/>
  <c r="R3" i="46"/>
  <c r="N3" i="47"/>
  <c r="R5" i="46"/>
  <c r="N4" i="47"/>
  <c r="N108" i="39"/>
  <c r="R95" i="35"/>
  <c r="R82" i="43"/>
  <c r="N36" i="47"/>
  <c r="R24" i="46"/>
  <c r="N431" i="47"/>
  <c r="N430" i="47"/>
  <c r="R235" i="46"/>
  <c r="N778" i="47"/>
  <c r="N780" i="47"/>
  <c r="N777" i="47"/>
  <c r="N779" i="47"/>
  <c r="N781" i="47"/>
  <c r="R425" i="46"/>
  <c r="R421" i="46"/>
  <c r="R422" i="46"/>
  <c r="R423" i="46"/>
  <c r="R424" i="46"/>
  <c r="N458" i="47"/>
  <c r="N455" i="47"/>
  <c r="N457" i="47"/>
  <c r="N454" i="47"/>
  <c r="N456" i="47"/>
  <c r="R247" i="46"/>
  <c r="R248" i="46"/>
  <c r="R249" i="46"/>
  <c r="N453" i="47"/>
  <c r="R250" i="46"/>
  <c r="R246" i="46"/>
  <c r="N586" i="47"/>
  <c r="N583" i="47"/>
  <c r="N580" i="47"/>
  <c r="N585" i="47"/>
  <c r="N582" i="47"/>
  <c r="R321" i="46"/>
  <c r="R322" i="46"/>
  <c r="R323" i="46"/>
  <c r="R325" i="46"/>
  <c r="N581" i="47"/>
  <c r="R324" i="46"/>
  <c r="N584" i="47"/>
  <c r="N306" i="47"/>
  <c r="N303" i="47"/>
  <c r="N308" i="47"/>
  <c r="N300" i="47"/>
  <c r="N305" i="47"/>
  <c r="N302" i="47"/>
  <c r="N307" i="47"/>
  <c r="N301" i="47"/>
  <c r="R168" i="46"/>
  <c r="N304" i="47"/>
  <c r="R169" i="46"/>
  <c r="R170" i="46"/>
  <c r="R166" i="46"/>
  <c r="R167" i="46"/>
  <c r="N309" i="47"/>
  <c r="N354" i="47"/>
  <c r="N353" i="47"/>
  <c r="R192" i="46"/>
  <c r="R193" i="46"/>
  <c r="R191" i="46"/>
  <c r="R190" i="46"/>
  <c r="N234" i="47"/>
  <c r="N235" i="47"/>
  <c r="N232" i="47"/>
  <c r="N239" i="47"/>
  <c r="N233" i="47"/>
  <c r="N230" i="47"/>
  <c r="N236" i="47"/>
  <c r="R133" i="46"/>
  <c r="R131" i="46"/>
  <c r="N231" i="47"/>
  <c r="N238" i="47"/>
  <c r="R132" i="46"/>
  <c r="N237" i="47"/>
  <c r="R134" i="46"/>
  <c r="R135" i="46"/>
  <c r="E9" i="6"/>
  <c r="N394" i="47"/>
  <c r="N391" i="47"/>
  <c r="N396" i="47"/>
  <c r="N388" i="47"/>
  <c r="N393" i="47"/>
  <c r="N390" i="47"/>
  <c r="R215" i="46"/>
  <c r="N389" i="47"/>
  <c r="R216" i="46"/>
  <c r="N392" i="47"/>
  <c r="R217" i="46"/>
  <c r="R213" i="46"/>
  <c r="N387" i="47"/>
  <c r="R214" i="46"/>
  <c r="N395" i="47"/>
  <c r="R194" i="46"/>
  <c r="N355" i="47"/>
  <c r="N327" i="47"/>
  <c r="R175" i="46"/>
  <c r="N690" i="47"/>
  <c r="N695" i="47"/>
  <c r="N687" i="47"/>
  <c r="N692" i="47"/>
  <c r="N689" i="47"/>
  <c r="N694" i="47"/>
  <c r="N691" i="47"/>
  <c r="R377" i="46"/>
  <c r="R375" i="46"/>
  <c r="R376" i="46"/>
  <c r="N693" i="47"/>
  <c r="N696" i="47"/>
  <c r="R378" i="46"/>
  <c r="N688" i="47"/>
  <c r="R374" i="46"/>
  <c r="N479" i="47"/>
  <c r="R258" i="46"/>
  <c r="N386" i="47"/>
  <c r="N378" i="47"/>
  <c r="N383" i="47"/>
  <c r="N380" i="47"/>
  <c r="N385" i="47"/>
  <c r="N377" i="47"/>
  <c r="N382" i="47"/>
  <c r="N381" i="47"/>
  <c r="N384" i="47"/>
  <c r="R208" i="46"/>
  <c r="R209" i="46"/>
  <c r="R211" i="46"/>
  <c r="R212" i="46"/>
  <c r="N379" i="47"/>
  <c r="R210" i="46"/>
  <c r="N674" i="47"/>
  <c r="N679" i="47"/>
  <c r="N671" i="47"/>
  <c r="N676" i="47"/>
  <c r="N673" i="47"/>
  <c r="N678" i="47"/>
  <c r="N677" i="47"/>
  <c r="N680" i="47"/>
  <c r="R365" i="46"/>
  <c r="N672" i="47"/>
  <c r="N675" i="47"/>
  <c r="R366" i="46"/>
  <c r="R363" i="46"/>
  <c r="R367" i="46"/>
  <c r="R364" i="46"/>
  <c r="E6" i="6"/>
  <c r="I15" i="16"/>
  <c r="N121" i="47"/>
  <c r="N118" i="47"/>
  <c r="N122" i="47"/>
  <c r="N119" i="47"/>
  <c r="N116" i="47"/>
  <c r="N120" i="47"/>
  <c r="R74" i="46"/>
  <c r="R71" i="46"/>
  <c r="N123" i="47"/>
  <c r="R70" i="46"/>
  <c r="N115" i="47"/>
  <c r="N117" i="47"/>
  <c r="N114" i="47"/>
  <c r="R72" i="46"/>
  <c r="R73" i="46"/>
  <c r="N58" i="47"/>
  <c r="N60" i="47"/>
  <c r="R38" i="46"/>
  <c r="N61" i="47"/>
  <c r="R37" i="46"/>
  <c r="R39" i="46"/>
  <c r="N59" i="47"/>
  <c r="N730" i="47"/>
  <c r="N727" i="47"/>
  <c r="N732" i="47"/>
  <c r="N729" i="47"/>
  <c r="N731" i="47"/>
  <c r="R397" i="46"/>
  <c r="N733" i="47"/>
  <c r="R394" i="46"/>
  <c r="N728" i="47"/>
  <c r="R395" i="46"/>
  <c r="R398" i="46"/>
  <c r="R396" i="46"/>
  <c r="N570" i="47"/>
  <c r="N567" i="47"/>
  <c r="N572" i="47"/>
  <c r="N569" i="47"/>
  <c r="N574" i="47"/>
  <c r="N566" i="47"/>
  <c r="N573" i="47"/>
  <c r="N568" i="47"/>
  <c r="R313" i="46"/>
  <c r="N571" i="47"/>
  <c r="R314" i="46"/>
  <c r="N565" i="47"/>
  <c r="R310" i="46"/>
  <c r="R311" i="46"/>
  <c r="R312" i="46"/>
  <c r="R115" i="46"/>
  <c r="N199" i="47"/>
  <c r="N226" i="47"/>
  <c r="N221" i="47"/>
  <c r="N229" i="47"/>
  <c r="N227" i="47"/>
  <c r="N224" i="47"/>
  <c r="R128" i="46"/>
  <c r="R129" i="46"/>
  <c r="R130" i="46"/>
  <c r="N225" i="47"/>
  <c r="N222" i="47"/>
  <c r="N228" i="47"/>
  <c r="R126" i="46"/>
  <c r="R127" i="46"/>
  <c r="N220" i="47"/>
  <c r="N223" i="47"/>
  <c r="N480" i="47"/>
  <c r="R259" i="46"/>
  <c r="N92" i="47"/>
  <c r="R58" i="46"/>
  <c r="R55" i="46"/>
  <c r="R59" i="46"/>
  <c r="N93" i="47"/>
  <c r="R56" i="46"/>
  <c r="R57" i="46"/>
  <c r="N49" i="47"/>
  <c r="N54" i="47"/>
  <c r="N55" i="47"/>
  <c r="N52" i="47"/>
  <c r="R34" i="46"/>
  <c r="N47" i="47"/>
  <c r="N51" i="47"/>
  <c r="N48" i="47"/>
  <c r="N53" i="47"/>
  <c r="R31" i="46"/>
  <c r="R30" i="46"/>
  <c r="N50" i="47"/>
  <c r="R32" i="46"/>
  <c r="R33" i="46"/>
  <c r="N56" i="47"/>
  <c r="N579" i="47"/>
  <c r="R320" i="46"/>
  <c r="N41" i="47"/>
  <c r="N46" i="47"/>
  <c r="N38" i="47"/>
  <c r="N43" i="47"/>
  <c r="N40" i="47"/>
  <c r="N37" i="47"/>
  <c r="R26" i="46"/>
  <c r="R28" i="46"/>
  <c r="R29" i="46"/>
  <c r="N39" i="47"/>
  <c r="R27" i="46"/>
  <c r="N45" i="47"/>
  <c r="N42" i="47"/>
  <c r="N44" i="47"/>
  <c r="R25" i="46"/>
  <c r="N426" i="47"/>
  <c r="N423" i="47"/>
  <c r="N428" i="47"/>
  <c r="N420" i="47"/>
  <c r="N425" i="47"/>
  <c r="N422" i="47"/>
  <c r="N421" i="47"/>
  <c r="R231" i="46"/>
  <c r="N424" i="47"/>
  <c r="R232" i="46"/>
  <c r="N427" i="47"/>
  <c r="R233" i="46"/>
  <c r="R234" i="46"/>
  <c r="R230" i="46"/>
  <c r="N429" i="47"/>
  <c r="N450" i="47"/>
  <c r="N447" i="47"/>
  <c r="N452" i="47"/>
  <c r="N444" i="47"/>
  <c r="N449" i="47"/>
  <c r="N446" i="47"/>
  <c r="N445" i="47"/>
  <c r="N448" i="47"/>
  <c r="N451" i="47"/>
  <c r="R242" i="46"/>
  <c r="R244" i="46"/>
  <c r="N443" i="47"/>
  <c r="R243" i="46"/>
  <c r="R245" i="46"/>
  <c r="N65" i="47"/>
  <c r="N70" i="47"/>
  <c r="N62" i="47"/>
  <c r="N69" i="47"/>
  <c r="N66" i="47"/>
  <c r="N63" i="47"/>
  <c r="R42" i="46"/>
  <c r="R44" i="46"/>
  <c r="N64" i="47"/>
  <c r="N68" i="47"/>
  <c r="R43" i="46"/>
  <c r="N71" i="47"/>
  <c r="N67" i="47"/>
  <c r="R40" i="46"/>
  <c r="R41" i="46"/>
  <c r="R236" i="46"/>
  <c r="N432" i="47"/>
  <c r="N170" i="47"/>
  <c r="N171" i="47"/>
  <c r="N168" i="47"/>
  <c r="N165" i="47"/>
  <c r="N173" i="47"/>
  <c r="N169" i="47"/>
  <c r="N166" i="47"/>
  <c r="R98" i="46"/>
  <c r="R99" i="46"/>
  <c r="R95" i="46"/>
  <c r="N172" i="47"/>
  <c r="R96" i="46"/>
  <c r="R97" i="46"/>
  <c r="N164" i="47"/>
  <c r="N167" i="47"/>
  <c r="N506" i="47"/>
  <c r="N503" i="47"/>
  <c r="N508" i="47"/>
  <c r="N505" i="47"/>
  <c r="N510" i="47"/>
  <c r="N502" i="47"/>
  <c r="N509" i="47"/>
  <c r="R273" i="46"/>
  <c r="N501" i="47"/>
  <c r="R274" i="46"/>
  <c r="N504" i="47"/>
  <c r="R272" i="46"/>
  <c r="N507" i="47"/>
  <c r="R270" i="46"/>
  <c r="R271" i="46"/>
  <c r="N81" i="47"/>
  <c r="N73" i="47"/>
  <c r="N78" i="47"/>
  <c r="N75" i="47"/>
  <c r="N72" i="47"/>
  <c r="N80" i="47"/>
  <c r="R45" i="46"/>
  <c r="N77" i="47"/>
  <c r="R47" i="46"/>
  <c r="N74" i="47"/>
  <c r="R46" i="46"/>
  <c r="N76" i="47"/>
  <c r="N79" i="47"/>
  <c r="R48" i="46"/>
  <c r="R49" i="46"/>
  <c r="N130" i="47"/>
  <c r="N132" i="47"/>
  <c r="N129" i="47"/>
  <c r="N126" i="47"/>
  <c r="N131" i="47"/>
  <c r="N127" i="47"/>
  <c r="N124" i="47"/>
  <c r="R76" i="46"/>
  <c r="R77" i="46"/>
  <c r="R75" i="46"/>
  <c r="N133" i="47"/>
  <c r="N125" i="47"/>
  <c r="N128" i="47"/>
  <c r="R79" i="46"/>
  <c r="R78" i="46"/>
  <c r="N626" i="47"/>
  <c r="N618" i="47"/>
  <c r="N623" i="47"/>
  <c r="N620" i="47"/>
  <c r="N625" i="47"/>
  <c r="N622" i="47"/>
  <c r="N627" i="47"/>
  <c r="N624" i="47"/>
  <c r="R341" i="46"/>
  <c r="N621" i="47"/>
  <c r="R343" i="46"/>
  <c r="R340" i="46"/>
  <c r="N619" i="47"/>
  <c r="R342" i="46"/>
  <c r="R339" i="46"/>
  <c r="N802" i="47"/>
  <c r="N799" i="47"/>
  <c r="N804" i="47"/>
  <c r="N801" i="47"/>
  <c r="N806" i="47"/>
  <c r="N798" i="47"/>
  <c r="N803" i="47"/>
  <c r="N800" i="47"/>
  <c r="R438" i="46"/>
  <c r="R439" i="46"/>
  <c r="R440" i="46"/>
  <c r="R437" i="46"/>
  <c r="R441" i="46"/>
  <c r="N797" i="47"/>
  <c r="N805" i="47"/>
  <c r="N418" i="47"/>
  <c r="R229" i="46"/>
  <c r="N419" i="47"/>
  <c r="N186" i="47"/>
  <c r="N182" i="47"/>
  <c r="N179" i="47"/>
  <c r="N188" i="47"/>
  <c r="N185" i="47"/>
  <c r="R106" i="46"/>
  <c r="R109" i="46"/>
  <c r="N183" i="47"/>
  <c r="N180" i="47"/>
  <c r="R107" i="46"/>
  <c r="R108" i="46"/>
  <c r="N184" i="47"/>
  <c r="N181" i="47"/>
  <c r="N187" i="47"/>
  <c r="R105" i="46"/>
  <c r="N330" i="47"/>
  <c r="N335" i="47"/>
  <c r="N332" i="47"/>
  <c r="N337" i="47"/>
  <c r="N329" i="47"/>
  <c r="N334" i="47"/>
  <c r="N333" i="47"/>
  <c r="N336" i="47"/>
  <c r="R176" i="46"/>
  <c r="R177" i="46"/>
  <c r="N331" i="47"/>
  <c r="R180" i="46"/>
  <c r="N328" i="47"/>
  <c r="R178" i="46"/>
  <c r="R179" i="46"/>
  <c r="N474" i="47"/>
  <c r="N471" i="47"/>
  <c r="N476" i="47"/>
  <c r="N473" i="47"/>
  <c r="N478" i="47"/>
  <c r="N470" i="47"/>
  <c r="N472" i="47"/>
  <c r="N475" i="47"/>
  <c r="N477" i="47"/>
  <c r="R255" i="46"/>
  <c r="N469" i="47"/>
  <c r="R256" i="46"/>
  <c r="R257" i="46"/>
  <c r="R254" i="46"/>
  <c r="R253" i="46"/>
  <c r="N194" i="47"/>
  <c r="N196" i="47"/>
  <c r="N193" i="47"/>
  <c r="N190" i="47"/>
  <c r="N191" i="47"/>
  <c r="N197" i="47"/>
  <c r="R114" i="46"/>
  <c r="N198" i="47"/>
  <c r="N189" i="47"/>
  <c r="N192" i="47"/>
  <c r="N195" i="47"/>
  <c r="R110" i="46"/>
  <c r="R111" i="46"/>
  <c r="R113" i="46"/>
  <c r="R112" i="46"/>
  <c r="N762" i="47"/>
  <c r="N759" i="47"/>
  <c r="N764" i="47"/>
  <c r="N756" i="47"/>
  <c r="N761" i="47"/>
  <c r="N758" i="47"/>
  <c r="N763" i="47"/>
  <c r="N757" i="47"/>
  <c r="R413" i="46"/>
  <c r="R414" i="46"/>
  <c r="N765" i="47"/>
  <c r="R411" i="46"/>
  <c r="R412" i="46"/>
  <c r="N760" i="47"/>
  <c r="R410" i="46"/>
  <c r="N658" i="47"/>
  <c r="R355" i="46"/>
  <c r="R97" i="36"/>
  <c r="R94" i="36"/>
  <c r="R97" i="37"/>
  <c r="N143" i="40"/>
  <c r="N141" i="41"/>
  <c r="R96" i="14"/>
  <c r="R94" i="14"/>
  <c r="E8" i="6"/>
  <c r="I8" i="16"/>
  <c r="E5" i="6"/>
  <c r="N442" i="47"/>
  <c r="N434" i="47"/>
  <c r="N439" i="47"/>
  <c r="N436" i="47"/>
  <c r="N441" i="47"/>
  <c r="N433" i="47"/>
  <c r="N438" i="47"/>
  <c r="N435" i="47"/>
  <c r="R239" i="46"/>
  <c r="R240" i="46"/>
  <c r="R241" i="46"/>
  <c r="N437" i="47"/>
  <c r="N440" i="47"/>
  <c r="R237" i="46"/>
  <c r="R238" i="46"/>
  <c r="N370" i="47"/>
  <c r="N375" i="47"/>
  <c r="N367" i="47"/>
  <c r="N372" i="47"/>
  <c r="N369" i="47"/>
  <c r="N374" i="47"/>
  <c r="N366" i="47"/>
  <c r="N371" i="47"/>
  <c r="N368" i="47"/>
  <c r="R200" i="46"/>
  <c r="R201" i="46"/>
  <c r="R203" i="46"/>
  <c r="R202" i="46"/>
  <c r="N373" i="47"/>
  <c r="R204" i="46"/>
  <c r="N602" i="47"/>
  <c r="N607" i="47"/>
  <c r="N599" i="47"/>
  <c r="N604" i="47"/>
  <c r="N601" i="47"/>
  <c r="N606" i="47"/>
  <c r="N598" i="47"/>
  <c r="N600" i="47"/>
  <c r="N603" i="47"/>
  <c r="R329" i="46"/>
  <c r="R330" i="46"/>
  <c r="R331" i="46"/>
  <c r="R332" i="46"/>
  <c r="N605" i="47"/>
  <c r="R333" i="46"/>
  <c r="N554" i="47"/>
  <c r="N553" i="47"/>
  <c r="R300" i="46"/>
  <c r="R302" i="46"/>
  <c r="R301" i="46"/>
  <c r="R303" i="46"/>
  <c r="R304" i="46"/>
  <c r="N23" i="47"/>
  <c r="R13" i="46"/>
  <c r="R15" i="46"/>
  <c r="R14" i="46"/>
  <c r="N24" i="47"/>
  <c r="R17" i="46"/>
  <c r="R16" i="46"/>
  <c r="N162" i="47"/>
  <c r="N154" i="47"/>
  <c r="N157" i="47"/>
  <c r="N158" i="47"/>
  <c r="N155" i="47"/>
  <c r="N163" i="47"/>
  <c r="N160" i="47"/>
  <c r="R90" i="46"/>
  <c r="R92" i="46"/>
  <c r="R94" i="46"/>
  <c r="N156" i="47"/>
  <c r="R91" i="46"/>
  <c r="R93" i="46"/>
  <c r="N159" i="47"/>
  <c r="N161" i="47"/>
  <c r="N766" i="47"/>
  <c r="R415" i="46"/>
  <c r="N666" i="47"/>
  <c r="N663" i="47"/>
  <c r="N668" i="47"/>
  <c r="N665" i="47"/>
  <c r="N670" i="47"/>
  <c r="N662" i="47"/>
  <c r="N664" i="47"/>
  <c r="N667" i="47"/>
  <c r="R361" i="46"/>
  <c r="N669" i="47"/>
  <c r="N661" i="47"/>
  <c r="R358" i="46"/>
  <c r="R362" i="46"/>
  <c r="R359" i="46"/>
  <c r="R360" i="46"/>
  <c r="N682" i="47"/>
  <c r="N684" i="47"/>
  <c r="N686" i="47"/>
  <c r="R373" i="46"/>
  <c r="R369" i="46"/>
  <c r="N683" i="47"/>
  <c r="R370" i="46"/>
  <c r="R372" i="46"/>
  <c r="N685" i="47"/>
  <c r="R371" i="46"/>
  <c r="R207" i="46"/>
  <c r="R206" i="46"/>
  <c r="N376" i="47"/>
  <c r="R205" i="46"/>
  <c r="N178" i="47"/>
  <c r="N176" i="47"/>
  <c r="N175" i="47"/>
  <c r="N177" i="47"/>
  <c r="R100" i="46"/>
  <c r="R101" i="46"/>
  <c r="R102" i="46"/>
  <c r="R103" i="46"/>
  <c r="R104" i="46"/>
  <c r="N174" i="47"/>
  <c r="N650" i="47"/>
  <c r="N655" i="47"/>
  <c r="N652" i="47"/>
  <c r="N657" i="47"/>
  <c r="N649" i="47"/>
  <c r="N654" i="47"/>
  <c r="R353" i="46"/>
  <c r="N648" i="47"/>
  <c r="R350" i="46"/>
  <c r="R351" i="46"/>
  <c r="R354" i="46"/>
  <c r="N653" i="47"/>
  <c r="N656" i="47"/>
  <c r="R352" i="46"/>
  <c r="N651" i="47"/>
  <c r="N542" i="47"/>
  <c r="R290" i="46"/>
  <c r="R291" i="46"/>
  <c r="R292" i="46"/>
  <c r="N541" i="47"/>
  <c r="R294" i="46"/>
  <c r="R293" i="46"/>
  <c r="N538" i="47"/>
  <c r="N535" i="47"/>
  <c r="N540" i="47"/>
  <c r="N532" i="47"/>
  <c r="N537" i="47"/>
  <c r="N534" i="47"/>
  <c r="N536" i="47"/>
  <c r="N539" i="47"/>
  <c r="R289" i="46"/>
  <c r="R286" i="46"/>
  <c r="R287" i="46"/>
  <c r="R285" i="46"/>
  <c r="N531" i="47"/>
  <c r="N533" i="47"/>
  <c r="R288" i="46"/>
  <c r="N786" i="47"/>
  <c r="N791" i="47"/>
  <c r="N783" i="47"/>
  <c r="N788" i="47"/>
  <c r="N785" i="47"/>
  <c r="N790" i="47"/>
  <c r="N782" i="47"/>
  <c r="N787" i="47"/>
  <c r="N789" i="47"/>
  <c r="R430" i="46"/>
  <c r="R426" i="46"/>
  <c r="R428" i="46"/>
  <c r="N784" i="47"/>
  <c r="R429" i="46"/>
  <c r="R427" i="46"/>
  <c r="N417" i="47"/>
  <c r="R228" i="46"/>
  <c r="N660" i="47"/>
  <c r="N659" i="47"/>
  <c r="R357" i="46"/>
  <c r="R356" i="46"/>
  <c r="N97" i="47"/>
  <c r="N102" i="47"/>
  <c r="N94" i="47"/>
  <c r="N101" i="47"/>
  <c r="N98" i="47"/>
  <c r="N95" i="47"/>
  <c r="N96" i="47"/>
  <c r="R62" i="46"/>
  <c r="N99" i="47"/>
  <c r="N103" i="47"/>
  <c r="R61" i="46"/>
  <c r="N100" i="47"/>
  <c r="R60" i="46"/>
  <c r="R63" i="46"/>
  <c r="R64" i="46"/>
  <c r="N594" i="47"/>
  <c r="N591" i="47"/>
  <c r="N596" i="47"/>
  <c r="N588" i="47"/>
  <c r="N593" i="47"/>
  <c r="N590" i="47"/>
  <c r="N589" i="47"/>
  <c r="N592" i="47"/>
  <c r="N595" i="47"/>
  <c r="R328" i="46"/>
  <c r="R327" i="46"/>
  <c r="N597" i="47"/>
  <c r="R100" i="34"/>
  <c r="R96" i="37"/>
  <c r="N105" i="39"/>
  <c r="N145" i="40"/>
  <c r="N143" i="41"/>
  <c r="R95" i="14"/>
  <c r="R98" i="14"/>
  <c r="R93" i="35"/>
  <c r="N681" i="47"/>
  <c r="R368" i="46"/>
  <c r="N338" i="47"/>
  <c r="N340" i="47"/>
  <c r="N342" i="47"/>
  <c r="R184" i="46"/>
  <c r="N339" i="47"/>
  <c r="R182" i="46"/>
  <c r="R181" i="46"/>
  <c r="N341" i="47"/>
  <c r="R183" i="46"/>
  <c r="N562" i="47"/>
  <c r="N559" i="47"/>
  <c r="N564" i="47"/>
  <c r="N556" i="47"/>
  <c r="N561" i="47"/>
  <c r="N558" i="47"/>
  <c r="N563" i="47"/>
  <c r="R305" i="46"/>
  <c r="N557" i="47"/>
  <c r="R306" i="46"/>
  <c r="N560" i="47"/>
  <c r="R307" i="46"/>
  <c r="R308" i="46"/>
  <c r="R309" i="46"/>
  <c r="N555" i="47"/>
  <c r="N57" i="47"/>
  <c r="R35" i="46"/>
  <c r="R36" i="46"/>
  <c r="N202" i="47"/>
  <c r="N207" i="47"/>
  <c r="N204" i="47"/>
  <c r="N201" i="47"/>
  <c r="N200" i="47"/>
  <c r="N209" i="47"/>
  <c r="N206" i="47"/>
  <c r="N203" i="47"/>
  <c r="R119" i="46"/>
  <c r="R117" i="46"/>
  <c r="R116" i="46"/>
  <c r="N205" i="47"/>
  <c r="R118" i="46"/>
  <c r="N208" i="47"/>
  <c r="R120" i="46"/>
  <c r="R23" i="46"/>
  <c r="N35" i="47"/>
  <c r="N89" i="47"/>
  <c r="N86" i="47"/>
  <c r="N90" i="47"/>
  <c r="N87" i="47"/>
  <c r="N84" i="47"/>
  <c r="N91" i="47"/>
  <c r="R50" i="46"/>
  <c r="R52" i="46"/>
  <c r="R51" i="46"/>
  <c r="N83" i="47"/>
  <c r="R53" i="46"/>
  <c r="R54" i="46"/>
  <c r="N88" i="47"/>
  <c r="N82" i="47"/>
  <c r="N85" i="47"/>
  <c r="I41" i="16"/>
  <c r="E4" i="6"/>
  <c r="N610" i="47"/>
  <c r="N615" i="47"/>
  <c r="N612" i="47"/>
  <c r="N617" i="47"/>
  <c r="N609" i="47"/>
  <c r="N614" i="47"/>
  <c r="N613" i="47"/>
  <c r="R337" i="46"/>
  <c r="R336" i="46"/>
  <c r="R338" i="46"/>
  <c r="N616" i="47"/>
  <c r="R334" i="46"/>
  <c r="N611" i="47"/>
  <c r="R335" i="46"/>
  <c r="N608" i="47"/>
  <c r="N754" i="47"/>
  <c r="N746" i="47"/>
  <c r="N751" i="47"/>
  <c r="N748" i="47"/>
  <c r="N753" i="47"/>
  <c r="N750" i="47"/>
  <c r="N755" i="47"/>
  <c r="N747" i="47"/>
  <c r="N752" i="47"/>
  <c r="R409" i="46"/>
  <c r="R405" i="46"/>
  <c r="R407" i="46"/>
  <c r="R408" i="46"/>
  <c r="N749" i="47"/>
  <c r="R406" i="46"/>
  <c r="B34" i="4"/>
  <c r="F13" i="28"/>
  <c r="O81" i="16"/>
  <c r="O53" i="16"/>
  <c r="O96" i="16"/>
  <c r="K8" i="28"/>
  <c r="O35" i="16"/>
  <c r="O17" i="16"/>
  <c r="O73" i="16"/>
  <c r="O3" i="16"/>
  <c r="O110" i="16"/>
  <c r="O7" i="16"/>
  <c r="O104" i="16"/>
  <c r="O90" i="16"/>
  <c r="O94" i="16"/>
  <c r="O80" i="16"/>
  <c r="O45" i="16"/>
  <c r="O83" i="16"/>
  <c r="O70" i="16"/>
  <c r="N7" i="20"/>
  <c r="O46" i="16"/>
  <c r="O27" i="16"/>
  <c r="O68" i="16"/>
  <c r="N6" i="20"/>
  <c r="O5" i="16"/>
  <c r="O14" i="16"/>
  <c r="O108" i="16"/>
  <c r="O103" i="16"/>
  <c r="O100" i="16"/>
  <c r="O47" i="16"/>
  <c r="O54" i="16"/>
  <c r="O59" i="16"/>
  <c r="AD108" i="16"/>
  <c r="N108" i="16"/>
  <c r="AD21" i="16"/>
  <c r="N21" i="16"/>
  <c r="N18" i="16"/>
  <c r="AD18" i="16"/>
  <c r="N15" i="16"/>
  <c r="AD15" i="16"/>
  <c r="N38" i="16"/>
  <c r="AD38" i="16"/>
  <c r="O39" i="16"/>
  <c r="O30" i="16"/>
  <c r="O92" i="16"/>
  <c r="O93" i="16"/>
  <c r="AD3" i="16"/>
  <c r="N3" i="16"/>
  <c r="AD13" i="16"/>
  <c r="N13" i="16"/>
  <c r="N3" i="20"/>
  <c r="O50" i="16"/>
  <c r="N40" i="16"/>
  <c r="AD40" i="16"/>
  <c r="N8" i="28"/>
  <c r="O61" i="16"/>
  <c r="O13" i="16"/>
  <c r="O74" i="16"/>
  <c r="O62" i="16"/>
  <c r="O25" i="16"/>
  <c r="F14" i="28"/>
  <c r="O82" i="16"/>
  <c r="O43" i="16"/>
  <c r="O85" i="16"/>
  <c r="O87" i="16"/>
  <c r="O52" i="16"/>
  <c r="O69" i="16"/>
  <c r="O31" i="16"/>
  <c r="O15" i="16"/>
  <c r="O58" i="16"/>
  <c r="O23" i="16"/>
  <c r="O105" i="16"/>
  <c r="O76" i="16"/>
  <c r="O28" i="16"/>
  <c r="O32" i="16"/>
  <c r="O9" i="16"/>
  <c r="O57" i="16"/>
  <c r="O67" i="16"/>
  <c r="O65" i="16"/>
  <c r="O55" i="16"/>
  <c r="O77" i="16"/>
  <c r="O6" i="16"/>
  <c r="O20" i="16"/>
  <c r="O10" i="16"/>
  <c r="O98" i="16"/>
  <c r="AD34" i="16"/>
  <c r="N34" i="16"/>
  <c r="AD64" i="16"/>
  <c r="N64" i="16"/>
  <c r="N8" i="20"/>
  <c r="AD70" i="16"/>
  <c r="N70" i="16"/>
  <c r="N53" i="16"/>
  <c r="AD53" i="16"/>
  <c r="AD106" i="16"/>
  <c r="N106" i="16"/>
  <c r="N77" i="16"/>
  <c r="AD77" i="16"/>
  <c r="N84" i="16"/>
  <c r="AD84" i="16"/>
  <c r="O49" i="16"/>
  <c r="O56" i="16"/>
  <c r="O33" i="16"/>
  <c r="O86" i="16"/>
  <c r="O41" i="16"/>
  <c r="O97" i="16"/>
  <c r="O99" i="16"/>
  <c r="O91" i="16"/>
  <c r="O109" i="16"/>
  <c r="N48" i="16"/>
  <c r="AD48" i="16"/>
  <c r="AD58" i="16"/>
  <c r="N58" i="16"/>
  <c r="N51" i="16"/>
  <c r="AD51" i="16"/>
  <c r="O40" i="16"/>
  <c r="O101" i="16"/>
  <c r="O88" i="16"/>
  <c r="O89" i="16"/>
  <c r="O21" i="16"/>
  <c r="N94" i="16"/>
  <c r="AD94" i="16"/>
  <c r="O66" i="16"/>
  <c r="O71" i="16"/>
  <c r="B32" i="4"/>
  <c r="O95" i="16"/>
  <c r="O36" i="16"/>
  <c r="N32" i="16"/>
  <c r="AD32" i="16"/>
  <c r="AD11" i="16"/>
  <c r="N11" i="16"/>
  <c r="N9" i="20"/>
  <c r="O38" i="16"/>
  <c r="O8" i="16"/>
  <c r="O42" i="16"/>
  <c r="N29" i="16"/>
  <c r="AD29" i="16"/>
  <c r="N39" i="16"/>
  <c r="AD39" i="16"/>
  <c r="O112" i="16"/>
  <c r="O106" i="16"/>
  <c r="O78" i="16"/>
  <c r="O51" i="16"/>
  <c r="O11" i="16"/>
  <c r="O111" i="16"/>
  <c r="O107" i="16"/>
  <c r="O48" i="16"/>
  <c r="O29" i="16"/>
  <c r="N5" i="20"/>
  <c r="O102" i="16"/>
  <c r="N15" i="20"/>
  <c r="B36" i="4"/>
  <c r="O75" i="16"/>
  <c r="O60" i="16"/>
  <c r="O4" i="16"/>
  <c r="O34" i="16"/>
  <c r="O26" i="16"/>
  <c r="O37" i="16"/>
  <c r="O22" i="16"/>
  <c r="O16" i="16"/>
  <c r="O19" i="16"/>
  <c r="O84" i="16"/>
  <c r="O44" i="16"/>
  <c r="I8" i="28"/>
  <c r="O18" i="16"/>
  <c r="O12" i="16"/>
  <c r="O64" i="16"/>
  <c r="O79" i="16"/>
  <c r="O24" i="16"/>
  <c r="O63" i="16"/>
  <c r="O72" i="16"/>
  <c r="C16" i="28"/>
  <c r="N87" i="16"/>
  <c r="AD87" i="16"/>
  <c r="B13" i="28"/>
  <c r="N98" i="16"/>
  <c r="AD98" i="16"/>
  <c r="AD4" i="16"/>
  <c r="N4" i="16"/>
  <c r="N73" i="16"/>
  <c r="AD73" i="16"/>
  <c r="E12" i="28"/>
  <c r="G8" i="28"/>
  <c r="N43" i="16"/>
  <c r="AD43" i="16"/>
  <c r="AD60" i="16"/>
  <c r="N60" i="16"/>
  <c r="E16" i="28"/>
  <c r="C13" i="28"/>
  <c r="N31" i="16"/>
  <c r="AD31" i="16"/>
  <c r="N12" i="16"/>
  <c r="AD12" i="16"/>
  <c r="N91" i="16"/>
  <c r="AD91" i="16"/>
  <c r="AD67" i="16"/>
  <c r="N67" i="16"/>
  <c r="AD20" i="16"/>
  <c r="N20" i="16"/>
  <c r="B31" i="4"/>
  <c r="N37" i="16"/>
  <c r="AD37" i="16"/>
  <c r="N107" i="16"/>
  <c r="AD107" i="16"/>
  <c r="N61" i="16"/>
  <c r="AD61" i="16"/>
  <c r="AD42" i="16"/>
  <c r="N42" i="16"/>
  <c r="B30" i="4"/>
  <c r="N5" i="16"/>
  <c r="AD5" i="16"/>
  <c r="N90" i="16"/>
  <c r="AD90" i="16"/>
  <c r="AD100" i="16"/>
  <c r="N100" i="16"/>
  <c r="AD66" i="16"/>
  <c r="N66" i="16"/>
  <c r="B15" i="28"/>
  <c r="N80" i="16"/>
  <c r="AD80" i="16"/>
  <c r="N112" i="16"/>
  <c r="AD112" i="16"/>
  <c r="B37" i="4"/>
  <c r="N71" i="16"/>
  <c r="AD71" i="16"/>
  <c r="N11" i="20"/>
  <c r="AD85" i="16"/>
  <c r="N85" i="16"/>
  <c r="N13" i="20"/>
  <c r="AD57" i="16"/>
  <c r="N57" i="16"/>
  <c r="B26" i="4"/>
  <c r="AD23" i="16"/>
  <c r="N23" i="16"/>
  <c r="AD74" i="16"/>
  <c r="N74" i="16"/>
  <c r="AD16" i="16"/>
  <c r="N16" i="16"/>
  <c r="F8" i="28"/>
  <c r="AD33" i="16"/>
  <c r="N33" i="16"/>
  <c r="B14" i="28"/>
  <c r="N63" i="16"/>
  <c r="AD63" i="16"/>
  <c r="N105" i="16"/>
  <c r="AD105" i="16"/>
  <c r="AD10" i="16"/>
  <c r="N10" i="16"/>
  <c r="N26" i="16"/>
  <c r="AD26" i="16"/>
  <c r="N44" i="16"/>
  <c r="AD44" i="16"/>
  <c r="N45" i="16"/>
  <c r="AD45" i="16"/>
  <c r="N27" i="16"/>
  <c r="AD27" i="16"/>
  <c r="AD54" i="16"/>
  <c r="N54" i="16"/>
  <c r="N103" i="16"/>
  <c r="AD103" i="16"/>
  <c r="N41" i="16"/>
  <c r="AD41" i="16"/>
  <c r="B8" i="28"/>
  <c r="B12" i="28"/>
  <c r="N96" i="16"/>
  <c r="AD96" i="16"/>
  <c r="AD46" i="16"/>
  <c r="N46" i="16"/>
  <c r="F12" i="28"/>
  <c r="H8" i="28"/>
  <c r="M8" i="28"/>
  <c r="E13" i="28"/>
  <c r="D8" i="28"/>
  <c r="AD55" i="16"/>
  <c r="N55" i="16"/>
  <c r="N14" i="16"/>
  <c r="AD14" i="16"/>
  <c r="D15" i="28"/>
  <c r="B35" i="4"/>
  <c r="AD56" i="16"/>
  <c r="N56" i="16"/>
  <c r="N9" i="16"/>
  <c r="AD9" i="16"/>
  <c r="N24" i="16"/>
  <c r="AD24" i="16"/>
  <c r="B33" i="4"/>
  <c r="AD72" i="16"/>
  <c r="N72" i="16"/>
  <c r="N65" i="16"/>
  <c r="AD65" i="16"/>
  <c r="N7" i="16"/>
  <c r="AD7" i="16"/>
  <c r="C15" i="28"/>
  <c r="N30" i="16"/>
  <c r="AD30" i="16"/>
  <c r="O8" i="28"/>
  <c r="N97" i="16"/>
  <c r="AD97" i="16"/>
  <c r="N89" i="16"/>
  <c r="AD89" i="16"/>
  <c r="AD75" i="16"/>
  <c r="N75" i="16"/>
  <c r="AD49" i="16"/>
  <c r="N49" i="16"/>
  <c r="AD50" i="16"/>
  <c r="N50" i="16"/>
  <c r="N14" i="20"/>
  <c r="N83" i="16"/>
  <c r="AD83" i="16"/>
  <c r="AD22" i="16"/>
  <c r="N22" i="16"/>
  <c r="N78" i="16"/>
  <c r="AD78" i="16"/>
  <c r="N19" i="16"/>
  <c r="AD19" i="16"/>
  <c r="AD88" i="16"/>
  <c r="N88" i="16"/>
  <c r="N52" i="16"/>
  <c r="AD52" i="16"/>
  <c r="E14" i="28"/>
  <c r="N62" i="16"/>
  <c r="AD62" i="16"/>
  <c r="B16" i="28"/>
  <c r="D16" i="28"/>
  <c r="J8" i="28"/>
  <c r="N95" i="16"/>
  <c r="AD95" i="16"/>
  <c r="AD81" i="16"/>
  <c r="N81" i="16"/>
  <c r="AD102" i="16"/>
  <c r="N102" i="16"/>
  <c r="N25" i="16"/>
  <c r="AD25" i="16"/>
  <c r="AD36" i="16"/>
  <c r="N36" i="16"/>
  <c r="N109" i="16"/>
  <c r="AD109" i="16"/>
  <c r="N47" i="16"/>
  <c r="AD47" i="16"/>
  <c r="N35" i="16"/>
  <c r="AD35" i="16"/>
  <c r="B27" i="4"/>
  <c r="L8" i="28"/>
  <c r="AD8" i="16"/>
  <c r="N8" i="16"/>
  <c r="N93" i="16"/>
  <c r="AD93" i="16"/>
  <c r="C8" i="28"/>
  <c r="C12" i="28"/>
  <c r="N86" i="16"/>
  <c r="AD86" i="16"/>
  <c r="AD111" i="16"/>
  <c r="N111" i="16"/>
  <c r="AD104" i="16"/>
  <c r="N104" i="16"/>
  <c r="D13" i="28"/>
  <c r="AD79" i="16"/>
  <c r="N79" i="16"/>
  <c r="AD110" i="16"/>
  <c r="N110" i="16"/>
  <c r="F15" i="28"/>
  <c r="AD28" i="16"/>
  <c r="N28" i="16"/>
  <c r="C14" i="28"/>
  <c r="AD92" i="16"/>
  <c r="N92" i="16"/>
  <c r="AD69" i="16"/>
  <c r="N69" i="16"/>
  <c r="AD59" i="16"/>
  <c r="N59" i="16"/>
  <c r="N4" i="20"/>
  <c r="N82" i="16"/>
  <c r="AD82" i="16"/>
  <c r="D12" i="28"/>
  <c r="E8" i="28"/>
  <c r="N76" i="16"/>
  <c r="AD76" i="16"/>
  <c r="N68" i="16"/>
  <c r="AD68" i="16"/>
  <c r="D14" i="28"/>
  <c r="AD99" i="16"/>
  <c r="N99" i="16"/>
  <c r="AD101" i="16"/>
  <c r="N101" i="16"/>
  <c r="N17" i="16"/>
  <c r="AD17" i="16"/>
  <c r="N6" i="16"/>
  <c r="AD6" i="16"/>
  <c r="F16" i="28"/>
  <c r="E15" i="28"/>
  <c r="N226" i="45"/>
  <c r="R382" i="37"/>
  <c r="R381" i="37"/>
  <c r="R260" i="43"/>
  <c r="R387" i="34"/>
  <c r="R385" i="34"/>
  <c r="R380" i="37"/>
  <c r="R386" i="34"/>
  <c r="R352" i="36"/>
  <c r="R367" i="35"/>
  <c r="R353" i="36"/>
  <c r="R351" i="36"/>
  <c r="R352" i="14"/>
  <c r="R353" i="14"/>
  <c r="R368" i="35"/>
  <c r="R369" i="35"/>
  <c r="R351" i="14"/>
  <c r="N448" i="40"/>
  <c r="N446" i="41"/>
  <c r="N346" i="39"/>
  <c r="N221" i="38"/>
  <c r="N131" i="45"/>
  <c r="R131" i="43"/>
  <c r="R167" i="35"/>
  <c r="R168" i="35"/>
  <c r="R165" i="14"/>
  <c r="R169" i="35"/>
  <c r="R166" i="14"/>
  <c r="R164" i="14"/>
  <c r="N250" i="40"/>
  <c r="N223" i="41"/>
  <c r="N193" i="39"/>
  <c r="R176" i="37"/>
  <c r="R165" i="36"/>
  <c r="N123" i="38"/>
  <c r="R178" i="37"/>
  <c r="R177" i="37"/>
  <c r="R180" i="34"/>
  <c r="R166" i="36"/>
  <c r="R182" i="34"/>
  <c r="R164" i="36"/>
  <c r="R181" i="34"/>
  <c r="N152" i="45"/>
  <c r="R156" i="43"/>
  <c r="R205" i="35"/>
  <c r="R204" i="35"/>
  <c r="R201" i="14"/>
  <c r="R206" i="35"/>
  <c r="R199" i="14"/>
  <c r="N214" i="39"/>
  <c r="R200" i="14"/>
  <c r="N280" i="40"/>
  <c r="N278" i="40"/>
  <c r="N252" i="41"/>
  <c r="N279" i="40"/>
  <c r="R214" i="37"/>
  <c r="R218" i="34"/>
  <c r="R215" i="37"/>
  <c r="R213" i="37"/>
  <c r="R199" i="36"/>
  <c r="R221" i="34"/>
  <c r="N140" i="38"/>
  <c r="R201" i="36"/>
  <c r="R219" i="34"/>
  <c r="R217" i="34"/>
  <c r="R200" i="36"/>
  <c r="R220" i="34"/>
  <c r="N132" i="45"/>
  <c r="R132" i="43"/>
  <c r="R170" i="35"/>
  <c r="R169" i="14"/>
  <c r="R171" i="35"/>
  <c r="R172" i="35"/>
  <c r="N194" i="39"/>
  <c r="R168" i="14"/>
  <c r="R167" i="14"/>
  <c r="N224" i="41"/>
  <c r="N260" i="40"/>
  <c r="N258" i="40"/>
  <c r="N256" i="40"/>
  <c r="N254" i="40"/>
  <c r="N252" i="40"/>
  <c r="N251" i="40"/>
  <c r="N253" i="40"/>
  <c r="N255" i="40"/>
  <c r="N257" i="40"/>
  <c r="N259" i="40"/>
  <c r="R179" i="37"/>
  <c r="R180" i="37"/>
  <c r="R181" i="37"/>
  <c r="R168" i="36"/>
  <c r="N124" i="38"/>
  <c r="R169" i="36"/>
  <c r="R185" i="34"/>
  <c r="R183" i="34"/>
  <c r="R167" i="36"/>
  <c r="R184" i="34"/>
  <c r="N176" i="45"/>
  <c r="R184" i="43"/>
  <c r="R266" i="35"/>
  <c r="R254" i="14"/>
  <c r="R267" i="35"/>
  <c r="R265" i="35"/>
  <c r="R255" i="14"/>
  <c r="N311" i="41"/>
  <c r="R253" i="14"/>
  <c r="N340" i="40"/>
  <c r="N338" i="40"/>
  <c r="N336" i="40"/>
  <c r="N334" i="40"/>
  <c r="N332" i="40"/>
  <c r="N333" i="40"/>
  <c r="N335" i="40"/>
  <c r="N337" i="40"/>
  <c r="N339" i="40"/>
  <c r="N257" i="39"/>
  <c r="N341" i="40"/>
  <c r="R279" i="37"/>
  <c r="R253" i="36"/>
  <c r="R282" i="34"/>
  <c r="R278" i="37"/>
  <c r="N167" i="38"/>
  <c r="R255" i="36"/>
  <c r="R277" i="37"/>
  <c r="R281" i="34"/>
  <c r="R254" i="36"/>
  <c r="R283" i="34"/>
  <c r="N244" i="45"/>
  <c r="N242" i="45"/>
  <c r="N240" i="45"/>
  <c r="N243" i="45"/>
  <c r="N241" i="45"/>
  <c r="R406" i="37"/>
  <c r="R409" i="37"/>
  <c r="R413" i="34"/>
  <c r="R410" i="37"/>
  <c r="R408" i="37"/>
  <c r="R415" i="34"/>
  <c r="R278" i="43"/>
  <c r="R407" i="37"/>
  <c r="R411" i="34"/>
  <c r="R279" i="43"/>
  <c r="R280" i="43"/>
  <c r="R414" i="34"/>
  <c r="R281" i="43"/>
  <c r="R412" i="34"/>
  <c r="R282" i="43"/>
  <c r="R380" i="36"/>
  <c r="R378" i="36"/>
  <c r="R377" i="36"/>
  <c r="R379" i="36"/>
  <c r="R397" i="35"/>
  <c r="R381" i="36"/>
  <c r="R395" i="35"/>
  <c r="R394" i="35"/>
  <c r="R393" i="35"/>
  <c r="R379" i="14"/>
  <c r="R380" i="14"/>
  <c r="R396" i="35"/>
  <c r="R381" i="14"/>
  <c r="R377" i="14"/>
  <c r="R378" i="14"/>
  <c r="N361" i="39"/>
  <c r="N468" i="40"/>
  <c r="N358" i="39"/>
  <c r="N481" i="41"/>
  <c r="N479" i="41"/>
  <c r="N477" i="41"/>
  <c r="N475" i="41"/>
  <c r="N473" i="41"/>
  <c r="N467" i="40"/>
  <c r="N464" i="40"/>
  <c r="N480" i="41"/>
  <c r="N478" i="41"/>
  <c r="N476" i="41"/>
  <c r="N474" i="41"/>
  <c r="N472" i="41"/>
  <c r="N465" i="40"/>
  <c r="N365" i="39"/>
  <c r="N466" i="40"/>
  <c r="N363" i="39"/>
  <c r="N360" i="39"/>
  <c r="N359" i="39"/>
  <c r="N362" i="39"/>
  <c r="N364" i="39"/>
  <c r="N238" i="38"/>
  <c r="N236" i="38"/>
  <c r="N239" i="38"/>
  <c r="N237" i="38"/>
  <c r="N270" i="45"/>
  <c r="N268" i="45"/>
  <c r="N266" i="45"/>
  <c r="N264" i="45"/>
  <c r="N262" i="45"/>
  <c r="N269" i="45"/>
  <c r="N267" i="45"/>
  <c r="N265" i="45"/>
  <c r="N263" i="45"/>
  <c r="N261" i="45"/>
  <c r="R443" i="37"/>
  <c r="R446" i="37"/>
  <c r="R453" i="34"/>
  <c r="R444" i="37"/>
  <c r="R447" i="37"/>
  <c r="R445" i="37"/>
  <c r="R452" i="34"/>
  <c r="R317" i="43"/>
  <c r="R451" i="34"/>
  <c r="R318" i="43"/>
  <c r="R319" i="43"/>
  <c r="R454" i="34"/>
  <c r="R450" i="34"/>
  <c r="R315" i="43"/>
  <c r="R316" i="43"/>
  <c r="R434" i="35"/>
  <c r="R421" i="36"/>
  <c r="R419" i="36"/>
  <c r="R420" i="14"/>
  <c r="R418" i="36"/>
  <c r="R432" i="35"/>
  <c r="R420" i="36"/>
  <c r="R422" i="36"/>
  <c r="R431" i="35"/>
  <c r="R419" i="14"/>
  <c r="N518" i="41"/>
  <c r="R430" i="35"/>
  <c r="R433" i="35"/>
  <c r="R421" i="14"/>
  <c r="R422" i="14"/>
  <c r="R418" i="14"/>
  <c r="N517" i="41"/>
  <c r="N515" i="41"/>
  <c r="N519" i="41"/>
  <c r="N516" i="41"/>
  <c r="N262" i="38"/>
  <c r="N260" i="38"/>
  <c r="N263" i="38"/>
  <c r="N261" i="38"/>
  <c r="N34" i="45"/>
  <c r="N35" i="45"/>
  <c r="R48" i="43"/>
  <c r="R47" i="43"/>
  <c r="R46" i="43"/>
  <c r="R44" i="43"/>
  <c r="R45" i="43"/>
  <c r="R55" i="35"/>
  <c r="R52" i="35"/>
  <c r="R59" i="14"/>
  <c r="R53" i="35"/>
  <c r="R54" i="35"/>
  <c r="R51" i="35"/>
  <c r="R58" i="14"/>
  <c r="R56" i="14"/>
  <c r="R60" i="14"/>
  <c r="R57" i="14"/>
  <c r="N82" i="41"/>
  <c r="N81" i="41"/>
  <c r="N72" i="40"/>
  <c r="N60" i="39"/>
  <c r="N73" i="40"/>
  <c r="N71" i="40"/>
  <c r="N61" i="39"/>
  <c r="R56" i="37"/>
  <c r="R58" i="34"/>
  <c r="N35" i="38"/>
  <c r="R58" i="37"/>
  <c r="R59" i="37"/>
  <c r="N34" i="38"/>
  <c r="R57" i="37"/>
  <c r="R60" i="37"/>
  <c r="R59" i="36"/>
  <c r="R60" i="34"/>
  <c r="R56" i="36"/>
  <c r="R58" i="36"/>
  <c r="R61" i="34"/>
  <c r="R60" i="36"/>
  <c r="R59" i="34"/>
  <c r="R57" i="36"/>
  <c r="R62" i="34"/>
  <c r="N92" i="45"/>
  <c r="R86" i="43"/>
  <c r="R98" i="35"/>
  <c r="R96" i="35"/>
  <c r="R97" i="35"/>
  <c r="R101" i="14"/>
  <c r="R99" i="14"/>
  <c r="R100" i="14"/>
  <c r="N147" i="41"/>
  <c r="N111" i="39"/>
  <c r="N147" i="40"/>
  <c r="R102" i="37"/>
  <c r="R101" i="36"/>
  <c r="N88" i="38"/>
  <c r="R103" i="37"/>
  <c r="R101" i="37"/>
  <c r="R99" i="36"/>
  <c r="R104" i="34"/>
  <c r="R105" i="34"/>
  <c r="R100" i="36"/>
  <c r="R103" i="34"/>
  <c r="N238" i="45"/>
  <c r="N239" i="45"/>
  <c r="R403" i="37"/>
  <c r="R401" i="37"/>
  <c r="R402" i="37"/>
  <c r="R405" i="37"/>
  <c r="R404" i="37"/>
  <c r="R410" i="34"/>
  <c r="R276" i="43"/>
  <c r="R277" i="43"/>
  <c r="R408" i="34"/>
  <c r="R406" i="34"/>
  <c r="R409" i="34"/>
  <c r="R273" i="43"/>
  <c r="R274" i="43"/>
  <c r="R407" i="34"/>
  <c r="R275" i="43"/>
  <c r="R375" i="36"/>
  <c r="R373" i="36"/>
  <c r="R389" i="35"/>
  <c r="R392" i="35"/>
  <c r="R376" i="36"/>
  <c r="R374" i="36"/>
  <c r="R372" i="36"/>
  <c r="R391" i="35"/>
  <c r="R375" i="14"/>
  <c r="R376" i="14"/>
  <c r="R372" i="14"/>
  <c r="R390" i="35"/>
  <c r="R373" i="14"/>
  <c r="R388" i="35"/>
  <c r="R374" i="14"/>
  <c r="N463" i="40"/>
  <c r="N460" i="40"/>
  <c r="N471" i="41"/>
  <c r="N469" i="41"/>
  <c r="N459" i="40"/>
  <c r="N470" i="41"/>
  <c r="N468" i="41"/>
  <c r="N461" i="40"/>
  <c r="N457" i="40"/>
  <c r="N462" i="40"/>
  <c r="N458" i="40"/>
  <c r="N357" i="39"/>
  <c r="N356" i="39"/>
  <c r="N234" i="38"/>
  <c r="N235" i="38"/>
  <c r="R2" i="14"/>
  <c r="N2" i="45"/>
  <c r="R2" i="43"/>
  <c r="R2" i="42"/>
  <c r="R3" i="35"/>
  <c r="R3" i="14"/>
  <c r="R4" i="35"/>
  <c r="R4" i="14"/>
  <c r="N10" i="41"/>
  <c r="N8" i="41"/>
  <c r="N6" i="41"/>
  <c r="N4" i="41"/>
  <c r="N2" i="41"/>
  <c r="N5" i="41"/>
  <c r="N7" i="41"/>
  <c r="N9" i="41"/>
  <c r="N2" i="39"/>
  <c r="N11" i="41"/>
  <c r="N3" i="41"/>
  <c r="N2" i="40"/>
  <c r="R4" i="37"/>
  <c r="R2" i="37"/>
  <c r="R3" i="37"/>
  <c r="N2" i="38"/>
  <c r="R4" i="36"/>
  <c r="R2" i="34"/>
  <c r="R3" i="36"/>
  <c r="R3" i="34"/>
  <c r="R2" i="36"/>
  <c r="R2" i="35"/>
  <c r="R4" i="34"/>
  <c r="N22" i="45"/>
  <c r="N20" i="45"/>
  <c r="N18" i="45"/>
  <c r="N16" i="45"/>
  <c r="N14" i="45"/>
  <c r="N23" i="45"/>
  <c r="N21" i="45"/>
  <c r="N19" i="45"/>
  <c r="N17" i="45"/>
  <c r="N15" i="45"/>
  <c r="R22" i="43"/>
  <c r="R23" i="43"/>
  <c r="R24" i="43"/>
  <c r="R25" i="43"/>
  <c r="R26" i="43"/>
  <c r="R30" i="35"/>
  <c r="R29" i="35"/>
  <c r="R28" i="35"/>
  <c r="R31" i="14"/>
  <c r="R34" i="14"/>
  <c r="R30" i="14"/>
  <c r="R32" i="14"/>
  <c r="R33" i="14"/>
  <c r="N54" i="41"/>
  <c r="N52" i="41"/>
  <c r="N50" i="41"/>
  <c r="N48" i="41"/>
  <c r="N46" i="41"/>
  <c r="N53" i="41"/>
  <c r="N46" i="40"/>
  <c r="N40" i="40"/>
  <c r="N44" i="40"/>
  <c r="N38" i="40"/>
  <c r="N40" i="39"/>
  <c r="N38" i="39"/>
  <c r="N36" i="39"/>
  <c r="N34" i="39"/>
  <c r="N32" i="39"/>
  <c r="N45" i="41"/>
  <c r="N41" i="40"/>
  <c r="N47" i="41"/>
  <c r="N45" i="40"/>
  <c r="N43" i="40"/>
  <c r="N39" i="40"/>
  <c r="N37" i="40"/>
  <c r="N49" i="41"/>
  <c r="N39" i="39"/>
  <c r="N37" i="39"/>
  <c r="N35" i="39"/>
  <c r="N33" i="39"/>
  <c r="N31" i="39"/>
  <c r="N51" i="41"/>
  <c r="N42" i="40"/>
  <c r="R32" i="37"/>
  <c r="N23" i="38"/>
  <c r="N21" i="38"/>
  <c r="N19" i="38"/>
  <c r="N17" i="38"/>
  <c r="N15" i="38"/>
  <c r="N20" i="38"/>
  <c r="R31" i="37"/>
  <c r="N22" i="38"/>
  <c r="R34" i="37"/>
  <c r="N14" i="38"/>
  <c r="R30" i="37"/>
  <c r="N16" i="38"/>
  <c r="N18" i="38"/>
  <c r="R33" i="37"/>
  <c r="R33" i="36"/>
  <c r="R34" i="34"/>
  <c r="R30" i="36"/>
  <c r="R32" i="34"/>
  <c r="R32" i="36"/>
  <c r="R35" i="34"/>
  <c r="R34" i="36"/>
  <c r="R33" i="34"/>
  <c r="R31" i="36"/>
  <c r="R36" i="34"/>
  <c r="N203" i="45"/>
  <c r="R334" i="37"/>
  <c r="R335" i="37"/>
  <c r="R339" i="34"/>
  <c r="R336" i="37"/>
  <c r="R340" i="34"/>
  <c r="R233" i="43"/>
  <c r="R338" i="34"/>
  <c r="R324" i="35"/>
  <c r="R323" i="35"/>
  <c r="R310" i="14"/>
  <c r="R311" i="14"/>
  <c r="R312" i="14"/>
  <c r="R322" i="35"/>
  <c r="N306" i="39"/>
  <c r="N401" i="40"/>
  <c r="N392" i="41"/>
  <c r="R312" i="36"/>
  <c r="N201" i="38"/>
  <c r="R311" i="36"/>
  <c r="R310" i="36"/>
  <c r="N224" i="45"/>
  <c r="N223" i="45"/>
  <c r="R374" i="37"/>
  <c r="R373" i="37"/>
  <c r="R376" i="37"/>
  <c r="R372" i="37"/>
  <c r="R381" i="34"/>
  <c r="R379" i="34"/>
  <c r="R254" i="43"/>
  <c r="R375" i="37"/>
  <c r="R255" i="43"/>
  <c r="R377" i="34"/>
  <c r="R256" i="43"/>
  <c r="R380" i="34"/>
  <c r="R257" i="43"/>
  <c r="R258" i="43"/>
  <c r="R378" i="34"/>
  <c r="R347" i="36"/>
  <c r="R345" i="36"/>
  <c r="R359" i="35"/>
  <c r="R344" i="36"/>
  <c r="R362" i="35"/>
  <c r="R346" i="36"/>
  <c r="R343" i="36"/>
  <c r="R360" i="35"/>
  <c r="R347" i="14"/>
  <c r="R343" i="14"/>
  <c r="R363" i="35"/>
  <c r="R344" i="14"/>
  <c r="R361" i="35"/>
  <c r="R345" i="14"/>
  <c r="R346" i="14"/>
  <c r="N443" i="41"/>
  <c r="N441" i="41"/>
  <c r="N444" i="41"/>
  <c r="N442" i="41"/>
  <c r="N445" i="40"/>
  <c r="N446" i="40"/>
  <c r="N344" i="39"/>
  <c r="N343" i="39"/>
  <c r="N218" i="38"/>
  <c r="N219" i="38"/>
  <c r="N13" i="45"/>
  <c r="R21" i="43"/>
  <c r="R27" i="35"/>
  <c r="R26" i="35"/>
  <c r="R27" i="14"/>
  <c r="R25" i="35"/>
  <c r="R28" i="14"/>
  <c r="R29" i="14"/>
  <c r="N44" i="41"/>
  <c r="N42" i="41"/>
  <c r="N40" i="41"/>
  <c r="N38" i="41"/>
  <c r="N36" i="41"/>
  <c r="N37" i="41"/>
  <c r="N34" i="40"/>
  <c r="N32" i="40"/>
  <c r="N39" i="41"/>
  <c r="N30" i="40"/>
  <c r="N41" i="41"/>
  <c r="N30" i="39"/>
  <c r="N28" i="39"/>
  <c r="N43" i="41"/>
  <c r="N35" i="40"/>
  <c r="N33" i="40"/>
  <c r="N31" i="40"/>
  <c r="N29" i="40"/>
  <c r="N27" i="40"/>
  <c r="N29" i="39"/>
  <c r="N27" i="39"/>
  <c r="N35" i="41"/>
  <c r="N36" i="40"/>
  <c r="N28" i="40"/>
  <c r="R29" i="37"/>
  <c r="R29" i="36"/>
  <c r="N13" i="38"/>
  <c r="R26" i="37"/>
  <c r="R27" i="37"/>
  <c r="R25" i="37"/>
  <c r="R28" i="37"/>
  <c r="R27" i="36"/>
  <c r="R29" i="34"/>
  <c r="R27" i="34"/>
  <c r="R30" i="34"/>
  <c r="R28" i="36"/>
  <c r="R28" i="34"/>
  <c r="R31" i="34"/>
  <c r="N175" i="45"/>
  <c r="R183" i="43"/>
  <c r="R263" i="35"/>
  <c r="R262" i="35"/>
  <c r="R250" i="14"/>
  <c r="R251" i="14"/>
  <c r="R264" i="35"/>
  <c r="N256" i="39"/>
  <c r="R252" i="14"/>
  <c r="N310" i="41"/>
  <c r="N331" i="40"/>
  <c r="R274" i="37"/>
  <c r="N166" i="38"/>
  <c r="R275" i="37"/>
  <c r="R250" i="36"/>
  <c r="R276" i="37"/>
  <c r="R252" i="36"/>
  <c r="R280" i="34"/>
  <c r="R279" i="34"/>
  <c r="R251" i="36"/>
  <c r="R278" i="34"/>
  <c r="N194" i="45"/>
  <c r="R215" i="43"/>
  <c r="R296" i="35"/>
  <c r="R298" i="35"/>
  <c r="R286" i="14"/>
  <c r="R297" i="35"/>
  <c r="R287" i="14"/>
  <c r="R288" i="14"/>
  <c r="N359" i="41"/>
  <c r="N386" i="40"/>
  <c r="N295" i="39"/>
  <c r="R311" i="37"/>
  <c r="R288" i="36"/>
  <c r="N192" i="38"/>
  <c r="R310" i="37"/>
  <c r="R287" i="36"/>
  <c r="R312" i="37"/>
  <c r="R286" i="36"/>
  <c r="N165" i="45"/>
  <c r="R170" i="43"/>
  <c r="R231" i="35"/>
  <c r="R232" i="35"/>
  <c r="R230" i="35"/>
  <c r="R221" i="14"/>
  <c r="N234" i="39"/>
  <c r="R222" i="14"/>
  <c r="R223" i="14"/>
  <c r="N280" i="41"/>
  <c r="N309" i="40"/>
  <c r="R241" i="37"/>
  <c r="R221" i="36"/>
  <c r="N156" i="38"/>
  <c r="R240" i="37"/>
  <c r="R222" i="36"/>
  <c r="R239" i="37"/>
  <c r="R223" i="36"/>
  <c r="R247" i="34"/>
  <c r="R245" i="34"/>
  <c r="R246" i="34"/>
  <c r="N166" i="45"/>
  <c r="R171" i="43"/>
  <c r="R237" i="35"/>
  <c r="R234" i="35"/>
  <c r="R224" i="14"/>
  <c r="R235" i="35"/>
  <c r="R225" i="14"/>
  <c r="R236" i="35"/>
  <c r="R233" i="35"/>
  <c r="N236" i="39"/>
  <c r="N283" i="41"/>
  <c r="N281" i="41"/>
  <c r="R226" i="14"/>
  <c r="N235" i="39"/>
  <c r="N314" i="40"/>
  <c r="N312" i="40"/>
  <c r="N310" i="40"/>
  <c r="N282" i="41"/>
  <c r="N311" i="40"/>
  <c r="N313" i="40"/>
  <c r="R246" i="37"/>
  <c r="R250" i="34"/>
  <c r="R242" i="37"/>
  <c r="R245" i="37"/>
  <c r="N157" i="38"/>
  <c r="R243" i="37"/>
  <c r="R224" i="36"/>
  <c r="R244" i="37"/>
  <c r="R249" i="34"/>
  <c r="R226" i="36"/>
  <c r="R252" i="34"/>
  <c r="R225" i="36"/>
  <c r="R248" i="34"/>
  <c r="R251" i="34"/>
  <c r="N193" i="45"/>
  <c r="N192" i="45"/>
  <c r="R210" i="43"/>
  <c r="R211" i="43"/>
  <c r="R212" i="43"/>
  <c r="R213" i="43"/>
  <c r="R214" i="43"/>
  <c r="R293" i="35"/>
  <c r="R295" i="35"/>
  <c r="R292" i="35"/>
  <c r="R281" i="14"/>
  <c r="R282" i="14"/>
  <c r="R291" i="35"/>
  <c r="R283" i="14"/>
  <c r="R284" i="14"/>
  <c r="R294" i="35"/>
  <c r="R285" i="14"/>
  <c r="N294" i="39"/>
  <c r="N292" i="39"/>
  <c r="N290" i="39"/>
  <c r="N357" i="41"/>
  <c r="N355" i="41"/>
  <c r="N353" i="41"/>
  <c r="N351" i="41"/>
  <c r="N349" i="41"/>
  <c r="N354" i="41"/>
  <c r="N356" i="41"/>
  <c r="N358" i="41"/>
  <c r="N384" i="40"/>
  <c r="N382" i="40"/>
  <c r="N380" i="40"/>
  <c r="N378" i="40"/>
  <c r="N376" i="40"/>
  <c r="N350" i="41"/>
  <c r="N352" i="41"/>
  <c r="N289" i="39"/>
  <c r="N377" i="40"/>
  <c r="N291" i="39"/>
  <c r="N379" i="40"/>
  <c r="N293" i="39"/>
  <c r="N381" i="40"/>
  <c r="N383" i="40"/>
  <c r="N385" i="40"/>
  <c r="R306" i="37"/>
  <c r="R285" i="36"/>
  <c r="N190" i="38"/>
  <c r="R307" i="37"/>
  <c r="N191" i="38"/>
  <c r="R305" i="37"/>
  <c r="R282" i="36"/>
  <c r="R309" i="37"/>
  <c r="R284" i="36"/>
  <c r="R308" i="37"/>
  <c r="R311" i="34"/>
  <c r="R283" i="36"/>
  <c r="R309" i="34"/>
  <c r="R312" i="34"/>
  <c r="R310" i="34"/>
  <c r="R281" i="36"/>
  <c r="R313" i="34"/>
  <c r="N96" i="45"/>
  <c r="N94" i="45"/>
  <c r="N97" i="45"/>
  <c r="N95" i="45"/>
  <c r="N93" i="45"/>
  <c r="R90" i="43"/>
  <c r="R91" i="43"/>
  <c r="R89" i="43"/>
  <c r="R87" i="43"/>
  <c r="R88" i="43"/>
  <c r="R101" i="35"/>
  <c r="R106" i="14"/>
  <c r="R102" i="14"/>
  <c r="R102" i="35"/>
  <c r="R99" i="35"/>
  <c r="R103" i="14"/>
  <c r="R103" i="35"/>
  <c r="R100" i="35"/>
  <c r="R104" i="14"/>
  <c r="N116" i="39"/>
  <c r="N114" i="39"/>
  <c r="N112" i="39"/>
  <c r="R105" i="14"/>
  <c r="N156" i="41"/>
  <c r="N154" i="41"/>
  <c r="N152" i="41"/>
  <c r="N150" i="41"/>
  <c r="N148" i="41"/>
  <c r="N157" i="41"/>
  <c r="N155" i="41"/>
  <c r="N153" i="41"/>
  <c r="N151" i="41"/>
  <c r="N149" i="41"/>
  <c r="N156" i="40"/>
  <c r="N154" i="40"/>
  <c r="N152" i="40"/>
  <c r="N150" i="40"/>
  <c r="N113" i="39"/>
  <c r="N157" i="40"/>
  <c r="N155" i="40"/>
  <c r="N153" i="40"/>
  <c r="N151" i="40"/>
  <c r="N149" i="40"/>
  <c r="N115" i="39"/>
  <c r="N117" i="39"/>
  <c r="N148" i="40"/>
  <c r="R105" i="37"/>
  <c r="R108" i="37"/>
  <c r="R106" i="34"/>
  <c r="N91" i="38"/>
  <c r="N89" i="38"/>
  <c r="R107" i="37"/>
  <c r="R104" i="37"/>
  <c r="R104" i="36"/>
  <c r="N90" i="38"/>
  <c r="R106" i="37"/>
  <c r="R105" i="36"/>
  <c r="R102" i="36"/>
  <c r="R109" i="34"/>
  <c r="R107" i="34"/>
  <c r="R110" i="34"/>
  <c r="R106" i="36"/>
  <c r="R103" i="36"/>
  <c r="R108" i="34"/>
  <c r="N133" i="45"/>
  <c r="R133" i="43"/>
  <c r="R173" i="35"/>
  <c r="R176" i="35"/>
  <c r="R170" i="14"/>
  <c r="R174" i="35"/>
  <c r="R177" i="35"/>
  <c r="R175" i="35"/>
  <c r="N198" i="39"/>
  <c r="N196" i="39"/>
  <c r="R171" i="14"/>
  <c r="N229" i="41"/>
  <c r="R172" i="14"/>
  <c r="N228" i="41"/>
  <c r="N226" i="41"/>
  <c r="N266" i="40"/>
  <c r="N264" i="40"/>
  <c r="N262" i="40"/>
  <c r="N227" i="41"/>
  <c r="N225" i="41"/>
  <c r="N263" i="40"/>
  <c r="N265" i="40"/>
  <c r="N267" i="40"/>
  <c r="N195" i="39"/>
  <c r="N197" i="39"/>
  <c r="N261" i="40"/>
  <c r="R186" i="34"/>
  <c r="R183" i="37"/>
  <c r="R186" i="37"/>
  <c r="N125" i="38"/>
  <c r="R184" i="37"/>
  <c r="R182" i="37"/>
  <c r="R185" i="37"/>
  <c r="R187" i="34"/>
  <c r="R190" i="34"/>
  <c r="R171" i="36"/>
  <c r="R188" i="34"/>
  <c r="R170" i="36"/>
  <c r="R189" i="34"/>
  <c r="R172" i="36"/>
  <c r="N174" i="45"/>
  <c r="R182" i="43"/>
  <c r="R260" i="35"/>
  <c r="R261" i="35"/>
  <c r="R247" i="14"/>
  <c r="R259" i="35"/>
  <c r="R249" i="14"/>
  <c r="N309" i="41"/>
  <c r="R248" i="14"/>
  <c r="N308" i="41"/>
  <c r="N330" i="40"/>
  <c r="N255" i="39"/>
  <c r="R271" i="37"/>
  <c r="R248" i="36"/>
  <c r="R270" i="37"/>
  <c r="N165" i="38"/>
  <c r="R273" i="37"/>
  <c r="R269" i="37"/>
  <c r="R247" i="36"/>
  <c r="R272" i="37"/>
  <c r="R276" i="34"/>
  <c r="R249" i="36"/>
  <c r="R277" i="34"/>
  <c r="R275" i="34"/>
  <c r="N98" i="45"/>
  <c r="N99" i="45"/>
  <c r="R92" i="43"/>
  <c r="R95" i="43"/>
  <c r="R96" i="43"/>
  <c r="R93" i="43"/>
  <c r="R94" i="43"/>
  <c r="R105" i="35"/>
  <c r="R107" i="35"/>
  <c r="R104" i="35"/>
  <c r="R107" i="14"/>
  <c r="R108" i="14"/>
  <c r="R108" i="35"/>
  <c r="R106" i="35"/>
  <c r="N118" i="39"/>
  <c r="R109" i="14"/>
  <c r="N160" i="41"/>
  <c r="N158" i="41"/>
  <c r="N161" i="41"/>
  <c r="N159" i="41"/>
  <c r="N119" i="39"/>
  <c r="N166" i="40"/>
  <c r="N164" i="40"/>
  <c r="N162" i="40"/>
  <c r="N160" i="40"/>
  <c r="N158" i="40"/>
  <c r="N167" i="40"/>
  <c r="N165" i="40"/>
  <c r="N163" i="40"/>
  <c r="N161" i="40"/>
  <c r="N159" i="40"/>
  <c r="R113" i="37"/>
  <c r="R109" i="36"/>
  <c r="R114" i="34"/>
  <c r="N93" i="38"/>
  <c r="R111" i="37"/>
  <c r="R109" i="37"/>
  <c r="R112" i="37"/>
  <c r="R110" i="37"/>
  <c r="N92" i="38"/>
  <c r="R108" i="36"/>
  <c r="R112" i="34"/>
  <c r="R107" i="36"/>
  <c r="R115" i="34"/>
  <c r="R113" i="34"/>
  <c r="R111" i="34"/>
  <c r="N258" i="45"/>
  <c r="N259" i="45"/>
  <c r="R438" i="37"/>
  <c r="R445" i="34"/>
  <c r="R439" i="37"/>
  <c r="R437" i="37"/>
  <c r="R446" i="34"/>
  <c r="R309" i="43"/>
  <c r="R444" i="34"/>
  <c r="R310" i="43"/>
  <c r="R311" i="43"/>
  <c r="R442" i="34"/>
  <c r="R312" i="43"/>
  <c r="R313" i="43"/>
  <c r="R443" i="34"/>
  <c r="R426" i="35"/>
  <c r="R412" i="36"/>
  <c r="R410" i="36"/>
  <c r="R411" i="36"/>
  <c r="R424" i="35"/>
  <c r="R413" i="36"/>
  <c r="R422" i="35"/>
  <c r="R425" i="35"/>
  <c r="R414" i="36"/>
  <c r="R410" i="14"/>
  <c r="R423" i="35"/>
  <c r="R411" i="14"/>
  <c r="R412" i="14"/>
  <c r="R413" i="14"/>
  <c r="R414" i="14"/>
  <c r="N492" i="40"/>
  <c r="N382" i="39"/>
  <c r="N513" i="41"/>
  <c r="N491" i="40"/>
  <c r="N381" i="39"/>
  <c r="N490" i="40"/>
  <c r="N493" i="40"/>
  <c r="N489" i="40"/>
  <c r="N494" i="40"/>
  <c r="N380" i="39"/>
  <c r="N383" i="39"/>
  <c r="N258" i="38"/>
  <c r="N257" i="38"/>
  <c r="N225" i="45"/>
  <c r="R379" i="37"/>
  <c r="R377" i="37"/>
  <c r="R378" i="37"/>
  <c r="R384" i="34"/>
  <c r="R382" i="34"/>
  <c r="R383" i="34"/>
  <c r="R259" i="43"/>
  <c r="R349" i="36"/>
  <c r="R365" i="35"/>
  <c r="R348" i="36"/>
  <c r="R364" i="35"/>
  <c r="R350" i="36"/>
  <c r="R348" i="14"/>
  <c r="R349" i="14"/>
  <c r="R366" i="35"/>
  <c r="R350" i="14"/>
  <c r="N447" i="40"/>
  <c r="N345" i="39"/>
  <c r="N445" i="41"/>
  <c r="N220" i="38"/>
  <c r="N276" i="45"/>
  <c r="N274" i="45"/>
  <c r="N272" i="45"/>
  <c r="N277" i="45"/>
  <c r="N275" i="45"/>
  <c r="N273" i="45"/>
  <c r="R463" i="34"/>
  <c r="R454" i="37"/>
  <c r="R457" i="37"/>
  <c r="R461" i="34"/>
  <c r="R455" i="37"/>
  <c r="R453" i="37"/>
  <c r="R456" i="37"/>
  <c r="R460" i="34"/>
  <c r="R462" i="34"/>
  <c r="R325" i="43"/>
  <c r="R321" i="43"/>
  <c r="R322" i="43"/>
  <c r="R323" i="43"/>
  <c r="R464" i="34"/>
  <c r="R324" i="43"/>
  <c r="R442" i="35"/>
  <c r="R444" i="35"/>
  <c r="R430" i="14"/>
  <c r="R430" i="36"/>
  <c r="R428" i="36"/>
  <c r="R426" i="36"/>
  <c r="R443" i="35"/>
  <c r="R429" i="36"/>
  <c r="R427" i="36"/>
  <c r="R441" i="35"/>
  <c r="R428" i="14"/>
  <c r="R440" i="35"/>
  <c r="N531" i="41"/>
  <c r="R426" i="14"/>
  <c r="N528" i="41"/>
  <c r="N525" i="41"/>
  <c r="R427" i="14"/>
  <c r="R429" i="14"/>
  <c r="N526" i="41"/>
  <c r="N529" i="41"/>
  <c r="N513" i="40"/>
  <c r="N505" i="40"/>
  <c r="N510" i="40"/>
  <c r="N509" i="40"/>
  <c r="N399" i="39"/>
  <c r="N530" i="41"/>
  <c r="N527" i="41"/>
  <c r="N273" i="38"/>
  <c r="N506" i="40"/>
  <c r="N511" i="40"/>
  <c r="N504" i="40"/>
  <c r="N274" i="38"/>
  <c r="N507" i="40"/>
  <c r="N275" i="38"/>
  <c r="N508" i="40"/>
  <c r="N512" i="40"/>
  <c r="N397" i="39"/>
  <c r="N398" i="39"/>
  <c r="N272" i="38"/>
  <c r="N271" i="38"/>
  <c r="N44" i="45"/>
  <c r="N42" i="45"/>
  <c r="N40" i="45"/>
  <c r="N38" i="45"/>
  <c r="N36" i="45"/>
  <c r="N45" i="45"/>
  <c r="N43" i="45"/>
  <c r="N41" i="45"/>
  <c r="N39" i="45"/>
  <c r="N37" i="45"/>
  <c r="R49" i="43"/>
  <c r="R50" i="43"/>
  <c r="R51" i="43"/>
  <c r="R52" i="43"/>
  <c r="R53" i="43"/>
  <c r="R59" i="35"/>
  <c r="R60" i="35"/>
  <c r="R58" i="35"/>
  <c r="R63" i="14"/>
  <c r="R56" i="35"/>
  <c r="R57" i="35"/>
  <c r="R62" i="14"/>
  <c r="R64" i="14"/>
  <c r="R61" i="14"/>
  <c r="R65" i="14"/>
  <c r="N92" i="41"/>
  <c r="N90" i="41"/>
  <c r="N88" i="41"/>
  <c r="N86" i="41"/>
  <c r="N84" i="41"/>
  <c r="N91" i="41"/>
  <c r="N89" i="41"/>
  <c r="N87" i="41"/>
  <c r="N85" i="41"/>
  <c r="N83" i="41"/>
  <c r="N78" i="40"/>
  <c r="N82" i="40"/>
  <c r="N76" i="40"/>
  <c r="N66" i="39"/>
  <c r="N64" i="39"/>
  <c r="N62" i="39"/>
  <c r="N83" i="40"/>
  <c r="N81" i="40"/>
  <c r="N79" i="40"/>
  <c r="N77" i="40"/>
  <c r="N75" i="40"/>
  <c r="N65" i="39"/>
  <c r="N63" i="39"/>
  <c r="N80" i="40"/>
  <c r="N74" i="40"/>
  <c r="R61" i="37"/>
  <c r="R64" i="37"/>
  <c r="R61" i="36"/>
  <c r="R66" i="34"/>
  <c r="N45" i="38"/>
  <c r="N43" i="38"/>
  <c r="N41" i="38"/>
  <c r="N39" i="38"/>
  <c r="N37" i="38"/>
  <c r="N42" i="38"/>
  <c r="R63" i="37"/>
  <c r="N44" i="38"/>
  <c r="R65" i="36"/>
  <c r="N36" i="38"/>
  <c r="R62" i="37"/>
  <c r="N38" i="38"/>
  <c r="N40" i="38"/>
  <c r="R65" i="37"/>
  <c r="R62" i="36"/>
  <c r="R63" i="34"/>
  <c r="R64" i="36"/>
  <c r="R64" i="34"/>
  <c r="R63" i="36"/>
  <c r="R67" i="34"/>
  <c r="R65" i="34"/>
  <c r="N191" i="45"/>
  <c r="N190" i="45"/>
  <c r="R209" i="43"/>
  <c r="R207" i="43"/>
  <c r="R208" i="43"/>
  <c r="R205" i="43"/>
  <c r="R206" i="43"/>
  <c r="R290" i="35"/>
  <c r="R280" i="14"/>
  <c r="R276" i="14"/>
  <c r="R288" i="35"/>
  <c r="R277" i="14"/>
  <c r="R278" i="14"/>
  <c r="R289" i="35"/>
  <c r="R279" i="14"/>
  <c r="N288" i="39"/>
  <c r="N286" i="39"/>
  <c r="N347" i="41"/>
  <c r="N374" i="40"/>
  <c r="N346" i="41"/>
  <c r="N348" i="41"/>
  <c r="N375" i="40"/>
  <c r="N373" i="40"/>
  <c r="N287" i="39"/>
  <c r="R303" i="37"/>
  <c r="R280" i="36"/>
  <c r="R277" i="36"/>
  <c r="R306" i="34"/>
  <c r="N188" i="38"/>
  <c r="R302" i="37"/>
  <c r="N189" i="38"/>
  <c r="R304" i="37"/>
  <c r="R279" i="36"/>
  <c r="R276" i="36"/>
  <c r="R300" i="37"/>
  <c r="R308" i="34"/>
  <c r="R301" i="37"/>
  <c r="R304" i="34"/>
  <c r="R307" i="34"/>
  <c r="R305" i="34"/>
  <c r="R278" i="36"/>
  <c r="N119" i="45"/>
  <c r="N118" i="45"/>
  <c r="N120" i="45"/>
  <c r="R116" i="43"/>
  <c r="R117" i="43"/>
  <c r="R118" i="43"/>
  <c r="R119" i="43"/>
  <c r="R120" i="43"/>
  <c r="R142" i="35"/>
  <c r="R141" i="35"/>
  <c r="R141" i="14"/>
  <c r="R144" i="35"/>
  <c r="R142" i="14"/>
  <c r="R140" i="35"/>
  <c r="R143" i="35"/>
  <c r="R140" i="14"/>
  <c r="N144" i="39"/>
  <c r="N142" i="39"/>
  <c r="R139" i="14"/>
  <c r="R143" i="14"/>
  <c r="N200" i="41"/>
  <c r="N198" i="41"/>
  <c r="N196" i="41"/>
  <c r="N194" i="41"/>
  <c r="N192" i="41"/>
  <c r="N224" i="40"/>
  <c r="N222" i="40"/>
  <c r="N220" i="40"/>
  <c r="N218" i="40"/>
  <c r="N216" i="40"/>
  <c r="N201" i="41"/>
  <c r="N199" i="41"/>
  <c r="N197" i="41"/>
  <c r="N195" i="41"/>
  <c r="N193" i="41"/>
  <c r="N215" i="40"/>
  <c r="N217" i="40"/>
  <c r="N219" i="40"/>
  <c r="N221" i="40"/>
  <c r="N223" i="40"/>
  <c r="N141" i="39"/>
  <c r="N143" i="39"/>
  <c r="R149" i="37"/>
  <c r="R141" i="36"/>
  <c r="R154" i="34"/>
  <c r="N113" i="38"/>
  <c r="N111" i="38"/>
  <c r="R151" i="37"/>
  <c r="R148" i="37"/>
  <c r="N110" i="38"/>
  <c r="R150" i="37"/>
  <c r="N112" i="38"/>
  <c r="N114" i="38"/>
  <c r="R143" i="36"/>
  <c r="R140" i="36"/>
  <c r="R147" i="37"/>
  <c r="R155" i="34"/>
  <c r="R139" i="36"/>
  <c r="R153" i="34"/>
  <c r="R142" i="36"/>
  <c r="R151" i="34"/>
  <c r="R152" i="34"/>
  <c r="N222" i="45"/>
  <c r="R371" i="37"/>
  <c r="R369" i="37"/>
  <c r="R370" i="37"/>
  <c r="R368" i="37"/>
  <c r="R373" i="34"/>
  <c r="R376" i="34"/>
  <c r="R253" i="43"/>
  <c r="R374" i="34"/>
  <c r="R367" i="37"/>
  <c r="R372" i="34"/>
  <c r="R375" i="34"/>
  <c r="R341" i="36"/>
  <c r="R356" i="35"/>
  <c r="R340" i="36"/>
  <c r="R357" i="35"/>
  <c r="R354" i="35"/>
  <c r="R342" i="36"/>
  <c r="R358" i="35"/>
  <c r="R340" i="14"/>
  <c r="R341" i="14"/>
  <c r="R355" i="35"/>
  <c r="R342" i="14"/>
  <c r="N444" i="40"/>
  <c r="N342" i="39"/>
  <c r="N439" i="41"/>
  <c r="N437" i="41"/>
  <c r="N443" i="40"/>
  <c r="N440" i="41"/>
  <c r="N438" i="41"/>
  <c r="N341" i="39"/>
  <c r="N442" i="40"/>
  <c r="N217" i="38"/>
  <c r="N206" i="45"/>
  <c r="R343" i="37"/>
  <c r="R344" i="37"/>
  <c r="R342" i="37"/>
  <c r="R347" i="34"/>
  <c r="R348" i="34"/>
  <c r="R346" i="34"/>
  <c r="R239" i="43"/>
  <c r="R330" i="35"/>
  <c r="R320" i="14"/>
  <c r="R331" i="35"/>
  <c r="R332" i="35"/>
  <c r="R318" i="14"/>
  <c r="R319" i="14"/>
  <c r="N313" i="39"/>
  <c r="N312" i="39"/>
  <c r="N310" i="39"/>
  <c r="N397" i="41"/>
  <c r="N409" i="40"/>
  <c r="N314" i="39"/>
  <c r="N315" i="39"/>
  <c r="N311" i="39"/>
  <c r="N309" i="39"/>
  <c r="R318" i="36"/>
  <c r="N204" i="38"/>
  <c r="R320" i="36"/>
  <c r="R319" i="36"/>
  <c r="N164" i="45"/>
  <c r="R169" i="43"/>
  <c r="R228" i="35"/>
  <c r="R220" i="14"/>
  <c r="R227" i="35"/>
  <c r="R229" i="35"/>
  <c r="R218" i="14"/>
  <c r="N279" i="41"/>
  <c r="R219" i="14"/>
  <c r="N308" i="40"/>
  <c r="N233" i="39"/>
  <c r="R238" i="37"/>
  <c r="R242" i="34"/>
  <c r="R237" i="37"/>
  <c r="N155" i="38"/>
  <c r="R219" i="36"/>
  <c r="R218" i="36"/>
  <c r="R244" i="34"/>
  <c r="R236" i="37"/>
  <c r="R220" i="36"/>
  <c r="R243" i="34"/>
  <c r="N207" i="45"/>
  <c r="R345" i="37"/>
  <c r="R349" i="34"/>
  <c r="R346" i="37"/>
  <c r="R350" i="34"/>
  <c r="R347" i="37"/>
  <c r="R240" i="43"/>
  <c r="R351" i="34"/>
  <c r="R333" i="35"/>
  <c r="R334" i="35"/>
  <c r="R321" i="14"/>
  <c r="R322" i="14"/>
  <c r="R335" i="35"/>
  <c r="R323" i="14"/>
  <c r="N398" i="41"/>
  <c r="N410" i="40"/>
  <c r="N316" i="39"/>
  <c r="R321" i="36"/>
  <c r="N205" i="38"/>
  <c r="R323" i="36"/>
  <c r="R322" i="36"/>
  <c r="N173" i="45"/>
  <c r="R181" i="43"/>
  <c r="R258" i="35"/>
  <c r="R257" i="35"/>
  <c r="R246" i="14"/>
  <c r="R256" i="35"/>
  <c r="R245" i="14"/>
  <c r="R244" i="14"/>
  <c r="N254" i="39"/>
  <c r="N307" i="41"/>
  <c r="N329" i="40"/>
  <c r="R266" i="37"/>
  <c r="R245" i="36"/>
  <c r="R274" i="34"/>
  <c r="N164" i="38"/>
  <c r="R267" i="37"/>
  <c r="R244" i="36"/>
  <c r="R268" i="37"/>
  <c r="R246" i="36"/>
  <c r="R272" i="34"/>
  <c r="R273" i="34"/>
  <c r="N149" i="45"/>
  <c r="N147" i="45"/>
  <c r="N145" i="45"/>
  <c r="N143" i="45"/>
  <c r="N141" i="45"/>
  <c r="N140" i="45"/>
  <c r="N142" i="45"/>
  <c r="N144" i="45"/>
  <c r="N146" i="45"/>
  <c r="N148" i="45"/>
  <c r="R146" i="43"/>
  <c r="R147" i="43"/>
  <c r="R148" i="43"/>
  <c r="R149" i="43"/>
  <c r="R150" i="43"/>
  <c r="R196" i="35"/>
  <c r="R192" i="14"/>
  <c r="R194" i="35"/>
  <c r="R197" i="35"/>
  <c r="R195" i="35"/>
  <c r="R198" i="35"/>
  <c r="R191" i="14"/>
  <c r="N210" i="39"/>
  <c r="N208" i="39"/>
  <c r="N206" i="39"/>
  <c r="N247" i="41"/>
  <c r="N245" i="41"/>
  <c r="R189" i="14"/>
  <c r="R193" i="14"/>
  <c r="R190" i="14"/>
  <c r="N244" i="41"/>
  <c r="N246" i="41"/>
  <c r="N274" i="40"/>
  <c r="N248" i="41"/>
  <c r="N207" i="39"/>
  <c r="N209" i="39"/>
  <c r="N211" i="39"/>
  <c r="N275" i="40"/>
  <c r="R203" i="37"/>
  <c r="R206" i="37"/>
  <c r="R189" i="36"/>
  <c r="R210" i="34"/>
  <c r="R207" i="37"/>
  <c r="N137" i="38"/>
  <c r="N135" i="38"/>
  <c r="N133" i="38"/>
  <c r="R205" i="37"/>
  <c r="R191" i="36"/>
  <c r="N132" i="38"/>
  <c r="R204" i="37"/>
  <c r="R193" i="36"/>
  <c r="N134" i="38"/>
  <c r="N136" i="38"/>
  <c r="R207" i="34"/>
  <c r="R190" i="36"/>
  <c r="R208" i="34"/>
  <c r="R192" i="36"/>
  <c r="R211" i="34"/>
  <c r="R209" i="34"/>
  <c r="N248" i="45"/>
  <c r="N249" i="45"/>
  <c r="N247" i="45"/>
  <c r="R417" i="37"/>
  <c r="R421" i="34"/>
  <c r="R418" i="37"/>
  <c r="R416" i="37"/>
  <c r="R292" i="43"/>
  <c r="R423" i="34"/>
  <c r="R288" i="43"/>
  <c r="R289" i="43"/>
  <c r="R422" i="34"/>
  <c r="R290" i="43"/>
  <c r="R291" i="43"/>
  <c r="R390" i="36"/>
  <c r="R388" i="36"/>
  <c r="R389" i="36"/>
  <c r="R391" i="36"/>
  <c r="R403" i="35"/>
  <c r="R387" i="36"/>
  <c r="R402" i="35"/>
  <c r="R388" i="14"/>
  <c r="R389" i="14"/>
  <c r="R390" i="14"/>
  <c r="R401" i="35"/>
  <c r="R391" i="14"/>
  <c r="R387" i="14"/>
  <c r="N479" i="40"/>
  <c r="N492" i="41"/>
  <c r="N368" i="39"/>
  <c r="N242" i="38"/>
  <c r="N4" i="45"/>
  <c r="N5" i="45"/>
  <c r="N3" i="45"/>
  <c r="R6" i="43"/>
  <c r="R7" i="43"/>
  <c r="R5" i="43"/>
  <c r="R3" i="43"/>
  <c r="R4" i="43"/>
  <c r="R5" i="35"/>
  <c r="R7" i="14"/>
  <c r="R9" i="35"/>
  <c r="R6" i="35"/>
  <c r="R7" i="35"/>
  <c r="R8" i="35"/>
  <c r="R6" i="14"/>
  <c r="R8" i="14"/>
  <c r="R5" i="14"/>
  <c r="R9" i="14"/>
  <c r="N12" i="41"/>
  <c r="N20" i="41"/>
  <c r="N18" i="41"/>
  <c r="N16" i="41"/>
  <c r="N14" i="41"/>
  <c r="N21" i="41"/>
  <c r="N8" i="40"/>
  <c r="N4" i="40"/>
  <c r="N12" i="40"/>
  <c r="N6" i="40"/>
  <c r="N12" i="39"/>
  <c r="N10" i="39"/>
  <c r="N8" i="39"/>
  <c r="N6" i="39"/>
  <c r="N4" i="39"/>
  <c r="N5" i="40"/>
  <c r="N13" i="41"/>
  <c r="N11" i="40"/>
  <c r="N7" i="40"/>
  <c r="N15" i="41"/>
  <c r="N9" i="40"/>
  <c r="N3" i="40"/>
  <c r="N17" i="41"/>
  <c r="N11" i="39"/>
  <c r="N9" i="39"/>
  <c r="N7" i="39"/>
  <c r="N5" i="39"/>
  <c r="N3" i="39"/>
  <c r="N19" i="41"/>
  <c r="N10" i="40"/>
  <c r="R5" i="37"/>
  <c r="R8" i="37"/>
  <c r="R5" i="36"/>
  <c r="N5" i="38"/>
  <c r="N3" i="38"/>
  <c r="N4" i="38"/>
  <c r="R9" i="37"/>
  <c r="R7" i="37"/>
  <c r="R6" i="37"/>
  <c r="R7" i="36"/>
  <c r="R5" i="34"/>
  <c r="R9" i="36"/>
  <c r="R8" i="34"/>
  <c r="R6" i="36"/>
  <c r="R6" i="34"/>
  <c r="R8" i="36"/>
  <c r="R9" i="34"/>
  <c r="R7" i="34"/>
  <c r="N115" i="45"/>
  <c r="N113" i="45"/>
  <c r="N112" i="45"/>
  <c r="N110" i="45"/>
  <c r="N108" i="45"/>
  <c r="N114" i="45"/>
  <c r="N116" i="45"/>
  <c r="N111" i="45"/>
  <c r="N109" i="45"/>
  <c r="N107" i="45"/>
  <c r="R114" i="43"/>
  <c r="R113" i="43"/>
  <c r="R111" i="43"/>
  <c r="R112" i="43"/>
  <c r="R110" i="43"/>
  <c r="R133" i="35"/>
  <c r="R132" i="35"/>
  <c r="R135" i="35"/>
  <c r="R131" i="35"/>
  <c r="R134" i="35"/>
  <c r="R135" i="14"/>
  <c r="N138" i="39"/>
  <c r="N136" i="39"/>
  <c r="R131" i="14"/>
  <c r="R133" i="14"/>
  <c r="R132" i="14"/>
  <c r="R134" i="14"/>
  <c r="N188" i="41"/>
  <c r="N186" i="41"/>
  <c r="N184" i="41"/>
  <c r="N182" i="41"/>
  <c r="N180" i="41"/>
  <c r="N210" i="40"/>
  <c r="N208" i="40"/>
  <c r="N206" i="40"/>
  <c r="N204" i="40"/>
  <c r="N202" i="40"/>
  <c r="N187" i="41"/>
  <c r="N185" i="41"/>
  <c r="N183" i="41"/>
  <c r="N181" i="41"/>
  <c r="N179" i="41"/>
  <c r="N203" i="40"/>
  <c r="N137" i="39"/>
  <c r="N205" i="40"/>
  <c r="N207" i="40"/>
  <c r="N209" i="40"/>
  <c r="N211" i="40"/>
  <c r="R138" i="37"/>
  <c r="R133" i="36"/>
  <c r="N107" i="38"/>
  <c r="N105" i="38"/>
  <c r="R137" i="37"/>
  <c r="R140" i="37"/>
  <c r="R141" i="37"/>
  <c r="N104" i="38"/>
  <c r="N106" i="38"/>
  <c r="R139" i="37"/>
  <c r="N108" i="38"/>
  <c r="R142" i="34"/>
  <c r="R134" i="36"/>
  <c r="R131" i="36"/>
  <c r="R145" i="34"/>
  <c r="R143" i="34"/>
  <c r="R141" i="34"/>
  <c r="R135" i="36"/>
  <c r="R132" i="36"/>
  <c r="R144" i="34"/>
  <c r="B38" i="4"/>
  <c r="B28" i="4"/>
  <c r="B29" i="4"/>
  <c r="N497" i="40"/>
  <c r="N389" i="39"/>
  <c r="N386" i="39"/>
  <c r="N499" i="40"/>
  <c r="N496" i="40"/>
  <c r="N388" i="39"/>
  <c r="N501" i="40"/>
  <c r="N385" i="39"/>
  <c r="N498" i="40"/>
  <c r="N390" i="39"/>
  <c r="N387" i="39"/>
  <c r="N500" i="40"/>
  <c r="N269" i="38"/>
  <c r="N267" i="38"/>
  <c r="N265" i="38"/>
  <c r="R314" i="37"/>
  <c r="R316" i="36"/>
  <c r="R315" i="34"/>
  <c r="N268" i="38"/>
  <c r="N266" i="38"/>
  <c r="N264" i="38"/>
  <c r="R315" i="37"/>
  <c r="R315" i="36"/>
  <c r="R316" i="34"/>
  <c r="R314" i="34"/>
  <c r="R316" i="37"/>
  <c r="R314" i="36"/>
  <c r="B25" i="4"/>
  <c r="E11" i="20"/>
  <c r="E13" i="20"/>
  <c r="E15" i="20"/>
  <c r="P9" i="20"/>
  <c r="E12" i="20"/>
  <c r="E3" i="20"/>
  <c r="E6" i="20"/>
  <c r="E5" i="20"/>
  <c r="E4" i="20"/>
  <c r="E7" i="20"/>
  <c r="E9" i="20"/>
  <c r="E14" i="20"/>
  <c r="E2" i="20"/>
  <c r="E8" i="20"/>
  <c r="E10" i="20"/>
  <c r="I117" i="16" l="1"/>
  <c r="H118" i="16" s="1"/>
  <c r="I118" i="16"/>
  <c r="H119" i="16" s="1"/>
  <c r="I116" i="16"/>
  <c r="I119" i="16"/>
  <c r="E10" i="6"/>
  <c r="N2" i="20"/>
  <c r="D17" i="28"/>
  <c r="E17" i="28"/>
  <c r="F17" i="28"/>
  <c r="C17" i="28"/>
  <c r="B17" i="28"/>
  <c r="C37" i="4"/>
  <c r="C30" i="4"/>
  <c r="C33" i="4"/>
  <c r="C32" i="4"/>
  <c r="C35" i="4"/>
  <c r="C27" i="4"/>
  <c r="C31" i="4"/>
  <c r="C25" i="4"/>
  <c r="C26" i="4"/>
  <c r="C36" i="4"/>
  <c r="C34" i="4"/>
  <c r="C38" i="4"/>
  <c r="F6" i="20"/>
  <c r="F13" i="20"/>
  <c r="F9" i="20"/>
  <c r="F7" i="20"/>
  <c r="F15" i="20"/>
  <c r="F8" i="20"/>
  <c r="F4" i="20"/>
  <c r="F10" i="20"/>
  <c r="F11" i="20"/>
  <c r="F5" i="20"/>
  <c r="F2" i="20"/>
  <c r="F12" i="20"/>
  <c r="F3" i="20"/>
  <c r="F14" i="20"/>
  <c r="AI119" i="16" l="1"/>
  <c r="AM119" i="16" s="1"/>
  <c r="J118" i="16"/>
  <c r="V118" i="16" s="1"/>
  <c r="H117" i="16"/>
  <c r="J117" i="16" s="1"/>
  <c r="AI118" i="16"/>
  <c r="AM118" i="16" s="1"/>
  <c r="AI116" i="16"/>
  <c r="AM116" i="16" s="1"/>
  <c r="J119" i="16"/>
  <c r="S119" i="16" s="1"/>
  <c r="AH118" i="16"/>
  <c r="AJ116" i="16"/>
  <c r="AH116" i="16"/>
  <c r="J116" i="16"/>
  <c r="V116" i="16" s="1"/>
  <c r="AJ118" i="16"/>
  <c r="AJ119" i="16"/>
  <c r="AH119" i="16"/>
  <c r="D31" i="4"/>
  <c r="D33" i="4"/>
  <c r="D30" i="4"/>
  <c r="D27" i="4"/>
  <c r="D37" i="4"/>
  <c r="D26" i="4"/>
  <c r="D35" i="4"/>
  <c r="D36" i="4"/>
  <c r="C29" i="4"/>
  <c r="C28" i="4"/>
  <c r="D34" i="4"/>
  <c r="D32" i="4"/>
  <c r="D38" i="4"/>
  <c r="D25" i="4"/>
  <c r="G3" i="20"/>
  <c r="G5" i="20"/>
  <c r="G6" i="20"/>
  <c r="G15" i="20"/>
  <c r="G2" i="20"/>
  <c r="G4" i="20"/>
  <c r="G8" i="20"/>
  <c r="G14" i="20"/>
  <c r="G13" i="20"/>
  <c r="G9" i="20"/>
  <c r="G10" i="20"/>
  <c r="G11" i="20"/>
  <c r="G7" i="20"/>
  <c r="G12" i="20"/>
  <c r="X119" i="16" l="1"/>
  <c r="AB118" i="16"/>
  <c r="X118" i="16"/>
  <c r="AC118" i="16"/>
  <c r="Q118" i="16"/>
  <c r="AH117" i="16"/>
  <c r="AL117" i="16" s="1"/>
  <c r="V119" i="16"/>
  <c r="AA119" i="16"/>
  <c r="AI117" i="16"/>
  <c r="AM117" i="16" s="1"/>
  <c r="AM121" i="16" s="1"/>
  <c r="Z119" i="16"/>
  <c r="AA118" i="16"/>
  <c r="AJ117" i="16"/>
  <c r="AN117" i="16" s="1"/>
  <c r="R118" i="16"/>
  <c r="S118" i="16"/>
  <c r="W118" i="16"/>
  <c r="Z116" i="16"/>
  <c r="Y118" i="16"/>
  <c r="U118" i="16"/>
  <c r="T118" i="16"/>
  <c r="P118" i="16"/>
  <c r="Z118" i="16"/>
  <c r="Q116" i="16"/>
  <c r="R116" i="16"/>
  <c r="W119" i="16"/>
  <c r="P116" i="16"/>
  <c r="AB119" i="16"/>
  <c r="T119" i="16"/>
  <c r="R119" i="16"/>
  <c r="Y119" i="16"/>
  <c r="Q119" i="16"/>
  <c r="U119" i="16"/>
  <c r="AC119" i="16"/>
  <c r="AK116" i="16"/>
  <c r="AN116" i="16"/>
  <c r="X116" i="16"/>
  <c r="U116" i="16"/>
  <c r="AN118" i="16"/>
  <c r="S116" i="16"/>
  <c r="AL118" i="16"/>
  <c r="AL116" i="16"/>
  <c r="AK118" i="16"/>
  <c r="P119" i="16"/>
  <c r="AK117" i="16"/>
  <c r="Y116" i="16"/>
  <c r="AK119" i="16"/>
  <c r="AA116" i="16"/>
  <c r="AB116" i="16"/>
  <c r="W116" i="16"/>
  <c r="T116" i="16"/>
  <c r="AC116" i="16"/>
  <c r="X117" i="16"/>
  <c r="AB117" i="16"/>
  <c r="R117" i="16"/>
  <c r="U117" i="16"/>
  <c r="Y117" i="16"/>
  <c r="P117" i="16"/>
  <c r="V117" i="16"/>
  <c r="AC117" i="16"/>
  <c r="T117" i="16"/>
  <c r="AA117" i="16"/>
  <c r="S117" i="16"/>
  <c r="W117" i="16"/>
  <c r="Q117" i="16"/>
  <c r="Z117" i="16"/>
  <c r="AL119" i="16"/>
  <c r="AN119" i="16"/>
  <c r="J121" i="16"/>
  <c r="E27" i="4"/>
  <c r="E33" i="4"/>
  <c r="E35" i="4"/>
  <c r="E28" i="4"/>
  <c r="E30" i="4"/>
  <c r="E37" i="4"/>
  <c r="E29" i="4"/>
  <c r="E31" i="4"/>
  <c r="E36" i="4"/>
  <c r="D29" i="4"/>
  <c r="E32" i="4"/>
  <c r="E25" i="4"/>
  <c r="E38" i="4"/>
  <c r="D28" i="4"/>
  <c r="E26" i="4"/>
  <c r="E34" i="4"/>
  <c r="B10" i="6"/>
  <c r="H8" i="20"/>
  <c r="H9" i="20"/>
  <c r="H4" i="20"/>
  <c r="H2" i="20"/>
  <c r="H14" i="20"/>
  <c r="H3" i="20"/>
  <c r="H10" i="20"/>
  <c r="H12" i="20"/>
  <c r="H6" i="20"/>
  <c r="H11" i="20"/>
  <c r="H13" i="20"/>
  <c r="H7" i="20"/>
  <c r="H15" i="20"/>
  <c r="H5" i="20"/>
  <c r="X122" i="16" l="1"/>
  <c r="U121" i="16"/>
  <c r="P122" i="16"/>
  <c r="AN121" i="16"/>
  <c r="AM122" i="16"/>
  <c r="AK121" i="16"/>
  <c r="AK122" i="16"/>
  <c r="AA121" i="16"/>
  <c r="P121" i="16"/>
  <c r="AL122" i="16"/>
  <c r="X121" i="16"/>
  <c r="AN122" i="16"/>
  <c r="AB122" i="16"/>
  <c r="AB121" i="16"/>
  <c r="Z121" i="16"/>
  <c r="Z122" i="16"/>
  <c r="T121" i="16"/>
  <c r="T122" i="16"/>
  <c r="AC121" i="16"/>
  <c r="AC122" i="16"/>
  <c r="AA122" i="16"/>
  <c r="Y121" i="16"/>
  <c r="Y122" i="16"/>
  <c r="W121" i="16"/>
  <c r="W122" i="16"/>
  <c r="V122" i="16"/>
  <c r="V121" i="16"/>
  <c r="Q122" i="16"/>
  <c r="Q121" i="16"/>
  <c r="S122" i="16"/>
  <c r="S121" i="16"/>
  <c r="R122" i="16"/>
  <c r="R121" i="16"/>
  <c r="U122" i="16"/>
  <c r="F30" i="4"/>
  <c r="F28" i="4"/>
  <c r="F35" i="4"/>
  <c r="F29" i="4"/>
  <c r="F37" i="4"/>
  <c r="F33" i="4"/>
  <c r="F27" i="4"/>
  <c r="F31" i="4"/>
  <c r="F36" i="4"/>
  <c r="F25" i="4"/>
  <c r="F38" i="4"/>
  <c r="F32" i="4"/>
  <c r="F26" i="4"/>
  <c r="F34" i="4"/>
  <c r="N65" i="4"/>
  <c r="N64" i="4"/>
  <c r="I13" i="20"/>
  <c r="I10" i="20"/>
  <c r="I15" i="20"/>
  <c r="I11" i="20"/>
  <c r="I12" i="20"/>
  <c r="I14" i="20"/>
  <c r="I9" i="20"/>
  <c r="O122" i="16" l="1"/>
  <c r="G37" i="4"/>
  <c r="G35" i="4"/>
  <c r="G33" i="4"/>
  <c r="G36" i="4"/>
  <c r="G32" i="4"/>
  <c r="G38" i="4"/>
  <c r="G34" i="4"/>
  <c r="N67" i="4"/>
  <c r="N66" i="4"/>
  <c r="J9" i="20"/>
  <c r="J12" i="20"/>
  <c r="J14" i="20"/>
  <c r="J13" i="20"/>
  <c r="J10" i="20"/>
  <c r="J15" i="20"/>
  <c r="J11" i="20"/>
  <c r="H33" i="4" l="1"/>
  <c r="H35" i="4"/>
  <c r="H37" i="4"/>
  <c r="H36" i="4"/>
  <c r="H38" i="4"/>
  <c r="H32" i="4"/>
  <c r="H34" i="4"/>
  <c r="K10" i="20"/>
  <c r="K15" i="20"/>
  <c r="K13" i="20"/>
  <c r="K11" i="20"/>
  <c r="K14" i="20"/>
  <c r="K9" i="20"/>
  <c r="K12" i="20"/>
  <c r="I37" i="4" l="1"/>
  <c r="I35" i="4"/>
  <c r="I33" i="4"/>
  <c r="I36" i="4"/>
  <c r="I32" i="4"/>
  <c r="I38" i="4"/>
  <c r="I34" i="4"/>
  <c r="L13" i="20"/>
  <c r="L9" i="20"/>
  <c r="L15" i="20"/>
  <c r="L10" i="20"/>
  <c r="L14" i="20"/>
  <c r="L12" i="20"/>
  <c r="L11" i="20"/>
  <c r="J33" i="4" l="1"/>
  <c r="J35" i="4"/>
  <c r="J37" i="4"/>
  <c r="J36" i="4"/>
  <c r="J38" i="4"/>
  <c r="J32" i="4"/>
  <c r="J34" i="4"/>
  <c r="M14" i="20"/>
  <c r="M9" i="20"/>
  <c r="M10" i="20"/>
  <c r="M13" i="20"/>
  <c r="M12" i="20"/>
  <c r="M11" i="20"/>
  <c r="M15" i="20"/>
  <c r="K37" i="4" l="1"/>
  <c r="K35" i="4"/>
  <c r="K33" i="4"/>
  <c r="K36" i="4"/>
  <c r="K32" i="4"/>
  <c r="K38" i="4"/>
  <c r="K34" i="4"/>
  <c r="E128" i="30"/>
  <c r="E129" i="30"/>
  <c r="J3" i="44" l="1"/>
  <c r="C11" i="44"/>
  <c r="C25" i="44" s="1"/>
  <c r="B11" i="44"/>
  <c r="F3" i="44"/>
  <c r="D11" i="44"/>
  <c r="D25" i="44" s="1"/>
  <c r="D13" i="44"/>
  <c r="D27" i="44" s="1"/>
  <c r="C13" i="44"/>
  <c r="C27" i="44" s="1"/>
  <c r="J5" i="44"/>
  <c r="B13" i="44"/>
  <c r="I13" i="44" s="1"/>
  <c r="F5" i="44"/>
  <c r="F4" i="44"/>
  <c r="B12" i="44"/>
  <c r="F2" i="44"/>
  <c r="B10" i="44"/>
  <c r="B24" i="44" s="1"/>
  <c r="B6" i="44"/>
  <c r="E11" i="44"/>
  <c r="K11" i="44" s="1"/>
  <c r="K3" i="44"/>
  <c r="J4" i="44"/>
  <c r="L4" i="44" s="1"/>
  <c r="C12" i="44"/>
  <c r="J2" i="44"/>
  <c r="J7" i="44" s="1" a="1"/>
  <c r="J7" i="44" s="1"/>
  <c r="C10" i="44"/>
  <c r="C6" i="44"/>
  <c r="E12" i="44"/>
  <c r="K12" i="44" s="1"/>
  <c r="K4" i="44"/>
  <c r="K2" i="44"/>
  <c r="E6" i="44"/>
  <c r="E10" i="44"/>
  <c r="E14" i="44" s="1"/>
  <c r="E28" i="44" s="1"/>
  <c r="D12" i="44"/>
  <c r="D26" i="44" s="1"/>
  <c r="D10" i="44"/>
  <c r="D6" i="44"/>
  <c r="E13" i="44"/>
  <c r="K13" i="44" s="1"/>
  <c r="K5" i="44"/>
  <c r="L5" i="44" s="1"/>
  <c r="L3" i="44"/>
  <c r="F12" i="44" l="1"/>
  <c r="F26" i="44" s="1"/>
  <c r="J12" i="44"/>
  <c r="J26" i="44" s="1"/>
  <c r="F11" i="44"/>
  <c r="F25" i="44" s="1"/>
  <c r="B27" i="44"/>
  <c r="E26" i="44"/>
  <c r="J11" i="44"/>
  <c r="J25" i="44" s="1"/>
  <c r="K26" i="44"/>
  <c r="F6" i="44"/>
  <c r="D14" i="44"/>
  <c r="D28" i="44" s="1"/>
  <c r="F13" i="44"/>
  <c r="F27" i="44" s="1"/>
  <c r="J10" i="44"/>
  <c r="J24" i="44" s="1"/>
  <c r="K7" i="44" a="1"/>
  <c r="K7" i="44" s="1"/>
  <c r="K27" i="44"/>
  <c r="K25" i="44"/>
  <c r="I27" i="44"/>
  <c r="L2" i="44"/>
  <c r="I10" i="44"/>
  <c r="K6" i="44"/>
  <c r="J13" i="44"/>
  <c r="J27" i="44" s="1"/>
  <c r="E24" i="44"/>
  <c r="C24" i="44"/>
  <c r="F10" i="44"/>
  <c r="F24" i="44" s="1"/>
  <c r="E27" i="44"/>
  <c r="K10" i="44"/>
  <c r="C14" i="44"/>
  <c r="C28" i="44" s="1"/>
  <c r="B26" i="44"/>
  <c r="B14" i="44"/>
  <c r="J6" i="44"/>
  <c r="B25" i="44"/>
  <c r="C26" i="44"/>
  <c r="I11" i="44"/>
  <c r="E25" i="44"/>
  <c r="D24" i="44"/>
  <c r="L11" i="44" l="1"/>
  <c r="I25" i="44"/>
  <c r="I24" i="44"/>
  <c r="I14" i="44"/>
  <c r="L10" i="44"/>
  <c r="K24" i="44"/>
  <c r="K14" i="44"/>
  <c r="L7" i="44" a="1"/>
  <c r="L7" i="44" s="1"/>
  <c r="L12" i="44"/>
  <c r="I26" i="44"/>
  <c r="J14" i="44"/>
  <c r="J28" i="44" s="1"/>
  <c r="L6" i="44"/>
  <c r="F14" i="44"/>
  <c r="F28" i="44" s="1"/>
  <c r="B28" i="44"/>
  <c r="L13" i="44"/>
  <c r="L27" i="44" l="1"/>
  <c r="L24" i="44"/>
  <c r="L26" i="44"/>
  <c r="I28" i="44"/>
  <c r="L14" i="44"/>
  <c r="K28" i="44"/>
  <c r="L25" i="44"/>
  <c r="L28" i="4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6E3048-2A81-4D85-A4F6-6C72EDBFD9E5}" keepAlive="1" name="Consulta - _results" description="Ligação à consulta '_results' no livro." type="5" refreshedVersion="0" background="1">
    <dbPr connection="Provider=Microsoft.Mashup.OleDb.1;Data Source=$Workbook$;Location=_results;Extended Properties=&quot;&quot;" command="SELECT * FROM [_results]"/>
  </connection>
  <connection id="2" xr16:uid="{2EA172DF-546F-4743-9A29-BEF611EDB7BC}" keepAlive="1" name="Consulta - _results - Cópia" description="Ligação à consulta '_results - Cópia' no livro." type="5" refreshedVersion="0" background="1">
    <dbPr connection="Provider=Microsoft.Mashup.OleDb.1;Data Source=$Workbook$;Location=&quot;_results - Cópia&quot;;Extended Properties=&quot;&quot;" command="SELECT * FROM [_results - Cópia]"/>
  </connection>
  <connection id="3" xr16:uid="{2FFE3786-97C2-45CC-9531-7176348D4952}" keepAlive="1" name="Consulta - _results (10)" description="Ligação à consulta '_results (10)' no livro." type="5" refreshedVersion="0" background="1">
    <dbPr connection="Provider=Microsoft.Mashup.OleDb.1;Data Source=$Workbook$;Location=&quot;_results (10)&quot;;Extended Properties=&quot;&quot;" command="SELECT * FROM [_results (10)]"/>
  </connection>
  <connection id="4" xr16:uid="{2107D790-E285-49F7-83DA-E183958A30D2}" keepAlive="1" name="Consulta - _results (11)" description="Ligação à consulta '_results (11)' no livro." type="5" refreshedVersion="0" background="1">
    <dbPr connection="Provider=Microsoft.Mashup.OleDb.1;Data Source=$Workbook$;Location=&quot;_results (11)&quot;;Extended Properties=&quot;&quot;" command="SELECT * FROM [_results (11)]"/>
  </connection>
  <connection id="5" xr16:uid="{6E103DB7-7478-4299-BA12-A501BFFE4CC9}" keepAlive="1" name="Consulta - _results (12)" description="Ligação à consulta '_results (12)' no livro." type="5" refreshedVersion="0" background="1">
    <dbPr connection="Provider=Microsoft.Mashup.OleDb.1;Data Source=$Workbook$;Location=&quot;_results (12)&quot;;Extended Properties=&quot;&quot;" command="SELECT * FROM [_results (12)]"/>
  </connection>
  <connection id="6" xr16:uid="{2D075A39-8E59-4861-9B1D-245392EE5357}" keepAlive="1" name="Consulta - _results (13)" description="Ligação à consulta '_results (13)' no livro." type="5" refreshedVersion="0" background="1">
    <dbPr connection="Provider=Microsoft.Mashup.OleDb.1;Data Source=$Workbook$;Location=&quot;_results (13)&quot;;Extended Properties=&quot;&quot;" command="SELECT * FROM [_results (13)]"/>
  </connection>
  <connection id="7" xr16:uid="{429CC6CC-07E2-46D8-B609-F2A266215F85}" keepAlive="1" name="Consulta - _results (14)" description="Ligação à consulta '_results (14)' no livro." type="5" refreshedVersion="0" background="1">
    <dbPr connection="Provider=Microsoft.Mashup.OleDb.1;Data Source=$Workbook$;Location=&quot;_results (14)&quot;;Extended Properties=&quot;&quot;" command="SELECT * FROM [_results (14)]"/>
  </connection>
  <connection id="8" xr16:uid="{926A5C25-A7E5-4626-884E-DC884F386940}" keepAlive="1" name="Consulta - _results (2)" description="Ligação à consulta '_results (2)' no livro." type="5" refreshedVersion="0" background="1">
    <dbPr connection="Provider=Microsoft.Mashup.OleDb.1;Data Source=$Workbook$;Location=&quot;_results (2)&quot;;Extended Properties=&quot;&quot;" command="SELECT * FROM [_results (2)]"/>
  </connection>
  <connection id="9" xr16:uid="{D8AB4E0A-2AE1-4F73-AFB5-1E1823376F1C}" keepAlive="1" name="Consulta - _results (3)" description="Ligação à consulta '_results (3)' no livro." type="5" refreshedVersion="0" background="1">
    <dbPr connection="Provider=Microsoft.Mashup.OleDb.1;Data Source=$Workbook$;Location=&quot;_results (3)&quot;;Extended Properties=&quot;&quot;" command="SELECT * FROM [_results (3)]"/>
  </connection>
  <connection id="10" xr16:uid="{028312AE-50A5-4FB1-BB88-FE23A6EE4285}" keepAlive="1" name="Consulta - _results (4)" description="Ligação à consulta '_results (4)' no livro." type="5" refreshedVersion="0" background="1">
    <dbPr connection="Provider=Microsoft.Mashup.OleDb.1;Data Source=$Workbook$;Location=&quot;_results (4)&quot;;Extended Properties=&quot;&quot;" command="SELECT * FROM [_results (4)]"/>
  </connection>
  <connection id="11" xr16:uid="{4341243E-4ECC-4525-B56B-CD5D3E287DE4}" keepAlive="1" name="Consulta - _results (5)" description="Ligação à consulta '_results (5)' no livro." type="5" refreshedVersion="0" background="1">
    <dbPr connection="Provider=Microsoft.Mashup.OleDb.1;Data Source=$Workbook$;Location=&quot;_results (5)&quot;;Extended Properties=&quot;&quot;" command="SELECT * FROM [_results (5)]"/>
  </connection>
  <connection id="12" xr16:uid="{5AC356DA-2629-4675-AFC4-0E4CF453D80D}" keepAlive="1" name="Consulta - _results (6)" description="Ligação à consulta '_results (6)' no livro." type="5" refreshedVersion="0" background="1">
    <dbPr connection="Provider=Microsoft.Mashup.OleDb.1;Data Source=$Workbook$;Location=&quot;_results (6)&quot;;Extended Properties=&quot;&quot;" command="SELECT * FROM [_results (6)]"/>
  </connection>
  <connection id="13" xr16:uid="{F99C19DD-2DD1-4B90-8BEE-B77DDB302262}" keepAlive="1" name="Consulta - _results (7)" description="Ligação à consulta '_results (7)' no livro." type="5" refreshedVersion="0" background="1">
    <dbPr connection="Provider=Microsoft.Mashup.OleDb.1;Data Source=$Workbook$;Location=&quot;_results (7)&quot;;Extended Properties=&quot;&quot;" command="SELECT * FROM [_results (7)]"/>
  </connection>
  <connection id="14" xr16:uid="{F21706AF-4E5A-4A80-A083-0AD79D9A622F}" keepAlive="1" name="Consulta - _results (8)" description="Ligação à consulta '_results (8)' no livro." type="5" refreshedVersion="0" background="1">
    <dbPr connection="Provider=Microsoft.Mashup.OleDb.1;Data Source=$Workbook$;Location=&quot;_results (8)&quot;;Extended Properties=&quot;&quot;" command="SELECT * FROM [_results (8)]"/>
  </connection>
  <connection id="15" xr16:uid="{43D4C725-C404-4036-9D1E-4E370927D6BF}" keepAlive="1" name="Consulta - _results (9)" description="Ligação à consulta '_results (9)' no livro." type="5" refreshedVersion="0" background="1">
    <dbPr connection="Provider=Microsoft.Mashup.OleDb.1;Data Source=$Workbook$;Location=&quot;_results (9)&quot;;Extended Properties=&quot;&quot;" command="SELECT * FROM [_results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<sst xmlns="http://schemas.openxmlformats.org/spreadsheetml/2006/main" count="13354" uniqueCount="1385">
  <si>
    <t>BinarySearch.dfy</t>
  </si>
  <si>
    <t>BubbleSort.dfy</t>
  </si>
  <si>
    <t>CombNK.dfy</t>
  </si>
  <si>
    <t>Div.dfy</t>
  </si>
  <si>
    <t>Fibonacci.dfy</t>
  </si>
  <si>
    <t>FindMax.dfy</t>
  </si>
  <si>
    <t>InsertionSort.dfy</t>
  </si>
  <si>
    <t>LongestPrefix.dfy</t>
  </si>
  <si>
    <t>MakeBuckets.dfy</t>
  </si>
  <si>
    <t>PartitionOddEven.dfy</t>
  </si>
  <si>
    <t>SelectionSort.dfy</t>
  </si>
  <si>
    <t>task_id_105.dfy</t>
  </si>
  <si>
    <t>task_id_106.dfy</t>
  </si>
  <si>
    <t>task_id_113.dfy</t>
  </si>
  <si>
    <t>task_id_126.dfy</t>
  </si>
  <si>
    <t>task_id_133.dfy</t>
  </si>
  <si>
    <t>task_id_145.dfy</t>
  </si>
  <si>
    <t>task_id_161.dfy</t>
  </si>
  <si>
    <t>task_id_170.dfy</t>
  </si>
  <si>
    <t>task_id_18.dfy</t>
  </si>
  <si>
    <t>task_id_2.dfy</t>
  </si>
  <si>
    <t>task_id_230.dfy</t>
  </si>
  <si>
    <t>task_id_249.dfy</t>
  </si>
  <si>
    <t>task_id_251.dfy</t>
  </si>
  <si>
    <t>task_id_261.dfy</t>
  </si>
  <si>
    <t>task_id_267.dfy</t>
  </si>
  <si>
    <t>task_id_273.dfy</t>
  </si>
  <si>
    <t>task_id_282.dfy</t>
  </si>
  <si>
    <t>task_id_284.dfy</t>
  </si>
  <si>
    <t>task_id_290.dfy</t>
  </si>
  <si>
    <t>task_id_3.dfy</t>
  </si>
  <si>
    <t>task_id_310.dfy</t>
  </si>
  <si>
    <t>task_id_399.dfy</t>
  </si>
  <si>
    <t>task_id_401.dfy</t>
  </si>
  <si>
    <t>task_id_414.dfy</t>
  </si>
  <si>
    <t>task_id_424.dfy</t>
  </si>
  <si>
    <t>task_id_426.dfy</t>
  </si>
  <si>
    <t>task_id_431.dfy</t>
  </si>
  <si>
    <t>task_id_433.dfy</t>
  </si>
  <si>
    <t>task_id_436.dfy</t>
  </si>
  <si>
    <t>task_id_445.dfy</t>
  </si>
  <si>
    <t>task_id_447.dfy</t>
  </si>
  <si>
    <t>task_id_454.dfy</t>
  </si>
  <si>
    <t>task_id_457.dfy</t>
  </si>
  <si>
    <t>task_id_470.dfy</t>
  </si>
  <si>
    <t>task_id_472.dfy</t>
  </si>
  <si>
    <t>task_id_474.dfy</t>
  </si>
  <si>
    <t>task_id_476.dfy</t>
  </si>
  <si>
    <t>task_id_477.dfy</t>
  </si>
  <si>
    <t>task_id_555.dfy</t>
  </si>
  <si>
    <t>task_id_557.dfy</t>
  </si>
  <si>
    <t>task_id_566.dfy</t>
  </si>
  <si>
    <t>task_id_567.dfy</t>
  </si>
  <si>
    <t>task_id_572.dfy</t>
  </si>
  <si>
    <t>task_id_573.dfy</t>
  </si>
  <si>
    <t>task_id_576.dfy</t>
  </si>
  <si>
    <t>task_id_578.dfy</t>
  </si>
  <si>
    <t>task_id_579.dfy</t>
  </si>
  <si>
    <t>task_id_587.dfy</t>
  </si>
  <si>
    <t>task_id_594.dfy</t>
  </si>
  <si>
    <t>task_id_599.dfy</t>
  </si>
  <si>
    <t>task_id_602.dfy</t>
  </si>
  <si>
    <t>task_id_605.dfy</t>
  </si>
  <si>
    <t>task_id_610.dfy</t>
  </si>
  <si>
    <t>task_id_616.dfy</t>
  </si>
  <si>
    <t>task_id_62.dfy</t>
  </si>
  <si>
    <t>task_id_623.dfy</t>
  </si>
  <si>
    <t>task_id_624.dfy</t>
  </si>
  <si>
    <t>task_id_627.dfy</t>
  </si>
  <si>
    <t>task_id_629.dfy</t>
  </si>
  <si>
    <t>task_id_632.dfy</t>
  </si>
  <si>
    <t>task_id_644.dfy</t>
  </si>
  <si>
    <t>task_id_69.dfy</t>
  </si>
  <si>
    <t>task_id_70.dfy</t>
  </si>
  <si>
    <t>task_id_728.dfy</t>
  </si>
  <si>
    <t>task_id_732.dfy</t>
  </si>
  <si>
    <t>task_id_733.dfy</t>
  </si>
  <si>
    <t>task_id_741.dfy</t>
  </si>
  <si>
    <t>task_id_743.dfy</t>
  </si>
  <si>
    <t>task_id_751.dfy</t>
  </si>
  <si>
    <t>task_id_755.dfy</t>
  </si>
  <si>
    <t>task_id_760.dfy</t>
  </si>
  <si>
    <t>task_id_769.dfy</t>
  </si>
  <si>
    <t>task_id_770.dfy</t>
  </si>
  <si>
    <t>task_id_775.dfy</t>
  </si>
  <si>
    <t>task_id_784.dfy</t>
  </si>
  <si>
    <t>task_id_790.dfy</t>
  </si>
  <si>
    <t>task_id_793.dfy</t>
  </si>
  <si>
    <t>task_id_798.dfy</t>
  </si>
  <si>
    <t>task_id_8.dfy</t>
  </si>
  <si>
    <t>task_id_803.dfy</t>
  </si>
  <si>
    <t>task_id_804.dfy</t>
  </si>
  <si>
    <t>task_id_807.dfy</t>
  </si>
  <si>
    <t>task_id_808.dfy</t>
  </si>
  <si>
    <t>task_id_809.dfy</t>
  </si>
  <si>
    <t>task_id_95.dfy</t>
  </si>
  <si>
    <t>IsSublist&lt;T(==)&gt;(sub: seq&lt;T&gt;, main: seq&lt;T&gt;)</t>
  </si>
  <si>
    <t>AllCharactersSame(s: string)</t>
  </si>
  <si>
    <t>IsPerfectSquare(n: nat)</t>
  </si>
  <si>
    <t>FindFirstOdd(a: array&lt;int&gt;) returns (index: int)</t>
  </si>
  <si>
    <t>SharedElements&lt;T(==)&gt;(a: array&lt;T&gt;, b: array&lt;T&gt;) returns (result: set&lt;T&gt;)</t>
  </si>
  <si>
    <t>HasCommonElement&lt;T(==)&gt;(a: array&lt;T&gt;, b: array&lt;T&gt;) returns (result: bool)</t>
  </si>
  <si>
    <t>IsGreater(n: int, a: array&lt;int&gt;) returns (result: bool)</t>
  </si>
  <si>
    <t>ContainsConsecutiveNumbers(a: array&lt;int&gt;) returns (result: bool)</t>
  </si>
  <si>
    <t>IsMinHeap(a: array&lt;int&gt;) returns (result: bool)</t>
  </si>
  <si>
    <t>IsOddAtIndexOdd(a: array&lt;int&gt;) returns (result: bool)</t>
  </si>
  <si>
    <t>ElementWiseSubtraction(a: array&lt;int&gt;, b: array&lt;int&gt;) returns (result: array&lt;int&gt;)</t>
  </si>
  <si>
    <t>ElementWiseModulo(a: array&lt;int&gt;, b: array&lt;int&gt;) returns (result: array&lt;int&gt;)</t>
  </si>
  <si>
    <t>FilterOddNumbers(arr: array&lt;int&gt;) returns (oddList: seq&lt;int&gt;)</t>
  </si>
  <si>
    <t>FindNegativeNumbers(arr: array&lt;int&gt;) returns (negativeList: seq&lt;int&gt;)</t>
  </si>
  <si>
    <t>FindEvenNumbers(arr: array&lt;int&gt;) returns (evenList: seq&lt;int&gt;)</t>
  </si>
  <si>
    <t>UniqueProduct (a: array&lt;int&gt;) returns (product: int)</t>
  </si>
  <si>
    <t>RemoveDuplicates&lt;T(==)&gt;(a: array&lt;T&gt;)  returns (res: seq&lt;T&gt;)</t>
  </si>
  <si>
    <t>CubeElements(a: array&lt;int&gt;) returns (cubed: array&lt;int&gt;)</t>
  </si>
  <si>
    <t>SquareElements(a: array&lt;int&gt;) returns (squared: array&lt;int&gt;)</t>
  </si>
  <si>
    <t>PairwiseAddition(a: array&lt;int&gt;) returns (result: array&lt;int&gt;)</t>
  </si>
  <si>
    <t>MoveZeroesToEnd(a: array&lt;int&gt;)</t>
  </si>
  <si>
    <t>MaxDifference(a: array&lt;int&gt;) returns (diff: int)</t>
  </si>
  <si>
    <t>SumMinMax(a: array&lt;int&gt;) returns (sum: int)</t>
  </si>
  <si>
    <t>FirstEvenOddDifference(a: array&lt;int&gt;) returns (diff: int)</t>
  </si>
  <si>
    <t>FindSmallest(s: array&lt;int&gt;) returns (min: int)</t>
  </si>
  <si>
    <t>FindFirstOccurrence(arr: array&lt;int&gt;, target: int) returns (index: int)</t>
  </si>
  <si>
    <t>SecondSmallest(s: array&lt;int&gt;) returns (secondSmallest: int)</t>
  </si>
  <si>
    <t>LastPosition(arr: array&lt;int&gt;, elem: int) returns (pos: int)</t>
  </si>
  <si>
    <t>ContainsEvenNumber(a: array&lt;int&gt;) returns (result: bool)</t>
  </si>
  <si>
    <t>ArrayToSeq&lt;T&gt;(a: array&lt;T&gt;) returns (s: seq&lt;T&gt;)</t>
  </si>
  <si>
    <t>IsNonPrime(n: nat) returns (result: bool)</t>
  </si>
  <si>
    <t>IsPrime(n: nat) returns (result: bool)</t>
  </si>
  <si>
    <t>SumOfCommonDivisors(a: int, b: int) returns (sum: int)</t>
  </si>
  <si>
    <t>SumOfSquaresOfFirstNOddNumbers(n: nat) returns (sum: int)</t>
  </si>
  <si>
    <t>DifferenceSumCubesAndSumNumbers(n: nat) returns (diff: int)</t>
  </si>
  <si>
    <t>SumAndAverage(n: nat) returns (sum: nat, average: real)</t>
  </si>
  <si>
    <t>SumOfFourthPowerOfOddNumbers(n: nat) returns (sum: nat)</t>
  </si>
  <si>
    <t>MinLengthSublist&lt;T&gt;(s: seq&lt;seq&lt;T&gt;&gt;) returns (minSublist: seq&lt;T&gt;)</t>
  </si>
  <si>
    <t>ExtractRearChars(l: seq&lt;string&gt;) returns (r: seq&lt;char&gt;)</t>
  </si>
  <si>
    <t>AnyValueExists&lt;T(==)&gt;(seq1: seq&lt;T&gt;, seq2: seq&lt;T&gt;) returns (result: bool)</t>
  </si>
  <si>
    <t>IsSmaller(a: seq&lt;int&gt;, b: seq&lt;int&gt;) returns (result: bool)</t>
  </si>
  <si>
    <t>IsEvenAtIndexEven(lst: seq&lt;int&gt;) returns (result: bool)</t>
  </si>
  <si>
    <t>ElementWiseDivision(a: seq&lt;int&gt;, b: seq&lt;int&gt;) returns (result: seq&lt;int&gt;)</t>
  </si>
  <si>
    <t>BitwiseXOR(a: seq&lt;bv32&gt;, b: seq&lt;bv32&gt;) returns (result: seq&lt;bv32&gt;)</t>
  </si>
  <si>
    <t>Difference&lt;T(==)&gt;(a: seq&lt;T&gt;, b: seq&lt;T&gt;) returns (diff: seq&lt;T&gt;)</t>
  </si>
  <si>
    <t>PowerOfListElements(l: seq&lt;int&gt;, n: nat) returns (result: seq&lt;int&gt;)</t>
  </si>
  <si>
    <t>RotateRight(l: seq&lt;int&gt;, n: nat) returns (r: seq&lt;int&gt;)</t>
  </si>
  <si>
    <t>SmallestMissingNumber(s: seq&lt;nat&gt;) returns (v: nat)</t>
  </si>
  <si>
    <t>InSeq&lt;T(==)&gt;(s: seq&lt;T&gt;, x: T) returns (result: bool)</t>
  </si>
  <si>
    <t>ContainsK&lt;T(==)&gt;(s: seq&lt;T&gt;, x: T) returns (result: bool)</t>
  </si>
  <si>
    <t>SmallestListLength&lt;T&gt;(s: seq&lt;seq&lt;T&gt;&gt;) returns (v: int)</t>
  </si>
  <si>
    <t>Interleave&lt;T&gt;(s1: seq&lt;T&gt;, s2: seq&lt;T&gt;, s3: seq&lt;T&gt;) returns (r: seq&lt;T&gt;)</t>
  </si>
  <si>
    <t>ToCharArray(s: string) returns (a: array&lt;char&gt;)</t>
  </si>
  <si>
    <t>RemoveChars(s1: string, s2: string) returns (v: string)</t>
  </si>
  <si>
    <t>InsertBeforeEach&lt;T&gt;(s: seq&lt;T&gt;, x: T) returns (v: seq&lt;T&gt;)</t>
  </si>
  <si>
    <t>AllSequencesEqualLength&lt;T&gt;(list: seq&lt;seq&lt;T&gt;&gt;) returns (result: bool)</t>
  </si>
  <si>
    <t>IsInteger(s: string) returns (result: bool)</t>
  </si>
  <si>
    <t>ReplaceBlanksWithChar(s: string, ch: char) returns (v: string)</t>
  </si>
  <si>
    <t>ReplaceChars(s: string, oldChar: char, newChar: char) returns (v: string)</t>
  </si>
  <si>
    <t>ToLowercase(s: string) returns (v: string)</t>
  </si>
  <si>
    <t>ToggleCase(s: string) returns (v: string)</t>
  </si>
  <si>
    <t>ToUppercase(s: string) returns (v: string)</t>
  </si>
  <si>
    <t>ReplaceWithColon(s: string) returns (v: string)</t>
  </si>
  <si>
    <t>ContainsZ(s: string) returns (result: bool)</t>
  </si>
  <si>
    <t>FindFirstRepeatedChar(s: string) returns (found: bool, c: char)</t>
  </si>
  <si>
    <t>AppendArrayToSeq&lt;T&gt;(s: seq&lt;T&gt;, a: array&lt;T&gt;) returns (r: seq&lt;T&gt;)</t>
  </si>
  <si>
    <t>RemoveElements&lt;T(==)&gt;(a: array&lt;T&gt;, b: array&lt;T&gt;) returns (res: seq&lt;T&gt;)</t>
  </si>
  <si>
    <t>File</t>
  </si>
  <si>
    <t>Intersection&lt;T(==)&gt;(a: array&lt;T&gt;, b: array&lt;T&gt;) returns (res: seq&lt;T&gt;)</t>
  </si>
  <si>
    <t>DissimilarElements&lt;T(==)&gt;(a: array&lt;T&gt;, b: array&lt;T&gt;) returns (res: set&lt;T&gt;)</t>
  </si>
  <si>
    <t xml:space="preserve">Comb(n: nat, k: nat): nat </t>
  </si>
  <si>
    <t>HasOnlyOneDistinctElement&lt;T(==)&gt;(a: array&lt;T&gt;) returns (result: bool)</t>
  </si>
  <si>
    <t>AllElementsEqualTo&lt;T(==)&gt;(a: array&lt;T&gt;, x: T) returns (result: bool)</t>
  </si>
  <si>
    <t>RemoveElementAt(s: array&lt;int&gt;, k: nat) returns (v: array&lt;int&gt;)</t>
  </si>
  <si>
    <t>BinarySearch(a: array&lt;T&gt;, x: T) returns (index: int)</t>
  </si>
  <si>
    <t>FindMax(a: array&lt;real&gt;) returns (max: real)</t>
  </si>
  <si>
    <t>SumRange(a: array&lt;int&gt;, start: nat := 0, end: nat := a.Length) returns (sum: int)</t>
  </si>
  <si>
    <t>CountTrue(a: array&lt;bool&gt;, n: nat := a.Length) returns (result: nat)</t>
  </si>
  <si>
    <t>SumOfNegatives(a: array&lt;int&gt;, n: nat := a.Length)  returns (result: int)</t>
  </si>
  <si>
    <t>ArraySum(a: array&lt;int&gt;, i: nat := 0, j: nat := a.Length)  returns (result: int)</t>
  </si>
  <si>
    <t>SumOfDigits(n: nat)  returns (sum: nat)</t>
  </si>
  <si>
    <t xml:space="preserve">LengthOfLongestPrefix(a: array&lt;int&gt;, b: array &lt;int&gt;) returns (i: nat) </t>
  </si>
  <si>
    <t>Div(n: nat, d: nat) returns (q: nat, r: nat)</t>
  </si>
  <si>
    <t>Fact(n: nat) : nat</t>
  </si>
  <si>
    <t>Fib(n : nat ) : nat</t>
  </si>
  <si>
    <t>Factorial.dfy</t>
  </si>
  <si>
    <t>BubbleSort(a: array&lt;T&gt;)</t>
  </si>
  <si>
    <t xml:space="preserve">PartitionOddEven(a: array&lt;nat&gt;) </t>
  </si>
  <si>
    <t>ReverseUpoK&lt;T&gt;(s: array&lt;T&gt;, k: nat := s.Length)</t>
  </si>
  <si>
    <t>ElementWiseAddition(a: seq&lt;int&gt;, b: seq&lt;int&gt;) returns (result: seq&lt;int&gt;)</t>
  </si>
  <si>
    <t>ElementWiseMultiplication(a: seq&lt;int&gt;, b: seq&lt;int&gt;) returns (result: seq&lt;int&gt;)</t>
  </si>
  <si>
    <t>ElementWiseSubtraction(a: seq&lt;int&gt;, b: seq&lt;int&gt;) returns (result: seq&lt;int&gt;)</t>
  </si>
  <si>
    <t>DeepElementWiseAddition(a: seq&lt;seq&lt;int&gt;&gt;, b: seq&lt;seq&lt;int&gt;&gt;) returns (result: seq&lt;seq&lt;int&gt;&gt;)</t>
  </si>
  <si>
    <t>MakeBuckets(a: array&lt;nat&gt;) returns(b: array&lt;nat&gt;)</t>
  </si>
  <si>
    <t xml:space="preserve">InsertionSort(a: array&lt;T&gt;) </t>
  </si>
  <si>
    <t>SelectionSort(a: array&lt;real&gt;)</t>
  </si>
  <si>
    <t xml:space="preserve">Power(x: real, n: nat) : (p: real) </t>
  </si>
  <si>
    <t>FastExponentiation.dfy</t>
  </si>
  <si>
    <t>Total</t>
  </si>
  <si>
    <t>Filename</t>
  </si>
  <si>
    <t xml:space="preserve"> Attempt</t>
  </si>
  <si>
    <t xml:space="preserve"> Success</t>
  </si>
  <si>
    <t>Key</t>
  </si>
  <si>
    <t>IsSortedArr(a: array&lt;int&gt;) returns (sorted: bool)</t>
  </si>
  <si>
    <t>Merge.dfy</t>
  </si>
  <si>
    <t>Ordering</t>
  </si>
  <si>
    <t>verifier limitation</t>
  </si>
  <si>
    <t>syntax error</t>
  </si>
  <si>
    <t>missing or weak invariant</t>
  </si>
  <si>
    <t>Error type</t>
  </si>
  <si>
    <t>Frequency</t>
  </si>
  <si>
    <t>incorrect invariant logic</t>
  </si>
  <si>
    <t>FastModularExponentiation.dfy</t>
  </si>
  <si>
    <t xml:space="preserve">PowerMod(x: nat, n: nat, m: nat) : (res: nat) </t>
  </si>
  <si>
    <t>reorder</t>
  </si>
  <si>
    <t>map</t>
  </si>
  <si>
    <t>check</t>
  </si>
  <si>
    <t>search</t>
  </si>
  <si>
    <t>reduce</t>
  </si>
  <si>
    <t>merge</t>
  </si>
  <si>
    <t>filter</t>
  </si>
  <si>
    <t>ProductFirstEvenOdd(lst: seq&lt;int&gt;) returns (product : int)</t>
  </si>
  <si>
    <t>MaxLengthSublist&lt;T&gt;(lists: seq&lt;seq&lt;T&gt;&gt;) returns (maxSublist: seq&lt;T&gt;)</t>
  </si>
  <si>
    <t>Description</t>
  </si>
  <si>
    <t>math</t>
  </si>
  <si>
    <t>Operation type</t>
  </si>
  <si>
    <t>Checks if a list or scalar satisfies a condition.</t>
  </si>
  <si>
    <t>A mathematical operation or recurrence relation, like exponentiation, division, factorial, etc.</t>
  </si>
  <si>
    <t>Retrieves a sublist or subset of elements according to a predicate.</t>
  </si>
  <si>
    <t>Reorders or reorganizes the elements in a list, preserving its contents.</t>
  </si>
  <si>
    <t>Combines two lists or a list and other data into a new list.</t>
  </si>
  <si>
    <t>Retrieves a value or an index from a list based on a search condition.</t>
  </si>
  <si>
    <t>Retrieves an aggregate value (count, sum, max, etc.) from a list, sublist, or range of elements in an interval.</t>
  </si>
  <si>
    <t>Maps a list (array, sequence or string) or pair of lists, element-wise or pairwise,into a new list.</t>
  </si>
  <si>
    <t>#Programs</t>
  </si>
  <si>
    <t>Merge(a: array&lt;int&gt;, b: array&lt;int&gt;) returns(c: array&lt;int&gt;)</t>
  </si>
  <si>
    <t>pass@3</t>
  </si>
  <si>
    <t>Lemmas</t>
  </si>
  <si>
    <t xml:space="preserve"> Time Gen</t>
  </si>
  <si>
    <t xml:space="preserve"> Time Ver</t>
  </si>
  <si>
    <t xml:space="preserve"> Time API Call</t>
  </si>
  <si>
    <t xml:space="preserve"> Success Merged Original</t>
  </si>
  <si>
    <t>weak/missing inv</t>
  </si>
  <si>
    <t>timeout</t>
  </si>
  <si>
    <t>All</t>
  </si>
  <si>
    <t>Method</t>
  </si>
  <si>
    <t xml:space="preserve">Model   </t>
  </si>
  <si>
    <t xml:space="preserve"> Avg. API Time (sec)</t>
  </si>
  <si>
    <t>Release date</t>
  </si>
  <si>
    <t>Knowledge cutoff date</t>
  </si>
  <si>
    <t>Avg. API Cost (cents USD)</t>
  </si>
  <si>
    <t>GPT-4 (gpt-4-0613)</t>
  </si>
  <si>
    <t>Error analysis (GPT-5, Claude Sonnet 4)</t>
  </si>
  <si>
    <t>Verifier limitation: lemma needed to help prove post-condition</t>
  </si>
  <si>
    <t>Verifier limitation: sequence slice bounds involving arithmetic expressions within quantified contexts need to be refactored</t>
  </si>
  <si>
    <t>Verifier limitation:  intermediate results needed to help prove test assertions</t>
  </si>
  <si>
    <t>Verifier limitation:  intermediate results or larger fuel needed to help prove test assertions</t>
  </si>
  <si>
    <t>Verifier limitation: seq properties needed to help prove method correctness</t>
  </si>
  <si>
    <t>Verifier limitation: implied function property (ensures) needed to help prove several assertions</t>
  </si>
  <si>
    <t>Optype</t>
  </si>
  <si>
    <t>Verifier limitation: implied properties needed to prove the method body (v1 GPT)</t>
  </si>
  <si>
    <t>LLM limitation: Incorrect or missing invariants in inner loop</t>
  </si>
  <si>
    <t>LLM limitation:  Incorrect or missing invariants in inner loop</t>
  </si>
  <si>
    <t>Prompt limitation: decreases clause is needed, but is not currently requested in the prompt</t>
  </si>
  <si>
    <t>Verifier limitations: implied function property (ensures clause), seq properties, and smaller test case needed.</t>
  </si>
  <si>
    <t>error</t>
  </si>
  <si>
    <t>Attempts</t>
  </si>
  <si>
    <t>incomplete</t>
  </si>
  <si>
    <t>potentially incorrect</t>
  </si>
  <si>
    <t>101</t>
  </si>
  <si>
    <t>127</t>
  </si>
  <si>
    <t>227</t>
  </si>
  <si>
    <t>267</t>
  </si>
  <si>
    <t>404</t>
  </si>
  <si>
    <t>431</t>
  </si>
  <si>
    <t>433</t>
  </si>
  <si>
    <t>435</t>
  </si>
  <si>
    <t>441</t>
  </si>
  <si>
    <t>447</t>
  </si>
  <si>
    <t>454</t>
  </si>
  <si>
    <t>474</t>
  </si>
  <si>
    <t>58</t>
  </si>
  <si>
    <t>599</t>
  </si>
  <si>
    <t>600</t>
  </si>
  <si>
    <t>605</t>
  </si>
  <si>
    <t>610</t>
  </si>
  <si>
    <t>616</t>
  </si>
  <si>
    <t>62</t>
  </si>
  <si>
    <t>625</t>
  </si>
  <si>
    <t>627</t>
  </si>
  <si>
    <t>741</t>
  </si>
  <si>
    <t>743</t>
  </si>
  <si>
    <t>760</t>
  </si>
  <si>
    <t>77</t>
  </si>
  <si>
    <t>770</t>
  </si>
  <si>
    <t>DFY26</t>
  </si>
  <si>
    <t>They succeed?</t>
  </si>
  <si>
    <t>We test?</t>
  </si>
  <si>
    <t>We pass?</t>
  </si>
  <si>
    <t>DFY-97</t>
  </si>
  <si>
    <t>find the intersection of two integers arrays(but they don't preserve ordering)</t>
  </si>
  <si>
    <t>Failed</t>
  </si>
  <si>
    <t xml:space="preserve"> Success Raw</t>
  </si>
  <si>
    <t xml:space="preserve"> Success Postprocessed</t>
  </si>
  <si>
    <t>Catalan.dfy</t>
  </si>
  <si>
    <t>CountDistinct.dfy</t>
  </si>
  <si>
    <t>IntersectIntervals.dfy</t>
  </si>
  <si>
    <t>LinearSearch.dfy</t>
  </si>
  <si>
    <t>MaxDistEqual.dfy</t>
  </si>
  <si>
    <t>Mode.dfy</t>
  </si>
  <si>
    <t>PrimeFactors.dfy</t>
  </si>
  <si>
    <t>RawSort.dfy</t>
  </si>
  <si>
    <t>Recaman.dfy</t>
  </si>
  <si>
    <t>RotateLeft.dfy</t>
  </si>
  <si>
    <t>Results_ClaudeOpus4.5</t>
  </si>
  <si>
    <t>pass@2</t>
  </si>
  <si>
    <t>C</t>
  </si>
  <si>
    <t>BinarySearch_1_llm.dfy</t>
  </si>
  <si>
    <t>BinarySearch_2_llm.dfy</t>
  </si>
  <si>
    <t>BinarySearch_3_llm.dfy</t>
  </si>
  <si>
    <t>BubbleSort_1_llm.dfy</t>
  </si>
  <si>
    <t>BubbleSort_2_llm.dfy</t>
  </si>
  <si>
    <t>BubbleSort_3_llm.dfy</t>
  </si>
  <si>
    <t>Catalan_1_llm.dfy</t>
  </si>
  <si>
    <t>Catalan_2_llm.dfy</t>
  </si>
  <si>
    <t>Catalan_3_llm.dfy</t>
  </si>
  <si>
    <t>CombNK_1_llm.dfy</t>
  </si>
  <si>
    <t>CombNK_2_llm.dfy</t>
  </si>
  <si>
    <t>CombNK_3_llm.dfy</t>
  </si>
  <si>
    <t>CountDistinct_1_llm.dfy</t>
  </si>
  <si>
    <t>CountDistinct_2_llm.dfy</t>
  </si>
  <si>
    <t>CountDistinct_3_llm.dfy</t>
  </si>
  <si>
    <t>Div_1_llm.dfy</t>
  </si>
  <si>
    <t>Div_2_llm.dfy</t>
  </si>
  <si>
    <t>Div_3_llm.dfy</t>
  </si>
  <si>
    <t>Factorial_1_llm.dfy</t>
  </si>
  <si>
    <t>Factorial_2_llm.dfy</t>
  </si>
  <si>
    <t>Factorial_3_llm.dfy</t>
  </si>
  <si>
    <t>FastExponentiation_1_llm.dfy</t>
  </si>
  <si>
    <t>FastExponentiation_2_llm.dfy</t>
  </si>
  <si>
    <t>FastExponentiation_3_llm.dfy</t>
  </si>
  <si>
    <t>FastModularExponentiation_1_llm.dfy</t>
  </si>
  <si>
    <t>FastModularExponentiation_2_llm.dfy</t>
  </si>
  <si>
    <t>FastModularExponentiation_3_llm.dfy</t>
  </si>
  <si>
    <t>Fibonacci_1_llm.dfy</t>
  </si>
  <si>
    <t>Fibonacci_2_llm.dfy</t>
  </si>
  <si>
    <t>Fibonacci_3_llm.dfy</t>
  </si>
  <si>
    <t>FindMax_1_llm.dfy</t>
  </si>
  <si>
    <t>FindMax_2_llm.dfy</t>
  </si>
  <si>
    <t>FindMax_3_llm.dfy</t>
  </si>
  <si>
    <t>InsertionSort_1_llm.dfy</t>
  </si>
  <si>
    <t>InsertionSort_2_llm.dfy</t>
  </si>
  <si>
    <t>InsertionSort_3_llm.dfy</t>
  </si>
  <si>
    <t>IntersectIntervals_1_llm.dfy</t>
  </si>
  <si>
    <t>IntersectIntervals_2_llm.dfy</t>
  </si>
  <si>
    <t>IntersectIntervals_3_llm.dfy</t>
  </si>
  <si>
    <t>LinearSearch_1_llm.dfy</t>
  </si>
  <si>
    <t>LinearSearch_2_llm.dfy</t>
  </si>
  <si>
    <t>LinearSearch_3_llm.dfy</t>
  </si>
  <si>
    <t>LongestPrefix_1_llm.dfy</t>
  </si>
  <si>
    <t>LongestPrefix_2_llm.dfy</t>
  </si>
  <si>
    <t>LongestPrefix_3_llm.dfy</t>
  </si>
  <si>
    <t>MakeBuckets_1_llm.dfy</t>
  </si>
  <si>
    <t>MakeBuckets_2_llm.dfy</t>
  </si>
  <si>
    <t>MakeBuckets_3_llm.dfy</t>
  </si>
  <si>
    <t>MaxDistEqual_1_llm.dfy</t>
  </si>
  <si>
    <t>MaxDistEqual_2_llm.dfy</t>
  </si>
  <si>
    <t>MaxDistEqual_3_llm.dfy</t>
  </si>
  <si>
    <t>Merge_1_llm.dfy</t>
  </si>
  <si>
    <t>Merge_2_llm.dfy</t>
  </si>
  <si>
    <t>Merge_3_llm.dfy</t>
  </si>
  <si>
    <t>Mode_1_llm.dfy</t>
  </si>
  <si>
    <t>Mode_2_llm.dfy</t>
  </si>
  <si>
    <t>Mode_3_llm.dfy</t>
  </si>
  <si>
    <t>PartitionOddEven_1_llm.dfy</t>
  </si>
  <si>
    <t>PartitionOddEven_2_llm.dfy</t>
  </si>
  <si>
    <t>PartitionOddEven_3_llm.dfy</t>
  </si>
  <si>
    <t>PrimeFactors_1_llm.dfy</t>
  </si>
  <si>
    <t>PrimeFactors_2_llm.dfy</t>
  </si>
  <si>
    <t>PrimeFactors_3_llm.dfy</t>
  </si>
  <si>
    <t>RawSort_1_llm.dfy</t>
  </si>
  <si>
    <t>RawSort_2_llm.dfy</t>
  </si>
  <si>
    <t>RawSort_3_llm.dfy</t>
  </si>
  <si>
    <t>Recaman_1_llm.dfy</t>
  </si>
  <si>
    <t>Recaman_2_llm.dfy</t>
  </si>
  <si>
    <t>Recaman_3_llm.dfy</t>
  </si>
  <si>
    <t>RotateLeft_1_llm.dfy</t>
  </si>
  <si>
    <t>RotateLeft_2_llm.dfy</t>
  </si>
  <si>
    <t>RotateLeft_3_llm.dfy</t>
  </si>
  <si>
    <t>SelectionSort_1_llm.dfy</t>
  </si>
  <si>
    <t>SelectionSort_2_llm.dfy</t>
  </si>
  <si>
    <t>SelectionSort_3_llm.dfy</t>
  </si>
  <si>
    <t>task_id_105_1_llm.dfy</t>
  </si>
  <si>
    <t>task_id_105_2_llm.dfy</t>
  </si>
  <si>
    <t>task_id_105_3_llm.dfy</t>
  </si>
  <si>
    <t>task_id_106_1_llm.dfy</t>
  </si>
  <si>
    <t>task_id_106_2_llm.dfy</t>
  </si>
  <si>
    <t>task_id_106_3_llm.dfy</t>
  </si>
  <si>
    <t>task_id_113_1_llm.dfy</t>
  </si>
  <si>
    <t>task_id_113_2_llm.dfy</t>
  </si>
  <si>
    <t>task_id_113_3_llm.dfy</t>
  </si>
  <si>
    <t>task_id_126_1_llm.dfy</t>
  </si>
  <si>
    <t>task_id_126_2_llm.dfy</t>
  </si>
  <si>
    <t>task_id_126_3_llm.dfy</t>
  </si>
  <si>
    <t>task_id_133_1_llm.dfy</t>
  </si>
  <si>
    <t>task_id_133_2_llm.dfy</t>
  </si>
  <si>
    <t>task_id_133_3_llm.dfy</t>
  </si>
  <si>
    <t>task_id_145_1_llm.dfy</t>
  </si>
  <si>
    <t>task_id_145_2_llm.dfy</t>
  </si>
  <si>
    <t>task_id_145_3_llm.dfy</t>
  </si>
  <si>
    <t>task_id_161_1_llm.dfy</t>
  </si>
  <si>
    <t>task_id_161_2_llm.dfy</t>
  </si>
  <si>
    <t>task_id_161_3_llm.dfy</t>
  </si>
  <si>
    <t>task_id_170_1_llm.dfy</t>
  </si>
  <si>
    <t>task_id_170_2_llm.dfy</t>
  </si>
  <si>
    <t>task_id_170_3_llm.dfy</t>
  </si>
  <si>
    <t>task_id_18_1_llm.dfy</t>
  </si>
  <si>
    <t>task_id_18_2_llm.dfy</t>
  </si>
  <si>
    <t>task_id_18_3_llm.dfy</t>
  </si>
  <si>
    <t>task_id_230_1_llm.dfy</t>
  </si>
  <si>
    <t>task_id_230_2_llm.dfy</t>
  </si>
  <si>
    <t>task_id_230_3_llm.dfy</t>
  </si>
  <si>
    <t>task_id_249_1_llm.dfy</t>
  </si>
  <si>
    <t>task_id_249_2_llm.dfy</t>
  </si>
  <si>
    <t>task_id_249_3_llm.dfy</t>
  </si>
  <si>
    <t>task_id_251_1_llm.dfy</t>
  </si>
  <si>
    <t>task_id_251_2_llm.dfy</t>
  </si>
  <si>
    <t>task_id_251_3_llm.dfy</t>
  </si>
  <si>
    <t>task_id_261_1_llm.dfy</t>
  </si>
  <si>
    <t>task_id_261_2_llm.dfy</t>
  </si>
  <si>
    <t>task_id_261_3_llm.dfy</t>
  </si>
  <si>
    <t>task_id_267_1_llm.dfy</t>
  </si>
  <si>
    <t>task_id_267_2_llm.dfy</t>
  </si>
  <si>
    <t>task_id_267_3_llm.dfy</t>
  </si>
  <si>
    <t>task_id_273_1_llm.dfy</t>
  </si>
  <si>
    <t>task_id_273_2_llm.dfy</t>
  </si>
  <si>
    <t>task_id_273_3_llm.dfy</t>
  </si>
  <si>
    <t>task_id_282_1_llm.dfy</t>
  </si>
  <si>
    <t>task_id_282_2_llm.dfy</t>
  </si>
  <si>
    <t>task_id_282_3_llm.dfy</t>
  </si>
  <si>
    <t>task_id_284_1_llm.dfy</t>
  </si>
  <si>
    <t>task_id_284_2_llm.dfy</t>
  </si>
  <si>
    <t>task_id_284_3_llm.dfy</t>
  </si>
  <si>
    <t>task_id_290_1_llm.dfy</t>
  </si>
  <si>
    <t>task_id_290_2_llm.dfy</t>
  </si>
  <si>
    <t>task_id_290_3_llm.dfy</t>
  </si>
  <si>
    <t>task_id_2_1_llm.dfy</t>
  </si>
  <si>
    <t>task_id_2_2_llm.dfy</t>
  </si>
  <si>
    <t>task_id_2_3_llm.dfy</t>
  </si>
  <si>
    <t>task_id_310_1_llm.dfy</t>
  </si>
  <si>
    <t>task_id_310_2_llm.dfy</t>
  </si>
  <si>
    <t>task_id_310_3_llm.dfy</t>
  </si>
  <si>
    <t>task_id_399_1_llm.dfy</t>
  </si>
  <si>
    <t>task_id_399_2_llm.dfy</t>
  </si>
  <si>
    <t>task_id_399_3_llm.dfy</t>
  </si>
  <si>
    <t>task_id_3_1_llm.dfy</t>
  </si>
  <si>
    <t>task_id_3_2_llm.dfy</t>
  </si>
  <si>
    <t>task_id_3_3_llm.dfy</t>
  </si>
  <si>
    <t>task_id_401_1_llm.dfy</t>
  </si>
  <si>
    <t>task_id_401_2_llm.dfy</t>
  </si>
  <si>
    <t>task_id_401_3_llm.dfy</t>
  </si>
  <si>
    <t>task_id_414_1_llm.dfy</t>
  </si>
  <si>
    <t>task_id_414_2_llm.dfy</t>
  </si>
  <si>
    <t>task_id_414_3_llm.dfy</t>
  </si>
  <si>
    <t>task_id_424_1_llm.dfy</t>
  </si>
  <si>
    <t>task_id_424_2_llm.dfy</t>
  </si>
  <si>
    <t>task_id_424_3_llm.dfy</t>
  </si>
  <si>
    <t>task_id_426_1_llm.dfy</t>
  </si>
  <si>
    <t>task_id_426_2_llm.dfy</t>
  </si>
  <si>
    <t>task_id_426_3_llm.dfy</t>
  </si>
  <si>
    <t>task_id_431_1_llm.dfy</t>
  </si>
  <si>
    <t>task_id_431_2_llm.dfy</t>
  </si>
  <si>
    <t>task_id_431_3_llm.dfy</t>
  </si>
  <si>
    <t>task_id_433_1_llm.dfy</t>
  </si>
  <si>
    <t>task_id_433_2_llm.dfy</t>
  </si>
  <si>
    <t>task_id_433_3_llm.dfy</t>
  </si>
  <si>
    <t>task_id_436_1_llm.dfy</t>
  </si>
  <si>
    <t>task_id_436_2_llm.dfy</t>
  </si>
  <si>
    <t>task_id_436_3_llm.dfy</t>
  </si>
  <si>
    <t>task_id_445_1_llm.dfy</t>
  </si>
  <si>
    <t>task_id_445_2_llm.dfy</t>
  </si>
  <si>
    <t>task_id_445_3_llm.dfy</t>
  </si>
  <si>
    <t>task_id_447_1_llm.dfy</t>
  </si>
  <si>
    <t>task_id_447_2_llm.dfy</t>
  </si>
  <si>
    <t>task_id_447_3_llm.dfy</t>
  </si>
  <si>
    <t>task_id_454_1_llm.dfy</t>
  </si>
  <si>
    <t>task_id_454_2_llm.dfy</t>
  </si>
  <si>
    <t>task_id_454_3_llm.dfy</t>
  </si>
  <si>
    <t>task_id_457_1_llm.dfy</t>
  </si>
  <si>
    <t>task_id_457_2_llm.dfy</t>
  </si>
  <si>
    <t>task_id_457_3_llm.dfy</t>
  </si>
  <si>
    <t>task_id_470_1_llm.dfy</t>
  </si>
  <si>
    <t>task_id_470_2_llm.dfy</t>
  </si>
  <si>
    <t>task_id_470_3_llm.dfy</t>
  </si>
  <si>
    <t>task_id_472_1_llm.dfy</t>
  </si>
  <si>
    <t>task_id_472_2_llm.dfy</t>
  </si>
  <si>
    <t>task_id_472_3_llm.dfy</t>
  </si>
  <si>
    <t>task_id_474_1_llm.dfy</t>
  </si>
  <si>
    <t>task_id_474_2_llm.dfy</t>
  </si>
  <si>
    <t>task_id_474_3_llm.dfy</t>
  </si>
  <si>
    <t>task_id_476_1_llm.dfy</t>
  </si>
  <si>
    <t>task_id_476_2_llm.dfy</t>
  </si>
  <si>
    <t>task_id_476_3_llm.dfy</t>
  </si>
  <si>
    <t>task_id_477_1_llm.dfy</t>
  </si>
  <si>
    <t>task_id_477_2_llm.dfy</t>
  </si>
  <si>
    <t>task_id_477_3_llm.dfy</t>
  </si>
  <si>
    <t>task_id_555_1_llm.dfy</t>
  </si>
  <si>
    <t>task_id_555_2_llm.dfy</t>
  </si>
  <si>
    <t>task_id_555_3_llm.dfy</t>
  </si>
  <si>
    <t>task_id_557_1_llm.dfy</t>
  </si>
  <si>
    <t>task_id_557_2_llm.dfy</t>
  </si>
  <si>
    <t>task_id_557_3_llm.dfy</t>
  </si>
  <si>
    <t>task_id_566_1_llm.dfy</t>
  </si>
  <si>
    <t>task_id_566_2_llm.dfy</t>
  </si>
  <si>
    <t>task_id_566_3_llm.dfy</t>
  </si>
  <si>
    <t>task_id_567_1_llm.dfy</t>
  </si>
  <si>
    <t>task_id_567_2_llm.dfy</t>
  </si>
  <si>
    <t>task_id_567_3_llm.dfy</t>
  </si>
  <si>
    <t>task_id_572_1_llm.dfy</t>
  </si>
  <si>
    <t>task_id_572_2_llm.dfy</t>
  </si>
  <si>
    <t>task_id_572_3_llm.dfy</t>
  </si>
  <si>
    <t>task_id_573_1_llm.dfy</t>
  </si>
  <si>
    <t>task_id_573_2_llm.dfy</t>
  </si>
  <si>
    <t>task_id_573_3_llm.dfy</t>
  </si>
  <si>
    <t>task_id_576_1_llm.dfy</t>
  </si>
  <si>
    <t>task_id_576_2_llm.dfy</t>
  </si>
  <si>
    <t>task_id_576_3_llm.dfy</t>
  </si>
  <si>
    <t>task_id_578_1_llm.dfy</t>
  </si>
  <si>
    <t>task_id_578_2_llm.dfy</t>
  </si>
  <si>
    <t>task_id_578_3_llm.dfy</t>
  </si>
  <si>
    <t>task_id_579_1_llm.dfy</t>
  </si>
  <si>
    <t>task_id_579_2_llm.dfy</t>
  </si>
  <si>
    <t>task_id_579_3_llm.dfy</t>
  </si>
  <si>
    <t>task_id_587_1_llm.dfy</t>
  </si>
  <si>
    <t>task_id_587_2_llm.dfy</t>
  </si>
  <si>
    <t>task_id_587_3_llm.dfy</t>
  </si>
  <si>
    <t>task_id_594_1_llm.dfy</t>
  </si>
  <si>
    <t>task_id_594_2_llm.dfy</t>
  </si>
  <si>
    <t>task_id_594_3_llm.dfy</t>
  </si>
  <si>
    <t>task_id_599_1_llm.dfy</t>
  </si>
  <si>
    <t>task_id_599_2_llm.dfy</t>
  </si>
  <si>
    <t>task_id_599_3_llm.dfy</t>
  </si>
  <si>
    <t>task_id_602_1_llm.dfy</t>
  </si>
  <si>
    <t>task_id_602_2_llm.dfy</t>
  </si>
  <si>
    <t>task_id_602_3_llm.dfy</t>
  </si>
  <si>
    <t>task_id_605_1_llm.dfy</t>
  </si>
  <si>
    <t>task_id_605_2_llm.dfy</t>
  </si>
  <si>
    <t>task_id_605_3_llm.dfy</t>
  </si>
  <si>
    <t>task_id_610_1_llm.dfy</t>
  </si>
  <si>
    <t>task_id_610_2_llm.dfy</t>
  </si>
  <si>
    <t>task_id_610_3_llm.dfy</t>
  </si>
  <si>
    <t>task_id_616_1_llm.dfy</t>
  </si>
  <si>
    <t>task_id_616_2_llm.dfy</t>
  </si>
  <si>
    <t>task_id_616_3_llm.dfy</t>
  </si>
  <si>
    <t>task_id_623_1_llm.dfy</t>
  </si>
  <si>
    <t>task_id_623_2_llm.dfy</t>
  </si>
  <si>
    <t>task_id_623_3_llm.dfy</t>
  </si>
  <si>
    <t>task_id_624_1_llm.dfy</t>
  </si>
  <si>
    <t>task_id_624_2_llm.dfy</t>
  </si>
  <si>
    <t>task_id_624_3_llm.dfy</t>
  </si>
  <si>
    <t>task_id_627_1_llm.dfy</t>
  </si>
  <si>
    <t>task_id_627_2_llm.dfy</t>
  </si>
  <si>
    <t>task_id_627_3_llm.dfy</t>
  </si>
  <si>
    <t>task_id_629_1_llm.dfy</t>
  </si>
  <si>
    <t>task_id_629_2_llm.dfy</t>
  </si>
  <si>
    <t>task_id_629_3_llm.dfy</t>
  </si>
  <si>
    <t>task_id_62_1_llm.dfy</t>
  </si>
  <si>
    <t>task_id_62_2_llm.dfy</t>
  </si>
  <si>
    <t>task_id_62_3_llm.dfy</t>
  </si>
  <si>
    <t>task_id_632_1_llm.dfy</t>
  </si>
  <si>
    <t>task_id_632_2_llm.dfy</t>
  </si>
  <si>
    <t>task_id_632_3_llm.dfy</t>
  </si>
  <si>
    <t>task_id_644_1_llm.dfy</t>
  </si>
  <si>
    <t>task_id_644_2_llm.dfy</t>
  </si>
  <si>
    <t>task_id_644_3_llm.dfy</t>
  </si>
  <si>
    <t>task_id_69_1_llm.dfy</t>
  </si>
  <si>
    <t>task_id_69_2_llm.dfy</t>
  </si>
  <si>
    <t>task_id_69_3_llm.dfy</t>
  </si>
  <si>
    <t>task_id_70_1_llm.dfy</t>
  </si>
  <si>
    <t>task_id_70_2_llm.dfy</t>
  </si>
  <si>
    <t>task_id_70_3_llm.dfy</t>
  </si>
  <si>
    <t>task_id_728_1_llm.dfy</t>
  </si>
  <si>
    <t>task_id_728_2_llm.dfy</t>
  </si>
  <si>
    <t>task_id_728_3_llm.dfy</t>
  </si>
  <si>
    <t>task_id_732_1_llm.dfy</t>
  </si>
  <si>
    <t>task_id_732_2_llm.dfy</t>
  </si>
  <si>
    <t>task_id_732_3_llm.dfy</t>
  </si>
  <si>
    <t>task_id_733_1_llm.dfy</t>
  </si>
  <si>
    <t>task_id_733_2_llm.dfy</t>
  </si>
  <si>
    <t>task_id_733_3_llm.dfy</t>
  </si>
  <si>
    <t>task_id_741_1_llm.dfy</t>
  </si>
  <si>
    <t>task_id_741_2_llm.dfy</t>
  </si>
  <si>
    <t>task_id_741_3_llm.dfy</t>
  </si>
  <si>
    <t>task_id_743_1_llm.dfy</t>
  </si>
  <si>
    <t>task_id_743_2_llm.dfy</t>
  </si>
  <si>
    <t>task_id_743_3_llm.dfy</t>
  </si>
  <si>
    <t>task_id_751_1_llm.dfy</t>
  </si>
  <si>
    <t>task_id_751_2_llm.dfy</t>
  </si>
  <si>
    <t>task_id_751_3_llm.dfy</t>
  </si>
  <si>
    <t>task_id_755_1_llm.dfy</t>
  </si>
  <si>
    <t>task_id_755_2_llm.dfy</t>
  </si>
  <si>
    <t>task_id_755_3_llm.dfy</t>
  </si>
  <si>
    <t>task_id_760_1_llm.dfy</t>
  </si>
  <si>
    <t>task_id_760_2_llm.dfy</t>
  </si>
  <si>
    <t>task_id_760_3_llm.dfy</t>
  </si>
  <si>
    <t>task_id_769_1_llm.dfy</t>
  </si>
  <si>
    <t>task_id_769_2_llm.dfy</t>
  </si>
  <si>
    <t>task_id_769_3_llm.dfy</t>
  </si>
  <si>
    <t>task_id_770_1_llm.dfy</t>
  </si>
  <si>
    <t>task_id_770_2_llm.dfy</t>
  </si>
  <si>
    <t>task_id_770_3_llm.dfy</t>
  </si>
  <si>
    <t>task_id_775_1_llm.dfy</t>
  </si>
  <si>
    <t>task_id_775_2_llm.dfy</t>
  </si>
  <si>
    <t>task_id_775_3_llm.dfy</t>
  </si>
  <si>
    <t>task_id_784_1_llm.dfy</t>
  </si>
  <si>
    <t>task_id_784_2_llm.dfy</t>
  </si>
  <si>
    <t>task_id_784_3_llm.dfy</t>
  </si>
  <si>
    <t>task_id_790_1_llm.dfy</t>
  </si>
  <si>
    <t>task_id_790_2_llm.dfy</t>
  </si>
  <si>
    <t>task_id_790_3_llm.dfy</t>
  </si>
  <si>
    <t>task_id_793_1_llm.dfy</t>
  </si>
  <si>
    <t>task_id_793_2_llm.dfy</t>
  </si>
  <si>
    <t>task_id_793_3_llm.dfy</t>
  </si>
  <si>
    <t>task_id_798_1_llm.dfy</t>
  </si>
  <si>
    <t>task_id_798_2_llm.dfy</t>
  </si>
  <si>
    <t>task_id_798_3_llm.dfy</t>
  </si>
  <si>
    <t>task_id_803_1_llm.dfy</t>
  </si>
  <si>
    <t>task_id_803_2_llm.dfy</t>
  </si>
  <si>
    <t>task_id_803_3_llm.dfy</t>
  </si>
  <si>
    <t>task_id_804_1_llm.dfy</t>
  </si>
  <si>
    <t>task_id_804_2_llm.dfy</t>
  </si>
  <si>
    <t>task_id_804_3_llm.dfy</t>
  </si>
  <si>
    <t>task_id_807_1_llm.dfy</t>
  </si>
  <si>
    <t>task_id_807_2_llm.dfy</t>
  </si>
  <si>
    <t>task_id_807_3_llm.dfy</t>
  </si>
  <si>
    <t>task_id_808_1_llm.dfy</t>
  </si>
  <si>
    <t>task_id_808_2_llm.dfy</t>
  </si>
  <si>
    <t>task_id_808_3_llm.dfy</t>
  </si>
  <si>
    <t>task_id_809_1_llm.dfy</t>
  </si>
  <si>
    <t>task_id_809_2_llm.dfy</t>
  </si>
  <si>
    <t>task_id_809_3_llm.dfy</t>
  </si>
  <si>
    <t>task_id_8_1_llm.dfy</t>
  </si>
  <si>
    <t>task_id_8_2_llm.dfy</t>
  </si>
  <si>
    <t>task_id_8_3_llm.dfy</t>
  </si>
  <si>
    <t>task_id_95_1_llm.dfy</t>
  </si>
  <si>
    <t>task_id_95_2_llm.dfy</t>
  </si>
  <si>
    <t>task_id_95_3_llm.dfy</t>
  </si>
  <si>
    <t>LOC</t>
  </si>
  <si>
    <t>Extra LOC Valid Runs</t>
  </si>
  <si>
    <t>LOC llm</t>
  </si>
  <si>
    <t>LOC man</t>
  </si>
  <si>
    <t>Helpers</t>
  </si>
  <si>
    <t>Stripped</t>
  </si>
  <si>
    <t>Manual</t>
  </si>
  <si>
    <t>Helpers+Lemmas</t>
  </si>
  <si>
    <t>Helpers + lemmas</t>
  </si>
  <si>
    <t>Results_DeepSeekV32New</t>
  </si>
  <si>
    <t>Results_GPT5.2Low</t>
  </si>
  <si>
    <t>Results_Parallel</t>
  </si>
  <si>
    <t>CatalanNumber(n: nat) returns (res: nat)</t>
  </si>
  <si>
    <t>CountDistinct(a: array&lt;int&gt;) returns (count: nat)</t>
  </si>
  <si>
    <t>IntersectIntervals(a: array&lt;(real, real)&gt;) returns (r : (real, real))</t>
  </si>
  <si>
    <t>LinearSearch&lt;T(==)&gt;(a: array&lt;T&gt;, x: T) returns (index: int)</t>
  </si>
  <si>
    <t>MaxDistEqual&lt;T(==)&gt;(a: array&lt;T&gt;) returns (maxDist: nat)</t>
  </si>
  <si>
    <t>Mode(a: array&lt;int&gt;) returns (m: int)</t>
  </si>
  <si>
    <t>PrimeFactors(n: nat) returns (f: seq&lt;nat&gt;)</t>
  </si>
  <si>
    <t>RawSort(a: array&lt;T&gt;)</t>
  </si>
  <si>
    <t>Recaman(n: nat) returns (res: nat)</t>
  </si>
  <si>
    <t xml:space="preserve">RotateLeft(a: array&lt;int&gt;) </t>
  </si>
  <si>
    <t>Results_GPT5.2None</t>
  </si>
  <si>
    <t>n to pass</t>
  </si>
  <si>
    <t>BubbleSort_4_llm.dfy</t>
  </si>
  <si>
    <t>BubbleSort_5_llm.dfy</t>
  </si>
  <si>
    <t>FastModularExponentiation_10_llm.dfy</t>
  </si>
  <si>
    <t>FastModularExponentiation_11_llm.dfy</t>
  </si>
  <si>
    <t>FastModularExponentiation_12_llm.dfy</t>
  </si>
  <si>
    <t>FastModularExponentiation_13_llm.dfy</t>
  </si>
  <si>
    <t>FastModularExponentiation_14_llm.dfy</t>
  </si>
  <si>
    <t>FastModularExponentiation_15_llm.dfy</t>
  </si>
  <si>
    <t>FastModularExponentiation_16_llm.dfy</t>
  </si>
  <si>
    <t>FastModularExponentiation_17_llm.dfy</t>
  </si>
  <si>
    <t>FastModularExponentiation_18_llm.dfy</t>
  </si>
  <si>
    <t>FastModularExponentiation_19_llm.dfy</t>
  </si>
  <si>
    <t>FastModularExponentiation_20_llm.dfy</t>
  </si>
  <si>
    <t>FastModularExponentiation_4_llm.dfy</t>
  </si>
  <si>
    <t>FastModularExponentiation_5_llm.dfy</t>
  </si>
  <si>
    <t>FastModularExponentiation_6_llm.dfy</t>
  </si>
  <si>
    <t>FastModularExponentiation_7_llm.dfy</t>
  </si>
  <si>
    <t>FastModularExponentiation_8_llm.dfy</t>
  </si>
  <si>
    <t>FastModularExponentiation_9_llm.dfy</t>
  </si>
  <si>
    <t>LinearSearch_4_llm.dfy</t>
  </si>
  <si>
    <t>MakeBuckets_4_llm.dfy</t>
  </si>
  <si>
    <t>MakeBuckets_5_llm.dfy</t>
  </si>
  <si>
    <t>Mode_10_llm.dfy</t>
  </si>
  <si>
    <t>Mode_4_llm.dfy</t>
  </si>
  <si>
    <t>Mode_5_llm.dfy</t>
  </si>
  <si>
    <t>Mode_6_llm.dfy</t>
  </si>
  <si>
    <t>Mode_7_llm.dfy</t>
  </si>
  <si>
    <t>Mode_8_llm.dfy</t>
  </si>
  <si>
    <t>Mode_9_llm.dfy</t>
  </si>
  <si>
    <t>PrimeFactors_10_llm.dfy</t>
  </si>
  <si>
    <t>PrimeFactors_11_llm.dfy</t>
  </si>
  <si>
    <t>PrimeFactors_12_llm.dfy</t>
  </si>
  <si>
    <t>PrimeFactors_13_llm.dfy</t>
  </si>
  <si>
    <t>PrimeFactors_14_llm.dfy</t>
  </si>
  <si>
    <t>PrimeFactors_15_llm.dfy</t>
  </si>
  <si>
    <t>PrimeFactors_16_llm.dfy</t>
  </si>
  <si>
    <t>PrimeFactors_17_llm.dfy</t>
  </si>
  <si>
    <t>PrimeFactors_18_llm.dfy</t>
  </si>
  <si>
    <t>PrimeFactors_19_llm.dfy</t>
  </si>
  <si>
    <t>PrimeFactors_20_llm.dfy</t>
  </si>
  <si>
    <t>PrimeFactors_4_llm.dfy</t>
  </si>
  <si>
    <t>PrimeFactors_5_llm.dfy</t>
  </si>
  <si>
    <t>PrimeFactors_6_llm.dfy</t>
  </si>
  <si>
    <t>PrimeFactors_7_llm.dfy</t>
  </si>
  <si>
    <t>PrimeFactors_8_llm.dfy</t>
  </si>
  <si>
    <t>PrimeFactors_9_llm.dfy</t>
  </si>
  <si>
    <t>RawSort_10_llm.dfy</t>
  </si>
  <si>
    <t>RawSort_4_llm.dfy</t>
  </si>
  <si>
    <t>RawSort_5_llm.dfy</t>
  </si>
  <si>
    <t>RawSort_6_llm.dfy</t>
  </si>
  <si>
    <t>RawSort_7_llm.dfy</t>
  </si>
  <si>
    <t>RawSort_8_llm.dfy</t>
  </si>
  <si>
    <t>RawSort_9_llm.dfy</t>
  </si>
  <si>
    <t>Recaman_4_llm.dfy</t>
  </si>
  <si>
    <t>task_id_161_4_llm.dfy</t>
  </si>
  <si>
    <t>task_id_161_5_llm.dfy</t>
  </si>
  <si>
    <t>task_id_18_4_llm.dfy</t>
  </si>
  <si>
    <t>task_id_18_5_llm.dfy</t>
  </si>
  <si>
    <t>task_id_18_6_llm.dfy</t>
  </si>
  <si>
    <t>task_id_18_7_llm.dfy</t>
  </si>
  <si>
    <t>task_id_18_8_llm.dfy</t>
  </si>
  <si>
    <t>task_id_18_9_llm.dfy</t>
  </si>
  <si>
    <t>task_id_249_4_llm.dfy</t>
  </si>
  <si>
    <t>task_id_249_5_llm.dfy</t>
  </si>
  <si>
    <t>task_id_401_4_llm.dfy</t>
  </si>
  <si>
    <t>task_id_401_5_llm.dfy</t>
  </si>
  <si>
    <t>task_id_401_6_llm.dfy</t>
  </si>
  <si>
    <t>task_id_433_4_llm.dfy</t>
  </si>
  <si>
    <t>task_id_433_5_llm.dfy</t>
  </si>
  <si>
    <t>task_id_433_6_llm.dfy</t>
  </si>
  <si>
    <t>task_id_433_7_llm.dfy</t>
  </si>
  <si>
    <t>task_id_579_4_llm.dfy</t>
  </si>
  <si>
    <t>task_id_627_4_llm.dfy</t>
  </si>
  <si>
    <t>task_id_627_5_llm.dfy</t>
  </si>
  <si>
    <t>task_id_733_4_llm.dfy</t>
  </si>
  <si>
    <t>task_id_733_5_llm.dfy</t>
  </si>
  <si>
    <t>task_id_760_4_llm.dfy</t>
  </si>
  <si>
    <t>task_id_760_5_llm.dfy</t>
  </si>
  <si>
    <t>task_id_760_6_llm.dfy</t>
  </si>
  <si>
    <t>task_id_793_4_llm.dfy</t>
  </si>
  <si>
    <t>task_id_793_5_llm.dfy</t>
  </si>
  <si>
    <t>task_id_803_4_llm.dfy</t>
  </si>
  <si>
    <t>task_id_803_5_llm.dfy</t>
  </si>
  <si>
    <t>task_id_803_6_llm.dfy</t>
  </si>
  <si>
    <t>task_id_807_4_llm.dfy</t>
  </si>
  <si>
    <t>Results_ClaudeOpus4.5Repair</t>
  </si>
  <si>
    <t>BubbleSort_10_llm.dfy</t>
  </si>
  <si>
    <t>BubbleSort_6_llm.dfy</t>
  </si>
  <si>
    <t>BubbleSort_7_llm.dfy</t>
  </si>
  <si>
    <t>BubbleSort_8_llm.dfy</t>
  </si>
  <si>
    <t>BubbleSort_9_llm.dfy</t>
  </si>
  <si>
    <t>Catalan_4_llm.dfy</t>
  </si>
  <si>
    <t>Catalan_5_llm.dfy</t>
  </si>
  <si>
    <t>Catalan_6_llm.dfy</t>
  </si>
  <si>
    <t>Catalan_7_llm.dfy</t>
  </si>
  <si>
    <t>CountDistinct_4_llm.dfy</t>
  </si>
  <si>
    <t>FastExponentiation_4_llm.dfy</t>
  </si>
  <si>
    <t>InsertionSort_4_llm.dfy</t>
  </si>
  <si>
    <t>InsertionSort_5_llm.dfy</t>
  </si>
  <si>
    <t>IntersectIntervals_4_llm.dfy</t>
  </si>
  <si>
    <t>LinearSearch_5_llm.dfy</t>
  </si>
  <si>
    <t>LinearSearch_6_llm.dfy</t>
  </si>
  <si>
    <t>LinearSearch_7_llm.dfy</t>
  </si>
  <si>
    <t>LinearSearch_8_llm.dfy</t>
  </si>
  <si>
    <t>MaxDistEqual_4_llm.dfy</t>
  </si>
  <si>
    <t>Merge_4_llm.dfy</t>
  </si>
  <si>
    <t>Recaman_10_llm.dfy</t>
  </si>
  <si>
    <t>Recaman_5_llm.dfy</t>
  </si>
  <si>
    <t>Recaman_6_llm.dfy</t>
  </si>
  <si>
    <t>Recaman_7_llm.dfy</t>
  </si>
  <si>
    <t>Recaman_8_llm.dfy</t>
  </si>
  <si>
    <t>Recaman_9_llm.dfy</t>
  </si>
  <si>
    <t>SelectionSort_4_llm.dfy</t>
  </si>
  <si>
    <t>SelectionSort_5_llm.dfy</t>
  </si>
  <si>
    <t>SelectionSort_6_llm.dfy</t>
  </si>
  <si>
    <t>task_id_126_4_llm.dfy</t>
  </si>
  <si>
    <t>task_id_126_5_llm.dfy</t>
  </si>
  <si>
    <t>task_id_126_6_llm.dfy</t>
  </si>
  <si>
    <t>task_id_126_7_llm.dfy</t>
  </si>
  <si>
    <t>task_id_145_4_llm.dfy</t>
  </si>
  <si>
    <t>task_id_249_10_llm.dfy</t>
  </si>
  <si>
    <t>task_id_249_6_llm.dfy</t>
  </si>
  <si>
    <t>task_id_249_7_llm.dfy</t>
  </si>
  <si>
    <t>task_id_249_8_llm.dfy</t>
  </si>
  <si>
    <t>task_id_249_9_llm.dfy</t>
  </si>
  <si>
    <t>task_id_251_4_llm.dfy</t>
  </si>
  <si>
    <t>task_id_251_5_llm.dfy</t>
  </si>
  <si>
    <t>task_id_251_6_llm.dfy</t>
  </si>
  <si>
    <t>task_id_261_10_llm.dfy</t>
  </si>
  <si>
    <t>task_id_261_4_llm.dfy</t>
  </si>
  <si>
    <t>task_id_261_5_llm.dfy</t>
  </si>
  <si>
    <t>task_id_261_6_llm.dfy</t>
  </si>
  <si>
    <t>task_id_261_7_llm.dfy</t>
  </si>
  <si>
    <t>task_id_261_8_llm.dfy</t>
  </si>
  <si>
    <t>task_id_261_9_llm.dfy</t>
  </si>
  <si>
    <t>task_id_267_4_llm.dfy</t>
  </si>
  <si>
    <t>task_id_267_5_llm.dfy</t>
  </si>
  <si>
    <t>task_id_267_6_llm.dfy</t>
  </si>
  <si>
    <t>task_id_267_7_llm.dfy</t>
  </si>
  <si>
    <t>task_id_267_8_llm.dfy</t>
  </si>
  <si>
    <t>task_id_267_9_llm.dfy</t>
  </si>
  <si>
    <t>task_id_284_4_llm.dfy</t>
  </si>
  <si>
    <t>task_id_2_10_llm.dfy</t>
  </si>
  <si>
    <t>task_id_2_4_llm.dfy</t>
  </si>
  <si>
    <t>task_id_2_5_llm.dfy</t>
  </si>
  <si>
    <t>task_id_2_6_llm.dfy</t>
  </si>
  <si>
    <t>task_id_2_7_llm.dfy</t>
  </si>
  <si>
    <t>task_id_2_8_llm.dfy</t>
  </si>
  <si>
    <t>task_id_2_9_llm.dfy</t>
  </si>
  <si>
    <t>task_id_426_4_llm.dfy</t>
  </si>
  <si>
    <t>task_id_426_5_llm.dfy</t>
  </si>
  <si>
    <t>task_id_436_4_llm.dfy</t>
  </si>
  <si>
    <t>task_id_436_5_llm.dfy</t>
  </si>
  <si>
    <t>task_id_436_6_llm.dfy</t>
  </si>
  <si>
    <t>task_id_436_7_llm.dfy</t>
  </si>
  <si>
    <t>task_id_436_8_llm.dfy</t>
  </si>
  <si>
    <t>task_id_472_10_llm.dfy</t>
  </si>
  <si>
    <t>task_id_472_4_llm.dfy</t>
  </si>
  <si>
    <t>task_id_472_5_llm.dfy</t>
  </si>
  <si>
    <t>task_id_472_6_llm.dfy</t>
  </si>
  <si>
    <t>task_id_472_7_llm.dfy</t>
  </si>
  <si>
    <t>task_id_472_8_llm.dfy</t>
  </si>
  <si>
    <t>task_id_472_9_llm.dfy</t>
  </si>
  <si>
    <t>task_id_572_4_llm.dfy</t>
  </si>
  <si>
    <t>task_id_572_5_llm.dfy</t>
  </si>
  <si>
    <t>task_id_572_6_llm.dfy</t>
  </si>
  <si>
    <t>task_id_573_10_llm.dfy</t>
  </si>
  <si>
    <t>task_id_573_4_llm.dfy</t>
  </si>
  <si>
    <t>task_id_573_5_llm.dfy</t>
  </si>
  <si>
    <t>task_id_573_6_llm.dfy</t>
  </si>
  <si>
    <t>task_id_573_7_llm.dfy</t>
  </si>
  <si>
    <t>task_id_573_8_llm.dfy</t>
  </si>
  <si>
    <t>task_id_573_9_llm.dfy</t>
  </si>
  <si>
    <t>task_id_576_10_llm.dfy</t>
  </si>
  <si>
    <t>task_id_576_4_llm.dfy</t>
  </si>
  <si>
    <t>task_id_576_5_llm.dfy</t>
  </si>
  <si>
    <t>task_id_576_6_llm.dfy</t>
  </si>
  <si>
    <t>task_id_576_7_llm.dfy</t>
  </si>
  <si>
    <t>task_id_576_8_llm.dfy</t>
  </si>
  <si>
    <t>task_id_576_9_llm.dfy</t>
  </si>
  <si>
    <t>task_id_579_5_llm.dfy</t>
  </si>
  <si>
    <t>task_id_579_6_llm.dfy</t>
  </si>
  <si>
    <t>task_id_623_4_llm.dfy</t>
  </si>
  <si>
    <t>task_id_623_5_llm.dfy</t>
  </si>
  <si>
    <t>task_id_623_6_llm.dfy</t>
  </si>
  <si>
    <t>task_id_623_7_llm.dfy</t>
  </si>
  <si>
    <t>task_id_627_6_llm.dfy</t>
  </si>
  <si>
    <t>task_id_627_7_llm.dfy</t>
  </si>
  <si>
    <t>task_id_627_8_llm.dfy</t>
  </si>
  <si>
    <t>task_id_629_4_llm.dfy</t>
  </si>
  <si>
    <t>task_id_629_5_llm.dfy</t>
  </si>
  <si>
    <t>task_id_632_10_llm.dfy</t>
  </si>
  <si>
    <t>task_id_632_4_llm.dfy</t>
  </si>
  <si>
    <t>task_id_632_5_llm.dfy</t>
  </si>
  <si>
    <t>task_id_632_6_llm.dfy</t>
  </si>
  <si>
    <t>task_id_632_7_llm.dfy</t>
  </si>
  <si>
    <t>task_id_632_8_llm.dfy</t>
  </si>
  <si>
    <t>task_id_632_9_llm.dfy</t>
  </si>
  <si>
    <t>task_id_741_4_llm.dfy</t>
  </si>
  <si>
    <t>task_id_760_7_llm.dfy</t>
  </si>
  <si>
    <t>task_id_760_8_llm.dfy</t>
  </si>
  <si>
    <t>task_id_798_4_llm.dfy</t>
  </si>
  <si>
    <t>task_id_804_4_llm.dfy</t>
  </si>
  <si>
    <t>task_id_804_5_llm.dfy</t>
  </si>
  <si>
    <t>task_id_804_6_llm.dfy</t>
  </si>
  <si>
    <t>Results_GPT5.2LowRepair</t>
  </si>
  <si>
    <t>CountDistinct_10_llm.dfy</t>
  </si>
  <si>
    <t>CountDistinct_5_llm.dfy</t>
  </si>
  <si>
    <t>CountDistinct_6_llm.dfy</t>
  </si>
  <si>
    <t>CountDistinct_7_llm.dfy</t>
  </si>
  <si>
    <t>CountDistinct_8_llm.dfy</t>
  </si>
  <si>
    <t>CountDistinct_9_llm.dfy</t>
  </si>
  <si>
    <t>FastExponentiation_10_llm.dfy</t>
  </si>
  <si>
    <t>FastExponentiation_5_llm.dfy</t>
  </si>
  <si>
    <t>FastExponentiation_6_llm.dfy</t>
  </si>
  <si>
    <t>FastExponentiation_7_llm.dfy</t>
  </si>
  <si>
    <t>FastExponentiation_8_llm.dfy</t>
  </si>
  <si>
    <t>FastExponentiation_9_llm.dfy</t>
  </si>
  <si>
    <t>InsertionSort_10_llm.dfy</t>
  </si>
  <si>
    <t>InsertionSort_6_llm.dfy</t>
  </si>
  <si>
    <t>InsertionSort_7_llm.dfy</t>
  </si>
  <si>
    <t>InsertionSort_8_llm.dfy</t>
  </si>
  <si>
    <t>InsertionSort_9_llm.dfy</t>
  </si>
  <si>
    <t>IntersectIntervals_10_llm.dfy</t>
  </si>
  <si>
    <t>IntersectIntervals_5_llm.dfy</t>
  </si>
  <si>
    <t>IntersectIntervals_6_llm.dfy</t>
  </si>
  <si>
    <t>IntersectIntervals_7_llm.dfy</t>
  </si>
  <si>
    <t>IntersectIntervals_8_llm.dfy</t>
  </si>
  <si>
    <t>IntersectIntervals_9_llm.dfy</t>
  </si>
  <si>
    <t>MakeBuckets_10_llm.dfy</t>
  </si>
  <si>
    <t>MakeBuckets_6_llm.dfy</t>
  </si>
  <si>
    <t>MakeBuckets_7_llm.dfy</t>
  </si>
  <si>
    <t>MakeBuckets_8_llm.dfy</t>
  </si>
  <si>
    <t>MakeBuckets_9_llm.dfy</t>
  </si>
  <si>
    <t>MaxDistEqual_10_llm.dfy</t>
  </si>
  <si>
    <t>MaxDistEqual_5_llm.dfy</t>
  </si>
  <si>
    <t>MaxDistEqual_6_llm.dfy</t>
  </si>
  <si>
    <t>MaxDistEqual_7_llm.dfy</t>
  </si>
  <si>
    <t>MaxDistEqual_8_llm.dfy</t>
  </si>
  <si>
    <t>MaxDistEqual_9_llm.dfy</t>
  </si>
  <si>
    <t>Merge_10_llm.dfy</t>
  </si>
  <si>
    <t>Merge_5_llm.dfy</t>
  </si>
  <si>
    <t>Merge_6_llm.dfy</t>
  </si>
  <si>
    <t>Merge_7_llm.dfy</t>
  </si>
  <si>
    <t>Merge_8_llm.dfy</t>
  </si>
  <si>
    <t>Merge_9_llm.dfy</t>
  </si>
  <si>
    <t>SelectionSort_10_llm.dfy</t>
  </si>
  <si>
    <t>SelectionSort_7_llm.dfy</t>
  </si>
  <si>
    <t>SelectionSort_8_llm.dfy</t>
  </si>
  <si>
    <t>SelectionSort_9_llm.dfy</t>
  </si>
  <si>
    <t>task_id_105_10_llm.dfy</t>
  </si>
  <si>
    <t>task_id_105_4_llm.dfy</t>
  </si>
  <si>
    <t>task_id_105_5_llm.dfy</t>
  </si>
  <si>
    <t>task_id_105_6_llm.dfy</t>
  </si>
  <si>
    <t>task_id_105_7_llm.dfy</t>
  </si>
  <si>
    <t>task_id_105_8_llm.dfy</t>
  </si>
  <si>
    <t>task_id_105_9_llm.dfy</t>
  </si>
  <si>
    <t>task_id_126_10_llm.dfy</t>
  </si>
  <si>
    <t>task_id_126_8_llm.dfy</t>
  </si>
  <si>
    <t>task_id_126_9_llm.dfy</t>
  </si>
  <si>
    <t>task_id_133_10_llm.dfy</t>
  </si>
  <si>
    <t>task_id_133_4_llm.dfy</t>
  </si>
  <si>
    <t>task_id_133_5_llm.dfy</t>
  </si>
  <si>
    <t>task_id_133_6_llm.dfy</t>
  </si>
  <si>
    <t>task_id_133_7_llm.dfy</t>
  </si>
  <si>
    <t>task_id_133_8_llm.dfy</t>
  </si>
  <si>
    <t>task_id_133_9_llm.dfy</t>
  </si>
  <si>
    <t>task_id_145_10_llm.dfy</t>
  </si>
  <si>
    <t>task_id_145_5_llm.dfy</t>
  </si>
  <si>
    <t>task_id_145_6_llm.dfy</t>
  </si>
  <si>
    <t>task_id_145_7_llm.dfy</t>
  </si>
  <si>
    <t>task_id_145_8_llm.dfy</t>
  </si>
  <si>
    <t>task_id_145_9_llm.dfy</t>
  </si>
  <si>
    <t>task_id_161_10_llm.dfy</t>
  </si>
  <si>
    <t>task_id_161_6_llm.dfy</t>
  </si>
  <si>
    <t>task_id_161_7_llm.dfy</t>
  </si>
  <si>
    <t>task_id_161_8_llm.dfy</t>
  </si>
  <si>
    <t>task_id_161_9_llm.dfy</t>
  </si>
  <si>
    <t>task_id_18_10_llm.dfy</t>
  </si>
  <si>
    <t>task_id_251_10_llm.dfy</t>
  </si>
  <si>
    <t>task_id_251_7_llm.dfy</t>
  </si>
  <si>
    <t>task_id_251_8_llm.dfy</t>
  </si>
  <si>
    <t>task_id_251_9_llm.dfy</t>
  </si>
  <si>
    <t>task_id_282_10_llm.dfy</t>
  </si>
  <si>
    <t>task_id_282_4_llm.dfy</t>
  </si>
  <si>
    <t>task_id_282_5_llm.dfy</t>
  </si>
  <si>
    <t>task_id_282_6_llm.dfy</t>
  </si>
  <si>
    <t>task_id_282_7_llm.dfy</t>
  </si>
  <si>
    <t>task_id_282_8_llm.dfy</t>
  </si>
  <si>
    <t>task_id_282_9_llm.dfy</t>
  </si>
  <si>
    <t>task_id_284_5_llm.dfy</t>
  </si>
  <si>
    <t>task_id_284_6_llm.dfy</t>
  </si>
  <si>
    <t>task_id_284_7_llm.dfy</t>
  </si>
  <si>
    <t>task_id_426_10_llm.dfy</t>
  </si>
  <si>
    <t>task_id_426_6_llm.dfy</t>
  </si>
  <si>
    <t>task_id_426_7_llm.dfy</t>
  </si>
  <si>
    <t>task_id_426_8_llm.dfy</t>
  </si>
  <si>
    <t>task_id_426_9_llm.dfy</t>
  </si>
  <si>
    <t>task_id_436_10_llm.dfy</t>
  </si>
  <si>
    <t>task_id_436_9_llm.dfy</t>
  </si>
  <si>
    <t>task_id_454_4_llm.dfy</t>
  </si>
  <si>
    <t>task_id_454_5_llm.dfy</t>
  </si>
  <si>
    <t>task_id_476_4_llm.dfy</t>
  </si>
  <si>
    <t>task_id_476_5_llm.dfy</t>
  </si>
  <si>
    <t>task_id_476_6_llm.dfy</t>
  </si>
  <si>
    <t>task_id_476_7_llm.dfy</t>
  </si>
  <si>
    <t>task_id_476_8_llm.dfy</t>
  </si>
  <si>
    <t>task_id_566_10_llm.dfy</t>
  </si>
  <si>
    <t>task_id_566_4_llm.dfy</t>
  </si>
  <si>
    <t>task_id_566_5_llm.dfy</t>
  </si>
  <si>
    <t>task_id_566_6_llm.dfy</t>
  </si>
  <si>
    <t>task_id_566_7_llm.dfy</t>
  </si>
  <si>
    <t>task_id_566_8_llm.dfy</t>
  </si>
  <si>
    <t>task_id_566_9_llm.dfy</t>
  </si>
  <si>
    <t>task_id_567_4_llm.dfy</t>
  </si>
  <si>
    <t>task_id_567_5_llm.dfy</t>
  </si>
  <si>
    <t>task_id_567_6_llm.dfy</t>
  </si>
  <si>
    <t>task_id_572_10_llm.dfy</t>
  </si>
  <si>
    <t>task_id_572_7_llm.dfy</t>
  </si>
  <si>
    <t>task_id_572_8_llm.dfy</t>
  </si>
  <si>
    <t>task_id_572_9_llm.dfy</t>
  </si>
  <si>
    <t>task_id_579_10_llm.dfy</t>
  </si>
  <si>
    <t>task_id_579_7_llm.dfy</t>
  </si>
  <si>
    <t>task_id_579_8_llm.dfy</t>
  </si>
  <si>
    <t>task_id_579_9_llm.dfy</t>
  </si>
  <si>
    <t>task_id_594_4_llm.dfy</t>
  </si>
  <si>
    <t>task_id_594_5_llm.dfy</t>
  </si>
  <si>
    <t>task_id_602_4_llm.dfy</t>
  </si>
  <si>
    <t>task_id_602_5_llm.dfy</t>
  </si>
  <si>
    <t>task_id_627_10_llm.dfy</t>
  </si>
  <si>
    <t>task_id_627_9_llm.dfy</t>
  </si>
  <si>
    <t>task_id_629_10_llm.dfy</t>
  </si>
  <si>
    <t>task_id_629_6_llm.dfy</t>
  </si>
  <si>
    <t>task_id_629_7_llm.dfy</t>
  </si>
  <si>
    <t>task_id_629_8_llm.dfy</t>
  </si>
  <si>
    <t>task_id_629_9_llm.dfy</t>
  </si>
  <si>
    <t>task_id_62_4_llm.dfy</t>
  </si>
  <si>
    <t>task_id_62_5_llm.dfy</t>
  </si>
  <si>
    <t>task_id_62_6_llm.dfy</t>
  </si>
  <si>
    <t>task_id_62_7_llm.dfy</t>
  </si>
  <si>
    <t>task_id_755_4_llm.dfy</t>
  </si>
  <si>
    <t>task_id_755_5_llm.dfy</t>
  </si>
  <si>
    <t>task_id_755_6_llm.dfy</t>
  </si>
  <si>
    <t>task_id_755_7_llm.dfy</t>
  </si>
  <si>
    <t>task_id_769_10_llm.dfy</t>
  </si>
  <si>
    <t>task_id_769_4_llm.dfy</t>
  </si>
  <si>
    <t>task_id_769_5_llm.dfy</t>
  </si>
  <si>
    <t>task_id_769_6_llm.dfy</t>
  </si>
  <si>
    <t>task_id_769_7_llm.dfy</t>
  </si>
  <si>
    <t>task_id_769_8_llm.dfy</t>
  </si>
  <si>
    <t>task_id_769_9_llm.dfy</t>
  </si>
  <si>
    <t>task_id_775_4_llm.dfy</t>
  </si>
  <si>
    <t>task_id_798_5_llm.dfy</t>
  </si>
  <si>
    <t>task_id_798_6_llm.dfy</t>
  </si>
  <si>
    <t>task_id_807_10_llm.dfy</t>
  </si>
  <si>
    <t>task_id_807_5_llm.dfy</t>
  </si>
  <si>
    <t>task_id_807_6_llm.dfy</t>
  </si>
  <si>
    <t>task_id_807_7_llm.dfy</t>
  </si>
  <si>
    <t>task_id_807_8_llm.dfy</t>
  </si>
  <si>
    <t>task_id_807_9_llm.dfy</t>
  </si>
  <si>
    <t>task_id_808_4_llm.dfy</t>
  </si>
  <si>
    <t>Results_DeepseekV3.2Repair</t>
  </si>
  <si>
    <t>MakeBuckets_11_llm.dfy</t>
  </si>
  <si>
    <t>task_id_433_10_llm.dfy</t>
  </si>
  <si>
    <t>task_id_433_8_llm.dfy</t>
  </si>
  <si>
    <t>task_id_433_9_llm.dfy</t>
  </si>
  <si>
    <t>task_id_567_10_llm.dfy</t>
  </si>
  <si>
    <t>task_id_567_7_llm.dfy</t>
  </si>
  <si>
    <t>task_id_567_8_llm.dfy</t>
  </si>
  <si>
    <t>task_id_567_9_llm.dfy</t>
  </si>
  <si>
    <t>task_id_775_5_llm.dfy</t>
  </si>
  <si>
    <t>task_id_775_6_llm.dfy</t>
  </si>
  <si>
    <t>task_id_803_10_llm.dfy</t>
  </si>
  <si>
    <t>task_id_803_11_llm.dfy</t>
  </si>
  <si>
    <t>task_id_803_12_llm.dfy</t>
  </si>
  <si>
    <t>task_id_803_13_llm.dfy</t>
  </si>
  <si>
    <t>task_id_803_14_llm.dfy</t>
  </si>
  <si>
    <t>task_id_803_15_llm.dfy</t>
  </si>
  <si>
    <t>task_id_803_16_llm.dfy</t>
  </si>
  <si>
    <t>task_id_803_17_llm.dfy</t>
  </si>
  <si>
    <t>task_id_803_18_llm.dfy</t>
  </si>
  <si>
    <t>task_id_803_19_llm.dfy</t>
  </si>
  <si>
    <t>task_id_803_20_llm.dfy</t>
  </si>
  <si>
    <t>task_id_803_7_llm.dfy</t>
  </si>
  <si>
    <t>task_id_803_8_llm.dfy</t>
  </si>
  <si>
    <t>task_id_803_9_llm.dfy</t>
  </si>
  <si>
    <t>Attempts to Success</t>
  </si>
  <si>
    <t>BinarySearch_10_llm.dfy</t>
  </si>
  <si>
    <t>BinarySearch_4_llm.dfy</t>
  </si>
  <si>
    <t>BinarySearch_5_llm.dfy</t>
  </si>
  <si>
    <t>BinarySearch_6_llm.dfy</t>
  </si>
  <si>
    <t>BinarySearch_7_llm.dfy</t>
  </si>
  <si>
    <t>BinarySearch_8_llm.dfy</t>
  </si>
  <si>
    <t>BinarySearch_9_llm.dfy</t>
  </si>
  <si>
    <t>task_id_3_10_llm.dfy</t>
  </si>
  <si>
    <t>task_id_3_4_llm.dfy</t>
  </si>
  <si>
    <t>task_id_3_5_llm.dfy</t>
  </si>
  <si>
    <t>task_id_3_6_llm.dfy</t>
  </si>
  <si>
    <t>task_id_3_7_llm.dfy</t>
  </si>
  <si>
    <t>task_id_3_8_llm.dfy</t>
  </si>
  <si>
    <t>task_id_3_9_llm.dfy</t>
  </si>
  <si>
    <t>task_id_476_10_llm.dfy</t>
  </si>
  <si>
    <t>task_id_476_9_llm.dfy</t>
  </si>
  <si>
    <t>task_id_594_10_llm.dfy</t>
  </si>
  <si>
    <t>task_id_594_6_llm.dfy</t>
  </si>
  <si>
    <t>task_id_594_7_llm.dfy</t>
  </si>
  <si>
    <t>task_id_594_8_llm.dfy</t>
  </si>
  <si>
    <t>task_id_594_9_llm.dfy</t>
  </si>
  <si>
    <t>task_id_602_10_llm.dfy</t>
  </si>
  <si>
    <t>task_id_602_6_llm.dfy</t>
  </si>
  <si>
    <t>task_id_602_7_llm.dfy</t>
  </si>
  <si>
    <t>task_id_602_8_llm.dfy</t>
  </si>
  <si>
    <t>task_id_602_9_llm.dfy</t>
  </si>
  <si>
    <t>task_id_605_10_llm.dfy</t>
  </si>
  <si>
    <t>task_id_605_4_llm.dfy</t>
  </si>
  <si>
    <t>task_id_605_5_llm.dfy</t>
  </si>
  <si>
    <t>task_id_605_6_llm.dfy</t>
  </si>
  <si>
    <t>task_id_605_7_llm.dfy</t>
  </si>
  <si>
    <t>task_id_605_8_llm.dfy</t>
  </si>
  <si>
    <t>task_id_605_9_llm.dfy</t>
  </si>
  <si>
    <t>task_id_644_4_llm.dfy</t>
  </si>
  <si>
    <t>task_id_644_5_llm.dfy</t>
  </si>
  <si>
    <t>task_id_644_6_llm.dfy</t>
  </si>
  <si>
    <t>task_id_644_7_llm.dfy</t>
  </si>
  <si>
    <t>task_id_644_8_llm.dfy</t>
  </si>
  <si>
    <t>task_id_69_4_llm.dfy</t>
  </si>
  <si>
    <t>task_id_70_4_llm.dfy</t>
  </si>
  <si>
    <t>task_id_733_6_llm.dfy</t>
  </si>
  <si>
    <t>task_id_733_7_llm.dfy</t>
  </si>
  <si>
    <t>task_id_741_10_llm.dfy</t>
  </si>
  <si>
    <t>task_id_741_5_llm.dfy</t>
  </si>
  <si>
    <t>task_id_741_6_llm.dfy</t>
  </si>
  <si>
    <t>task_id_741_7_llm.dfy</t>
  </si>
  <si>
    <t>task_id_741_8_llm.dfy</t>
  </si>
  <si>
    <t>task_id_741_9_llm.dfy</t>
  </si>
  <si>
    <t>task_id_760_10_llm.dfy</t>
  </si>
  <si>
    <t>task_id_760_9_llm.dfy</t>
  </si>
  <si>
    <t>task_id_784_4_llm.dfy</t>
  </si>
  <si>
    <t>task_id_784_5_llm.dfy</t>
  </si>
  <si>
    <t>task_id_784_6_llm.dfy</t>
  </si>
  <si>
    <t>task_id_793_10_llm.dfy</t>
  </si>
  <si>
    <t>task_id_793_6_llm.dfy</t>
  </si>
  <si>
    <t>task_id_793_7_llm.dfy</t>
  </si>
  <si>
    <t>task_id_793_8_llm.dfy</t>
  </si>
  <si>
    <t>task_id_793_9_llm.dfy</t>
  </si>
  <si>
    <t>task_id_808_10_llm.dfy</t>
  </si>
  <si>
    <t>task_id_808_5_llm.dfy</t>
  </si>
  <si>
    <t>task_id_808_6_llm.dfy</t>
  </si>
  <si>
    <t>task_id_808_7_llm.dfy</t>
  </si>
  <si>
    <t>task_id_808_8_llm.dfy</t>
  </si>
  <si>
    <t>task_id_808_9_llm.dfy</t>
  </si>
  <si>
    <t>Results_GPT5.2NoneRepair</t>
  </si>
  <si>
    <t>CombNK_4_llm.dfy</t>
  </si>
  <si>
    <t>CombNK_5_llm.dfy</t>
  </si>
  <si>
    <t>LongestPrefix_4_llm.dfy</t>
  </si>
  <si>
    <t>LongestPrefix_5_llm.dfy</t>
  </si>
  <si>
    <t>PartitionOddEven_4_llm.dfy</t>
  </si>
  <si>
    <t>PartitionOddEven_5_llm.dfy</t>
  </si>
  <si>
    <t>task_id_113_4_llm.dfy</t>
  </si>
  <si>
    <t>task_id_113_5_llm.dfy</t>
  </si>
  <si>
    <t>task_id_290_4_llm.dfy</t>
  </si>
  <si>
    <t>task_id_290_5_llm.dfy</t>
  </si>
  <si>
    <t>task_id_414_4_llm.dfy</t>
  </si>
  <si>
    <t>task_id_414_5_llm.dfy</t>
  </si>
  <si>
    <t>task_id_578_4_llm.dfy</t>
  </si>
  <si>
    <t>task_id_578_5_llm.dfy</t>
  </si>
  <si>
    <t>task_id_70_5_llm.dfy</t>
  </si>
  <si>
    <t>task_id_743_4_llm.dfy</t>
  </si>
  <si>
    <t>task_id_743_5_llm.dfy</t>
  </si>
  <si>
    <t>task_id_770_4_llm.dfy</t>
  </si>
  <si>
    <t>task_id_770_5_llm.dfy</t>
  </si>
  <si>
    <t>task_id_809_4_llm.dfy</t>
  </si>
  <si>
    <t>task_id_809_5_llm.dfy</t>
  </si>
  <si>
    <t>task_id_95_4_llm.dfy</t>
  </si>
  <si>
    <t>task_id_95_5_llm.dfy</t>
  </si>
  <si>
    <t>task_id_170_4_llm.dfy</t>
  </si>
  <si>
    <t>task_id_431_4_llm.dfy</t>
  </si>
  <si>
    <t>task_id_431_5_llm.dfy</t>
  </si>
  <si>
    <t>task_id_599_4_llm.dfy</t>
  </si>
  <si>
    <t>task_id_599_5_llm.dfy</t>
  </si>
  <si>
    <t>task_id_5_2_llm.dfy</t>
  </si>
  <si>
    <t>task_id_5_4_llm.dfy</t>
  </si>
  <si>
    <t>task_id_69_5_llm.dfy</t>
  </si>
  <si>
    <t>task_id_751_4_llm.dfy</t>
  </si>
  <si>
    <t>task_id_751_5_llm.dfy</t>
  </si>
  <si>
    <t>Results_ParallelRepair</t>
  </si>
  <si>
    <t>Selected</t>
  </si>
  <si>
    <t>Results_ClaudeOpus4.5T0</t>
  </si>
  <si>
    <t>Claude Opus 4.5  T=0.5</t>
  </si>
  <si>
    <t>Claude Opus 4.5  T=0.0</t>
  </si>
  <si>
    <t>GPT-5.2 R=None</t>
  </si>
  <si>
    <t>GPT-5.2 R=Low</t>
  </si>
  <si>
    <t>DeepSeek-V3.2 T=0.5</t>
  </si>
  <si>
    <t>Claude Opus 4.5 T=0.5</t>
  </si>
  <si>
    <t>GPT-5.2 R=Low [Repair]</t>
  </si>
  <si>
    <t>DeepSeek-V3.2 T=0.5 [Repair]</t>
  </si>
  <si>
    <t>GPT-5.2 R=None [Repair]</t>
  </si>
  <si>
    <t>Multimodel (Claude Opus 4.5 T=0.5 | GPT-5.2 R=Low)</t>
  </si>
  <si>
    <t>task_id_106_4_llm.dfy</t>
  </si>
  <si>
    <t>task_id_106_5_llm.dfy</t>
  </si>
  <si>
    <t>task_id_170_5_llm.dfy</t>
  </si>
  <si>
    <t>task_id_424_4_llm.dfy</t>
  </si>
  <si>
    <t>task_id_424_5_llm.dfy</t>
  </si>
  <si>
    <t>task_id_555_4_llm.dfy</t>
  </si>
  <si>
    <t>task_id_555_5_llm.dfy</t>
  </si>
  <si>
    <t>Multimodel (Claude Opus 4.5 T=0.5 | GPT-5.2 R=L)</t>
  </si>
  <si>
    <t>Multimodel (Claude Opus 4.5 T=0.5 | GPT-5.2 R=L) [Repair]</t>
  </si>
  <si>
    <t>Claude Opus 4.5 T=0.5 [Repair]</t>
  </si>
  <si>
    <t>task_id_401_10_llm.dfy</t>
  </si>
  <si>
    <t>task_id_401_7_llm.dfy</t>
  </si>
  <si>
    <t>task_id_401_8_llm.dfy</t>
  </si>
  <si>
    <t>task_id_401_9_llm.dfy</t>
  </si>
  <si>
    <t>Claude Opus 4.5 T=0.0 [Repair]</t>
  </si>
  <si>
    <t>Results_ClaudeOpus4.5T0Repair</t>
  </si>
  <si>
    <t>Claude Opus 4.5 T=0.0</t>
  </si>
  <si>
    <t>All repair</t>
  </si>
  <si>
    <t>LOC manual</t>
  </si>
  <si>
    <t>LOC stripped</t>
  </si>
  <si>
    <t>RotateLeft_4_llm.dfy</t>
  </si>
  <si>
    <t>RotateLeft_5_llm.dfy</t>
  </si>
  <si>
    <t>task_id_230_4_llm.dfy</t>
  </si>
  <si>
    <t>task_id_230_5_llm.dfy</t>
  </si>
  <si>
    <t>task_id_310_4_llm.dfy</t>
  </si>
  <si>
    <t>task_id_474_4_llm.dfy</t>
  </si>
  <si>
    <t>task_id_587_4_llm.dfy</t>
  </si>
  <si>
    <t>task_id_587_5_llm.dfy</t>
  </si>
  <si>
    <t>task_id_610_4_llm.dfy</t>
  </si>
  <si>
    <t>task_id_610_5_llm.dfy</t>
  </si>
  <si>
    <t>Results_GPT4New</t>
  </si>
  <si>
    <t>GPT-4 T=0.5</t>
  </si>
  <si>
    <t>FindMax_4_llm.dfy</t>
  </si>
  <si>
    <t>LinearSearch_10_llm.dfy</t>
  </si>
  <si>
    <t>LinearSearch_9_llm.dfy</t>
  </si>
  <si>
    <t>PartitionOddEven_10_llm.dfy</t>
  </si>
  <si>
    <t>PartitionOddEven_6_llm.dfy</t>
  </si>
  <si>
    <t>PartitionOddEven_7_llm.dfy</t>
  </si>
  <si>
    <t>PartitionOddEven_8_llm.dfy</t>
  </si>
  <si>
    <t>PartitionOddEven_9_llm.dfy</t>
  </si>
  <si>
    <t>RotateLeft_6_llm.dfy</t>
  </si>
  <si>
    <t>task_id_113_6_llm.dfy</t>
  </si>
  <si>
    <t>task_id_170_6_llm.dfy</t>
  </si>
  <si>
    <t>task_id_230_6_llm.dfy</t>
  </si>
  <si>
    <t>task_id_414_6_llm.dfy</t>
  </si>
  <si>
    <t>task_id_431_6_llm.dfy</t>
  </si>
  <si>
    <t>task_id_454_6_llm.dfy</t>
  </si>
  <si>
    <t>task_id_474_5_llm.dfy</t>
  </si>
  <si>
    <t>task_id_474_6_llm.dfy</t>
  </si>
  <si>
    <t>task_id_477_4_llm.dfy</t>
  </si>
  <si>
    <t>task_id_477_5_llm.dfy</t>
  </si>
  <si>
    <t>task_id_477_6_llm.dfy</t>
  </si>
  <si>
    <t>task_id_555_6_llm.dfy</t>
  </si>
  <si>
    <t>task_id_578_6_llm.dfy</t>
  </si>
  <si>
    <t>task_id_624_4_llm.dfy</t>
  </si>
  <si>
    <t>task_id_624_5_llm.dfy</t>
  </si>
  <si>
    <t>task_id_624_6_llm.dfy</t>
  </si>
  <si>
    <t>task_id_69_6_llm.dfy</t>
  </si>
  <si>
    <t>task_id_70_6_llm.dfy</t>
  </si>
  <si>
    <t>task_id_770_6_llm.dfy</t>
  </si>
  <si>
    <t>task_id_95_6_llm.dfy</t>
  </si>
  <si>
    <t>Results_GPT4Repair</t>
  </si>
  <si>
    <t>GPT-4 T=0.5 [Repair]</t>
  </si>
  <si>
    <t>success</t>
  </si>
  <si>
    <t xml:space="preserve">success </t>
  </si>
  <si>
    <t>All indep</t>
  </si>
  <si>
    <t>%LOC annotations</t>
  </si>
  <si>
    <t>Dataset</t>
  </si>
  <si>
    <t>Loops</t>
  </si>
  <si>
    <t>Inv</t>
  </si>
  <si>
    <t>Cx</t>
  </si>
  <si>
    <t>C.Min</t>
  </si>
  <si>
    <t>C.Max</t>
  </si>
  <si>
    <t>C.Count</t>
  </si>
  <si>
    <t>Quartil</t>
  </si>
  <si>
    <t>Complexity weights:</t>
  </si>
  <si>
    <t>LOC annotations</t>
  </si>
  <si>
    <t>Claude Opus4.5 T=0 repair@10</t>
  </si>
  <si>
    <t>Claude Opus 4.5 T=0.5 repair@10</t>
  </si>
  <si>
    <t>GPT-5.2 R=None pass@5</t>
  </si>
  <si>
    <t>GPT-5.2 R=Low pass@5</t>
  </si>
  <si>
    <t>Claude Opus 4.5 T=0 pass@5</t>
  </si>
  <si>
    <t>Claude Opus 4.5 T=0.5 pass@5</t>
  </si>
  <si>
    <t>GPT-5.2 R=Low repair@10</t>
  </si>
  <si>
    <t>GPT-5.2 R=None repair@10</t>
  </si>
  <si>
    <t>Deepseek V3.2 T=0.5 repair@10</t>
  </si>
  <si>
    <t>GPT-4 T=0.5 pass@5</t>
  </si>
  <si>
    <t>DeepSeek V3.2 T=0.5 pass@5</t>
  </si>
  <si>
    <t>task_id_113_10_llm.dfy</t>
  </si>
  <si>
    <t>task_id_113_7_llm.dfy</t>
  </si>
  <si>
    <t>task_id_113_8_llm.dfy</t>
  </si>
  <si>
    <t>task_id_113_9_llm.dfy</t>
  </si>
  <si>
    <t>task_id_170_10_llm.dfy</t>
  </si>
  <si>
    <t>task_id_170_7_llm.dfy</t>
  </si>
  <si>
    <t>task_id_170_8_llm.dfy</t>
  </si>
  <si>
    <t>task_id_170_9_llm.dfy</t>
  </si>
  <si>
    <t>task_id_230_10_llm.dfy</t>
  </si>
  <si>
    <t>task_id_230_7_llm.dfy</t>
  </si>
  <si>
    <t>task_id_230_8_llm.dfy</t>
  </si>
  <si>
    <t>task_id_230_9_llm.dfy</t>
  </si>
  <si>
    <t>task_id_284_10_llm.dfy</t>
  </si>
  <si>
    <t>task_id_284_8_llm.dfy</t>
  </si>
  <si>
    <t>task_id_284_9_llm.dfy</t>
  </si>
  <si>
    <t>task_id_414_10_llm.dfy</t>
  </si>
  <si>
    <t>task_id_414_7_llm.dfy</t>
  </si>
  <si>
    <t>task_id_414_8_llm.dfy</t>
  </si>
  <si>
    <t>task_id_414_9_llm.dfy</t>
  </si>
  <si>
    <t>task_id_431_10_llm.dfy</t>
  </si>
  <si>
    <t>task_id_431_7_llm.dfy</t>
  </si>
  <si>
    <t>task_id_431_8_llm.dfy</t>
  </si>
  <si>
    <t>task_id_431_9_llm.dfy</t>
  </si>
  <si>
    <t>task_id_454_10_llm.dfy</t>
  </si>
  <si>
    <t>task_id_454_7_llm.dfy</t>
  </si>
  <si>
    <t>task_id_454_8_llm.dfy</t>
  </si>
  <si>
    <t>task_id_454_9_llm.dfy</t>
  </si>
  <si>
    <t>task_id_474_10_llm.dfy</t>
  </si>
  <si>
    <t>task_id_474_7_llm.dfy</t>
  </si>
  <si>
    <t>task_id_474_8_llm.dfy</t>
  </si>
  <si>
    <t>task_id_474_9_llm.dfy</t>
  </si>
  <si>
    <t>task_id_477_10_llm.dfy</t>
  </si>
  <si>
    <t>task_id_477_7_llm.dfy</t>
  </si>
  <si>
    <t>task_id_477_8_llm.dfy</t>
  </si>
  <si>
    <t>task_id_477_9_llm.dfy</t>
  </si>
  <si>
    <t>task_id_555_10_llm.dfy</t>
  </si>
  <si>
    <t>task_id_555_7_llm.dfy</t>
  </si>
  <si>
    <t>task_id_555_8_llm.dfy</t>
  </si>
  <si>
    <t>task_id_555_9_llm.dfy</t>
  </si>
  <si>
    <t>task_id_578_10_llm.dfy</t>
  </si>
  <si>
    <t>task_id_578_7_llm.dfy</t>
  </si>
  <si>
    <t>task_id_578_8_llm.dfy</t>
  </si>
  <si>
    <t>task_id_578_9_llm.dfy</t>
  </si>
  <si>
    <t>task_id_624_10_llm.dfy</t>
  </si>
  <si>
    <t>task_id_624_7_llm.dfy</t>
  </si>
  <si>
    <t>task_id_624_8_llm.dfy</t>
  </si>
  <si>
    <t>task_id_624_9_llm.dfy</t>
  </si>
  <si>
    <t>task_id_644_10_llm.dfy</t>
  </si>
  <si>
    <t>task_id_644_9_llm.dfy</t>
  </si>
  <si>
    <t>task_id_69_10_llm.dfy</t>
  </si>
  <si>
    <t>task_id_69_7_llm.dfy</t>
  </si>
  <si>
    <t>task_id_69_8_llm.dfy</t>
  </si>
  <si>
    <t>task_id_69_9_llm.dfy</t>
  </si>
  <si>
    <t>task_id_70_10_llm.dfy</t>
  </si>
  <si>
    <t>task_id_70_7_llm.dfy</t>
  </si>
  <si>
    <t>task_id_70_8_llm.dfy</t>
  </si>
  <si>
    <t>task_id_70_9_llm.dfy</t>
  </si>
  <si>
    <t>task_id_733_10_llm.dfy</t>
  </si>
  <si>
    <t>task_id_733_8_llm.dfy</t>
  </si>
  <si>
    <t>task_id_733_9_llm.dfy</t>
  </si>
  <si>
    <t>task_id_755_10_llm.dfy</t>
  </si>
  <si>
    <t>task_id_755_8_llm.dfy</t>
  </si>
  <si>
    <t>task_id_755_9_llm.dfy</t>
  </si>
  <si>
    <t>task_id_770_10_llm.dfy</t>
  </si>
  <si>
    <t>task_id_770_7_llm.dfy</t>
  </si>
  <si>
    <t>task_id_770_8_llm.dfy</t>
  </si>
  <si>
    <t>task_id_770_9_llm.dfy</t>
  </si>
  <si>
    <t>task_id_775_7_llm.dfy</t>
  </si>
  <si>
    <t>task_id_784_10_llm.dfy</t>
  </si>
  <si>
    <t>task_id_784_7_llm.dfy</t>
  </si>
  <si>
    <t>task_id_784_8_llm.dfy</t>
  </si>
  <si>
    <t>task_id_784_9_llm.dfy</t>
  </si>
  <si>
    <t>task_id_798_10_llm.dfy</t>
  </si>
  <si>
    <t>task_id_798_7_llm.dfy</t>
  </si>
  <si>
    <t>task_id_798_8_llm.dfy</t>
  </si>
  <si>
    <t>task_id_798_9_llm.dfy</t>
  </si>
  <si>
    <t>task_id_95_10_llm.dfy</t>
  </si>
  <si>
    <t>task_id_95_7_llm.dfy</t>
  </si>
  <si>
    <t>task_id_95_8_llm.dfy</t>
  </si>
  <si>
    <t>task_id_95_9_llm.dfy</t>
  </si>
  <si>
    <t>GPT-4 T=0.5 repair@10</t>
  </si>
  <si>
    <t>Score</t>
  </si>
  <si>
    <t>#Solved</t>
  </si>
  <si>
    <t>3</t>
  </si>
  <si>
    <t>Complexity Level 1</t>
  </si>
  <si>
    <t>Complexity Level 2</t>
  </si>
  <si>
    <t>Complexity Level 3</t>
  </si>
  <si>
    <t>Complexity Level 4</t>
  </si>
  <si>
    <t>Dataset 1</t>
  </si>
  <si>
    <t>Dataset 2</t>
  </si>
  <si>
    <t>Dataset 3</t>
  </si>
  <si>
    <t>Dataset 4</t>
  </si>
  <si>
    <t>A. Number of programming problems</t>
  </si>
  <si>
    <t>B. Number of  problem instances (each problem to be solved by 14 different tools/models)</t>
  </si>
  <si>
    <t>C. Number of  solved problem instances</t>
  </si>
  <si>
    <t>D. Percentage of solved problem instances (success rate)</t>
  </si>
  <si>
    <t>Avg level</t>
  </si>
  <si>
    <t>Multimodel (CO 4.5  | GPT-5.2)</t>
  </si>
  <si>
    <t>Model</t>
  </si>
  <si>
    <t>Succ Claude</t>
  </si>
  <si>
    <t>Succ GPT</t>
  </si>
  <si>
    <t>LOC Claude</t>
  </si>
  <si>
    <t>LOC GPT</t>
  </si>
  <si>
    <t>Multimodel (C.O. 4.5 | GPT5-2) repair@10</t>
  </si>
  <si>
    <t>Multimodel (C.O 4.5 | GPT5-2) pass@5</t>
  </si>
  <si>
    <t>Claude Opus 4.5</t>
  </si>
  <si>
    <t>GPT-5.2</t>
  </si>
  <si>
    <t>Deepseek V3.2</t>
  </si>
  <si>
    <t>GPT-4</t>
  </si>
  <si>
    <t>Type of failure</t>
  </si>
  <si>
    <t>test helpers</t>
  </si>
  <si>
    <t>loopinv</t>
  </si>
  <si>
    <t>postcond</t>
  </si>
  <si>
    <t>method helpers</t>
  </si>
  <si>
    <t>termination</t>
  </si>
  <si>
    <t>decreases</t>
  </si>
  <si>
    <t>method problems</t>
  </si>
  <si>
    <t>precond</t>
  </si>
  <si>
    <t>trigger</t>
  </si>
  <si>
    <t>weak postcond + test helpers</t>
  </si>
  <si>
    <t>weak postcond</t>
  </si>
  <si>
    <t>weak postcond (FindFirstOccurrence)</t>
  </si>
  <si>
    <t>weak postcond (LastPosition)</t>
  </si>
  <si>
    <t>erro na extração de Dafny</t>
  </si>
  <si>
    <t>ProgLOC</t>
  </si>
  <si>
    <t>AnnotLOC</t>
  </si>
  <si>
    <t>HelperLOC</t>
  </si>
  <si>
    <t>Sheet</t>
  </si>
  <si>
    <t>N.progs</t>
  </si>
  <si>
    <t>N.runs</t>
  </si>
  <si>
    <t>don't preserve ordering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</si>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</sst>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center"/>
    </xf>
  </cellStyleXfs>
  <cellXfs count="1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0" borderId="0" xfId="2" applyAlignment="1">
      <alignment horizontal="center" wrapText="1"/>
    </xf>
    <xf numFmtId="0" fontId="6" fillId="0" borderId="0" xfId="0" applyFont="1"/>
    <xf numFmtId="0" fontId="0" fillId="3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165" fontId="0" fillId="0" borderId="0" xfId="1" applyNumberFormat="1" applyFont="1"/>
    <xf numFmtId="0" fontId="1" fillId="2" borderId="0" xfId="0" applyFont="1" applyFill="1" applyAlignment="1">
      <alignment horizontal="center" vertical="top" wrapText="1"/>
    </xf>
    <xf numFmtId="0" fontId="0" fillId="0" borderId="0" xfId="0" quotePrefix="1" applyAlignment="1">
      <alignment horizontal="center"/>
    </xf>
    <xf numFmtId="0" fontId="10" fillId="2" borderId="0" xfId="0" applyFont="1" applyFill="1" applyAlignment="1">
      <alignment horizontal="center" vertical="top" wrapText="1"/>
    </xf>
    <xf numFmtId="0" fontId="9" fillId="0" borderId="0" xfId="0" applyFont="1"/>
    <xf numFmtId="1" fontId="9" fillId="0" borderId="0" xfId="1" applyNumberFormat="1" applyFont="1" applyBorder="1" applyAlignment="1">
      <alignment horizontal="center" vertical="center"/>
    </xf>
    <xf numFmtId="165" fontId="9" fillId="0" borderId="13" xfId="1" applyNumberFormat="1" applyFont="1" applyBorder="1" applyAlignment="1">
      <alignment horizontal="center" vertical="center"/>
    </xf>
    <xf numFmtId="17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0" fillId="2" borderId="15" xfId="0" applyFont="1" applyFill="1" applyBorder="1" applyAlignment="1">
      <alignment vertical="top"/>
    </xf>
    <xf numFmtId="0" fontId="10" fillId="2" borderId="14" xfId="0" applyFont="1" applyFill="1" applyBorder="1" applyAlignment="1">
      <alignment horizontal="center" vertical="top" wrapText="1"/>
    </xf>
    <xf numFmtId="0" fontId="10" fillId="2" borderId="14" xfId="0" applyFont="1" applyFill="1" applyBorder="1" applyAlignment="1">
      <alignment horizontal="center" vertical="top"/>
    </xf>
    <xf numFmtId="0" fontId="10" fillId="2" borderId="16" xfId="0" applyFont="1" applyFill="1" applyBorder="1" applyAlignment="1">
      <alignment horizontal="center" vertical="top" wrapText="1"/>
    </xf>
    <xf numFmtId="164" fontId="9" fillId="0" borderId="2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9" fillId="0" borderId="20" xfId="0" applyFont="1" applyBorder="1"/>
    <xf numFmtId="17" fontId="9" fillId="0" borderId="21" xfId="0" applyNumberFormat="1" applyFont="1" applyBorder="1" applyAlignment="1">
      <alignment horizontal="center" vertical="center"/>
    </xf>
    <xf numFmtId="164" fontId="9" fillId="0" borderId="21" xfId="0" applyNumberFormat="1" applyFont="1" applyBorder="1" applyAlignment="1">
      <alignment horizontal="center" vertical="center"/>
    </xf>
    <xf numFmtId="165" fontId="9" fillId="0" borderId="22" xfId="1" applyNumberFormat="1" applyFont="1" applyBorder="1" applyAlignment="1">
      <alignment horizontal="center" vertical="center"/>
    </xf>
    <xf numFmtId="0" fontId="9" fillId="0" borderId="23" xfId="0" applyFont="1" applyBorder="1"/>
    <xf numFmtId="165" fontId="9" fillId="0" borderId="24" xfId="1" applyNumberFormat="1" applyFont="1" applyBorder="1" applyAlignment="1">
      <alignment horizontal="center" vertical="center"/>
    </xf>
    <xf numFmtId="0" fontId="9" fillId="0" borderId="25" xfId="0" applyFont="1" applyBorder="1"/>
    <xf numFmtId="17" fontId="9" fillId="0" borderId="26" xfId="0" applyNumberFormat="1" applyFont="1" applyBorder="1" applyAlignment="1">
      <alignment horizontal="center" vertical="center"/>
    </xf>
    <xf numFmtId="0" fontId="9" fillId="0" borderId="17" xfId="0" applyFont="1" applyBorder="1"/>
    <xf numFmtId="17" fontId="9" fillId="0" borderId="18" xfId="0" applyNumberFormat="1" applyFont="1" applyBorder="1" applyAlignment="1">
      <alignment horizontal="center" vertical="center" wrapText="1"/>
    </xf>
    <xf numFmtId="165" fontId="11" fillId="0" borderId="18" xfId="1" applyNumberFormat="1" applyFont="1" applyFill="1" applyBorder="1" applyAlignment="1">
      <alignment horizontal="center" vertical="center"/>
    </xf>
    <xf numFmtId="2" fontId="9" fillId="0" borderId="18" xfId="0" applyNumberFormat="1" applyFont="1" applyBorder="1" applyAlignment="1">
      <alignment horizontal="center" vertical="center"/>
    </xf>
    <xf numFmtId="164" fontId="9" fillId="0" borderId="18" xfId="0" applyNumberFormat="1" applyFont="1" applyBorder="1" applyAlignment="1">
      <alignment horizontal="center" vertical="center"/>
    </xf>
    <xf numFmtId="165" fontId="9" fillId="0" borderId="19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Border="1" applyAlignment="1">
      <alignment horizontal="center" vertical="center"/>
    </xf>
    <xf numFmtId="165" fontId="9" fillId="0" borderId="21" xfId="1" applyNumberFormat="1" applyFont="1" applyFill="1" applyBorder="1" applyAlignment="1">
      <alignment horizontal="center" vertical="center"/>
    </xf>
    <xf numFmtId="165" fontId="12" fillId="0" borderId="21" xfId="1" applyNumberFormat="1" applyFont="1" applyFill="1" applyBorder="1" applyAlignment="1">
      <alignment horizontal="center" vertical="center"/>
    </xf>
    <xf numFmtId="2" fontId="9" fillId="0" borderId="21" xfId="0" applyNumberFormat="1" applyFont="1" applyBorder="1" applyAlignment="1">
      <alignment horizontal="center" vertical="center"/>
    </xf>
    <xf numFmtId="165" fontId="9" fillId="0" borderId="22" xfId="1" applyNumberFormat="1" applyFont="1" applyFill="1" applyBorder="1" applyAlignment="1">
      <alignment horizontal="center" vertical="center"/>
    </xf>
    <xf numFmtId="165" fontId="9" fillId="0" borderId="2" xfId="1" applyNumberFormat="1" applyFont="1" applyFill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165" fontId="12" fillId="0" borderId="2" xfId="1" applyNumberFormat="1" applyFont="1" applyFill="1" applyBorder="1" applyAlignment="1">
      <alignment horizontal="center" vertical="center"/>
    </xf>
    <xf numFmtId="165" fontId="9" fillId="0" borderId="24" xfId="1" applyNumberFormat="1" applyFont="1" applyFill="1" applyBorder="1" applyAlignment="1">
      <alignment horizontal="center" vertical="center"/>
    </xf>
    <xf numFmtId="165" fontId="9" fillId="0" borderId="26" xfId="1" applyNumberFormat="1" applyFont="1" applyFill="1" applyBorder="1" applyAlignment="1">
      <alignment horizontal="center" vertical="center"/>
    </xf>
    <xf numFmtId="164" fontId="11" fillId="0" borderId="26" xfId="0" applyNumberFormat="1" applyFont="1" applyBorder="1" applyAlignment="1">
      <alignment horizontal="center" vertical="center"/>
    </xf>
    <xf numFmtId="0" fontId="9" fillId="0" borderId="28" xfId="0" applyFont="1" applyBorder="1"/>
    <xf numFmtId="17" fontId="9" fillId="0" borderId="13" xfId="0" applyNumberFormat="1" applyFont="1" applyBorder="1" applyAlignment="1">
      <alignment horizontal="center" vertical="center" wrapText="1"/>
    </xf>
    <xf numFmtId="164" fontId="9" fillId="0" borderId="13" xfId="0" applyNumberFormat="1" applyFont="1" applyBorder="1" applyAlignment="1">
      <alignment horizontal="center" vertical="center"/>
    </xf>
    <xf numFmtId="165" fontId="9" fillId="0" borderId="29" xfId="1" applyNumberFormat="1" applyFont="1" applyBorder="1" applyAlignment="1">
      <alignment horizontal="center" vertical="center"/>
    </xf>
    <xf numFmtId="165" fontId="9" fillId="0" borderId="2" xfId="1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165" fontId="9" fillId="0" borderId="21" xfId="1" applyNumberFormat="1" applyFont="1" applyBorder="1" applyAlignment="1">
      <alignment horizontal="center"/>
    </xf>
    <xf numFmtId="164" fontId="9" fillId="0" borderId="26" xfId="0" applyNumberFormat="1" applyFont="1" applyBorder="1" applyAlignment="1">
      <alignment horizontal="center" vertical="center"/>
    </xf>
    <xf numFmtId="165" fontId="12" fillId="0" borderId="21" xfId="1" applyNumberFormat="1" applyFont="1" applyBorder="1" applyAlignment="1">
      <alignment horizontal="center"/>
    </xf>
    <xf numFmtId="165" fontId="12" fillId="0" borderId="18" xfId="1" applyNumberFormat="1" applyFont="1" applyFill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165" fontId="13" fillId="0" borderId="26" xfId="1" applyNumberFormat="1" applyFont="1" applyFill="1" applyBorder="1" applyAlignment="1">
      <alignment horizontal="center" vertical="center"/>
    </xf>
    <xf numFmtId="2" fontId="13" fillId="0" borderId="26" xfId="0" applyNumberFormat="1" applyFont="1" applyBorder="1" applyAlignment="1">
      <alignment horizontal="center" vertical="center"/>
    </xf>
    <xf numFmtId="165" fontId="12" fillId="0" borderId="2" xfId="1" applyNumberFormat="1" applyFont="1" applyBorder="1" applyAlignment="1">
      <alignment horizontal="center"/>
    </xf>
    <xf numFmtId="165" fontId="12" fillId="0" borderId="27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164" fontId="13" fillId="0" borderId="2" xfId="0" applyNumberFormat="1" applyFont="1" applyBorder="1" applyAlignment="1">
      <alignment horizontal="center" vertical="center"/>
    </xf>
    <xf numFmtId="165" fontId="13" fillId="0" borderId="24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2" fontId="13" fillId="0" borderId="26" xfId="0" applyNumberFormat="1" applyFont="1" applyBorder="1" applyAlignment="1">
      <alignment horizontal="center"/>
    </xf>
    <xf numFmtId="165" fontId="13" fillId="0" borderId="24" xfId="1" applyNumberFormat="1" applyFont="1" applyBorder="1" applyAlignment="1">
      <alignment horizontal="center" vertical="center"/>
    </xf>
    <xf numFmtId="165" fontId="12" fillId="0" borderId="27" xfId="1" applyNumberFormat="1" applyFont="1" applyFill="1" applyBorder="1" applyAlignment="1">
      <alignment horizontal="center"/>
    </xf>
    <xf numFmtId="165" fontId="13" fillId="0" borderId="26" xfId="1" applyNumberFormat="1" applyFont="1" applyBorder="1" applyAlignment="1">
      <alignment horizontal="center"/>
    </xf>
    <xf numFmtId="0" fontId="0" fillId="0" borderId="30" xfId="0" applyBorder="1" applyAlignment="1">
      <alignment horizontal="left" vertical="center" wrapText="1"/>
    </xf>
    <xf numFmtId="0" fontId="0" fillId="0" borderId="30" xfId="0" applyBorder="1"/>
    <xf numFmtId="0" fontId="10" fillId="0" borderId="32" xfId="0" applyFont="1" applyBorder="1" applyAlignment="1">
      <alignment horizontal="center" vertical="top" wrapText="1"/>
    </xf>
    <xf numFmtId="0" fontId="10" fillId="0" borderId="33" xfId="0" applyFont="1" applyBorder="1" applyAlignment="1">
      <alignment horizontal="center" vertical="top" wrapText="1"/>
    </xf>
    <xf numFmtId="0" fontId="10" fillId="0" borderId="34" xfId="0" applyFont="1" applyBorder="1" applyAlignment="1">
      <alignment horizontal="center" vertical="top" wrapText="1"/>
    </xf>
    <xf numFmtId="0" fontId="10" fillId="0" borderId="35" xfId="0" applyFont="1" applyBorder="1" applyAlignment="1">
      <alignment horizontal="left" vertical="top"/>
    </xf>
    <xf numFmtId="0" fontId="10" fillId="0" borderId="36" xfId="0" applyFont="1" applyBorder="1" applyAlignment="1">
      <alignment horizontal="left" vertical="top"/>
    </xf>
    <xf numFmtId="0" fontId="10" fillId="0" borderId="33" xfId="0" applyFont="1" applyBorder="1" applyAlignment="1">
      <alignment horizontal="center" vertical="top"/>
    </xf>
    <xf numFmtId="0" fontId="9" fillId="0" borderId="6" xfId="0" applyFont="1" applyBorder="1"/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9" fontId="9" fillId="0" borderId="7" xfId="1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/>
    <xf numFmtId="0" fontId="9" fillId="0" borderId="0" xfId="0" applyFont="1" applyAlignment="1">
      <alignment horizontal="center" vertical="center" wrapText="1"/>
    </xf>
    <xf numFmtId="9" fontId="9" fillId="0" borderId="0" xfId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9" fontId="9" fillId="0" borderId="1" xfId="1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9" fontId="0" fillId="0" borderId="0" xfId="1" applyFont="1" applyFill="1" applyAlignment="1">
      <alignment horizontal="center"/>
    </xf>
    <xf numFmtId="0" fontId="9" fillId="0" borderId="0" xfId="0" applyFont="1" applyAlignment="1">
      <alignment horizontal="center" wrapText="1"/>
    </xf>
    <xf numFmtId="16" fontId="0" fillId="0" borderId="0" xfId="0" quotePrefix="1" applyNumberFormat="1" applyAlignment="1">
      <alignment horizontal="center"/>
    </xf>
    <xf numFmtId="0" fontId="14" fillId="0" borderId="0" xfId="0" applyFont="1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14" fillId="0" borderId="0" xfId="0" applyFont="1" applyAlignment="1">
      <alignment wrapText="1"/>
    </xf>
    <xf numFmtId="0" fontId="14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13" xfId="0" applyBorder="1"/>
    <xf numFmtId="164" fontId="0" fillId="0" borderId="0" xfId="0" applyNumberFormat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14" fillId="0" borderId="2" xfId="0" applyFont="1" applyBorder="1" applyAlignment="1">
      <alignment wrapText="1"/>
    </xf>
    <xf numFmtId="16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5" xfId="0" applyBorder="1"/>
    <xf numFmtId="9" fontId="0" fillId="0" borderId="30" xfId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9" fontId="0" fillId="0" borderId="37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0" fillId="0" borderId="38" xfId="1" applyFont="1" applyBorder="1" applyAlignment="1">
      <alignment horizontal="center" vertical="center"/>
    </xf>
    <xf numFmtId="9" fontId="0" fillId="0" borderId="39" xfId="1" applyFont="1" applyBorder="1" applyAlignment="1">
      <alignment horizontal="center" vertical="center"/>
    </xf>
    <xf numFmtId="9" fontId="0" fillId="0" borderId="40" xfId="1" applyFont="1" applyBorder="1" applyAlignment="1">
      <alignment horizontal="center" vertical="center"/>
    </xf>
    <xf numFmtId="9" fontId="0" fillId="0" borderId="41" xfId="1" applyFont="1" applyBorder="1" applyAlignment="1">
      <alignment horizontal="center" vertical="center"/>
    </xf>
    <xf numFmtId="9" fontId="0" fillId="0" borderId="42" xfId="1" applyFont="1" applyBorder="1" applyAlignment="1">
      <alignment horizontal="center" vertical="center"/>
    </xf>
    <xf numFmtId="9" fontId="0" fillId="0" borderId="43" xfId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5" fillId="0" borderId="2" xfId="0" applyNumberFormat="1" applyFont="1" applyBorder="1" applyAlignment="1">
      <alignment horizontal="center"/>
    </xf>
    <xf numFmtId="2" fontId="9" fillId="4" borderId="21" xfId="0" applyNumberFormat="1" applyFont="1" applyFill="1" applyBorder="1" applyAlignment="1">
      <alignment horizontal="center"/>
    </xf>
    <xf numFmtId="0" fontId="3" fillId="0" borderId="0" xfId="2" applyAlignment="1">
      <alignment horizontal="center"/>
    </xf>
    <xf numFmtId="0" fontId="0" fillId="0" borderId="0" xfId="0" applyFill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0" fillId="0" borderId="0" xfId="0" applyFill="1"/>
    <xf numFmtId="0" fontId="1" fillId="0" borderId="0" xfId="0" applyFont="1" applyFill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2" fillId="0" borderId="0" xfId="3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7" fillId="0" borderId="0" xfId="3" applyFill="1" applyAlignment="1">
      <alignment horizontal="center" vertical="center"/>
    </xf>
    <xf numFmtId="0" fontId="7" fillId="0" borderId="0" xfId="3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5">
    <cellStyle name="Hiperligação" xfId="2" builtinId="8"/>
    <cellStyle name="Hiperligação 2" xfId="4" xr:uid="{352E84C6-E98C-4890-B671-F73B585D0EF8}"/>
    <cellStyle name="Normal" xfId="0" builtinId="0"/>
    <cellStyle name="Normal 2" xfId="3" xr:uid="{4E589255-3E8C-4EE2-A9A1-6FD1EC4ABB09}"/>
    <cellStyle name="Percentagem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966FF"/>
      <color rgb="FFCC6600"/>
      <color rgb="FF99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PT" b="1">
                <a:latin typeface="Times New Roman" panose="02020603050405020304" pitchFamily="18" charset="0"/>
                <a:cs typeface="Times New Roman" panose="02020603050405020304" pitchFamily="18" charset="0"/>
              </a:rPr>
              <a:t>Success</a:t>
            </a:r>
            <a:r>
              <a:rPr lang="pt-PT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rate as a function of problem complexity level</a:t>
            </a:r>
            <a:endParaRPr lang="pt-PT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868160522204124"/>
          <c:y val="1.5444168603248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8.7461063552038074E-2"/>
          <c:y val="0.18845716195222664"/>
          <c:w val="0.44007554430747509"/>
          <c:h val="0.55469300086939555"/>
        </c:manualLayout>
      </c:layout>
      <c:lineChart>
        <c:grouping val="standard"/>
        <c:varyColors val="0"/>
        <c:ser>
          <c:idx val="7"/>
          <c:order val="0"/>
          <c:tx>
            <c:strRef>
              <c:f>Programs!$W$115</c:f>
              <c:strCache>
                <c:ptCount val="1"/>
                <c:pt idx="0">
                  <c:v>Multimodel (C.O. 4.5 | GPT5-2) repair@10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Programs!$W$116:$W$119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0.9285714285714286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258-42BD-8AAF-F82A5DD8686B}"/>
            </c:ext>
          </c:extLst>
        </c:ser>
        <c:ser>
          <c:idx val="8"/>
          <c:order val="1"/>
          <c:tx>
            <c:strRef>
              <c:f>Programs!$X$115</c:f>
              <c:strCache>
                <c:ptCount val="1"/>
                <c:pt idx="0">
                  <c:v>Claude Opus 4.5 T=0.5 repair@10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Programs!$X$116:$X$119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258-42BD-8AAF-F82A5DD8686B}"/>
            </c:ext>
          </c:extLst>
        </c:ser>
        <c:ser>
          <c:idx val="9"/>
          <c:order val="2"/>
          <c:tx>
            <c:strRef>
              <c:f>Programs!$Y$115</c:f>
              <c:strCache>
                <c:ptCount val="1"/>
                <c:pt idx="0">
                  <c:v>Claude Opus4.5 T=0 repair@10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Programs!$Y$116:$Y$119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258-42BD-8AAF-F82A5DD8686B}"/>
            </c:ext>
          </c:extLst>
        </c:ser>
        <c:ser>
          <c:idx val="10"/>
          <c:order val="3"/>
          <c:tx>
            <c:strRef>
              <c:f>Programs!$Z$115</c:f>
              <c:strCache>
                <c:ptCount val="1"/>
                <c:pt idx="0">
                  <c:v>GPT-5.2 R=Low repair@10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Programs!$Z$116:$Z$119</c:f>
              <c:numCache>
                <c:formatCode>0%</c:formatCode>
                <c:ptCount val="4"/>
                <c:pt idx="0">
                  <c:v>1</c:v>
                </c:pt>
                <c:pt idx="1">
                  <c:v>0.96296296296296291</c:v>
                </c:pt>
                <c:pt idx="2">
                  <c:v>0.88888888888888884</c:v>
                </c:pt>
                <c:pt idx="3">
                  <c:v>0.7142857142857143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258-42BD-8AAF-F82A5DD8686B}"/>
            </c:ext>
          </c:extLst>
        </c:ser>
        <c:ser>
          <c:idx val="11"/>
          <c:order val="4"/>
          <c:tx>
            <c:strRef>
              <c:f>Programs!$AA$115</c:f>
              <c:strCache>
                <c:ptCount val="1"/>
                <c:pt idx="0">
                  <c:v>GPT-5.2 R=None repair@10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Programs!$AA$116:$AA$119</c:f>
              <c:numCache>
                <c:formatCode>0%</c:formatCode>
                <c:ptCount val="4"/>
                <c:pt idx="0">
                  <c:v>0.9642857142857143</c:v>
                </c:pt>
                <c:pt idx="1">
                  <c:v>0.85185185185185186</c:v>
                </c:pt>
                <c:pt idx="2">
                  <c:v>0.59259259259259256</c:v>
                </c:pt>
                <c:pt idx="3">
                  <c:v>0.39285714285714285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258-42BD-8AAF-F82A5DD8686B}"/>
            </c:ext>
          </c:extLst>
        </c:ser>
        <c:ser>
          <c:idx val="12"/>
          <c:order val="5"/>
          <c:tx>
            <c:strRef>
              <c:f>Programs!$AB$115</c:f>
              <c:strCache>
                <c:ptCount val="1"/>
                <c:pt idx="0">
                  <c:v>Deepseek V3.2 T=0.5 repair@10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Programs!$AB$116:$AB$119</c:f>
              <c:numCache>
                <c:formatCode>0%</c:formatCode>
                <c:ptCount val="4"/>
                <c:pt idx="0">
                  <c:v>0.9642857142857143</c:v>
                </c:pt>
                <c:pt idx="1">
                  <c:v>0.92592592592592593</c:v>
                </c:pt>
                <c:pt idx="2">
                  <c:v>0.59259259259259256</c:v>
                </c:pt>
                <c:pt idx="3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258-42BD-8AAF-F82A5DD8686B}"/>
            </c:ext>
          </c:extLst>
        </c:ser>
        <c:ser>
          <c:idx val="13"/>
          <c:order val="6"/>
          <c:tx>
            <c:strRef>
              <c:f>Programs!$AC$115</c:f>
              <c:strCache>
                <c:ptCount val="1"/>
                <c:pt idx="0">
                  <c:v>GPT-4 T=0.5 repair@10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Programs!$AC$116:$AC$119</c:f>
              <c:numCache>
                <c:formatCode>0%</c:formatCode>
                <c:ptCount val="4"/>
                <c:pt idx="0">
                  <c:v>0.7857142857142857</c:v>
                </c:pt>
                <c:pt idx="1">
                  <c:v>0.40740740740740738</c:v>
                </c:pt>
                <c:pt idx="2">
                  <c:v>0.14814814814814814</c:v>
                </c:pt>
                <c:pt idx="3">
                  <c:v>3.5714285714285712E-2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258-42BD-8AAF-F82A5DD8686B}"/>
            </c:ext>
          </c:extLst>
        </c:ser>
        <c:ser>
          <c:idx val="0"/>
          <c:order val="7"/>
          <c:tx>
            <c:strRef>
              <c:f>Programs!$P$115</c:f>
              <c:strCache>
                <c:ptCount val="1"/>
                <c:pt idx="0">
                  <c:v>Multimodel (C.O 4.5 | GPT5-2) pass@5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Programs!$P$116:$P$119</c:f>
              <c:numCache>
                <c:formatCode>0%</c:formatCode>
                <c:ptCount val="4"/>
                <c:pt idx="0">
                  <c:v>0.9285714285714286</c:v>
                </c:pt>
                <c:pt idx="1">
                  <c:v>0.59259259259259256</c:v>
                </c:pt>
                <c:pt idx="2">
                  <c:v>0.55555555555555558</c:v>
                </c:pt>
                <c:pt idx="3">
                  <c:v>0.21428571428571427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8-42BD-8AAF-F82A5DD8686B}"/>
            </c:ext>
          </c:extLst>
        </c:ser>
        <c:ser>
          <c:idx val="1"/>
          <c:order val="8"/>
          <c:tx>
            <c:strRef>
              <c:f>Programs!$Q$115</c:f>
              <c:strCache>
                <c:ptCount val="1"/>
                <c:pt idx="0">
                  <c:v>Claude Opus 4.5 T=0.5 pass@5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Programs!$Q$116:$Q$119</c:f>
              <c:numCache>
                <c:formatCode>0%</c:formatCode>
                <c:ptCount val="4"/>
                <c:pt idx="0">
                  <c:v>0.9285714285714286</c:v>
                </c:pt>
                <c:pt idx="1">
                  <c:v>0.59259259259259256</c:v>
                </c:pt>
                <c:pt idx="2">
                  <c:v>0.40740740740740738</c:v>
                </c:pt>
                <c:pt idx="3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8-42BD-8AAF-F82A5DD8686B}"/>
            </c:ext>
          </c:extLst>
        </c:ser>
        <c:ser>
          <c:idx val="2"/>
          <c:order val="9"/>
          <c:tx>
            <c:strRef>
              <c:f>Programs!$R$115</c:f>
              <c:strCache>
                <c:ptCount val="1"/>
                <c:pt idx="0">
                  <c:v>Claude Opus 4.5 T=0 pass@5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Programs!$R$116:$R$119</c:f>
              <c:numCache>
                <c:formatCode>0%</c:formatCode>
                <c:ptCount val="4"/>
                <c:pt idx="0">
                  <c:v>0.8928571428571429</c:v>
                </c:pt>
                <c:pt idx="1">
                  <c:v>0.59259259259259256</c:v>
                </c:pt>
                <c:pt idx="2">
                  <c:v>0.37037037037037035</c:v>
                </c:pt>
                <c:pt idx="3">
                  <c:v>0.10714285714285714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58-42BD-8AAF-F82A5DD8686B}"/>
            </c:ext>
          </c:extLst>
        </c:ser>
        <c:ser>
          <c:idx val="3"/>
          <c:order val="10"/>
          <c:tx>
            <c:strRef>
              <c:f>Programs!$S$115</c:f>
              <c:strCache>
                <c:ptCount val="1"/>
                <c:pt idx="0">
                  <c:v>GPT-5.2 R=Low pass@5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Programs!$S$116:$S$119</c:f>
              <c:numCache>
                <c:formatCode>0%</c:formatCode>
                <c:ptCount val="4"/>
                <c:pt idx="0">
                  <c:v>0.7857142857142857</c:v>
                </c:pt>
                <c:pt idx="1">
                  <c:v>0.48148148148148145</c:v>
                </c:pt>
                <c:pt idx="2">
                  <c:v>0.33333333333333331</c:v>
                </c:pt>
                <c:pt idx="3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58-42BD-8AAF-F82A5DD8686B}"/>
            </c:ext>
          </c:extLst>
        </c:ser>
        <c:ser>
          <c:idx val="4"/>
          <c:order val="11"/>
          <c:tx>
            <c:strRef>
              <c:f>Programs!$T$115</c:f>
              <c:strCache>
                <c:ptCount val="1"/>
                <c:pt idx="0">
                  <c:v>GPT-5.2 R=None pass@5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Programs!$T$116:$T$119</c:f>
              <c:numCache>
                <c:formatCode>0%</c:formatCode>
                <c:ptCount val="4"/>
                <c:pt idx="0">
                  <c:v>0.8214285714285714</c:v>
                </c:pt>
                <c:pt idx="1">
                  <c:v>0.44444444444444442</c:v>
                </c:pt>
                <c:pt idx="2">
                  <c:v>0.14814814814814814</c:v>
                </c:pt>
                <c:pt idx="3">
                  <c:v>3.5714285714285712E-2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58-42BD-8AAF-F82A5DD8686B}"/>
            </c:ext>
          </c:extLst>
        </c:ser>
        <c:ser>
          <c:idx val="5"/>
          <c:order val="12"/>
          <c:tx>
            <c:strRef>
              <c:f>Programs!$U$115</c:f>
              <c:strCache>
                <c:ptCount val="1"/>
                <c:pt idx="0">
                  <c:v>DeepSeek V3.2 T=0.5 pass@5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Programs!$U$116:$U$119</c:f>
              <c:numCache>
                <c:formatCode>0%</c:formatCode>
                <c:ptCount val="4"/>
                <c:pt idx="0">
                  <c:v>0.7857142857142857</c:v>
                </c:pt>
                <c:pt idx="1">
                  <c:v>0.37037037037037035</c:v>
                </c:pt>
                <c:pt idx="2">
                  <c:v>0.14814814814814814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58-42BD-8AAF-F82A5DD8686B}"/>
            </c:ext>
          </c:extLst>
        </c:ser>
        <c:ser>
          <c:idx val="6"/>
          <c:order val="13"/>
          <c:tx>
            <c:strRef>
              <c:f>Programs!$V$115</c:f>
              <c:strCache>
                <c:ptCount val="1"/>
                <c:pt idx="0">
                  <c:v>GPT-4 T=0.5 pass@5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Programs!$G$116:$G$119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Programs!$V$116:$V$119</c:f>
              <c:numCache>
                <c:formatCode>0%</c:formatCode>
                <c:ptCount val="4"/>
                <c:pt idx="0">
                  <c:v>0.7857142857142857</c:v>
                </c:pt>
                <c:pt idx="1">
                  <c:v>0.33333333333333331</c:v>
                </c:pt>
                <c:pt idx="2">
                  <c:v>3.7037037037037035E-2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58-42BD-8AAF-F82A5DD86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890447"/>
        <c:axId val="938889487"/>
      </c:lineChart>
      <c:catAx>
        <c:axId val="938890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PT" sz="10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Problem complexity level (quartile)</a:t>
                </a:r>
                <a:br>
                  <a:rPr lang="pt-PT" sz="10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</a:br>
                <a:r>
                  <a:rPr lang="pt-PT" sz="10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[Complexity=1xProgLOC+2.5xAnnotLOC+6.3xHelperLOC]</a:t>
                </a:r>
              </a:p>
            </c:rich>
          </c:tx>
          <c:layout>
            <c:manualLayout>
              <c:xMode val="edge"/>
              <c:yMode val="edge"/>
              <c:x val="6.2043755971252314E-2"/>
              <c:y val="0.83509960236736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38889487"/>
        <c:crosses val="autoZero"/>
        <c:auto val="1"/>
        <c:lblAlgn val="ctr"/>
        <c:lblOffset val="100"/>
        <c:noMultiLvlLbl val="0"/>
      </c:catAx>
      <c:valAx>
        <c:axId val="9388894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PT" sz="10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P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3889044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399980693335838"/>
          <c:y val="0.13007133672056037"/>
          <c:w val="0.4264705540003827"/>
          <c:h val="0.83599744139843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PT" sz="1400" b="1"/>
              <a:t>pass@k </a:t>
            </a:r>
          </a:p>
        </c:rich>
      </c:tx>
      <c:layout>
        <c:manualLayout>
          <c:xMode val="edge"/>
          <c:yMode val="edge"/>
          <c:x val="0.33784589777377072"/>
          <c:y val="2.3031245322010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7.3046630509007462E-2"/>
          <c:y val="0.11827252637252034"/>
          <c:w val="0.59912540595601738"/>
          <c:h val="0.74928281738020353"/>
        </c:manualLayout>
      </c:layout>
      <c:lineChart>
        <c:grouping val="standard"/>
        <c:varyColors val="0"/>
        <c:ser>
          <c:idx val="2"/>
          <c:order val="0"/>
          <c:tx>
            <c:strRef>
              <c:f>Charts!$A$25</c:f>
              <c:strCache>
                <c:ptCount val="1"/>
                <c:pt idx="0">
                  <c:v>Multimodel (Claude Opus 4.5 T=0.5 | GPT-5.2 R=Low)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381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856106506163263E-2"/>
                  <c:y val="-1.43942913412232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23-4DD4-9A34-8C22EF7709D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79-4C2A-AB4C-039D069ACDD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79-4C2A-AB4C-039D069ACDD6}"/>
                </c:ext>
              </c:extLst>
            </c:dLbl>
            <c:dLbl>
              <c:idx val="4"/>
              <c:layout>
                <c:manualLayout>
                  <c:x val="-1.8122906255148552E-3"/>
                  <c:y val="-7.494678672205137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E23-4DD4-9A34-8C22EF770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Charts!$B$24:$F$24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Charts!$B$25:$F$25</c:f>
              <c:numCache>
                <c:formatCode>0.0%</c:formatCode>
                <c:ptCount val="5"/>
                <c:pt idx="0">
                  <c:v>0.50909090909090904</c:v>
                </c:pt>
                <c:pt idx="1">
                  <c:v>0.51818181818181808</c:v>
                </c:pt>
                <c:pt idx="2">
                  <c:v>0.5454545454545453</c:v>
                </c:pt>
                <c:pt idx="3">
                  <c:v>0.57272727272727253</c:v>
                </c:pt>
                <c:pt idx="4">
                  <c:v>0.57272727272727253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25-4497-BCFF-894497CD992E}"/>
            </c:ext>
          </c:extLst>
        </c:ser>
        <c:ser>
          <c:idx val="3"/>
          <c:order val="1"/>
          <c:tx>
            <c:strRef>
              <c:f>Charts!$A$26</c:f>
              <c:strCache>
                <c:ptCount val="1"/>
                <c:pt idx="0">
                  <c:v>Claude Opus 4.5  T=0.5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381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3892524657119101E-2"/>
                  <c:y val="8.038220117715702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23-4DD4-9A34-8C22EF7709D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23-4DD4-9A34-8C22EF7709D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79-4C2A-AB4C-039D069ACDD6}"/>
                </c:ext>
              </c:extLst>
            </c:dLbl>
            <c:dLbl>
              <c:idx val="4"/>
              <c:layout>
                <c:manualLayout>
                  <c:x val="-2.6195328724297915E-3"/>
                  <c:y val="-9.219560320876880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E23-4DD4-9A34-8C22EF770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Charts!$B$24:$F$24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Charts!$B$26:$F$26</c:f>
              <c:numCache>
                <c:formatCode>0.0%</c:formatCode>
                <c:ptCount val="5"/>
                <c:pt idx="0">
                  <c:v>0.46363636363636362</c:v>
                </c:pt>
                <c:pt idx="1">
                  <c:v>0.46363636363636362</c:v>
                </c:pt>
                <c:pt idx="2">
                  <c:v>0.49090909090909091</c:v>
                </c:pt>
                <c:pt idx="3">
                  <c:v>0.50909090909090904</c:v>
                </c:pt>
                <c:pt idx="4">
                  <c:v>0.51818181818181808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25-4497-BCFF-894497CD992E}"/>
            </c:ext>
          </c:extLst>
        </c:ser>
        <c:ser>
          <c:idx val="1"/>
          <c:order val="2"/>
          <c:tx>
            <c:strRef>
              <c:f>Charts!$A$31</c:f>
              <c:strCache>
                <c:ptCount val="1"/>
                <c:pt idx="0">
                  <c:v>Claude Opus 4.5  T=0.0</c:v>
                </c:pt>
              </c:strCache>
            </c:strRef>
          </c:tx>
          <c:spPr>
            <a:ln w="381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38100">
                <a:solidFill>
                  <a:schemeClr val="accent2"/>
                </a:solidFill>
                <a:prstDash val="sysDot"/>
              </a:ln>
              <a:effectLst/>
            </c:spPr>
          </c:marker>
          <c:dLbls>
            <c:dLbl>
              <c:idx val="0"/>
              <c:layout>
                <c:manualLayout>
                  <c:x val="-5.9933732403390262E-2"/>
                  <c:y val="-7.494678672205184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23-4DD4-9A34-8C22EF7709D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23-4DD4-9A34-8C22EF7709D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84D-403A-A570-ED16B4757BD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23-4DD4-9A34-8C22EF7709DA}"/>
                </c:ext>
              </c:extLst>
            </c:dLbl>
            <c:dLbl>
              <c:idx val="4"/>
              <c:layout>
                <c:manualLayout>
                  <c:x val="-1.9780613168498279E-4"/>
                  <c:y val="2.854611219825436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E23-4DD4-9A34-8C22EF770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Charts!$B$31:$F$31</c:f>
              <c:numCache>
                <c:formatCode>0.0%</c:formatCode>
                <c:ptCount val="5"/>
                <c:pt idx="0">
                  <c:v>0.48181818181818181</c:v>
                </c:pt>
                <c:pt idx="1">
                  <c:v>0.49090909090909091</c:v>
                </c:pt>
                <c:pt idx="2">
                  <c:v>0.49090909090909091</c:v>
                </c:pt>
                <c:pt idx="3">
                  <c:v>0.49090909090909091</c:v>
                </c:pt>
                <c:pt idx="4">
                  <c:v>0.49090909090909091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4D-403A-A570-ED16B4757BD3}"/>
            </c:ext>
          </c:extLst>
        </c:ser>
        <c:ser>
          <c:idx val="0"/>
          <c:order val="3"/>
          <c:tx>
            <c:strRef>
              <c:f>Charts!$A$27</c:f>
              <c:strCache>
                <c:ptCount val="1"/>
                <c:pt idx="0">
                  <c:v>GPT-5.2 R=Low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/>
              </a:solidFill>
              <a:ln w="38100">
                <a:solidFill>
                  <a:schemeClr val="accent5"/>
                </a:solidFill>
              </a:ln>
              <a:effectLst/>
            </c:spPr>
          </c:marker>
          <c:dPt>
            <c:idx val="2"/>
            <c:marker>
              <c:symbol val="triangle"/>
              <c:size val="6"/>
              <c:spPr>
                <a:solidFill>
                  <a:schemeClr val="accent5"/>
                </a:solidFill>
                <a:ln w="38100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92F-4F1B-8E66-6BD415042F1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84D-403A-A570-ED16B4757BD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79-4C2A-AB4C-039D069ACDD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E23-4DD4-9A34-8C22EF7709DA}"/>
                </c:ext>
              </c:extLst>
            </c:dLbl>
            <c:dLbl>
              <c:idx val="4"/>
              <c:layout>
                <c:manualLayout>
                  <c:x val="6.0943611522995349E-4"/>
                  <c:y val="-2.320033726189842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E23-4DD4-9A34-8C22EF770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Charts!$B$24:$F$24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Charts!$B$27:$F$27</c:f>
              <c:numCache>
                <c:formatCode>0.0%</c:formatCode>
                <c:ptCount val="5"/>
                <c:pt idx="0">
                  <c:v>0.32727272727272727</c:v>
                </c:pt>
                <c:pt idx="1">
                  <c:v>0.39090909090909087</c:v>
                </c:pt>
                <c:pt idx="2">
                  <c:v>0.39999999999999997</c:v>
                </c:pt>
                <c:pt idx="3">
                  <c:v>0.43636363636363634</c:v>
                </c:pt>
                <c:pt idx="4">
                  <c:v>0.43636363636363634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5-4497-BCFF-894497CD992E}"/>
            </c:ext>
          </c:extLst>
        </c:ser>
        <c:ser>
          <c:idx val="5"/>
          <c:order val="4"/>
          <c:tx>
            <c:strRef>
              <c:f>Charts!$A$28</c:f>
              <c:strCache>
                <c:ptCount val="1"/>
                <c:pt idx="0">
                  <c:v>GPT-5.2 R=None</c:v>
                </c:pt>
              </c:strCache>
            </c:strRef>
          </c:tx>
          <c:spPr>
            <a:ln w="3810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triangle"/>
            <c:size val="5"/>
            <c:spPr>
              <a:solidFill>
                <a:schemeClr val="accent5"/>
              </a:solidFill>
              <a:ln w="38100">
                <a:solidFill>
                  <a:schemeClr val="accent5"/>
                </a:solidFill>
                <a:prstDash val="sysDot"/>
              </a:ln>
              <a:effectLst/>
            </c:spPr>
          </c:marker>
          <c:dLbls>
            <c:dLbl>
              <c:idx val="0"/>
              <c:layout>
                <c:manualLayout>
                  <c:x val="-5.9933732403390283E-2"/>
                  <c:y val="-7.494678672205121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E23-4DD4-9A34-8C22EF7709D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E23-4DD4-9A34-8C22EF7709DA}"/>
                </c:ext>
              </c:extLst>
            </c:dLbl>
            <c:dLbl>
              <c:idx val="2"/>
              <c:layout>
                <c:manualLayout>
                  <c:x val="-3.4101980502112307E-2"/>
                  <c:y val="-2.8193258456266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E23-4DD4-9A34-8C22EF7709D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E23-4DD4-9A34-8C22EF7709DA}"/>
                </c:ext>
              </c:extLst>
            </c:dLbl>
            <c:dLbl>
              <c:idx val="4"/>
              <c:layout>
                <c:manualLayout>
                  <c:x val="-1.9780613168498279E-4"/>
                  <c:y val="-1.09444419695487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E23-4DD4-9A34-8C22EF770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Charts!$B$24:$F$24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Charts!$B$28:$F$28</c:f>
              <c:numCache>
                <c:formatCode>0.0%</c:formatCode>
                <c:ptCount val="5"/>
                <c:pt idx="0">
                  <c:v>0.32727272727272727</c:v>
                </c:pt>
                <c:pt idx="1">
                  <c:v>0.35454545454545455</c:v>
                </c:pt>
                <c:pt idx="2">
                  <c:v>0.35454545454545455</c:v>
                </c:pt>
                <c:pt idx="3">
                  <c:v>0.36363636363636365</c:v>
                </c:pt>
                <c:pt idx="4">
                  <c:v>0.36363636363636365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F6-4687-930E-B31A220A51A8}"/>
            </c:ext>
          </c:extLst>
        </c:ser>
        <c:ser>
          <c:idx val="4"/>
          <c:order val="5"/>
          <c:tx>
            <c:strRef>
              <c:f>Charts!$A$29</c:f>
              <c:strCache>
                <c:ptCount val="1"/>
                <c:pt idx="0">
                  <c:v>DeepSeek-V3.2 T=0.5</c:v>
                </c:pt>
              </c:strCache>
            </c:strRef>
          </c:tx>
          <c:spPr>
            <a:ln w="381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38100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316267978732687E-2"/>
                  <c:y val="2.4486563615892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E23-4DD4-9A34-8C22EF7709D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79-4C2A-AB4C-039D069ACDD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779-4C2A-AB4C-039D069ACDD6}"/>
                </c:ext>
              </c:extLst>
            </c:dLbl>
            <c:dLbl>
              <c:idx val="4"/>
              <c:layout>
                <c:manualLayout>
                  <c:x val="-3.5069039254269786E-3"/>
                  <c:y val="4.038237642049691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E23-4DD4-9A34-8C22EF770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Charts!$B$24:$F$24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Charts!$B$29:$F$29</c:f>
              <c:numCache>
                <c:formatCode>0.0%</c:formatCode>
                <c:ptCount val="5"/>
                <c:pt idx="0">
                  <c:v>0.3</c:v>
                </c:pt>
                <c:pt idx="1">
                  <c:v>0.32727272727272727</c:v>
                </c:pt>
                <c:pt idx="2">
                  <c:v>0.32727272727272727</c:v>
                </c:pt>
                <c:pt idx="3">
                  <c:v>0.32727272727272727</c:v>
                </c:pt>
                <c:pt idx="4">
                  <c:v>0.32727272727272727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2F-4F1B-8E66-6BD415042F16}"/>
            </c:ext>
          </c:extLst>
        </c:ser>
        <c:ser>
          <c:idx val="6"/>
          <c:order val="6"/>
          <c:tx>
            <c:strRef>
              <c:f>Charts!$A$30</c:f>
              <c:strCache>
                <c:ptCount val="1"/>
                <c:pt idx="0">
                  <c:v>GPT-4 T=0.5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60000"/>
                </a:schemeClr>
              </a:solidFill>
              <a:ln w="28575">
                <a:solidFill>
                  <a:schemeClr val="accent6"/>
                </a:solidFill>
                <a:prstDash val="solid"/>
              </a:ln>
              <a:effectLst/>
            </c:spPr>
          </c:marker>
          <c:dLbls>
            <c:dLbl>
              <c:idx val="0"/>
              <c:layout>
                <c:manualLayout>
                  <c:x val="-6.1766407542940528E-2"/>
                  <c:y val="-2.78882642295548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79-4C2A-AB4C-039D069ACDD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779-4C2A-AB4C-039D069ACDD6}"/>
                </c:ext>
              </c:extLst>
            </c:dLbl>
            <c:dLbl>
              <c:idx val="2"/>
              <c:layout>
                <c:manualLayout>
                  <c:x val="-3.0977509922449555E-2"/>
                  <c:y val="3.01232805783850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779-4C2A-AB4C-039D069ACDD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779-4C2A-AB4C-039D069ACDD6}"/>
                </c:ext>
              </c:extLst>
            </c:dLbl>
            <c:dLbl>
              <c:idx val="4"/>
              <c:layout>
                <c:manualLayout>
                  <c:x val="-3.2675020640076939E-3"/>
                  <c:y val="-5.8871373170089523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779-4C2A-AB4C-039D069ACD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Charts!$B$30:$F$30</c:f>
              <c:numCache>
                <c:formatCode>0.0%</c:formatCode>
                <c:ptCount val="5"/>
                <c:pt idx="0">
                  <c:v>0.2</c:v>
                </c:pt>
                <c:pt idx="1">
                  <c:v>0.24545454545454548</c:v>
                </c:pt>
                <c:pt idx="2">
                  <c:v>0.26363636363636367</c:v>
                </c:pt>
                <c:pt idx="3">
                  <c:v>0.29090909090909095</c:v>
                </c:pt>
                <c:pt idx="4">
                  <c:v>0.29090909090909095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79-4C2A-AB4C-039D069ACD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8605199"/>
        <c:axId val="818602799"/>
      </c:lineChart>
      <c:catAx>
        <c:axId val="81860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  <c:crossAx val="818602799"/>
        <c:crosses val="autoZero"/>
        <c:auto val="1"/>
        <c:lblAlgn val="ctr"/>
        <c:lblOffset val="100"/>
        <c:noMultiLvlLbl val="0"/>
      </c:catAx>
      <c:valAx>
        <c:axId val="818602799"/>
        <c:scaling>
          <c:orientation val="minMax"/>
          <c:max val="0.60000000000000009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  <c:crossAx val="818605199"/>
        <c:crosses val="autoZero"/>
        <c:crossBetween val="between"/>
        <c:majorUnit val="0.1"/>
      </c:valAx>
      <c:spPr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</c:legendEntry>
      <c:layout>
        <c:manualLayout>
          <c:xMode val="edge"/>
          <c:yMode val="edge"/>
          <c:x val="0.71339221635302807"/>
          <c:y val="0.11686396080635407"/>
          <c:w val="0.26380949416818611"/>
          <c:h val="0.74480301201504473"/>
        </c:manualLayout>
      </c:layout>
      <c:overlay val="0"/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PT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repair@k </a:t>
            </a:r>
          </a:p>
        </c:rich>
      </c:tx>
      <c:layout>
        <c:manualLayout>
          <c:xMode val="edge"/>
          <c:yMode val="edge"/>
          <c:x val="0.32646850376104675"/>
          <c:y val="1.9507163014272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7.5892055866246783E-2"/>
          <c:y val="0.11237736460485276"/>
          <c:w val="0.59461485363381039"/>
          <c:h val="0.79615290098702418"/>
        </c:manualLayout>
      </c:layout>
      <c:lineChart>
        <c:grouping val="standard"/>
        <c:varyColors val="0"/>
        <c:ser>
          <c:idx val="3"/>
          <c:order val="0"/>
          <c:tx>
            <c:strRef>
              <c:f>Charts!$A$38</c:f>
              <c:strCache>
                <c:ptCount val="1"/>
                <c:pt idx="0">
                  <c:v>Multimodel (Claude Opus 4.5 T=0.5 | GPT-5.2 R=Low)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381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5076097334849191E-2"/>
                  <c:y val="-4.0797545124972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A32-465C-BC99-5ABB75DDE09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A32-465C-BC99-5ABB75DDE0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A32-465C-BC99-5ABB75DDE09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FA32-465C-BC99-5ABB75DDE09A}"/>
                </c:ext>
              </c:extLst>
            </c:dLbl>
            <c:dLbl>
              <c:idx val="4"/>
              <c:layout>
                <c:manualLayout>
                  <c:x val="-3.6819099121014991E-2"/>
                  <c:y val="-2.92770236398092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A32-465C-BC99-5ABB75DDE09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A32-465C-BC99-5ABB75DDE09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A32-465C-BC99-5ABB75DDE09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A32-465C-BC99-5ABB75DDE09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A32-465C-BC99-5ABB75DDE09A}"/>
                </c:ext>
              </c:extLst>
            </c:dLbl>
            <c:dLbl>
              <c:idx val="9"/>
              <c:layout>
                <c:manualLayout>
                  <c:x val="2.158657414667452E-2"/>
                  <c:y val="-2.67482317926430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A32-465C-BC99-5ABB75DDE0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Charts!$B$24:$K$24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Charts!$B$38:$K$38</c:f>
              <c:numCache>
                <c:formatCode>0.0%</c:formatCode>
                <c:ptCount val="10"/>
                <c:pt idx="0">
                  <c:v>0.47272727272727272</c:v>
                </c:pt>
                <c:pt idx="1">
                  <c:v>0.75454545454545452</c:v>
                </c:pt>
                <c:pt idx="2">
                  <c:v>0.88181818181818183</c:v>
                </c:pt>
                <c:pt idx="3">
                  <c:v>0.92727272727272725</c:v>
                </c:pt>
                <c:pt idx="4">
                  <c:v>0.94545454545454544</c:v>
                </c:pt>
                <c:pt idx="5">
                  <c:v>0.97272727272727266</c:v>
                </c:pt>
                <c:pt idx="6">
                  <c:v>0.97272727272727266</c:v>
                </c:pt>
                <c:pt idx="7">
                  <c:v>0.9818181818181817</c:v>
                </c:pt>
                <c:pt idx="8">
                  <c:v>0.9818181818181817</c:v>
                </c:pt>
                <c:pt idx="9">
                  <c:v>0.9818181818181817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21-4048-9A3C-B2A43118175B}"/>
            </c:ext>
          </c:extLst>
        </c:ser>
        <c:ser>
          <c:idx val="6"/>
          <c:order val="1"/>
          <c:tx>
            <c:strRef>
              <c:f>Charts!$A$32</c:f>
              <c:strCache>
                <c:ptCount val="1"/>
                <c:pt idx="0">
                  <c:v>Claude Opus 4.5 T=0.5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38100">
                <a:solidFill>
                  <a:schemeClr val="accent2"/>
                </a:solidFill>
              </a:ln>
              <a:effectLst/>
            </c:spPr>
          </c:marker>
          <c:dPt>
            <c:idx val="10"/>
            <c:marker>
              <c:symbol val="diamond"/>
              <c:size val="6"/>
              <c:spPr>
                <a:solidFill>
                  <a:schemeClr val="accent2"/>
                </a:solidFill>
                <a:ln w="38100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32-465C-BC99-5ABB75DDE09A}"/>
              </c:ext>
            </c:extLst>
          </c:dPt>
          <c:dPt>
            <c:idx val="12"/>
            <c:marker>
              <c:symbol val="diamond"/>
              <c:size val="6"/>
              <c:spPr>
                <a:solidFill>
                  <a:schemeClr val="accent2"/>
                </a:solidFill>
                <a:ln w="381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510-4628-B76E-16337ADB62B1}"/>
              </c:ext>
            </c:extLst>
          </c:dPt>
          <c:dLbls>
            <c:dLbl>
              <c:idx val="0"/>
              <c:layout>
                <c:manualLayout>
                  <c:x val="-3.7426538145272477E-2"/>
                  <c:y val="2.9708242170368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A32-465C-BC99-5ABB75DDE09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A32-465C-BC99-5ABB75DDE0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A32-465C-BC99-5ABB75DDE09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A32-465C-BC99-5ABB75DDE09A}"/>
                </c:ext>
              </c:extLst>
            </c:dLbl>
            <c:dLbl>
              <c:idx val="4"/>
              <c:layout>
                <c:manualLayout>
                  <c:x val="-3.3853954121364584E-2"/>
                  <c:y val="-2.32886255133902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A32-465C-BC99-5ABB75DDE09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A32-465C-BC99-5ABB75DDE09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A32-465C-BC99-5ABB75DDE09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A32-465C-BC99-5ABB75DDE09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A32-465C-BC99-5ABB75DDE09A}"/>
                </c:ext>
              </c:extLst>
            </c:dLbl>
            <c:dLbl>
              <c:idx val="9"/>
              <c:layout>
                <c:manualLayout>
                  <c:x val="1.9143397322794607E-2"/>
                  <c:y val="-1.646774171656597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A32-465C-BC99-5ABB75DDE0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Charts!$B$24:$L$24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Charts!$B$32:$L$32</c:f>
              <c:numCache>
                <c:formatCode>0.0%</c:formatCode>
                <c:ptCount val="11"/>
                <c:pt idx="0">
                  <c:v>0.45454545454545453</c:v>
                </c:pt>
                <c:pt idx="1">
                  <c:v>0.71818181818181814</c:v>
                </c:pt>
                <c:pt idx="2">
                  <c:v>0.82727272727272727</c:v>
                </c:pt>
                <c:pt idx="3">
                  <c:v>0.8545454545454545</c:v>
                </c:pt>
                <c:pt idx="4">
                  <c:v>0.89999999999999991</c:v>
                </c:pt>
                <c:pt idx="5">
                  <c:v>0.92727272727272714</c:v>
                </c:pt>
                <c:pt idx="6">
                  <c:v>0.92727272727272714</c:v>
                </c:pt>
                <c:pt idx="7">
                  <c:v>0.93636363636363618</c:v>
                </c:pt>
                <c:pt idx="8">
                  <c:v>0.93636363636363618</c:v>
                </c:pt>
                <c:pt idx="9">
                  <c:v>0.9636363636363634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0F7-4A5E-9807-6D9C5BE1FAEA}"/>
            </c:ext>
          </c:extLst>
        </c:ser>
        <c:ser>
          <c:idx val="4"/>
          <c:order val="2"/>
          <c:tx>
            <c:strRef>
              <c:f>Charts!$A$33</c:f>
              <c:strCache>
                <c:ptCount val="1"/>
                <c:pt idx="0">
                  <c:v>Claude Opus 4.5 T=0.0</c:v>
                </c:pt>
              </c:strCache>
            </c:strRef>
          </c:tx>
          <c:spPr>
            <a:ln w="381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38100">
                <a:solidFill>
                  <a:schemeClr val="accent2"/>
                </a:solidFill>
                <a:prstDash val="sysDot"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A32-465C-BC99-5ABB75DDE09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A32-465C-BC99-5ABB75DDE0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A32-465C-BC99-5ABB75DDE09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A32-465C-BC99-5ABB75DDE09A}"/>
                </c:ext>
              </c:extLst>
            </c:dLbl>
            <c:dLbl>
              <c:idx val="4"/>
              <c:layout>
                <c:manualLayout>
                  <c:x val="-3.0648493995327812E-2"/>
                  <c:y val="2.56168667008523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A32-465C-BC99-5ABB75DDE09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A32-465C-BC99-5ABB75DDE09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A32-465C-BC99-5ABB75DDE09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A32-465C-BC99-5ABB75DDE09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A32-465C-BC99-5ABB75DDE09A}"/>
                </c:ext>
              </c:extLst>
            </c:dLbl>
            <c:dLbl>
              <c:idx val="9"/>
              <c:layout>
                <c:manualLayout>
                  <c:x val="1.7646321288089926E-2"/>
                  <c:y val="2.572514469072750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A32-465C-BC99-5ABB75DDE0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Charts!$B$33:$K$33</c:f>
              <c:numCache>
                <c:formatCode>0.0%</c:formatCode>
                <c:ptCount val="10"/>
                <c:pt idx="0">
                  <c:v>0.47272727272727272</c:v>
                </c:pt>
                <c:pt idx="1">
                  <c:v>0.77272727272727271</c:v>
                </c:pt>
                <c:pt idx="2">
                  <c:v>0.84545454545454546</c:v>
                </c:pt>
                <c:pt idx="3">
                  <c:v>0.84545454545454546</c:v>
                </c:pt>
                <c:pt idx="4">
                  <c:v>0.87272727272727268</c:v>
                </c:pt>
                <c:pt idx="5">
                  <c:v>0.90909090909090906</c:v>
                </c:pt>
                <c:pt idx="6">
                  <c:v>0.90909090909090906</c:v>
                </c:pt>
                <c:pt idx="7">
                  <c:v>0.90909090909090906</c:v>
                </c:pt>
                <c:pt idx="8">
                  <c:v>0.90909090909090906</c:v>
                </c:pt>
                <c:pt idx="9">
                  <c:v>0.92727272727272725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A32-465C-BC99-5ABB75DDE09A}"/>
            </c:ext>
          </c:extLst>
        </c:ser>
        <c:ser>
          <c:idx val="0"/>
          <c:order val="3"/>
          <c:tx>
            <c:strRef>
              <c:f>Charts!$A$34</c:f>
              <c:strCache>
                <c:ptCount val="1"/>
                <c:pt idx="0">
                  <c:v>GPT-5.2 R=Low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5"/>
              </a:solidFill>
              <a:ln w="38100">
                <a:solidFill>
                  <a:schemeClr val="accent5"/>
                </a:solidFill>
              </a:ln>
              <a:effectLst/>
            </c:spPr>
          </c:marker>
          <c:dPt>
            <c:idx val="10"/>
            <c:marker>
              <c:symbol val="triangle"/>
              <c:size val="5"/>
              <c:spPr>
                <a:solidFill>
                  <a:schemeClr val="accent5"/>
                </a:solidFill>
                <a:ln w="38100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chemeClr val="accent5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32-465C-BC99-5ABB75DDE09A}"/>
              </c:ext>
            </c:extLst>
          </c:dPt>
          <c:dPt>
            <c:idx val="12"/>
            <c:marker>
              <c:symbol val="triangle"/>
              <c:size val="5"/>
              <c:spPr>
                <a:solidFill>
                  <a:schemeClr val="accent5"/>
                </a:solidFill>
                <a:ln w="38100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510-4628-B76E-16337ADB62B1}"/>
              </c:ext>
            </c:extLst>
          </c:dPt>
          <c:dLbls>
            <c:dLbl>
              <c:idx val="0"/>
              <c:layout>
                <c:manualLayout>
                  <c:x val="-2.8198035278133696E-2"/>
                  <c:y val="3.23460624385741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0C-41F7-BBC8-21AE46255FE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BA-4E6E-BD34-3415F1F60CD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BA-4E6E-BD34-3415F1F60CD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A32-465C-BC99-5ABB75DDE09A}"/>
                </c:ext>
              </c:extLst>
            </c:dLbl>
            <c:dLbl>
              <c:idx val="4"/>
              <c:layout>
                <c:manualLayout>
                  <c:x val="-2.7443007009289477E-2"/>
                  <c:y val="3.18005497204780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FA32-465C-BC99-5ABB75DDE09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FA32-465C-BC99-5ABB75DDE09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A32-465C-BC99-5ABB75DDE09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A32-465C-BC99-5ABB75DDE09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A32-465C-BC99-5ABB75DDE09A}"/>
                </c:ext>
              </c:extLst>
            </c:dLbl>
            <c:dLbl>
              <c:idx val="9"/>
              <c:layout>
                <c:manualLayout>
                  <c:x val="1.8468250127043503E-2"/>
                  <c:y val="5.18534720323186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A32-465C-BC99-5ABB75DDE0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Charts!$B$34:$L$34</c:f>
              <c:numCache>
                <c:formatCode>0.0%</c:formatCode>
                <c:ptCount val="11"/>
                <c:pt idx="0">
                  <c:v>0.3</c:v>
                </c:pt>
                <c:pt idx="1">
                  <c:v>0.50909090909090904</c:v>
                </c:pt>
                <c:pt idx="2">
                  <c:v>0.61818181818181817</c:v>
                </c:pt>
                <c:pt idx="3">
                  <c:v>0.70909090909090911</c:v>
                </c:pt>
                <c:pt idx="4">
                  <c:v>0.75454545454545452</c:v>
                </c:pt>
                <c:pt idx="5">
                  <c:v>0.81818181818181812</c:v>
                </c:pt>
                <c:pt idx="6">
                  <c:v>0.84545454545454535</c:v>
                </c:pt>
                <c:pt idx="7">
                  <c:v>0.88181818181818172</c:v>
                </c:pt>
                <c:pt idx="8">
                  <c:v>0.89090909090909076</c:v>
                </c:pt>
                <c:pt idx="9">
                  <c:v>0.89090909090909076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E7-4110-841F-BBA6E18AB600}"/>
            </c:ext>
          </c:extLst>
        </c:ser>
        <c:ser>
          <c:idx val="2"/>
          <c:order val="4"/>
          <c:tx>
            <c:strRef>
              <c:f>Charts!$A$37</c:f>
              <c:strCache>
                <c:ptCount val="1"/>
                <c:pt idx="0">
                  <c:v>GPT-5.2 R=None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triang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ysDot"/>
              </a:ln>
              <a:effectLst/>
            </c:spPr>
          </c:marker>
          <c:dPt>
            <c:idx val="7"/>
            <c:marker>
              <c:symbol val="triangle"/>
              <c:size val="5"/>
              <c:spPr>
                <a:solidFill>
                  <a:schemeClr val="accent5"/>
                </a:solidFill>
                <a:ln w="38100">
                  <a:solidFill>
                    <a:schemeClr val="accent5"/>
                  </a:solidFill>
                  <a:prstDash val="sysDot"/>
                </a:ln>
                <a:effectLst/>
              </c:spPr>
            </c:marker>
            <c:bubble3D val="0"/>
            <c:spPr>
              <a:ln w="38100" cap="rnd">
                <a:solidFill>
                  <a:schemeClr val="accent5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FA32-465C-BC99-5ABB75DDE09A}"/>
              </c:ext>
            </c:extLst>
          </c:dPt>
          <c:dLbls>
            <c:dLbl>
              <c:idx val="0"/>
              <c:layout>
                <c:manualLayout>
                  <c:x val="-5.3435893480053731E-2"/>
                  <c:y val="-2.0197626251017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A32-465C-BC99-5ABB75DDE09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A32-465C-BC99-5ABB75DDE0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A32-465C-BC99-5ABB75DDE09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A32-465C-BC99-5ABB75DDE09A}"/>
                </c:ext>
              </c:extLst>
            </c:dLbl>
            <c:dLbl>
              <c:idx val="4"/>
              <c:layout>
                <c:manualLayout>
                  <c:x val="-2.2634776530231968E-2"/>
                  <c:y val="3.08184577704942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A32-465C-BC99-5ABB75DDE09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A32-465C-BC99-5ABB75DDE09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A32-465C-BC99-5ABB75DDE09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A32-465C-BC99-5ABB75DDE09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A32-465C-BC99-5ABB75DDE09A}"/>
                </c:ext>
              </c:extLst>
            </c:dLbl>
            <c:dLbl>
              <c:idx val="9"/>
              <c:layout>
                <c:manualLayout>
                  <c:x val="1.5327800044227832E-2"/>
                  <c:y val="-2.330916388328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A32-465C-BC99-5ABB75DDE0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Charts!$B$24:$K$24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Charts!$B$37:$K$37</c:f>
              <c:numCache>
                <c:formatCode>0.0%</c:formatCode>
                <c:ptCount val="10"/>
                <c:pt idx="0">
                  <c:v>0.32727272727272727</c:v>
                </c:pt>
                <c:pt idx="1">
                  <c:v>0.41818181818181821</c:v>
                </c:pt>
                <c:pt idx="2">
                  <c:v>0.5</c:v>
                </c:pt>
                <c:pt idx="3">
                  <c:v>0.5636363636363636</c:v>
                </c:pt>
                <c:pt idx="4">
                  <c:v>0.6</c:v>
                </c:pt>
                <c:pt idx="5">
                  <c:v>0.6272727272727272</c:v>
                </c:pt>
                <c:pt idx="6">
                  <c:v>0.65454545454545443</c:v>
                </c:pt>
                <c:pt idx="7">
                  <c:v>0.67272727272727262</c:v>
                </c:pt>
                <c:pt idx="8">
                  <c:v>0.69090909090909081</c:v>
                </c:pt>
                <c:pt idx="9">
                  <c:v>0.69999999999999984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10-4628-B76E-16337ADB62B1}"/>
            </c:ext>
          </c:extLst>
        </c:ser>
        <c:ser>
          <c:idx val="1"/>
          <c:order val="5"/>
          <c:tx>
            <c:strRef>
              <c:f>Charts!$A$35</c:f>
              <c:strCache>
                <c:ptCount val="1"/>
                <c:pt idx="0">
                  <c:v>DeepSeek-V3.2 T=0.5</c:v>
                </c:pt>
              </c:strCache>
            </c:strRef>
          </c:tx>
          <c:spPr>
            <a:ln w="381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38100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6261742380321875E-2"/>
                  <c:y val="1.24652861295155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BA-4E6E-BD34-3415F1F60CD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A32-465C-BC99-5ABB75DDE0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A32-465C-BC99-5ABB75DDE09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A32-465C-BC99-5ABB75DDE09A}"/>
                </c:ext>
              </c:extLst>
            </c:dLbl>
            <c:dLbl>
              <c:idx val="4"/>
              <c:layout>
                <c:manualLayout>
                  <c:x val="-3.2251237488346983E-2"/>
                  <c:y val="-3.08184577704944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A32-465C-BC99-5ABB75DDE09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A32-465C-BC99-5ABB75DDE09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A32-465C-BC99-5ABB75DDE09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A32-465C-BC99-5ABB75DDE09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A32-465C-BC99-5ABB75DDE09A}"/>
                </c:ext>
              </c:extLst>
            </c:dLbl>
            <c:dLbl>
              <c:idx val="9"/>
              <c:layout>
                <c:manualLayout>
                  <c:x val="1.5329976378311558E-2"/>
                  <c:y val="2.01644727107424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A32-465C-BC99-5ABB75DDE0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Charts!$B$35:$K$35</c:f>
              <c:numCache>
                <c:formatCode>0.0%</c:formatCode>
                <c:ptCount val="10"/>
                <c:pt idx="0">
                  <c:v>0.31818181818181818</c:v>
                </c:pt>
                <c:pt idx="1">
                  <c:v>0.48181818181818181</c:v>
                </c:pt>
                <c:pt idx="2">
                  <c:v>0.55454545454545456</c:v>
                </c:pt>
                <c:pt idx="3">
                  <c:v>0.57272727272727275</c:v>
                </c:pt>
                <c:pt idx="4">
                  <c:v>0.62727272727272732</c:v>
                </c:pt>
                <c:pt idx="5">
                  <c:v>0.65454545454545454</c:v>
                </c:pt>
                <c:pt idx="6">
                  <c:v>0.68181818181818177</c:v>
                </c:pt>
                <c:pt idx="7">
                  <c:v>0.69090909090909081</c:v>
                </c:pt>
                <c:pt idx="8">
                  <c:v>0.69090909090909081</c:v>
                </c:pt>
                <c:pt idx="9">
                  <c:v>0.69090909090909081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BA-4E6E-BD34-3415F1F60CD6}"/>
            </c:ext>
          </c:extLst>
        </c:ser>
        <c:ser>
          <c:idx val="5"/>
          <c:order val="6"/>
          <c:tx>
            <c:strRef>
              <c:f>Charts!$A$36</c:f>
              <c:strCache>
                <c:ptCount val="1"/>
                <c:pt idx="0">
                  <c:v>GPT-4 T=0.5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28575">
                <a:solidFill>
                  <a:schemeClr val="accent6"/>
                </a:solidFill>
                <a:prstDash val="solid"/>
              </a:ln>
              <a:effectLst/>
            </c:spPr>
          </c:marker>
          <c:dLbls>
            <c:dLbl>
              <c:idx val="0"/>
              <c:layout>
                <c:manualLayout>
                  <c:x val="-3.3610094514562032E-2"/>
                  <c:y val="3.10323812185415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A32-465C-BC99-5ABB75DDE09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FA32-465C-BC99-5ABB75DDE0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A32-465C-BC99-5ABB75DDE09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FA32-465C-BC99-5ABB75DDE09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FA32-465C-BC99-5ABB75DDE09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5C7-4383-B6BC-447A66AC936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5C7-4383-B6BC-447A66AC936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5C7-4383-B6BC-447A66AC9368}"/>
                </c:ext>
              </c:extLst>
            </c:dLbl>
            <c:dLbl>
              <c:idx val="9"/>
              <c:layout>
                <c:manualLayout>
                  <c:x val="4.418441819758671E-3"/>
                  <c:y val="-4.8751279693278577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PT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5C7-4383-B6BC-447A66AC93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Charts!$B$36:$K$36</c:f>
              <c:numCache>
                <c:formatCode>0.0%</c:formatCode>
                <c:ptCount val="10"/>
                <c:pt idx="0">
                  <c:v>0.17272727272727273</c:v>
                </c:pt>
                <c:pt idx="1">
                  <c:v>0.25454545454545452</c:v>
                </c:pt>
                <c:pt idx="2">
                  <c:v>0.25454545454545452</c:v>
                </c:pt>
                <c:pt idx="3">
                  <c:v>0.2818181818181818</c:v>
                </c:pt>
                <c:pt idx="4">
                  <c:v>0.30909090909090908</c:v>
                </c:pt>
                <c:pt idx="5">
                  <c:v>0.32727272727272727</c:v>
                </c:pt>
                <c:pt idx="6">
                  <c:v>0.34545454545454546</c:v>
                </c:pt>
                <c:pt idx="7">
                  <c:v>0.34545454545454546</c:v>
                </c:pt>
                <c:pt idx="8">
                  <c:v>0.34545454545454546</c:v>
                </c:pt>
                <c:pt idx="9">
                  <c:v>0.34545454545454546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FA32-465C-BC99-5ABB75DDE0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8605199"/>
        <c:axId val="818602799"/>
      </c:lineChart>
      <c:catAx>
        <c:axId val="81860519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  <c:crossAx val="818602799"/>
        <c:crosses val="autoZero"/>
        <c:auto val="1"/>
        <c:lblAlgn val="ctr"/>
        <c:lblOffset val="100"/>
        <c:tickMarkSkip val="1"/>
        <c:noMultiLvlLbl val="1"/>
      </c:catAx>
      <c:valAx>
        <c:axId val="81860279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  <c:crossAx val="818605199"/>
        <c:crosses val="autoZero"/>
        <c:crossBetween val="between"/>
        <c:majorUnit val="0.2"/>
        <c:minorUnit val="0.1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70554015696863115"/>
          <c:y val="0.11430334454031138"/>
          <c:w val="0.26523456261115891"/>
          <c:h val="0.78960451519693231"/>
        </c:manualLayout>
      </c:layout>
      <c:overlay val="0"/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Distribution of verification outcomes</a:t>
            </a:r>
          </a:p>
        </c:rich>
      </c:tx>
      <c:layout>
        <c:manualLayout>
          <c:xMode val="edge"/>
          <c:yMode val="edge"/>
          <c:x val="0.27830626079613918"/>
          <c:y val="2.5748745641755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35228297094981287"/>
          <c:y val="0.19366515837104073"/>
          <c:w val="0.59457837897810673"/>
          <c:h val="0.5500499994061828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ErrorTypes!$A$12</c:f>
              <c:strCache>
                <c:ptCount val="1"/>
                <c:pt idx="0">
                  <c:v>success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ErrorTypes!$B$11:$I$11</c15:sqref>
                  </c15:fullRef>
                </c:ext>
              </c:extLst>
              <c:f>ErrorTypes!$B$11:$F$11</c:f>
              <c:strCache>
                <c:ptCount val="5"/>
                <c:pt idx="0">
                  <c:v>Multimodel (CO 4.5  | GPT-5.2)</c:v>
                </c:pt>
                <c:pt idx="1">
                  <c:v>Claude Opus 4.5</c:v>
                </c:pt>
                <c:pt idx="2">
                  <c:v>GPT-5.2</c:v>
                </c:pt>
                <c:pt idx="3">
                  <c:v>Deepseek V3.2</c:v>
                </c:pt>
                <c:pt idx="4">
                  <c:v>GPT-4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ErrorTypes!$B$12:$I$12</c15:sqref>
                  </c15:fullRef>
                </c:ext>
              </c:extLst>
              <c:f>ErrorTypes!$B$12:$F$12</c:f>
              <c:numCache>
                <c:formatCode>0%</c:formatCode>
                <c:ptCount val="5"/>
                <c:pt idx="0">
                  <c:v>0.36776390465380249</c:v>
                </c:pt>
                <c:pt idx="1">
                  <c:v>0.3146067415730337</c:v>
                </c:pt>
                <c:pt idx="2">
                  <c:v>0.20777836973894512</c:v>
                </c:pt>
                <c:pt idx="3">
                  <c:v>0.18036072144288579</c:v>
                </c:pt>
                <c:pt idx="4">
                  <c:v>5.6224899598393573E-2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D-43F8-A235-853903CDE56A}"/>
            </c:ext>
          </c:extLst>
        </c:ser>
        <c:ser>
          <c:idx val="4"/>
          <c:order val="1"/>
          <c:tx>
            <c:strRef>
              <c:f>ErrorTypes!$A$16</c:f>
              <c:strCache>
                <c:ptCount val="1"/>
                <c:pt idx="0">
                  <c:v>incomplete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ErrorTypes!$B$11:$I$11</c15:sqref>
                  </c15:fullRef>
                </c:ext>
              </c:extLst>
              <c:f>ErrorTypes!$B$11:$F$11</c:f>
              <c:strCache>
                <c:ptCount val="5"/>
                <c:pt idx="0">
                  <c:v>Multimodel (CO 4.5  | GPT-5.2)</c:v>
                </c:pt>
                <c:pt idx="1">
                  <c:v>Claude Opus 4.5</c:v>
                </c:pt>
                <c:pt idx="2">
                  <c:v>GPT-5.2</c:v>
                </c:pt>
                <c:pt idx="3">
                  <c:v>Deepseek V3.2</c:v>
                </c:pt>
                <c:pt idx="4">
                  <c:v>GPT-4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ErrorTypes!$B$16:$I$16</c15:sqref>
                  </c15:fullRef>
                </c:ext>
              </c:extLst>
              <c:f>ErrorTypes!$B$16:$F$16</c:f>
              <c:numCache>
                <c:formatCode>0%</c:formatCode>
                <c:ptCount val="5"/>
                <c:pt idx="0">
                  <c:v>0.32463110102156639</c:v>
                </c:pt>
                <c:pt idx="1">
                  <c:v>0.28239700374531834</c:v>
                </c:pt>
                <c:pt idx="2">
                  <c:v>0.27597229621736813</c:v>
                </c:pt>
                <c:pt idx="3">
                  <c:v>0.26452905811623245</c:v>
                </c:pt>
                <c:pt idx="4">
                  <c:v>0.18473895582329317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6D-43F8-A235-853903CDE56A}"/>
            </c:ext>
          </c:extLst>
        </c:ser>
        <c:ser>
          <c:idx val="3"/>
          <c:order val="2"/>
          <c:tx>
            <c:strRef>
              <c:f>ErrorTypes!$A$15</c:f>
              <c:strCache>
                <c:ptCount val="1"/>
                <c:pt idx="0">
                  <c:v>potentially incorrect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ErrorTypes!$B$11:$I$11</c15:sqref>
                  </c15:fullRef>
                </c:ext>
              </c:extLst>
              <c:f>ErrorTypes!$B$11:$F$11</c:f>
              <c:strCache>
                <c:ptCount val="5"/>
                <c:pt idx="0">
                  <c:v>Multimodel (CO 4.5  | GPT-5.2)</c:v>
                </c:pt>
                <c:pt idx="1">
                  <c:v>Claude Opus 4.5</c:v>
                </c:pt>
                <c:pt idx="2">
                  <c:v>GPT-5.2</c:v>
                </c:pt>
                <c:pt idx="3">
                  <c:v>Deepseek V3.2</c:v>
                </c:pt>
                <c:pt idx="4">
                  <c:v>GPT-4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ErrorTypes!$B$15:$I$15</c15:sqref>
                  </c15:fullRef>
                </c:ext>
              </c:extLst>
              <c:f>ErrorTypes!$B$15:$F$15</c:f>
              <c:numCache>
                <c:formatCode>0%</c:formatCode>
                <c:ptCount val="5"/>
                <c:pt idx="0">
                  <c:v>0.24971623155505107</c:v>
                </c:pt>
                <c:pt idx="1">
                  <c:v>0.30861423220973783</c:v>
                </c:pt>
                <c:pt idx="2">
                  <c:v>0.27916888652104421</c:v>
                </c:pt>
                <c:pt idx="3">
                  <c:v>0.28356713426853708</c:v>
                </c:pt>
                <c:pt idx="4">
                  <c:v>0.46586345381526106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6D-43F8-A235-853903CDE56A}"/>
            </c:ext>
          </c:extLst>
        </c:ser>
        <c:ser>
          <c:idx val="2"/>
          <c:order val="3"/>
          <c:tx>
            <c:strRef>
              <c:f>ErrorTypes!$A$14</c:f>
              <c:strCache>
                <c:ptCount val="1"/>
                <c:pt idx="0">
                  <c:v>timeout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ErrorTypes!$B$11:$I$11</c15:sqref>
                  </c15:fullRef>
                </c:ext>
              </c:extLst>
              <c:f>ErrorTypes!$B$11:$F$11</c:f>
              <c:strCache>
                <c:ptCount val="5"/>
                <c:pt idx="0">
                  <c:v>Multimodel (CO 4.5  | GPT-5.2)</c:v>
                </c:pt>
                <c:pt idx="1">
                  <c:v>Claude Opus 4.5</c:v>
                </c:pt>
                <c:pt idx="2">
                  <c:v>GPT-5.2</c:v>
                </c:pt>
                <c:pt idx="3">
                  <c:v>Deepseek V3.2</c:v>
                </c:pt>
                <c:pt idx="4">
                  <c:v>GPT-4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ErrorTypes!$B$14:$I$14</c15:sqref>
                  </c15:fullRef>
                </c:ext>
              </c:extLst>
              <c:f>ErrorTypes!$B$14:$F$14</c:f>
              <c:numCache>
                <c:formatCode>0%</c:formatCode>
                <c:ptCount val="5"/>
                <c:pt idx="0">
                  <c:v>5.7888762769580021E-2</c:v>
                </c:pt>
                <c:pt idx="1">
                  <c:v>8.1647940074906361E-2</c:v>
                </c:pt>
                <c:pt idx="2">
                  <c:v>5.3276505061267979E-2</c:v>
                </c:pt>
                <c:pt idx="3">
                  <c:v>7.2144288577154311E-2</c:v>
                </c:pt>
                <c:pt idx="4">
                  <c:v>1.8473895582329317E-2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6D-43F8-A235-853903CDE56A}"/>
            </c:ext>
          </c:extLst>
        </c:ser>
        <c:ser>
          <c:idx val="1"/>
          <c:order val="4"/>
          <c:tx>
            <c:strRef>
              <c:f>ErrorTypes!$A$13</c:f>
              <c:strCache>
                <c:ptCount val="1"/>
                <c:pt idx="0">
                  <c:v>syntax 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405389613838754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66-40CB-9D2E-63085E348472}"/>
                </c:ext>
              </c:extLst>
            </c:dLbl>
            <c:dLbl>
              <c:idx val="4"/>
              <c:layout>
                <c:manualLayout>
                  <c:x val="9.5456281023291335E-3"/>
                  <c:y val="3.218598328305646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40-44FB-AD1C-88BCE16460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ErrorTypes!$B$11:$I$11</c15:sqref>
                  </c15:fullRef>
                </c:ext>
              </c:extLst>
              <c:f>ErrorTypes!$B$11:$F$11</c:f>
              <c:strCache>
                <c:ptCount val="5"/>
                <c:pt idx="0">
                  <c:v>Multimodel (CO 4.5  | GPT-5.2)</c:v>
                </c:pt>
                <c:pt idx="1">
                  <c:v>Claude Opus 4.5</c:v>
                </c:pt>
                <c:pt idx="2">
                  <c:v>GPT-5.2</c:v>
                </c:pt>
                <c:pt idx="3">
                  <c:v>Deepseek V3.2</c:v>
                </c:pt>
                <c:pt idx="4">
                  <c:v>GPT-4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ErrorTypes!$B$13:$I$13</c15:sqref>
                  </c15:fullRef>
                </c:ext>
              </c:extLst>
              <c:f>ErrorTypes!$B$13:$F$13</c:f>
              <c:numCache>
                <c:formatCode>0%</c:formatCode>
                <c:ptCount val="5"/>
                <c:pt idx="0">
                  <c:v>0</c:v>
                </c:pt>
                <c:pt idx="1">
                  <c:v>1.2734082397003745E-2</c:v>
                </c:pt>
                <c:pt idx="2">
                  <c:v>0.18380394246137455</c:v>
                </c:pt>
                <c:pt idx="3">
                  <c:v>0.19939879759519039</c:v>
                </c:pt>
                <c:pt idx="4">
                  <c:v>0.27469879518072288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ErrorTypes!$G$13</c15:sqref>
                  <c15:dLbl>
                    <c:idx val="4"/>
                    <c:layout>
                      <c:manualLayout>
                        <c:x val="1.9091256204658267E-2"/>
                        <c:y val="-5.9006954365564758E-17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9312-4DA9-9B4F-8F9DAE4D7017}"/>
                      </c:ext>
                    </c:extLst>
                  </c15:dLbl>
                </c15:categoryFilterException>
                <c15:categoryFilterException>
                  <c15:sqref>ErrorTypes!$H$13</c15:sqref>
                  <c15:dLbl>
                    <c:idx val="4"/>
                    <c:layout>
                      <c:manualLayout>
                        <c:x val="1.3363879343260646E-2"/>
                        <c:y val="0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9312-4DA9-9B4F-8F9DAE4D7017}"/>
                      </c:ext>
                    </c:extLst>
                  </c15:dLbl>
                </c15:categoryFilterException>
                <c15:categoryFilterException>
                  <c15:sqref>ErrorTypes!$I$13</c15:sqref>
                  <c15:dLbl>
                    <c:idx val="4"/>
                    <c:layout>
                      <c:manualLayout>
                        <c:x val="1.5273004963726614E-2"/>
                        <c:y val="0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9312-4DA9-9B4F-8F9DAE4D701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FA6D-43F8-A235-853903CDE5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12500336"/>
        <c:axId val="312506576"/>
      </c:barChart>
      <c:catAx>
        <c:axId val="312500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  <c:crossAx val="312506576"/>
        <c:crosses val="autoZero"/>
        <c:auto val="1"/>
        <c:lblAlgn val="ctr"/>
        <c:lblOffset val="100"/>
        <c:noMultiLvlLbl val="0"/>
      </c:catAx>
      <c:valAx>
        <c:axId val="3125065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  <c:crossAx val="31250033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401021</xdr:colOff>
      <xdr:row>123</xdr:row>
      <xdr:rowOff>76839</xdr:rowOff>
    </xdr:from>
    <xdr:to>
      <xdr:col>24</xdr:col>
      <xdr:colOff>598714</xdr:colOff>
      <xdr:row>136</xdr:row>
      <xdr:rowOff>108858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9225C23-7FEC-DB06-ED83-833549341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343024</xdr:colOff>
      <xdr:row>1</xdr:row>
      <xdr:rowOff>39524</xdr:rowOff>
    </xdr:from>
    <xdr:to>
      <xdr:col>5</xdr:col>
      <xdr:colOff>558565</xdr:colOff>
      <xdr:row>21</xdr:row>
      <xdr:rowOff>94997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55C1BCE-9E36-EC7D-2311-0734A7E64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236954</xdr:colOff>
      <xdr:row>1</xdr:row>
      <xdr:rowOff>1115</xdr:rowOff>
    </xdr:from>
    <xdr:to>
      <xdr:col>13</xdr:col>
      <xdr:colOff>1740368</xdr:colOff>
      <xdr:row>21</xdr:row>
      <xdr:rowOff>58794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388DDF-C9B7-47EE-B52F-378344D5B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199604</xdr:colOff>
      <xdr:row>18</xdr:row>
      <xdr:rowOff>65317</xdr:rowOff>
    </xdr:from>
    <xdr:to>
      <xdr:col>6</xdr:col>
      <xdr:colOff>349706</xdr:colOff>
      <xdr:row>29</xdr:row>
      <xdr:rowOff>177937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507052-85E6-D68E-802E-3631753C6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" TargetMode="External"/><Relationship Id="rId2" Type="http://schemas.openxmlformats.org/officeDocument/2006/relationships/hyperlink" Target="mailto:pass@2" TargetMode="External"/><Relationship Id="rId1" Type="http://schemas.openxmlformats.org/officeDocument/2006/relationships/hyperlink" Target="mailto:pass@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" TargetMode="External"/><Relationship Id="rId2" Type="http://schemas.openxmlformats.org/officeDocument/2006/relationships/hyperlink" Target="mailto:pass@2" TargetMode="External"/><Relationship Id="rId1" Type="http://schemas.openxmlformats.org/officeDocument/2006/relationships/hyperlink" Target="mailto:pass@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" TargetMode="External"/><Relationship Id="rId2" Type="http://schemas.openxmlformats.org/officeDocument/2006/relationships/hyperlink" Target="mailto:pass@2" TargetMode="External"/><Relationship Id="rId1" Type="http://schemas.openxmlformats.org/officeDocument/2006/relationships/hyperlink" Target="mailto:pass@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" TargetMode="External"/><Relationship Id="rId2" Type="http://schemas.openxmlformats.org/officeDocument/2006/relationships/hyperlink" Target="mailto:pass@2" TargetMode="External"/><Relationship Id="rId1" Type="http://schemas.openxmlformats.org/officeDocument/2006/relationships/hyperlink" Target="mailto:pass@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" TargetMode="External"/><Relationship Id="rId2" Type="http://schemas.openxmlformats.org/officeDocument/2006/relationships/hyperlink" Target="mailto:pass@2" TargetMode="External"/><Relationship Id="rId1" Type="http://schemas.openxmlformats.org/officeDocument/2006/relationships/hyperlink" Target="mailto:pass@3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" TargetMode="External"/><Relationship Id="rId2" Type="http://schemas.openxmlformats.org/officeDocument/2006/relationships/hyperlink" Target="mailto:pass@2" TargetMode="External"/><Relationship Id="rId1" Type="http://schemas.openxmlformats.org/officeDocument/2006/relationships/hyperlink" Target="mailto:pass@3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" TargetMode="External"/><Relationship Id="rId2" Type="http://schemas.openxmlformats.org/officeDocument/2006/relationships/hyperlink" Target="mailto:pass@2" TargetMode="External"/><Relationship Id="rId1" Type="http://schemas.openxmlformats.org/officeDocument/2006/relationships/hyperlink" Target="mailto:pass@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" TargetMode="External"/><Relationship Id="rId2" Type="http://schemas.openxmlformats.org/officeDocument/2006/relationships/hyperlink" Target="mailto:pass@2" TargetMode="External"/><Relationship Id="rId1" Type="http://schemas.openxmlformats.org/officeDocument/2006/relationships/hyperlink" Target="mailto:pass@3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ss@2" TargetMode="External"/><Relationship Id="rId1" Type="http://schemas.openxmlformats.org/officeDocument/2006/relationships/hyperlink" Target="mailto:pass@3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44D4-97B7-41E0-9BCA-B38AC931ECA6}">
  <dimension ref="A1:R443"/>
  <sheetViews>
    <sheetView zoomScale="70" zoomScaleNormal="70" workbookViewId="0">
      <pane ySplit="1" topLeftCell="A26" activePane="bottomLeft" state="frozen"/>
      <selection activeCell="C1" sqref="C1"/>
      <selection pane="bottomLeft" activeCell="R43" sqref="R43"/>
    </sheetView>
  </sheetViews>
  <sheetFormatPr defaultRowHeight="14.25" x14ac:dyDescent="0.45"/>
  <cols>
    <col min="2" max="2" width="19.1328125" customWidth="1"/>
    <col min="3" max="3" width="19.46484375" customWidth="1"/>
    <col min="6" max="6" width="9.33203125" bestFit="1" customWidth="1"/>
    <col min="10" max="10" width="8.06640625" customWidth="1"/>
    <col min="11" max="11" width="13.33203125" customWidth="1"/>
    <col min="12" max="12" width="2.86328125" customWidth="1"/>
    <col min="13" max="13" width="8" customWidth="1"/>
    <col min="16" max="16" width="6.59765625" customWidth="1"/>
    <col min="17" max="17" width="6.86328125" customWidth="1"/>
    <col min="18" max="18" width="7.796875" customWidth="1"/>
    <col min="20" max="20" width="11.19921875" bestFit="1" customWidth="1"/>
  </cols>
  <sheetData>
    <row r="1" spans="1:18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21" t="s">
        <v>197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298</v>
      </c>
      <c r="K1" s="21" t="s">
        <v>299</v>
      </c>
      <c r="L1" s="167" t="s">
        <v>312</v>
      </c>
      <c r="M1" s="168" t="s">
        <v>1053</v>
      </c>
      <c r="N1" s="169" t="s">
        <v>311</v>
      </c>
      <c r="O1" s="169" t="s">
        <v>232</v>
      </c>
      <c r="P1" s="167" t="s">
        <v>645</v>
      </c>
      <c r="Q1" s="167" t="s">
        <v>646</v>
      </c>
      <c r="R1" s="167" t="s">
        <v>651</v>
      </c>
    </row>
    <row r="2" spans="1:18" x14ac:dyDescent="0.45">
      <c r="A2">
        <v>1</v>
      </c>
      <c r="B2" t="str">
        <f t="shared" ref="B2:B70" si="0">C2&amp;"-"&amp;D2</f>
        <v>BinarySearch.dfy-1</v>
      </c>
      <c r="C2" t="s">
        <v>0</v>
      </c>
      <c r="D2">
        <v>1</v>
      </c>
      <c r="E2">
        <f>MAX(IFERROR(VLOOKUP(B2,'Results_ClaudeOpus4.5'!B:E,4,0),0),IFERROR(VLOOKUP(B2,'Results_GPT5.2Low'!B:E,4,0),0))</f>
        <v>1</v>
      </c>
      <c r="F2">
        <f>MAX('Results_ClaudeOpus4.5'!F2,'Results_GPT5.2Low'!F2)</f>
        <v>13.3909</v>
      </c>
      <c r="G2">
        <f>MAX('Results_ClaudeOpus4.5'!G2,'Results_GPT5.2Low'!G2)</f>
        <v>2.2486999999999999</v>
      </c>
      <c r="H2">
        <f>MAX(IFERROR(VLOOKUP(B2,'Results_ClaudeOpus4.5'!B:H,7,0),0),IFERROR(VLOOKUP(B2,'Results_GPT5.2Low'!B:H,7,0),0))</f>
        <v>13.3728</v>
      </c>
      <c r="I2">
        <v>1</v>
      </c>
      <c r="J2">
        <v>1</v>
      </c>
      <c r="K2">
        <v>1</v>
      </c>
      <c r="L2">
        <f>COUNTIFS(C:C,C2,E:E,1)</f>
        <v>3</v>
      </c>
      <c r="M2">
        <f>_xlfn.MINIFS(D:D,C:C,C2,E:E,1)</f>
        <v>1</v>
      </c>
      <c r="N2">
        <f>CHOOSE(L2+1,0,2/3,1,1)</f>
        <v>1</v>
      </c>
      <c r="O2">
        <f>IF(L2&gt;0,1,0)</f>
        <v>1</v>
      </c>
      <c r="P2">
        <f>MIN(IF(IFERROR(VLOOKUP(B2,'Results_ClaudeOpus4.5'!B:E,4,0),0)=1,VLOOKUP(B2,'Results_ClaudeOpus4.5'!B:P,15,0),1000),IF(IFERROR(VLOOKUP(B2,'Results_GPT5.2Low'!B:E,4,0),0)=1,VLOOKUP(B2,'Results_GPT5.2Low'!B:P,15,0),1000))</f>
        <v>44</v>
      </c>
      <c r="Q2">
        <f>VLOOKUP(C2,Locs!A:C,3,0)</f>
        <v>38</v>
      </c>
      <c r="R2">
        <f>VLOOKUP(C2,Locs!A:F,6,0)</f>
        <v>0</v>
      </c>
    </row>
    <row r="3" spans="1:18" x14ac:dyDescent="0.45">
      <c r="A3">
        <v>2</v>
      </c>
      <c r="B3" t="str">
        <f t="shared" si="0"/>
        <v>BinarySearch.dfy-2</v>
      </c>
      <c r="C3" t="s">
        <v>0</v>
      </c>
      <c r="D3">
        <v>2</v>
      </c>
      <c r="E3">
        <f>MAX(IFERROR(VLOOKUP(B3,'Results_ClaudeOpus4.5'!B:E,4,0),0),IFERROR(VLOOKUP(B3,'Results_GPT5.2Low'!B:E,4,0),0))</f>
        <v>1</v>
      </c>
      <c r="F3">
        <f>MAX('Results_ClaudeOpus4.5'!F3,'Results_GPT5.2Low'!F3)</f>
        <v>8.5129000000000001</v>
      </c>
      <c r="G3">
        <f>MAX('Results_ClaudeOpus4.5'!G3,'Results_GPT5.2Low'!G3)</f>
        <v>2.2863000000000002</v>
      </c>
      <c r="H3">
        <f>MAX(IFERROR(VLOOKUP(B3,'Results_ClaudeOpus4.5'!B:H,7,0),0),IFERROR(VLOOKUP(B3,'Results_GPT5.2Low'!B:H,7,0),0))</f>
        <v>8.5106999999999999</v>
      </c>
      <c r="I3">
        <v>1</v>
      </c>
      <c r="J3">
        <v>1</v>
      </c>
      <c r="K3">
        <v>1</v>
      </c>
      <c r="L3">
        <f t="shared" ref="L3:L66" si="1">COUNTIFS(C:C,C3,E:E,1)</f>
        <v>3</v>
      </c>
      <c r="M3">
        <f t="shared" ref="M3:M66" si="2">_xlfn.MINIFS(D:D,C:C,C3,E:E,1)</f>
        <v>1</v>
      </c>
      <c r="N3">
        <f t="shared" ref="N3:N66" si="3">CHOOSE(L3+1,0,2/3,1,1)</f>
        <v>1</v>
      </c>
      <c r="O3">
        <f t="shared" ref="O3:O66" si="4">IF(L3&gt;0,1,0)</f>
        <v>1</v>
      </c>
      <c r="P3">
        <f>MIN(IF(IFERROR(VLOOKUP(B3,'Results_ClaudeOpus4.5'!B:E,4,0),0)=1,VLOOKUP(B3,'Results_ClaudeOpus4.5'!B:P,15,0),1000),IF(IFERROR(VLOOKUP(B3,'Results_GPT5.2Low'!B:E,4,0),0)=1,VLOOKUP(B3,'Results_GPT5.2Low'!B:P,15,0),1000))</f>
        <v>43</v>
      </c>
      <c r="Q3">
        <f>VLOOKUP(C3,Locs!A:C,3,0)</f>
        <v>38</v>
      </c>
      <c r="R3">
        <f>VLOOKUP(C3,Locs!A:F,6,0)</f>
        <v>0</v>
      </c>
    </row>
    <row r="4" spans="1:18" x14ac:dyDescent="0.45">
      <c r="A4">
        <v>3</v>
      </c>
      <c r="B4" t="str">
        <f t="shared" si="0"/>
        <v>BinarySearch.dfy-3</v>
      </c>
      <c r="C4" t="s">
        <v>0</v>
      </c>
      <c r="D4">
        <v>3</v>
      </c>
      <c r="E4">
        <f>MAX(IFERROR(VLOOKUP(B4,'Results_ClaudeOpus4.5'!B:E,4,0),0),IFERROR(VLOOKUP(B4,'Results_GPT5.2Low'!B:E,4,0),0))</f>
        <v>1</v>
      </c>
      <c r="F4">
        <f>MAX('Results_ClaudeOpus4.5'!F4,'Results_GPT5.2Low'!F4)</f>
        <v>7.4215</v>
      </c>
      <c r="G4">
        <f>MAX('Results_ClaudeOpus4.5'!G4,'Results_GPT5.2Low'!G4)</f>
        <v>1.6851</v>
      </c>
      <c r="H4">
        <f>MAX(IFERROR(VLOOKUP(B4,'Results_ClaudeOpus4.5'!B:H,7,0),0),IFERROR(VLOOKUP(B4,'Results_GPT5.2Low'!B:H,7,0),0))</f>
        <v>7.4191000000000003</v>
      </c>
      <c r="I4">
        <v>1</v>
      </c>
      <c r="J4">
        <v>1</v>
      </c>
      <c r="K4">
        <v>1</v>
      </c>
      <c r="L4">
        <f t="shared" si="1"/>
        <v>3</v>
      </c>
      <c r="M4">
        <f t="shared" si="2"/>
        <v>1</v>
      </c>
      <c r="N4">
        <f t="shared" si="3"/>
        <v>1</v>
      </c>
      <c r="O4">
        <f t="shared" si="4"/>
        <v>1</v>
      </c>
      <c r="P4">
        <f>MIN(IF(IFERROR(VLOOKUP(B4,'Results_ClaudeOpus4.5'!B:E,4,0),0)=1,VLOOKUP(B4,'Results_ClaudeOpus4.5'!B:P,15,0),1000),IF(IFERROR(VLOOKUP(B4,'Results_GPT5.2Low'!B:E,4,0),0)=1,VLOOKUP(B4,'Results_GPT5.2Low'!B:P,15,0),1000))</f>
        <v>46</v>
      </c>
      <c r="Q4">
        <f>VLOOKUP(C4,Locs!A:C,3,0)</f>
        <v>38</v>
      </c>
      <c r="R4">
        <f>VLOOKUP(C4,Locs!A:F,6,0)</f>
        <v>0</v>
      </c>
    </row>
    <row r="5" spans="1:18" x14ac:dyDescent="0.45">
      <c r="A5">
        <v>4</v>
      </c>
      <c r="B5" t="str">
        <f t="shared" si="0"/>
        <v>BubbleSort.dfy-1</v>
      </c>
      <c r="C5" t="s">
        <v>1</v>
      </c>
      <c r="D5">
        <v>1</v>
      </c>
      <c r="E5">
        <f>MAX(IFERROR(VLOOKUP(B5,'Results_ClaudeOpus4.5'!B:E,4,0),0),IFERROR(VLOOKUP(B5,'Results_GPT5.2Low'!B:E,4,0),0))</f>
        <v>0</v>
      </c>
      <c r="F5">
        <f>MAX('Results_ClaudeOpus4.5'!F5,'Results_GPT5.2Low'!F5)</f>
        <v>96.974599999999995</v>
      </c>
      <c r="G5">
        <f>MAX('Results_ClaudeOpus4.5'!G5,'Results_GPT5.2Low'!G5)</f>
        <v>4.4048999999999996</v>
      </c>
      <c r="H5">
        <f>MAX(IFERROR(VLOOKUP(B5,'Results_ClaudeOpus4.5'!B:H,7,0),0),IFERROR(VLOOKUP(B5,'Results_GPT5.2Low'!B:H,7,0),0))</f>
        <v>96.952799999999996</v>
      </c>
      <c r="I5">
        <v>-1</v>
      </c>
      <c r="J5">
        <v>0</v>
      </c>
      <c r="K5">
        <v>0</v>
      </c>
      <c r="L5">
        <f t="shared" si="1"/>
        <v>0</v>
      </c>
      <c r="M5">
        <f t="shared" si="2"/>
        <v>0</v>
      </c>
      <c r="N5">
        <f t="shared" si="3"/>
        <v>0</v>
      </c>
      <c r="O5">
        <f t="shared" si="4"/>
        <v>0</v>
      </c>
      <c r="P5">
        <f>MIN(IF(IFERROR(VLOOKUP(B5,'Results_ClaudeOpus4.5'!B:E,4,0),0)=1,VLOOKUP(B5,'Results_ClaudeOpus4.5'!B:P,15,0),1000),IF(IFERROR(VLOOKUP(B5,'Results_GPT5.2Low'!B:E,4,0),0)=1,VLOOKUP(B5,'Results_GPT5.2Low'!B:P,15,0),1000))</f>
        <v>1000</v>
      </c>
      <c r="Q5">
        <f>VLOOKUP(C5,Locs!A:C,3,0)</f>
        <v>44</v>
      </c>
      <c r="R5">
        <f>VLOOKUP(C5,Locs!A:F,6,0)</f>
        <v>1</v>
      </c>
    </row>
    <row r="6" spans="1:18" x14ac:dyDescent="0.45">
      <c r="A6">
        <v>5</v>
      </c>
      <c r="B6" t="str">
        <f t="shared" si="0"/>
        <v>BubbleSort.dfy-2</v>
      </c>
      <c r="C6" t="s">
        <v>1</v>
      </c>
      <c r="D6">
        <v>2</v>
      </c>
      <c r="E6">
        <f>MAX(IFERROR(VLOOKUP(B6,'Results_ClaudeOpus4.5'!B:E,4,0),0),IFERROR(VLOOKUP(B6,'Results_GPT5.2Low'!B:E,4,0),0))</f>
        <v>0</v>
      </c>
      <c r="F6">
        <f>MAX('Results_ClaudeOpus4.5'!F6,'Results_GPT5.2Low'!F6)</f>
        <v>101.0192</v>
      </c>
      <c r="G6">
        <f>MAX('Results_ClaudeOpus4.5'!G6,'Results_GPT5.2Low'!G6)</f>
        <v>2.4527000000000001</v>
      </c>
      <c r="H6">
        <f>MAX(IFERROR(VLOOKUP(B6,'Results_ClaudeOpus4.5'!B:H,7,0),0),IFERROR(VLOOKUP(B6,'Results_GPT5.2Low'!B:H,7,0),0))</f>
        <v>101.0111</v>
      </c>
      <c r="I6">
        <v>-1</v>
      </c>
      <c r="J6">
        <v>0</v>
      </c>
      <c r="K6">
        <v>0</v>
      </c>
      <c r="L6">
        <f t="shared" si="1"/>
        <v>0</v>
      </c>
      <c r="M6">
        <f t="shared" si="2"/>
        <v>0</v>
      </c>
      <c r="N6">
        <f t="shared" si="3"/>
        <v>0</v>
      </c>
      <c r="O6">
        <f t="shared" si="4"/>
        <v>0</v>
      </c>
      <c r="P6">
        <f>MIN(IF(IFERROR(VLOOKUP(B6,'Results_ClaudeOpus4.5'!B:E,4,0),0)=1,VLOOKUP(B6,'Results_ClaudeOpus4.5'!B:P,15,0),1000),IF(IFERROR(VLOOKUP(B6,'Results_GPT5.2Low'!B:E,4,0),0)=1,VLOOKUP(B6,'Results_GPT5.2Low'!B:P,15,0),1000))</f>
        <v>1000</v>
      </c>
      <c r="Q6">
        <f>VLOOKUP(C6,Locs!A:C,3,0)</f>
        <v>44</v>
      </c>
      <c r="R6">
        <f>VLOOKUP(C6,Locs!A:F,6,0)</f>
        <v>1</v>
      </c>
    </row>
    <row r="7" spans="1:18" x14ac:dyDescent="0.45">
      <c r="A7">
        <v>6</v>
      </c>
      <c r="B7" t="str">
        <f t="shared" si="0"/>
        <v>BubbleSort.dfy-3</v>
      </c>
      <c r="C7" t="s">
        <v>1</v>
      </c>
      <c r="D7">
        <v>3</v>
      </c>
      <c r="E7">
        <f>MAX(IFERROR(VLOOKUP(B7,'Results_ClaudeOpus4.5'!B:E,4,0),0),IFERROR(VLOOKUP(B7,'Results_GPT5.2Low'!B:E,4,0),0))</f>
        <v>0</v>
      </c>
      <c r="F7">
        <f>MAX('Results_ClaudeOpus4.5'!F7,'Results_GPT5.2Low'!F7)</f>
        <v>95.0839</v>
      </c>
      <c r="G7">
        <f>MAX('Results_ClaudeOpus4.5'!G7,'Results_GPT5.2Low'!G7)</f>
        <v>2.7174</v>
      </c>
      <c r="H7">
        <f>MAX(IFERROR(VLOOKUP(B7,'Results_ClaudeOpus4.5'!B:H,7,0),0),IFERROR(VLOOKUP(B7,'Results_GPT5.2Low'!B:H,7,0),0))</f>
        <v>95.081699999999998</v>
      </c>
      <c r="I7">
        <v>-1</v>
      </c>
      <c r="J7">
        <v>0</v>
      </c>
      <c r="K7">
        <v>0</v>
      </c>
      <c r="L7">
        <f t="shared" si="1"/>
        <v>0</v>
      </c>
      <c r="M7">
        <f t="shared" si="2"/>
        <v>0</v>
      </c>
      <c r="N7">
        <f t="shared" si="3"/>
        <v>0</v>
      </c>
      <c r="O7">
        <f t="shared" si="4"/>
        <v>0</v>
      </c>
      <c r="P7">
        <f>MIN(IF(IFERROR(VLOOKUP(B7,'Results_ClaudeOpus4.5'!B:E,4,0),0)=1,VLOOKUP(B7,'Results_ClaudeOpus4.5'!B:P,15,0),1000),IF(IFERROR(VLOOKUP(B7,'Results_GPT5.2Low'!B:E,4,0),0)=1,VLOOKUP(B7,'Results_GPT5.2Low'!B:P,15,0),1000))</f>
        <v>1000</v>
      </c>
      <c r="Q7">
        <f>VLOOKUP(C7,Locs!A:C,3,0)</f>
        <v>44</v>
      </c>
      <c r="R7">
        <f>VLOOKUP(C7,Locs!A:F,6,0)</f>
        <v>1</v>
      </c>
    </row>
    <row r="8" spans="1:18" x14ac:dyDescent="0.45">
      <c r="A8">
        <v>7</v>
      </c>
      <c r="B8" t="str">
        <f t="shared" si="0"/>
        <v>BubbleSort.dfy-4</v>
      </c>
      <c r="C8" t="s">
        <v>1</v>
      </c>
      <c r="D8">
        <v>4</v>
      </c>
      <c r="E8">
        <f>MAX(IFERROR(VLOOKUP(B8,'Results_ClaudeOpus4.5'!B:E,4,0),0),IFERROR(VLOOKUP(B8,'Results_GPT5.2Low'!B:E,4,0),0))</f>
        <v>0</v>
      </c>
      <c r="F8">
        <f>MAX('Results_ClaudeOpus4.5'!F8,'Results_GPT5.2Low'!F8)</f>
        <v>207.4272</v>
      </c>
      <c r="G8">
        <f>MAX('Results_ClaudeOpus4.5'!G8,'Results_GPT5.2Low'!G8)</f>
        <v>4.2118000000000002</v>
      </c>
      <c r="H8">
        <f>MAX(IFERROR(VLOOKUP(B8,'Results_ClaudeOpus4.5'!B:H,7,0),0),IFERROR(VLOOKUP(B8,'Results_GPT5.2Low'!B:H,7,0),0))</f>
        <v>207.4196</v>
      </c>
      <c r="I8">
        <v>1</v>
      </c>
      <c r="J8">
        <v>1</v>
      </c>
      <c r="K8">
        <v>1</v>
      </c>
      <c r="L8">
        <f t="shared" si="1"/>
        <v>0</v>
      </c>
      <c r="M8">
        <f t="shared" si="2"/>
        <v>0</v>
      </c>
      <c r="N8">
        <f t="shared" si="3"/>
        <v>0</v>
      </c>
      <c r="O8">
        <f t="shared" si="4"/>
        <v>0</v>
      </c>
      <c r="P8">
        <f>MIN(IF(IFERROR(VLOOKUP(B8,'Results_ClaudeOpus4.5'!B:E,4,0),0)=1,VLOOKUP(B8,'Results_ClaudeOpus4.5'!B:P,15,0),1000),IF(IFERROR(VLOOKUP(B8,'Results_GPT5.2Low'!B:E,4,0),0)=1,VLOOKUP(B8,'Results_GPT5.2Low'!B:P,15,0),1000))</f>
        <v>1000</v>
      </c>
      <c r="Q8">
        <f>VLOOKUP(C8,Locs!A:C,3,0)</f>
        <v>44</v>
      </c>
      <c r="R8">
        <f>VLOOKUP(C8,Locs!A:F,6,0)</f>
        <v>1</v>
      </c>
    </row>
    <row r="9" spans="1:18" x14ac:dyDescent="0.45">
      <c r="A9">
        <v>8</v>
      </c>
      <c r="B9" t="str">
        <f t="shared" si="0"/>
        <v>BubbleSort.dfy-5</v>
      </c>
      <c r="C9" t="s">
        <v>1</v>
      </c>
      <c r="D9">
        <v>5</v>
      </c>
      <c r="E9">
        <f>MAX(IFERROR(VLOOKUP(B9,'Results_ClaudeOpus4.5'!B:E,4,0),0),IFERROR(VLOOKUP(B9,'Results_GPT5.2Low'!B:E,4,0),0))</f>
        <v>0</v>
      </c>
      <c r="F9">
        <f>MAX('Results_ClaudeOpus4.5'!F9,'Results_GPT5.2Low'!F9)</f>
        <v>117.9149</v>
      </c>
      <c r="G9">
        <f>MAX('Results_ClaudeOpus4.5'!G9,'Results_GPT5.2Low'!G9)</f>
        <v>2.4521999999999999</v>
      </c>
      <c r="H9">
        <f>MAX(IFERROR(VLOOKUP(B9,'Results_ClaudeOpus4.5'!B:H,7,0),0),IFERROR(VLOOKUP(B9,'Results_GPT5.2Low'!B:H,7,0),0))</f>
        <v>117.9127</v>
      </c>
      <c r="I9">
        <v>1</v>
      </c>
      <c r="J9">
        <v>1</v>
      </c>
      <c r="K9">
        <v>1</v>
      </c>
      <c r="L9">
        <f t="shared" si="1"/>
        <v>0</v>
      </c>
      <c r="M9">
        <f t="shared" si="2"/>
        <v>0</v>
      </c>
      <c r="N9">
        <f t="shared" si="3"/>
        <v>0</v>
      </c>
      <c r="O9">
        <f t="shared" si="4"/>
        <v>0</v>
      </c>
      <c r="P9">
        <f>MIN(IF(IFERROR(VLOOKUP(B9,'Results_ClaudeOpus4.5'!B:E,4,0),0)=1,VLOOKUP(B9,'Results_ClaudeOpus4.5'!B:P,15,0),1000),IF(IFERROR(VLOOKUP(B9,'Results_GPT5.2Low'!B:E,4,0),0)=1,VLOOKUP(B9,'Results_GPT5.2Low'!B:P,15,0),1000))</f>
        <v>1000</v>
      </c>
      <c r="Q9">
        <f>VLOOKUP(C9,Locs!A:C,3,0)</f>
        <v>44</v>
      </c>
      <c r="R9">
        <f>VLOOKUP(C9,Locs!A:F,6,0)</f>
        <v>1</v>
      </c>
    </row>
    <row r="10" spans="1:18" x14ac:dyDescent="0.45">
      <c r="A10">
        <v>9</v>
      </c>
      <c r="B10" t="str">
        <f t="shared" si="0"/>
        <v>Catalan.dfy-1</v>
      </c>
      <c r="C10" t="s">
        <v>300</v>
      </c>
      <c r="D10">
        <v>1</v>
      </c>
      <c r="E10">
        <f>MAX(IFERROR(VLOOKUP(B10,'Results_ClaudeOpus4.5'!B:E,4,0),0),IFERROR(VLOOKUP(B10,'Results_GPT5.2Low'!B:E,4,0),0))</f>
        <v>1</v>
      </c>
      <c r="F10">
        <f>MAX('Results_ClaudeOpus4.5'!F10,'Results_GPT5.2Low'!F10)</f>
        <v>30.742799999999999</v>
      </c>
      <c r="G10">
        <f>MAX('Results_ClaudeOpus4.5'!G10,'Results_GPT5.2Low'!G10)</f>
        <v>2.2412000000000001</v>
      </c>
      <c r="H10">
        <f>MAX(IFERROR(VLOOKUP(B10,'Results_ClaudeOpus4.5'!B:H,7,0),0),IFERROR(VLOOKUP(B10,'Results_GPT5.2Low'!B:H,7,0),0))</f>
        <v>30.7227</v>
      </c>
      <c r="I10">
        <v>1</v>
      </c>
      <c r="J10">
        <v>1</v>
      </c>
      <c r="K10">
        <v>1</v>
      </c>
      <c r="L10">
        <f t="shared" si="1"/>
        <v>3</v>
      </c>
      <c r="M10">
        <f t="shared" si="2"/>
        <v>1</v>
      </c>
      <c r="N10">
        <f t="shared" si="3"/>
        <v>1</v>
      </c>
      <c r="O10">
        <f t="shared" si="4"/>
        <v>1</v>
      </c>
      <c r="P10">
        <f>MIN(IF(IFERROR(VLOOKUP(B10,'Results_ClaudeOpus4.5'!B:E,4,0),0)=1,VLOOKUP(B10,'Results_ClaudeOpus4.5'!B:P,15,0),1000),IF(IFERROR(VLOOKUP(B10,'Results_GPT5.2Low'!B:E,4,0),0)=1,VLOOKUP(B10,'Results_GPT5.2Low'!B:P,15,0),1000))</f>
        <v>30</v>
      </c>
      <c r="Q10">
        <f>VLOOKUP(C10,Locs!A:C,3,0)</f>
        <v>28</v>
      </c>
      <c r="R10">
        <f>VLOOKUP(C10,Locs!A:F,6,0)</f>
        <v>0</v>
      </c>
    </row>
    <row r="11" spans="1:18" x14ac:dyDescent="0.45">
      <c r="A11">
        <v>10</v>
      </c>
      <c r="B11" t="str">
        <f t="shared" si="0"/>
        <v>Catalan.dfy-2</v>
      </c>
      <c r="C11" t="s">
        <v>300</v>
      </c>
      <c r="D11">
        <v>2</v>
      </c>
      <c r="E11">
        <f>MAX(IFERROR(VLOOKUP(B11,'Results_ClaudeOpus4.5'!B:E,4,0),0),IFERROR(VLOOKUP(B11,'Results_GPT5.2Low'!B:E,4,0),0))</f>
        <v>1</v>
      </c>
      <c r="F11">
        <f>MAX('Results_ClaudeOpus4.5'!F11,'Results_GPT5.2Low'!F11)</f>
        <v>32.428600000000003</v>
      </c>
      <c r="G11">
        <f>MAX('Results_ClaudeOpus4.5'!G11,'Results_GPT5.2Low'!G11)</f>
        <v>1.3655999999999999</v>
      </c>
      <c r="H11">
        <f>MAX(IFERROR(VLOOKUP(B11,'Results_ClaudeOpus4.5'!B:H,7,0),0),IFERROR(VLOOKUP(B11,'Results_GPT5.2Low'!B:H,7,0),0))</f>
        <v>32.426200000000001</v>
      </c>
      <c r="I11">
        <v>-1</v>
      </c>
      <c r="J11">
        <v>0</v>
      </c>
      <c r="K11">
        <v>0</v>
      </c>
      <c r="L11">
        <f t="shared" si="1"/>
        <v>3</v>
      </c>
      <c r="M11">
        <f t="shared" si="2"/>
        <v>1</v>
      </c>
      <c r="N11">
        <f t="shared" si="3"/>
        <v>1</v>
      </c>
      <c r="O11">
        <f t="shared" si="4"/>
        <v>1</v>
      </c>
      <c r="P11">
        <f>MIN(IF(IFERROR(VLOOKUP(B11,'Results_ClaudeOpus4.5'!B:E,4,0),0)=1,VLOOKUP(B11,'Results_ClaudeOpus4.5'!B:P,15,0),1000),IF(IFERROR(VLOOKUP(B11,'Results_GPT5.2Low'!B:E,4,0),0)=1,VLOOKUP(B11,'Results_GPT5.2Low'!B:P,15,0),1000))</f>
        <v>30</v>
      </c>
      <c r="Q11">
        <f>VLOOKUP(C11,Locs!A:C,3,0)</f>
        <v>28</v>
      </c>
      <c r="R11">
        <f>VLOOKUP(C11,Locs!A:F,6,0)</f>
        <v>0</v>
      </c>
    </row>
    <row r="12" spans="1:18" x14ac:dyDescent="0.45">
      <c r="A12">
        <v>11</v>
      </c>
      <c r="B12" t="str">
        <f t="shared" si="0"/>
        <v>Catalan.dfy-3</v>
      </c>
      <c r="C12" t="s">
        <v>300</v>
      </c>
      <c r="D12">
        <v>3</v>
      </c>
      <c r="E12">
        <f>MAX(IFERROR(VLOOKUP(B12,'Results_ClaudeOpus4.5'!B:E,4,0),0),IFERROR(VLOOKUP(B12,'Results_GPT5.2Low'!B:E,4,0),0))</f>
        <v>1</v>
      </c>
      <c r="F12">
        <f>MAX('Results_ClaudeOpus4.5'!F12,'Results_GPT5.2Low'!F12)</f>
        <v>14.5678</v>
      </c>
      <c r="G12">
        <f>MAX('Results_ClaudeOpus4.5'!G12,'Results_GPT5.2Low'!G12)</f>
        <v>61.2425</v>
      </c>
      <c r="H12">
        <f>MAX(IFERROR(VLOOKUP(B12,'Results_ClaudeOpus4.5'!B:H,7,0),0),IFERROR(VLOOKUP(B12,'Results_GPT5.2Low'!B:H,7,0),0))</f>
        <v>14.5579</v>
      </c>
      <c r="I12">
        <v>-1</v>
      </c>
      <c r="J12">
        <v>0</v>
      </c>
      <c r="K12">
        <v>0</v>
      </c>
      <c r="L12">
        <f t="shared" si="1"/>
        <v>3</v>
      </c>
      <c r="M12">
        <f t="shared" si="2"/>
        <v>1</v>
      </c>
      <c r="N12">
        <f t="shared" si="3"/>
        <v>1</v>
      </c>
      <c r="O12">
        <f t="shared" si="4"/>
        <v>1</v>
      </c>
      <c r="P12">
        <f>MIN(IF(IFERROR(VLOOKUP(B12,'Results_ClaudeOpus4.5'!B:E,4,0),0)=1,VLOOKUP(B12,'Results_ClaudeOpus4.5'!B:P,15,0),1000),IF(IFERROR(VLOOKUP(B12,'Results_GPT5.2Low'!B:E,4,0),0)=1,VLOOKUP(B12,'Results_GPT5.2Low'!B:P,15,0),1000))</f>
        <v>30</v>
      </c>
      <c r="Q12">
        <f>VLOOKUP(C12,Locs!A:C,3,0)</f>
        <v>28</v>
      </c>
      <c r="R12">
        <f>VLOOKUP(C12,Locs!A:F,6,0)</f>
        <v>0</v>
      </c>
    </row>
    <row r="13" spans="1:18" x14ac:dyDescent="0.45">
      <c r="A13">
        <v>12</v>
      </c>
      <c r="B13" t="str">
        <f t="shared" si="0"/>
        <v>CombNK.dfy-1</v>
      </c>
      <c r="C13" t="s">
        <v>2</v>
      </c>
      <c r="D13">
        <v>1</v>
      </c>
      <c r="E13">
        <f>MAX(IFERROR(VLOOKUP(B13,'Results_ClaudeOpus4.5'!B:E,4,0),0),IFERROR(VLOOKUP(B13,'Results_GPT5.2Low'!B:E,4,0),0))</f>
        <v>1</v>
      </c>
      <c r="F13">
        <f>MAX('Results_ClaudeOpus4.5'!F13,'Results_GPT5.2Low'!F13)</f>
        <v>26.414000000000001</v>
      </c>
      <c r="G13">
        <f>MAX('Results_ClaudeOpus4.5'!G13,'Results_GPT5.2Low'!G13)</f>
        <v>2.2477</v>
      </c>
      <c r="H13">
        <f>MAX(IFERROR(VLOOKUP(B13,'Results_ClaudeOpus4.5'!B:H,7,0),0),IFERROR(VLOOKUP(B13,'Results_GPT5.2Low'!B:H,7,0),0))</f>
        <v>26.389900000000001</v>
      </c>
      <c r="I13">
        <v>-1</v>
      </c>
      <c r="J13">
        <v>0</v>
      </c>
      <c r="K13">
        <v>0</v>
      </c>
      <c r="L13">
        <f t="shared" si="1"/>
        <v>2</v>
      </c>
      <c r="M13">
        <f t="shared" si="2"/>
        <v>1</v>
      </c>
      <c r="N13">
        <f t="shared" si="3"/>
        <v>1</v>
      </c>
      <c r="O13">
        <f t="shared" si="4"/>
        <v>1</v>
      </c>
      <c r="P13">
        <f>MIN(IF(IFERROR(VLOOKUP(B13,'Results_ClaudeOpus4.5'!B:E,4,0),0)=1,VLOOKUP(B13,'Results_ClaudeOpus4.5'!B:P,15,0),1000),IF(IFERROR(VLOOKUP(B13,'Results_GPT5.2Low'!B:E,4,0),0)=1,VLOOKUP(B13,'Results_GPT5.2Low'!B:P,15,0),1000))</f>
        <v>48</v>
      </c>
      <c r="Q13">
        <f>VLOOKUP(C13,Locs!A:C,3,0)</f>
        <v>38</v>
      </c>
      <c r="R13">
        <f>VLOOKUP(C13,Locs!A:F,6,0)</f>
        <v>0</v>
      </c>
    </row>
    <row r="14" spans="1:18" x14ac:dyDescent="0.45">
      <c r="A14">
        <v>13</v>
      </c>
      <c r="B14" t="str">
        <f t="shared" si="0"/>
        <v>CombNK.dfy-2</v>
      </c>
      <c r="C14" t="s">
        <v>2</v>
      </c>
      <c r="D14">
        <v>2</v>
      </c>
      <c r="E14">
        <f>MAX(IFERROR(VLOOKUP(B14,'Results_ClaudeOpus4.5'!B:E,4,0),0),IFERROR(VLOOKUP(B14,'Results_GPT5.2Low'!B:E,4,0),0))</f>
        <v>1</v>
      </c>
      <c r="F14">
        <f>MAX('Results_ClaudeOpus4.5'!F14,'Results_GPT5.2Low'!F14)</f>
        <v>35.281500000000001</v>
      </c>
      <c r="G14">
        <f>MAX('Results_ClaudeOpus4.5'!G14,'Results_GPT5.2Low'!G14)</f>
        <v>2.3022</v>
      </c>
      <c r="H14">
        <f>MAX(IFERROR(VLOOKUP(B14,'Results_ClaudeOpus4.5'!B:H,7,0),0),IFERROR(VLOOKUP(B14,'Results_GPT5.2Low'!B:H,7,0),0))</f>
        <v>35.2791</v>
      </c>
      <c r="I14">
        <v>0</v>
      </c>
      <c r="J14">
        <v>0</v>
      </c>
      <c r="K14">
        <v>0</v>
      </c>
      <c r="L14">
        <f t="shared" si="1"/>
        <v>2</v>
      </c>
      <c r="M14">
        <f t="shared" si="2"/>
        <v>1</v>
      </c>
      <c r="N14">
        <f t="shared" si="3"/>
        <v>1</v>
      </c>
      <c r="O14">
        <f t="shared" si="4"/>
        <v>1</v>
      </c>
      <c r="P14">
        <f>MIN(IF(IFERROR(VLOOKUP(B14,'Results_ClaudeOpus4.5'!B:E,4,0),0)=1,VLOOKUP(B14,'Results_ClaudeOpus4.5'!B:P,15,0),1000),IF(IFERROR(VLOOKUP(B14,'Results_GPT5.2Low'!B:E,4,0),0)=1,VLOOKUP(B14,'Results_GPT5.2Low'!B:P,15,0),1000))</f>
        <v>51</v>
      </c>
      <c r="Q14">
        <f>VLOOKUP(C14,Locs!A:C,3,0)</f>
        <v>38</v>
      </c>
      <c r="R14">
        <f>VLOOKUP(C14,Locs!A:F,6,0)</f>
        <v>0</v>
      </c>
    </row>
    <row r="15" spans="1:18" x14ac:dyDescent="0.45">
      <c r="A15">
        <v>14</v>
      </c>
      <c r="B15" t="str">
        <f t="shared" si="0"/>
        <v>CombNK.dfy-3</v>
      </c>
      <c r="C15" t="s">
        <v>2</v>
      </c>
      <c r="D15">
        <v>3</v>
      </c>
      <c r="E15">
        <f>MAX(IFERROR(VLOOKUP(B15,'Results_ClaudeOpus4.5'!B:E,4,0),0),IFERROR(VLOOKUP(B15,'Results_GPT5.2Low'!B:E,4,0),0))</f>
        <v>0</v>
      </c>
      <c r="F15">
        <f>MAX('Results_ClaudeOpus4.5'!F15,'Results_GPT5.2Low'!F15)</f>
        <v>28.169699999999999</v>
      </c>
      <c r="G15">
        <f>MAX('Results_ClaudeOpus4.5'!G15,'Results_GPT5.2Low'!G15)</f>
        <v>1.6909000000000001</v>
      </c>
      <c r="H15">
        <f>MAX(IFERROR(VLOOKUP(B15,'Results_ClaudeOpus4.5'!B:H,7,0),0),IFERROR(VLOOKUP(B15,'Results_GPT5.2Low'!B:H,7,0),0))</f>
        <v>28.1675</v>
      </c>
      <c r="I15">
        <v>0</v>
      </c>
      <c r="J15">
        <v>0</v>
      </c>
      <c r="K15">
        <v>0</v>
      </c>
      <c r="L15">
        <f t="shared" si="1"/>
        <v>2</v>
      </c>
      <c r="M15">
        <f t="shared" si="2"/>
        <v>1</v>
      </c>
      <c r="N15">
        <f t="shared" si="3"/>
        <v>1</v>
      </c>
      <c r="O15">
        <f t="shared" si="4"/>
        <v>1</v>
      </c>
      <c r="P15">
        <f>MIN(IF(IFERROR(VLOOKUP(B15,'Results_ClaudeOpus4.5'!B:E,4,0),0)=1,VLOOKUP(B15,'Results_ClaudeOpus4.5'!B:P,15,0),1000),IF(IFERROR(VLOOKUP(B15,'Results_GPT5.2Low'!B:E,4,0),0)=1,VLOOKUP(B15,'Results_GPT5.2Low'!B:P,15,0),1000))</f>
        <v>1000</v>
      </c>
      <c r="Q15">
        <f>VLOOKUP(C15,Locs!A:C,3,0)</f>
        <v>38</v>
      </c>
      <c r="R15">
        <f>VLOOKUP(C15,Locs!A:F,6,0)</f>
        <v>0</v>
      </c>
    </row>
    <row r="16" spans="1:18" x14ac:dyDescent="0.45">
      <c r="A16">
        <v>15</v>
      </c>
      <c r="B16" t="str">
        <f t="shared" si="0"/>
        <v>CombNK.dfy-4</v>
      </c>
      <c r="C16" t="s">
        <v>2</v>
      </c>
      <c r="D16">
        <v>4</v>
      </c>
      <c r="E16">
        <f>MAX(IFERROR(VLOOKUP(B16,'Results_ClaudeOpus4.5'!B:E,4,0),0),IFERROR(VLOOKUP(B16,'Results_GPT5.2Low'!B:E,4,0),0))</f>
        <v>0</v>
      </c>
      <c r="F16">
        <f>MAX('Results_ClaudeOpus4.5'!F16,'Results_GPT5.2Low'!F16)</f>
        <v>32.048699999999997</v>
      </c>
      <c r="G16">
        <f>MAX('Results_ClaudeOpus4.5'!G16,'Results_GPT5.2Low'!G16)</f>
        <v>2.2534000000000001</v>
      </c>
      <c r="H16">
        <f>MAX(IFERROR(VLOOKUP(B16,'Results_ClaudeOpus4.5'!B:H,7,0),0),IFERROR(VLOOKUP(B16,'Results_GPT5.2Low'!B:H,7,0),0))</f>
        <v>11.9978</v>
      </c>
      <c r="I16">
        <v>1</v>
      </c>
      <c r="J16">
        <v>1</v>
      </c>
      <c r="K16">
        <v>1</v>
      </c>
      <c r="L16">
        <f t="shared" si="1"/>
        <v>2</v>
      </c>
      <c r="M16">
        <f t="shared" si="2"/>
        <v>1</v>
      </c>
      <c r="N16">
        <f t="shared" si="3"/>
        <v>1</v>
      </c>
      <c r="O16">
        <f t="shared" si="4"/>
        <v>1</v>
      </c>
      <c r="P16">
        <f>MIN(IF(IFERROR(VLOOKUP(B16,'Results_ClaudeOpus4.5'!B:E,4,0),0)=1,VLOOKUP(B16,'Results_ClaudeOpus4.5'!B:P,15,0),1000),IF(IFERROR(VLOOKUP(B16,'Results_GPT5.2Low'!B:E,4,0),0)=1,VLOOKUP(B16,'Results_GPT5.2Low'!B:P,15,0),1000))</f>
        <v>1000</v>
      </c>
      <c r="Q16">
        <f>VLOOKUP(C16,Locs!A:C,3,0)</f>
        <v>38</v>
      </c>
      <c r="R16">
        <f>VLOOKUP(C16,Locs!A:F,6,0)</f>
        <v>0</v>
      </c>
    </row>
    <row r="17" spans="1:18" x14ac:dyDescent="0.45">
      <c r="A17">
        <v>16</v>
      </c>
      <c r="B17" t="str">
        <f t="shared" si="0"/>
        <v>CombNK.dfy-5</v>
      </c>
      <c r="C17" t="s">
        <v>2</v>
      </c>
      <c r="D17">
        <v>5</v>
      </c>
      <c r="E17">
        <f>MAX(IFERROR(VLOOKUP(B17,'Results_ClaudeOpus4.5'!B:E,4,0),0),IFERROR(VLOOKUP(B17,'Results_GPT5.2Low'!B:E,4,0),0))</f>
        <v>0</v>
      </c>
      <c r="F17">
        <f>MAX('Results_ClaudeOpus4.5'!F17,'Results_GPT5.2Low'!F17)</f>
        <v>11.6777</v>
      </c>
      <c r="G17">
        <f>MAX('Results_ClaudeOpus4.5'!G17,'Results_GPT5.2Low'!G17)</f>
        <v>2.3247</v>
      </c>
      <c r="H17">
        <f>MAX(IFERROR(VLOOKUP(B17,'Results_ClaudeOpus4.5'!B:H,7,0),0),IFERROR(VLOOKUP(B17,'Results_GPT5.2Low'!B:H,7,0),0))</f>
        <v>11.670500000000001</v>
      </c>
      <c r="I17">
        <v>1</v>
      </c>
      <c r="J17">
        <v>1</v>
      </c>
      <c r="K17">
        <v>1</v>
      </c>
      <c r="L17">
        <f t="shared" si="1"/>
        <v>2</v>
      </c>
      <c r="M17">
        <f t="shared" si="2"/>
        <v>1</v>
      </c>
      <c r="N17">
        <f t="shared" si="3"/>
        <v>1</v>
      </c>
      <c r="O17">
        <f t="shared" si="4"/>
        <v>1</v>
      </c>
      <c r="P17">
        <f>MIN(IF(IFERROR(VLOOKUP(B17,'Results_ClaudeOpus4.5'!B:E,4,0),0)=1,VLOOKUP(B17,'Results_ClaudeOpus4.5'!B:P,15,0),1000),IF(IFERROR(VLOOKUP(B17,'Results_GPT5.2Low'!B:E,4,0),0)=1,VLOOKUP(B17,'Results_GPT5.2Low'!B:P,15,0),1000))</f>
        <v>1000</v>
      </c>
      <c r="Q17">
        <f>VLOOKUP(C17,Locs!A:C,3,0)</f>
        <v>38</v>
      </c>
      <c r="R17">
        <f>VLOOKUP(C17,Locs!A:F,6,0)</f>
        <v>0</v>
      </c>
    </row>
    <row r="18" spans="1:18" x14ac:dyDescent="0.45">
      <c r="A18">
        <v>17</v>
      </c>
      <c r="B18" t="str">
        <f t="shared" si="0"/>
        <v>CountDistinct.dfy-1</v>
      </c>
      <c r="C18" t="s">
        <v>301</v>
      </c>
      <c r="D18">
        <v>1</v>
      </c>
      <c r="E18">
        <f>MAX(IFERROR(VLOOKUP(B18,'Results_ClaudeOpus4.5'!B:E,4,0),0),IFERROR(VLOOKUP(B18,'Results_GPT5.2Low'!B:E,4,0),0))</f>
        <v>0</v>
      </c>
      <c r="F18">
        <f>MAX('Results_ClaudeOpus4.5'!F18,'Results_GPT5.2Low'!F18)</f>
        <v>14.1732</v>
      </c>
      <c r="G18">
        <f>MAX('Results_ClaudeOpus4.5'!G18,'Results_GPT5.2Low'!G18)</f>
        <v>1.6914</v>
      </c>
      <c r="H18">
        <f>MAX(IFERROR(VLOOKUP(B18,'Results_ClaudeOpus4.5'!B:H,7,0),0),IFERROR(VLOOKUP(B18,'Results_GPT5.2Low'!B:H,7,0),0))</f>
        <v>32.028700000000001</v>
      </c>
      <c r="I18">
        <v>1</v>
      </c>
      <c r="J18">
        <v>1</v>
      </c>
      <c r="K18">
        <v>1</v>
      </c>
      <c r="L18">
        <f t="shared" si="1"/>
        <v>2</v>
      </c>
      <c r="M18">
        <f t="shared" si="2"/>
        <v>2</v>
      </c>
      <c r="N18">
        <f t="shared" si="3"/>
        <v>1</v>
      </c>
      <c r="O18">
        <f t="shared" si="4"/>
        <v>1</v>
      </c>
      <c r="P18">
        <f>MIN(IF(IFERROR(VLOOKUP(B18,'Results_ClaudeOpus4.5'!B:E,4,0),0)=1,VLOOKUP(B18,'Results_ClaudeOpus4.5'!B:P,15,0),1000),IF(IFERROR(VLOOKUP(B18,'Results_GPT5.2Low'!B:E,4,0),0)=1,VLOOKUP(B18,'Results_GPT5.2Low'!B:P,15,0),1000))</f>
        <v>1000</v>
      </c>
      <c r="Q18">
        <f>VLOOKUP(C18,Locs!A:C,3,0)</f>
        <v>39</v>
      </c>
      <c r="R18">
        <f>VLOOKUP(C18,Locs!A:F,6,0)</f>
        <v>5</v>
      </c>
    </row>
    <row r="19" spans="1:18" x14ac:dyDescent="0.45">
      <c r="A19">
        <v>18</v>
      </c>
      <c r="B19" t="str">
        <f t="shared" si="0"/>
        <v>CountDistinct.dfy-2</v>
      </c>
      <c r="C19" t="s">
        <v>301</v>
      </c>
      <c r="D19">
        <v>2</v>
      </c>
      <c r="E19">
        <f>MAX(IFERROR(VLOOKUP(B19,'Results_ClaudeOpus4.5'!B:E,4,0),0),IFERROR(VLOOKUP(B19,'Results_GPT5.2Low'!B:E,4,0),0))</f>
        <v>1</v>
      </c>
      <c r="F19">
        <f>MAX('Results_ClaudeOpus4.5'!F19,'Results_GPT5.2Low'!F19)</f>
        <v>8.5408000000000008</v>
      </c>
      <c r="G19">
        <f>MAX('Results_ClaudeOpus4.5'!G19,'Results_GPT5.2Low'!G19)</f>
        <v>1.6861999999999999</v>
      </c>
      <c r="H19">
        <f>MAX(IFERROR(VLOOKUP(B19,'Results_ClaudeOpus4.5'!B:H,7,0),0),IFERROR(VLOOKUP(B19,'Results_GPT5.2Low'!B:H,7,0),0))</f>
        <v>10.904</v>
      </c>
      <c r="I19">
        <v>1</v>
      </c>
      <c r="J19">
        <v>1</v>
      </c>
      <c r="K19">
        <v>1</v>
      </c>
      <c r="L19">
        <f t="shared" si="1"/>
        <v>2</v>
      </c>
      <c r="M19">
        <f t="shared" si="2"/>
        <v>2</v>
      </c>
      <c r="N19">
        <f t="shared" si="3"/>
        <v>1</v>
      </c>
      <c r="O19">
        <f t="shared" si="4"/>
        <v>1</v>
      </c>
      <c r="P19">
        <f>MIN(IF(IFERROR(VLOOKUP(B19,'Results_ClaudeOpus4.5'!B:E,4,0),0)=1,VLOOKUP(B19,'Results_ClaudeOpus4.5'!B:P,15,0),1000),IF(IFERROR(VLOOKUP(B19,'Results_GPT5.2Low'!B:E,4,0),0)=1,VLOOKUP(B19,'Results_GPT5.2Low'!B:P,15,0),1000))</f>
        <v>37</v>
      </c>
      <c r="Q19">
        <f>VLOOKUP(C19,Locs!A:C,3,0)</f>
        <v>39</v>
      </c>
      <c r="R19">
        <f>VLOOKUP(C19,Locs!A:F,6,0)</f>
        <v>5</v>
      </c>
    </row>
    <row r="20" spans="1:18" x14ac:dyDescent="0.45">
      <c r="A20">
        <v>19</v>
      </c>
      <c r="B20" t="str">
        <f t="shared" si="0"/>
        <v>CountDistinct.dfy-3</v>
      </c>
      <c r="C20" t="s">
        <v>301</v>
      </c>
      <c r="D20">
        <v>3</v>
      </c>
      <c r="E20">
        <f>MAX(IFERROR(VLOOKUP(B20,'Results_ClaudeOpus4.5'!B:E,4,0),0),IFERROR(VLOOKUP(B20,'Results_GPT5.2Low'!B:E,4,0),0))</f>
        <v>1</v>
      </c>
      <c r="F20">
        <f>MAX('Results_ClaudeOpus4.5'!F20,'Results_GPT5.2Low'!F20)</f>
        <v>6.9114000000000004</v>
      </c>
      <c r="G20">
        <f>MAX('Results_ClaudeOpus4.5'!G20,'Results_GPT5.2Low'!G20)</f>
        <v>1.6437999999999999</v>
      </c>
      <c r="H20">
        <f>MAX(IFERROR(VLOOKUP(B20,'Results_ClaudeOpus4.5'!B:H,7,0),0),IFERROR(VLOOKUP(B20,'Results_GPT5.2Low'!B:H,7,0),0))</f>
        <v>14.171900000000001</v>
      </c>
      <c r="I20">
        <v>1</v>
      </c>
      <c r="J20">
        <v>1</v>
      </c>
      <c r="K20">
        <v>1</v>
      </c>
      <c r="L20">
        <f t="shared" si="1"/>
        <v>2</v>
      </c>
      <c r="M20">
        <f t="shared" si="2"/>
        <v>2</v>
      </c>
      <c r="N20">
        <f t="shared" si="3"/>
        <v>1</v>
      </c>
      <c r="O20">
        <f t="shared" si="4"/>
        <v>1</v>
      </c>
      <c r="P20">
        <f>MIN(IF(IFERROR(VLOOKUP(B20,'Results_ClaudeOpus4.5'!B:E,4,0),0)=1,VLOOKUP(B20,'Results_ClaudeOpus4.5'!B:P,15,0),1000),IF(IFERROR(VLOOKUP(B20,'Results_GPT5.2Low'!B:E,4,0),0)=1,VLOOKUP(B20,'Results_GPT5.2Low'!B:P,15,0),1000))</f>
        <v>35</v>
      </c>
      <c r="Q20">
        <f>VLOOKUP(C20,Locs!A:C,3,0)</f>
        <v>39</v>
      </c>
      <c r="R20">
        <f>VLOOKUP(C20,Locs!A:F,6,0)</f>
        <v>5</v>
      </c>
    </row>
    <row r="21" spans="1:18" x14ac:dyDescent="0.45">
      <c r="A21">
        <v>20</v>
      </c>
      <c r="B21" t="str">
        <f t="shared" si="0"/>
        <v>Div.dfy-1</v>
      </c>
      <c r="C21" t="s">
        <v>3</v>
      </c>
      <c r="D21">
        <v>1</v>
      </c>
      <c r="E21">
        <f>MAX(IFERROR(VLOOKUP(B21,'Results_ClaudeOpus4.5'!B:E,4,0),0),IFERROR(VLOOKUP(B21,'Results_GPT5.2Low'!B:E,4,0),0))</f>
        <v>1</v>
      </c>
      <c r="F21">
        <f>MAX('Results_ClaudeOpus4.5'!F21,'Results_GPT5.2Low'!F21)</f>
        <v>3.5417000000000001</v>
      </c>
      <c r="G21">
        <f>MAX('Results_ClaudeOpus4.5'!G21,'Results_GPT5.2Low'!G21)</f>
        <v>0.86919999999999997</v>
      </c>
      <c r="H21">
        <f>MAX(IFERROR(VLOOKUP(B21,'Results_ClaudeOpus4.5'!B:H,7,0),0),IFERROR(VLOOKUP(B21,'Results_GPT5.2Low'!B:H,7,0),0))</f>
        <v>3.5939999999999999</v>
      </c>
      <c r="I21">
        <v>1</v>
      </c>
      <c r="J21">
        <v>1</v>
      </c>
      <c r="K21">
        <v>1</v>
      </c>
      <c r="L21">
        <f t="shared" si="1"/>
        <v>3</v>
      </c>
      <c r="M21">
        <f t="shared" si="2"/>
        <v>1</v>
      </c>
      <c r="N21">
        <f t="shared" si="3"/>
        <v>1</v>
      </c>
      <c r="O21">
        <f t="shared" si="4"/>
        <v>1</v>
      </c>
      <c r="P21">
        <f>MIN(IF(IFERROR(VLOOKUP(B21,'Results_ClaudeOpus4.5'!B:E,4,0),0)=1,VLOOKUP(B21,'Results_ClaudeOpus4.5'!B:P,15,0),1000),IF(IFERROR(VLOOKUP(B21,'Results_GPT5.2Low'!B:E,4,0),0)=1,VLOOKUP(B21,'Results_GPT5.2Low'!B:P,15,0),1000))</f>
        <v>19</v>
      </c>
      <c r="Q21">
        <f>VLOOKUP(C21,Locs!A:C,3,0)</f>
        <v>18</v>
      </c>
      <c r="R21">
        <f>VLOOKUP(C21,Locs!A:F,6,0)</f>
        <v>0</v>
      </c>
    </row>
    <row r="22" spans="1:18" x14ac:dyDescent="0.45">
      <c r="A22">
        <v>21</v>
      </c>
      <c r="B22" t="str">
        <f t="shared" si="0"/>
        <v>Div.dfy-2</v>
      </c>
      <c r="C22" t="s">
        <v>3</v>
      </c>
      <c r="D22">
        <v>2</v>
      </c>
      <c r="E22">
        <f>MAX(IFERROR(VLOOKUP(B22,'Results_ClaudeOpus4.5'!B:E,4,0),0),IFERROR(VLOOKUP(B22,'Results_GPT5.2Low'!B:E,4,0),0))</f>
        <v>1</v>
      </c>
      <c r="F22">
        <f>MAX('Results_ClaudeOpus4.5'!F22,'Results_GPT5.2Low'!F22)</f>
        <v>5.5883000000000003</v>
      </c>
      <c r="G22">
        <f>MAX('Results_ClaudeOpus4.5'!G22,'Results_GPT5.2Low'!G22)</f>
        <v>1.3727</v>
      </c>
      <c r="H22">
        <f>MAX(IFERROR(VLOOKUP(B22,'Results_ClaudeOpus4.5'!B:H,7,0),0),IFERROR(VLOOKUP(B22,'Results_GPT5.2Low'!B:H,7,0),0))</f>
        <v>3.8439999999999999</v>
      </c>
      <c r="I22">
        <v>1</v>
      </c>
      <c r="J22">
        <v>1</v>
      </c>
      <c r="K22">
        <v>1</v>
      </c>
      <c r="L22">
        <f t="shared" si="1"/>
        <v>3</v>
      </c>
      <c r="M22">
        <f t="shared" si="2"/>
        <v>1</v>
      </c>
      <c r="N22">
        <f t="shared" si="3"/>
        <v>1</v>
      </c>
      <c r="O22">
        <f t="shared" si="4"/>
        <v>1</v>
      </c>
      <c r="P22">
        <f>MIN(IF(IFERROR(VLOOKUP(B22,'Results_ClaudeOpus4.5'!B:E,4,0),0)=1,VLOOKUP(B22,'Results_ClaudeOpus4.5'!B:P,15,0),1000),IF(IFERROR(VLOOKUP(B22,'Results_GPT5.2Low'!B:E,4,0),0)=1,VLOOKUP(B22,'Results_GPT5.2Low'!B:P,15,0),1000))</f>
        <v>19</v>
      </c>
      <c r="Q22">
        <f>VLOOKUP(C22,Locs!A:C,3,0)</f>
        <v>18</v>
      </c>
      <c r="R22">
        <f>VLOOKUP(C22,Locs!A:F,6,0)</f>
        <v>0</v>
      </c>
    </row>
    <row r="23" spans="1:18" x14ac:dyDescent="0.45">
      <c r="A23">
        <v>22</v>
      </c>
      <c r="B23" t="str">
        <f t="shared" si="0"/>
        <v>Div.dfy-3</v>
      </c>
      <c r="C23" t="s">
        <v>3</v>
      </c>
      <c r="D23">
        <v>3</v>
      </c>
      <c r="E23">
        <f>MAX(IFERROR(VLOOKUP(B23,'Results_ClaudeOpus4.5'!B:E,4,0),0),IFERROR(VLOOKUP(B23,'Results_GPT5.2Low'!B:E,4,0),0))</f>
        <v>1</v>
      </c>
      <c r="F23">
        <f>MAX('Results_ClaudeOpus4.5'!F23,'Results_GPT5.2Low'!F23)</f>
        <v>4.5281000000000002</v>
      </c>
      <c r="G23">
        <f>MAX('Results_ClaudeOpus4.5'!G23,'Results_GPT5.2Low'!G23)</f>
        <v>1.3306</v>
      </c>
      <c r="H23">
        <f>MAX(IFERROR(VLOOKUP(B23,'Results_ClaudeOpus4.5'!B:H,7,0),0),IFERROR(VLOOKUP(B23,'Results_GPT5.2Low'!B:H,7,0),0))</f>
        <v>4.1715</v>
      </c>
      <c r="I23">
        <v>1</v>
      </c>
      <c r="J23">
        <v>1</v>
      </c>
      <c r="K23">
        <v>1</v>
      </c>
      <c r="L23">
        <f t="shared" si="1"/>
        <v>3</v>
      </c>
      <c r="M23">
        <f t="shared" si="2"/>
        <v>1</v>
      </c>
      <c r="N23">
        <f t="shared" si="3"/>
        <v>1</v>
      </c>
      <c r="O23">
        <f t="shared" si="4"/>
        <v>1</v>
      </c>
      <c r="P23">
        <f>MIN(IF(IFERROR(VLOOKUP(B23,'Results_ClaudeOpus4.5'!B:E,4,0),0)=1,VLOOKUP(B23,'Results_ClaudeOpus4.5'!B:P,15,0),1000),IF(IFERROR(VLOOKUP(B23,'Results_GPT5.2Low'!B:E,4,0),0)=1,VLOOKUP(B23,'Results_GPT5.2Low'!B:P,15,0),1000))</f>
        <v>19</v>
      </c>
      <c r="Q23">
        <f>VLOOKUP(C23,Locs!A:C,3,0)</f>
        <v>18</v>
      </c>
      <c r="R23">
        <f>VLOOKUP(C23,Locs!A:F,6,0)</f>
        <v>0</v>
      </c>
    </row>
    <row r="24" spans="1:18" x14ac:dyDescent="0.45">
      <c r="A24">
        <v>23</v>
      </c>
      <c r="B24" t="str">
        <f t="shared" si="0"/>
        <v>Factorial.dfy-1</v>
      </c>
      <c r="C24" t="s">
        <v>181</v>
      </c>
      <c r="D24">
        <v>1</v>
      </c>
      <c r="E24">
        <f>MAX(IFERROR(VLOOKUP(B24,'Results_ClaudeOpus4.5'!B:E,4,0),0),IFERROR(VLOOKUP(B24,'Results_GPT5.2Low'!B:E,4,0),0))</f>
        <v>1</v>
      </c>
      <c r="F24">
        <f>MAX('Results_ClaudeOpus4.5'!F24,'Results_GPT5.2Low'!F24)</f>
        <v>5.3681999999999999</v>
      </c>
      <c r="G24">
        <f>MAX('Results_ClaudeOpus4.5'!G24,'Results_GPT5.2Low'!G24)</f>
        <v>1.466</v>
      </c>
      <c r="H24">
        <f>MAX(IFERROR(VLOOKUP(B24,'Results_ClaudeOpus4.5'!B:H,7,0),0),IFERROR(VLOOKUP(B24,'Results_GPT5.2Low'!B:H,7,0),0))</f>
        <v>5.5579999999999998</v>
      </c>
      <c r="I24">
        <v>1</v>
      </c>
      <c r="J24">
        <v>1</v>
      </c>
      <c r="K24">
        <v>1</v>
      </c>
      <c r="L24">
        <f t="shared" si="1"/>
        <v>3</v>
      </c>
      <c r="M24">
        <f t="shared" si="2"/>
        <v>1</v>
      </c>
      <c r="N24">
        <f t="shared" si="3"/>
        <v>1</v>
      </c>
      <c r="O24">
        <f t="shared" si="4"/>
        <v>1</v>
      </c>
      <c r="P24">
        <f>MIN(IF(IFERROR(VLOOKUP(B24,'Results_ClaudeOpus4.5'!B:E,4,0),0)=1,VLOOKUP(B24,'Results_ClaudeOpus4.5'!B:P,15,0),1000),IF(IFERROR(VLOOKUP(B24,'Results_GPT5.2Low'!B:E,4,0),0)=1,VLOOKUP(B24,'Results_GPT5.2Low'!B:P,15,0),1000))</f>
        <v>22</v>
      </c>
      <c r="Q24">
        <f>VLOOKUP(C24,Locs!A:C,3,0)</f>
        <v>21</v>
      </c>
      <c r="R24">
        <f>VLOOKUP(C24,Locs!A:F,6,0)</f>
        <v>0</v>
      </c>
    </row>
    <row r="25" spans="1:18" x14ac:dyDescent="0.45">
      <c r="A25">
        <v>24</v>
      </c>
      <c r="B25" t="str">
        <f t="shared" si="0"/>
        <v>Factorial.dfy-2</v>
      </c>
      <c r="C25" t="s">
        <v>181</v>
      </c>
      <c r="D25">
        <v>2</v>
      </c>
      <c r="E25">
        <f>MAX(IFERROR(VLOOKUP(B25,'Results_ClaudeOpus4.5'!B:E,4,0),0),IFERROR(VLOOKUP(B25,'Results_GPT5.2Low'!B:E,4,0),0))</f>
        <v>1</v>
      </c>
      <c r="F25">
        <f>MAX('Results_ClaudeOpus4.5'!F25,'Results_GPT5.2Low'!F25)</f>
        <v>18.403500000000001</v>
      </c>
      <c r="G25">
        <f>MAX('Results_ClaudeOpus4.5'!G25,'Results_GPT5.2Low'!G25)</f>
        <v>0.85529999999999995</v>
      </c>
      <c r="H25">
        <f>MAX(IFERROR(VLOOKUP(B25,'Results_ClaudeOpus4.5'!B:H,7,0),0),IFERROR(VLOOKUP(B25,'Results_GPT5.2Low'!B:H,7,0),0))</f>
        <v>5.0910000000000002</v>
      </c>
      <c r="I25">
        <v>1</v>
      </c>
      <c r="J25">
        <v>1</v>
      </c>
      <c r="K25">
        <v>1</v>
      </c>
      <c r="L25">
        <f t="shared" si="1"/>
        <v>3</v>
      </c>
      <c r="M25">
        <f t="shared" si="2"/>
        <v>1</v>
      </c>
      <c r="N25">
        <f t="shared" si="3"/>
        <v>1</v>
      </c>
      <c r="O25">
        <f t="shared" si="4"/>
        <v>1</v>
      </c>
      <c r="P25">
        <f>MIN(IF(IFERROR(VLOOKUP(B25,'Results_ClaudeOpus4.5'!B:E,4,0),0)=1,VLOOKUP(B25,'Results_ClaudeOpus4.5'!B:P,15,0),1000),IF(IFERROR(VLOOKUP(B25,'Results_GPT5.2Low'!B:E,4,0),0)=1,VLOOKUP(B25,'Results_GPT5.2Low'!B:P,15,0),1000))</f>
        <v>22</v>
      </c>
      <c r="Q25">
        <f>VLOOKUP(C25,Locs!A:C,3,0)</f>
        <v>21</v>
      </c>
      <c r="R25">
        <f>VLOOKUP(C25,Locs!A:F,6,0)</f>
        <v>0</v>
      </c>
    </row>
    <row r="26" spans="1:18" x14ac:dyDescent="0.45">
      <c r="A26">
        <v>25</v>
      </c>
      <c r="B26" t="str">
        <f t="shared" si="0"/>
        <v>Factorial.dfy-3</v>
      </c>
      <c r="C26" t="s">
        <v>181</v>
      </c>
      <c r="D26">
        <v>3</v>
      </c>
      <c r="E26">
        <f>MAX(IFERROR(VLOOKUP(B26,'Results_ClaudeOpus4.5'!B:E,4,0),0),IFERROR(VLOOKUP(B26,'Results_GPT5.2Low'!B:E,4,0),0))</f>
        <v>1</v>
      </c>
      <c r="F26">
        <f>MAX('Results_ClaudeOpus4.5'!F26,'Results_GPT5.2Low'!F26)</f>
        <v>21.6587</v>
      </c>
      <c r="G26">
        <f>MAX('Results_ClaudeOpus4.5'!G26,'Results_GPT5.2Low'!G26)</f>
        <v>24.291699999999999</v>
      </c>
      <c r="H26">
        <f>MAX(IFERROR(VLOOKUP(B26,'Results_ClaudeOpus4.5'!B:H,7,0),0),IFERROR(VLOOKUP(B26,'Results_GPT5.2Low'!B:H,7,0),0))</f>
        <v>5.7373000000000003</v>
      </c>
      <c r="I26">
        <v>-1</v>
      </c>
      <c r="J26">
        <v>0</v>
      </c>
      <c r="K26">
        <v>0</v>
      </c>
      <c r="L26">
        <f t="shared" si="1"/>
        <v>3</v>
      </c>
      <c r="M26">
        <f t="shared" si="2"/>
        <v>1</v>
      </c>
      <c r="N26">
        <f t="shared" si="3"/>
        <v>1</v>
      </c>
      <c r="O26">
        <f t="shared" si="4"/>
        <v>1</v>
      </c>
      <c r="P26">
        <f>MIN(IF(IFERROR(VLOOKUP(B26,'Results_ClaudeOpus4.5'!B:E,4,0),0)=1,VLOOKUP(B26,'Results_ClaudeOpus4.5'!B:P,15,0),1000),IF(IFERROR(VLOOKUP(B26,'Results_GPT5.2Low'!B:E,4,0),0)=1,VLOOKUP(B26,'Results_GPT5.2Low'!B:P,15,0),1000))</f>
        <v>22</v>
      </c>
      <c r="Q26">
        <f>VLOOKUP(C26,Locs!A:C,3,0)</f>
        <v>21</v>
      </c>
      <c r="R26">
        <f>VLOOKUP(C26,Locs!A:F,6,0)</f>
        <v>0</v>
      </c>
    </row>
    <row r="27" spans="1:18" x14ac:dyDescent="0.45">
      <c r="A27">
        <v>26</v>
      </c>
      <c r="B27" t="str">
        <f t="shared" si="0"/>
        <v>FastExponentiation.dfy-1</v>
      </c>
      <c r="C27" t="s">
        <v>193</v>
      </c>
      <c r="D27">
        <v>1</v>
      </c>
      <c r="E27">
        <f>MAX(IFERROR(VLOOKUP(B27,'Results_ClaudeOpus4.5'!B:E,4,0),0),IFERROR(VLOOKUP(B27,'Results_GPT5.2Low'!B:E,4,0),0))</f>
        <v>1</v>
      </c>
      <c r="F27">
        <f>MAX('Results_ClaudeOpus4.5'!F27,'Results_GPT5.2Low'!F27)</f>
        <v>14.9307</v>
      </c>
      <c r="G27">
        <f>MAX('Results_ClaudeOpus4.5'!G27,'Results_GPT5.2Low'!G27)</f>
        <v>2.4699</v>
      </c>
      <c r="H27">
        <f>MAX(IFERROR(VLOOKUP(B27,'Results_ClaudeOpus4.5'!B:H,7,0),0),IFERROR(VLOOKUP(B27,'Results_GPT5.2Low'!B:H,7,0),0))</f>
        <v>18.400300000000001</v>
      </c>
      <c r="I27">
        <v>-1</v>
      </c>
      <c r="J27">
        <v>0</v>
      </c>
      <c r="K27">
        <v>0</v>
      </c>
      <c r="L27">
        <f t="shared" si="1"/>
        <v>3</v>
      </c>
      <c r="M27">
        <f t="shared" si="2"/>
        <v>1</v>
      </c>
      <c r="N27">
        <f t="shared" si="3"/>
        <v>1</v>
      </c>
      <c r="O27">
        <f t="shared" si="4"/>
        <v>1</v>
      </c>
      <c r="P27">
        <f>MIN(IF(IFERROR(VLOOKUP(B27,'Results_ClaudeOpus4.5'!B:E,4,0),0)=1,VLOOKUP(B27,'Results_ClaudeOpus4.5'!B:P,15,0),1000),IF(IFERROR(VLOOKUP(B27,'Results_GPT5.2Low'!B:E,4,0),0)=1,VLOOKUP(B27,'Results_GPT5.2Low'!B:P,15,0),1000))</f>
        <v>40</v>
      </c>
      <c r="Q27">
        <f>VLOOKUP(C27,Locs!A:C,3,0)</f>
        <v>38</v>
      </c>
      <c r="R27">
        <f>VLOOKUP(C27,Locs!A:F,6,0)</f>
        <v>3</v>
      </c>
    </row>
    <row r="28" spans="1:18" x14ac:dyDescent="0.45">
      <c r="A28">
        <v>27</v>
      </c>
      <c r="B28" t="str">
        <f t="shared" si="0"/>
        <v>FastExponentiation.dfy-2</v>
      </c>
      <c r="C28" t="s">
        <v>193</v>
      </c>
      <c r="D28">
        <v>2</v>
      </c>
      <c r="E28">
        <f>MAX(IFERROR(VLOOKUP(B28,'Results_ClaudeOpus4.5'!B:E,4,0),0),IFERROR(VLOOKUP(B28,'Results_GPT5.2Low'!B:E,4,0),0))</f>
        <v>1</v>
      </c>
      <c r="F28">
        <f>MAX('Results_ClaudeOpus4.5'!F28,'Results_GPT5.2Low'!F28)</f>
        <v>42.590400000000002</v>
      </c>
      <c r="G28">
        <f>MAX('Results_ClaudeOpus4.5'!G28,'Results_GPT5.2Low'!G28)</f>
        <v>2.2900999999999998</v>
      </c>
      <c r="H28">
        <f>MAX(IFERROR(VLOOKUP(B28,'Results_ClaudeOpus4.5'!B:H,7,0),0),IFERROR(VLOOKUP(B28,'Results_GPT5.2Low'!B:H,7,0),0))</f>
        <v>21.657</v>
      </c>
      <c r="I28">
        <v>-1</v>
      </c>
      <c r="J28">
        <v>0</v>
      </c>
      <c r="K28">
        <v>0</v>
      </c>
      <c r="L28">
        <f t="shared" si="1"/>
        <v>3</v>
      </c>
      <c r="M28">
        <f t="shared" si="2"/>
        <v>1</v>
      </c>
      <c r="N28">
        <f t="shared" si="3"/>
        <v>1</v>
      </c>
      <c r="O28">
        <f t="shared" si="4"/>
        <v>1</v>
      </c>
      <c r="P28">
        <f>MIN(IF(IFERROR(VLOOKUP(B28,'Results_ClaudeOpus4.5'!B:E,4,0),0)=1,VLOOKUP(B28,'Results_ClaudeOpus4.5'!B:P,15,0),1000),IF(IFERROR(VLOOKUP(B28,'Results_GPT5.2Low'!B:E,4,0),0)=1,VLOOKUP(B28,'Results_GPT5.2Low'!B:P,15,0),1000))</f>
        <v>69</v>
      </c>
      <c r="Q28">
        <f>VLOOKUP(C28,Locs!A:C,3,0)</f>
        <v>38</v>
      </c>
      <c r="R28">
        <f>VLOOKUP(C28,Locs!A:F,6,0)</f>
        <v>3</v>
      </c>
    </row>
    <row r="29" spans="1:18" x14ac:dyDescent="0.45">
      <c r="A29">
        <v>28</v>
      </c>
      <c r="B29" t="str">
        <f t="shared" si="0"/>
        <v>FastExponentiation.dfy-3</v>
      </c>
      <c r="C29" t="s">
        <v>193</v>
      </c>
      <c r="D29">
        <v>3</v>
      </c>
      <c r="E29">
        <f>MAX(IFERROR(VLOOKUP(B29,'Results_ClaudeOpus4.5'!B:E,4,0),0),IFERROR(VLOOKUP(B29,'Results_GPT5.2Low'!B:E,4,0),0))</f>
        <v>1</v>
      </c>
      <c r="F29">
        <f>MAX('Results_ClaudeOpus4.5'!F29,'Results_GPT5.2Low'!F29)</f>
        <v>48.180300000000003</v>
      </c>
      <c r="G29">
        <f>MAX('Results_ClaudeOpus4.5'!G29,'Results_GPT5.2Low'!G29)</f>
        <v>61.6873</v>
      </c>
      <c r="H29">
        <f>MAX(IFERROR(VLOOKUP(B29,'Results_ClaudeOpus4.5'!B:H,7,0),0),IFERROR(VLOOKUP(B29,'Results_GPT5.2Low'!B:H,7,0),0))</f>
        <v>14.9267</v>
      </c>
      <c r="I29">
        <v>1</v>
      </c>
      <c r="J29">
        <v>1</v>
      </c>
      <c r="K29">
        <v>1</v>
      </c>
      <c r="L29">
        <f t="shared" si="1"/>
        <v>3</v>
      </c>
      <c r="M29">
        <f t="shared" si="2"/>
        <v>1</v>
      </c>
      <c r="N29">
        <f t="shared" si="3"/>
        <v>1</v>
      </c>
      <c r="O29">
        <f t="shared" si="4"/>
        <v>1</v>
      </c>
      <c r="P29">
        <f>MIN(IF(IFERROR(VLOOKUP(B29,'Results_ClaudeOpus4.5'!B:E,4,0),0)=1,VLOOKUP(B29,'Results_ClaudeOpus4.5'!B:P,15,0),1000),IF(IFERROR(VLOOKUP(B29,'Results_GPT5.2Low'!B:E,4,0),0)=1,VLOOKUP(B29,'Results_GPT5.2Low'!B:P,15,0),1000))</f>
        <v>46</v>
      </c>
      <c r="Q29">
        <f>VLOOKUP(C29,Locs!A:C,3,0)</f>
        <v>38</v>
      </c>
      <c r="R29">
        <f>VLOOKUP(C29,Locs!A:F,6,0)</f>
        <v>3</v>
      </c>
    </row>
    <row r="30" spans="1:18" x14ac:dyDescent="0.45">
      <c r="A30">
        <v>29</v>
      </c>
      <c r="B30" t="str">
        <f t="shared" si="0"/>
        <v>FastModularExponentiation.dfy-1</v>
      </c>
      <c r="C30" t="s">
        <v>208</v>
      </c>
      <c r="D30">
        <v>1</v>
      </c>
      <c r="E30">
        <f>MAX(IFERROR(VLOOKUP(B30,'Results_ClaudeOpus4.5'!B:E,4,0),0),IFERROR(VLOOKUP(B30,'Results_GPT5.2Low'!B:E,4,0),0))</f>
        <v>1</v>
      </c>
      <c r="F30">
        <f>MAX('Results_ClaudeOpus4.5'!F30,'Results_GPT5.2Low'!F30)</f>
        <v>31.421199999999999</v>
      </c>
      <c r="G30">
        <f>MAX('Results_ClaudeOpus4.5'!G30,'Results_GPT5.2Low'!G30)</f>
        <v>61.714300000000001</v>
      </c>
      <c r="H30">
        <f>MAX(IFERROR(VLOOKUP(B30,'Results_ClaudeOpus4.5'!B:H,7,0),0),IFERROR(VLOOKUP(B30,'Results_GPT5.2Low'!B:H,7,0),0))</f>
        <v>42.568600000000004</v>
      </c>
      <c r="I30">
        <v>1</v>
      </c>
      <c r="J30">
        <v>1</v>
      </c>
      <c r="K30">
        <v>1</v>
      </c>
      <c r="L30">
        <f t="shared" si="1"/>
        <v>1</v>
      </c>
      <c r="M30">
        <f t="shared" si="2"/>
        <v>1</v>
      </c>
      <c r="N30">
        <f t="shared" si="3"/>
        <v>0.66666666666666663</v>
      </c>
      <c r="O30">
        <f t="shared" si="4"/>
        <v>1</v>
      </c>
      <c r="P30">
        <f>MIN(IF(IFERROR(VLOOKUP(B30,'Results_ClaudeOpus4.5'!B:E,4,0),0)=1,VLOOKUP(B30,'Results_ClaudeOpus4.5'!B:P,15,0),1000),IF(IFERROR(VLOOKUP(B30,'Results_GPT5.2Low'!B:E,4,0),0)=1,VLOOKUP(B30,'Results_GPT5.2Low'!B:P,15,0),1000))</f>
        <v>83</v>
      </c>
      <c r="Q30">
        <f>VLOOKUP(C30,Locs!A:C,3,0)</f>
        <v>104</v>
      </c>
      <c r="R30">
        <f>VLOOKUP(C30,Locs!A:F,6,0)</f>
        <v>12</v>
      </c>
    </row>
    <row r="31" spans="1:18" x14ac:dyDescent="0.45">
      <c r="A31">
        <v>30</v>
      </c>
      <c r="B31" t="str">
        <f t="shared" si="0"/>
        <v>FastModularExponentiation.dfy-2</v>
      </c>
      <c r="C31" t="s">
        <v>208</v>
      </c>
      <c r="D31">
        <v>2</v>
      </c>
      <c r="E31">
        <f>MAX(IFERROR(VLOOKUP(B31,'Results_ClaudeOpus4.5'!B:E,4,0),0),IFERROR(VLOOKUP(B31,'Results_GPT5.2Low'!B:E,4,0),0))</f>
        <v>0</v>
      </c>
      <c r="F31">
        <f>MAX('Results_ClaudeOpus4.5'!F31,'Results_GPT5.2Low'!F31)</f>
        <v>31.267900000000001</v>
      </c>
      <c r="G31">
        <f>MAX('Results_ClaudeOpus4.5'!G31,'Results_GPT5.2Low'!G31)</f>
        <v>123.1919</v>
      </c>
      <c r="H31">
        <f>MAX(IFERROR(VLOOKUP(B31,'Results_ClaudeOpus4.5'!B:H,7,0),0),IFERROR(VLOOKUP(B31,'Results_GPT5.2Low'!B:H,7,0),0))</f>
        <v>48.178400000000003</v>
      </c>
      <c r="I31">
        <v>1</v>
      </c>
      <c r="J31">
        <v>1</v>
      </c>
      <c r="K31">
        <v>1</v>
      </c>
      <c r="L31">
        <f t="shared" si="1"/>
        <v>1</v>
      </c>
      <c r="M31">
        <f t="shared" si="2"/>
        <v>1</v>
      </c>
      <c r="N31">
        <f t="shared" si="3"/>
        <v>0.66666666666666663</v>
      </c>
      <c r="O31">
        <f t="shared" si="4"/>
        <v>1</v>
      </c>
      <c r="P31">
        <f>MIN(IF(IFERROR(VLOOKUP(B31,'Results_ClaudeOpus4.5'!B:E,4,0),0)=1,VLOOKUP(B31,'Results_ClaudeOpus4.5'!B:P,15,0),1000),IF(IFERROR(VLOOKUP(B31,'Results_GPT5.2Low'!B:E,4,0),0)=1,VLOOKUP(B31,'Results_GPT5.2Low'!B:P,15,0),1000))</f>
        <v>1000</v>
      </c>
      <c r="Q31">
        <f>VLOOKUP(C31,Locs!A:C,3,0)</f>
        <v>104</v>
      </c>
      <c r="R31">
        <f>VLOOKUP(C31,Locs!A:F,6,0)</f>
        <v>12</v>
      </c>
    </row>
    <row r="32" spans="1:18" x14ac:dyDescent="0.45">
      <c r="A32">
        <v>26</v>
      </c>
      <c r="B32" t="str">
        <f t="shared" si="0"/>
        <v>FastModularExponentiation.dfy-3</v>
      </c>
      <c r="C32" t="s">
        <v>208</v>
      </c>
      <c r="D32">
        <v>3</v>
      </c>
      <c r="E32">
        <f>MAX(IFERROR(VLOOKUP(B32,'Results_ClaudeOpus4.5'!B:E,4,0),0),IFERROR(VLOOKUP(B32,'Results_GPT5.2Low'!B:E,4,0),0))</f>
        <v>0</v>
      </c>
      <c r="F32">
        <f>MAX('Results_ClaudeOpus4.5'!F32,'Results_GPT5.2Low'!F32)</f>
        <v>30.446999999999999</v>
      </c>
      <c r="G32">
        <f>MAX('Results_ClaudeOpus4.5'!G32,'Results_GPT5.2Low'!G32)</f>
        <v>98.708699999999993</v>
      </c>
      <c r="H32">
        <f>MAX(IFERROR(VLOOKUP(B32,'Results_ClaudeOpus4.5'!B:H,7,0),0),IFERROR(VLOOKUP(B32,'Results_GPT5.2Low'!B:H,7,0),0))</f>
        <v>31.4193</v>
      </c>
      <c r="I32">
        <v>1</v>
      </c>
      <c r="J32">
        <v>1</v>
      </c>
      <c r="K32">
        <v>1</v>
      </c>
      <c r="L32">
        <f t="shared" si="1"/>
        <v>1</v>
      </c>
      <c r="M32">
        <f t="shared" si="2"/>
        <v>1</v>
      </c>
      <c r="N32">
        <f t="shared" si="3"/>
        <v>0.66666666666666663</v>
      </c>
      <c r="O32">
        <f t="shared" si="4"/>
        <v>1</v>
      </c>
      <c r="P32">
        <f>MIN(IF(IFERROR(VLOOKUP(B32,'Results_ClaudeOpus4.5'!B:E,4,0),0)=1,VLOOKUP(B32,'Results_ClaudeOpus4.5'!B:P,15,0),1000),IF(IFERROR(VLOOKUP(B32,'Results_GPT5.2Low'!B:E,4,0),0)=1,VLOOKUP(B32,'Results_GPT5.2Low'!B:P,15,0),1000))</f>
        <v>1000</v>
      </c>
      <c r="Q32">
        <f>VLOOKUP(C32,Locs!A:C,3,0)</f>
        <v>104</v>
      </c>
      <c r="R32">
        <f>VLOOKUP(C32,Locs!A:F,6,0)</f>
        <v>12</v>
      </c>
    </row>
    <row r="33" spans="1:18" x14ac:dyDescent="0.45">
      <c r="A33">
        <v>27</v>
      </c>
      <c r="B33" t="str">
        <f t="shared" si="0"/>
        <v>FastModularExponentiation.dfy-4</v>
      </c>
      <c r="C33" t="s">
        <v>208</v>
      </c>
      <c r="D33">
        <v>4</v>
      </c>
      <c r="E33">
        <f>MAX(IFERROR(VLOOKUP(B33,'Results_ClaudeOpus4.5'!B:E,4,0),0),IFERROR(VLOOKUP(B33,'Results_GPT5.2Low'!B:E,4,0),0))</f>
        <v>0</v>
      </c>
      <c r="F33">
        <f>MAX('Results_ClaudeOpus4.5'!F33,'Results_GPT5.2Low'!F33)</f>
        <v>27.412400000000002</v>
      </c>
      <c r="G33">
        <f>MAX('Results_ClaudeOpus4.5'!G33,'Results_GPT5.2Low'!G33)</f>
        <v>65.309600000000003</v>
      </c>
      <c r="H33">
        <f>MAX(IFERROR(VLOOKUP(B33,'Results_ClaudeOpus4.5'!B:H,7,0),0),IFERROR(VLOOKUP(B33,'Results_GPT5.2Low'!B:H,7,0),0))</f>
        <v>27.390499999999999</v>
      </c>
      <c r="I33">
        <v>1</v>
      </c>
      <c r="J33">
        <v>1</v>
      </c>
      <c r="K33">
        <v>1</v>
      </c>
      <c r="L33">
        <f t="shared" si="1"/>
        <v>1</v>
      </c>
      <c r="M33">
        <f t="shared" si="2"/>
        <v>1</v>
      </c>
      <c r="N33">
        <f t="shared" si="3"/>
        <v>0.66666666666666663</v>
      </c>
      <c r="O33">
        <f t="shared" si="4"/>
        <v>1</v>
      </c>
      <c r="P33">
        <f>MIN(IF(IFERROR(VLOOKUP(B33,'Results_ClaudeOpus4.5'!B:E,4,0),0)=1,VLOOKUP(B33,'Results_ClaudeOpus4.5'!B:P,15,0),1000),IF(IFERROR(VLOOKUP(B33,'Results_GPT5.2Low'!B:E,4,0),0)=1,VLOOKUP(B33,'Results_GPT5.2Low'!B:P,15,0),1000))</f>
        <v>1000</v>
      </c>
      <c r="Q33">
        <f>VLOOKUP(C33,Locs!A:C,3,0)</f>
        <v>104</v>
      </c>
      <c r="R33">
        <f>VLOOKUP(C33,Locs!A:F,6,0)</f>
        <v>12</v>
      </c>
    </row>
    <row r="34" spans="1:18" x14ac:dyDescent="0.45">
      <c r="A34">
        <v>28</v>
      </c>
      <c r="B34" t="str">
        <f t="shared" si="0"/>
        <v>FastModularExponentiation.dfy-5</v>
      </c>
      <c r="C34" t="s">
        <v>208</v>
      </c>
      <c r="D34">
        <v>5</v>
      </c>
      <c r="E34">
        <f>MAX(IFERROR(VLOOKUP(B34,'Results_ClaudeOpus4.5'!B:E,4,0),0),IFERROR(VLOOKUP(B34,'Results_GPT5.2Low'!B:E,4,0),0))</f>
        <v>0</v>
      </c>
      <c r="F34">
        <f>MAX('Results_ClaudeOpus4.5'!F34,'Results_GPT5.2Low'!F34)</f>
        <v>38.414700000000003</v>
      </c>
      <c r="G34">
        <f>MAX('Results_ClaudeOpus4.5'!G34,'Results_GPT5.2Low'!G34)</f>
        <v>66.978399999999993</v>
      </c>
      <c r="H34">
        <f>MAX(IFERROR(VLOOKUP(B34,'Results_ClaudeOpus4.5'!B:H,7,0),0),IFERROR(VLOOKUP(B34,'Results_GPT5.2Low'!B:H,7,0),0))</f>
        <v>38.3996</v>
      </c>
      <c r="I34">
        <v>1</v>
      </c>
      <c r="J34">
        <v>1</v>
      </c>
      <c r="K34">
        <v>1</v>
      </c>
      <c r="L34">
        <f t="shared" si="1"/>
        <v>1</v>
      </c>
      <c r="M34">
        <f t="shared" si="2"/>
        <v>1</v>
      </c>
      <c r="N34">
        <f t="shared" si="3"/>
        <v>0.66666666666666663</v>
      </c>
      <c r="O34">
        <f t="shared" si="4"/>
        <v>1</v>
      </c>
      <c r="P34">
        <f>MIN(IF(IFERROR(VLOOKUP(B34,'Results_ClaudeOpus4.5'!B:E,4,0),0)=1,VLOOKUP(B34,'Results_ClaudeOpus4.5'!B:P,15,0),1000),IF(IFERROR(VLOOKUP(B34,'Results_GPT5.2Low'!B:E,4,0),0)=1,VLOOKUP(B34,'Results_GPT5.2Low'!B:P,15,0),1000))</f>
        <v>1000</v>
      </c>
      <c r="Q34">
        <f>VLOOKUP(C34,Locs!A:C,3,0)</f>
        <v>104</v>
      </c>
      <c r="R34">
        <f>VLOOKUP(C34,Locs!A:F,6,0)</f>
        <v>12</v>
      </c>
    </row>
    <row r="35" spans="1:18" x14ac:dyDescent="0.45">
      <c r="A35">
        <v>29</v>
      </c>
      <c r="B35" t="str">
        <f t="shared" si="0"/>
        <v>Fibonacci.dfy-1</v>
      </c>
      <c r="C35" t="s">
        <v>4</v>
      </c>
      <c r="D35">
        <v>1</v>
      </c>
      <c r="E35">
        <f>MAX(IFERROR(VLOOKUP(B35,'Results_ClaudeOpus4.5'!B:E,4,0),0),IFERROR(VLOOKUP(B35,'Results_GPT5.2Low'!B:E,4,0),0))</f>
        <v>1</v>
      </c>
      <c r="F35">
        <f>MAX('Results_ClaudeOpus4.5'!F35,'Results_GPT5.2Low'!F35)</f>
        <v>7.1452999999999998</v>
      </c>
      <c r="G35">
        <f>MAX('Results_ClaudeOpus4.5'!G35,'Results_GPT5.2Low'!G35)</f>
        <v>0.75760000000000005</v>
      </c>
      <c r="H35">
        <f>MAX(IFERROR(VLOOKUP(B35,'Results_ClaudeOpus4.5'!B:H,7,0),0),IFERROR(VLOOKUP(B35,'Results_GPT5.2Low'!B:H,7,0),0))</f>
        <v>9.0558999999999994</v>
      </c>
      <c r="I35">
        <v>-1</v>
      </c>
      <c r="J35">
        <v>0</v>
      </c>
      <c r="K35">
        <v>0</v>
      </c>
      <c r="L35">
        <f t="shared" si="1"/>
        <v>3</v>
      </c>
      <c r="M35">
        <f t="shared" si="2"/>
        <v>1</v>
      </c>
      <c r="N35">
        <f t="shared" si="3"/>
        <v>1</v>
      </c>
      <c r="O35">
        <f t="shared" si="4"/>
        <v>1</v>
      </c>
      <c r="P35">
        <f>MIN(IF(IFERROR(VLOOKUP(B35,'Results_ClaudeOpus4.5'!B:E,4,0),0)=1,VLOOKUP(B35,'Results_ClaudeOpus4.5'!B:P,15,0),1000),IF(IFERROR(VLOOKUP(B35,'Results_GPT5.2Low'!B:E,4,0),0)=1,VLOOKUP(B35,'Results_GPT5.2Low'!B:P,15,0),1000))</f>
        <v>29</v>
      </c>
      <c r="Q35">
        <f>VLOOKUP(C35,Locs!A:C,3,0)</f>
        <v>25</v>
      </c>
      <c r="R35">
        <f>VLOOKUP(C35,Locs!A:F,6,0)</f>
        <v>0</v>
      </c>
    </row>
    <row r="36" spans="1:18" x14ac:dyDescent="0.45">
      <c r="A36">
        <v>30</v>
      </c>
      <c r="B36" t="str">
        <f t="shared" si="0"/>
        <v>Fibonacci.dfy-2</v>
      </c>
      <c r="C36" t="s">
        <v>4</v>
      </c>
      <c r="D36">
        <v>2</v>
      </c>
      <c r="E36">
        <f>MAX(IFERROR(VLOOKUP(B36,'Results_ClaudeOpus4.5'!B:E,4,0),0),IFERROR(VLOOKUP(B36,'Results_GPT5.2Low'!B:E,4,0),0))</f>
        <v>1</v>
      </c>
      <c r="F36">
        <f>MAX('Results_ClaudeOpus4.5'!F36,'Results_GPT5.2Low'!F36)</f>
        <v>6.423</v>
      </c>
      <c r="G36">
        <f>MAX('Results_ClaudeOpus4.5'!G36,'Results_GPT5.2Low'!G36)</f>
        <v>0.79520000000000002</v>
      </c>
      <c r="H36">
        <f>MAX(IFERROR(VLOOKUP(B36,'Results_ClaudeOpus4.5'!B:H,7,0),0),IFERROR(VLOOKUP(B36,'Results_GPT5.2Low'!B:H,7,0),0))</f>
        <v>14.0497</v>
      </c>
      <c r="I36">
        <v>-1</v>
      </c>
      <c r="J36">
        <v>0</v>
      </c>
      <c r="K36">
        <v>0</v>
      </c>
      <c r="L36">
        <f t="shared" si="1"/>
        <v>3</v>
      </c>
      <c r="M36">
        <f t="shared" si="2"/>
        <v>1</v>
      </c>
      <c r="N36">
        <f t="shared" si="3"/>
        <v>1</v>
      </c>
      <c r="O36">
        <f t="shared" si="4"/>
        <v>1</v>
      </c>
      <c r="P36">
        <f>MIN(IF(IFERROR(VLOOKUP(B36,'Results_ClaudeOpus4.5'!B:E,4,0),0)=1,VLOOKUP(B36,'Results_ClaudeOpus4.5'!B:P,15,0),1000),IF(IFERROR(VLOOKUP(B36,'Results_GPT5.2Low'!B:E,4,0),0)=1,VLOOKUP(B36,'Results_GPT5.2Low'!B:P,15,0),1000))</f>
        <v>29</v>
      </c>
      <c r="Q36">
        <f>VLOOKUP(C36,Locs!A:C,3,0)</f>
        <v>25</v>
      </c>
      <c r="R36">
        <f>VLOOKUP(C36,Locs!A:F,6,0)</f>
        <v>0</v>
      </c>
    </row>
    <row r="37" spans="1:18" x14ac:dyDescent="0.45">
      <c r="A37">
        <v>31</v>
      </c>
      <c r="B37" t="str">
        <f t="shared" si="0"/>
        <v>Fibonacci.dfy-3</v>
      </c>
      <c r="C37" t="s">
        <v>4</v>
      </c>
      <c r="D37">
        <v>3</v>
      </c>
      <c r="E37">
        <f>MAX(IFERROR(VLOOKUP(B37,'Results_ClaudeOpus4.5'!B:E,4,0),0),IFERROR(VLOOKUP(B37,'Results_GPT5.2Low'!B:E,4,0),0))</f>
        <v>1</v>
      </c>
      <c r="F37">
        <f>MAX('Results_ClaudeOpus4.5'!F37,'Results_GPT5.2Low'!F37)</f>
        <v>18.6068</v>
      </c>
      <c r="G37">
        <f>MAX('Results_ClaudeOpus4.5'!G37,'Results_GPT5.2Low'!G37)</f>
        <v>1.8843000000000001</v>
      </c>
      <c r="H37">
        <f>MAX(IFERROR(VLOOKUP(B37,'Results_ClaudeOpus4.5'!B:H,7,0),0),IFERROR(VLOOKUP(B37,'Results_GPT5.2Low'!B:H,7,0),0))</f>
        <v>10.857799999999999</v>
      </c>
      <c r="I37">
        <v>-1</v>
      </c>
      <c r="J37">
        <v>0</v>
      </c>
      <c r="K37">
        <v>0</v>
      </c>
      <c r="L37">
        <f t="shared" si="1"/>
        <v>3</v>
      </c>
      <c r="M37">
        <f t="shared" si="2"/>
        <v>1</v>
      </c>
      <c r="N37">
        <f t="shared" si="3"/>
        <v>1</v>
      </c>
      <c r="O37">
        <f t="shared" si="4"/>
        <v>1</v>
      </c>
      <c r="P37">
        <f>MIN(IF(IFERROR(VLOOKUP(B37,'Results_ClaudeOpus4.5'!B:E,4,0),0)=1,VLOOKUP(B37,'Results_ClaudeOpus4.5'!B:P,15,0),1000),IF(IFERROR(VLOOKUP(B37,'Results_GPT5.2Low'!B:E,4,0),0)=1,VLOOKUP(B37,'Results_GPT5.2Low'!B:P,15,0),1000))</f>
        <v>29</v>
      </c>
      <c r="Q37">
        <f>VLOOKUP(C37,Locs!A:C,3,0)</f>
        <v>25</v>
      </c>
      <c r="R37">
        <f>VLOOKUP(C37,Locs!A:F,6,0)</f>
        <v>0</v>
      </c>
    </row>
    <row r="38" spans="1:18" x14ac:dyDescent="0.45">
      <c r="A38">
        <v>32</v>
      </c>
      <c r="B38" t="str">
        <f t="shared" si="0"/>
        <v>FindMax.dfy-1</v>
      </c>
      <c r="C38" t="s">
        <v>5</v>
      </c>
      <c r="D38">
        <v>1</v>
      </c>
      <c r="E38">
        <f>MAX(IFERROR(VLOOKUP(B38,'Results_ClaudeOpus4.5'!B:E,4,0),0),IFERROR(VLOOKUP(B38,'Results_GPT5.2Low'!B:E,4,0),0))</f>
        <v>1</v>
      </c>
      <c r="F38">
        <f>MAX('Results_ClaudeOpus4.5'!F38,'Results_GPT5.2Low'!F38)</f>
        <v>96.872299999999996</v>
      </c>
      <c r="G38">
        <f>MAX('Results_ClaudeOpus4.5'!G38,'Results_GPT5.2Low'!G38)</f>
        <v>0.7984</v>
      </c>
      <c r="H38">
        <f>MAX(IFERROR(VLOOKUP(B38,'Results_ClaudeOpus4.5'!B:H,7,0),0),IFERROR(VLOOKUP(B38,'Results_GPT5.2Low'!B:H,7,0),0))</f>
        <v>7.7976000000000001</v>
      </c>
      <c r="I38">
        <v>0</v>
      </c>
      <c r="J38">
        <v>0</v>
      </c>
      <c r="K38">
        <v>0</v>
      </c>
      <c r="L38">
        <f t="shared" si="1"/>
        <v>3</v>
      </c>
      <c r="M38">
        <f t="shared" si="2"/>
        <v>1</v>
      </c>
      <c r="N38">
        <f t="shared" si="3"/>
        <v>1</v>
      </c>
      <c r="O38">
        <f t="shared" si="4"/>
        <v>1</v>
      </c>
      <c r="P38">
        <f>MIN(IF(IFERROR(VLOOKUP(B38,'Results_ClaudeOpus4.5'!B:E,4,0),0)=1,VLOOKUP(B38,'Results_ClaudeOpus4.5'!B:P,15,0),1000),IF(IFERROR(VLOOKUP(B38,'Results_GPT5.2Low'!B:E,4,0),0)=1,VLOOKUP(B38,'Results_GPT5.2Low'!B:P,15,0),1000))</f>
        <v>28</v>
      </c>
      <c r="Q38">
        <f>VLOOKUP(C38,Locs!A:C,3,0)</f>
        <v>29</v>
      </c>
      <c r="R38">
        <f>VLOOKUP(C38,Locs!A:F,6,0)</f>
        <v>1</v>
      </c>
    </row>
    <row r="39" spans="1:18" x14ac:dyDescent="0.45">
      <c r="A39">
        <v>33</v>
      </c>
      <c r="B39" t="str">
        <f t="shared" si="0"/>
        <v>FindMax.dfy-2</v>
      </c>
      <c r="C39" t="s">
        <v>5</v>
      </c>
      <c r="D39">
        <v>2</v>
      </c>
      <c r="E39">
        <f>MAX(IFERROR(VLOOKUP(B39,'Results_ClaudeOpus4.5'!B:E,4,0),0),IFERROR(VLOOKUP(B39,'Results_GPT5.2Low'!B:E,4,0),0))</f>
        <v>1</v>
      </c>
      <c r="F39">
        <f>MAX('Results_ClaudeOpus4.5'!F39,'Results_GPT5.2Low'!F39)</f>
        <v>67.714600000000004</v>
      </c>
      <c r="G39">
        <f>MAX('Results_ClaudeOpus4.5'!G39,'Results_GPT5.2Low'!G39)</f>
        <v>0.78090000000000004</v>
      </c>
      <c r="H39">
        <f>MAX(IFERROR(VLOOKUP(B39,'Results_ClaudeOpus4.5'!B:H,7,0),0),IFERROR(VLOOKUP(B39,'Results_GPT5.2Low'!B:H,7,0),0))</f>
        <v>7.1440000000000001</v>
      </c>
      <c r="I39">
        <v>0</v>
      </c>
      <c r="J39">
        <v>0</v>
      </c>
      <c r="K39">
        <v>0</v>
      </c>
      <c r="L39">
        <f t="shared" si="1"/>
        <v>3</v>
      </c>
      <c r="M39">
        <f t="shared" si="2"/>
        <v>1</v>
      </c>
      <c r="N39">
        <f t="shared" si="3"/>
        <v>1</v>
      </c>
      <c r="O39">
        <f t="shared" si="4"/>
        <v>1</v>
      </c>
      <c r="P39">
        <f>MIN(IF(IFERROR(VLOOKUP(B39,'Results_ClaudeOpus4.5'!B:E,4,0),0)=1,VLOOKUP(B39,'Results_ClaudeOpus4.5'!B:P,15,0),1000),IF(IFERROR(VLOOKUP(B39,'Results_GPT5.2Low'!B:E,4,0),0)=1,VLOOKUP(B39,'Results_GPT5.2Low'!B:P,15,0),1000))</f>
        <v>28</v>
      </c>
      <c r="Q39">
        <f>VLOOKUP(C39,Locs!A:C,3,0)</f>
        <v>29</v>
      </c>
      <c r="R39">
        <f>VLOOKUP(C39,Locs!A:F,6,0)</f>
        <v>1</v>
      </c>
    </row>
    <row r="40" spans="1:18" x14ac:dyDescent="0.45">
      <c r="A40">
        <v>34</v>
      </c>
      <c r="B40" t="str">
        <f t="shared" si="0"/>
        <v>FindMax.dfy-3</v>
      </c>
      <c r="C40" t="s">
        <v>5</v>
      </c>
      <c r="D40">
        <v>3</v>
      </c>
      <c r="E40">
        <f>MAX(IFERROR(VLOOKUP(B40,'Results_ClaudeOpus4.5'!B:E,4,0),0),IFERROR(VLOOKUP(B40,'Results_GPT5.2Low'!B:E,4,0),0))</f>
        <v>1</v>
      </c>
      <c r="F40">
        <f>MAX('Results_ClaudeOpus4.5'!F40,'Results_GPT5.2Low'!F40)</f>
        <v>81.182500000000005</v>
      </c>
      <c r="G40">
        <f>MAX('Results_ClaudeOpus4.5'!G40,'Results_GPT5.2Low'!G40)</f>
        <v>0.81489999999999996</v>
      </c>
      <c r="H40">
        <f>MAX(IFERROR(VLOOKUP(B40,'Results_ClaudeOpus4.5'!B:H,7,0),0),IFERROR(VLOOKUP(B40,'Results_GPT5.2Low'!B:H,7,0),0))</f>
        <v>6.4212999999999996</v>
      </c>
      <c r="I40">
        <v>-1</v>
      </c>
      <c r="J40">
        <v>0</v>
      </c>
      <c r="K40">
        <v>0</v>
      </c>
      <c r="L40">
        <f t="shared" si="1"/>
        <v>3</v>
      </c>
      <c r="M40">
        <f t="shared" si="2"/>
        <v>1</v>
      </c>
      <c r="N40">
        <f t="shared" si="3"/>
        <v>1</v>
      </c>
      <c r="O40">
        <f t="shared" si="4"/>
        <v>1</v>
      </c>
      <c r="P40">
        <f>MIN(IF(IFERROR(VLOOKUP(B40,'Results_ClaudeOpus4.5'!B:E,4,0),0)=1,VLOOKUP(B40,'Results_ClaudeOpus4.5'!B:P,15,0),1000),IF(IFERROR(VLOOKUP(B40,'Results_GPT5.2Low'!B:E,4,0),0)=1,VLOOKUP(B40,'Results_GPT5.2Low'!B:P,15,0),1000))</f>
        <v>28</v>
      </c>
      <c r="Q40">
        <f>VLOOKUP(C40,Locs!A:C,3,0)</f>
        <v>29</v>
      </c>
      <c r="R40">
        <f>VLOOKUP(C40,Locs!A:F,6,0)</f>
        <v>1</v>
      </c>
    </row>
    <row r="41" spans="1:18" x14ac:dyDescent="0.45">
      <c r="A41">
        <v>35</v>
      </c>
      <c r="B41" t="str">
        <f t="shared" si="0"/>
        <v>InsertionSort.dfy-1</v>
      </c>
      <c r="C41" t="s">
        <v>6</v>
      </c>
      <c r="D41">
        <v>1</v>
      </c>
      <c r="E41">
        <f>MAX(IFERROR(VLOOKUP(B41,'Results_ClaudeOpus4.5'!B:E,4,0),0),IFERROR(VLOOKUP(B41,'Results_GPT5.2Low'!B:E,4,0),0))</f>
        <v>0</v>
      </c>
      <c r="F41">
        <f>MAX('Results_ClaudeOpus4.5'!F41,'Results_GPT5.2Low'!F41)</f>
        <v>55.984000000000002</v>
      </c>
      <c r="G41">
        <f>MAX('Results_ClaudeOpus4.5'!G41,'Results_GPT5.2Low'!G41)</f>
        <v>3.1461999999999999</v>
      </c>
      <c r="H41">
        <f>MAX(IFERROR(VLOOKUP(B41,'Results_ClaudeOpus4.5'!B:H,7,0),0),IFERROR(VLOOKUP(B41,'Results_GPT5.2Low'!B:H,7,0),0))</f>
        <v>18.583400000000001</v>
      </c>
      <c r="I41">
        <v>1</v>
      </c>
      <c r="J41">
        <v>0</v>
      </c>
      <c r="K41">
        <v>0</v>
      </c>
      <c r="L41">
        <f t="shared" si="1"/>
        <v>0</v>
      </c>
      <c r="M41">
        <f t="shared" si="2"/>
        <v>0</v>
      </c>
      <c r="N41">
        <f t="shared" si="3"/>
        <v>0</v>
      </c>
      <c r="O41">
        <f t="shared" si="4"/>
        <v>0</v>
      </c>
      <c r="P41">
        <f>MIN(IF(IFERROR(VLOOKUP(B41,'Results_ClaudeOpus4.5'!B:E,4,0),0)=1,VLOOKUP(B41,'Results_ClaudeOpus4.5'!B:P,15,0),1000),IF(IFERROR(VLOOKUP(B41,'Results_GPT5.2Low'!B:E,4,0),0)=1,VLOOKUP(B41,'Results_GPT5.2Low'!B:P,15,0),1000))</f>
        <v>1000</v>
      </c>
      <c r="Q41">
        <f>VLOOKUP(C41,Locs!A:C,3,0)</f>
        <v>57</v>
      </c>
      <c r="R41">
        <f>VLOOKUP(C41,Locs!A:F,6,0)</f>
        <v>5</v>
      </c>
    </row>
    <row r="42" spans="1:18" x14ac:dyDescent="0.45">
      <c r="A42">
        <v>36</v>
      </c>
      <c r="B42" t="str">
        <f t="shared" si="0"/>
        <v>InsertionSort.dfy-2</v>
      </c>
      <c r="C42" t="s">
        <v>6</v>
      </c>
      <c r="D42">
        <v>2</v>
      </c>
      <c r="E42">
        <f>MAX(IFERROR(VLOOKUP(B42,'Results_ClaudeOpus4.5'!B:E,4,0),0),IFERROR(VLOOKUP(B42,'Results_GPT5.2Low'!B:E,4,0),0))</f>
        <v>0</v>
      </c>
      <c r="F42">
        <f>MAX('Results_ClaudeOpus4.5'!F42,'Results_GPT5.2Low'!F42)</f>
        <v>31.860700000000001</v>
      </c>
      <c r="G42">
        <f>MAX('Results_ClaudeOpus4.5'!G42,'Results_GPT5.2Low'!G42)</f>
        <v>1.8865000000000001</v>
      </c>
      <c r="H42">
        <f>MAX(IFERROR(VLOOKUP(B42,'Results_ClaudeOpus4.5'!B:H,7,0),0),IFERROR(VLOOKUP(B42,'Results_GPT5.2Low'!B:H,7,0),0))</f>
        <v>96.871099999999998</v>
      </c>
      <c r="I42">
        <v>1</v>
      </c>
      <c r="J42">
        <v>0</v>
      </c>
      <c r="K42">
        <v>0</v>
      </c>
      <c r="L42">
        <f t="shared" si="1"/>
        <v>0</v>
      </c>
      <c r="M42">
        <f t="shared" si="2"/>
        <v>0</v>
      </c>
      <c r="N42">
        <f t="shared" si="3"/>
        <v>0</v>
      </c>
      <c r="O42">
        <f t="shared" si="4"/>
        <v>0</v>
      </c>
      <c r="P42">
        <f>MIN(IF(IFERROR(VLOOKUP(B42,'Results_ClaudeOpus4.5'!B:E,4,0),0)=1,VLOOKUP(B42,'Results_ClaudeOpus4.5'!B:P,15,0),1000),IF(IFERROR(VLOOKUP(B42,'Results_GPT5.2Low'!B:E,4,0),0)=1,VLOOKUP(B42,'Results_GPT5.2Low'!B:P,15,0),1000))</f>
        <v>1000</v>
      </c>
      <c r="Q42">
        <f>VLOOKUP(C42,Locs!A:C,3,0)</f>
        <v>57</v>
      </c>
      <c r="R42">
        <f>VLOOKUP(C42,Locs!A:F,6,0)</f>
        <v>5</v>
      </c>
    </row>
    <row r="43" spans="1:18" x14ac:dyDescent="0.45">
      <c r="A43">
        <v>37</v>
      </c>
      <c r="B43" t="str">
        <f t="shared" si="0"/>
        <v>InsertionSort.dfy-3</v>
      </c>
      <c r="C43" t="s">
        <v>6</v>
      </c>
      <c r="D43">
        <v>3</v>
      </c>
      <c r="E43">
        <f>MAX(IFERROR(VLOOKUP(B43,'Results_ClaudeOpus4.5'!B:E,4,0),0),IFERROR(VLOOKUP(B43,'Results_GPT5.2Low'!B:E,4,0),0))</f>
        <v>0</v>
      </c>
      <c r="F43">
        <f>MAX('Results_ClaudeOpus4.5'!F43,'Results_GPT5.2Low'!F43)</f>
        <v>28.117000000000001</v>
      </c>
      <c r="G43">
        <f>MAX('Results_ClaudeOpus4.5'!G43,'Results_GPT5.2Low'!G43)</f>
        <v>1.9294</v>
      </c>
      <c r="H43">
        <f>MAX(IFERROR(VLOOKUP(B43,'Results_ClaudeOpus4.5'!B:H,7,0),0),IFERROR(VLOOKUP(B43,'Results_GPT5.2Low'!B:H,7,0),0))</f>
        <v>67.713300000000004</v>
      </c>
      <c r="I43">
        <v>1</v>
      </c>
      <c r="J43">
        <v>0</v>
      </c>
      <c r="K43">
        <v>0</v>
      </c>
      <c r="L43">
        <f t="shared" si="1"/>
        <v>0</v>
      </c>
      <c r="M43">
        <f t="shared" si="2"/>
        <v>0</v>
      </c>
      <c r="N43">
        <f t="shared" si="3"/>
        <v>0</v>
      </c>
      <c r="O43">
        <f t="shared" si="4"/>
        <v>0</v>
      </c>
      <c r="P43">
        <f>MIN(IF(IFERROR(VLOOKUP(B43,'Results_ClaudeOpus4.5'!B:E,4,0),0)=1,VLOOKUP(B43,'Results_ClaudeOpus4.5'!B:P,15,0),1000),IF(IFERROR(VLOOKUP(B43,'Results_GPT5.2Low'!B:E,4,0),0)=1,VLOOKUP(B43,'Results_GPT5.2Low'!B:P,15,0),1000))</f>
        <v>1000</v>
      </c>
      <c r="Q43">
        <f>VLOOKUP(C43,Locs!A:C,3,0)</f>
        <v>57</v>
      </c>
      <c r="R43">
        <f>VLOOKUP(C43,Locs!A:F,6,0)</f>
        <v>5</v>
      </c>
    </row>
    <row r="44" spans="1:18" x14ac:dyDescent="0.45">
      <c r="A44">
        <v>38</v>
      </c>
      <c r="B44" t="str">
        <f t="shared" si="0"/>
        <v>InsertionSort.dfy-4</v>
      </c>
      <c r="C44" t="s">
        <v>6</v>
      </c>
      <c r="D44">
        <v>4</v>
      </c>
      <c r="E44">
        <f>MAX(IFERROR(VLOOKUP(B44,'Results_ClaudeOpus4.5'!B:E,4,0),0),IFERROR(VLOOKUP(B44,'Results_GPT5.2Low'!B:E,4,0),0))</f>
        <v>0</v>
      </c>
      <c r="F44">
        <f>MAX('Results_ClaudeOpus4.5'!F44,'Results_GPT5.2Low'!F44)</f>
        <v>22.3001</v>
      </c>
      <c r="G44">
        <f>MAX('Results_ClaudeOpus4.5'!G44,'Results_GPT5.2Low'!G44)</f>
        <v>2.4756999999999998</v>
      </c>
      <c r="H44">
        <f>MAX(IFERROR(VLOOKUP(B44,'Results_ClaudeOpus4.5'!B:H,7,0),0),IFERROR(VLOOKUP(B44,'Results_GPT5.2Low'!B:H,7,0),0))</f>
        <v>81.179000000000002</v>
      </c>
      <c r="I44">
        <v>1</v>
      </c>
      <c r="J44">
        <v>0</v>
      </c>
      <c r="K44">
        <v>0</v>
      </c>
      <c r="L44">
        <f t="shared" si="1"/>
        <v>0</v>
      </c>
      <c r="M44">
        <f t="shared" si="2"/>
        <v>0</v>
      </c>
      <c r="N44">
        <f t="shared" si="3"/>
        <v>0</v>
      </c>
      <c r="O44">
        <f t="shared" si="4"/>
        <v>0</v>
      </c>
      <c r="P44">
        <f>MIN(IF(IFERROR(VLOOKUP(B44,'Results_ClaudeOpus4.5'!B:E,4,0),0)=1,VLOOKUP(B44,'Results_ClaudeOpus4.5'!B:P,15,0),1000),IF(IFERROR(VLOOKUP(B44,'Results_GPT5.2Low'!B:E,4,0),0)=1,VLOOKUP(B44,'Results_GPT5.2Low'!B:P,15,0),1000))</f>
        <v>1000</v>
      </c>
      <c r="Q44">
        <f>VLOOKUP(C44,Locs!A:C,3,0)</f>
        <v>57</v>
      </c>
      <c r="R44">
        <f>VLOOKUP(C44,Locs!A:F,6,0)</f>
        <v>5</v>
      </c>
    </row>
    <row r="45" spans="1:18" x14ac:dyDescent="0.45">
      <c r="A45">
        <v>39</v>
      </c>
      <c r="B45" t="str">
        <f t="shared" si="0"/>
        <v>InsertionSort.dfy-5</v>
      </c>
      <c r="C45" t="s">
        <v>6</v>
      </c>
      <c r="D45">
        <v>5</v>
      </c>
      <c r="E45">
        <f>MAX(IFERROR(VLOOKUP(B45,'Results_ClaudeOpus4.5'!B:E,4,0),0),IFERROR(VLOOKUP(B45,'Results_GPT5.2Low'!B:E,4,0),0))</f>
        <v>0</v>
      </c>
      <c r="F45">
        <f>MAX('Results_ClaudeOpus4.5'!F45,'Results_GPT5.2Low'!F45)</f>
        <v>49.766500000000001</v>
      </c>
      <c r="G45">
        <f>MAX('Results_ClaudeOpus4.5'!G45,'Results_GPT5.2Low'!G45)</f>
        <v>2.6120999999999999</v>
      </c>
      <c r="H45">
        <f>MAX(IFERROR(VLOOKUP(B45,'Results_ClaudeOpus4.5'!B:H,7,0),0),IFERROR(VLOOKUP(B45,'Results_GPT5.2Low'!B:H,7,0),0))</f>
        <v>55.976100000000002</v>
      </c>
      <c r="I45">
        <v>1</v>
      </c>
      <c r="J45">
        <v>0</v>
      </c>
      <c r="K45">
        <v>0</v>
      </c>
      <c r="L45">
        <f t="shared" si="1"/>
        <v>0</v>
      </c>
      <c r="M45">
        <f t="shared" si="2"/>
        <v>0</v>
      </c>
      <c r="N45">
        <f t="shared" si="3"/>
        <v>0</v>
      </c>
      <c r="O45">
        <f t="shared" si="4"/>
        <v>0</v>
      </c>
      <c r="P45">
        <f>MIN(IF(IFERROR(VLOOKUP(B45,'Results_ClaudeOpus4.5'!B:E,4,0),0)=1,VLOOKUP(B45,'Results_ClaudeOpus4.5'!B:P,15,0),1000),IF(IFERROR(VLOOKUP(B45,'Results_GPT5.2Low'!B:E,4,0),0)=1,VLOOKUP(B45,'Results_GPT5.2Low'!B:P,15,0),1000))</f>
        <v>1000</v>
      </c>
      <c r="Q45">
        <f>VLOOKUP(C45,Locs!A:C,3,0)</f>
        <v>57</v>
      </c>
      <c r="R45">
        <f>VLOOKUP(C45,Locs!A:F,6,0)</f>
        <v>5</v>
      </c>
    </row>
    <row r="46" spans="1:18" x14ac:dyDescent="0.45">
      <c r="A46">
        <v>40</v>
      </c>
      <c r="B46" t="str">
        <f t="shared" si="0"/>
        <v>IntersectIntervals.dfy-1</v>
      </c>
      <c r="C46" t="s">
        <v>302</v>
      </c>
      <c r="D46">
        <v>1</v>
      </c>
      <c r="E46">
        <f>MAX(IFERROR(VLOOKUP(B46,'Results_ClaudeOpus4.5'!B:E,4,0),0),IFERROR(VLOOKUP(B46,'Results_GPT5.2Low'!B:E,4,0),0))</f>
        <v>0</v>
      </c>
      <c r="F46">
        <f>MAX('Results_ClaudeOpus4.5'!F46,'Results_GPT5.2Low'!F46)</f>
        <v>14.6304</v>
      </c>
      <c r="G46">
        <f>MAX('Results_ClaudeOpus4.5'!G46,'Results_GPT5.2Low'!G46)</f>
        <v>1.7665999999999999</v>
      </c>
      <c r="H46">
        <f>MAX(IFERROR(VLOOKUP(B46,'Results_ClaudeOpus4.5'!B:H,7,0),0),IFERROR(VLOOKUP(B46,'Results_GPT5.2Low'!B:H,7,0),0))</f>
        <v>31.8386</v>
      </c>
      <c r="I46">
        <v>1</v>
      </c>
      <c r="J46">
        <v>0</v>
      </c>
      <c r="K46">
        <v>0</v>
      </c>
      <c r="L46">
        <f t="shared" si="1"/>
        <v>1</v>
      </c>
      <c r="M46">
        <f t="shared" si="2"/>
        <v>4</v>
      </c>
      <c r="N46">
        <f t="shared" si="3"/>
        <v>0.66666666666666663</v>
      </c>
      <c r="O46">
        <f t="shared" si="4"/>
        <v>1</v>
      </c>
      <c r="P46">
        <f>MIN(IF(IFERROR(VLOOKUP(B46,'Results_ClaudeOpus4.5'!B:E,4,0),0)=1,VLOOKUP(B46,'Results_ClaudeOpus4.5'!B:P,15,0),1000),IF(IFERROR(VLOOKUP(B46,'Results_GPT5.2Low'!B:E,4,0),0)=1,VLOOKUP(B46,'Results_GPT5.2Low'!B:P,15,0),1000))</f>
        <v>1000</v>
      </c>
      <c r="Q46">
        <f>VLOOKUP(C46,Locs!A:C,3,0)</f>
        <v>40</v>
      </c>
      <c r="R46">
        <f>VLOOKUP(C46,Locs!A:F,6,0)</f>
        <v>0</v>
      </c>
    </row>
    <row r="47" spans="1:18" x14ac:dyDescent="0.45">
      <c r="A47">
        <v>41</v>
      </c>
      <c r="B47" t="str">
        <f t="shared" si="0"/>
        <v>IntersectIntervals.dfy-2</v>
      </c>
      <c r="C47" t="s">
        <v>302</v>
      </c>
      <c r="D47">
        <v>2</v>
      </c>
      <c r="E47">
        <f>MAX(IFERROR(VLOOKUP(B47,'Results_ClaudeOpus4.5'!B:E,4,0),0),IFERROR(VLOOKUP(B47,'Results_GPT5.2Low'!B:E,4,0),0))</f>
        <v>0</v>
      </c>
      <c r="F47">
        <f>MAX('Results_ClaudeOpus4.5'!F47,'Results_GPT5.2Low'!F47)</f>
        <v>12.2829</v>
      </c>
      <c r="G47">
        <f>MAX('Results_ClaudeOpus4.5'!G47,'Results_GPT5.2Low'!G47)</f>
        <v>1.7405999999999999</v>
      </c>
      <c r="H47">
        <f>MAX(IFERROR(VLOOKUP(B47,'Results_ClaudeOpus4.5'!B:H,7,0),0),IFERROR(VLOOKUP(B47,'Results_GPT5.2Low'!B:H,7,0),0))</f>
        <v>28.115300000000001</v>
      </c>
      <c r="I47">
        <v>-1</v>
      </c>
      <c r="J47">
        <v>0</v>
      </c>
      <c r="K47">
        <v>0</v>
      </c>
      <c r="L47">
        <f t="shared" si="1"/>
        <v>1</v>
      </c>
      <c r="M47">
        <f t="shared" si="2"/>
        <v>4</v>
      </c>
      <c r="N47">
        <f t="shared" si="3"/>
        <v>0.66666666666666663</v>
      </c>
      <c r="O47">
        <f t="shared" si="4"/>
        <v>1</v>
      </c>
      <c r="P47">
        <f>MIN(IF(IFERROR(VLOOKUP(B47,'Results_ClaudeOpus4.5'!B:E,4,0),0)=1,VLOOKUP(B47,'Results_ClaudeOpus4.5'!B:P,15,0),1000),IF(IFERROR(VLOOKUP(B47,'Results_GPT5.2Low'!B:E,4,0),0)=1,VLOOKUP(B47,'Results_GPT5.2Low'!B:P,15,0),1000))</f>
        <v>1000</v>
      </c>
      <c r="Q47">
        <f>VLOOKUP(C47,Locs!A:C,3,0)</f>
        <v>40</v>
      </c>
      <c r="R47">
        <f>VLOOKUP(C47,Locs!A:F,6,0)</f>
        <v>0</v>
      </c>
    </row>
    <row r="48" spans="1:18" x14ac:dyDescent="0.45">
      <c r="A48">
        <v>42</v>
      </c>
      <c r="B48" t="str">
        <f t="shared" si="0"/>
        <v>IntersectIntervals.dfy-3</v>
      </c>
      <c r="C48" t="s">
        <v>302</v>
      </c>
      <c r="D48">
        <v>3</v>
      </c>
      <c r="E48">
        <f>MAX(IFERROR(VLOOKUP(B48,'Results_ClaudeOpus4.5'!B:E,4,0),0),IFERROR(VLOOKUP(B48,'Results_GPT5.2Low'!B:E,4,0),0))</f>
        <v>0</v>
      </c>
      <c r="F48">
        <f>MAX('Results_ClaudeOpus4.5'!F48,'Results_GPT5.2Low'!F48)</f>
        <v>13.0144</v>
      </c>
      <c r="G48">
        <f>MAX('Results_ClaudeOpus4.5'!G48,'Results_GPT5.2Low'!G48)</f>
        <v>1.7703</v>
      </c>
      <c r="H48">
        <f>MAX(IFERROR(VLOOKUP(B48,'Results_ClaudeOpus4.5'!B:H,7,0),0),IFERROR(VLOOKUP(B48,'Results_GPT5.2Low'!B:H,7,0),0))</f>
        <v>22.298100000000002</v>
      </c>
      <c r="I48">
        <v>-1</v>
      </c>
      <c r="J48">
        <v>0</v>
      </c>
      <c r="K48">
        <v>0</v>
      </c>
      <c r="L48">
        <f t="shared" si="1"/>
        <v>1</v>
      </c>
      <c r="M48">
        <f t="shared" si="2"/>
        <v>4</v>
      </c>
      <c r="N48">
        <f t="shared" si="3"/>
        <v>0.66666666666666663</v>
      </c>
      <c r="O48">
        <f t="shared" si="4"/>
        <v>1</v>
      </c>
      <c r="P48">
        <f>MIN(IF(IFERROR(VLOOKUP(B48,'Results_ClaudeOpus4.5'!B:E,4,0),0)=1,VLOOKUP(B48,'Results_ClaudeOpus4.5'!B:P,15,0),1000),IF(IFERROR(VLOOKUP(B48,'Results_GPT5.2Low'!B:E,4,0),0)=1,VLOOKUP(B48,'Results_GPT5.2Low'!B:P,15,0),1000))</f>
        <v>1000</v>
      </c>
      <c r="Q48">
        <f>VLOOKUP(C48,Locs!A:C,3,0)</f>
        <v>40</v>
      </c>
      <c r="R48">
        <f>VLOOKUP(C48,Locs!A:F,6,0)</f>
        <v>0</v>
      </c>
    </row>
    <row r="49" spans="1:18" x14ac:dyDescent="0.45">
      <c r="A49">
        <v>43</v>
      </c>
      <c r="B49" t="str">
        <f t="shared" si="0"/>
        <v>IntersectIntervals.dfy-4</v>
      </c>
      <c r="C49" t="s">
        <v>302</v>
      </c>
      <c r="D49">
        <v>4</v>
      </c>
      <c r="E49">
        <f>MAX(IFERROR(VLOOKUP(B49,'Results_ClaudeOpus4.5'!B:E,4,0),0),IFERROR(VLOOKUP(B49,'Results_GPT5.2Low'!B:E,4,0),0))</f>
        <v>1</v>
      </c>
      <c r="F49">
        <f>MAX('Results_ClaudeOpus4.5'!F49,'Results_GPT5.2Low'!F49)</f>
        <v>14.344900000000001</v>
      </c>
      <c r="G49">
        <f>MAX('Results_ClaudeOpus4.5'!G49,'Results_GPT5.2Low'!G49)</f>
        <v>2.3439999999999999</v>
      </c>
      <c r="H49">
        <f>MAX(IFERROR(VLOOKUP(B49,'Results_ClaudeOpus4.5'!B:H,7,0),0),IFERROR(VLOOKUP(B49,'Results_GPT5.2Low'!B:H,7,0),0))</f>
        <v>49.761699999999998</v>
      </c>
      <c r="I49">
        <v>-1</v>
      </c>
      <c r="J49">
        <v>0</v>
      </c>
      <c r="K49">
        <v>0</v>
      </c>
      <c r="L49">
        <f t="shared" si="1"/>
        <v>1</v>
      </c>
      <c r="M49">
        <f t="shared" si="2"/>
        <v>4</v>
      </c>
      <c r="N49">
        <f t="shared" si="3"/>
        <v>0.66666666666666663</v>
      </c>
      <c r="O49">
        <f t="shared" si="4"/>
        <v>1</v>
      </c>
      <c r="P49">
        <f>MIN(IF(IFERROR(VLOOKUP(B49,'Results_ClaudeOpus4.5'!B:E,4,0),0)=1,VLOOKUP(B49,'Results_ClaudeOpus4.5'!B:P,15,0),1000),IF(IFERROR(VLOOKUP(B49,'Results_GPT5.2Low'!B:E,4,0),0)=1,VLOOKUP(B49,'Results_GPT5.2Low'!B:P,15,0),1000))</f>
        <v>67</v>
      </c>
      <c r="Q49">
        <f>VLOOKUP(C49,Locs!A:C,3,0)</f>
        <v>40</v>
      </c>
      <c r="R49">
        <f>VLOOKUP(C49,Locs!A:F,6,0)</f>
        <v>0</v>
      </c>
    </row>
    <row r="50" spans="1:18" x14ac:dyDescent="0.45">
      <c r="A50">
        <v>44</v>
      </c>
      <c r="B50" t="str">
        <f t="shared" si="0"/>
        <v>IntersectIntervals.dfy-5</v>
      </c>
      <c r="C50" t="s">
        <v>302</v>
      </c>
      <c r="D50">
        <v>5</v>
      </c>
      <c r="E50">
        <f>MAX(IFERROR(VLOOKUP(B50,'Results_ClaudeOpus4.5'!B:E,4,0),0),IFERROR(VLOOKUP(B50,'Results_GPT5.2Low'!B:E,4,0),0))</f>
        <v>0</v>
      </c>
      <c r="F50">
        <f>MAX('Results_ClaudeOpus4.5'!F50,'Results_GPT5.2Low'!F50)</f>
        <v>28.168099999999999</v>
      </c>
      <c r="G50">
        <f>MAX('Results_ClaudeOpus4.5'!G50,'Results_GPT5.2Low'!G50)</f>
        <v>2.3906999999999998</v>
      </c>
      <c r="H50">
        <f>MAX(IFERROR(VLOOKUP(B50,'Results_ClaudeOpus4.5'!B:H,7,0),0),IFERROR(VLOOKUP(B50,'Results_GPT5.2Low'!B:H,7,0),0))</f>
        <v>15.2943</v>
      </c>
      <c r="I50">
        <v>1</v>
      </c>
      <c r="J50">
        <v>1</v>
      </c>
      <c r="K50">
        <v>1</v>
      </c>
      <c r="L50">
        <f t="shared" si="1"/>
        <v>1</v>
      </c>
      <c r="M50">
        <f t="shared" si="2"/>
        <v>4</v>
      </c>
      <c r="N50">
        <f t="shared" si="3"/>
        <v>0.66666666666666663</v>
      </c>
      <c r="O50">
        <f t="shared" si="4"/>
        <v>1</v>
      </c>
      <c r="P50">
        <f>MIN(IF(IFERROR(VLOOKUP(B50,'Results_ClaudeOpus4.5'!B:E,4,0),0)=1,VLOOKUP(B50,'Results_ClaudeOpus4.5'!B:P,15,0),1000),IF(IFERROR(VLOOKUP(B50,'Results_GPT5.2Low'!B:E,4,0),0)=1,VLOOKUP(B50,'Results_GPT5.2Low'!B:P,15,0),1000))</f>
        <v>1000</v>
      </c>
      <c r="Q50">
        <f>VLOOKUP(C50,Locs!A:C,3,0)</f>
        <v>40</v>
      </c>
      <c r="R50">
        <f>VLOOKUP(C50,Locs!A:F,6,0)</f>
        <v>0</v>
      </c>
    </row>
    <row r="51" spans="1:18" x14ac:dyDescent="0.45">
      <c r="A51">
        <v>45</v>
      </c>
      <c r="B51" t="str">
        <f t="shared" si="0"/>
        <v>LinearSearch.dfy-1</v>
      </c>
      <c r="C51" t="s">
        <v>303</v>
      </c>
      <c r="D51">
        <v>1</v>
      </c>
      <c r="E51">
        <f>MAX(IFERROR(VLOOKUP(B51,'Results_ClaudeOpus4.5'!B:E,4,0),0),IFERROR(VLOOKUP(B51,'Results_GPT5.2Low'!B:E,4,0),0))</f>
        <v>0</v>
      </c>
      <c r="F51">
        <f>MAX('Results_ClaudeOpus4.5'!F51,'Results_GPT5.2Low'!F51)</f>
        <v>7.6125999999999996</v>
      </c>
      <c r="G51">
        <f>MAX('Results_ClaudeOpus4.5'!G51,'Results_GPT5.2Low'!G51)</f>
        <v>0.79449999999999998</v>
      </c>
      <c r="H51">
        <f>MAX(IFERROR(VLOOKUP(B51,'Results_ClaudeOpus4.5'!B:H,7,0),0),IFERROR(VLOOKUP(B51,'Results_GPT5.2Low'!B:H,7,0),0))</f>
        <v>11.2584</v>
      </c>
      <c r="I51">
        <v>1</v>
      </c>
      <c r="J51">
        <v>1</v>
      </c>
      <c r="K51">
        <v>1</v>
      </c>
      <c r="L51">
        <f t="shared" si="1"/>
        <v>0</v>
      </c>
      <c r="M51">
        <f t="shared" si="2"/>
        <v>0</v>
      </c>
      <c r="N51">
        <f t="shared" si="3"/>
        <v>0</v>
      </c>
      <c r="O51">
        <f t="shared" si="4"/>
        <v>0</v>
      </c>
      <c r="P51">
        <f>MIN(IF(IFERROR(VLOOKUP(B51,'Results_ClaudeOpus4.5'!B:E,4,0),0)=1,VLOOKUP(B51,'Results_ClaudeOpus4.5'!B:P,15,0),1000),IF(IFERROR(VLOOKUP(B51,'Results_GPT5.2Low'!B:E,4,0),0)=1,VLOOKUP(B51,'Results_GPT5.2Low'!B:P,15,0),1000))</f>
        <v>1000</v>
      </c>
      <c r="Q51">
        <f>VLOOKUP(C51,Locs!A:C,3,0)</f>
        <v>23</v>
      </c>
      <c r="R51">
        <f>VLOOKUP(C51,Locs!A:F,6,0)</f>
        <v>1</v>
      </c>
    </row>
    <row r="52" spans="1:18" x14ac:dyDescent="0.45">
      <c r="A52">
        <v>46</v>
      </c>
      <c r="B52" t="str">
        <f t="shared" si="0"/>
        <v>LinearSearch.dfy-2</v>
      </c>
      <c r="C52" t="s">
        <v>303</v>
      </c>
      <c r="D52">
        <v>2</v>
      </c>
      <c r="E52">
        <f>MAX(IFERROR(VLOOKUP(B52,'Results_ClaudeOpus4.5'!B:E,4,0),0),IFERROR(VLOOKUP(B52,'Results_GPT5.2Low'!B:E,4,0),0))</f>
        <v>0</v>
      </c>
      <c r="F52">
        <f>MAX('Results_ClaudeOpus4.5'!F52,'Results_GPT5.2Low'!F52)</f>
        <v>6.3792</v>
      </c>
      <c r="G52">
        <f>MAX('Results_ClaudeOpus4.5'!G52,'Results_GPT5.2Low'!G52)</f>
        <v>0.83540000000000003</v>
      </c>
      <c r="H52">
        <f>MAX(IFERROR(VLOOKUP(B52,'Results_ClaudeOpus4.5'!B:H,7,0),0),IFERROR(VLOOKUP(B52,'Results_GPT5.2Low'!B:H,7,0),0))</f>
        <v>7.6776999999999997</v>
      </c>
      <c r="I52">
        <v>-1</v>
      </c>
      <c r="J52">
        <v>0</v>
      </c>
      <c r="K52">
        <v>0</v>
      </c>
      <c r="L52">
        <f t="shared" si="1"/>
        <v>0</v>
      </c>
      <c r="M52">
        <f t="shared" si="2"/>
        <v>0</v>
      </c>
      <c r="N52">
        <f t="shared" si="3"/>
        <v>0</v>
      </c>
      <c r="O52">
        <f t="shared" si="4"/>
        <v>0</v>
      </c>
      <c r="P52">
        <f>MIN(IF(IFERROR(VLOOKUP(B52,'Results_ClaudeOpus4.5'!B:E,4,0),0)=1,VLOOKUP(B52,'Results_ClaudeOpus4.5'!B:P,15,0),1000),IF(IFERROR(VLOOKUP(B52,'Results_GPT5.2Low'!B:E,4,0),0)=1,VLOOKUP(B52,'Results_GPT5.2Low'!B:P,15,0),1000))</f>
        <v>1000</v>
      </c>
      <c r="Q52">
        <f>VLOOKUP(C52,Locs!A:C,3,0)</f>
        <v>23</v>
      </c>
      <c r="R52">
        <f>VLOOKUP(C52,Locs!A:F,6,0)</f>
        <v>1</v>
      </c>
    </row>
    <row r="53" spans="1:18" x14ac:dyDescent="0.45">
      <c r="A53">
        <v>47</v>
      </c>
      <c r="B53" t="str">
        <f t="shared" si="0"/>
        <v>LinearSearch.dfy-3</v>
      </c>
      <c r="C53" t="s">
        <v>303</v>
      </c>
      <c r="D53">
        <v>3</v>
      </c>
      <c r="E53">
        <f>MAX(IFERROR(VLOOKUP(B53,'Results_ClaudeOpus4.5'!B:E,4,0),0),IFERROR(VLOOKUP(B53,'Results_GPT5.2Low'!B:E,4,0),0))</f>
        <v>0</v>
      </c>
      <c r="F53">
        <f>MAX('Results_ClaudeOpus4.5'!F53,'Results_GPT5.2Low'!F53)</f>
        <v>5.3517999999999999</v>
      </c>
      <c r="G53">
        <f>MAX('Results_ClaudeOpus4.5'!G53,'Results_GPT5.2Low'!G53)</f>
        <v>0.77659999999999996</v>
      </c>
      <c r="H53">
        <f>MAX(IFERROR(VLOOKUP(B53,'Results_ClaudeOpus4.5'!B:H,7,0),0),IFERROR(VLOOKUP(B53,'Results_GPT5.2Low'!B:H,7,0),0))</f>
        <v>10.9603</v>
      </c>
      <c r="I53">
        <v>-1</v>
      </c>
      <c r="J53">
        <v>-1</v>
      </c>
      <c r="K53">
        <v>-1</v>
      </c>
      <c r="L53">
        <f t="shared" si="1"/>
        <v>0</v>
      </c>
      <c r="M53">
        <f t="shared" si="2"/>
        <v>0</v>
      </c>
      <c r="N53">
        <f t="shared" si="3"/>
        <v>0</v>
      </c>
      <c r="O53">
        <f t="shared" si="4"/>
        <v>0</v>
      </c>
      <c r="P53">
        <f>MIN(IF(IFERROR(VLOOKUP(B53,'Results_ClaudeOpus4.5'!B:E,4,0),0)=1,VLOOKUP(B53,'Results_ClaudeOpus4.5'!B:P,15,0),1000),IF(IFERROR(VLOOKUP(B53,'Results_GPT5.2Low'!B:E,4,0),0)=1,VLOOKUP(B53,'Results_GPT5.2Low'!B:P,15,0),1000))</f>
        <v>1000</v>
      </c>
      <c r="Q53">
        <f>VLOOKUP(C53,Locs!A:C,3,0)</f>
        <v>23</v>
      </c>
      <c r="R53">
        <f>VLOOKUP(C53,Locs!A:F,6,0)</f>
        <v>1</v>
      </c>
    </row>
    <row r="54" spans="1:18" x14ac:dyDescent="0.45">
      <c r="A54">
        <v>48</v>
      </c>
      <c r="B54" t="str">
        <f t="shared" si="0"/>
        <v>LinearSearch.dfy-4</v>
      </c>
      <c r="C54" t="s">
        <v>303</v>
      </c>
      <c r="D54">
        <v>4</v>
      </c>
      <c r="E54">
        <f>MAX(IFERROR(VLOOKUP(B54,'Results_ClaudeOpus4.5'!B:E,4,0),0),IFERROR(VLOOKUP(B54,'Results_GPT5.2Low'!B:E,4,0),0))</f>
        <v>0</v>
      </c>
      <c r="F54">
        <f>MAX('Results_ClaudeOpus4.5'!F54,'Results_GPT5.2Low'!F54)</f>
        <v>8.1439000000000004</v>
      </c>
      <c r="G54">
        <f>MAX('Results_ClaudeOpus4.5'!G54,'Results_GPT5.2Low'!G54)</f>
        <v>1.2525999999999999</v>
      </c>
      <c r="H54">
        <f>MAX(IFERROR(VLOOKUP(B54,'Results_ClaudeOpus4.5'!B:H,7,0),0),IFERROR(VLOOKUP(B54,'Results_GPT5.2Low'!B:H,7,0),0))</f>
        <v>7.4518000000000004</v>
      </c>
      <c r="I54">
        <v>-1</v>
      </c>
      <c r="J54">
        <v>0</v>
      </c>
      <c r="K54">
        <v>0</v>
      </c>
      <c r="L54">
        <f t="shared" si="1"/>
        <v>0</v>
      </c>
      <c r="M54">
        <f t="shared" si="2"/>
        <v>0</v>
      </c>
      <c r="N54">
        <f t="shared" si="3"/>
        <v>0</v>
      </c>
      <c r="O54">
        <f t="shared" si="4"/>
        <v>0</v>
      </c>
      <c r="P54">
        <f>MIN(IF(IFERROR(VLOOKUP(B54,'Results_ClaudeOpus4.5'!B:E,4,0),0)=1,VLOOKUP(B54,'Results_ClaudeOpus4.5'!B:P,15,0),1000),IF(IFERROR(VLOOKUP(B54,'Results_GPT5.2Low'!B:E,4,0),0)=1,VLOOKUP(B54,'Results_GPT5.2Low'!B:P,15,0),1000))</f>
        <v>1000</v>
      </c>
      <c r="Q54">
        <f>VLOOKUP(C54,Locs!A:C,3,0)</f>
        <v>23</v>
      </c>
      <c r="R54">
        <f>VLOOKUP(C54,Locs!A:F,6,0)</f>
        <v>1</v>
      </c>
    </row>
    <row r="55" spans="1:18" x14ac:dyDescent="0.45">
      <c r="A55">
        <v>49</v>
      </c>
      <c r="B55" t="str">
        <f t="shared" si="0"/>
        <v>LinearSearch.dfy-5</v>
      </c>
      <c r="C55" t="s">
        <v>303</v>
      </c>
      <c r="D55">
        <v>5</v>
      </c>
      <c r="E55">
        <f>MAX(IFERROR(VLOOKUP(B55,'Results_ClaudeOpus4.5'!B:E,4,0),0),IFERROR(VLOOKUP(B55,'Results_GPT5.2Low'!B:E,4,0),0))</f>
        <v>0</v>
      </c>
      <c r="F55">
        <f>MAX('Results_ClaudeOpus4.5'!F55,'Results_GPT5.2Low'!F55)</f>
        <v>15.6953</v>
      </c>
      <c r="G55">
        <f>MAX('Results_ClaudeOpus4.5'!G55,'Results_GPT5.2Low'!G55)</f>
        <v>1.2264999999999999</v>
      </c>
      <c r="H55">
        <f>MAX(IFERROR(VLOOKUP(B55,'Results_ClaudeOpus4.5'!B:H,7,0),0),IFERROR(VLOOKUP(B55,'Results_GPT5.2Low'!B:H,7,0),0))</f>
        <v>28.166</v>
      </c>
      <c r="I55">
        <v>-1</v>
      </c>
      <c r="J55">
        <v>-1</v>
      </c>
      <c r="K55">
        <v>-1</v>
      </c>
      <c r="L55">
        <f t="shared" si="1"/>
        <v>0</v>
      </c>
      <c r="M55">
        <f t="shared" si="2"/>
        <v>0</v>
      </c>
      <c r="N55">
        <f t="shared" si="3"/>
        <v>0</v>
      </c>
      <c r="O55">
        <f t="shared" si="4"/>
        <v>0</v>
      </c>
      <c r="P55">
        <f>MIN(IF(IFERROR(VLOOKUP(B55,'Results_ClaudeOpus4.5'!B:E,4,0),0)=1,VLOOKUP(B55,'Results_ClaudeOpus4.5'!B:P,15,0),1000),IF(IFERROR(VLOOKUP(B55,'Results_GPT5.2Low'!B:E,4,0),0)=1,VLOOKUP(B55,'Results_GPT5.2Low'!B:P,15,0),1000))</f>
        <v>1000</v>
      </c>
      <c r="Q55">
        <f>VLOOKUP(C55,Locs!A:C,3,0)</f>
        <v>23</v>
      </c>
      <c r="R55">
        <f>VLOOKUP(C55,Locs!A:F,6,0)</f>
        <v>1</v>
      </c>
    </row>
    <row r="56" spans="1:18" x14ac:dyDescent="0.45">
      <c r="A56">
        <v>50</v>
      </c>
      <c r="B56" t="str">
        <f t="shared" si="0"/>
        <v>LongestPrefix.dfy-1</v>
      </c>
      <c r="C56" t="s">
        <v>7</v>
      </c>
      <c r="D56">
        <v>1</v>
      </c>
      <c r="E56">
        <f>MAX(IFERROR(VLOOKUP(B56,'Results_ClaudeOpus4.5'!B:E,4,0),0),IFERROR(VLOOKUP(B56,'Results_GPT5.2Low'!B:E,4,0),0))</f>
        <v>0</v>
      </c>
      <c r="F56">
        <f>MAX('Results_ClaudeOpus4.5'!F56,'Results_GPT5.2Low'!F56)</f>
        <v>20.442399999999999</v>
      </c>
      <c r="G56">
        <f>MAX('Results_ClaudeOpus4.5'!G56,'Results_GPT5.2Low'!G56)</f>
        <v>2.5154999999999998</v>
      </c>
      <c r="H56">
        <f>MAX(IFERROR(VLOOKUP(B56,'Results_ClaudeOpus4.5'!B:H,7,0),0),IFERROR(VLOOKUP(B56,'Results_GPT5.2Low'!B:H,7,0),0))</f>
        <v>7.5940000000000003</v>
      </c>
      <c r="I56">
        <v>-1</v>
      </c>
      <c r="J56">
        <v>0</v>
      </c>
      <c r="K56">
        <v>0</v>
      </c>
      <c r="L56">
        <f t="shared" si="1"/>
        <v>0</v>
      </c>
      <c r="M56">
        <f t="shared" si="2"/>
        <v>0</v>
      </c>
      <c r="N56">
        <f t="shared" si="3"/>
        <v>0</v>
      </c>
      <c r="O56">
        <f t="shared" si="4"/>
        <v>0</v>
      </c>
      <c r="P56">
        <f>MIN(IF(IFERROR(VLOOKUP(B56,'Results_ClaudeOpus4.5'!B:E,4,0),0)=1,VLOOKUP(B56,'Results_ClaudeOpus4.5'!B:P,15,0),1000),IF(IFERROR(VLOOKUP(B56,'Results_GPT5.2Low'!B:E,4,0),0)=1,VLOOKUP(B56,'Results_GPT5.2Low'!B:P,15,0),1000))</f>
        <v>1000</v>
      </c>
      <c r="Q56">
        <f>VLOOKUP(C56,Locs!A:C,3,0)</f>
        <v>20</v>
      </c>
      <c r="R56">
        <f>VLOOKUP(C56,Locs!A:F,6,0)</f>
        <v>1</v>
      </c>
    </row>
    <row r="57" spans="1:18" x14ac:dyDescent="0.45">
      <c r="A57">
        <v>51</v>
      </c>
      <c r="B57" t="str">
        <f t="shared" si="0"/>
        <v>LongestPrefix.dfy-2</v>
      </c>
      <c r="C57" t="s">
        <v>7</v>
      </c>
      <c r="D57">
        <v>2</v>
      </c>
      <c r="E57">
        <f>MAX(IFERROR(VLOOKUP(B57,'Results_ClaudeOpus4.5'!B:E,4,0),0),IFERROR(VLOOKUP(B57,'Results_GPT5.2Low'!B:E,4,0),0))</f>
        <v>0</v>
      </c>
      <c r="F57">
        <f>MAX('Results_ClaudeOpus4.5'!F57,'Results_GPT5.2Low'!F57)</f>
        <v>29.042100000000001</v>
      </c>
      <c r="G57">
        <f>MAX('Results_ClaudeOpus4.5'!G57,'Results_GPT5.2Low'!G57)</f>
        <v>3.7242999999999999</v>
      </c>
      <c r="H57">
        <f>MAX(IFERROR(VLOOKUP(B57,'Results_ClaudeOpus4.5'!B:H,7,0),0),IFERROR(VLOOKUP(B57,'Results_GPT5.2Low'!B:H,7,0),0))</f>
        <v>4.8170999999999999</v>
      </c>
      <c r="I57">
        <v>-1</v>
      </c>
      <c r="J57">
        <v>0</v>
      </c>
      <c r="K57">
        <v>0</v>
      </c>
      <c r="L57">
        <f t="shared" si="1"/>
        <v>0</v>
      </c>
      <c r="M57">
        <f t="shared" si="2"/>
        <v>0</v>
      </c>
      <c r="N57">
        <f t="shared" si="3"/>
        <v>0</v>
      </c>
      <c r="O57">
        <f t="shared" si="4"/>
        <v>0</v>
      </c>
      <c r="P57">
        <f>MIN(IF(IFERROR(VLOOKUP(B57,'Results_ClaudeOpus4.5'!B:E,4,0),0)=1,VLOOKUP(B57,'Results_ClaudeOpus4.5'!B:P,15,0),1000),IF(IFERROR(VLOOKUP(B57,'Results_GPT5.2Low'!B:E,4,0),0)=1,VLOOKUP(B57,'Results_GPT5.2Low'!B:P,15,0),1000))</f>
        <v>1000</v>
      </c>
      <c r="Q57">
        <f>VLOOKUP(C57,Locs!A:C,3,0)</f>
        <v>20</v>
      </c>
      <c r="R57">
        <f>VLOOKUP(C57,Locs!A:F,6,0)</f>
        <v>1</v>
      </c>
    </row>
    <row r="58" spans="1:18" x14ac:dyDescent="0.45">
      <c r="A58">
        <v>52</v>
      </c>
      <c r="B58" t="str">
        <f t="shared" si="0"/>
        <v>LongestPrefix.dfy-3</v>
      </c>
      <c r="C58" t="s">
        <v>7</v>
      </c>
      <c r="D58">
        <v>3</v>
      </c>
      <c r="E58">
        <f>MAX(IFERROR(VLOOKUP(B58,'Results_ClaudeOpus4.5'!B:E,4,0),0),IFERROR(VLOOKUP(B58,'Results_GPT5.2Low'!B:E,4,0),0))</f>
        <v>0</v>
      </c>
      <c r="F58">
        <f>MAX('Results_ClaudeOpus4.5'!F58,'Results_GPT5.2Low'!F58)</f>
        <v>11.4222</v>
      </c>
      <c r="G58">
        <f>MAX('Results_ClaudeOpus4.5'!G58,'Results_GPT5.2Low'!G58)</f>
        <v>2.4843999999999999</v>
      </c>
      <c r="H58">
        <f>MAX(IFERROR(VLOOKUP(B58,'Results_ClaudeOpus4.5'!B:H,7,0),0),IFERROR(VLOOKUP(B58,'Results_GPT5.2Low'!B:H,7,0),0))</f>
        <v>4.8865999999999996</v>
      </c>
      <c r="I58">
        <v>-1</v>
      </c>
      <c r="J58">
        <v>0</v>
      </c>
      <c r="K58">
        <v>0</v>
      </c>
      <c r="L58">
        <f t="shared" si="1"/>
        <v>0</v>
      </c>
      <c r="M58">
        <f t="shared" si="2"/>
        <v>0</v>
      </c>
      <c r="N58">
        <f t="shared" si="3"/>
        <v>0</v>
      </c>
      <c r="O58">
        <f t="shared" si="4"/>
        <v>0</v>
      </c>
      <c r="P58">
        <f>MIN(IF(IFERROR(VLOOKUP(B58,'Results_ClaudeOpus4.5'!B:E,4,0),0)=1,VLOOKUP(B58,'Results_ClaudeOpus4.5'!B:P,15,0),1000),IF(IFERROR(VLOOKUP(B58,'Results_GPT5.2Low'!B:E,4,0),0)=1,VLOOKUP(B58,'Results_GPT5.2Low'!B:P,15,0),1000))</f>
        <v>1000</v>
      </c>
      <c r="Q58">
        <f>VLOOKUP(C58,Locs!A:C,3,0)</f>
        <v>20</v>
      </c>
      <c r="R58">
        <f>VLOOKUP(C58,Locs!A:F,6,0)</f>
        <v>1</v>
      </c>
    </row>
    <row r="59" spans="1:18" x14ac:dyDescent="0.45">
      <c r="A59">
        <v>53</v>
      </c>
      <c r="B59" t="str">
        <f t="shared" si="0"/>
        <v>LongestPrefix.dfy-4</v>
      </c>
      <c r="C59" t="s">
        <v>7</v>
      </c>
      <c r="D59">
        <v>4</v>
      </c>
      <c r="E59">
        <f>MAX(IFERROR(VLOOKUP(B59,'Results_ClaudeOpus4.5'!B:E,4,0),0),IFERROR(VLOOKUP(B59,'Results_GPT5.2Low'!B:E,4,0),0))</f>
        <v>0</v>
      </c>
      <c r="F59">
        <f>MAX('Results_ClaudeOpus4.5'!F59,'Results_GPT5.2Low'!F59)</f>
        <v>29.1877</v>
      </c>
      <c r="G59">
        <f>MAX('Results_ClaudeOpus4.5'!G59,'Results_GPT5.2Low'!G59)</f>
        <v>2.4003999999999999</v>
      </c>
      <c r="H59">
        <f>MAX(IFERROR(VLOOKUP(B59,'Results_ClaudeOpus4.5'!B:H,7,0),0),IFERROR(VLOOKUP(B59,'Results_GPT5.2Low'!B:H,7,0),0))</f>
        <v>8.1220999999999997</v>
      </c>
      <c r="I59">
        <v>0</v>
      </c>
      <c r="J59">
        <v>0</v>
      </c>
      <c r="K59">
        <v>0</v>
      </c>
      <c r="L59">
        <f t="shared" si="1"/>
        <v>0</v>
      </c>
      <c r="M59">
        <f t="shared" si="2"/>
        <v>0</v>
      </c>
      <c r="N59">
        <f t="shared" si="3"/>
        <v>0</v>
      </c>
      <c r="O59">
        <f t="shared" si="4"/>
        <v>0</v>
      </c>
      <c r="P59">
        <f>MIN(IF(IFERROR(VLOOKUP(B59,'Results_ClaudeOpus4.5'!B:E,4,0),0)=1,VLOOKUP(B59,'Results_ClaudeOpus4.5'!B:P,15,0),1000),IF(IFERROR(VLOOKUP(B59,'Results_GPT5.2Low'!B:E,4,0),0)=1,VLOOKUP(B59,'Results_GPT5.2Low'!B:P,15,0),1000))</f>
        <v>1000</v>
      </c>
      <c r="Q59">
        <f>VLOOKUP(C59,Locs!A:C,3,0)</f>
        <v>20</v>
      </c>
      <c r="R59">
        <f>VLOOKUP(C59,Locs!A:F,6,0)</f>
        <v>1</v>
      </c>
    </row>
    <row r="60" spans="1:18" x14ac:dyDescent="0.45">
      <c r="A60">
        <v>54</v>
      </c>
      <c r="B60" t="str">
        <f t="shared" si="0"/>
        <v>LongestPrefix.dfy-5</v>
      </c>
      <c r="C60" t="s">
        <v>7</v>
      </c>
      <c r="D60">
        <v>5</v>
      </c>
      <c r="E60">
        <f>MAX(IFERROR(VLOOKUP(B60,'Results_ClaudeOpus4.5'!B:E,4,0),0),IFERROR(VLOOKUP(B60,'Results_GPT5.2Low'!B:E,4,0),0))</f>
        <v>0</v>
      </c>
      <c r="F60">
        <f>MAX('Results_ClaudeOpus4.5'!F60,'Results_GPT5.2Low'!F60)</f>
        <v>59.931399999999996</v>
      </c>
      <c r="G60">
        <f>MAX('Results_ClaudeOpus4.5'!G60,'Results_GPT5.2Low'!G60)</f>
        <v>2.4108999999999998</v>
      </c>
      <c r="H60">
        <f>MAX(IFERROR(VLOOKUP(B60,'Results_ClaudeOpus4.5'!B:H,7,0),0),IFERROR(VLOOKUP(B60,'Results_GPT5.2Low'!B:H,7,0),0))</f>
        <v>15.6935</v>
      </c>
      <c r="I60">
        <v>0</v>
      </c>
      <c r="J60">
        <v>0</v>
      </c>
      <c r="K60">
        <v>0</v>
      </c>
      <c r="L60">
        <f t="shared" si="1"/>
        <v>0</v>
      </c>
      <c r="M60">
        <f t="shared" si="2"/>
        <v>0</v>
      </c>
      <c r="N60">
        <f t="shared" si="3"/>
        <v>0</v>
      </c>
      <c r="O60">
        <f t="shared" si="4"/>
        <v>0</v>
      </c>
      <c r="P60">
        <f>MIN(IF(IFERROR(VLOOKUP(B60,'Results_ClaudeOpus4.5'!B:E,4,0),0)=1,VLOOKUP(B60,'Results_ClaudeOpus4.5'!B:P,15,0),1000),IF(IFERROR(VLOOKUP(B60,'Results_GPT5.2Low'!B:E,4,0),0)=1,VLOOKUP(B60,'Results_GPT5.2Low'!B:P,15,0),1000))</f>
        <v>1000</v>
      </c>
      <c r="Q60">
        <f>VLOOKUP(C60,Locs!A:C,3,0)</f>
        <v>20</v>
      </c>
      <c r="R60">
        <f>VLOOKUP(C60,Locs!A:F,6,0)</f>
        <v>1</v>
      </c>
    </row>
    <row r="61" spans="1:18" x14ac:dyDescent="0.45">
      <c r="A61">
        <v>55</v>
      </c>
      <c r="B61" t="str">
        <f t="shared" si="0"/>
        <v>MakeBuckets.dfy-1</v>
      </c>
      <c r="C61" t="s">
        <v>8</v>
      </c>
      <c r="D61">
        <v>1</v>
      </c>
      <c r="E61">
        <f>MAX(IFERROR(VLOOKUP(B61,'Results_ClaudeOpus4.5'!B:E,4,0),0),IFERROR(VLOOKUP(B61,'Results_GPT5.2Low'!B:E,4,0),0))</f>
        <v>0</v>
      </c>
      <c r="F61">
        <f>MAX('Results_ClaudeOpus4.5'!F61,'Results_GPT5.2Low'!F61)</f>
        <v>31.517800000000001</v>
      </c>
      <c r="G61">
        <f>MAX('Results_ClaudeOpus4.5'!G61,'Results_GPT5.2Low'!G61)</f>
        <v>1.8119000000000001</v>
      </c>
      <c r="H61">
        <f>MAX(IFERROR(VLOOKUP(B61,'Results_ClaudeOpus4.5'!B:H,7,0),0),IFERROR(VLOOKUP(B61,'Results_GPT5.2Low'!B:H,7,0),0))</f>
        <v>20.421500000000002</v>
      </c>
      <c r="I61">
        <v>0</v>
      </c>
      <c r="J61">
        <v>0</v>
      </c>
      <c r="K61">
        <v>0</v>
      </c>
      <c r="L61">
        <f t="shared" si="1"/>
        <v>0</v>
      </c>
      <c r="M61">
        <f t="shared" si="2"/>
        <v>0</v>
      </c>
      <c r="N61">
        <f t="shared" si="3"/>
        <v>0</v>
      </c>
      <c r="O61">
        <f t="shared" si="4"/>
        <v>0</v>
      </c>
      <c r="P61">
        <f>MIN(IF(IFERROR(VLOOKUP(B61,'Results_ClaudeOpus4.5'!B:E,4,0),0)=1,VLOOKUP(B61,'Results_ClaudeOpus4.5'!B:P,15,0),1000),IF(IFERROR(VLOOKUP(B61,'Results_GPT5.2Low'!B:E,4,0),0)=1,VLOOKUP(B61,'Results_GPT5.2Low'!B:P,15,0),1000))</f>
        <v>1000</v>
      </c>
      <c r="Q61">
        <f>VLOOKUP(C61,Locs!A:C,3,0)</f>
        <v>45</v>
      </c>
      <c r="R61">
        <f>VLOOKUP(C61,Locs!A:F,6,0)</f>
        <v>4</v>
      </c>
    </row>
    <row r="62" spans="1:18" x14ac:dyDescent="0.45">
      <c r="A62">
        <v>56</v>
      </c>
      <c r="B62" t="str">
        <f t="shared" si="0"/>
        <v>MakeBuckets.dfy-2</v>
      </c>
      <c r="C62" t="s">
        <v>8</v>
      </c>
      <c r="D62">
        <v>2</v>
      </c>
      <c r="E62">
        <f>MAX(IFERROR(VLOOKUP(B62,'Results_ClaudeOpus4.5'!B:E,4,0),0),IFERROR(VLOOKUP(B62,'Results_GPT5.2Low'!B:E,4,0),0))</f>
        <v>0</v>
      </c>
      <c r="F62">
        <f>MAX('Results_ClaudeOpus4.5'!F62,'Results_GPT5.2Low'!F62)</f>
        <v>64.043800000000005</v>
      </c>
      <c r="G62">
        <f>MAX('Results_ClaudeOpus4.5'!G62,'Results_GPT5.2Low'!G62)</f>
        <v>1.7875000000000001</v>
      </c>
      <c r="H62">
        <f>MAX(IFERROR(VLOOKUP(B62,'Results_ClaudeOpus4.5'!B:H,7,0),0),IFERROR(VLOOKUP(B62,'Results_GPT5.2Low'!B:H,7,0),0))</f>
        <v>29.034400000000002</v>
      </c>
      <c r="I62">
        <v>-1</v>
      </c>
      <c r="J62">
        <v>0</v>
      </c>
      <c r="K62">
        <v>0</v>
      </c>
      <c r="L62">
        <f t="shared" si="1"/>
        <v>0</v>
      </c>
      <c r="M62">
        <f t="shared" si="2"/>
        <v>0</v>
      </c>
      <c r="N62">
        <f t="shared" si="3"/>
        <v>0</v>
      </c>
      <c r="O62">
        <f t="shared" si="4"/>
        <v>0</v>
      </c>
      <c r="P62">
        <f>MIN(IF(IFERROR(VLOOKUP(B62,'Results_ClaudeOpus4.5'!B:E,4,0),0)=1,VLOOKUP(B62,'Results_ClaudeOpus4.5'!B:P,15,0),1000),IF(IFERROR(VLOOKUP(B62,'Results_GPT5.2Low'!B:E,4,0),0)=1,VLOOKUP(B62,'Results_GPT5.2Low'!B:P,15,0),1000))</f>
        <v>1000</v>
      </c>
      <c r="Q62">
        <f>VLOOKUP(C62,Locs!A:C,3,0)</f>
        <v>45</v>
      </c>
      <c r="R62">
        <f>VLOOKUP(C62,Locs!A:F,6,0)</f>
        <v>4</v>
      </c>
    </row>
    <row r="63" spans="1:18" x14ac:dyDescent="0.45">
      <c r="A63">
        <v>57</v>
      </c>
      <c r="B63" t="str">
        <f t="shared" si="0"/>
        <v>MakeBuckets.dfy-3</v>
      </c>
      <c r="C63" t="s">
        <v>8</v>
      </c>
      <c r="D63">
        <v>3</v>
      </c>
      <c r="E63">
        <f>MAX(IFERROR(VLOOKUP(B63,'Results_ClaudeOpus4.5'!B:E,4,0),0),IFERROR(VLOOKUP(B63,'Results_GPT5.2Low'!B:E,4,0),0))</f>
        <v>0</v>
      </c>
      <c r="F63">
        <f>MAX('Results_ClaudeOpus4.5'!F63,'Results_GPT5.2Low'!F63)</f>
        <v>75.737700000000004</v>
      </c>
      <c r="G63">
        <f>MAX('Results_ClaudeOpus4.5'!G63,'Results_GPT5.2Low'!G63)</f>
        <v>1.8148</v>
      </c>
      <c r="H63">
        <f>MAX(IFERROR(VLOOKUP(B63,'Results_ClaudeOpus4.5'!B:H,7,0),0),IFERROR(VLOOKUP(B63,'Results_GPT5.2Low'!B:H,7,0),0))</f>
        <v>14.945499999999999</v>
      </c>
      <c r="I63">
        <v>-1</v>
      </c>
      <c r="J63">
        <v>0</v>
      </c>
      <c r="K63">
        <v>0</v>
      </c>
      <c r="L63">
        <f t="shared" si="1"/>
        <v>0</v>
      </c>
      <c r="M63">
        <f t="shared" si="2"/>
        <v>0</v>
      </c>
      <c r="N63">
        <f t="shared" si="3"/>
        <v>0</v>
      </c>
      <c r="O63">
        <f t="shared" si="4"/>
        <v>0</v>
      </c>
      <c r="P63">
        <f>MIN(IF(IFERROR(VLOOKUP(B63,'Results_ClaudeOpus4.5'!B:E,4,0),0)=1,VLOOKUP(B63,'Results_ClaudeOpus4.5'!B:P,15,0),1000),IF(IFERROR(VLOOKUP(B63,'Results_GPT5.2Low'!B:E,4,0),0)=1,VLOOKUP(B63,'Results_GPT5.2Low'!B:P,15,0),1000))</f>
        <v>1000</v>
      </c>
      <c r="Q63">
        <f>VLOOKUP(C63,Locs!A:C,3,0)</f>
        <v>45</v>
      </c>
      <c r="R63">
        <f>VLOOKUP(C63,Locs!A:F,6,0)</f>
        <v>4</v>
      </c>
    </row>
    <row r="64" spans="1:18" x14ac:dyDescent="0.45">
      <c r="A64">
        <v>58</v>
      </c>
      <c r="B64" t="str">
        <f t="shared" si="0"/>
        <v>MakeBuckets.dfy-4</v>
      </c>
      <c r="C64" t="s">
        <v>8</v>
      </c>
      <c r="D64">
        <v>4</v>
      </c>
      <c r="E64">
        <f>MAX(IFERROR(VLOOKUP(B64,'Results_ClaudeOpus4.5'!B:E,4,0),0),IFERROR(VLOOKUP(B64,'Results_GPT5.2Low'!B:E,4,0),0))</f>
        <v>0</v>
      </c>
      <c r="F64">
        <f>MAX('Results_ClaudeOpus4.5'!F64,'Results_GPT5.2Low'!F64)</f>
        <v>63.075200000000002</v>
      </c>
      <c r="G64">
        <f>MAX('Results_ClaudeOpus4.5'!G64,'Results_GPT5.2Low'!G64)</f>
        <v>2.4588999999999999</v>
      </c>
      <c r="H64">
        <f>MAX(IFERROR(VLOOKUP(B64,'Results_ClaudeOpus4.5'!B:H,7,0),0),IFERROR(VLOOKUP(B64,'Results_GPT5.2Low'!B:H,7,0),0))</f>
        <v>29.170100000000001</v>
      </c>
      <c r="I64">
        <v>-1</v>
      </c>
      <c r="J64">
        <v>0</v>
      </c>
      <c r="K64">
        <v>0</v>
      </c>
      <c r="L64">
        <f t="shared" si="1"/>
        <v>0</v>
      </c>
      <c r="M64">
        <f t="shared" si="2"/>
        <v>0</v>
      </c>
      <c r="N64">
        <f t="shared" si="3"/>
        <v>0</v>
      </c>
      <c r="O64">
        <f t="shared" si="4"/>
        <v>0</v>
      </c>
      <c r="P64">
        <f>MIN(IF(IFERROR(VLOOKUP(B64,'Results_ClaudeOpus4.5'!B:E,4,0),0)=1,VLOOKUP(B64,'Results_ClaudeOpus4.5'!B:P,15,0),1000),IF(IFERROR(VLOOKUP(B64,'Results_GPT5.2Low'!B:E,4,0),0)=1,VLOOKUP(B64,'Results_GPT5.2Low'!B:P,15,0),1000))</f>
        <v>1000</v>
      </c>
      <c r="Q64">
        <f>VLOOKUP(C64,Locs!A:C,3,0)</f>
        <v>45</v>
      </c>
      <c r="R64">
        <f>VLOOKUP(C64,Locs!A:F,6,0)</f>
        <v>4</v>
      </c>
    </row>
    <row r="65" spans="1:18" x14ac:dyDescent="0.45">
      <c r="A65">
        <v>59</v>
      </c>
      <c r="B65" t="str">
        <f t="shared" si="0"/>
        <v>MakeBuckets.dfy-5</v>
      </c>
      <c r="C65" t="s">
        <v>8</v>
      </c>
      <c r="D65">
        <v>5</v>
      </c>
      <c r="E65">
        <f>MAX(IFERROR(VLOOKUP(B65,'Results_ClaudeOpus4.5'!B:E,4,0),0),IFERROR(VLOOKUP(B65,'Results_GPT5.2Low'!B:E,4,0),0))</f>
        <v>0</v>
      </c>
      <c r="F65">
        <f>MAX('Results_ClaudeOpus4.5'!F65,'Results_GPT5.2Low'!F65)</f>
        <v>166.10910000000001</v>
      </c>
      <c r="G65">
        <f>MAX('Results_ClaudeOpus4.5'!G65,'Results_GPT5.2Low'!G65)</f>
        <v>2.4142999999999999</v>
      </c>
      <c r="H65">
        <f>MAX(IFERROR(VLOOKUP(B65,'Results_ClaudeOpus4.5'!B:H,7,0),0),IFERROR(VLOOKUP(B65,'Results_GPT5.2Low'!B:H,7,0),0))</f>
        <v>59.929200000000002</v>
      </c>
      <c r="I65">
        <v>-1</v>
      </c>
      <c r="J65">
        <v>0</v>
      </c>
      <c r="K65">
        <v>0</v>
      </c>
      <c r="L65">
        <f t="shared" si="1"/>
        <v>0</v>
      </c>
      <c r="M65">
        <f t="shared" si="2"/>
        <v>0</v>
      </c>
      <c r="N65">
        <f t="shared" si="3"/>
        <v>0</v>
      </c>
      <c r="O65">
        <f t="shared" si="4"/>
        <v>0</v>
      </c>
      <c r="P65">
        <f>MIN(IF(IFERROR(VLOOKUP(B65,'Results_ClaudeOpus4.5'!B:E,4,0),0)=1,VLOOKUP(B65,'Results_ClaudeOpus4.5'!B:P,15,0),1000),IF(IFERROR(VLOOKUP(B65,'Results_GPT5.2Low'!B:E,4,0),0)=1,VLOOKUP(B65,'Results_GPT5.2Low'!B:P,15,0),1000))</f>
        <v>1000</v>
      </c>
      <c r="Q65">
        <f>VLOOKUP(C65,Locs!A:C,3,0)</f>
        <v>45</v>
      </c>
      <c r="R65">
        <f>VLOOKUP(C65,Locs!A:F,6,0)</f>
        <v>4</v>
      </c>
    </row>
    <row r="66" spans="1:18" x14ac:dyDescent="0.45">
      <c r="A66">
        <v>60</v>
      </c>
      <c r="B66" t="str">
        <f t="shared" si="0"/>
        <v>MaxDistEqual.dfy-1</v>
      </c>
      <c r="C66" t="s">
        <v>304</v>
      </c>
      <c r="D66">
        <v>1</v>
      </c>
      <c r="E66">
        <f>MAX(IFERROR(VLOOKUP(B66,'Results_ClaudeOpus4.5'!B:E,4,0),0),IFERROR(VLOOKUP(B66,'Results_GPT5.2Low'!B:E,4,0),0))</f>
        <v>1</v>
      </c>
      <c r="F66">
        <f>MAX('Results_ClaudeOpus4.5'!F66,'Results_GPT5.2Low'!F66)</f>
        <v>54.182899999999997</v>
      </c>
      <c r="G66">
        <f>MAX('Results_ClaudeOpus4.5'!G66,'Results_GPT5.2Low'!G66)</f>
        <v>3.6076000000000001</v>
      </c>
      <c r="H66">
        <f>MAX(IFERROR(VLOOKUP(B66,'Results_ClaudeOpus4.5'!B:H,7,0),0),IFERROR(VLOOKUP(B66,'Results_GPT5.2Low'!B:H,7,0),0))</f>
        <v>31.497</v>
      </c>
      <c r="I66">
        <v>-1</v>
      </c>
      <c r="J66">
        <v>0</v>
      </c>
      <c r="K66">
        <v>0</v>
      </c>
      <c r="L66">
        <f t="shared" si="1"/>
        <v>2</v>
      </c>
      <c r="M66">
        <f t="shared" si="2"/>
        <v>1</v>
      </c>
      <c r="N66">
        <f t="shared" si="3"/>
        <v>1</v>
      </c>
      <c r="O66">
        <f t="shared" si="4"/>
        <v>1</v>
      </c>
      <c r="P66">
        <f>MIN(IF(IFERROR(VLOOKUP(B66,'Results_ClaudeOpus4.5'!B:E,4,0),0)=1,VLOOKUP(B66,'Results_ClaudeOpus4.5'!B:P,15,0),1000),IF(IFERROR(VLOOKUP(B66,'Results_GPT5.2Low'!B:E,4,0),0)=1,VLOOKUP(B66,'Results_GPT5.2Low'!B:P,15,0),1000))</f>
        <v>52</v>
      </c>
      <c r="Q66">
        <f>VLOOKUP(C66,Locs!A:C,3,0)</f>
        <v>39</v>
      </c>
      <c r="R66">
        <f>VLOOKUP(C66,Locs!A:F,6,0)</f>
        <v>2</v>
      </c>
    </row>
    <row r="67" spans="1:18" x14ac:dyDescent="0.45">
      <c r="A67">
        <v>61</v>
      </c>
      <c r="B67" t="str">
        <f t="shared" si="0"/>
        <v>MaxDistEqual.dfy-2</v>
      </c>
      <c r="C67" t="s">
        <v>304</v>
      </c>
      <c r="D67">
        <v>2</v>
      </c>
      <c r="E67">
        <f>MAX(IFERROR(VLOOKUP(B67,'Results_ClaudeOpus4.5'!B:E,4,0),0),IFERROR(VLOOKUP(B67,'Results_GPT5.2Low'!B:E,4,0),0))</f>
        <v>1</v>
      </c>
      <c r="F67">
        <f>MAX('Results_ClaudeOpus4.5'!F67,'Results_GPT5.2Low'!F67)</f>
        <v>30.5685</v>
      </c>
      <c r="G67">
        <f>MAX('Results_ClaudeOpus4.5'!G67,'Results_GPT5.2Low'!G67)</f>
        <v>2.4417</v>
      </c>
      <c r="H67">
        <f>MAX(IFERROR(VLOOKUP(B67,'Results_ClaudeOpus4.5'!B:H,7,0),0),IFERROR(VLOOKUP(B67,'Results_GPT5.2Low'!B:H,7,0),0))</f>
        <v>64.041600000000003</v>
      </c>
      <c r="I67">
        <v>-1</v>
      </c>
      <c r="J67">
        <v>0</v>
      </c>
      <c r="K67">
        <v>0</v>
      </c>
      <c r="L67">
        <f t="shared" ref="L67:L130" si="5">COUNTIFS(C:C,C67,E:E,1)</f>
        <v>2</v>
      </c>
      <c r="M67">
        <f t="shared" ref="M67:M130" si="6">_xlfn.MINIFS(D:D,C:C,C67,E:E,1)</f>
        <v>1</v>
      </c>
      <c r="N67">
        <f t="shared" ref="N67:N130" si="7">CHOOSE(L67+1,0,2/3,1,1)</f>
        <v>1</v>
      </c>
      <c r="O67">
        <f t="shared" ref="O67:O130" si="8">IF(L67&gt;0,1,0)</f>
        <v>1</v>
      </c>
      <c r="P67">
        <f>MIN(IF(IFERROR(VLOOKUP(B67,'Results_ClaudeOpus4.5'!B:E,4,0),0)=1,VLOOKUP(B67,'Results_ClaudeOpus4.5'!B:P,15,0),1000),IF(IFERROR(VLOOKUP(B67,'Results_GPT5.2Low'!B:E,4,0),0)=1,VLOOKUP(B67,'Results_GPT5.2Low'!B:P,15,0),1000))</f>
        <v>50</v>
      </c>
      <c r="Q67">
        <f>VLOOKUP(C67,Locs!A:C,3,0)</f>
        <v>39</v>
      </c>
      <c r="R67">
        <f>VLOOKUP(C67,Locs!A:F,6,0)</f>
        <v>2</v>
      </c>
    </row>
    <row r="68" spans="1:18" x14ac:dyDescent="0.45">
      <c r="A68">
        <v>62</v>
      </c>
      <c r="B68" t="str">
        <f t="shared" si="0"/>
        <v>MaxDistEqual.dfy-3</v>
      </c>
      <c r="C68" t="s">
        <v>304</v>
      </c>
      <c r="D68">
        <v>3</v>
      </c>
      <c r="E68">
        <f>MAX(IFERROR(VLOOKUP(B68,'Results_ClaudeOpus4.5'!B:E,4,0),0),IFERROR(VLOOKUP(B68,'Results_GPT5.2Low'!B:E,4,0),0))</f>
        <v>0</v>
      </c>
      <c r="F68">
        <f>MAX('Results_ClaudeOpus4.5'!F68,'Results_GPT5.2Low'!F68)</f>
        <v>45.729900000000001</v>
      </c>
      <c r="G68">
        <f>MAX('Results_ClaudeOpus4.5'!G68,'Results_GPT5.2Low'!G68)</f>
        <v>2.7311000000000001</v>
      </c>
      <c r="H68">
        <f>MAX(IFERROR(VLOOKUP(B68,'Results_ClaudeOpus4.5'!B:H,7,0),0),IFERROR(VLOOKUP(B68,'Results_GPT5.2Low'!B:H,7,0),0))</f>
        <v>75.735299999999995</v>
      </c>
      <c r="I68">
        <v>-1</v>
      </c>
      <c r="J68">
        <v>0</v>
      </c>
      <c r="K68">
        <v>0</v>
      </c>
      <c r="L68">
        <f t="shared" si="5"/>
        <v>2</v>
      </c>
      <c r="M68">
        <f t="shared" si="6"/>
        <v>1</v>
      </c>
      <c r="N68">
        <f t="shared" si="7"/>
        <v>1</v>
      </c>
      <c r="O68">
        <f t="shared" si="8"/>
        <v>1</v>
      </c>
      <c r="P68">
        <f>MIN(IF(IFERROR(VLOOKUP(B68,'Results_ClaudeOpus4.5'!B:E,4,0),0)=1,VLOOKUP(B68,'Results_ClaudeOpus4.5'!B:P,15,0),1000),IF(IFERROR(VLOOKUP(B68,'Results_GPT5.2Low'!B:E,4,0),0)=1,VLOOKUP(B68,'Results_GPT5.2Low'!B:P,15,0),1000))</f>
        <v>1000</v>
      </c>
      <c r="Q68">
        <f>VLOOKUP(C68,Locs!A:C,3,0)</f>
        <v>39</v>
      </c>
      <c r="R68">
        <f>VLOOKUP(C68,Locs!A:F,6,0)</f>
        <v>2</v>
      </c>
    </row>
    <row r="69" spans="1:18" x14ac:dyDescent="0.45">
      <c r="A69">
        <v>63</v>
      </c>
      <c r="B69" t="str">
        <f t="shared" si="0"/>
        <v>Merge.dfy-1</v>
      </c>
      <c r="C69" t="s">
        <v>200</v>
      </c>
      <c r="D69">
        <v>1</v>
      </c>
      <c r="E69">
        <f>MAX(IFERROR(VLOOKUP(B69,'Results_ClaudeOpus4.5'!B:E,4,0),0),IFERROR(VLOOKUP(B69,'Results_GPT5.2Low'!B:E,4,0),0))</f>
        <v>0</v>
      </c>
      <c r="F69">
        <f>MAX('Results_ClaudeOpus4.5'!F69,'Results_GPT5.2Low'!F69)</f>
        <v>87.084900000000005</v>
      </c>
      <c r="G69">
        <f>MAX('Results_ClaudeOpus4.5'!G69,'Results_GPT5.2Low'!G69)</f>
        <v>5.4290000000000003</v>
      </c>
      <c r="H69">
        <f>MAX(IFERROR(VLOOKUP(B69,'Results_ClaudeOpus4.5'!B:H,7,0),0),IFERROR(VLOOKUP(B69,'Results_GPT5.2Low'!B:H,7,0),0))</f>
        <v>54.16</v>
      </c>
      <c r="I69">
        <v>-1</v>
      </c>
      <c r="J69">
        <v>0</v>
      </c>
      <c r="K69">
        <v>0</v>
      </c>
      <c r="L69">
        <f t="shared" si="5"/>
        <v>0</v>
      </c>
      <c r="M69">
        <f t="shared" si="6"/>
        <v>0</v>
      </c>
      <c r="N69">
        <f t="shared" si="7"/>
        <v>0</v>
      </c>
      <c r="O69">
        <f t="shared" si="8"/>
        <v>0</v>
      </c>
      <c r="P69">
        <f>MIN(IF(IFERROR(VLOOKUP(B69,'Results_ClaudeOpus4.5'!B:E,4,0),0)=1,VLOOKUP(B69,'Results_ClaudeOpus4.5'!B:P,15,0),1000),IF(IFERROR(VLOOKUP(B69,'Results_GPT5.2Low'!B:E,4,0),0)=1,VLOOKUP(B69,'Results_GPT5.2Low'!B:P,15,0),1000))</f>
        <v>1000</v>
      </c>
      <c r="Q69">
        <f>VLOOKUP(C69,Locs!A:C,3,0)</f>
        <v>42</v>
      </c>
      <c r="R69">
        <f>VLOOKUP(C69,Locs!A:F,6,0)</f>
        <v>6</v>
      </c>
    </row>
    <row r="70" spans="1:18" x14ac:dyDescent="0.45">
      <c r="A70">
        <v>64</v>
      </c>
      <c r="B70" t="str">
        <f t="shared" si="0"/>
        <v>Merge.dfy-2</v>
      </c>
      <c r="C70" t="s">
        <v>200</v>
      </c>
      <c r="D70">
        <v>2</v>
      </c>
      <c r="E70">
        <f>MAX(IFERROR(VLOOKUP(B70,'Results_ClaudeOpus4.5'!B:E,4,0),0),IFERROR(VLOOKUP(B70,'Results_GPT5.2Low'!B:E,4,0),0))</f>
        <v>0</v>
      </c>
      <c r="F70">
        <f>MAX('Results_ClaudeOpus4.5'!F70,'Results_GPT5.2Low'!F70)</f>
        <v>24.658799999999999</v>
      </c>
      <c r="G70">
        <f>MAX('Results_ClaudeOpus4.5'!G70,'Results_GPT5.2Low'!G70)</f>
        <v>10.5168</v>
      </c>
      <c r="H70">
        <f>MAX(IFERROR(VLOOKUP(B70,'Results_ClaudeOpus4.5'!B:H,7,0),0),IFERROR(VLOOKUP(B70,'Results_GPT5.2Low'!B:H,7,0),0))</f>
        <v>30.566199999999998</v>
      </c>
      <c r="I70">
        <v>-1</v>
      </c>
      <c r="J70">
        <v>0</v>
      </c>
      <c r="K70">
        <v>0</v>
      </c>
      <c r="L70">
        <f t="shared" si="5"/>
        <v>0</v>
      </c>
      <c r="M70">
        <f t="shared" si="6"/>
        <v>0</v>
      </c>
      <c r="N70">
        <f t="shared" si="7"/>
        <v>0</v>
      </c>
      <c r="O70">
        <f t="shared" si="8"/>
        <v>0</v>
      </c>
      <c r="P70">
        <f>MIN(IF(IFERROR(VLOOKUP(B70,'Results_ClaudeOpus4.5'!B:E,4,0),0)=1,VLOOKUP(B70,'Results_ClaudeOpus4.5'!B:P,15,0),1000),IF(IFERROR(VLOOKUP(B70,'Results_GPT5.2Low'!B:E,4,0),0)=1,VLOOKUP(B70,'Results_GPT5.2Low'!B:P,15,0),1000))</f>
        <v>1000</v>
      </c>
      <c r="Q70">
        <f>VLOOKUP(C70,Locs!A:C,3,0)</f>
        <v>42</v>
      </c>
      <c r="R70">
        <f>VLOOKUP(C70,Locs!A:F,6,0)</f>
        <v>6</v>
      </c>
    </row>
    <row r="71" spans="1:18" x14ac:dyDescent="0.45">
      <c r="A71">
        <v>65</v>
      </c>
      <c r="B71" t="str">
        <f t="shared" ref="B71:B134" si="9">C71&amp;"-"&amp;D71</f>
        <v>Merge.dfy-3</v>
      </c>
      <c r="C71" t="s">
        <v>200</v>
      </c>
      <c r="D71">
        <v>3</v>
      </c>
      <c r="E71">
        <f>MAX(IFERROR(VLOOKUP(B71,'Results_ClaudeOpus4.5'!B:E,4,0),0),IFERROR(VLOOKUP(B71,'Results_GPT5.2Low'!B:E,4,0),0))</f>
        <v>0</v>
      </c>
      <c r="F71">
        <f>MAX('Results_ClaudeOpus4.5'!F71,'Results_GPT5.2Low'!F71)</f>
        <v>50.186799999999998</v>
      </c>
      <c r="G71">
        <f>MAX('Results_ClaudeOpus4.5'!G71,'Results_GPT5.2Low'!G71)</f>
        <v>2.4851999999999999</v>
      </c>
      <c r="H71">
        <f>MAX(IFERROR(VLOOKUP(B71,'Results_ClaudeOpus4.5'!B:H,7,0),0),IFERROR(VLOOKUP(B71,'Results_GPT5.2Low'!B:H,7,0),0))</f>
        <v>45.727600000000002</v>
      </c>
      <c r="I71">
        <v>1</v>
      </c>
      <c r="J71">
        <v>1</v>
      </c>
      <c r="K71">
        <v>1</v>
      </c>
      <c r="L71">
        <f t="shared" si="5"/>
        <v>0</v>
      </c>
      <c r="M71">
        <f t="shared" si="6"/>
        <v>0</v>
      </c>
      <c r="N71">
        <f t="shared" si="7"/>
        <v>0</v>
      </c>
      <c r="O71">
        <f t="shared" si="8"/>
        <v>0</v>
      </c>
      <c r="P71">
        <f>MIN(IF(IFERROR(VLOOKUP(B71,'Results_ClaudeOpus4.5'!B:E,4,0),0)=1,VLOOKUP(B71,'Results_ClaudeOpus4.5'!B:P,15,0),1000),IF(IFERROR(VLOOKUP(B71,'Results_GPT5.2Low'!B:E,4,0),0)=1,VLOOKUP(B71,'Results_GPT5.2Low'!B:P,15,0),1000))</f>
        <v>1000</v>
      </c>
      <c r="Q71">
        <f>VLOOKUP(C71,Locs!A:C,3,0)</f>
        <v>42</v>
      </c>
      <c r="R71">
        <f>VLOOKUP(C71,Locs!A:F,6,0)</f>
        <v>6</v>
      </c>
    </row>
    <row r="72" spans="1:18" x14ac:dyDescent="0.45">
      <c r="A72">
        <v>66</v>
      </c>
      <c r="B72" t="str">
        <f t="shared" si="9"/>
        <v>Merge.dfy-4</v>
      </c>
      <c r="C72" t="s">
        <v>200</v>
      </c>
      <c r="D72">
        <v>4</v>
      </c>
      <c r="E72">
        <f>MAX(IFERROR(VLOOKUP(B72,'Results_ClaudeOpus4.5'!B:E,4,0),0),IFERROR(VLOOKUP(B72,'Results_GPT5.2Low'!B:E,4,0),0))</f>
        <v>0</v>
      </c>
      <c r="F72">
        <f>MAX('Results_ClaudeOpus4.5'!F72,'Results_GPT5.2Low'!F72)</f>
        <v>68.759600000000006</v>
      </c>
      <c r="G72">
        <f>MAX('Results_ClaudeOpus4.5'!G72,'Results_GPT5.2Low'!G72)</f>
        <v>2.4312999999999998</v>
      </c>
      <c r="H72">
        <f>MAX(IFERROR(VLOOKUP(B72,'Results_ClaudeOpus4.5'!B:H,7,0),0),IFERROR(VLOOKUP(B72,'Results_GPT5.2Low'!B:H,7,0),0))</f>
        <v>87.081699999999998</v>
      </c>
      <c r="I72">
        <v>1</v>
      </c>
      <c r="J72">
        <v>1</v>
      </c>
      <c r="K72">
        <v>1</v>
      </c>
      <c r="L72">
        <f t="shared" si="5"/>
        <v>0</v>
      </c>
      <c r="M72">
        <f t="shared" si="6"/>
        <v>0</v>
      </c>
      <c r="N72">
        <f t="shared" si="7"/>
        <v>0</v>
      </c>
      <c r="O72">
        <f t="shared" si="8"/>
        <v>0</v>
      </c>
      <c r="P72">
        <f>MIN(IF(IFERROR(VLOOKUP(B72,'Results_ClaudeOpus4.5'!B:E,4,0),0)=1,VLOOKUP(B72,'Results_ClaudeOpus4.5'!B:P,15,0),1000),IF(IFERROR(VLOOKUP(B72,'Results_GPT5.2Low'!B:E,4,0),0)=1,VLOOKUP(B72,'Results_GPT5.2Low'!B:P,15,0),1000))</f>
        <v>1000</v>
      </c>
      <c r="Q72">
        <f>VLOOKUP(C72,Locs!A:C,3,0)</f>
        <v>42</v>
      </c>
      <c r="R72">
        <f>VLOOKUP(C72,Locs!A:F,6,0)</f>
        <v>6</v>
      </c>
    </row>
    <row r="73" spans="1:18" x14ac:dyDescent="0.45">
      <c r="A73">
        <v>67</v>
      </c>
      <c r="B73" t="str">
        <f t="shared" si="9"/>
        <v>Merge.dfy-5</v>
      </c>
      <c r="C73" t="s">
        <v>200</v>
      </c>
      <c r="D73">
        <v>5</v>
      </c>
      <c r="E73">
        <f>MAX(IFERROR(VLOOKUP(B73,'Results_ClaudeOpus4.5'!B:E,4,0),0),IFERROR(VLOOKUP(B73,'Results_GPT5.2Low'!B:E,4,0),0))</f>
        <v>0</v>
      </c>
      <c r="F73">
        <f>MAX('Results_ClaudeOpus4.5'!F73,'Results_GPT5.2Low'!F73)</f>
        <v>37.532299999999999</v>
      </c>
      <c r="G73">
        <f>MAX('Results_ClaudeOpus4.5'!G73,'Results_GPT5.2Low'!G73)</f>
        <v>62.652999999999999</v>
      </c>
      <c r="H73">
        <f>MAX(IFERROR(VLOOKUP(B73,'Results_ClaudeOpus4.5'!B:H,7,0),0),IFERROR(VLOOKUP(B73,'Results_GPT5.2Low'!B:H,7,0),0))</f>
        <v>24.656400000000001</v>
      </c>
      <c r="I73">
        <v>1</v>
      </c>
      <c r="J73">
        <v>1</v>
      </c>
      <c r="K73">
        <v>1</v>
      </c>
      <c r="L73">
        <f t="shared" si="5"/>
        <v>0</v>
      </c>
      <c r="M73">
        <f t="shared" si="6"/>
        <v>0</v>
      </c>
      <c r="N73">
        <f t="shared" si="7"/>
        <v>0</v>
      </c>
      <c r="O73">
        <f t="shared" si="8"/>
        <v>0</v>
      </c>
      <c r="P73">
        <f>MIN(IF(IFERROR(VLOOKUP(B73,'Results_ClaudeOpus4.5'!B:E,4,0),0)=1,VLOOKUP(B73,'Results_ClaudeOpus4.5'!B:P,15,0),1000),IF(IFERROR(VLOOKUP(B73,'Results_GPT5.2Low'!B:E,4,0),0)=1,VLOOKUP(B73,'Results_GPT5.2Low'!B:P,15,0),1000))</f>
        <v>1000</v>
      </c>
      <c r="Q73">
        <f>VLOOKUP(C73,Locs!A:C,3,0)</f>
        <v>42</v>
      </c>
      <c r="R73">
        <f>VLOOKUP(C73,Locs!A:F,6,0)</f>
        <v>6</v>
      </c>
    </row>
    <row r="74" spans="1:18" x14ac:dyDescent="0.45">
      <c r="A74">
        <v>68</v>
      </c>
      <c r="B74" t="str">
        <f t="shared" si="9"/>
        <v>Mode.dfy-1</v>
      </c>
      <c r="C74" t="s">
        <v>305</v>
      </c>
      <c r="D74">
        <v>1</v>
      </c>
      <c r="E74">
        <f>MAX(IFERROR(VLOOKUP(B74,'Results_ClaudeOpus4.5'!B:E,4,0),0),IFERROR(VLOOKUP(B74,'Results_GPT5.2Low'!B:E,4,0),0))</f>
        <v>0</v>
      </c>
      <c r="F74">
        <f>MAX('Results_ClaudeOpus4.5'!F74,'Results_GPT5.2Low'!F74)</f>
        <v>32.4724</v>
      </c>
      <c r="G74">
        <f>MAX('Results_ClaudeOpus4.5'!G74,'Results_GPT5.2Low'!G74)</f>
        <v>2.2336999999999998</v>
      </c>
      <c r="H74">
        <f>MAX(IFERROR(VLOOKUP(B74,'Results_ClaudeOpus4.5'!B:H,7,0),0),IFERROR(VLOOKUP(B74,'Results_GPT5.2Low'!B:H,7,0),0))</f>
        <v>50.160899999999998</v>
      </c>
      <c r="I74">
        <v>1</v>
      </c>
      <c r="J74">
        <v>0</v>
      </c>
      <c r="K74">
        <v>0</v>
      </c>
      <c r="L74">
        <f t="shared" si="5"/>
        <v>0</v>
      </c>
      <c r="M74">
        <f t="shared" si="6"/>
        <v>0</v>
      </c>
      <c r="N74">
        <f t="shared" si="7"/>
        <v>0</v>
      </c>
      <c r="O74">
        <f t="shared" si="8"/>
        <v>0</v>
      </c>
      <c r="P74">
        <f>MIN(IF(IFERROR(VLOOKUP(B74,'Results_ClaudeOpus4.5'!B:E,4,0),0)=1,VLOOKUP(B74,'Results_ClaudeOpus4.5'!B:P,15,0),1000),IF(IFERROR(VLOOKUP(B74,'Results_GPT5.2Low'!B:E,4,0),0)=1,VLOOKUP(B74,'Results_GPT5.2Low'!B:P,15,0),1000))</f>
        <v>1000</v>
      </c>
      <c r="Q74">
        <f>VLOOKUP(C74,Locs!A:C,3,0)</f>
        <v>46</v>
      </c>
      <c r="R74">
        <f>VLOOKUP(C74,Locs!A:F,6,0)</f>
        <v>3</v>
      </c>
    </row>
    <row r="75" spans="1:18" x14ac:dyDescent="0.45">
      <c r="A75">
        <v>69</v>
      </c>
      <c r="B75" t="str">
        <f t="shared" si="9"/>
        <v>Mode.dfy-2</v>
      </c>
      <c r="C75" t="s">
        <v>305</v>
      </c>
      <c r="D75">
        <v>2</v>
      </c>
      <c r="E75">
        <f>MAX(IFERROR(VLOOKUP(B75,'Results_ClaudeOpus4.5'!B:E,4,0),0),IFERROR(VLOOKUP(B75,'Results_GPT5.2Low'!B:E,4,0),0))</f>
        <v>0</v>
      </c>
      <c r="F75">
        <f>MAX('Results_ClaudeOpus4.5'!F75,'Results_GPT5.2Low'!F75)</f>
        <v>80.293300000000002</v>
      </c>
      <c r="G75">
        <f>MAX('Results_ClaudeOpus4.5'!G75,'Results_GPT5.2Low'!G75)</f>
        <v>2.5992000000000002</v>
      </c>
      <c r="H75">
        <f>MAX(IFERROR(VLOOKUP(B75,'Results_ClaudeOpus4.5'!B:H,7,0),0),IFERROR(VLOOKUP(B75,'Results_GPT5.2Low'!B:H,7,0),0))</f>
        <v>68.757400000000004</v>
      </c>
      <c r="I75">
        <v>-1</v>
      </c>
      <c r="J75">
        <v>0</v>
      </c>
      <c r="K75">
        <v>0</v>
      </c>
      <c r="L75">
        <f t="shared" si="5"/>
        <v>0</v>
      </c>
      <c r="M75">
        <f t="shared" si="6"/>
        <v>0</v>
      </c>
      <c r="N75">
        <f t="shared" si="7"/>
        <v>0</v>
      </c>
      <c r="O75">
        <f t="shared" si="8"/>
        <v>0</v>
      </c>
      <c r="P75">
        <f>MIN(IF(IFERROR(VLOOKUP(B75,'Results_ClaudeOpus4.5'!B:E,4,0),0)=1,VLOOKUP(B75,'Results_ClaudeOpus4.5'!B:P,15,0),1000),IF(IFERROR(VLOOKUP(B75,'Results_GPT5.2Low'!B:E,4,0),0)=1,VLOOKUP(B75,'Results_GPT5.2Low'!B:P,15,0),1000))</f>
        <v>1000</v>
      </c>
      <c r="Q75">
        <f>VLOOKUP(C75,Locs!A:C,3,0)</f>
        <v>46</v>
      </c>
      <c r="R75">
        <f>VLOOKUP(C75,Locs!A:F,6,0)</f>
        <v>3</v>
      </c>
    </row>
    <row r="76" spans="1:18" x14ac:dyDescent="0.45">
      <c r="A76">
        <v>70</v>
      </c>
      <c r="B76" t="str">
        <f t="shared" si="9"/>
        <v>Mode.dfy-3</v>
      </c>
      <c r="C76" t="s">
        <v>305</v>
      </c>
      <c r="D76">
        <v>3</v>
      </c>
      <c r="E76">
        <f>MAX(IFERROR(VLOOKUP(B76,'Results_ClaudeOpus4.5'!B:E,4,0),0),IFERROR(VLOOKUP(B76,'Results_GPT5.2Low'!B:E,4,0),0))</f>
        <v>0</v>
      </c>
      <c r="F76">
        <f>MAX('Results_ClaudeOpus4.5'!F76,'Results_GPT5.2Low'!F76)</f>
        <v>13.828200000000001</v>
      </c>
      <c r="G76">
        <f>MAX('Results_ClaudeOpus4.5'!G76,'Results_GPT5.2Low'!G76)</f>
        <v>2.4758</v>
      </c>
      <c r="H76">
        <f>MAX(IFERROR(VLOOKUP(B76,'Results_ClaudeOpus4.5'!B:H,7,0),0),IFERROR(VLOOKUP(B76,'Results_GPT5.2Low'!B:H,7,0),0))</f>
        <v>37.53</v>
      </c>
      <c r="I76">
        <v>-1</v>
      </c>
      <c r="J76">
        <v>0</v>
      </c>
      <c r="K76">
        <v>0</v>
      </c>
      <c r="L76">
        <f t="shared" si="5"/>
        <v>0</v>
      </c>
      <c r="M76">
        <f t="shared" si="6"/>
        <v>0</v>
      </c>
      <c r="N76">
        <f t="shared" si="7"/>
        <v>0</v>
      </c>
      <c r="O76">
        <f t="shared" si="8"/>
        <v>0</v>
      </c>
      <c r="P76">
        <f>MIN(IF(IFERROR(VLOOKUP(B76,'Results_ClaudeOpus4.5'!B:E,4,0),0)=1,VLOOKUP(B76,'Results_ClaudeOpus4.5'!B:P,15,0),1000),IF(IFERROR(VLOOKUP(B76,'Results_GPT5.2Low'!B:E,4,0),0)=1,VLOOKUP(B76,'Results_GPT5.2Low'!B:P,15,0),1000))</f>
        <v>1000</v>
      </c>
      <c r="Q76">
        <f>VLOOKUP(C76,Locs!A:C,3,0)</f>
        <v>46</v>
      </c>
      <c r="R76">
        <f>VLOOKUP(C76,Locs!A:F,6,0)</f>
        <v>3</v>
      </c>
    </row>
    <row r="77" spans="1:18" x14ac:dyDescent="0.45">
      <c r="A77">
        <v>71</v>
      </c>
      <c r="B77" t="str">
        <f t="shared" si="9"/>
        <v>Mode.dfy-4</v>
      </c>
      <c r="C77" t="s">
        <v>305</v>
      </c>
      <c r="D77">
        <v>4</v>
      </c>
      <c r="E77">
        <f>MAX(IFERROR(VLOOKUP(B77,'Results_ClaudeOpus4.5'!B:E,4,0),0),IFERROR(VLOOKUP(B77,'Results_GPT5.2Low'!B:E,4,0),0))</f>
        <v>0</v>
      </c>
      <c r="F77">
        <f>MAX('Results_ClaudeOpus4.5'!F77,'Results_GPT5.2Low'!F77)</f>
        <v>20.3828</v>
      </c>
      <c r="G77">
        <f>MAX('Results_ClaudeOpus4.5'!G77,'Results_GPT5.2Low'!G77)</f>
        <v>18.108000000000001</v>
      </c>
      <c r="H77">
        <f>MAX(IFERROR(VLOOKUP(B77,'Results_ClaudeOpus4.5'!B:H,7,0),0),IFERROR(VLOOKUP(B77,'Results_GPT5.2Low'!B:H,7,0),0))</f>
        <v>32.4512</v>
      </c>
      <c r="I77">
        <v>1</v>
      </c>
      <c r="J77">
        <v>0</v>
      </c>
      <c r="K77">
        <v>0</v>
      </c>
      <c r="L77">
        <f t="shared" si="5"/>
        <v>0</v>
      </c>
      <c r="M77">
        <f t="shared" si="6"/>
        <v>0</v>
      </c>
      <c r="N77">
        <f t="shared" si="7"/>
        <v>0</v>
      </c>
      <c r="O77">
        <f t="shared" si="8"/>
        <v>0</v>
      </c>
      <c r="P77">
        <f>MIN(IF(IFERROR(VLOOKUP(B77,'Results_ClaudeOpus4.5'!B:E,4,0),0)=1,VLOOKUP(B77,'Results_ClaudeOpus4.5'!B:P,15,0),1000),IF(IFERROR(VLOOKUP(B77,'Results_GPT5.2Low'!B:E,4,0),0)=1,VLOOKUP(B77,'Results_GPT5.2Low'!B:P,15,0),1000))</f>
        <v>1000</v>
      </c>
      <c r="Q77">
        <f>VLOOKUP(C77,Locs!A:C,3,0)</f>
        <v>46</v>
      </c>
      <c r="R77">
        <f>VLOOKUP(C77,Locs!A:F,6,0)</f>
        <v>3</v>
      </c>
    </row>
    <row r="78" spans="1:18" x14ac:dyDescent="0.45">
      <c r="A78">
        <v>72</v>
      </c>
      <c r="B78" t="str">
        <f t="shared" si="9"/>
        <v>Mode.dfy-5</v>
      </c>
      <c r="C78" t="s">
        <v>305</v>
      </c>
      <c r="D78">
        <v>5</v>
      </c>
      <c r="E78">
        <f>MAX(IFERROR(VLOOKUP(B78,'Results_ClaudeOpus4.5'!B:E,4,0),0),IFERROR(VLOOKUP(B78,'Results_GPT5.2Low'!B:E,4,0),0))</f>
        <v>0</v>
      </c>
      <c r="F78">
        <f>MAX('Results_ClaudeOpus4.5'!F78,'Results_GPT5.2Low'!F78)</f>
        <v>14.7759</v>
      </c>
      <c r="G78">
        <f>MAX('Results_ClaudeOpus4.5'!G78,'Results_GPT5.2Low'!G78)</f>
        <v>1.7466999999999999</v>
      </c>
      <c r="H78">
        <f>MAX(IFERROR(VLOOKUP(B78,'Results_ClaudeOpus4.5'!B:H,7,0),0),IFERROR(VLOOKUP(B78,'Results_GPT5.2Low'!B:H,7,0),0))</f>
        <v>80.290800000000004</v>
      </c>
      <c r="I78">
        <v>1</v>
      </c>
      <c r="J78">
        <v>0</v>
      </c>
      <c r="K78">
        <v>0</v>
      </c>
      <c r="L78">
        <f t="shared" si="5"/>
        <v>0</v>
      </c>
      <c r="M78">
        <f t="shared" si="6"/>
        <v>0</v>
      </c>
      <c r="N78">
        <f t="shared" si="7"/>
        <v>0</v>
      </c>
      <c r="O78">
        <f t="shared" si="8"/>
        <v>0</v>
      </c>
      <c r="P78">
        <f>MIN(IF(IFERROR(VLOOKUP(B78,'Results_ClaudeOpus4.5'!B:E,4,0),0)=1,VLOOKUP(B78,'Results_ClaudeOpus4.5'!B:P,15,0),1000),IF(IFERROR(VLOOKUP(B78,'Results_GPT5.2Low'!B:E,4,0),0)=1,VLOOKUP(B78,'Results_GPT5.2Low'!B:P,15,0),1000))</f>
        <v>1000</v>
      </c>
      <c r="Q78">
        <f>VLOOKUP(C78,Locs!A:C,3,0)</f>
        <v>46</v>
      </c>
      <c r="R78">
        <f>VLOOKUP(C78,Locs!A:F,6,0)</f>
        <v>3</v>
      </c>
    </row>
    <row r="79" spans="1:18" x14ac:dyDescent="0.45">
      <c r="A79">
        <v>73</v>
      </c>
      <c r="B79" t="str">
        <f t="shared" si="9"/>
        <v>PartitionOddEven.dfy-1</v>
      </c>
      <c r="C79" t="s">
        <v>9</v>
      </c>
      <c r="D79">
        <v>1</v>
      </c>
      <c r="E79">
        <f>MAX(IFERROR(VLOOKUP(B79,'Results_ClaudeOpus4.5'!B:E,4,0),0),IFERROR(VLOOKUP(B79,'Results_GPT5.2Low'!B:E,4,0),0))</f>
        <v>0</v>
      </c>
      <c r="F79">
        <f>MAX('Results_ClaudeOpus4.5'!F79,'Results_GPT5.2Low'!F79)</f>
        <v>18.747699999999998</v>
      </c>
      <c r="G79">
        <f>MAX('Results_ClaudeOpus4.5'!G79,'Results_GPT5.2Low'!G79)</f>
        <v>63.433900000000001</v>
      </c>
      <c r="H79">
        <f>MAX(IFERROR(VLOOKUP(B79,'Results_ClaudeOpus4.5'!B:H,7,0),0),IFERROR(VLOOKUP(B79,'Results_GPT5.2Low'!B:H,7,0),0))</f>
        <v>13.805300000000001</v>
      </c>
      <c r="I79">
        <v>1</v>
      </c>
      <c r="J79">
        <v>1</v>
      </c>
      <c r="K79">
        <v>1</v>
      </c>
      <c r="L79">
        <f t="shared" si="5"/>
        <v>0</v>
      </c>
      <c r="M79">
        <f t="shared" si="6"/>
        <v>0</v>
      </c>
      <c r="N79">
        <f t="shared" si="7"/>
        <v>0</v>
      </c>
      <c r="O79">
        <f t="shared" si="8"/>
        <v>0</v>
      </c>
      <c r="P79">
        <f>MIN(IF(IFERROR(VLOOKUP(B79,'Results_ClaudeOpus4.5'!B:E,4,0),0)=1,VLOOKUP(B79,'Results_ClaudeOpus4.5'!B:P,15,0),1000),IF(IFERROR(VLOOKUP(B79,'Results_GPT5.2Low'!B:E,4,0),0)=1,VLOOKUP(B79,'Results_GPT5.2Low'!B:P,15,0),1000))</f>
        <v>1000</v>
      </c>
      <c r="Q79">
        <f>VLOOKUP(C79,Locs!A:C,3,0)</f>
        <v>30</v>
      </c>
      <c r="R79">
        <f>VLOOKUP(C79,Locs!A:F,6,0)</f>
        <v>1</v>
      </c>
    </row>
    <row r="80" spans="1:18" x14ac:dyDescent="0.45">
      <c r="A80">
        <v>74</v>
      </c>
      <c r="B80" t="str">
        <f t="shared" si="9"/>
        <v>PartitionOddEven.dfy-2</v>
      </c>
      <c r="C80" t="s">
        <v>9</v>
      </c>
      <c r="D80">
        <v>2</v>
      </c>
      <c r="E80">
        <f>MAX(IFERROR(VLOOKUP(B80,'Results_ClaudeOpus4.5'!B:E,4,0),0),IFERROR(VLOOKUP(B80,'Results_GPT5.2Low'!B:E,4,0),0))</f>
        <v>0</v>
      </c>
      <c r="F80">
        <f>MAX('Results_ClaudeOpus4.5'!F80,'Results_GPT5.2Low'!F80)</f>
        <v>17.458500000000001</v>
      </c>
      <c r="G80">
        <f>MAX('Results_ClaudeOpus4.5'!G80,'Results_GPT5.2Low'!G80)</f>
        <v>65.450199999999995</v>
      </c>
      <c r="H80">
        <f>MAX(IFERROR(VLOOKUP(B80,'Results_ClaudeOpus4.5'!B:H,7,0),0),IFERROR(VLOOKUP(B80,'Results_GPT5.2Low'!B:H,7,0),0))</f>
        <v>20.380199999999999</v>
      </c>
      <c r="I80">
        <v>1</v>
      </c>
      <c r="J80">
        <v>1</v>
      </c>
      <c r="K80">
        <v>1</v>
      </c>
      <c r="L80">
        <f t="shared" si="5"/>
        <v>0</v>
      </c>
      <c r="M80">
        <f t="shared" si="6"/>
        <v>0</v>
      </c>
      <c r="N80">
        <f t="shared" si="7"/>
        <v>0</v>
      </c>
      <c r="O80">
        <f t="shared" si="8"/>
        <v>0</v>
      </c>
      <c r="P80">
        <f>MIN(IF(IFERROR(VLOOKUP(B80,'Results_ClaudeOpus4.5'!B:E,4,0),0)=1,VLOOKUP(B80,'Results_ClaudeOpus4.5'!B:P,15,0),1000),IF(IFERROR(VLOOKUP(B80,'Results_GPT5.2Low'!B:E,4,0),0)=1,VLOOKUP(B80,'Results_GPT5.2Low'!B:P,15,0),1000))</f>
        <v>1000</v>
      </c>
      <c r="Q80">
        <f>VLOOKUP(C80,Locs!A:C,3,0)</f>
        <v>30</v>
      </c>
      <c r="R80">
        <f>VLOOKUP(C80,Locs!A:F,6,0)</f>
        <v>1</v>
      </c>
    </row>
    <row r="81" spans="1:18" x14ac:dyDescent="0.45">
      <c r="A81">
        <v>75</v>
      </c>
      <c r="B81" t="str">
        <f t="shared" si="9"/>
        <v>PartitionOddEven.dfy-3</v>
      </c>
      <c r="C81" t="s">
        <v>9</v>
      </c>
      <c r="D81">
        <v>3</v>
      </c>
      <c r="E81">
        <f>MAX(IFERROR(VLOOKUP(B81,'Results_ClaudeOpus4.5'!B:E,4,0),0),IFERROR(VLOOKUP(B81,'Results_GPT5.2Low'!B:E,4,0),0))</f>
        <v>0</v>
      </c>
      <c r="F81">
        <f>MAX('Results_ClaudeOpus4.5'!F81,'Results_GPT5.2Low'!F81)</f>
        <v>26.8705</v>
      </c>
      <c r="G81">
        <f>MAX('Results_ClaudeOpus4.5'!G81,'Results_GPT5.2Low'!G81)</f>
        <v>66.080600000000004</v>
      </c>
      <c r="H81">
        <f>MAX(IFERROR(VLOOKUP(B81,'Results_ClaudeOpus4.5'!B:H,7,0),0),IFERROR(VLOOKUP(B81,'Results_GPT5.2Low'!B:H,7,0),0))</f>
        <v>14.773899999999999</v>
      </c>
      <c r="I81">
        <v>1</v>
      </c>
      <c r="J81">
        <v>1</v>
      </c>
      <c r="K81">
        <v>1</v>
      </c>
      <c r="L81">
        <f t="shared" si="5"/>
        <v>0</v>
      </c>
      <c r="M81">
        <f t="shared" si="6"/>
        <v>0</v>
      </c>
      <c r="N81">
        <f t="shared" si="7"/>
        <v>0</v>
      </c>
      <c r="O81">
        <f t="shared" si="8"/>
        <v>0</v>
      </c>
      <c r="P81">
        <f>MIN(IF(IFERROR(VLOOKUP(B81,'Results_ClaudeOpus4.5'!B:E,4,0),0)=1,VLOOKUP(B81,'Results_ClaudeOpus4.5'!B:P,15,0),1000),IF(IFERROR(VLOOKUP(B81,'Results_GPT5.2Low'!B:E,4,0),0)=1,VLOOKUP(B81,'Results_GPT5.2Low'!B:P,15,0),1000))</f>
        <v>1000</v>
      </c>
      <c r="Q81">
        <f>VLOOKUP(C81,Locs!A:C,3,0)</f>
        <v>30</v>
      </c>
      <c r="R81">
        <f>VLOOKUP(C81,Locs!A:F,6,0)</f>
        <v>1</v>
      </c>
    </row>
    <row r="82" spans="1:18" x14ac:dyDescent="0.45">
      <c r="A82">
        <v>76</v>
      </c>
      <c r="B82" t="str">
        <f t="shared" si="9"/>
        <v>PartitionOddEven.dfy-4</v>
      </c>
      <c r="C82" t="s">
        <v>9</v>
      </c>
      <c r="D82">
        <v>4</v>
      </c>
      <c r="E82">
        <f>MAX(IFERROR(VLOOKUP(B82,'Results_ClaudeOpus4.5'!B:E,4,0),0),IFERROR(VLOOKUP(B82,'Results_GPT5.2Low'!B:E,4,0),0))</f>
        <v>0</v>
      </c>
      <c r="F82">
        <f>MAX('Results_ClaudeOpus4.5'!F82,'Results_GPT5.2Low'!F82)</f>
        <v>34.236400000000003</v>
      </c>
      <c r="G82">
        <f>MAX('Results_ClaudeOpus4.5'!G82,'Results_GPT5.2Low'!G82)</f>
        <v>89.295199999999994</v>
      </c>
      <c r="H82">
        <f>MAX(IFERROR(VLOOKUP(B82,'Results_ClaudeOpus4.5'!B:H,7,0),0),IFERROR(VLOOKUP(B82,'Results_GPT5.2Low'!B:H,7,0),0))</f>
        <v>18.741599999999998</v>
      </c>
      <c r="I82">
        <v>1</v>
      </c>
      <c r="J82">
        <v>1</v>
      </c>
      <c r="K82">
        <v>1</v>
      </c>
      <c r="L82">
        <f t="shared" si="5"/>
        <v>0</v>
      </c>
      <c r="M82">
        <f t="shared" si="6"/>
        <v>0</v>
      </c>
      <c r="N82">
        <f t="shared" si="7"/>
        <v>0</v>
      </c>
      <c r="O82">
        <f t="shared" si="8"/>
        <v>0</v>
      </c>
      <c r="P82">
        <f>MIN(IF(IFERROR(VLOOKUP(B82,'Results_ClaudeOpus4.5'!B:E,4,0),0)=1,VLOOKUP(B82,'Results_ClaudeOpus4.5'!B:P,15,0),1000),IF(IFERROR(VLOOKUP(B82,'Results_GPT5.2Low'!B:E,4,0),0)=1,VLOOKUP(B82,'Results_GPT5.2Low'!B:P,15,0),1000))</f>
        <v>1000</v>
      </c>
      <c r="Q82">
        <f>VLOOKUP(C82,Locs!A:C,3,0)</f>
        <v>30</v>
      </c>
      <c r="R82">
        <f>VLOOKUP(C82,Locs!A:F,6,0)</f>
        <v>1</v>
      </c>
    </row>
    <row r="83" spans="1:18" x14ac:dyDescent="0.45">
      <c r="A83">
        <v>77</v>
      </c>
      <c r="B83" t="str">
        <f t="shared" si="9"/>
        <v>PartitionOddEven.dfy-5</v>
      </c>
      <c r="C83" t="s">
        <v>9</v>
      </c>
      <c r="D83">
        <v>5</v>
      </c>
      <c r="E83">
        <f>MAX(IFERROR(VLOOKUP(B83,'Results_ClaudeOpus4.5'!B:E,4,0),0),IFERROR(VLOOKUP(B83,'Results_GPT5.2Low'!B:E,4,0),0))</f>
        <v>0</v>
      </c>
      <c r="F83">
        <f>MAX('Results_ClaudeOpus4.5'!F83,'Results_GPT5.2Low'!F83)</f>
        <v>53.784700000000001</v>
      </c>
      <c r="G83">
        <f>MAX('Results_ClaudeOpus4.5'!G83,'Results_GPT5.2Low'!G83)</f>
        <v>63.064900000000002</v>
      </c>
      <c r="H83">
        <f>MAX(IFERROR(VLOOKUP(B83,'Results_ClaudeOpus4.5'!B:H,7,0),0),IFERROR(VLOOKUP(B83,'Results_GPT5.2Low'!B:H,7,0),0))</f>
        <v>17.4556</v>
      </c>
      <c r="I83">
        <v>1</v>
      </c>
      <c r="J83">
        <v>0</v>
      </c>
      <c r="K83">
        <v>0</v>
      </c>
      <c r="L83">
        <f t="shared" si="5"/>
        <v>0</v>
      </c>
      <c r="M83">
        <f t="shared" si="6"/>
        <v>0</v>
      </c>
      <c r="N83">
        <f t="shared" si="7"/>
        <v>0</v>
      </c>
      <c r="O83">
        <f t="shared" si="8"/>
        <v>0</v>
      </c>
      <c r="P83">
        <f>MIN(IF(IFERROR(VLOOKUP(B83,'Results_ClaudeOpus4.5'!B:E,4,0),0)=1,VLOOKUP(B83,'Results_ClaudeOpus4.5'!B:P,15,0),1000),IF(IFERROR(VLOOKUP(B83,'Results_GPT5.2Low'!B:E,4,0),0)=1,VLOOKUP(B83,'Results_GPT5.2Low'!B:P,15,0),1000))</f>
        <v>1000</v>
      </c>
      <c r="Q83">
        <f>VLOOKUP(C83,Locs!A:C,3,0)</f>
        <v>30</v>
      </c>
      <c r="R83">
        <f>VLOOKUP(C83,Locs!A:F,6,0)</f>
        <v>1</v>
      </c>
    </row>
    <row r="84" spans="1:18" x14ac:dyDescent="0.45">
      <c r="A84">
        <v>78</v>
      </c>
      <c r="B84" t="str">
        <f t="shared" si="9"/>
        <v>PrimeFactors.dfy-1</v>
      </c>
      <c r="C84" t="s">
        <v>306</v>
      </c>
      <c r="D84">
        <v>1</v>
      </c>
      <c r="E84">
        <f>MAX(IFERROR(VLOOKUP(B84,'Results_ClaudeOpus4.5'!B:E,4,0),0),IFERROR(VLOOKUP(B84,'Results_GPT5.2Low'!B:E,4,0),0))</f>
        <v>0</v>
      </c>
      <c r="F84">
        <f>MAX('Results_ClaudeOpus4.5'!F84,'Results_GPT5.2Low'!F84)</f>
        <v>70.905299999999997</v>
      </c>
      <c r="G84">
        <f>MAX('Results_ClaudeOpus4.5'!G84,'Results_GPT5.2Low'!G84)</f>
        <v>61.767899999999997</v>
      </c>
      <c r="H84">
        <f>MAX(IFERROR(VLOOKUP(B84,'Results_ClaudeOpus4.5'!B:H,7,0),0),IFERROR(VLOOKUP(B84,'Results_GPT5.2Low'!B:H,7,0),0))</f>
        <v>26.849599999999999</v>
      </c>
      <c r="I84">
        <v>1</v>
      </c>
      <c r="J84">
        <v>0</v>
      </c>
      <c r="K84">
        <v>0</v>
      </c>
      <c r="L84">
        <f t="shared" si="5"/>
        <v>0</v>
      </c>
      <c r="M84">
        <f t="shared" si="6"/>
        <v>0</v>
      </c>
      <c r="N84">
        <f t="shared" si="7"/>
        <v>0</v>
      </c>
      <c r="O84">
        <f t="shared" si="8"/>
        <v>0</v>
      </c>
      <c r="P84">
        <f>MIN(IF(IFERROR(VLOOKUP(B84,'Results_ClaudeOpus4.5'!B:E,4,0),0)=1,VLOOKUP(B84,'Results_ClaudeOpus4.5'!B:P,15,0),1000),IF(IFERROR(VLOOKUP(B84,'Results_GPT5.2Low'!B:E,4,0),0)=1,VLOOKUP(B84,'Results_GPT5.2Low'!B:P,15,0),1000))</f>
        <v>1000</v>
      </c>
      <c r="Q84">
        <f>VLOOKUP(C84,Locs!A:C,3,0)</f>
        <v>227</v>
      </c>
      <c r="R84">
        <f>VLOOKUP(C84,Locs!A:F,6,0)</f>
        <v>17</v>
      </c>
    </row>
    <row r="85" spans="1:18" x14ac:dyDescent="0.45">
      <c r="A85">
        <v>79</v>
      </c>
      <c r="B85" t="str">
        <f t="shared" si="9"/>
        <v>PrimeFactors.dfy-2</v>
      </c>
      <c r="C85" t="s">
        <v>306</v>
      </c>
      <c r="D85">
        <v>2</v>
      </c>
      <c r="E85">
        <f>MAX(IFERROR(VLOOKUP(B85,'Results_ClaudeOpus4.5'!B:E,4,0),0),IFERROR(VLOOKUP(B85,'Results_GPT5.2Low'!B:E,4,0),0))</f>
        <v>0</v>
      </c>
      <c r="F85">
        <f>MAX('Results_ClaudeOpus4.5'!F85,'Results_GPT5.2Low'!F85)</f>
        <v>48.499400000000001</v>
      </c>
      <c r="G85">
        <f>MAX('Results_ClaudeOpus4.5'!G85,'Results_GPT5.2Low'!G85)</f>
        <v>87.206100000000006</v>
      </c>
      <c r="H85">
        <f>MAX(IFERROR(VLOOKUP(B85,'Results_ClaudeOpus4.5'!B:H,7,0),0),IFERROR(VLOOKUP(B85,'Results_GPT5.2Low'!B:H,7,0),0))</f>
        <v>34.234200000000001</v>
      </c>
      <c r="I85">
        <v>1</v>
      </c>
      <c r="J85">
        <v>0</v>
      </c>
      <c r="K85">
        <v>0</v>
      </c>
      <c r="L85">
        <f t="shared" si="5"/>
        <v>0</v>
      </c>
      <c r="M85">
        <f t="shared" si="6"/>
        <v>0</v>
      </c>
      <c r="N85">
        <f t="shared" si="7"/>
        <v>0</v>
      </c>
      <c r="O85">
        <f t="shared" si="8"/>
        <v>0</v>
      </c>
      <c r="P85">
        <f>MIN(IF(IFERROR(VLOOKUP(B85,'Results_ClaudeOpus4.5'!B:E,4,0),0)=1,VLOOKUP(B85,'Results_ClaudeOpus4.5'!B:P,15,0),1000),IF(IFERROR(VLOOKUP(B85,'Results_GPT5.2Low'!B:E,4,0),0)=1,VLOOKUP(B85,'Results_GPT5.2Low'!B:P,15,0),1000))</f>
        <v>1000</v>
      </c>
      <c r="Q85">
        <f>VLOOKUP(C85,Locs!A:C,3,0)</f>
        <v>227</v>
      </c>
      <c r="R85">
        <f>VLOOKUP(C85,Locs!A:F,6,0)</f>
        <v>17</v>
      </c>
    </row>
    <row r="86" spans="1:18" x14ac:dyDescent="0.45">
      <c r="A86">
        <v>80</v>
      </c>
      <c r="B86" t="str">
        <f t="shared" si="9"/>
        <v>PrimeFactors.dfy-3</v>
      </c>
      <c r="C86" t="s">
        <v>306</v>
      </c>
      <c r="D86">
        <v>3</v>
      </c>
      <c r="E86">
        <f>MAX(IFERROR(VLOOKUP(B86,'Results_ClaudeOpus4.5'!B:E,4,0),0),IFERROR(VLOOKUP(B86,'Results_GPT5.2Low'!B:E,4,0),0))</f>
        <v>0</v>
      </c>
      <c r="F86">
        <f>MAX('Results_ClaudeOpus4.5'!F86,'Results_GPT5.2Low'!F86)</f>
        <v>38.901899999999998</v>
      </c>
      <c r="G86">
        <f>MAX('Results_ClaudeOpus4.5'!G86,'Results_GPT5.2Low'!G86)</f>
        <v>61.7</v>
      </c>
      <c r="H86">
        <f>MAX(IFERROR(VLOOKUP(B86,'Results_ClaudeOpus4.5'!B:H,7,0),0),IFERROR(VLOOKUP(B86,'Results_GPT5.2Low'!B:H,7,0),0))</f>
        <v>53.782200000000003</v>
      </c>
      <c r="I86">
        <v>-1</v>
      </c>
      <c r="J86">
        <v>0</v>
      </c>
      <c r="K86">
        <v>0</v>
      </c>
      <c r="L86">
        <f t="shared" si="5"/>
        <v>0</v>
      </c>
      <c r="M86">
        <f t="shared" si="6"/>
        <v>0</v>
      </c>
      <c r="N86">
        <f t="shared" si="7"/>
        <v>0</v>
      </c>
      <c r="O86">
        <f t="shared" si="8"/>
        <v>0</v>
      </c>
      <c r="P86">
        <f>MIN(IF(IFERROR(VLOOKUP(B86,'Results_ClaudeOpus4.5'!B:E,4,0),0)=1,VLOOKUP(B86,'Results_ClaudeOpus4.5'!B:P,15,0),1000),IF(IFERROR(VLOOKUP(B86,'Results_GPT5.2Low'!B:E,4,0),0)=1,VLOOKUP(B86,'Results_GPT5.2Low'!B:P,15,0),1000))</f>
        <v>1000</v>
      </c>
      <c r="Q86">
        <f>VLOOKUP(C86,Locs!A:C,3,0)</f>
        <v>227</v>
      </c>
      <c r="R86">
        <f>VLOOKUP(C86,Locs!A:F,6,0)</f>
        <v>17</v>
      </c>
    </row>
    <row r="87" spans="1:18" x14ac:dyDescent="0.45">
      <c r="A87">
        <v>81</v>
      </c>
      <c r="B87" t="str">
        <f t="shared" si="9"/>
        <v>PrimeFactors.dfy-4</v>
      </c>
      <c r="C87" t="s">
        <v>306</v>
      </c>
      <c r="D87">
        <v>4</v>
      </c>
      <c r="E87">
        <f>MAX(IFERROR(VLOOKUP(B87,'Results_ClaudeOpus4.5'!B:E,4,0),0),IFERROR(VLOOKUP(B87,'Results_GPT5.2Low'!B:E,4,0),0))</f>
        <v>0</v>
      </c>
      <c r="F87">
        <f>MAX('Results_ClaudeOpus4.5'!F87,'Results_GPT5.2Low'!F87)</f>
        <v>124.9611</v>
      </c>
      <c r="G87">
        <f>MAX('Results_ClaudeOpus4.5'!G87,'Results_GPT5.2Low'!G87)</f>
        <v>65.577699999999993</v>
      </c>
      <c r="H87">
        <f>MAX(IFERROR(VLOOKUP(B87,'Results_ClaudeOpus4.5'!B:H,7,0),0),IFERROR(VLOOKUP(B87,'Results_GPT5.2Low'!B:H,7,0),0))</f>
        <v>70.884</v>
      </c>
      <c r="I87">
        <v>-1</v>
      </c>
      <c r="J87">
        <v>0</v>
      </c>
      <c r="K87">
        <v>0</v>
      </c>
      <c r="L87">
        <f t="shared" si="5"/>
        <v>0</v>
      </c>
      <c r="M87">
        <f t="shared" si="6"/>
        <v>0</v>
      </c>
      <c r="N87">
        <f t="shared" si="7"/>
        <v>0</v>
      </c>
      <c r="O87">
        <f t="shared" si="8"/>
        <v>0</v>
      </c>
      <c r="P87">
        <f>MIN(IF(IFERROR(VLOOKUP(B87,'Results_ClaudeOpus4.5'!B:E,4,0),0)=1,VLOOKUP(B87,'Results_ClaudeOpus4.5'!B:P,15,0),1000),IF(IFERROR(VLOOKUP(B87,'Results_GPT5.2Low'!B:E,4,0),0)=1,VLOOKUP(B87,'Results_GPT5.2Low'!B:P,15,0),1000))</f>
        <v>1000</v>
      </c>
      <c r="Q87">
        <f>VLOOKUP(C87,Locs!A:C,3,0)</f>
        <v>227</v>
      </c>
      <c r="R87">
        <f>VLOOKUP(C87,Locs!A:F,6,0)</f>
        <v>17</v>
      </c>
    </row>
    <row r="88" spans="1:18" x14ac:dyDescent="0.45">
      <c r="A88">
        <v>82</v>
      </c>
      <c r="B88" t="str">
        <f t="shared" si="9"/>
        <v>PrimeFactors.dfy-5</v>
      </c>
      <c r="C88" t="s">
        <v>306</v>
      </c>
      <c r="D88">
        <v>5</v>
      </c>
      <c r="E88">
        <f>MAX(IFERROR(VLOOKUP(B88,'Results_ClaudeOpus4.5'!B:E,4,0),0),IFERROR(VLOOKUP(B88,'Results_GPT5.2Low'!B:E,4,0),0))</f>
        <v>0</v>
      </c>
      <c r="F88">
        <f>MAX('Results_ClaudeOpus4.5'!F88,'Results_GPT5.2Low'!F88)</f>
        <v>61.078099999999999</v>
      </c>
      <c r="G88">
        <f>MAX('Results_ClaudeOpus4.5'!G88,'Results_GPT5.2Low'!G88)</f>
        <v>80.715299999999999</v>
      </c>
      <c r="H88">
        <f>MAX(IFERROR(VLOOKUP(B88,'Results_ClaudeOpus4.5'!B:H,7,0),0),IFERROR(VLOOKUP(B88,'Results_GPT5.2Low'!B:H,7,0),0))</f>
        <v>48.496400000000001</v>
      </c>
      <c r="I88">
        <v>-1</v>
      </c>
      <c r="J88">
        <v>0</v>
      </c>
      <c r="K88">
        <v>0</v>
      </c>
      <c r="L88">
        <f t="shared" si="5"/>
        <v>0</v>
      </c>
      <c r="M88">
        <f t="shared" si="6"/>
        <v>0</v>
      </c>
      <c r="N88">
        <f t="shared" si="7"/>
        <v>0</v>
      </c>
      <c r="O88">
        <f t="shared" si="8"/>
        <v>0</v>
      </c>
      <c r="P88">
        <f>MIN(IF(IFERROR(VLOOKUP(B88,'Results_ClaudeOpus4.5'!B:E,4,0),0)=1,VLOOKUP(B88,'Results_ClaudeOpus4.5'!B:P,15,0),1000),IF(IFERROR(VLOOKUP(B88,'Results_GPT5.2Low'!B:E,4,0),0)=1,VLOOKUP(B88,'Results_GPT5.2Low'!B:P,15,0),1000))</f>
        <v>1000</v>
      </c>
      <c r="Q88">
        <f>VLOOKUP(C88,Locs!A:C,3,0)</f>
        <v>227</v>
      </c>
      <c r="R88">
        <f>VLOOKUP(C88,Locs!A:F,6,0)</f>
        <v>17</v>
      </c>
    </row>
    <row r="89" spans="1:18" x14ac:dyDescent="0.45">
      <c r="A89">
        <v>83</v>
      </c>
      <c r="B89" t="str">
        <f t="shared" si="9"/>
        <v>RawSort.dfy-1</v>
      </c>
      <c r="C89" t="s">
        <v>307</v>
      </c>
      <c r="D89">
        <v>1</v>
      </c>
      <c r="E89">
        <f>MAX(IFERROR(VLOOKUP(B89,'Results_ClaudeOpus4.5'!B:E,4,0),0),IFERROR(VLOOKUP(B89,'Results_GPT5.2Low'!B:E,4,0),0))</f>
        <v>0</v>
      </c>
      <c r="F89">
        <f>MAX('Results_ClaudeOpus4.5'!F89,'Results_GPT5.2Low'!F89)</f>
        <v>175.19810000000001</v>
      </c>
      <c r="G89">
        <f>MAX('Results_ClaudeOpus4.5'!G89,'Results_GPT5.2Low'!G89)</f>
        <v>3.6110000000000002</v>
      </c>
      <c r="H89">
        <f>MAX(IFERROR(VLOOKUP(B89,'Results_ClaudeOpus4.5'!B:H,7,0),0),IFERROR(VLOOKUP(B89,'Results_GPT5.2Low'!B:H,7,0),0))</f>
        <v>38.8812</v>
      </c>
      <c r="I89">
        <v>1</v>
      </c>
      <c r="J89">
        <v>1</v>
      </c>
      <c r="K89">
        <v>1</v>
      </c>
      <c r="L89">
        <f t="shared" si="5"/>
        <v>0</v>
      </c>
      <c r="M89">
        <f t="shared" si="6"/>
        <v>0</v>
      </c>
      <c r="N89">
        <f t="shared" si="7"/>
        <v>0</v>
      </c>
      <c r="O89">
        <f t="shared" si="8"/>
        <v>0</v>
      </c>
      <c r="P89">
        <f>MIN(IF(IFERROR(VLOOKUP(B89,'Results_ClaudeOpus4.5'!B:E,4,0),0)=1,VLOOKUP(B89,'Results_ClaudeOpus4.5'!B:P,15,0),1000),IF(IFERROR(VLOOKUP(B89,'Results_GPT5.2Low'!B:E,4,0),0)=1,VLOOKUP(B89,'Results_GPT5.2Low'!B:P,15,0),1000))</f>
        <v>1000</v>
      </c>
      <c r="Q89">
        <f>VLOOKUP(C89,Locs!A:C,3,0)</f>
        <v>48</v>
      </c>
      <c r="R89">
        <f>VLOOKUP(C89,Locs!A:F,6,0)</f>
        <v>9</v>
      </c>
    </row>
    <row r="90" spans="1:18" x14ac:dyDescent="0.45">
      <c r="A90">
        <v>84</v>
      </c>
      <c r="B90" t="str">
        <f t="shared" si="9"/>
        <v>RawSort.dfy-2</v>
      </c>
      <c r="C90" t="s">
        <v>307</v>
      </c>
      <c r="D90">
        <v>2</v>
      </c>
      <c r="E90">
        <f>MAX(IFERROR(VLOOKUP(B90,'Results_ClaudeOpus4.5'!B:E,4,0),0),IFERROR(VLOOKUP(B90,'Results_GPT5.2Low'!B:E,4,0),0))</f>
        <v>0</v>
      </c>
      <c r="F90">
        <f>MAX('Results_ClaudeOpus4.5'!F90,'Results_GPT5.2Low'!F90)</f>
        <v>114.76300000000001</v>
      </c>
      <c r="G90">
        <f>MAX('Results_ClaudeOpus4.5'!G90,'Results_GPT5.2Low'!G90)</f>
        <v>2.2913000000000001</v>
      </c>
      <c r="H90">
        <f>MAX(IFERROR(VLOOKUP(B90,'Results_ClaudeOpus4.5'!B:H,7,0),0),IFERROR(VLOOKUP(B90,'Results_GPT5.2Low'!B:H,7,0),0))</f>
        <v>124.9585</v>
      </c>
      <c r="I90">
        <v>1</v>
      </c>
      <c r="J90">
        <v>1</v>
      </c>
      <c r="K90">
        <v>1</v>
      </c>
      <c r="L90">
        <f t="shared" si="5"/>
        <v>0</v>
      </c>
      <c r="M90">
        <f t="shared" si="6"/>
        <v>0</v>
      </c>
      <c r="N90">
        <f t="shared" si="7"/>
        <v>0</v>
      </c>
      <c r="O90">
        <f t="shared" si="8"/>
        <v>0</v>
      </c>
      <c r="P90">
        <f>MIN(IF(IFERROR(VLOOKUP(B90,'Results_ClaudeOpus4.5'!B:E,4,0),0)=1,VLOOKUP(B90,'Results_ClaudeOpus4.5'!B:P,15,0),1000),IF(IFERROR(VLOOKUP(B90,'Results_GPT5.2Low'!B:E,4,0),0)=1,VLOOKUP(B90,'Results_GPT5.2Low'!B:P,15,0),1000))</f>
        <v>1000</v>
      </c>
      <c r="Q90">
        <f>VLOOKUP(C90,Locs!A:C,3,0)</f>
        <v>48</v>
      </c>
      <c r="R90">
        <f>VLOOKUP(C90,Locs!A:F,6,0)</f>
        <v>9</v>
      </c>
    </row>
    <row r="91" spans="1:18" x14ac:dyDescent="0.45">
      <c r="A91">
        <v>85</v>
      </c>
      <c r="B91" t="str">
        <f t="shared" si="9"/>
        <v>RawSort.dfy-3</v>
      </c>
      <c r="C91" t="s">
        <v>307</v>
      </c>
      <c r="D91">
        <v>3</v>
      </c>
      <c r="E91">
        <f>MAX(IFERROR(VLOOKUP(B91,'Results_ClaudeOpus4.5'!B:E,4,0),0),IFERROR(VLOOKUP(B91,'Results_GPT5.2Low'!B:E,4,0),0))</f>
        <v>0</v>
      </c>
      <c r="F91">
        <f>MAX('Results_ClaudeOpus4.5'!F91,'Results_GPT5.2Low'!F91)</f>
        <v>22.387499999999999</v>
      </c>
      <c r="G91">
        <f>MAX('Results_ClaudeOpus4.5'!G91,'Results_GPT5.2Low'!G91)</f>
        <v>2.4015</v>
      </c>
      <c r="H91">
        <f>MAX(IFERROR(VLOOKUP(B91,'Results_ClaudeOpus4.5'!B:H,7,0),0),IFERROR(VLOOKUP(B91,'Results_GPT5.2Low'!B:H,7,0),0))</f>
        <v>61.075800000000001</v>
      </c>
      <c r="I91">
        <v>1</v>
      </c>
      <c r="J91">
        <v>1</v>
      </c>
      <c r="K91">
        <v>1</v>
      </c>
      <c r="L91">
        <f t="shared" si="5"/>
        <v>0</v>
      </c>
      <c r="M91">
        <f t="shared" si="6"/>
        <v>0</v>
      </c>
      <c r="N91">
        <f t="shared" si="7"/>
        <v>0</v>
      </c>
      <c r="O91">
        <f t="shared" si="8"/>
        <v>0</v>
      </c>
      <c r="P91">
        <f>MIN(IF(IFERROR(VLOOKUP(B91,'Results_ClaudeOpus4.5'!B:E,4,0),0)=1,VLOOKUP(B91,'Results_ClaudeOpus4.5'!B:P,15,0),1000),IF(IFERROR(VLOOKUP(B91,'Results_GPT5.2Low'!B:E,4,0),0)=1,VLOOKUP(B91,'Results_GPT5.2Low'!B:P,15,0),1000))</f>
        <v>1000</v>
      </c>
      <c r="Q91">
        <f>VLOOKUP(C91,Locs!A:C,3,0)</f>
        <v>48</v>
      </c>
      <c r="R91">
        <f>VLOOKUP(C91,Locs!A:F,6,0)</f>
        <v>9</v>
      </c>
    </row>
    <row r="92" spans="1:18" x14ac:dyDescent="0.45">
      <c r="A92">
        <v>86</v>
      </c>
      <c r="B92" t="str">
        <f t="shared" si="9"/>
        <v>RawSort.dfy-4</v>
      </c>
      <c r="C92" t="s">
        <v>307</v>
      </c>
      <c r="D92">
        <v>4</v>
      </c>
      <c r="E92">
        <f>MAX(IFERROR(VLOOKUP(B92,'Results_ClaudeOpus4.5'!B:E,4,0),0),IFERROR(VLOOKUP(B92,'Results_GPT5.2Low'!B:E,4,0),0))</f>
        <v>0</v>
      </c>
      <c r="F92">
        <f>MAX('Results_ClaudeOpus4.5'!F92,'Results_GPT5.2Low'!F92)</f>
        <v>35.812800000000003</v>
      </c>
      <c r="G92">
        <f>MAX('Results_ClaudeOpus4.5'!G92,'Results_GPT5.2Low'!G92)</f>
        <v>2.4300000000000002</v>
      </c>
      <c r="H92">
        <f>MAX(IFERROR(VLOOKUP(B92,'Results_ClaudeOpus4.5'!B:H,7,0),0),IFERROR(VLOOKUP(B92,'Results_GPT5.2Low'!B:H,7,0),0))</f>
        <v>175.19460000000001</v>
      </c>
      <c r="I92">
        <v>1</v>
      </c>
      <c r="J92">
        <v>0</v>
      </c>
      <c r="K92">
        <v>0</v>
      </c>
      <c r="L92">
        <f t="shared" si="5"/>
        <v>0</v>
      </c>
      <c r="M92">
        <f t="shared" si="6"/>
        <v>0</v>
      </c>
      <c r="N92">
        <f t="shared" si="7"/>
        <v>0</v>
      </c>
      <c r="O92">
        <f t="shared" si="8"/>
        <v>0</v>
      </c>
      <c r="P92">
        <f>MIN(IF(IFERROR(VLOOKUP(B92,'Results_ClaudeOpus4.5'!B:E,4,0),0)=1,VLOOKUP(B92,'Results_ClaudeOpus4.5'!B:P,15,0),1000),IF(IFERROR(VLOOKUP(B92,'Results_GPT5.2Low'!B:E,4,0),0)=1,VLOOKUP(B92,'Results_GPT5.2Low'!B:P,15,0),1000))</f>
        <v>1000</v>
      </c>
      <c r="Q92">
        <f>VLOOKUP(C92,Locs!A:C,3,0)</f>
        <v>48</v>
      </c>
      <c r="R92">
        <f>VLOOKUP(C92,Locs!A:F,6,0)</f>
        <v>9</v>
      </c>
    </row>
    <row r="93" spans="1:18" x14ac:dyDescent="0.45">
      <c r="A93">
        <v>87</v>
      </c>
      <c r="B93" t="str">
        <f t="shared" si="9"/>
        <v>RawSort.dfy-5</v>
      </c>
      <c r="C93" t="s">
        <v>307</v>
      </c>
      <c r="D93">
        <v>5</v>
      </c>
      <c r="E93">
        <f>MAX(IFERROR(VLOOKUP(B93,'Results_ClaudeOpus4.5'!B:E,4,0),0),IFERROR(VLOOKUP(B93,'Results_GPT5.2Low'!B:E,4,0),0))</f>
        <v>0</v>
      </c>
      <c r="F93">
        <f>MAX('Results_ClaudeOpus4.5'!F93,'Results_GPT5.2Low'!F93)</f>
        <v>70.447000000000003</v>
      </c>
      <c r="G93">
        <f>MAX('Results_ClaudeOpus4.5'!G93,'Results_GPT5.2Low'!G93)</f>
        <v>27.083600000000001</v>
      </c>
      <c r="H93">
        <f>MAX(IFERROR(VLOOKUP(B93,'Results_ClaudeOpus4.5'!B:H,7,0),0),IFERROR(VLOOKUP(B93,'Results_GPT5.2Low'!B:H,7,0),0))</f>
        <v>114.76049999999999</v>
      </c>
      <c r="I93">
        <v>1</v>
      </c>
      <c r="J93">
        <v>0</v>
      </c>
      <c r="K93">
        <v>0</v>
      </c>
      <c r="L93">
        <f t="shared" si="5"/>
        <v>0</v>
      </c>
      <c r="M93">
        <f t="shared" si="6"/>
        <v>0</v>
      </c>
      <c r="N93">
        <f t="shared" si="7"/>
        <v>0</v>
      </c>
      <c r="O93">
        <f t="shared" si="8"/>
        <v>0</v>
      </c>
      <c r="P93">
        <f>MIN(IF(IFERROR(VLOOKUP(B93,'Results_ClaudeOpus4.5'!B:E,4,0),0)=1,VLOOKUP(B93,'Results_ClaudeOpus4.5'!B:P,15,0),1000),IF(IFERROR(VLOOKUP(B93,'Results_GPT5.2Low'!B:E,4,0),0)=1,VLOOKUP(B93,'Results_GPT5.2Low'!B:P,15,0),1000))</f>
        <v>1000</v>
      </c>
      <c r="Q93">
        <f>VLOOKUP(C93,Locs!A:C,3,0)</f>
        <v>48</v>
      </c>
      <c r="R93">
        <f>VLOOKUP(C93,Locs!A:F,6,0)</f>
        <v>9</v>
      </c>
    </row>
    <row r="94" spans="1:18" x14ac:dyDescent="0.45">
      <c r="A94">
        <v>88</v>
      </c>
      <c r="B94" t="str">
        <f t="shared" si="9"/>
        <v>Recaman.dfy-1</v>
      </c>
      <c r="C94" t="s">
        <v>308</v>
      </c>
      <c r="D94">
        <v>1</v>
      </c>
      <c r="E94">
        <f>MAX(IFERROR(VLOOKUP(B94,'Results_ClaudeOpus4.5'!B:E,4,0),0),IFERROR(VLOOKUP(B94,'Results_GPT5.2Low'!B:E,4,0),0))</f>
        <v>0</v>
      </c>
      <c r="F94">
        <f>MAX('Results_ClaudeOpus4.5'!F94,'Results_GPT5.2Low'!F94)</f>
        <v>59.062600000000003</v>
      </c>
      <c r="G94">
        <f>MAX('Results_ClaudeOpus4.5'!G94,'Results_GPT5.2Low'!G94)</f>
        <v>2.4297</v>
      </c>
      <c r="H94">
        <f>MAX(IFERROR(VLOOKUP(B94,'Results_ClaudeOpus4.5'!B:H,7,0),0),IFERROR(VLOOKUP(B94,'Results_GPT5.2Low'!B:H,7,0),0))</f>
        <v>22.3627</v>
      </c>
      <c r="I94">
        <v>1</v>
      </c>
      <c r="J94">
        <v>0</v>
      </c>
      <c r="K94">
        <v>0</v>
      </c>
      <c r="L94">
        <f t="shared" si="5"/>
        <v>0</v>
      </c>
      <c r="M94">
        <f t="shared" si="6"/>
        <v>0</v>
      </c>
      <c r="N94">
        <f t="shared" si="7"/>
        <v>0</v>
      </c>
      <c r="O94">
        <f t="shared" si="8"/>
        <v>0</v>
      </c>
      <c r="P94">
        <f>MIN(IF(IFERROR(VLOOKUP(B94,'Results_ClaudeOpus4.5'!B:E,4,0),0)=1,VLOOKUP(B94,'Results_ClaudeOpus4.5'!B:P,15,0),1000),IF(IFERROR(VLOOKUP(B94,'Results_GPT5.2Low'!B:E,4,0),0)=1,VLOOKUP(B94,'Results_GPT5.2Low'!B:P,15,0),1000))</f>
        <v>1000</v>
      </c>
      <c r="Q94">
        <f>VLOOKUP(C94,Locs!A:C,3,0)</f>
        <v>57</v>
      </c>
      <c r="R94">
        <f>VLOOKUP(C94,Locs!A:F,6,0)</f>
        <v>0</v>
      </c>
    </row>
    <row r="95" spans="1:18" x14ac:dyDescent="0.45">
      <c r="A95">
        <v>89</v>
      </c>
      <c r="B95" t="str">
        <f t="shared" si="9"/>
        <v>Recaman.dfy-2</v>
      </c>
      <c r="C95" t="s">
        <v>308</v>
      </c>
      <c r="D95">
        <v>2</v>
      </c>
      <c r="E95">
        <f>MAX(IFERROR(VLOOKUP(B95,'Results_ClaudeOpus4.5'!B:E,4,0),0),IFERROR(VLOOKUP(B95,'Results_GPT5.2Low'!B:E,4,0),0))</f>
        <v>0</v>
      </c>
      <c r="F95">
        <f>MAX('Results_ClaudeOpus4.5'!F95,'Results_GPT5.2Low'!F95)</f>
        <v>53.743400000000001</v>
      </c>
      <c r="G95">
        <f>MAX('Results_ClaudeOpus4.5'!G95,'Results_GPT5.2Low'!G95)</f>
        <v>2.3235000000000001</v>
      </c>
      <c r="H95">
        <f>MAX(IFERROR(VLOOKUP(B95,'Results_ClaudeOpus4.5'!B:H,7,0),0),IFERROR(VLOOKUP(B95,'Results_GPT5.2Low'!B:H,7,0),0))</f>
        <v>35.809399999999997</v>
      </c>
      <c r="I95">
        <v>0</v>
      </c>
      <c r="J95">
        <v>0</v>
      </c>
      <c r="K95">
        <v>0</v>
      </c>
      <c r="L95">
        <f t="shared" si="5"/>
        <v>0</v>
      </c>
      <c r="M95">
        <f t="shared" si="6"/>
        <v>0</v>
      </c>
      <c r="N95">
        <f t="shared" si="7"/>
        <v>0</v>
      </c>
      <c r="O95">
        <f t="shared" si="8"/>
        <v>0</v>
      </c>
      <c r="P95">
        <f>MIN(IF(IFERROR(VLOOKUP(B95,'Results_ClaudeOpus4.5'!B:E,4,0),0)=1,VLOOKUP(B95,'Results_ClaudeOpus4.5'!B:P,15,0),1000),IF(IFERROR(VLOOKUP(B95,'Results_GPT5.2Low'!B:E,4,0),0)=1,VLOOKUP(B95,'Results_GPT5.2Low'!B:P,15,0),1000))</f>
        <v>1000</v>
      </c>
      <c r="Q95">
        <f>VLOOKUP(C95,Locs!A:C,3,0)</f>
        <v>57</v>
      </c>
      <c r="R95">
        <f>VLOOKUP(C95,Locs!A:F,6,0)</f>
        <v>0</v>
      </c>
    </row>
    <row r="96" spans="1:18" x14ac:dyDescent="0.45">
      <c r="A96">
        <v>90</v>
      </c>
      <c r="B96" t="str">
        <f t="shared" si="9"/>
        <v>Recaman.dfy-3</v>
      </c>
      <c r="C96" t="s">
        <v>308</v>
      </c>
      <c r="D96">
        <v>3</v>
      </c>
      <c r="E96">
        <f>MAX(IFERROR(VLOOKUP(B96,'Results_ClaudeOpus4.5'!B:E,4,0),0),IFERROR(VLOOKUP(B96,'Results_GPT5.2Low'!B:E,4,0),0))</f>
        <v>0</v>
      </c>
      <c r="F96">
        <f>MAX('Results_ClaudeOpus4.5'!F96,'Results_GPT5.2Low'!F96)</f>
        <v>16.951599999999999</v>
      </c>
      <c r="G96">
        <f>MAX('Results_ClaudeOpus4.5'!G96,'Results_GPT5.2Low'!G96)</f>
        <v>2.5985</v>
      </c>
      <c r="H96">
        <f>MAX(IFERROR(VLOOKUP(B96,'Results_ClaudeOpus4.5'!B:H,7,0),0),IFERROR(VLOOKUP(B96,'Results_GPT5.2Low'!B:H,7,0),0))</f>
        <v>70.444500000000005</v>
      </c>
      <c r="I96">
        <v>1</v>
      </c>
      <c r="J96">
        <v>0</v>
      </c>
      <c r="K96">
        <v>0</v>
      </c>
      <c r="L96">
        <f t="shared" si="5"/>
        <v>0</v>
      </c>
      <c r="M96">
        <f t="shared" si="6"/>
        <v>0</v>
      </c>
      <c r="N96">
        <f t="shared" si="7"/>
        <v>0</v>
      </c>
      <c r="O96">
        <f t="shared" si="8"/>
        <v>0</v>
      </c>
      <c r="P96">
        <f>MIN(IF(IFERROR(VLOOKUP(B96,'Results_ClaudeOpus4.5'!B:E,4,0),0)=1,VLOOKUP(B96,'Results_ClaudeOpus4.5'!B:P,15,0),1000),IF(IFERROR(VLOOKUP(B96,'Results_GPT5.2Low'!B:E,4,0),0)=1,VLOOKUP(B96,'Results_GPT5.2Low'!B:P,15,0),1000))</f>
        <v>1000</v>
      </c>
      <c r="Q96">
        <f>VLOOKUP(C96,Locs!A:C,3,0)</f>
        <v>57</v>
      </c>
      <c r="R96">
        <f>VLOOKUP(C96,Locs!A:F,6,0)</f>
        <v>0</v>
      </c>
    </row>
    <row r="97" spans="1:18" x14ac:dyDescent="0.45">
      <c r="A97">
        <v>91</v>
      </c>
      <c r="B97" t="str">
        <f t="shared" si="9"/>
        <v>Recaman.dfy-4</v>
      </c>
      <c r="C97" t="s">
        <v>308</v>
      </c>
      <c r="D97">
        <v>4</v>
      </c>
      <c r="E97">
        <f>MAX(IFERROR(VLOOKUP(B97,'Results_ClaudeOpus4.5'!B:E,4,0),0),IFERROR(VLOOKUP(B97,'Results_GPT5.2Low'!B:E,4,0),0))</f>
        <v>0</v>
      </c>
      <c r="F97">
        <f>MAX('Results_ClaudeOpus4.5'!F97,'Results_GPT5.2Low'!F97)</f>
        <v>10.1813</v>
      </c>
      <c r="G97">
        <f>MAX('Results_ClaudeOpus4.5'!G97,'Results_GPT5.2Low'!G97)</f>
        <v>2.3982000000000001</v>
      </c>
      <c r="H97">
        <f>MAX(IFERROR(VLOOKUP(B97,'Results_ClaudeOpus4.5'!B:H,7,0),0),IFERROR(VLOOKUP(B97,'Results_GPT5.2Low'!B:H,7,0),0))</f>
        <v>59.058900000000001</v>
      </c>
      <c r="I97">
        <v>0</v>
      </c>
      <c r="J97">
        <v>0</v>
      </c>
      <c r="K97">
        <v>0</v>
      </c>
      <c r="L97">
        <f t="shared" si="5"/>
        <v>0</v>
      </c>
      <c r="M97">
        <f t="shared" si="6"/>
        <v>0</v>
      </c>
      <c r="N97">
        <f t="shared" si="7"/>
        <v>0</v>
      </c>
      <c r="O97">
        <f t="shared" si="8"/>
        <v>0</v>
      </c>
      <c r="P97">
        <f>MIN(IF(IFERROR(VLOOKUP(B97,'Results_ClaudeOpus4.5'!B:E,4,0),0)=1,VLOOKUP(B97,'Results_ClaudeOpus4.5'!B:P,15,0),1000),IF(IFERROR(VLOOKUP(B97,'Results_GPT5.2Low'!B:E,4,0),0)=1,VLOOKUP(B97,'Results_GPT5.2Low'!B:P,15,0),1000))</f>
        <v>1000</v>
      </c>
      <c r="Q97">
        <f>VLOOKUP(C97,Locs!A:C,3,0)</f>
        <v>57</v>
      </c>
      <c r="R97">
        <f>VLOOKUP(C97,Locs!A:F,6,0)</f>
        <v>0</v>
      </c>
    </row>
    <row r="98" spans="1:18" x14ac:dyDescent="0.45">
      <c r="A98">
        <v>92</v>
      </c>
      <c r="B98" t="str">
        <f t="shared" si="9"/>
        <v>Recaman.dfy-5</v>
      </c>
      <c r="C98" t="s">
        <v>308</v>
      </c>
      <c r="D98">
        <v>5</v>
      </c>
      <c r="E98">
        <f>MAX(IFERROR(VLOOKUP(B98,'Results_ClaudeOpus4.5'!B:E,4,0),0),IFERROR(VLOOKUP(B98,'Results_GPT5.2Low'!B:E,4,0),0))</f>
        <v>0</v>
      </c>
      <c r="F98">
        <f>MAX('Results_ClaudeOpus4.5'!F98,'Results_GPT5.2Low'!F98)</f>
        <v>14.5845</v>
      </c>
      <c r="G98">
        <f>MAX('Results_ClaudeOpus4.5'!G98,'Results_GPT5.2Low'!G98)</f>
        <v>2.4493999999999998</v>
      </c>
      <c r="H98">
        <f>MAX(IFERROR(VLOOKUP(B98,'Results_ClaudeOpus4.5'!B:H,7,0),0),IFERROR(VLOOKUP(B98,'Results_GPT5.2Low'!B:H,7,0),0))</f>
        <v>53.741</v>
      </c>
      <c r="I98">
        <v>1</v>
      </c>
      <c r="J98">
        <v>1</v>
      </c>
      <c r="K98">
        <v>1</v>
      </c>
      <c r="L98">
        <f t="shared" si="5"/>
        <v>0</v>
      </c>
      <c r="M98">
        <f t="shared" si="6"/>
        <v>0</v>
      </c>
      <c r="N98">
        <f t="shared" si="7"/>
        <v>0</v>
      </c>
      <c r="O98">
        <f t="shared" si="8"/>
        <v>0</v>
      </c>
      <c r="P98">
        <f>MIN(IF(IFERROR(VLOOKUP(B98,'Results_ClaudeOpus4.5'!B:E,4,0),0)=1,VLOOKUP(B98,'Results_ClaudeOpus4.5'!B:P,15,0),1000),IF(IFERROR(VLOOKUP(B98,'Results_GPT5.2Low'!B:E,4,0),0)=1,VLOOKUP(B98,'Results_GPT5.2Low'!B:P,15,0),1000))</f>
        <v>1000</v>
      </c>
      <c r="Q98">
        <f>VLOOKUP(C98,Locs!A:C,3,0)</f>
        <v>57</v>
      </c>
      <c r="R98">
        <f>VLOOKUP(C98,Locs!A:F,6,0)</f>
        <v>0</v>
      </c>
    </row>
    <row r="99" spans="1:18" x14ac:dyDescent="0.45">
      <c r="A99">
        <v>93</v>
      </c>
      <c r="B99" t="str">
        <f t="shared" si="9"/>
        <v>RotateLeft.dfy-1</v>
      </c>
      <c r="C99" t="s">
        <v>309</v>
      </c>
      <c r="D99">
        <v>1</v>
      </c>
      <c r="E99">
        <f>MAX(IFERROR(VLOOKUP(B99,'Results_ClaudeOpus4.5'!B:E,4,0),0),IFERROR(VLOOKUP(B99,'Results_GPT5.2Low'!B:E,4,0),0))</f>
        <v>1</v>
      </c>
      <c r="F99">
        <f>MAX('Results_ClaudeOpus4.5'!F99,'Results_GPT5.2Low'!F99)</f>
        <v>51.6282</v>
      </c>
      <c r="G99">
        <f>MAX('Results_ClaudeOpus4.5'!G99,'Results_GPT5.2Low'!G99)</f>
        <v>2.3315999999999999</v>
      </c>
      <c r="H99">
        <f>MAX(IFERROR(VLOOKUP(B99,'Results_ClaudeOpus4.5'!B:H,7,0),0),IFERROR(VLOOKUP(B99,'Results_GPT5.2Low'!B:H,7,0),0))</f>
        <v>15.8704</v>
      </c>
      <c r="I99">
        <v>1</v>
      </c>
      <c r="J99">
        <v>1</v>
      </c>
      <c r="K99">
        <v>1</v>
      </c>
      <c r="L99">
        <f t="shared" si="5"/>
        <v>3</v>
      </c>
      <c r="M99">
        <f t="shared" si="6"/>
        <v>1</v>
      </c>
      <c r="N99">
        <f t="shared" si="7"/>
        <v>1</v>
      </c>
      <c r="O99">
        <f t="shared" si="8"/>
        <v>1</v>
      </c>
      <c r="P99">
        <f>MIN(IF(IFERROR(VLOOKUP(B99,'Results_ClaudeOpus4.5'!B:E,4,0),0)=1,VLOOKUP(B99,'Results_ClaudeOpus4.5'!B:P,15,0),1000),IF(IFERROR(VLOOKUP(B99,'Results_GPT5.2Low'!B:E,4,0),0)=1,VLOOKUP(B99,'Results_GPT5.2Low'!B:P,15,0),1000))</f>
        <v>25</v>
      </c>
      <c r="Q99">
        <f>VLOOKUP(C99,Locs!A:C,3,0)</f>
        <v>24</v>
      </c>
      <c r="R99">
        <f>VLOOKUP(C99,Locs!A:F,6,0)</f>
        <v>0</v>
      </c>
    </row>
    <row r="100" spans="1:18" x14ac:dyDescent="0.45">
      <c r="A100">
        <v>94</v>
      </c>
      <c r="B100" t="str">
        <f t="shared" si="9"/>
        <v>RotateLeft.dfy-2</v>
      </c>
      <c r="C100" t="s">
        <v>309</v>
      </c>
      <c r="D100">
        <v>2</v>
      </c>
      <c r="E100">
        <f>MAX(IFERROR(VLOOKUP(B100,'Results_ClaudeOpus4.5'!B:E,4,0),0),IFERROR(VLOOKUP(B100,'Results_GPT5.2Low'!B:E,4,0),0))</f>
        <v>1</v>
      </c>
      <c r="F100">
        <f>MAX('Results_ClaudeOpus4.5'!F100,'Results_GPT5.2Low'!F100)</f>
        <v>61.144100000000002</v>
      </c>
      <c r="G100">
        <f>MAX('Results_ClaudeOpus4.5'!G100,'Results_GPT5.2Low'!G100)</f>
        <v>1.8599000000000001</v>
      </c>
      <c r="H100">
        <f>MAX(IFERROR(VLOOKUP(B100,'Results_ClaudeOpus4.5'!B:H,7,0),0),IFERROR(VLOOKUP(B100,'Results_GPT5.2Low'!B:H,7,0),0))</f>
        <v>9.1900999999999993</v>
      </c>
      <c r="I100">
        <v>-1</v>
      </c>
      <c r="J100">
        <v>0</v>
      </c>
      <c r="K100">
        <v>0</v>
      </c>
      <c r="L100">
        <f t="shared" si="5"/>
        <v>3</v>
      </c>
      <c r="M100">
        <f t="shared" si="6"/>
        <v>1</v>
      </c>
      <c r="N100">
        <f t="shared" si="7"/>
        <v>1</v>
      </c>
      <c r="O100">
        <f t="shared" si="8"/>
        <v>1</v>
      </c>
      <c r="P100">
        <f>MIN(IF(IFERROR(VLOOKUP(B100,'Results_ClaudeOpus4.5'!B:E,4,0),0)=1,VLOOKUP(B100,'Results_ClaudeOpus4.5'!B:P,15,0),1000),IF(IFERROR(VLOOKUP(B100,'Results_GPT5.2Low'!B:E,4,0),0)=1,VLOOKUP(B100,'Results_GPT5.2Low'!B:P,15,0),1000))</f>
        <v>25</v>
      </c>
      <c r="Q100">
        <f>VLOOKUP(C100,Locs!A:C,3,0)</f>
        <v>24</v>
      </c>
      <c r="R100">
        <f>VLOOKUP(C100,Locs!A:F,6,0)</f>
        <v>0</v>
      </c>
    </row>
    <row r="101" spans="1:18" x14ac:dyDescent="0.45">
      <c r="A101">
        <v>95</v>
      </c>
      <c r="B101" t="str">
        <f t="shared" si="9"/>
        <v>RotateLeft.dfy-3</v>
      </c>
      <c r="C101" t="s">
        <v>309</v>
      </c>
      <c r="D101">
        <v>3</v>
      </c>
      <c r="E101">
        <f>MAX(IFERROR(VLOOKUP(B101,'Results_ClaudeOpus4.5'!B:E,4,0),0),IFERROR(VLOOKUP(B101,'Results_GPT5.2Low'!B:E,4,0),0))</f>
        <v>1</v>
      </c>
      <c r="F101">
        <f>MAX('Results_ClaudeOpus4.5'!F101,'Results_GPT5.2Low'!F101)</f>
        <v>21.582899999999999</v>
      </c>
      <c r="G101">
        <f>MAX('Results_ClaudeOpus4.5'!G101,'Results_GPT5.2Low'!G101)</f>
        <v>1.6782999999999999</v>
      </c>
      <c r="H101">
        <f>MAX(IFERROR(VLOOKUP(B101,'Results_ClaudeOpus4.5'!B:H,7,0),0),IFERROR(VLOOKUP(B101,'Results_GPT5.2Low'!B:H,7,0),0))</f>
        <v>14.457800000000001</v>
      </c>
      <c r="I101">
        <v>-1</v>
      </c>
      <c r="J101">
        <v>0</v>
      </c>
      <c r="K101">
        <v>0</v>
      </c>
      <c r="L101">
        <f t="shared" si="5"/>
        <v>3</v>
      </c>
      <c r="M101">
        <f t="shared" si="6"/>
        <v>1</v>
      </c>
      <c r="N101">
        <f t="shared" si="7"/>
        <v>1</v>
      </c>
      <c r="O101">
        <f t="shared" si="8"/>
        <v>1</v>
      </c>
      <c r="P101">
        <f>MIN(IF(IFERROR(VLOOKUP(B101,'Results_ClaudeOpus4.5'!B:E,4,0),0)=1,VLOOKUP(B101,'Results_ClaudeOpus4.5'!B:P,15,0),1000),IF(IFERROR(VLOOKUP(B101,'Results_GPT5.2Low'!B:E,4,0),0)=1,VLOOKUP(B101,'Results_GPT5.2Low'!B:P,15,0),1000))</f>
        <v>25</v>
      </c>
      <c r="Q101">
        <f>VLOOKUP(C101,Locs!A:C,3,0)</f>
        <v>24</v>
      </c>
      <c r="R101">
        <f>VLOOKUP(C101,Locs!A:F,6,0)</f>
        <v>0</v>
      </c>
    </row>
    <row r="102" spans="1:18" x14ac:dyDescent="0.45">
      <c r="A102">
        <v>96</v>
      </c>
      <c r="B102" t="str">
        <f t="shared" si="9"/>
        <v>SelectionSort.dfy-1</v>
      </c>
      <c r="C102" t="s">
        <v>10</v>
      </c>
      <c r="D102">
        <v>1</v>
      </c>
      <c r="E102">
        <f>MAX(IFERROR(VLOOKUP(B102,'Results_ClaudeOpus4.5'!B:E,4,0),0),IFERROR(VLOOKUP(B102,'Results_GPT5.2Low'!B:E,4,0),0))</f>
        <v>0</v>
      </c>
      <c r="F102">
        <f>MAX('Results_ClaudeOpus4.5'!F102,'Results_GPT5.2Low'!F102)</f>
        <v>34.604799999999997</v>
      </c>
      <c r="G102">
        <f>MAX('Results_ClaudeOpus4.5'!G102,'Results_GPT5.2Low'!G102)</f>
        <v>2.3201000000000001</v>
      </c>
      <c r="H102">
        <f>MAX(IFERROR(VLOOKUP(B102,'Results_ClaudeOpus4.5'!B:H,7,0),0),IFERROR(VLOOKUP(B102,'Results_GPT5.2Low'!B:H,7,0),0))</f>
        <v>51.603400000000001</v>
      </c>
      <c r="I102">
        <v>-1</v>
      </c>
      <c r="J102">
        <v>0</v>
      </c>
      <c r="K102">
        <v>0</v>
      </c>
      <c r="L102">
        <f t="shared" si="5"/>
        <v>0</v>
      </c>
      <c r="M102">
        <f t="shared" si="6"/>
        <v>0</v>
      </c>
      <c r="N102">
        <f t="shared" si="7"/>
        <v>0</v>
      </c>
      <c r="O102">
        <f t="shared" si="8"/>
        <v>0</v>
      </c>
      <c r="P102">
        <f>MIN(IF(IFERROR(VLOOKUP(B102,'Results_ClaudeOpus4.5'!B:E,4,0),0)=1,VLOOKUP(B102,'Results_ClaudeOpus4.5'!B:P,15,0),1000),IF(IFERROR(VLOOKUP(B102,'Results_GPT5.2Low'!B:E,4,0),0)=1,VLOOKUP(B102,'Results_GPT5.2Low'!B:P,15,0),1000))</f>
        <v>1000</v>
      </c>
      <c r="Q102">
        <f>VLOOKUP(C102,Locs!A:C,3,0)</f>
        <v>38</v>
      </c>
      <c r="R102">
        <f>VLOOKUP(C102,Locs!A:F,6,0)</f>
        <v>1</v>
      </c>
    </row>
    <row r="103" spans="1:18" x14ac:dyDescent="0.45">
      <c r="A103">
        <v>97</v>
      </c>
      <c r="B103" t="str">
        <f t="shared" si="9"/>
        <v>SelectionSort.dfy-2</v>
      </c>
      <c r="C103" t="s">
        <v>10</v>
      </c>
      <c r="D103">
        <v>2</v>
      </c>
      <c r="E103">
        <f>MAX(IFERROR(VLOOKUP(B103,'Results_ClaudeOpus4.5'!B:E,4,0),0),IFERROR(VLOOKUP(B103,'Results_GPT5.2Low'!B:E,4,0),0))</f>
        <v>0</v>
      </c>
      <c r="F103">
        <f>MAX('Results_ClaudeOpus4.5'!F103,'Results_GPT5.2Low'!F103)</f>
        <v>66.695899999999995</v>
      </c>
      <c r="G103">
        <f>MAX('Results_ClaudeOpus4.5'!G103,'Results_GPT5.2Low'!G103)</f>
        <v>2.4235000000000002</v>
      </c>
      <c r="H103">
        <f>MAX(IFERROR(VLOOKUP(B103,'Results_ClaudeOpus4.5'!B:H,7,0),0),IFERROR(VLOOKUP(B103,'Results_GPT5.2Low'!B:H,7,0),0))</f>
        <v>61.1419</v>
      </c>
      <c r="I103">
        <v>-1</v>
      </c>
      <c r="J103">
        <v>0</v>
      </c>
      <c r="K103">
        <v>0</v>
      </c>
      <c r="L103">
        <f t="shared" si="5"/>
        <v>0</v>
      </c>
      <c r="M103">
        <f t="shared" si="6"/>
        <v>0</v>
      </c>
      <c r="N103">
        <f t="shared" si="7"/>
        <v>0</v>
      </c>
      <c r="O103">
        <f t="shared" si="8"/>
        <v>0</v>
      </c>
      <c r="P103">
        <f>MIN(IF(IFERROR(VLOOKUP(B103,'Results_ClaudeOpus4.5'!B:E,4,0),0)=1,VLOOKUP(B103,'Results_ClaudeOpus4.5'!B:P,15,0),1000),IF(IFERROR(VLOOKUP(B103,'Results_GPT5.2Low'!B:E,4,0),0)=1,VLOOKUP(B103,'Results_GPT5.2Low'!B:P,15,0),1000))</f>
        <v>1000</v>
      </c>
      <c r="Q103">
        <f>VLOOKUP(C103,Locs!A:C,3,0)</f>
        <v>38</v>
      </c>
      <c r="R103">
        <f>VLOOKUP(C103,Locs!A:F,6,0)</f>
        <v>1</v>
      </c>
    </row>
    <row r="104" spans="1:18" x14ac:dyDescent="0.45">
      <c r="A104">
        <v>98</v>
      </c>
      <c r="B104" t="str">
        <f t="shared" si="9"/>
        <v>SelectionSort.dfy-3</v>
      </c>
      <c r="C104" t="s">
        <v>10</v>
      </c>
      <c r="D104">
        <v>3</v>
      </c>
      <c r="E104">
        <f>MAX(IFERROR(VLOOKUP(B104,'Results_ClaudeOpus4.5'!B:E,4,0),0),IFERROR(VLOOKUP(B104,'Results_GPT5.2Low'!B:E,4,0),0))</f>
        <v>0</v>
      </c>
      <c r="F104">
        <f>MAX('Results_ClaudeOpus4.5'!F104,'Results_GPT5.2Low'!F104)</f>
        <v>14.2159</v>
      </c>
      <c r="G104">
        <f>MAX('Results_ClaudeOpus4.5'!G104,'Results_GPT5.2Low'!G104)</f>
        <v>1.7315</v>
      </c>
      <c r="H104">
        <f>MAX(IFERROR(VLOOKUP(B104,'Results_ClaudeOpus4.5'!B:H,7,0),0),IFERROR(VLOOKUP(B104,'Results_GPT5.2Low'!B:H,7,0),0))</f>
        <v>21.581199999999999</v>
      </c>
      <c r="I104">
        <v>1</v>
      </c>
      <c r="J104">
        <v>1</v>
      </c>
      <c r="K104">
        <v>1</v>
      </c>
      <c r="L104">
        <f t="shared" si="5"/>
        <v>0</v>
      </c>
      <c r="M104">
        <f t="shared" si="6"/>
        <v>0</v>
      </c>
      <c r="N104">
        <f t="shared" si="7"/>
        <v>0</v>
      </c>
      <c r="O104">
        <f t="shared" si="8"/>
        <v>0</v>
      </c>
      <c r="P104">
        <f>MIN(IF(IFERROR(VLOOKUP(B104,'Results_ClaudeOpus4.5'!B:E,4,0),0)=1,VLOOKUP(B104,'Results_ClaudeOpus4.5'!B:P,15,0),1000),IF(IFERROR(VLOOKUP(B104,'Results_GPT5.2Low'!B:E,4,0),0)=1,VLOOKUP(B104,'Results_GPT5.2Low'!B:P,15,0),1000))</f>
        <v>1000</v>
      </c>
      <c r="Q104">
        <f>VLOOKUP(C104,Locs!A:C,3,0)</f>
        <v>38</v>
      </c>
      <c r="R104">
        <f>VLOOKUP(C104,Locs!A:F,6,0)</f>
        <v>1</v>
      </c>
    </row>
    <row r="105" spans="1:18" x14ac:dyDescent="0.45">
      <c r="A105">
        <v>99</v>
      </c>
      <c r="B105" t="str">
        <f t="shared" si="9"/>
        <v>SelectionSort.dfy-4</v>
      </c>
      <c r="C105" t="s">
        <v>10</v>
      </c>
      <c r="D105">
        <v>4</v>
      </c>
      <c r="E105">
        <f>MAX(IFERROR(VLOOKUP(B105,'Results_ClaudeOpus4.5'!B:E,4,0),0),IFERROR(VLOOKUP(B105,'Results_GPT5.2Low'!B:E,4,0),0))</f>
        <v>0</v>
      </c>
      <c r="F105">
        <f>MAX('Results_ClaudeOpus4.5'!F105,'Results_GPT5.2Low'!F105)</f>
        <v>11.117699999999999</v>
      </c>
      <c r="G105">
        <f>MAX('Results_ClaudeOpus4.5'!G105,'Results_GPT5.2Low'!G105)</f>
        <v>2.3632</v>
      </c>
      <c r="H105">
        <f>MAX(IFERROR(VLOOKUP(B105,'Results_ClaudeOpus4.5'!B:H,7,0),0),IFERROR(VLOOKUP(B105,'Results_GPT5.2Low'!B:H,7,0),0))</f>
        <v>34.601500000000001</v>
      </c>
      <c r="I105">
        <v>1</v>
      </c>
      <c r="J105">
        <v>1</v>
      </c>
      <c r="K105">
        <v>1</v>
      </c>
      <c r="L105">
        <f t="shared" si="5"/>
        <v>0</v>
      </c>
      <c r="M105">
        <f t="shared" si="6"/>
        <v>0</v>
      </c>
      <c r="N105">
        <f t="shared" si="7"/>
        <v>0</v>
      </c>
      <c r="O105">
        <f t="shared" si="8"/>
        <v>0</v>
      </c>
      <c r="P105">
        <f>MIN(IF(IFERROR(VLOOKUP(B105,'Results_ClaudeOpus4.5'!B:E,4,0),0)=1,VLOOKUP(B105,'Results_ClaudeOpus4.5'!B:P,15,0),1000),IF(IFERROR(VLOOKUP(B105,'Results_GPT5.2Low'!B:E,4,0),0)=1,VLOOKUP(B105,'Results_GPT5.2Low'!B:P,15,0),1000))</f>
        <v>1000</v>
      </c>
      <c r="Q105">
        <f>VLOOKUP(C105,Locs!A:C,3,0)</f>
        <v>38</v>
      </c>
      <c r="R105">
        <f>VLOOKUP(C105,Locs!A:F,6,0)</f>
        <v>1</v>
      </c>
    </row>
    <row r="106" spans="1:18" x14ac:dyDescent="0.45">
      <c r="A106">
        <v>100</v>
      </c>
      <c r="B106" t="str">
        <f t="shared" si="9"/>
        <v>SelectionSort.dfy-5</v>
      </c>
      <c r="C106" t="s">
        <v>10</v>
      </c>
      <c r="D106">
        <v>5</v>
      </c>
      <c r="E106">
        <f>MAX(IFERROR(VLOOKUP(B106,'Results_ClaudeOpus4.5'!B:E,4,0),0),IFERROR(VLOOKUP(B106,'Results_GPT5.2Low'!B:E,4,0),0))</f>
        <v>0</v>
      </c>
      <c r="F106">
        <f>MAX('Results_ClaudeOpus4.5'!F106,'Results_GPT5.2Low'!F106)</f>
        <v>11.195</v>
      </c>
      <c r="G106">
        <f>MAX('Results_ClaudeOpus4.5'!G106,'Results_GPT5.2Low'!G106)</f>
        <v>2.5270999999999999</v>
      </c>
      <c r="H106">
        <f>MAX(IFERROR(VLOOKUP(B106,'Results_ClaudeOpus4.5'!B:H,7,0),0),IFERROR(VLOOKUP(B106,'Results_GPT5.2Low'!B:H,7,0),0))</f>
        <v>66.693600000000004</v>
      </c>
      <c r="I106">
        <v>1</v>
      </c>
      <c r="J106">
        <v>1</v>
      </c>
      <c r="K106">
        <v>1</v>
      </c>
      <c r="L106">
        <f t="shared" si="5"/>
        <v>0</v>
      </c>
      <c r="M106">
        <f t="shared" si="6"/>
        <v>0</v>
      </c>
      <c r="N106">
        <f t="shared" si="7"/>
        <v>0</v>
      </c>
      <c r="O106">
        <f t="shared" si="8"/>
        <v>0</v>
      </c>
      <c r="P106">
        <f>MIN(IF(IFERROR(VLOOKUP(B106,'Results_ClaudeOpus4.5'!B:E,4,0),0)=1,VLOOKUP(B106,'Results_ClaudeOpus4.5'!B:P,15,0),1000),IF(IFERROR(VLOOKUP(B106,'Results_GPT5.2Low'!B:E,4,0),0)=1,VLOOKUP(B106,'Results_GPT5.2Low'!B:P,15,0),1000))</f>
        <v>1000</v>
      </c>
      <c r="Q106">
        <f>VLOOKUP(C106,Locs!A:C,3,0)</f>
        <v>38</v>
      </c>
      <c r="R106">
        <f>VLOOKUP(C106,Locs!A:F,6,0)</f>
        <v>1</v>
      </c>
    </row>
    <row r="107" spans="1:18" x14ac:dyDescent="0.45">
      <c r="A107">
        <v>101</v>
      </c>
      <c r="B107" t="str">
        <f t="shared" si="9"/>
        <v>task_id_105.dfy-1</v>
      </c>
      <c r="C107" t="s">
        <v>11</v>
      </c>
      <c r="D107">
        <v>1</v>
      </c>
      <c r="E107">
        <f>MAX(IFERROR(VLOOKUP(B107,'Results_ClaudeOpus4.5'!B:E,4,0),0),IFERROR(VLOOKUP(B107,'Results_GPT5.2Low'!B:E,4,0),0))</f>
        <v>0</v>
      </c>
      <c r="F107">
        <f>MAX('Results_ClaudeOpus4.5'!F107,'Results_GPT5.2Low'!F107)</f>
        <v>25.55</v>
      </c>
      <c r="G107">
        <f>MAX('Results_ClaudeOpus4.5'!G107,'Results_GPT5.2Low'!G107)</f>
        <v>2.3081</v>
      </c>
      <c r="H107">
        <f>MAX(IFERROR(VLOOKUP(B107,'Results_ClaudeOpus4.5'!B:H,7,0),0),IFERROR(VLOOKUP(B107,'Results_GPT5.2Low'!B:H,7,0),0))</f>
        <v>25.547499999999999</v>
      </c>
      <c r="I107">
        <v>1</v>
      </c>
      <c r="J107">
        <v>1</v>
      </c>
      <c r="K107">
        <v>1</v>
      </c>
      <c r="L107">
        <f t="shared" si="5"/>
        <v>1</v>
      </c>
      <c r="M107">
        <f t="shared" si="6"/>
        <v>3</v>
      </c>
      <c r="N107">
        <f t="shared" si="7"/>
        <v>0.66666666666666663</v>
      </c>
      <c r="O107">
        <f t="shared" si="8"/>
        <v>1</v>
      </c>
      <c r="P107">
        <f>MIN(IF(IFERROR(VLOOKUP(B107,'Results_ClaudeOpus4.5'!B:E,4,0),0)=1,VLOOKUP(B107,'Results_ClaudeOpus4.5'!B:P,15,0),1000),IF(IFERROR(VLOOKUP(B107,'Results_GPT5.2Low'!B:E,4,0),0)=1,VLOOKUP(B107,'Results_GPT5.2Low'!B:P,15,0),1000))</f>
        <v>1000</v>
      </c>
      <c r="Q107">
        <f>VLOOKUP(C107,Locs!A:C,3,0)</f>
        <v>26</v>
      </c>
      <c r="R107">
        <f>VLOOKUP(C107,Locs!A:F,6,0)</f>
        <v>3</v>
      </c>
    </row>
    <row r="108" spans="1:18" x14ac:dyDescent="0.45">
      <c r="A108">
        <v>102</v>
      </c>
      <c r="B108" t="str">
        <f t="shared" si="9"/>
        <v>task_id_105.dfy-2</v>
      </c>
      <c r="C108" t="s">
        <v>11</v>
      </c>
      <c r="D108">
        <v>2</v>
      </c>
      <c r="E108">
        <f>MAX(IFERROR(VLOOKUP(B108,'Results_ClaudeOpus4.5'!B:E,4,0),0),IFERROR(VLOOKUP(B108,'Results_GPT5.2Low'!B:E,4,0),0))</f>
        <v>0</v>
      </c>
      <c r="F108">
        <f>MAX('Results_ClaudeOpus4.5'!F108,'Results_GPT5.2Low'!F108)</f>
        <v>9.3421000000000003</v>
      </c>
      <c r="G108">
        <f>MAX('Results_ClaudeOpus4.5'!G108,'Results_GPT5.2Low'!G108)</f>
        <v>2.3267000000000002</v>
      </c>
      <c r="H108">
        <f>MAX(IFERROR(VLOOKUP(B108,'Results_ClaudeOpus4.5'!B:H,7,0),0),IFERROR(VLOOKUP(B108,'Results_GPT5.2Low'!B:H,7,0),0))</f>
        <v>6.7457000000000003</v>
      </c>
      <c r="I108">
        <v>1</v>
      </c>
      <c r="J108">
        <v>1</v>
      </c>
      <c r="K108">
        <v>1</v>
      </c>
      <c r="L108">
        <f t="shared" si="5"/>
        <v>1</v>
      </c>
      <c r="M108">
        <f t="shared" si="6"/>
        <v>3</v>
      </c>
      <c r="N108">
        <f t="shared" si="7"/>
        <v>0.66666666666666663</v>
      </c>
      <c r="O108">
        <f t="shared" si="8"/>
        <v>1</v>
      </c>
      <c r="P108">
        <f>MIN(IF(IFERROR(VLOOKUP(B108,'Results_ClaudeOpus4.5'!B:E,4,0),0)=1,VLOOKUP(B108,'Results_ClaudeOpus4.5'!B:P,15,0),1000),IF(IFERROR(VLOOKUP(B108,'Results_GPT5.2Low'!B:E,4,0),0)=1,VLOOKUP(B108,'Results_GPT5.2Low'!B:P,15,0),1000))</f>
        <v>1000</v>
      </c>
      <c r="Q108">
        <f>VLOOKUP(C108,Locs!A:C,3,0)</f>
        <v>26</v>
      </c>
      <c r="R108">
        <f>VLOOKUP(C108,Locs!A:F,6,0)</f>
        <v>3</v>
      </c>
    </row>
    <row r="109" spans="1:18" x14ac:dyDescent="0.45">
      <c r="A109">
        <v>103</v>
      </c>
      <c r="B109" t="str">
        <f t="shared" si="9"/>
        <v>task_id_105.dfy-3</v>
      </c>
      <c r="C109" t="s">
        <v>11</v>
      </c>
      <c r="D109">
        <v>3</v>
      </c>
      <c r="E109">
        <f>MAX(IFERROR(VLOOKUP(B109,'Results_ClaudeOpus4.5'!B:E,4,0),0),IFERROR(VLOOKUP(B109,'Results_GPT5.2Low'!B:E,4,0),0))</f>
        <v>1</v>
      </c>
      <c r="F109">
        <f>MAX('Results_ClaudeOpus4.5'!F109,'Results_GPT5.2Low'!F109)</f>
        <v>9.5137</v>
      </c>
      <c r="G109">
        <f>MAX('Results_ClaudeOpus4.5'!G109,'Results_GPT5.2Low'!G109)</f>
        <v>1.6698</v>
      </c>
      <c r="H109">
        <f>MAX(IFERROR(VLOOKUP(B109,'Results_ClaudeOpus4.5'!B:H,7,0),0),IFERROR(VLOOKUP(B109,'Results_GPT5.2Low'!B:H,7,0),0))</f>
        <v>8.2581000000000007</v>
      </c>
      <c r="I109">
        <v>1</v>
      </c>
      <c r="J109">
        <v>1</v>
      </c>
      <c r="K109">
        <v>1</v>
      </c>
      <c r="L109">
        <f t="shared" si="5"/>
        <v>1</v>
      </c>
      <c r="M109">
        <f t="shared" si="6"/>
        <v>3</v>
      </c>
      <c r="N109">
        <f t="shared" si="7"/>
        <v>0.66666666666666663</v>
      </c>
      <c r="O109">
        <f t="shared" si="8"/>
        <v>1</v>
      </c>
      <c r="P109">
        <f>MIN(IF(IFERROR(VLOOKUP(B109,'Results_ClaudeOpus4.5'!B:E,4,0),0)=1,VLOOKUP(B109,'Results_ClaudeOpus4.5'!B:P,15,0),1000),IF(IFERROR(VLOOKUP(B109,'Results_GPT5.2Low'!B:E,4,0),0)=1,VLOOKUP(B109,'Results_GPT5.2Low'!B:P,15,0),1000))</f>
        <v>33</v>
      </c>
      <c r="Q109">
        <f>VLOOKUP(C109,Locs!A:C,3,0)</f>
        <v>26</v>
      </c>
      <c r="R109">
        <f>VLOOKUP(C109,Locs!A:F,6,0)</f>
        <v>3</v>
      </c>
    </row>
    <row r="110" spans="1:18" x14ac:dyDescent="0.45">
      <c r="A110">
        <v>104</v>
      </c>
      <c r="B110" t="str">
        <f t="shared" si="9"/>
        <v>task_id_106.dfy-1</v>
      </c>
      <c r="C110" t="s">
        <v>12</v>
      </c>
      <c r="D110">
        <v>1</v>
      </c>
      <c r="E110">
        <f>MAX(IFERROR(VLOOKUP(B110,'Results_ClaudeOpus4.5'!B:E,4,0),0),IFERROR(VLOOKUP(B110,'Results_GPT5.2Low'!B:E,4,0),0))</f>
        <v>1</v>
      </c>
      <c r="F110">
        <f>MAX('Results_ClaudeOpus4.5'!F110,'Results_GPT5.2Low'!F110)</f>
        <v>10.027799999999999</v>
      </c>
      <c r="G110">
        <f>MAX('Results_ClaudeOpus4.5'!G110,'Results_GPT5.2Low'!G110)</f>
        <v>1.2097</v>
      </c>
      <c r="H110">
        <f>MAX(IFERROR(VLOOKUP(B110,'Results_ClaudeOpus4.5'!B:H,7,0),0),IFERROR(VLOOKUP(B110,'Results_GPT5.2Low'!B:H,7,0),0))</f>
        <v>9.4946000000000002</v>
      </c>
      <c r="I110">
        <v>0</v>
      </c>
      <c r="J110">
        <v>0</v>
      </c>
      <c r="K110">
        <v>0</v>
      </c>
      <c r="L110">
        <f t="shared" si="5"/>
        <v>3</v>
      </c>
      <c r="M110">
        <f t="shared" si="6"/>
        <v>1</v>
      </c>
      <c r="N110">
        <f t="shared" si="7"/>
        <v>1</v>
      </c>
      <c r="O110">
        <f t="shared" si="8"/>
        <v>1</v>
      </c>
      <c r="P110">
        <f>MIN(IF(IFERROR(VLOOKUP(B110,'Results_ClaudeOpus4.5'!B:E,4,0),0)=1,VLOOKUP(B110,'Results_ClaudeOpus4.5'!B:P,15,0),1000),IF(IFERROR(VLOOKUP(B110,'Results_GPT5.2Low'!B:E,4,0),0)=1,VLOOKUP(B110,'Results_GPT5.2Low'!B:P,15,0),1000))</f>
        <v>24</v>
      </c>
      <c r="Q110">
        <f>VLOOKUP(C110,Locs!A:C,3,0)</f>
        <v>24</v>
      </c>
      <c r="R110">
        <f>VLOOKUP(C110,Locs!A:F,6,0)</f>
        <v>0</v>
      </c>
    </row>
    <row r="111" spans="1:18" x14ac:dyDescent="0.45">
      <c r="A111">
        <v>105</v>
      </c>
      <c r="B111" t="str">
        <f t="shared" si="9"/>
        <v>task_id_106.dfy-2</v>
      </c>
      <c r="C111" t="s">
        <v>12</v>
      </c>
      <c r="D111">
        <v>2</v>
      </c>
      <c r="E111">
        <f>MAX(IFERROR(VLOOKUP(B111,'Results_ClaudeOpus4.5'!B:E,4,0),0),IFERROR(VLOOKUP(B111,'Results_GPT5.2Low'!B:E,4,0),0))</f>
        <v>1</v>
      </c>
      <c r="F111">
        <f>MAX('Results_ClaudeOpus4.5'!F111,'Results_GPT5.2Low'!F111)</f>
        <v>9.0731000000000002</v>
      </c>
      <c r="G111">
        <f>MAX('Results_ClaudeOpus4.5'!G111,'Results_GPT5.2Low'!G111)</f>
        <v>1.3520000000000001</v>
      </c>
      <c r="H111">
        <f>MAX(IFERROR(VLOOKUP(B111,'Results_ClaudeOpus4.5'!B:H,7,0),0),IFERROR(VLOOKUP(B111,'Results_GPT5.2Low'!B:H,7,0),0))</f>
        <v>10.0265</v>
      </c>
      <c r="I111">
        <v>0</v>
      </c>
      <c r="J111">
        <v>0</v>
      </c>
      <c r="K111">
        <v>0</v>
      </c>
      <c r="L111">
        <f t="shared" si="5"/>
        <v>3</v>
      </c>
      <c r="M111">
        <f t="shared" si="6"/>
        <v>1</v>
      </c>
      <c r="N111">
        <f t="shared" si="7"/>
        <v>1</v>
      </c>
      <c r="O111">
        <f t="shared" si="8"/>
        <v>1</v>
      </c>
      <c r="P111">
        <f>MIN(IF(IFERROR(VLOOKUP(B111,'Results_ClaudeOpus4.5'!B:E,4,0),0)=1,VLOOKUP(B111,'Results_ClaudeOpus4.5'!B:P,15,0),1000),IF(IFERROR(VLOOKUP(B111,'Results_GPT5.2Low'!B:E,4,0),0)=1,VLOOKUP(B111,'Results_GPT5.2Low'!B:P,15,0),1000))</f>
        <v>24</v>
      </c>
      <c r="Q111">
        <f>VLOOKUP(C111,Locs!A:C,3,0)</f>
        <v>24</v>
      </c>
      <c r="R111">
        <f>VLOOKUP(C111,Locs!A:F,6,0)</f>
        <v>0</v>
      </c>
    </row>
    <row r="112" spans="1:18" x14ac:dyDescent="0.45">
      <c r="A112">
        <v>106</v>
      </c>
      <c r="B112" t="str">
        <f t="shared" si="9"/>
        <v>task_id_106.dfy-3</v>
      </c>
      <c r="C112" t="s">
        <v>12</v>
      </c>
      <c r="D112">
        <v>3</v>
      </c>
      <c r="E112">
        <f>MAX(IFERROR(VLOOKUP(B112,'Results_ClaudeOpus4.5'!B:E,4,0),0),IFERROR(VLOOKUP(B112,'Results_GPT5.2Low'!B:E,4,0),0))</f>
        <v>1</v>
      </c>
      <c r="F112">
        <f>MAX('Results_ClaudeOpus4.5'!F112,'Results_GPT5.2Low'!F112)</f>
        <v>10.1043</v>
      </c>
      <c r="G112">
        <f>MAX('Results_ClaudeOpus4.5'!G112,'Results_GPT5.2Low'!G112)</f>
        <v>1.1321000000000001</v>
      </c>
      <c r="H112">
        <f>MAX(IFERROR(VLOOKUP(B112,'Results_ClaudeOpus4.5'!B:H,7,0),0),IFERROR(VLOOKUP(B112,'Results_GPT5.2Low'!B:H,7,0),0))</f>
        <v>9.0716999999999999</v>
      </c>
      <c r="I112">
        <v>0</v>
      </c>
      <c r="J112">
        <v>0</v>
      </c>
      <c r="K112">
        <v>0</v>
      </c>
      <c r="L112">
        <f t="shared" si="5"/>
        <v>3</v>
      </c>
      <c r="M112">
        <f t="shared" si="6"/>
        <v>1</v>
      </c>
      <c r="N112">
        <f t="shared" si="7"/>
        <v>1</v>
      </c>
      <c r="O112">
        <f t="shared" si="8"/>
        <v>1</v>
      </c>
      <c r="P112">
        <f>MIN(IF(IFERROR(VLOOKUP(B112,'Results_ClaudeOpus4.5'!B:E,4,0),0)=1,VLOOKUP(B112,'Results_ClaudeOpus4.5'!B:P,15,0),1000),IF(IFERROR(VLOOKUP(B112,'Results_GPT5.2Low'!B:E,4,0),0)=1,VLOOKUP(B112,'Results_GPT5.2Low'!B:P,15,0),1000))</f>
        <v>24</v>
      </c>
      <c r="Q112">
        <f>VLOOKUP(C112,Locs!A:C,3,0)</f>
        <v>24</v>
      </c>
      <c r="R112">
        <f>VLOOKUP(C112,Locs!A:F,6,0)</f>
        <v>0</v>
      </c>
    </row>
    <row r="113" spans="1:18" x14ac:dyDescent="0.45">
      <c r="A113">
        <v>107</v>
      </c>
      <c r="B113" t="str">
        <f t="shared" si="9"/>
        <v>task_id_113.dfy-1</v>
      </c>
      <c r="C113" t="s">
        <v>13</v>
      </c>
      <c r="D113">
        <v>1</v>
      </c>
      <c r="E113">
        <f>MAX(IFERROR(VLOOKUP(B113,'Results_ClaudeOpus4.5'!B:E,4,0),0),IFERROR(VLOOKUP(B113,'Results_GPT5.2Low'!B:E,4,0),0))</f>
        <v>0</v>
      </c>
      <c r="F113">
        <f>MAX('Results_ClaudeOpus4.5'!F113,'Results_GPT5.2Low'!F113)</f>
        <v>13.080500000000001</v>
      </c>
      <c r="G113">
        <f>MAX('Results_ClaudeOpus4.5'!G113,'Results_GPT5.2Low'!G113)</f>
        <v>1.1990000000000001</v>
      </c>
      <c r="H113">
        <f>MAX(IFERROR(VLOOKUP(B113,'Results_ClaudeOpus4.5'!B:H,7,0),0),IFERROR(VLOOKUP(B113,'Results_GPT5.2Low'!B:H,7,0),0))</f>
        <v>10.083399999999999</v>
      </c>
      <c r="I113">
        <v>1</v>
      </c>
      <c r="J113">
        <v>1</v>
      </c>
      <c r="K113">
        <v>1</v>
      </c>
      <c r="L113">
        <f t="shared" si="5"/>
        <v>0</v>
      </c>
      <c r="M113">
        <f t="shared" si="6"/>
        <v>0</v>
      </c>
      <c r="N113">
        <f t="shared" si="7"/>
        <v>0</v>
      </c>
      <c r="O113">
        <f t="shared" si="8"/>
        <v>0</v>
      </c>
      <c r="P113">
        <f>MIN(IF(IFERROR(VLOOKUP(B113,'Results_ClaudeOpus4.5'!B:E,4,0),0)=1,VLOOKUP(B113,'Results_ClaudeOpus4.5'!B:P,15,0),1000),IF(IFERROR(VLOOKUP(B113,'Results_GPT5.2Low'!B:E,4,0),0)=1,VLOOKUP(B113,'Results_GPT5.2Low'!B:P,15,0),1000))</f>
        <v>1000</v>
      </c>
      <c r="Q113">
        <f>VLOOKUP(C113,Locs!A:C,3,0)</f>
        <v>30</v>
      </c>
      <c r="R113">
        <f>VLOOKUP(C113,Locs!A:F,6,0)</f>
        <v>1</v>
      </c>
    </row>
    <row r="114" spans="1:18" x14ac:dyDescent="0.45">
      <c r="A114">
        <v>108</v>
      </c>
      <c r="B114" t="str">
        <f t="shared" si="9"/>
        <v>task_id_113.dfy-2</v>
      </c>
      <c r="C114" t="s">
        <v>13</v>
      </c>
      <c r="D114">
        <v>2</v>
      </c>
      <c r="E114">
        <f>MAX(IFERROR(VLOOKUP(B114,'Results_ClaudeOpus4.5'!B:E,4,0),0),IFERROR(VLOOKUP(B114,'Results_GPT5.2Low'!B:E,4,0),0))</f>
        <v>0</v>
      </c>
      <c r="F114">
        <f>MAX('Results_ClaudeOpus4.5'!F114,'Results_GPT5.2Low'!F114)</f>
        <v>12.1305</v>
      </c>
      <c r="G114">
        <f>MAX('Results_ClaudeOpus4.5'!G114,'Results_GPT5.2Low'!G114)</f>
        <v>1.2079</v>
      </c>
      <c r="H114">
        <f>MAX(IFERROR(VLOOKUP(B114,'Results_ClaudeOpus4.5'!B:H,7,0),0),IFERROR(VLOOKUP(B114,'Results_GPT5.2Low'!B:H,7,0),0))</f>
        <v>13.0791</v>
      </c>
      <c r="I114">
        <v>1</v>
      </c>
      <c r="J114">
        <v>1</v>
      </c>
      <c r="K114">
        <v>1</v>
      </c>
      <c r="L114">
        <f t="shared" si="5"/>
        <v>0</v>
      </c>
      <c r="M114">
        <f t="shared" si="6"/>
        <v>0</v>
      </c>
      <c r="N114">
        <f t="shared" si="7"/>
        <v>0</v>
      </c>
      <c r="O114">
        <f t="shared" si="8"/>
        <v>0</v>
      </c>
      <c r="P114">
        <f>MIN(IF(IFERROR(VLOOKUP(B114,'Results_ClaudeOpus4.5'!B:E,4,0),0)=1,VLOOKUP(B114,'Results_ClaudeOpus4.5'!B:P,15,0),1000),IF(IFERROR(VLOOKUP(B114,'Results_GPT5.2Low'!B:E,4,0),0)=1,VLOOKUP(B114,'Results_GPT5.2Low'!B:P,15,0),1000))</f>
        <v>1000</v>
      </c>
      <c r="Q114">
        <f>VLOOKUP(C114,Locs!A:C,3,0)</f>
        <v>30</v>
      </c>
      <c r="R114">
        <f>VLOOKUP(C114,Locs!A:F,6,0)</f>
        <v>1</v>
      </c>
    </row>
    <row r="115" spans="1:18" x14ac:dyDescent="0.45">
      <c r="A115">
        <v>109</v>
      </c>
      <c r="B115" t="str">
        <f t="shared" si="9"/>
        <v>task_id_113.dfy-3</v>
      </c>
      <c r="C115" t="s">
        <v>13</v>
      </c>
      <c r="D115">
        <v>3</v>
      </c>
      <c r="E115">
        <f>MAX(IFERROR(VLOOKUP(B115,'Results_ClaudeOpus4.5'!B:E,4,0),0),IFERROR(VLOOKUP(B115,'Results_GPT5.2Low'!B:E,4,0),0))</f>
        <v>0</v>
      </c>
      <c r="F115">
        <f>MAX('Results_ClaudeOpus4.5'!F115,'Results_GPT5.2Low'!F115)</f>
        <v>13.7111</v>
      </c>
      <c r="G115">
        <f>MAX('Results_ClaudeOpus4.5'!G115,'Results_GPT5.2Low'!G115)</f>
        <v>1.2932999999999999</v>
      </c>
      <c r="H115">
        <f>MAX(IFERROR(VLOOKUP(B115,'Results_ClaudeOpus4.5'!B:H,7,0),0),IFERROR(VLOOKUP(B115,'Results_GPT5.2Low'!B:H,7,0),0))</f>
        <v>12.1288</v>
      </c>
      <c r="I115">
        <v>1</v>
      </c>
      <c r="J115">
        <v>1</v>
      </c>
      <c r="K115">
        <v>1</v>
      </c>
      <c r="L115">
        <f t="shared" si="5"/>
        <v>0</v>
      </c>
      <c r="M115">
        <f t="shared" si="6"/>
        <v>0</v>
      </c>
      <c r="N115">
        <f t="shared" si="7"/>
        <v>0</v>
      </c>
      <c r="O115">
        <f t="shared" si="8"/>
        <v>0</v>
      </c>
      <c r="P115">
        <f>MIN(IF(IFERROR(VLOOKUP(B115,'Results_ClaudeOpus4.5'!B:E,4,0),0)=1,VLOOKUP(B115,'Results_ClaudeOpus4.5'!B:P,15,0),1000),IF(IFERROR(VLOOKUP(B115,'Results_GPT5.2Low'!B:E,4,0),0)=1,VLOOKUP(B115,'Results_GPT5.2Low'!B:P,15,0),1000))</f>
        <v>1000</v>
      </c>
      <c r="Q115">
        <f>VLOOKUP(C115,Locs!A:C,3,0)</f>
        <v>30</v>
      </c>
      <c r="R115">
        <f>VLOOKUP(C115,Locs!A:F,6,0)</f>
        <v>1</v>
      </c>
    </row>
    <row r="116" spans="1:18" x14ac:dyDescent="0.45">
      <c r="A116">
        <v>110</v>
      </c>
      <c r="B116" t="str">
        <f t="shared" si="9"/>
        <v>task_id_113.dfy-4</v>
      </c>
      <c r="C116" t="s">
        <v>13</v>
      </c>
      <c r="D116">
        <v>4</v>
      </c>
      <c r="E116">
        <f>MAX(IFERROR(VLOOKUP(B116,'Results_ClaudeOpus4.5'!B:E,4,0),0),IFERROR(VLOOKUP(B116,'Results_GPT5.2Low'!B:E,4,0),0))</f>
        <v>0</v>
      </c>
      <c r="F116">
        <f>MAX('Results_ClaudeOpus4.5'!F116,'Results_GPT5.2Low'!F116)</f>
        <v>17.307600000000001</v>
      </c>
      <c r="G116">
        <f>MAX('Results_ClaudeOpus4.5'!G116,'Results_GPT5.2Low'!G116)</f>
        <v>1.3331999999999999</v>
      </c>
      <c r="H116">
        <f>MAX(IFERROR(VLOOKUP(B116,'Results_ClaudeOpus4.5'!B:H,7,0),0),IFERROR(VLOOKUP(B116,'Results_GPT5.2Low'!B:H,7,0),0))</f>
        <v>13.707599999999999</v>
      </c>
      <c r="I116">
        <v>1</v>
      </c>
      <c r="J116">
        <v>1</v>
      </c>
      <c r="K116">
        <v>1</v>
      </c>
      <c r="L116">
        <f t="shared" si="5"/>
        <v>0</v>
      </c>
      <c r="M116">
        <f t="shared" si="6"/>
        <v>0</v>
      </c>
      <c r="N116">
        <f t="shared" si="7"/>
        <v>0</v>
      </c>
      <c r="O116">
        <f t="shared" si="8"/>
        <v>0</v>
      </c>
      <c r="P116">
        <f>MIN(IF(IFERROR(VLOOKUP(B116,'Results_ClaudeOpus4.5'!B:E,4,0),0)=1,VLOOKUP(B116,'Results_ClaudeOpus4.5'!B:P,15,0),1000),IF(IFERROR(VLOOKUP(B116,'Results_GPT5.2Low'!B:E,4,0),0)=1,VLOOKUP(B116,'Results_GPT5.2Low'!B:P,15,0),1000))</f>
        <v>1000</v>
      </c>
      <c r="Q116">
        <f>VLOOKUP(C116,Locs!A:C,3,0)</f>
        <v>30</v>
      </c>
      <c r="R116">
        <f>VLOOKUP(C116,Locs!A:F,6,0)</f>
        <v>1</v>
      </c>
    </row>
    <row r="117" spans="1:18" x14ac:dyDescent="0.45">
      <c r="A117">
        <v>111</v>
      </c>
      <c r="B117" t="str">
        <f t="shared" si="9"/>
        <v>task_id_113.dfy-5</v>
      </c>
      <c r="C117" t="s">
        <v>13</v>
      </c>
      <c r="D117">
        <v>5</v>
      </c>
      <c r="E117">
        <f>MAX(IFERROR(VLOOKUP(B117,'Results_ClaudeOpus4.5'!B:E,4,0),0),IFERROR(VLOOKUP(B117,'Results_GPT5.2Low'!B:E,4,0),0))</f>
        <v>0</v>
      </c>
      <c r="F117">
        <f>MAX('Results_ClaudeOpus4.5'!F117,'Results_GPT5.2Low'!F117)</f>
        <v>29.534300000000002</v>
      </c>
      <c r="G117">
        <f>MAX('Results_ClaudeOpus4.5'!G117,'Results_GPT5.2Low'!G117)</f>
        <v>50.837800000000001</v>
      </c>
      <c r="H117">
        <f>MAX(IFERROR(VLOOKUP(B117,'Results_ClaudeOpus4.5'!B:H,7,0),0),IFERROR(VLOOKUP(B117,'Results_GPT5.2Low'!B:H,7,0),0))</f>
        <v>17.303100000000001</v>
      </c>
      <c r="I117">
        <v>1</v>
      </c>
      <c r="J117">
        <v>1</v>
      </c>
      <c r="K117">
        <v>1</v>
      </c>
      <c r="L117">
        <f t="shared" si="5"/>
        <v>0</v>
      </c>
      <c r="M117">
        <f t="shared" si="6"/>
        <v>0</v>
      </c>
      <c r="N117">
        <f t="shared" si="7"/>
        <v>0</v>
      </c>
      <c r="O117">
        <f t="shared" si="8"/>
        <v>0</v>
      </c>
      <c r="P117">
        <f>MIN(IF(IFERROR(VLOOKUP(B117,'Results_ClaudeOpus4.5'!B:E,4,0),0)=1,VLOOKUP(B117,'Results_ClaudeOpus4.5'!B:P,15,0),1000),IF(IFERROR(VLOOKUP(B117,'Results_GPT5.2Low'!B:E,4,0),0)=1,VLOOKUP(B117,'Results_GPT5.2Low'!B:P,15,0),1000))</f>
        <v>1000</v>
      </c>
      <c r="Q117">
        <f>VLOOKUP(C117,Locs!A:C,3,0)</f>
        <v>30</v>
      </c>
      <c r="R117">
        <f>VLOOKUP(C117,Locs!A:F,6,0)</f>
        <v>1</v>
      </c>
    </row>
    <row r="118" spans="1:18" x14ac:dyDescent="0.45">
      <c r="A118">
        <v>112</v>
      </c>
      <c r="B118" t="str">
        <f t="shared" si="9"/>
        <v>task_id_126.dfy-1</v>
      </c>
      <c r="C118" t="s">
        <v>14</v>
      </c>
      <c r="D118">
        <v>1</v>
      </c>
      <c r="E118">
        <f>MAX(IFERROR(VLOOKUP(B118,'Results_ClaudeOpus4.5'!B:E,4,0),0),IFERROR(VLOOKUP(B118,'Results_GPT5.2Low'!B:E,4,0),0))</f>
        <v>0</v>
      </c>
      <c r="F118">
        <f>MAX('Results_ClaudeOpus4.5'!F118,'Results_GPT5.2Low'!F118)</f>
        <v>19.1355</v>
      </c>
      <c r="G118">
        <f>MAX('Results_ClaudeOpus4.5'!G118,'Results_GPT5.2Low'!G118)</f>
        <v>62.764899999999997</v>
      </c>
      <c r="H118">
        <f>MAX(IFERROR(VLOOKUP(B118,'Results_ClaudeOpus4.5'!B:H,7,0),0),IFERROR(VLOOKUP(B118,'Results_GPT5.2Low'!B:H,7,0),0))</f>
        <v>29.510200000000001</v>
      </c>
      <c r="I118">
        <v>1</v>
      </c>
      <c r="J118">
        <v>1</v>
      </c>
      <c r="K118">
        <v>1</v>
      </c>
      <c r="L118">
        <f t="shared" si="5"/>
        <v>2</v>
      </c>
      <c r="M118">
        <f t="shared" si="6"/>
        <v>4</v>
      </c>
      <c r="N118">
        <f t="shared" si="7"/>
        <v>1</v>
      </c>
      <c r="O118">
        <f t="shared" si="8"/>
        <v>1</v>
      </c>
      <c r="P118">
        <f>MIN(IF(IFERROR(VLOOKUP(B118,'Results_ClaudeOpus4.5'!B:E,4,0),0)=1,VLOOKUP(B118,'Results_ClaudeOpus4.5'!B:P,15,0),1000),IF(IFERROR(VLOOKUP(B118,'Results_GPT5.2Low'!B:E,4,0),0)=1,VLOOKUP(B118,'Results_GPT5.2Low'!B:P,15,0),1000))</f>
        <v>1000</v>
      </c>
      <c r="Q118">
        <f>VLOOKUP(C118,Locs!A:C,3,0)</f>
        <v>46</v>
      </c>
      <c r="R118">
        <f>VLOOKUP(C118,Locs!A:F,6,0)</f>
        <v>2</v>
      </c>
    </row>
    <row r="119" spans="1:18" x14ac:dyDescent="0.45">
      <c r="A119">
        <v>113</v>
      </c>
      <c r="B119" t="str">
        <f t="shared" si="9"/>
        <v>task_id_126.dfy-2</v>
      </c>
      <c r="C119" t="s">
        <v>14</v>
      </c>
      <c r="D119">
        <v>2</v>
      </c>
      <c r="E119">
        <f>MAX(IFERROR(VLOOKUP(B119,'Results_ClaudeOpus4.5'!B:E,4,0),0),IFERROR(VLOOKUP(B119,'Results_GPT5.2Low'!B:E,4,0),0))</f>
        <v>0</v>
      </c>
      <c r="F119">
        <f>MAX('Results_ClaudeOpus4.5'!F119,'Results_GPT5.2Low'!F119)</f>
        <v>15.0671</v>
      </c>
      <c r="G119">
        <f>MAX('Results_ClaudeOpus4.5'!G119,'Results_GPT5.2Low'!G119)</f>
        <v>2.7408999999999999</v>
      </c>
      <c r="H119">
        <f>MAX(IFERROR(VLOOKUP(B119,'Results_ClaudeOpus4.5'!B:H,7,0),0),IFERROR(VLOOKUP(B119,'Results_GPT5.2Low'!B:H,7,0),0))</f>
        <v>19.133700000000001</v>
      </c>
      <c r="I119">
        <v>1</v>
      </c>
      <c r="J119">
        <v>1</v>
      </c>
      <c r="K119">
        <v>1</v>
      </c>
      <c r="L119">
        <f t="shared" si="5"/>
        <v>2</v>
      </c>
      <c r="M119">
        <f t="shared" si="6"/>
        <v>4</v>
      </c>
      <c r="N119">
        <f t="shared" si="7"/>
        <v>1</v>
      </c>
      <c r="O119">
        <f t="shared" si="8"/>
        <v>1</v>
      </c>
      <c r="P119">
        <f>MIN(IF(IFERROR(VLOOKUP(B119,'Results_ClaudeOpus4.5'!B:E,4,0),0)=1,VLOOKUP(B119,'Results_ClaudeOpus4.5'!B:P,15,0),1000),IF(IFERROR(VLOOKUP(B119,'Results_GPT5.2Low'!B:E,4,0),0)=1,VLOOKUP(B119,'Results_GPT5.2Low'!B:P,15,0),1000))</f>
        <v>1000</v>
      </c>
      <c r="Q119">
        <f>VLOOKUP(C119,Locs!A:C,3,0)</f>
        <v>46</v>
      </c>
      <c r="R119">
        <f>VLOOKUP(C119,Locs!A:F,6,0)</f>
        <v>2</v>
      </c>
    </row>
    <row r="120" spans="1:18" x14ac:dyDescent="0.45">
      <c r="A120">
        <v>114</v>
      </c>
      <c r="B120" t="str">
        <f t="shared" si="9"/>
        <v>task_id_126.dfy-3</v>
      </c>
      <c r="C120" t="s">
        <v>14</v>
      </c>
      <c r="D120">
        <v>3</v>
      </c>
      <c r="E120">
        <f>MAX(IFERROR(VLOOKUP(B120,'Results_ClaudeOpus4.5'!B:E,4,0),0),IFERROR(VLOOKUP(B120,'Results_GPT5.2Low'!B:E,4,0),0))</f>
        <v>0</v>
      </c>
      <c r="F120">
        <f>MAX('Results_ClaudeOpus4.5'!F120,'Results_GPT5.2Low'!F120)</f>
        <v>33.713799999999999</v>
      </c>
      <c r="G120">
        <f>MAX('Results_ClaudeOpus4.5'!G120,'Results_GPT5.2Low'!G120)</f>
        <v>7.4340000000000002</v>
      </c>
      <c r="H120">
        <f>MAX(IFERROR(VLOOKUP(B120,'Results_ClaudeOpus4.5'!B:H,7,0),0),IFERROR(VLOOKUP(B120,'Results_GPT5.2Low'!B:H,7,0),0))</f>
        <v>15.064299999999999</v>
      </c>
      <c r="I120">
        <v>1</v>
      </c>
      <c r="J120">
        <v>1</v>
      </c>
      <c r="K120">
        <v>1</v>
      </c>
      <c r="L120">
        <f t="shared" si="5"/>
        <v>2</v>
      </c>
      <c r="M120">
        <f t="shared" si="6"/>
        <v>4</v>
      </c>
      <c r="N120">
        <f t="shared" si="7"/>
        <v>1</v>
      </c>
      <c r="O120">
        <f t="shared" si="8"/>
        <v>1</v>
      </c>
      <c r="P120">
        <f>MIN(IF(IFERROR(VLOOKUP(B120,'Results_ClaudeOpus4.5'!B:E,4,0),0)=1,VLOOKUP(B120,'Results_ClaudeOpus4.5'!B:P,15,0),1000),IF(IFERROR(VLOOKUP(B120,'Results_GPT5.2Low'!B:E,4,0),0)=1,VLOOKUP(B120,'Results_GPT5.2Low'!B:P,15,0),1000))</f>
        <v>1000</v>
      </c>
      <c r="Q120">
        <f>VLOOKUP(C120,Locs!A:C,3,0)</f>
        <v>46</v>
      </c>
      <c r="R120">
        <f>VLOOKUP(C120,Locs!A:F,6,0)</f>
        <v>2</v>
      </c>
    </row>
    <row r="121" spans="1:18" x14ac:dyDescent="0.45">
      <c r="A121">
        <v>115</v>
      </c>
      <c r="B121" t="str">
        <f t="shared" si="9"/>
        <v>task_id_126.dfy-4</v>
      </c>
      <c r="C121" t="s">
        <v>14</v>
      </c>
      <c r="D121">
        <v>4</v>
      </c>
      <c r="E121">
        <f>MAX(IFERROR(VLOOKUP(B121,'Results_ClaudeOpus4.5'!B:E,4,0),0),IFERROR(VLOOKUP(B121,'Results_GPT5.2Low'!B:E,4,0),0))</f>
        <v>1</v>
      </c>
      <c r="F121">
        <f>MAX('Results_ClaudeOpus4.5'!F121,'Results_GPT5.2Low'!F121)</f>
        <v>15.68</v>
      </c>
      <c r="G121">
        <f>MAX('Results_ClaudeOpus4.5'!G121,'Results_GPT5.2Low'!G121)</f>
        <v>2.4916999999999998</v>
      </c>
      <c r="H121">
        <f>MAX(IFERROR(VLOOKUP(B121,'Results_ClaudeOpus4.5'!B:H,7,0),0),IFERROR(VLOOKUP(B121,'Results_GPT5.2Low'!B:H,7,0),0))</f>
        <v>33.705599999999997</v>
      </c>
      <c r="I121">
        <v>1</v>
      </c>
      <c r="J121">
        <v>1</v>
      </c>
      <c r="K121">
        <v>1</v>
      </c>
      <c r="L121">
        <f t="shared" si="5"/>
        <v>2</v>
      </c>
      <c r="M121">
        <f t="shared" si="6"/>
        <v>4</v>
      </c>
      <c r="N121">
        <f t="shared" si="7"/>
        <v>1</v>
      </c>
      <c r="O121">
        <f t="shared" si="8"/>
        <v>1</v>
      </c>
      <c r="P121">
        <f>MIN(IF(IFERROR(VLOOKUP(B121,'Results_ClaudeOpus4.5'!B:E,4,0),0)=1,VLOOKUP(B121,'Results_ClaudeOpus4.5'!B:P,15,0),1000),IF(IFERROR(VLOOKUP(B121,'Results_GPT5.2Low'!B:E,4,0),0)=1,VLOOKUP(B121,'Results_GPT5.2Low'!B:P,15,0),1000))</f>
        <v>78</v>
      </c>
      <c r="Q121">
        <f>VLOOKUP(C121,Locs!A:C,3,0)</f>
        <v>46</v>
      </c>
      <c r="R121">
        <f>VLOOKUP(C121,Locs!A:F,6,0)</f>
        <v>2</v>
      </c>
    </row>
    <row r="122" spans="1:18" x14ac:dyDescent="0.45">
      <c r="A122">
        <v>116</v>
      </c>
      <c r="B122" t="str">
        <f t="shared" si="9"/>
        <v>task_id_126.dfy-5</v>
      </c>
      <c r="C122" t="s">
        <v>14</v>
      </c>
      <c r="D122">
        <v>5</v>
      </c>
      <c r="E122">
        <f>MAX(IFERROR(VLOOKUP(B122,'Results_ClaudeOpus4.5'!B:E,4,0),0),IFERROR(VLOOKUP(B122,'Results_GPT5.2Low'!B:E,4,0),0))</f>
        <v>1</v>
      </c>
      <c r="F122">
        <f>MAX('Results_ClaudeOpus4.5'!F122,'Results_GPT5.2Low'!F122)</f>
        <v>16.387699999999999</v>
      </c>
      <c r="G122">
        <f>MAX('Results_ClaudeOpus4.5'!G122,'Results_GPT5.2Low'!G122)</f>
        <v>2.4634999999999998</v>
      </c>
      <c r="H122">
        <f>MAX(IFERROR(VLOOKUP(B122,'Results_ClaudeOpus4.5'!B:H,7,0),0),IFERROR(VLOOKUP(B122,'Results_GPT5.2Low'!B:H,7,0),0))</f>
        <v>16.3627</v>
      </c>
      <c r="I122">
        <v>1</v>
      </c>
      <c r="J122">
        <v>1</v>
      </c>
      <c r="K122">
        <v>1</v>
      </c>
      <c r="L122">
        <f t="shared" si="5"/>
        <v>2</v>
      </c>
      <c r="M122">
        <f t="shared" si="6"/>
        <v>4</v>
      </c>
      <c r="N122">
        <f t="shared" si="7"/>
        <v>1</v>
      </c>
      <c r="O122">
        <f t="shared" si="8"/>
        <v>1</v>
      </c>
      <c r="P122">
        <f>MIN(IF(IFERROR(VLOOKUP(B122,'Results_ClaudeOpus4.5'!B:E,4,0),0)=1,VLOOKUP(B122,'Results_ClaudeOpus4.5'!B:P,15,0),1000),IF(IFERROR(VLOOKUP(B122,'Results_GPT5.2Low'!B:E,4,0),0)=1,VLOOKUP(B122,'Results_GPT5.2Low'!B:P,15,0),1000))</f>
        <v>91</v>
      </c>
      <c r="Q122">
        <f>VLOOKUP(C122,Locs!A:C,3,0)</f>
        <v>46</v>
      </c>
      <c r="R122">
        <f>VLOOKUP(C122,Locs!A:F,6,0)</f>
        <v>2</v>
      </c>
    </row>
    <row r="123" spans="1:18" x14ac:dyDescent="0.45">
      <c r="A123">
        <v>117</v>
      </c>
      <c r="B123" t="str">
        <f t="shared" si="9"/>
        <v>task_id_133.dfy-1</v>
      </c>
      <c r="C123" t="s">
        <v>15</v>
      </c>
      <c r="D123">
        <v>1</v>
      </c>
      <c r="E123">
        <f>MAX(IFERROR(VLOOKUP(B123,'Results_ClaudeOpus4.5'!B:E,4,0),0),IFERROR(VLOOKUP(B123,'Results_GPT5.2Low'!B:E,4,0),0))</f>
        <v>1</v>
      </c>
      <c r="F123">
        <f>MAX('Results_ClaudeOpus4.5'!F123,'Results_GPT5.2Low'!F123)</f>
        <v>20.327400000000001</v>
      </c>
      <c r="G123">
        <f>MAX('Results_ClaudeOpus4.5'!G123,'Results_GPT5.2Low'!G123)</f>
        <v>2.2664</v>
      </c>
      <c r="H123">
        <f>MAX(IFERROR(VLOOKUP(B123,'Results_ClaudeOpus4.5'!B:H,7,0),0),IFERROR(VLOOKUP(B123,'Results_GPT5.2Low'!B:H,7,0),0))</f>
        <v>9.0039999999999996</v>
      </c>
      <c r="I123">
        <v>1</v>
      </c>
      <c r="J123">
        <v>1</v>
      </c>
      <c r="K123">
        <v>1</v>
      </c>
      <c r="L123">
        <f t="shared" si="5"/>
        <v>3</v>
      </c>
      <c r="M123">
        <f t="shared" si="6"/>
        <v>1</v>
      </c>
      <c r="N123">
        <f t="shared" si="7"/>
        <v>1</v>
      </c>
      <c r="O123">
        <f t="shared" si="8"/>
        <v>1</v>
      </c>
      <c r="P123">
        <f>MIN(IF(IFERROR(VLOOKUP(B123,'Results_ClaudeOpus4.5'!B:E,4,0),0)=1,VLOOKUP(B123,'Results_ClaudeOpus4.5'!B:P,15,0),1000),IF(IFERROR(VLOOKUP(B123,'Results_GPT5.2Low'!B:E,4,0),0)=1,VLOOKUP(B123,'Results_GPT5.2Low'!B:P,15,0),1000))</f>
        <v>29</v>
      </c>
      <c r="Q123">
        <f>VLOOKUP(C123,Locs!A:C,3,0)</f>
        <v>28</v>
      </c>
      <c r="R123">
        <f>VLOOKUP(C123,Locs!A:F,6,0)</f>
        <v>0</v>
      </c>
    </row>
    <row r="124" spans="1:18" x14ac:dyDescent="0.45">
      <c r="A124">
        <v>118</v>
      </c>
      <c r="B124" t="str">
        <f t="shared" si="9"/>
        <v>task_id_133.dfy-2</v>
      </c>
      <c r="C124" t="s">
        <v>15</v>
      </c>
      <c r="D124">
        <v>2</v>
      </c>
      <c r="E124">
        <f>MAX(IFERROR(VLOOKUP(B124,'Results_ClaudeOpus4.5'!B:E,4,0),0),IFERROR(VLOOKUP(B124,'Results_GPT5.2Low'!B:E,4,0),0))</f>
        <v>1</v>
      </c>
      <c r="F124">
        <f>MAX('Results_ClaudeOpus4.5'!F124,'Results_GPT5.2Low'!F124)</f>
        <v>24.656400000000001</v>
      </c>
      <c r="G124">
        <f>MAX('Results_ClaudeOpus4.5'!G124,'Results_GPT5.2Low'!G124)</f>
        <v>2.488</v>
      </c>
      <c r="H124">
        <f>MAX(IFERROR(VLOOKUP(B124,'Results_ClaudeOpus4.5'!B:H,7,0),0),IFERROR(VLOOKUP(B124,'Results_GPT5.2Low'!B:H,7,0),0))</f>
        <v>8.3858999999999995</v>
      </c>
      <c r="I124">
        <v>1</v>
      </c>
      <c r="J124">
        <v>1</v>
      </c>
      <c r="K124">
        <v>1</v>
      </c>
      <c r="L124">
        <f t="shared" si="5"/>
        <v>3</v>
      </c>
      <c r="M124">
        <f t="shared" si="6"/>
        <v>1</v>
      </c>
      <c r="N124">
        <f t="shared" si="7"/>
        <v>1</v>
      </c>
      <c r="O124">
        <f t="shared" si="8"/>
        <v>1</v>
      </c>
      <c r="P124">
        <f>MIN(IF(IFERROR(VLOOKUP(B124,'Results_ClaudeOpus4.5'!B:E,4,0),0)=1,VLOOKUP(B124,'Results_ClaudeOpus4.5'!B:P,15,0),1000),IF(IFERROR(VLOOKUP(B124,'Results_GPT5.2Low'!B:E,4,0),0)=1,VLOOKUP(B124,'Results_GPT5.2Low'!B:P,15,0),1000))</f>
        <v>29</v>
      </c>
      <c r="Q124">
        <f>VLOOKUP(C124,Locs!A:C,3,0)</f>
        <v>28</v>
      </c>
      <c r="R124">
        <f>VLOOKUP(C124,Locs!A:F,6,0)</f>
        <v>0</v>
      </c>
    </row>
    <row r="125" spans="1:18" x14ac:dyDescent="0.45">
      <c r="A125">
        <v>119</v>
      </c>
      <c r="B125" t="str">
        <f t="shared" si="9"/>
        <v>task_id_133.dfy-3</v>
      </c>
      <c r="C125" t="s">
        <v>15</v>
      </c>
      <c r="D125">
        <v>3</v>
      </c>
      <c r="E125">
        <f>MAX(IFERROR(VLOOKUP(B125,'Results_ClaudeOpus4.5'!B:E,4,0),0),IFERROR(VLOOKUP(B125,'Results_GPT5.2Low'!B:E,4,0),0))</f>
        <v>1</v>
      </c>
      <c r="F125">
        <f>MAX('Results_ClaudeOpus4.5'!F125,'Results_GPT5.2Low'!F125)</f>
        <v>8.798</v>
      </c>
      <c r="G125">
        <f>MAX('Results_ClaudeOpus4.5'!G125,'Results_GPT5.2Low'!G125)</f>
        <v>2.3001999999999998</v>
      </c>
      <c r="H125">
        <f>MAX(IFERROR(VLOOKUP(B125,'Results_ClaudeOpus4.5'!B:H,7,0),0),IFERROR(VLOOKUP(B125,'Results_GPT5.2Low'!B:H,7,0),0))</f>
        <v>20.319299999999998</v>
      </c>
      <c r="I125">
        <v>1</v>
      </c>
      <c r="J125">
        <v>1</v>
      </c>
      <c r="K125">
        <v>1</v>
      </c>
      <c r="L125">
        <f t="shared" si="5"/>
        <v>3</v>
      </c>
      <c r="M125">
        <f t="shared" si="6"/>
        <v>1</v>
      </c>
      <c r="N125">
        <f t="shared" si="7"/>
        <v>1</v>
      </c>
      <c r="O125">
        <f t="shared" si="8"/>
        <v>1</v>
      </c>
      <c r="P125">
        <f>MIN(IF(IFERROR(VLOOKUP(B125,'Results_ClaudeOpus4.5'!B:E,4,0),0)=1,VLOOKUP(B125,'Results_ClaudeOpus4.5'!B:P,15,0),1000),IF(IFERROR(VLOOKUP(B125,'Results_GPT5.2Low'!B:E,4,0),0)=1,VLOOKUP(B125,'Results_GPT5.2Low'!B:P,15,0),1000))</f>
        <v>29</v>
      </c>
      <c r="Q125">
        <f>VLOOKUP(C125,Locs!A:C,3,0)</f>
        <v>28</v>
      </c>
      <c r="R125">
        <f>VLOOKUP(C125,Locs!A:F,6,0)</f>
        <v>0</v>
      </c>
    </row>
    <row r="126" spans="1:18" x14ac:dyDescent="0.45">
      <c r="A126">
        <v>120</v>
      </c>
      <c r="B126" t="str">
        <f t="shared" si="9"/>
        <v>task_id_145.dfy-1</v>
      </c>
      <c r="C126" t="s">
        <v>16</v>
      </c>
      <c r="D126">
        <v>1</v>
      </c>
      <c r="E126">
        <f>MAX(IFERROR(VLOOKUP(B126,'Results_ClaudeOpus4.5'!B:E,4,0),0),IFERROR(VLOOKUP(B126,'Results_GPT5.2Low'!B:E,4,0),0))</f>
        <v>0</v>
      </c>
      <c r="F126">
        <f>MAX('Results_ClaudeOpus4.5'!F126,'Results_GPT5.2Low'!F126)</f>
        <v>20.483699999999999</v>
      </c>
      <c r="G126">
        <f>MAX('Results_ClaudeOpus4.5'!G126,'Results_GPT5.2Low'!G126)</f>
        <v>1.9591000000000001</v>
      </c>
      <c r="H126">
        <f>MAX(IFERROR(VLOOKUP(B126,'Results_ClaudeOpus4.5'!B:H,7,0),0),IFERROR(VLOOKUP(B126,'Results_GPT5.2Low'!B:H,7,0),0))</f>
        <v>20.461300000000001</v>
      </c>
      <c r="I126">
        <v>1</v>
      </c>
      <c r="J126">
        <v>1</v>
      </c>
      <c r="K126">
        <v>1</v>
      </c>
      <c r="L126">
        <f t="shared" si="5"/>
        <v>0</v>
      </c>
      <c r="M126">
        <f t="shared" si="6"/>
        <v>0</v>
      </c>
      <c r="N126">
        <f t="shared" si="7"/>
        <v>0</v>
      </c>
      <c r="O126">
        <f t="shared" si="8"/>
        <v>0</v>
      </c>
      <c r="P126">
        <f>MIN(IF(IFERROR(VLOOKUP(B126,'Results_ClaudeOpus4.5'!B:E,4,0),0)=1,VLOOKUP(B126,'Results_ClaudeOpus4.5'!B:P,15,0),1000),IF(IFERROR(VLOOKUP(B126,'Results_GPT5.2Low'!B:E,4,0),0)=1,VLOOKUP(B126,'Results_GPT5.2Low'!B:P,15,0),1000))</f>
        <v>1000</v>
      </c>
      <c r="Q126">
        <f>VLOOKUP(C126,Locs!A:C,3,0)</f>
        <v>37</v>
      </c>
      <c r="R126">
        <f>VLOOKUP(C126,Locs!A:F,6,0)</f>
        <v>6</v>
      </c>
    </row>
    <row r="127" spans="1:18" x14ac:dyDescent="0.45">
      <c r="A127">
        <v>121</v>
      </c>
      <c r="B127" t="str">
        <f t="shared" si="9"/>
        <v>task_id_145.dfy-2</v>
      </c>
      <c r="C127" t="s">
        <v>16</v>
      </c>
      <c r="D127">
        <v>2</v>
      </c>
      <c r="E127">
        <f>MAX(IFERROR(VLOOKUP(B127,'Results_ClaudeOpus4.5'!B:E,4,0),0),IFERROR(VLOOKUP(B127,'Results_GPT5.2Low'!B:E,4,0),0))</f>
        <v>0</v>
      </c>
      <c r="F127">
        <f>MAX('Results_ClaudeOpus4.5'!F127,'Results_GPT5.2Low'!F127)</f>
        <v>12.3942</v>
      </c>
      <c r="G127">
        <f>MAX('Results_ClaudeOpus4.5'!G127,'Results_GPT5.2Low'!G127)</f>
        <v>1.0516000000000001</v>
      </c>
      <c r="H127">
        <f>MAX(IFERROR(VLOOKUP(B127,'Results_ClaudeOpus4.5'!B:H,7,0),0),IFERROR(VLOOKUP(B127,'Results_GPT5.2Low'!B:H,7,0),0))</f>
        <v>12.3927</v>
      </c>
      <c r="I127">
        <v>1</v>
      </c>
      <c r="J127">
        <v>1</v>
      </c>
      <c r="K127">
        <v>1</v>
      </c>
      <c r="L127">
        <f t="shared" si="5"/>
        <v>0</v>
      </c>
      <c r="M127">
        <f t="shared" si="6"/>
        <v>0</v>
      </c>
      <c r="N127">
        <f t="shared" si="7"/>
        <v>0</v>
      </c>
      <c r="O127">
        <f t="shared" si="8"/>
        <v>0</v>
      </c>
      <c r="P127">
        <f>MIN(IF(IFERROR(VLOOKUP(B127,'Results_ClaudeOpus4.5'!B:E,4,0),0)=1,VLOOKUP(B127,'Results_ClaudeOpus4.5'!B:P,15,0),1000),IF(IFERROR(VLOOKUP(B127,'Results_GPT5.2Low'!B:E,4,0),0)=1,VLOOKUP(B127,'Results_GPT5.2Low'!B:P,15,0),1000))</f>
        <v>1000</v>
      </c>
      <c r="Q127">
        <f>VLOOKUP(C127,Locs!A:C,3,0)</f>
        <v>37</v>
      </c>
      <c r="R127">
        <f>VLOOKUP(C127,Locs!A:F,6,0)</f>
        <v>6</v>
      </c>
    </row>
    <row r="128" spans="1:18" x14ac:dyDescent="0.45">
      <c r="A128">
        <v>122</v>
      </c>
      <c r="B128" t="str">
        <f t="shared" si="9"/>
        <v>task_id_145.dfy-3</v>
      </c>
      <c r="C128" t="s">
        <v>16</v>
      </c>
      <c r="D128">
        <v>3</v>
      </c>
      <c r="E128">
        <f>MAX(IFERROR(VLOOKUP(B128,'Results_ClaudeOpus4.5'!B:E,4,0),0),IFERROR(VLOOKUP(B128,'Results_GPT5.2Low'!B:E,4,0),0))</f>
        <v>0</v>
      </c>
      <c r="F128">
        <f>MAX('Results_ClaudeOpus4.5'!F128,'Results_GPT5.2Low'!F128)</f>
        <v>17.2822</v>
      </c>
      <c r="G128">
        <f>MAX('Results_ClaudeOpus4.5'!G128,'Results_GPT5.2Low'!G128)</f>
        <v>1.7726999999999999</v>
      </c>
      <c r="H128">
        <f>MAX(IFERROR(VLOOKUP(B128,'Results_ClaudeOpus4.5'!B:H,7,0),0),IFERROR(VLOOKUP(B128,'Results_GPT5.2Low'!B:H,7,0),0))</f>
        <v>17.280100000000001</v>
      </c>
      <c r="I128">
        <v>1</v>
      </c>
      <c r="J128">
        <v>1</v>
      </c>
      <c r="K128">
        <v>1</v>
      </c>
      <c r="L128">
        <f t="shared" si="5"/>
        <v>0</v>
      </c>
      <c r="M128">
        <f t="shared" si="6"/>
        <v>0</v>
      </c>
      <c r="N128">
        <f t="shared" si="7"/>
        <v>0</v>
      </c>
      <c r="O128">
        <f t="shared" si="8"/>
        <v>0</v>
      </c>
      <c r="P128">
        <f>MIN(IF(IFERROR(VLOOKUP(B128,'Results_ClaudeOpus4.5'!B:E,4,0),0)=1,VLOOKUP(B128,'Results_ClaudeOpus4.5'!B:P,15,0),1000),IF(IFERROR(VLOOKUP(B128,'Results_GPT5.2Low'!B:E,4,0),0)=1,VLOOKUP(B128,'Results_GPT5.2Low'!B:P,15,0),1000))</f>
        <v>1000</v>
      </c>
      <c r="Q128">
        <f>VLOOKUP(C128,Locs!A:C,3,0)</f>
        <v>37</v>
      </c>
      <c r="R128">
        <f>VLOOKUP(C128,Locs!A:F,6,0)</f>
        <v>6</v>
      </c>
    </row>
    <row r="129" spans="1:18" x14ac:dyDescent="0.45">
      <c r="A129">
        <v>123</v>
      </c>
      <c r="B129" t="str">
        <f t="shared" si="9"/>
        <v>task_id_145.dfy-4</v>
      </c>
      <c r="C129" t="s">
        <v>16</v>
      </c>
      <c r="D129">
        <v>4</v>
      </c>
      <c r="E129">
        <f>MAX(IFERROR(VLOOKUP(B129,'Results_ClaudeOpus4.5'!B:E,4,0),0),IFERROR(VLOOKUP(B129,'Results_GPT5.2Low'!B:E,4,0),0))</f>
        <v>0</v>
      </c>
      <c r="F129">
        <f>MAX('Results_ClaudeOpus4.5'!F129,'Results_GPT5.2Low'!F129)</f>
        <v>28.767399999999999</v>
      </c>
      <c r="G129">
        <f>MAX('Results_ClaudeOpus4.5'!G129,'Results_GPT5.2Low'!G129)</f>
        <v>2.3976999999999999</v>
      </c>
      <c r="H129">
        <f>MAX(IFERROR(VLOOKUP(B129,'Results_ClaudeOpus4.5'!B:H,7,0),0),IFERROR(VLOOKUP(B129,'Results_GPT5.2Low'!B:H,7,0),0))</f>
        <v>28.764299999999999</v>
      </c>
      <c r="I129">
        <v>1</v>
      </c>
      <c r="J129">
        <v>1</v>
      </c>
      <c r="K129">
        <v>1</v>
      </c>
      <c r="L129">
        <f t="shared" si="5"/>
        <v>0</v>
      </c>
      <c r="M129">
        <f t="shared" si="6"/>
        <v>0</v>
      </c>
      <c r="N129">
        <f t="shared" si="7"/>
        <v>0</v>
      </c>
      <c r="O129">
        <f t="shared" si="8"/>
        <v>0</v>
      </c>
      <c r="P129">
        <f>MIN(IF(IFERROR(VLOOKUP(B129,'Results_ClaudeOpus4.5'!B:E,4,0),0)=1,VLOOKUP(B129,'Results_ClaudeOpus4.5'!B:P,15,0),1000),IF(IFERROR(VLOOKUP(B129,'Results_GPT5.2Low'!B:E,4,0),0)=1,VLOOKUP(B129,'Results_GPT5.2Low'!B:P,15,0),1000))</f>
        <v>1000</v>
      </c>
      <c r="Q129">
        <f>VLOOKUP(C129,Locs!A:C,3,0)</f>
        <v>37</v>
      </c>
      <c r="R129">
        <f>VLOOKUP(C129,Locs!A:F,6,0)</f>
        <v>6</v>
      </c>
    </row>
    <row r="130" spans="1:18" x14ac:dyDescent="0.45">
      <c r="A130">
        <v>124</v>
      </c>
      <c r="B130" t="str">
        <f t="shared" si="9"/>
        <v>task_id_145.dfy-5</v>
      </c>
      <c r="C130" t="s">
        <v>16</v>
      </c>
      <c r="D130">
        <v>5</v>
      </c>
      <c r="E130">
        <f>MAX(IFERROR(VLOOKUP(B130,'Results_ClaudeOpus4.5'!B:E,4,0),0),IFERROR(VLOOKUP(B130,'Results_GPT5.2Low'!B:E,4,0),0))</f>
        <v>0</v>
      </c>
      <c r="F130">
        <f>MAX('Results_ClaudeOpus4.5'!F130,'Results_GPT5.2Low'!F130)</f>
        <v>26.987500000000001</v>
      </c>
      <c r="G130">
        <f>MAX('Results_ClaudeOpus4.5'!G130,'Results_GPT5.2Low'!G130)</f>
        <v>2.4049999999999998</v>
      </c>
      <c r="H130">
        <f>MAX(IFERROR(VLOOKUP(B130,'Results_ClaudeOpus4.5'!B:H,7,0),0),IFERROR(VLOOKUP(B130,'Results_GPT5.2Low'!B:H,7,0),0))</f>
        <v>26.985099999999999</v>
      </c>
      <c r="I130">
        <v>1</v>
      </c>
      <c r="J130">
        <v>1</v>
      </c>
      <c r="K130">
        <v>1</v>
      </c>
      <c r="L130">
        <f t="shared" si="5"/>
        <v>0</v>
      </c>
      <c r="M130">
        <f t="shared" si="6"/>
        <v>0</v>
      </c>
      <c r="N130">
        <f t="shared" si="7"/>
        <v>0</v>
      </c>
      <c r="O130">
        <f t="shared" si="8"/>
        <v>0</v>
      </c>
      <c r="P130">
        <f>MIN(IF(IFERROR(VLOOKUP(B130,'Results_ClaudeOpus4.5'!B:E,4,0),0)=1,VLOOKUP(B130,'Results_ClaudeOpus4.5'!B:P,15,0),1000),IF(IFERROR(VLOOKUP(B130,'Results_GPT5.2Low'!B:E,4,0),0)=1,VLOOKUP(B130,'Results_GPT5.2Low'!B:P,15,0),1000))</f>
        <v>1000</v>
      </c>
      <c r="Q130">
        <f>VLOOKUP(C130,Locs!A:C,3,0)</f>
        <v>37</v>
      </c>
      <c r="R130">
        <f>VLOOKUP(C130,Locs!A:F,6,0)</f>
        <v>6</v>
      </c>
    </row>
    <row r="131" spans="1:18" x14ac:dyDescent="0.45">
      <c r="A131">
        <v>125</v>
      </c>
      <c r="B131" t="str">
        <f t="shared" si="9"/>
        <v>task_id_161.dfy-1</v>
      </c>
      <c r="C131" t="s">
        <v>17</v>
      </c>
      <c r="D131">
        <v>1</v>
      </c>
      <c r="E131">
        <f>MAX(IFERROR(VLOOKUP(B131,'Results_ClaudeOpus4.5'!B:E,4,0),0),IFERROR(VLOOKUP(B131,'Results_GPT5.2Low'!B:E,4,0),0))</f>
        <v>0</v>
      </c>
      <c r="F131">
        <f>MAX('Results_ClaudeOpus4.5'!F131,'Results_GPT5.2Low'!F131)</f>
        <v>13.775600000000001</v>
      </c>
      <c r="G131">
        <f>MAX('Results_ClaudeOpus4.5'!G131,'Results_GPT5.2Low'!G131)</f>
        <v>1.9269000000000001</v>
      </c>
      <c r="H131">
        <f>MAX(IFERROR(VLOOKUP(B131,'Results_ClaudeOpus4.5'!B:H,7,0),0),IFERROR(VLOOKUP(B131,'Results_GPT5.2Low'!B:H,7,0),0))</f>
        <v>13.7523</v>
      </c>
      <c r="I131">
        <v>1</v>
      </c>
      <c r="J131">
        <v>0</v>
      </c>
      <c r="K131">
        <v>0</v>
      </c>
      <c r="L131">
        <f t="shared" ref="L131:L194" si="10">COUNTIFS(C:C,C131,E:E,1)</f>
        <v>0</v>
      </c>
      <c r="M131">
        <f t="shared" ref="M131:M194" si="11">_xlfn.MINIFS(D:D,C:C,C131,E:E,1)</f>
        <v>0</v>
      </c>
      <c r="N131">
        <f t="shared" ref="N131:N194" si="12">CHOOSE(L131+1,0,2/3,1,1)</f>
        <v>0</v>
      </c>
      <c r="O131">
        <f t="shared" ref="O131:O194" si="13">IF(L131&gt;0,1,0)</f>
        <v>0</v>
      </c>
      <c r="P131">
        <f>MIN(IF(IFERROR(VLOOKUP(B131,'Results_ClaudeOpus4.5'!B:E,4,0),0)=1,VLOOKUP(B131,'Results_ClaudeOpus4.5'!B:P,15,0),1000),IF(IFERROR(VLOOKUP(B131,'Results_GPT5.2Low'!B:E,4,0),0)=1,VLOOKUP(B131,'Results_GPT5.2Low'!B:P,15,0),1000))</f>
        <v>1000</v>
      </c>
      <c r="Q131">
        <f>VLOOKUP(C131,Locs!A:C,3,0)</f>
        <v>59</v>
      </c>
      <c r="R131">
        <f>VLOOKUP(C131,Locs!A:F,6,0)</f>
        <v>9</v>
      </c>
    </row>
    <row r="132" spans="1:18" x14ac:dyDescent="0.45">
      <c r="A132">
        <v>126</v>
      </c>
      <c r="B132" t="str">
        <f t="shared" si="9"/>
        <v>task_id_161.dfy-2</v>
      </c>
      <c r="C132" t="s">
        <v>17</v>
      </c>
      <c r="D132">
        <v>2</v>
      </c>
      <c r="E132">
        <f>MAX(IFERROR(VLOOKUP(B132,'Results_ClaudeOpus4.5'!B:E,4,0),0),IFERROR(VLOOKUP(B132,'Results_GPT5.2Low'!B:E,4,0),0))</f>
        <v>0</v>
      </c>
      <c r="F132">
        <f>MAX('Results_ClaudeOpus4.5'!F132,'Results_GPT5.2Low'!F132)</f>
        <v>15.113300000000001</v>
      </c>
      <c r="G132">
        <f>MAX('Results_ClaudeOpus4.5'!G132,'Results_GPT5.2Low'!G132)</f>
        <v>2.3656000000000001</v>
      </c>
      <c r="H132">
        <f>MAX(IFERROR(VLOOKUP(B132,'Results_ClaudeOpus4.5'!B:H,7,0),0),IFERROR(VLOOKUP(B132,'Results_GPT5.2Low'!B:H,7,0),0))</f>
        <v>15.111800000000001</v>
      </c>
      <c r="I132">
        <v>1</v>
      </c>
      <c r="J132">
        <v>0</v>
      </c>
      <c r="K132">
        <v>0</v>
      </c>
      <c r="L132">
        <f t="shared" si="10"/>
        <v>0</v>
      </c>
      <c r="M132">
        <f t="shared" si="11"/>
        <v>0</v>
      </c>
      <c r="N132">
        <f t="shared" si="12"/>
        <v>0</v>
      </c>
      <c r="O132">
        <f t="shared" si="13"/>
        <v>0</v>
      </c>
      <c r="P132">
        <f>MIN(IF(IFERROR(VLOOKUP(B132,'Results_ClaudeOpus4.5'!B:E,4,0),0)=1,VLOOKUP(B132,'Results_ClaudeOpus4.5'!B:P,15,0),1000),IF(IFERROR(VLOOKUP(B132,'Results_GPT5.2Low'!B:E,4,0),0)=1,VLOOKUP(B132,'Results_GPT5.2Low'!B:P,15,0),1000))</f>
        <v>1000</v>
      </c>
      <c r="Q132">
        <f>VLOOKUP(C132,Locs!A:C,3,0)</f>
        <v>59</v>
      </c>
      <c r="R132">
        <f>VLOOKUP(C132,Locs!A:F,6,0)</f>
        <v>9</v>
      </c>
    </row>
    <row r="133" spans="1:18" x14ac:dyDescent="0.45">
      <c r="A133">
        <v>127</v>
      </c>
      <c r="B133" t="str">
        <f t="shared" si="9"/>
        <v>task_id_161.dfy-3</v>
      </c>
      <c r="C133" t="s">
        <v>17</v>
      </c>
      <c r="D133">
        <v>3</v>
      </c>
      <c r="E133">
        <f>MAX(IFERROR(VLOOKUP(B133,'Results_ClaudeOpus4.5'!B:E,4,0),0),IFERROR(VLOOKUP(B133,'Results_GPT5.2Low'!B:E,4,0),0))</f>
        <v>0</v>
      </c>
      <c r="F133">
        <f>MAX('Results_ClaudeOpus4.5'!F133,'Results_GPT5.2Low'!F133)</f>
        <v>22.586600000000001</v>
      </c>
      <c r="G133">
        <f>MAX('Results_ClaudeOpus4.5'!G133,'Results_GPT5.2Low'!G133)</f>
        <v>2.5164</v>
      </c>
      <c r="H133">
        <f>MAX(IFERROR(VLOOKUP(B133,'Results_ClaudeOpus4.5'!B:H,7,0),0),IFERROR(VLOOKUP(B133,'Results_GPT5.2Low'!B:H,7,0),0))</f>
        <v>22.584900000000001</v>
      </c>
      <c r="I133">
        <v>1</v>
      </c>
      <c r="J133">
        <v>0</v>
      </c>
      <c r="K133">
        <v>0</v>
      </c>
      <c r="L133">
        <f t="shared" si="10"/>
        <v>0</v>
      </c>
      <c r="M133">
        <f t="shared" si="11"/>
        <v>0</v>
      </c>
      <c r="N133">
        <f t="shared" si="12"/>
        <v>0</v>
      </c>
      <c r="O133">
        <f t="shared" si="13"/>
        <v>0</v>
      </c>
      <c r="P133">
        <f>MIN(IF(IFERROR(VLOOKUP(B133,'Results_ClaudeOpus4.5'!B:E,4,0),0)=1,VLOOKUP(B133,'Results_ClaudeOpus4.5'!B:P,15,0),1000),IF(IFERROR(VLOOKUP(B133,'Results_GPT5.2Low'!B:E,4,0),0)=1,VLOOKUP(B133,'Results_GPT5.2Low'!B:P,15,0),1000))</f>
        <v>1000</v>
      </c>
      <c r="Q133">
        <f>VLOOKUP(C133,Locs!A:C,3,0)</f>
        <v>59</v>
      </c>
      <c r="R133">
        <f>VLOOKUP(C133,Locs!A:F,6,0)</f>
        <v>9</v>
      </c>
    </row>
    <row r="134" spans="1:18" x14ac:dyDescent="0.45">
      <c r="A134">
        <v>128</v>
      </c>
      <c r="B134" t="str">
        <f t="shared" si="9"/>
        <v>task_id_161.dfy-4</v>
      </c>
      <c r="C134" t="s">
        <v>17</v>
      </c>
      <c r="D134">
        <v>4</v>
      </c>
      <c r="E134">
        <f>MAX(IFERROR(VLOOKUP(B134,'Results_ClaudeOpus4.5'!B:E,4,0),0),IFERROR(VLOOKUP(B134,'Results_GPT5.2Low'!B:E,4,0),0))</f>
        <v>0</v>
      </c>
      <c r="F134">
        <f>MAX('Results_ClaudeOpus4.5'!F134,'Results_GPT5.2Low'!F134)</f>
        <v>27.395299999999999</v>
      </c>
      <c r="G134">
        <f>MAX('Results_ClaudeOpus4.5'!G134,'Results_GPT5.2Low'!G134)</f>
        <v>2.5832999999999999</v>
      </c>
      <c r="H134">
        <f>MAX(IFERROR(VLOOKUP(B134,'Results_ClaudeOpus4.5'!B:H,7,0),0),IFERROR(VLOOKUP(B134,'Results_GPT5.2Low'!B:H,7,0),0))</f>
        <v>27.3735</v>
      </c>
      <c r="I134">
        <v>0</v>
      </c>
      <c r="J134">
        <v>0</v>
      </c>
      <c r="K134">
        <v>0</v>
      </c>
      <c r="L134">
        <f t="shared" si="10"/>
        <v>0</v>
      </c>
      <c r="M134">
        <f t="shared" si="11"/>
        <v>0</v>
      </c>
      <c r="N134">
        <f t="shared" si="12"/>
        <v>0</v>
      </c>
      <c r="O134">
        <f t="shared" si="13"/>
        <v>0</v>
      </c>
      <c r="P134">
        <f>MIN(IF(IFERROR(VLOOKUP(B134,'Results_ClaudeOpus4.5'!B:E,4,0),0)=1,VLOOKUP(B134,'Results_ClaudeOpus4.5'!B:P,15,0),1000),IF(IFERROR(VLOOKUP(B134,'Results_GPT5.2Low'!B:E,4,0),0)=1,VLOOKUP(B134,'Results_GPT5.2Low'!B:P,15,0),1000))</f>
        <v>1000</v>
      </c>
      <c r="Q134">
        <f>VLOOKUP(C134,Locs!A:C,3,0)</f>
        <v>59</v>
      </c>
      <c r="R134">
        <f>VLOOKUP(C134,Locs!A:F,6,0)</f>
        <v>9</v>
      </c>
    </row>
    <row r="135" spans="1:18" x14ac:dyDescent="0.45">
      <c r="A135">
        <v>129</v>
      </c>
      <c r="B135" t="str">
        <f t="shared" ref="B135:B198" si="14">C135&amp;"-"&amp;D135</f>
        <v>task_id_161.dfy-5</v>
      </c>
      <c r="C135" t="s">
        <v>17</v>
      </c>
      <c r="D135">
        <v>5</v>
      </c>
      <c r="E135">
        <f>MAX(IFERROR(VLOOKUP(B135,'Results_ClaudeOpus4.5'!B:E,4,0),0),IFERROR(VLOOKUP(B135,'Results_GPT5.2Low'!B:E,4,0),0))</f>
        <v>0</v>
      </c>
      <c r="F135">
        <f>MAX('Results_ClaudeOpus4.5'!F135,'Results_GPT5.2Low'!F135)</f>
        <v>19.859200000000001</v>
      </c>
      <c r="G135">
        <f>MAX('Results_ClaudeOpus4.5'!G135,'Results_GPT5.2Low'!G135)</f>
        <v>2.6069</v>
      </c>
      <c r="H135">
        <f>MAX(IFERROR(VLOOKUP(B135,'Results_ClaudeOpus4.5'!B:H,7,0),0),IFERROR(VLOOKUP(B135,'Results_GPT5.2Low'!B:H,7,0),0))</f>
        <v>19.8569</v>
      </c>
      <c r="I135">
        <v>1</v>
      </c>
      <c r="J135">
        <v>0</v>
      </c>
      <c r="K135">
        <v>0</v>
      </c>
      <c r="L135">
        <f t="shared" si="10"/>
        <v>0</v>
      </c>
      <c r="M135">
        <f t="shared" si="11"/>
        <v>0</v>
      </c>
      <c r="N135">
        <f t="shared" si="12"/>
        <v>0</v>
      </c>
      <c r="O135">
        <f t="shared" si="13"/>
        <v>0</v>
      </c>
      <c r="P135">
        <f>MIN(IF(IFERROR(VLOOKUP(B135,'Results_ClaudeOpus4.5'!B:E,4,0),0)=1,VLOOKUP(B135,'Results_ClaudeOpus4.5'!B:P,15,0),1000),IF(IFERROR(VLOOKUP(B135,'Results_GPT5.2Low'!B:E,4,0),0)=1,VLOOKUP(B135,'Results_GPT5.2Low'!B:P,15,0),1000))</f>
        <v>1000</v>
      </c>
      <c r="Q135">
        <f>VLOOKUP(C135,Locs!A:C,3,0)</f>
        <v>59</v>
      </c>
      <c r="R135">
        <f>VLOOKUP(C135,Locs!A:F,6,0)</f>
        <v>9</v>
      </c>
    </row>
    <row r="136" spans="1:18" x14ac:dyDescent="0.45">
      <c r="A136">
        <v>130</v>
      </c>
      <c r="B136" t="str">
        <f t="shared" si="14"/>
        <v>task_id_170.dfy-1</v>
      </c>
      <c r="C136" t="s">
        <v>18</v>
      </c>
      <c r="D136">
        <v>1</v>
      </c>
      <c r="E136">
        <f>MAX(IFERROR(VLOOKUP(B136,'Results_ClaudeOpus4.5'!B:E,4,0),0),IFERROR(VLOOKUP(B136,'Results_GPT5.2Low'!B:E,4,0),0))</f>
        <v>1</v>
      </c>
      <c r="F136">
        <f>MAX('Results_ClaudeOpus4.5'!F136,'Results_GPT5.2Low'!F136)</f>
        <v>7.2736999999999998</v>
      </c>
      <c r="G136">
        <f>MAX('Results_ClaudeOpus4.5'!G136,'Results_GPT5.2Low'!G136)</f>
        <v>2.2391000000000001</v>
      </c>
      <c r="H136">
        <f>MAX(IFERROR(VLOOKUP(B136,'Results_ClaudeOpus4.5'!B:H,7,0),0),IFERROR(VLOOKUP(B136,'Results_GPT5.2Low'!B:H,7,0),0))</f>
        <v>7.2523999999999997</v>
      </c>
      <c r="I136">
        <v>1</v>
      </c>
      <c r="J136">
        <v>0</v>
      </c>
      <c r="K136">
        <v>0</v>
      </c>
      <c r="L136">
        <f t="shared" si="10"/>
        <v>2</v>
      </c>
      <c r="M136">
        <f t="shared" si="11"/>
        <v>1</v>
      </c>
      <c r="N136">
        <f t="shared" si="12"/>
        <v>1</v>
      </c>
      <c r="O136">
        <f t="shared" si="13"/>
        <v>1</v>
      </c>
      <c r="P136">
        <f>MIN(IF(IFERROR(VLOOKUP(B136,'Results_ClaudeOpus4.5'!B:E,4,0),0)=1,VLOOKUP(B136,'Results_ClaudeOpus4.5'!B:P,15,0),1000),IF(IFERROR(VLOOKUP(B136,'Results_GPT5.2Low'!B:E,4,0),0)=1,VLOOKUP(B136,'Results_GPT5.2Low'!B:P,15,0),1000))</f>
        <v>29</v>
      </c>
      <c r="Q136">
        <f>VLOOKUP(C136,Locs!A:C,3,0)</f>
        <v>28</v>
      </c>
      <c r="R136">
        <f>VLOOKUP(C136,Locs!A:F,6,0)</f>
        <v>1</v>
      </c>
    </row>
    <row r="137" spans="1:18" x14ac:dyDescent="0.45">
      <c r="A137">
        <v>131</v>
      </c>
      <c r="B137" t="str">
        <f t="shared" si="14"/>
        <v>task_id_170.dfy-2</v>
      </c>
      <c r="C137" t="s">
        <v>18</v>
      </c>
      <c r="D137">
        <v>2</v>
      </c>
      <c r="E137">
        <f>MAX(IFERROR(VLOOKUP(B137,'Results_ClaudeOpus4.5'!B:E,4,0),0),IFERROR(VLOOKUP(B137,'Results_GPT5.2Low'!B:E,4,0),0))</f>
        <v>1</v>
      </c>
      <c r="F137">
        <f>MAX('Results_ClaudeOpus4.5'!F137,'Results_GPT5.2Low'!F137)</f>
        <v>8.1030999999999995</v>
      </c>
      <c r="G137">
        <f>MAX('Results_ClaudeOpus4.5'!G137,'Results_GPT5.2Low'!G137)</f>
        <v>2.2522000000000002</v>
      </c>
      <c r="H137">
        <f>MAX(IFERROR(VLOOKUP(B137,'Results_ClaudeOpus4.5'!B:H,7,0),0),IFERROR(VLOOKUP(B137,'Results_GPT5.2Low'!B:H,7,0),0))</f>
        <v>8.0983000000000001</v>
      </c>
      <c r="I137">
        <v>1</v>
      </c>
      <c r="J137">
        <v>1</v>
      </c>
      <c r="K137">
        <v>1</v>
      </c>
      <c r="L137">
        <f t="shared" si="10"/>
        <v>2</v>
      </c>
      <c r="M137">
        <f t="shared" si="11"/>
        <v>1</v>
      </c>
      <c r="N137">
        <f t="shared" si="12"/>
        <v>1</v>
      </c>
      <c r="O137">
        <f t="shared" si="13"/>
        <v>1</v>
      </c>
      <c r="P137">
        <f>MIN(IF(IFERROR(VLOOKUP(B137,'Results_ClaudeOpus4.5'!B:E,4,0),0)=1,VLOOKUP(B137,'Results_ClaudeOpus4.5'!B:P,15,0),1000),IF(IFERROR(VLOOKUP(B137,'Results_GPT5.2Low'!B:E,4,0),0)=1,VLOOKUP(B137,'Results_GPT5.2Low'!B:P,15,0),1000))</f>
        <v>29</v>
      </c>
      <c r="Q137">
        <f>VLOOKUP(C137,Locs!A:C,3,0)</f>
        <v>28</v>
      </c>
      <c r="R137">
        <f>VLOOKUP(C137,Locs!A:F,6,0)</f>
        <v>1</v>
      </c>
    </row>
    <row r="138" spans="1:18" x14ac:dyDescent="0.45">
      <c r="A138">
        <v>132</v>
      </c>
      <c r="B138" t="str">
        <f t="shared" si="14"/>
        <v>task_id_170.dfy-3</v>
      </c>
      <c r="C138" t="s">
        <v>18</v>
      </c>
      <c r="D138">
        <v>3</v>
      </c>
      <c r="E138">
        <f>MAX(IFERROR(VLOOKUP(B138,'Results_ClaudeOpus4.5'!B:E,4,0),0),IFERROR(VLOOKUP(B138,'Results_GPT5.2Low'!B:E,4,0),0))</f>
        <v>0</v>
      </c>
      <c r="F138">
        <f>MAX('Results_ClaudeOpus4.5'!F138,'Results_GPT5.2Low'!F138)</f>
        <v>9.7199000000000009</v>
      </c>
      <c r="G138">
        <f>MAX('Results_ClaudeOpus4.5'!G138,'Results_GPT5.2Low'!G138)</f>
        <v>2.3148</v>
      </c>
      <c r="H138">
        <f>MAX(IFERROR(VLOOKUP(B138,'Results_ClaudeOpus4.5'!B:H,7,0),0),IFERROR(VLOOKUP(B138,'Results_GPT5.2Low'!B:H,7,0),0))</f>
        <v>9.7172000000000001</v>
      </c>
      <c r="I138">
        <v>1</v>
      </c>
      <c r="J138">
        <v>1</v>
      </c>
      <c r="K138">
        <v>1</v>
      </c>
      <c r="L138">
        <f t="shared" si="10"/>
        <v>2</v>
      </c>
      <c r="M138">
        <f t="shared" si="11"/>
        <v>1</v>
      </c>
      <c r="N138">
        <f t="shared" si="12"/>
        <v>1</v>
      </c>
      <c r="O138">
        <f t="shared" si="13"/>
        <v>1</v>
      </c>
      <c r="P138">
        <f>MIN(IF(IFERROR(VLOOKUP(B138,'Results_ClaudeOpus4.5'!B:E,4,0),0)=1,VLOOKUP(B138,'Results_ClaudeOpus4.5'!B:P,15,0),1000),IF(IFERROR(VLOOKUP(B138,'Results_GPT5.2Low'!B:E,4,0),0)=1,VLOOKUP(B138,'Results_GPT5.2Low'!B:P,15,0),1000))</f>
        <v>1000</v>
      </c>
      <c r="Q138">
        <f>VLOOKUP(C138,Locs!A:C,3,0)</f>
        <v>28</v>
      </c>
      <c r="R138">
        <f>VLOOKUP(C138,Locs!A:F,6,0)</f>
        <v>1</v>
      </c>
    </row>
    <row r="139" spans="1:18" x14ac:dyDescent="0.45">
      <c r="A139">
        <v>133</v>
      </c>
      <c r="B139" t="str">
        <f t="shared" si="14"/>
        <v>task_id_18.dfy-1</v>
      </c>
      <c r="C139" t="s">
        <v>19</v>
      </c>
      <c r="D139">
        <v>1</v>
      </c>
      <c r="E139">
        <f>MAX(IFERROR(VLOOKUP(B139,'Results_ClaudeOpus4.5'!B:E,4,0),0),IFERROR(VLOOKUP(B139,'Results_GPT5.2Low'!B:E,4,0),0))</f>
        <v>0</v>
      </c>
      <c r="F139">
        <f>MAX('Results_ClaudeOpus4.5'!F139,'Results_GPT5.2Low'!F139)</f>
        <v>19.067599999999999</v>
      </c>
      <c r="G139">
        <f>MAX('Results_ClaudeOpus4.5'!G139,'Results_GPT5.2Low'!G139)</f>
        <v>4.3819999999999997</v>
      </c>
      <c r="H139">
        <f>MAX(IFERROR(VLOOKUP(B139,'Results_ClaudeOpus4.5'!B:H,7,0),0),IFERROR(VLOOKUP(B139,'Results_GPT5.2Low'!B:H,7,0),0))</f>
        <v>13.8047</v>
      </c>
      <c r="I139">
        <v>1</v>
      </c>
      <c r="J139">
        <v>1</v>
      </c>
      <c r="K139">
        <v>1</v>
      </c>
      <c r="L139">
        <f t="shared" si="10"/>
        <v>0</v>
      </c>
      <c r="M139">
        <f t="shared" si="11"/>
        <v>0</v>
      </c>
      <c r="N139">
        <f t="shared" si="12"/>
        <v>0</v>
      </c>
      <c r="O139">
        <f t="shared" si="13"/>
        <v>0</v>
      </c>
      <c r="P139">
        <f>MIN(IF(IFERROR(VLOOKUP(B139,'Results_ClaudeOpus4.5'!B:E,4,0),0)=1,VLOOKUP(B139,'Results_ClaudeOpus4.5'!B:P,15,0),1000),IF(IFERROR(VLOOKUP(B139,'Results_GPT5.2Low'!B:E,4,0),0)=1,VLOOKUP(B139,'Results_GPT5.2Low'!B:P,15,0),1000))</f>
        <v>1000</v>
      </c>
      <c r="Q139">
        <f>VLOOKUP(C139,Locs!A:C,3,0)</f>
        <v>30</v>
      </c>
      <c r="R139">
        <f>VLOOKUP(C139,Locs!A:F,6,0)</f>
        <v>4</v>
      </c>
    </row>
    <row r="140" spans="1:18" x14ac:dyDescent="0.45">
      <c r="A140">
        <v>134</v>
      </c>
      <c r="B140" t="str">
        <f t="shared" si="14"/>
        <v>task_id_18.dfy-2</v>
      </c>
      <c r="C140" t="s">
        <v>19</v>
      </c>
      <c r="D140">
        <v>2</v>
      </c>
      <c r="E140">
        <f>MAX(IFERROR(VLOOKUP(B140,'Results_ClaudeOpus4.5'!B:E,4,0),0),IFERROR(VLOOKUP(B140,'Results_GPT5.2Low'!B:E,4,0),0))</f>
        <v>0</v>
      </c>
      <c r="F140">
        <f>MAX('Results_ClaudeOpus4.5'!F140,'Results_GPT5.2Low'!F140)</f>
        <v>13.8284</v>
      </c>
      <c r="G140">
        <f>MAX('Results_ClaudeOpus4.5'!G140,'Results_GPT5.2Low'!G140)</f>
        <v>4.851</v>
      </c>
      <c r="H140">
        <f>MAX(IFERROR(VLOOKUP(B140,'Results_ClaudeOpus4.5'!B:H,7,0),0),IFERROR(VLOOKUP(B140,'Results_GPT5.2Low'!B:H,7,0),0))</f>
        <v>19.943300000000001</v>
      </c>
      <c r="I140">
        <v>1</v>
      </c>
      <c r="J140">
        <v>1</v>
      </c>
      <c r="K140">
        <v>1</v>
      </c>
      <c r="L140">
        <f t="shared" si="10"/>
        <v>0</v>
      </c>
      <c r="M140">
        <f t="shared" si="11"/>
        <v>0</v>
      </c>
      <c r="N140">
        <f t="shared" si="12"/>
        <v>0</v>
      </c>
      <c r="O140">
        <f t="shared" si="13"/>
        <v>0</v>
      </c>
      <c r="P140">
        <f>MIN(IF(IFERROR(VLOOKUP(B140,'Results_ClaudeOpus4.5'!B:E,4,0),0)=1,VLOOKUP(B140,'Results_ClaudeOpus4.5'!B:P,15,0),1000),IF(IFERROR(VLOOKUP(B140,'Results_GPT5.2Low'!B:E,4,0),0)=1,VLOOKUP(B140,'Results_GPT5.2Low'!B:P,15,0),1000))</f>
        <v>1000</v>
      </c>
      <c r="Q140">
        <f>VLOOKUP(C140,Locs!A:C,3,0)</f>
        <v>30</v>
      </c>
      <c r="R140">
        <f>VLOOKUP(C140,Locs!A:F,6,0)</f>
        <v>4</v>
      </c>
    </row>
    <row r="141" spans="1:18" x14ac:dyDescent="0.45">
      <c r="A141">
        <v>135</v>
      </c>
      <c r="B141" t="str">
        <f t="shared" si="14"/>
        <v>task_id_18.dfy-3</v>
      </c>
      <c r="C141" t="s">
        <v>19</v>
      </c>
      <c r="D141">
        <v>3</v>
      </c>
      <c r="E141">
        <f>MAX(IFERROR(VLOOKUP(B141,'Results_ClaudeOpus4.5'!B:E,4,0),0),IFERROR(VLOOKUP(B141,'Results_GPT5.2Low'!B:E,4,0),0))</f>
        <v>0</v>
      </c>
      <c r="F141">
        <f>MAX('Results_ClaudeOpus4.5'!F141,'Results_GPT5.2Low'!F141)</f>
        <v>19.9452</v>
      </c>
      <c r="G141">
        <f>MAX('Results_ClaudeOpus4.5'!G141,'Results_GPT5.2Low'!G141)</f>
        <v>2.3102</v>
      </c>
      <c r="H141">
        <f>MAX(IFERROR(VLOOKUP(B141,'Results_ClaudeOpus4.5'!B:H,7,0),0),IFERROR(VLOOKUP(B141,'Results_GPT5.2Low'!B:H,7,0),0))</f>
        <v>21.189</v>
      </c>
      <c r="I141">
        <v>1</v>
      </c>
      <c r="J141">
        <v>1</v>
      </c>
      <c r="K141">
        <v>1</v>
      </c>
      <c r="L141">
        <f t="shared" si="10"/>
        <v>0</v>
      </c>
      <c r="M141">
        <f t="shared" si="11"/>
        <v>0</v>
      </c>
      <c r="N141">
        <f t="shared" si="12"/>
        <v>0</v>
      </c>
      <c r="O141">
        <f t="shared" si="13"/>
        <v>0</v>
      </c>
      <c r="P141">
        <f>MIN(IF(IFERROR(VLOOKUP(B141,'Results_ClaudeOpus4.5'!B:E,4,0),0)=1,VLOOKUP(B141,'Results_ClaudeOpus4.5'!B:P,15,0),1000),IF(IFERROR(VLOOKUP(B141,'Results_GPT5.2Low'!B:E,4,0),0)=1,VLOOKUP(B141,'Results_GPT5.2Low'!B:P,15,0),1000))</f>
        <v>1000</v>
      </c>
      <c r="Q141">
        <f>VLOOKUP(C141,Locs!A:C,3,0)</f>
        <v>30</v>
      </c>
      <c r="R141">
        <f>VLOOKUP(C141,Locs!A:F,6,0)</f>
        <v>4</v>
      </c>
    </row>
    <row r="142" spans="1:18" x14ac:dyDescent="0.45">
      <c r="A142">
        <v>136</v>
      </c>
      <c r="B142" t="str">
        <f t="shared" si="14"/>
        <v>task_id_18.dfy-4</v>
      </c>
      <c r="C142" t="s">
        <v>19</v>
      </c>
      <c r="D142">
        <v>4</v>
      </c>
      <c r="E142">
        <f>MAX(IFERROR(VLOOKUP(B142,'Results_ClaudeOpus4.5'!B:E,4,0),0),IFERROR(VLOOKUP(B142,'Results_GPT5.2Low'!B:E,4,0),0))</f>
        <v>0</v>
      </c>
      <c r="F142">
        <f>MAX('Results_ClaudeOpus4.5'!F142,'Results_GPT5.2Low'!F142)</f>
        <v>21.190799999999999</v>
      </c>
      <c r="G142">
        <f>MAX('Results_ClaudeOpus4.5'!G142,'Results_GPT5.2Low'!G142)</f>
        <v>3.5872000000000002</v>
      </c>
      <c r="H142">
        <f>MAX(IFERROR(VLOOKUP(B142,'Results_ClaudeOpus4.5'!B:H,7,0),0),IFERROR(VLOOKUP(B142,'Results_GPT5.2Low'!B:H,7,0),0))</f>
        <v>13.7797</v>
      </c>
      <c r="I142">
        <v>1</v>
      </c>
      <c r="J142">
        <v>1</v>
      </c>
      <c r="K142">
        <v>1</v>
      </c>
      <c r="L142">
        <f t="shared" si="10"/>
        <v>0</v>
      </c>
      <c r="M142">
        <f t="shared" si="11"/>
        <v>0</v>
      </c>
      <c r="N142">
        <f t="shared" si="12"/>
        <v>0</v>
      </c>
      <c r="O142">
        <f t="shared" si="13"/>
        <v>0</v>
      </c>
      <c r="P142">
        <f>MIN(IF(IFERROR(VLOOKUP(B142,'Results_ClaudeOpus4.5'!B:E,4,0),0)=1,VLOOKUP(B142,'Results_ClaudeOpus4.5'!B:P,15,0),1000),IF(IFERROR(VLOOKUP(B142,'Results_GPT5.2Low'!B:E,4,0),0)=1,VLOOKUP(B142,'Results_GPT5.2Low'!B:P,15,0),1000))</f>
        <v>1000</v>
      </c>
      <c r="Q142">
        <f>VLOOKUP(C142,Locs!A:C,3,0)</f>
        <v>30</v>
      </c>
      <c r="R142">
        <f>VLOOKUP(C142,Locs!A:F,6,0)</f>
        <v>4</v>
      </c>
    </row>
    <row r="143" spans="1:18" x14ac:dyDescent="0.45">
      <c r="A143">
        <v>137</v>
      </c>
      <c r="B143" t="str">
        <f t="shared" si="14"/>
        <v>task_id_18.dfy-5</v>
      </c>
      <c r="C143" t="s">
        <v>19</v>
      </c>
      <c r="D143">
        <v>5</v>
      </c>
      <c r="E143">
        <f>MAX(IFERROR(VLOOKUP(B143,'Results_ClaudeOpus4.5'!B:E,4,0),0),IFERROR(VLOOKUP(B143,'Results_GPT5.2Low'!B:E,4,0),0))</f>
        <v>0</v>
      </c>
      <c r="F143">
        <f>MAX('Results_ClaudeOpus4.5'!F143,'Results_GPT5.2Low'!F143)</f>
        <v>13.782999999999999</v>
      </c>
      <c r="G143">
        <f>MAX('Results_ClaudeOpus4.5'!G143,'Results_GPT5.2Low'!G143)</f>
        <v>4.0235000000000003</v>
      </c>
      <c r="H143">
        <f>MAX(IFERROR(VLOOKUP(B143,'Results_ClaudeOpus4.5'!B:H,7,0),0),IFERROR(VLOOKUP(B143,'Results_GPT5.2Low'!B:H,7,0),0))</f>
        <v>10.959</v>
      </c>
      <c r="I143">
        <v>-1</v>
      </c>
      <c r="J143">
        <v>0</v>
      </c>
      <c r="K143">
        <v>0</v>
      </c>
      <c r="L143">
        <f t="shared" si="10"/>
        <v>0</v>
      </c>
      <c r="M143">
        <f t="shared" si="11"/>
        <v>0</v>
      </c>
      <c r="N143">
        <f t="shared" si="12"/>
        <v>0</v>
      </c>
      <c r="O143">
        <f t="shared" si="13"/>
        <v>0</v>
      </c>
      <c r="P143">
        <f>MIN(IF(IFERROR(VLOOKUP(B143,'Results_ClaudeOpus4.5'!B:E,4,0),0)=1,VLOOKUP(B143,'Results_ClaudeOpus4.5'!B:P,15,0),1000),IF(IFERROR(VLOOKUP(B143,'Results_GPT5.2Low'!B:E,4,0),0)=1,VLOOKUP(B143,'Results_GPT5.2Low'!B:P,15,0),1000))</f>
        <v>1000</v>
      </c>
      <c r="Q143">
        <f>VLOOKUP(C143,Locs!A:C,3,0)</f>
        <v>30</v>
      </c>
      <c r="R143">
        <f>VLOOKUP(C143,Locs!A:F,6,0)</f>
        <v>4</v>
      </c>
    </row>
    <row r="144" spans="1:18" x14ac:dyDescent="0.45">
      <c r="A144">
        <v>138</v>
      </c>
      <c r="B144" t="str">
        <f t="shared" si="14"/>
        <v>task_id_2.dfy-1</v>
      </c>
      <c r="C144" t="s">
        <v>20</v>
      </c>
      <c r="D144">
        <v>1</v>
      </c>
      <c r="E144">
        <f>MAX(IFERROR(VLOOKUP(B144,'Results_ClaudeOpus4.5'!B:E,4,0),0),IFERROR(VLOOKUP(B144,'Results_GPT5.2Low'!B:E,4,0),0))</f>
        <v>1</v>
      </c>
      <c r="F144">
        <f>MAX('Results_ClaudeOpus4.5'!F144,'Results_GPT5.2Low'!F144)</f>
        <v>10.6973</v>
      </c>
      <c r="G144">
        <f>MAX('Results_ClaudeOpus4.5'!G144,'Results_GPT5.2Low'!G144)</f>
        <v>2.2972000000000001</v>
      </c>
      <c r="H144">
        <f>MAX(IFERROR(VLOOKUP(B144,'Results_ClaudeOpus4.5'!B:H,7,0),0),IFERROR(VLOOKUP(B144,'Results_GPT5.2Low'!B:H,7,0),0))</f>
        <v>32.099600000000002</v>
      </c>
      <c r="I144">
        <v>0</v>
      </c>
      <c r="J144">
        <v>0</v>
      </c>
      <c r="K144">
        <v>0</v>
      </c>
      <c r="L144">
        <f t="shared" si="10"/>
        <v>3</v>
      </c>
      <c r="M144">
        <f t="shared" si="11"/>
        <v>1</v>
      </c>
      <c r="N144">
        <f t="shared" si="12"/>
        <v>1</v>
      </c>
      <c r="O144">
        <f t="shared" si="13"/>
        <v>1</v>
      </c>
      <c r="P144">
        <f>MIN(IF(IFERROR(VLOOKUP(B144,'Results_ClaudeOpus4.5'!B:E,4,0),0)=1,VLOOKUP(B144,'Results_ClaudeOpus4.5'!B:P,15,0),1000),IF(IFERROR(VLOOKUP(B144,'Results_GPT5.2Low'!B:E,4,0),0)=1,VLOOKUP(B144,'Results_GPT5.2Low'!B:P,15,0),1000))</f>
        <v>32</v>
      </c>
      <c r="Q144">
        <f>VLOOKUP(C144,Locs!A:C,3,0)</f>
        <v>33</v>
      </c>
      <c r="R144">
        <f>VLOOKUP(C144,Locs!A:F,6,0)</f>
        <v>4</v>
      </c>
    </row>
    <row r="145" spans="1:18" x14ac:dyDescent="0.45">
      <c r="A145">
        <v>139</v>
      </c>
      <c r="B145" t="str">
        <f t="shared" si="14"/>
        <v>task_id_2.dfy-2</v>
      </c>
      <c r="C145" t="s">
        <v>20</v>
      </c>
      <c r="D145">
        <v>2</v>
      </c>
      <c r="E145">
        <f>MAX(IFERROR(VLOOKUP(B145,'Results_ClaudeOpus4.5'!B:E,4,0),0),IFERROR(VLOOKUP(B145,'Results_GPT5.2Low'!B:E,4,0),0))</f>
        <v>1</v>
      </c>
      <c r="F145">
        <f>MAX('Results_ClaudeOpus4.5'!F145,'Results_GPT5.2Low'!F145)</f>
        <v>32.127000000000002</v>
      </c>
      <c r="G145">
        <f>MAX('Results_ClaudeOpus4.5'!G145,'Results_GPT5.2Low'!G145)</f>
        <v>3.0236000000000001</v>
      </c>
      <c r="H145">
        <f>MAX(IFERROR(VLOOKUP(B145,'Results_ClaudeOpus4.5'!B:H,7,0),0),IFERROR(VLOOKUP(B145,'Results_GPT5.2Low'!B:H,7,0),0))</f>
        <v>30.3918</v>
      </c>
      <c r="I145">
        <v>0</v>
      </c>
      <c r="J145">
        <v>0</v>
      </c>
      <c r="K145">
        <v>0</v>
      </c>
      <c r="L145">
        <f t="shared" si="10"/>
        <v>3</v>
      </c>
      <c r="M145">
        <f t="shared" si="11"/>
        <v>1</v>
      </c>
      <c r="N145">
        <f t="shared" si="12"/>
        <v>1</v>
      </c>
      <c r="O145">
        <f t="shared" si="13"/>
        <v>1</v>
      </c>
      <c r="P145">
        <f>MIN(IF(IFERROR(VLOOKUP(B145,'Results_ClaudeOpus4.5'!B:E,4,0),0)=1,VLOOKUP(B145,'Results_ClaudeOpus4.5'!B:P,15,0),1000),IF(IFERROR(VLOOKUP(B145,'Results_GPT5.2Low'!B:E,4,0),0)=1,VLOOKUP(B145,'Results_GPT5.2Low'!B:P,15,0),1000))</f>
        <v>32</v>
      </c>
      <c r="Q145">
        <f>VLOOKUP(C145,Locs!A:C,3,0)</f>
        <v>33</v>
      </c>
      <c r="R145">
        <f>VLOOKUP(C145,Locs!A:F,6,0)</f>
        <v>4</v>
      </c>
    </row>
    <row r="146" spans="1:18" x14ac:dyDescent="0.45">
      <c r="A146">
        <v>140</v>
      </c>
      <c r="B146" t="str">
        <f t="shared" si="14"/>
        <v>task_id_2.dfy-3</v>
      </c>
      <c r="C146" t="s">
        <v>20</v>
      </c>
      <c r="D146">
        <v>3</v>
      </c>
      <c r="E146">
        <f>MAX(IFERROR(VLOOKUP(B146,'Results_ClaudeOpus4.5'!B:E,4,0),0),IFERROR(VLOOKUP(B146,'Results_GPT5.2Low'!B:E,4,0),0))</f>
        <v>1</v>
      </c>
      <c r="F146">
        <f>MAX('Results_ClaudeOpus4.5'!F146,'Results_GPT5.2Low'!F146)</f>
        <v>30.3931</v>
      </c>
      <c r="G146">
        <f>MAX('Results_ClaudeOpus4.5'!G146,'Results_GPT5.2Low'!G146)</f>
        <v>1.615</v>
      </c>
      <c r="H146">
        <f>MAX(IFERROR(VLOOKUP(B146,'Results_ClaudeOpus4.5'!B:H,7,0),0),IFERROR(VLOOKUP(B146,'Results_GPT5.2Low'!B:H,7,0),0))</f>
        <v>19.116499999999998</v>
      </c>
      <c r="I146">
        <v>1</v>
      </c>
      <c r="J146">
        <v>0</v>
      </c>
      <c r="K146">
        <v>0</v>
      </c>
      <c r="L146">
        <f t="shared" si="10"/>
        <v>3</v>
      </c>
      <c r="M146">
        <f t="shared" si="11"/>
        <v>1</v>
      </c>
      <c r="N146">
        <f t="shared" si="12"/>
        <v>1</v>
      </c>
      <c r="O146">
        <f t="shared" si="13"/>
        <v>1</v>
      </c>
      <c r="P146">
        <f>MIN(IF(IFERROR(VLOOKUP(B146,'Results_ClaudeOpus4.5'!B:E,4,0),0)=1,VLOOKUP(B146,'Results_ClaudeOpus4.5'!B:P,15,0),1000),IF(IFERROR(VLOOKUP(B146,'Results_GPT5.2Low'!B:E,4,0),0)=1,VLOOKUP(B146,'Results_GPT5.2Low'!B:P,15,0),1000))</f>
        <v>32</v>
      </c>
      <c r="Q146">
        <f>VLOOKUP(C146,Locs!A:C,3,0)</f>
        <v>33</v>
      </c>
      <c r="R146">
        <f>VLOOKUP(C146,Locs!A:F,6,0)</f>
        <v>4</v>
      </c>
    </row>
    <row r="147" spans="1:18" x14ac:dyDescent="0.45">
      <c r="A147">
        <v>141</v>
      </c>
      <c r="B147" t="str">
        <f t="shared" si="14"/>
        <v>task_id_230.dfy-1</v>
      </c>
      <c r="C147" t="s">
        <v>21</v>
      </c>
      <c r="D147">
        <v>1</v>
      </c>
      <c r="E147">
        <f>MAX(IFERROR(VLOOKUP(B147,'Results_ClaudeOpus4.5'!B:E,4,0),0),IFERROR(VLOOKUP(B147,'Results_GPT5.2Low'!B:E,4,0),0))</f>
        <v>1</v>
      </c>
      <c r="F147">
        <f>MAX('Results_ClaudeOpus4.5'!F147,'Results_GPT5.2Low'!F147)</f>
        <v>19.118500000000001</v>
      </c>
      <c r="G147">
        <f>MAX('Results_ClaudeOpus4.5'!G147,'Results_GPT5.2Low'!G147)</f>
        <v>1.3621000000000001</v>
      </c>
      <c r="H147">
        <f>MAX(IFERROR(VLOOKUP(B147,'Results_ClaudeOpus4.5'!B:H,7,0),0),IFERROR(VLOOKUP(B147,'Results_GPT5.2Low'!B:H,7,0),0))</f>
        <v>19.377199999999998</v>
      </c>
      <c r="I147">
        <v>1</v>
      </c>
      <c r="J147">
        <v>0</v>
      </c>
      <c r="K147">
        <v>0</v>
      </c>
      <c r="L147">
        <f t="shared" si="10"/>
        <v>3</v>
      </c>
      <c r="M147">
        <f t="shared" si="11"/>
        <v>1</v>
      </c>
      <c r="N147">
        <f t="shared" si="12"/>
        <v>1</v>
      </c>
      <c r="O147">
        <f t="shared" si="13"/>
        <v>1</v>
      </c>
      <c r="P147">
        <f>MIN(IF(IFERROR(VLOOKUP(B147,'Results_ClaudeOpus4.5'!B:E,4,0),0)=1,VLOOKUP(B147,'Results_ClaudeOpus4.5'!B:P,15,0),1000),IF(IFERROR(VLOOKUP(B147,'Results_GPT5.2Low'!B:E,4,0),0)=1,VLOOKUP(B147,'Results_GPT5.2Low'!B:P,15,0),1000))</f>
        <v>25</v>
      </c>
      <c r="Q147">
        <f>VLOOKUP(C147,Locs!A:C,3,0)</f>
        <v>26</v>
      </c>
      <c r="R147">
        <f>VLOOKUP(C147,Locs!A:F,6,0)</f>
        <v>0</v>
      </c>
    </row>
    <row r="148" spans="1:18" x14ac:dyDescent="0.45">
      <c r="A148">
        <v>142</v>
      </c>
      <c r="B148" t="str">
        <f t="shared" si="14"/>
        <v>task_id_230.dfy-2</v>
      </c>
      <c r="C148" t="s">
        <v>21</v>
      </c>
      <c r="D148">
        <v>2</v>
      </c>
      <c r="E148">
        <f>MAX(IFERROR(VLOOKUP(B148,'Results_ClaudeOpus4.5'!B:E,4,0),0),IFERROR(VLOOKUP(B148,'Results_GPT5.2Low'!B:E,4,0),0))</f>
        <v>1</v>
      </c>
      <c r="F148">
        <f>MAX('Results_ClaudeOpus4.5'!F148,'Results_GPT5.2Low'!F148)</f>
        <v>19.255099999999999</v>
      </c>
      <c r="G148">
        <f>MAX('Results_ClaudeOpus4.5'!G148,'Results_GPT5.2Low'!G148)</f>
        <v>1.3935</v>
      </c>
      <c r="H148">
        <f>MAX(IFERROR(VLOOKUP(B148,'Results_ClaudeOpus4.5'!B:H,7,0),0),IFERROR(VLOOKUP(B148,'Results_GPT5.2Low'!B:H,7,0),0))</f>
        <v>9.6890000000000001</v>
      </c>
      <c r="I148">
        <v>1</v>
      </c>
      <c r="J148">
        <v>0</v>
      </c>
      <c r="K148">
        <v>0</v>
      </c>
      <c r="L148">
        <f t="shared" si="10"/>
        <v>3</v>
      </c>
      <c r="M148">
        <f t="shared" si="11"/>
        <v>1</v>
      </c>
      <c r="N148">
        <f t="shared" si="12"/>
        <v>1</v>
      </c>
      <c r="O148">
        <f t="shared" si="13"/>
        <v>1</v>
      </c>
      <c r="P148">
        <f>MIN(IF(IFERROR(VLOOKUP(B148,'Results_ClaudeOpus4.5'!B:E,4,0),0)=1,VLOOKUP(B148,'Results_ClaudeOpus4.5'!B:P,15,0),1000),IF(IFERROR(VLOOKUP(B148,'Results_GPT5.2Low'!B:E,4,0),0)=1,VLOOKUP(B148,'Results_GPT5.2Low'!B:P,15,0),1000))</f>
        <v>25</v>
      </c>
      <c r="Q148">
        <f>VLOOKUP(C148,Locs!A:C,3,0)</f>
        <v>26</v>
      </c>
      <c r="R148">
        <f>VLOOKUP(C148,Locs!A:F,6,0)</f>
        <v>0</v>
      </c>
    </row>
    <row r="149" spans="1:18" x14ac:dyDescent="0.45">
      <c r="A149">
        <v>143</v>
      </c>
      <c r="B149" t="str">
        <f t="shared" si="14"/>
        <v>task_id_230.dfy-3</v>
      </c>
      <c r="C149" t="s">
        <v>21</v>
      </c>
      <c r="D149">
        <v>3</v>
      </c>
      <c r="E149">
        <f>MAX(IFERROR(VLOOKUP(B149,'Results_ClaudeOpus4.5'!B:E,4,0),0),IFERROR(VLOOKUP(B149,'Results_GPT5.2Low'!B:E,4,0),0))</f>
        <v>1</v>
      </c>
      <c r="F149">
        <f>MAX('Results_ClaudeOpus4.5'!F149,'Results_GPT5.2Low'!F149)</f>
        <v>9.2919999999999998</v>
      </c>
      <c r="G149">
        <f>MAX('Results_ClaudeOpus4.5'!G149,'Results_GPT5.2Low'!G149)</f>
        <v>1.4933000000000001</v>
      </c>
      <c r="H149">
        <f>MAX(IFERROR(VLOOKUP(B149,'Results_ClaudeOpus4.5'!B:H,7,0),0),IFERROR(VLOOKUP(B149,'Results_GPT5.2Low'!B:H,7,0),0))</f>
        <v>6.6154999999999999</v>
      </c>
      <c r="I149">
        <v>1</v>
      </c>
      <c r="J149">
        <v>1</v>
      </c>
      <c r="K149">
        <v>1</v>
      </c>
      <c r="L149">
        <f t="shared" si="10"/>
        <v>3</v>
      </c>
      <c r="M149">
        <f t="shared" si="11"/>
        <v>1</v>
      </c>
      <c r="N149">
        <f t="shared" si="12"/>
        <v>1</v>
      </c>
      <c r="O149">
        <f t="shared" si="13"/>
        <v>1</v>
      </c>
      <c r="P149">
        <f>MIN(IF(IFERROR(VLOOKUP(B149,'Results_ClaudeOpus4.5'!B:E,4,0),0)=1,VLOOKUP(B149,'Results_ClaudeOpus4.5'!B:P,15,0),1000),IF(IFERROR(VLOOKUP(B149,'Results_GPT5.2Low'!B:E,4,0),0)=1,VLOOKUP(B149,'Results_GPT5.2Low'!B:P,15,0),1000))</f>
        <v>26</v>
      </c>
      <c r="Q149">
        <f>VLOOKUP(C149,Locs!A:C,3,0)</f>
        <v>26</v>
      </c>
      <c r="R149">
        <f>VLOOKUP(C149,Locs!A:F,6,0)</f>
        <v>0</v>
      </c>
    </row>
    <row r="150" spans="1:18" x14ac:dyDescent="0.45">
      <c r="A150">
        <v>144</v>
      </c>
      <c r="B150" t="str">
        <f t="shared" si="14"/>
        <v>task_id_249.dfy-1</v>
      </c>
      <c r="C150" t="s">
        <v>22</v>
      </c>
      <c r="D150">
        <v>1</v>
      </c>
      <c r="E150">
        <f>MAX(IFERROR(VLOOKUP(B150,'Results_ClaudeOpus4.5'!B:E,4,0),0),IFERROR(VLOOKUP(B150,'Results_GPT5.2Low'!B:E,4,0),0))</f>
        <v>0</v>
      </c>
      <c r="F150">
        <f>MAX('Results_ClaudeOpus4.5'!F150,'Results_GPT5.2Low'!F150)</f>
        <v>19.399100000000001</v>
      </c>
      <c r="G150">
        <f>MAX('Results_ClaudeOpus4.5'!G150,'Results_GPT5.2Low'!G150)</f>
        <v>1.7437</v>
      </c>
      <c r="H150">
        <f>MAX(IFERROR(VLOOKUP(B150,'Results_ClaudeOpus4.5'!B:H,7,0),0),IFERROR(VLOOKUP(B150,'Results_GPT5.2Low'!B:H,7,0),0))</f>
        <v>29.7712</v>
      </c>
      <c r="I150">
        <v>1</v>
      </c>
      <c r="J150">
        <v>1</v>
      </c>
      <c r="K150">
        <v>1</v>
      </c>
      <c r="L150">
        <f t="shared" si="10"/>
        <v>0</v>
      </c>
      <c r="M150">
        <f t="shared" si="11"/>
        <v>0</v>
      </c>
      <c r="N150">
        <f t="shared" si="12"/>
        <v>0</v>
      </c>
      <c r="O150">
        <f t="shared" si="13"/>
        <v>0</v>
      </c>
      <c r="P150">
        <f>MIN(IF(IFERROR(VLOOKUP(B150,'Results_ClaudeOpus4.5'!B:E,4,0),0)=1,VLOOKUP(B150,'Results_ClaudeOpus4.5'!B:P,15,0),1000),IF(IFERROR(VLOOKUP(B150,'Results_GPT5.2Low'!B:E,4,0),0)=1,VLOOKUP(B150,'Results_GPT5.2Low'!B:P,15,0),1000))</f>
        <v>1000</v>
      </c>
      <c r="Q150">
        <f>VLOOKUP(C150,Locs!A:C,3,0)</f>
        <v>37</v>
      </c>
      <c r="R150">
        <f>VLOOKUP(C150,Locs!A:F,6,0)</f>
        <v>8</v>
      </c>
    </row>
    <row r="151" spans="1:18" x14ac:dyDescent="0.45">
      <c r="A151">
        <v>145</v>
      </c>
      <c r="B151" t="str">
        <f t="shared" si="14"/>
        <v>task_id_249.dfy-2</v>
      </c>
      <c r="C151" t="s">
        <v>22</v>
      </c>
      <c r="D151">
        <v>2</v>
      </c>
      <c r="E151">
        <f>MAX(IFERROR(VLOOKUP(B151,'Results_ClaudeOpus4.5'!B:E,4,0),0),IFERROR(VLOOKUP(B151,'Results_GPT5.2Low'!B:E,4,0),0))</f>
        <v>0</v>
      </c>
      <c r="F151">
        <f>MAX('Results_ClaudeOpus4.5'!F151,'Results_GPT5.2Low'!F151)</f>
        <v>9.6912000000000003</v>
      </c>
      <c r="G151">
        <f>MAX('Results_ClaudeOpus4.5'!G151,'Results_GPT5.2Low'!G151)</f>
        <v>1.4847999999999999</v>
      </c>
      <c r="H151">
        <f>MAX(IFERROR(VLOOKUP(B151,'Results_ClaudeOpus4.5'!B:H,7,0),0),IFERROR(VLOOKUP(B151,'Results_GPT5.2Low'!B:H,7,0),0))</f>
        <v>24.269100000000002</v>
      </c>
      <c r="I151">
        <v>1</v>
      </c>
      <c r="J151">
        <v>1</v>
      </c>
      <c r="K151">
        <v>1</v>
      </c>
      <c r="L151">
        <f t="shared" si="10"/>
        <v>0</v>
      </c>
      <c r="M151">
        <f t="shared" si="11"/>
        <v>0</v>
      </c>
      <c r="N151">
        <f t="shared" si="12"/>
        <v>0</v>
      </c>
      <c r="O151">
        <f t="shared" si="13"/>
        <v>0</v>
      </c>
      <c r="P151">
        <f>MIN(IF(IFERROR(VLOOKUP(B151,'Results_ClaudeOpus4.5'!B:E,4,0),0)=1,VLOOKUP(B151,'Results_ClaudeOpus4.5'!B:P,15,0),1000),IF(IFERROR(VLOOKUP(B151,'Results_GPT5.2Low'!B:E,4,0),0)=1,VLOOKUP(B151,'Results_GPT5.2Low'!B:P,15,0),1000))</f>
        <v>1000</v>
      </c>
      <c r="Q151">
        <f>VLOOKUP(C151,Locs!A:C,3,0)</f>
        <v>37</v>
      </c>
      <c r="R151">
        <f>VLOOKUP(C151,Locs!A:F,6,0)</f>
        <v>8</v>
      </c>
    </row>
    <row r="152" spans="1:18" x14ac:dyDescent="0.45">
      <c r="A152">
        <v>146</v>
      </c>
      <c r="B152" t="str">
        <f t="shared" si="14"/>
        <v>task_id_249.dfy-3</v>
      </c>
      <c r="C152" t="s">
        <v>22</v>
      </c>
      <c r="D152">
        <v>3</v>
      </c>
      <c r="E152">
        <f>MAX(IFERROR(VLOOKUP(B152,'Results_ClaudeOpus4.5'!B:E,4,0),0),IFERROR(VLOOKUP(B152,'Results_GPT5.2Low'!B:E,4,0),0))</f>
        <v>0</v>
      </c>
      <c r="F152">
        <f>MAX('Results_ClaudeOpus4.5'!F152,'Results_GPT5.2Low'!F152)</f>
        <v>13.2562</v>
      </c>
      <c r="G152">
        <f>MAX('Results_ClaudeOpus4.5'!G152,'Results_GPT5.2Low'!G152)</f>
        <v>1.7278</v>
      </c>
      <c r="H152">
        <f>MAX(IFERROR(VLOOKUP(B152,'Results_ClaudeOpus4.5'!B:H,7,0),0),IFERROR(VLOOKUP(B152,'Results_GPT5.2Low'!B:H,7,0),0))</f>
        <v>20.961300000000001</v>
      </c>
      <c r="I152">
        <v>-1</v>
      </c>
      <c r="J152">
        <v>0</v>
      </c>
      <c r="K152">
        <v>0</v>
      </c>
      <c r="L152">
        <f t="shared" si="10"/>
        <v>0</v>
      </c>
      <c r="M152">
        <f t="shared" si="11"/>
        <v>0</v>
      </c>
      <c r="N152">
        <f t="shared" si="12"/>
        <v>0</v>
      </c>
      <c r="O152">
        <f t="shared" si="13"/>
        <v>0</v>
      </c>
      <c r="P152">
        <f>MIN(IF(IFERROR(VLOOKUP(B152,'Results_ClaudeOpus4.5'!B:E,4,0),0)=1,VLOOKUP(B152,'Results_ClaudeOpus4.5'!B:P,15,0),1000),IF(IFERROR(VLOOKUP(B152,'Results_GPT5.2Low'!B:E,4,0),0)=1,VLOOKUP(B152,'Results_GPT5.2Low'!B:P,15,0),1000))</f>
        <v>1000</v>
      </c>
      <c r="Q152">
        <f>VLOOKUP(C152,Locs!A:C,3,0)</f>
        <v>37</v>
      </c>
      <c r="R152">
        <f>VLOOKUP(C152,Locs!A:F,6,0)</f>
        <v>8</v>
      </c>
    </row>
    <row r="153" spans="1:18" x14ac:dyDescent="0.45">
      <c r="A153">
        <v>147</v>
      </c>
      <c r="B153" t="str">
        <f t="shared" si="14"/>
        <v>task_id_249.dfy-4</v>
      </c>
      <c r="C153" t="s">
        <v>22</v>
      </c>
      <c r="D153">
        <v>4</v>
      </c>
      <c r="E153">
        <f>MAX(IFERROR(VLOOKUP(B153,'Results_ClaudeOpus4.5'!B:E,4,0),0),IFERROR(VLOOKUP(B153,'Results_GPT5.2Low'!B:E,4,0),0))</f>
        <v>0</v>
      </c>
      <c r="F153">
        <f>MAX('Results_ClaudeOpus4.5'!F153,'Results_GPT5.2Low'!F153)</f>
        <v>29.792200000000001</v>
      </c>
      <c r="G153">
        <f>MAX('Results_ClaudeOpus4.5'!G153,'Results_GPT5.2Low'!G153)</f>
        <v>1.3267</v>
      </c>
      <c r="H153">
        <f>MAX(IFERROR(VLOOKUP(B153,'Results_ClaudeOpus4.5'!B:H,7,0),0),IFERROR(VLOOKUP(B153,'Results_GPT5.2Low'!B:H,7,0),0))</f>
        <v>32.1235</v>
      </c>
      <c r="I153">
        <v>-1</v>
      </c>
      <c r="J153">
        <v>0</v>
      </c>
      <c r="K153">
        <v>0</v>
      </c>
      <c r="L153">
        <f t="shared" si="10"/>
        <v>0</v>
      </c>
      <c r="M153">
        <f t="shared" si="11"/>
        <v>0</v>
      </c>
      <c r="N153">
        <f t="shared" si="12"/>
        <v>0</v>
      </c>
      <c r="O153">
        <f t="shared" si="13"/>
        <v>0</v>
      </c>
      <c r="P153">
        <f>MIN(IF(IFERROR(VLOOKUP(B153,'Results_ClaudeOpus4.5'!B:E,4,0),0)=1,VLOOKUP(B153,'Results_ClaudeOpus4.5'!B:P,15,0),1000),IF(IFERROR(VLOOKUP(B153,'Results_GPT5.2Low'!B:E,4,0),0)=1,VLOOKUP(B153,'Results_GPT5.2Low'!B:P,15,0),1000))</f>
        <v>1000</v>
      </c>
      <c r="Q153">
        <f>VLOOKUP(C153,Locs!A:C,3,0)</f>
        <v>37</v>
      </c>
      <c r="R153">
        <f>VLOOKUP(C153,Locs!A:F,6,0)</f>
        <v>8</v>
      </c>
    </row>
    <row r="154" spans="1:18" x14ac:dyDescent="0.45">
      <c r="A154">
        <v>148</v>
      </c>
      <c r="B154" t="str">
        <f t="shared" si="14"/>
        <v>task_id_249.dfy-5</v>
      </c>
      <c r="C154" t="s">
        <v>22</v>
      </c>
      <c r="D154">
        <v>5</v>
      </c>
      <c r="E154">
        <f>MAX(IFERROR(VLOOKUP(B154,'Results_ClaudeOpus4.5'!B:E,4,0),0),IFERROR(VLOOKUP(B154,'Results_GPT5.2Low'!B:E,4,0),0))</f>
        <v>0</v>
      </c>
      <c r="F154">
        <f>MAX('Results_ClaudeOpus4.5'!F154,'Results_GPT5.2Low'!F154)</f>
        <v>24.271699999999999</v>
      </c>
      <c r="G154">
        <f>MAX('Results_ClaudeOpus4.5'!G154,'Results_GPT5.2Low'!G154)</f>
        <v>2.2294999999999998</v>
      </c>
      <c r="H154">
        <f>MAX(IFERROR(VLOOKUP(B154,'Results_ClaudeOpus4.5'!B:H,7,0),0),IFERROR(VLOOKUP(B154,'Results_GPT5.2Low'!B:H,7,0),0))</f>
        <v>90.745500000000007</v>
      </c>
      <c r="I154">
        <v>-1</v>
      </c>
      <c r="J154">
        <v>0</v>
      </c>
      <c r="K154">
        <v>0</v>
      </c>
      <c r="L154">
        <f t="shared" si="10"/>
        <v>0</v>
      </c>
      <c r="M154">
        <f t="shared" si="11"/>
        <v>0</v>
      </c>
      <c r="N154">
        <f t="shared" si="12"/>
        <v>0</v>
      </c>
      <c r="O154">
        <f t="shared" si="13"/>
        <v>0</v>
      </c>
      <c r="P154">
        <f>MIN(IF(IFERROR(VLOOKUP(B154,'Results_ClaudeOpus4.5'!B:E,4,0),0)=1,VLOOKUP(B154,'Results_ClaudeOpus4.5'!B:P,15,0),1000),IF(IFERROR(VLOOKUP(B154,'Results_GPT5.2Low'!B:E,4,0),0)=1,VLOOKUP(B154,'Results_GPT5.2Low'!B:P,15,0),1000))</f>
        <v>1000</v>
      </c>
      <c r="Q154">
        <f>VLOOKUP(C154,Locs!A:C,3,0)</f>
        <v>37</v>
      </c>
      <c r="R154">
        <f>VLOOKUP(C154,Locs!A:F,6,0)</f>
        <v>8</v>
      </c>
    </row>
    <row r="155" spans="1:18" x14ac:dyDescent="0.45">
      <c r="A155">
        <v>149</v>
      </c>
      <c r="B155" t="str">
        <f t="shared" si="14"/>
        <v>task_id_251.dfy-1</v>
      </c>
      <c r="C155" t="s">
        <v>23</v>
      </c>
      <c r="D155">
        <v>1</v>
      </c>
      <c r="E155">
        <f>MAX(IFERROR(VLOOKUP(B155,'Results_ClaudeOpus4.5'!B:E,4,0),0),IFERROR(VLOOKUP(B155,'Results_GPT5.2Low'!B:E,4,0),0))</f>
        <v>1</v>
      </c>
      <c r="F155">
        <f>MAX('Results_ClaudeOpus4.5'!F155,'Results_GPT5.2Low'!F155)</f>
        <v>20.9634</v>
      </c>
      <c r="G155">
        <f>MAX('Results_ClaudeOpus4.5'!G155,'Results_GPT5.2Low'!G155)</f>
        <v>2.2269000000000001</v>
      </c>
      <c r="H155">
        <f>MAX(IFERROR(VLOOKUP(B155,'Results_ClaudeOpus4.5'!B:H,7,0),0),IFERROR(VLOOKUP(B155,'Results_GPT5.2Low'!B:H,7,0),0))</f>
        <v>19.2059</v>
      </c>
      <c r="I155">
        <v>1</v>
      </c>
      <c r="J155">
        <v>1</v>
      </c>
      <c r="K155">
        <v>1</v>
      </c>
      <c r="L155">
        <f t="shared" si="10"/>
        <v>3</v>
      </c>
      <c r="M155">
        <f t="shared" si="11"/>
        <v>1</v>
      </c>
      <c r="N155">
        <f t="shared" si="12"/>
        <v>1</v>
      </c>
      <c r="O155">
        <f t="shared" si="13"/>
        <v>1</v>
      </c>
      <c r="P155">
        <f>MIN(IF(IFERROR(VLOOKUP(B155,'Results_ClaudeOpus4.5'!B:E,4,0),0)=1,VLOOKUP(B155,'Results_ClaudeOpus4.5'!B:P,15,0),1000),IF(IFERROR(VLOOKUP(B155,'Results_GPT5.2Low'!B:E,4,0),0)=1,VLOOKUP(B155,'Results_GPT5.2Low'!B:P,15,0),1000))</f>
        <v>22</v>
      </c>
      <c r="Q155">
        <f>VLOOKUP(C155,Locs!A:C,3,0)</f>
        <v>20</v>
      </c>
      <c r="R155">
        <f>VLOOKUP(C155,Locs!A:F,6,0)</f>
        <v>2</v>
      </c>
    </row>
    <row r="156" spans="1:18" x14ac:dyDescent="0.45">
      <c r="A156">
        <v>150</v>
      </c>
      <c r="B156" t="str">
        <f t="shared" si="14"/>
        <v>task_id_251.dfy-2</v>
      </c>
      <c r="C156" t="s">
        <v>23</v>
      </c>
      <c r="D156">
        <v>2</v>
      </c>
      <c r="E156">
        <f>MAX(IFERROR(VLOOKUP(B156,'Results_ClaudeOpus4.5'!B:E,4,0),0),IFERROR(VLOOKUP(B156,'Results_GPT5.2Low'!B:E,4,0),0))</f>
        <v>1</v>
      </c>
      <c r="F156">
        <f>MAX('Results_ClaudeOpus4.5'!F156,'Results_GPT5.2Low'!F156)</f>
        <v>32.126899999999999</v>
      </c>
      <c r="G156">
        <f>MAX('Results_ClaudeOpus4.5'!G156,'Results_GPT5.2Low'!G156)</f>
        <v>2.7921</v>
      </c>
      <c r="H156">
        <f>MAX(IFERROR(VLOOKUP(B156,'Results_ClaudeOpus4.5'!B:H,7,0),0),IFERROR(VLOOKUP(B156,'Results_GPT5.2Low'!B:H,7,0),0))</f>
        <v>8.4748000000000001</v>
      </c>
      <c r="I156">
        <v>1</v>
      </c>
      <c r="J156">
        <v>1</v>
      </c>
      <c r="K156">
        <v>1</v>
      </c>
      <c r="L156">
        <f t="shared" si="10"/>
        <v>3</v>
      </c>
      <c r="M156">
        <f t="shared" si="11"/>
        <v>1</v>
      </c>
      <c r="N156">
        <f t="shared" si="12"/>
        <v>1</v>
      </c>
      <c r="O156">
        <f t="shared" si="13"/>
        <v>1</v>
      </c>
      <c r="P156">
        <f>MIN(IF(IFERROR(VLOOKUP(B156,'Results_ClaudeOpus4.5'!B:E,4,0),0)=1,VLOOKUP(B156,'Results_ClaudeOpus4.5'!B:P,15,0),1000),IF(IFERROR(VLOOKUP(B156,'Results_GPT5.2Low'!B:E,4,0),0)=1,VLOOKUP(B156,'Results_GPT5.2Low'!B:P,15,0),1000))</f>
        <v>27</v>
      </c>
      <c r="Q156">
        <f>VLOOKUP(C156,Locs!A:C,3,0)</f>
        <v>20</v>
      </c>
      <c r="R156">
        <f>VLOOKUP(C156,Locs!A:F,6,0)</f>
        <v>2</v>
      </c>
    </row>
    <row r="157" spans="1:18" x14ac:dyDescent="0.45">
      <c r="A157">
        <v>151</v>
      </c>
      <c r="B157" t="str">
        <f t="shared" si="14"/>
        <v>task_id_251.dfy-3</v>
      </c>
      <c r="C157" t="s">
        <v>23</v>
      </c>
      <c r="D157">
        <v>3</v>
      </c>
      <c r="E157">
        <f>MAX(IFERROR(VLOOKUP(B157,'Results_ClaudeOpus4.5'!B:E,4,0),0),IFERROR(VLOOKUP(B157,'Results_GPT5.2Low'!B:E,4,0),0))</f>
        <v>1</v>
      </c>
      <c r="F157">
        <f>MAX('Results_ClaudeOpus4.5'!F157,'Results_GPT5.2Low'!F157)</f>
        <v>90.749600000000001</v>
      </c>
      <c r="G157">
        <f>MAX('Results_ClaudeOpus4.5'!G157,'Results_GPT5.2Low'!G157)</f>
        <v>2.2164999999999999</v>
      </c>
      <c r="H157">
        <f>MAX(IFERROR(VLOOKUP(B157,'Results_ClaudeOpus4.5'!B:H,7,0),0),IFERROR(VLOOKUP(B157,'Results_GPT5.2Low'!B:H,7,0),0))</f>
        <v>7.0559000000000003</v>
      </c>
      <c r="I157">
        <v>1</v>
      </c>
      <c r="J157">
        <v>1</v>
      </c>
      <c r="K157">
        <v>1</v>
      </c>
      <c r="L157">
        <f t="shared" si="10"/>
        <v>3</v>
      </c>
      <c r="M157">
        <f t="shared" si="11"/>
        <v>1</v>
      </c>
      <c r="N157">
        <f t="shared" si="12"/>
        <v>1</v>
      </c>
      <c r="O157">
        <f t="shared" si="13"/>
        <v>1</v>
      </c>
      <c r="P157">
        <f>MIN(IF(IFERROR(VLOOKUP(B157,'Results_ClaudeOpus4.5'!B:E,4,0),0)=1,VLOOKUP(B157,'Results_ClaudeOpus4.5'!B:P,15,0),1000),IF(IFERROR(VLOOKUP(B157,'Results_GPT5.2Low'!B:E,4,0),0)=1,VLOOKUP(B157,'Results_GPT5.2Low'!B:P,15,0),1000))</f>
        <v>27</v>
      </c>
      <c r="Q157">
        <f>VLOOKUP(C157,Locs!A:C,3,0)</f>
        <v>20</v>
      </c>
      <c r="R157">
        <f>VLOOKUP(C157,Locs!A:F,6,0)</f>
        <v>2</v>
      </c>
    </row>
    <row r="158" spans="1:18" x14ac:dyDescent="0.45">
      <c r="A158">
        <v>152</v>
      </c>
      <c r="B158" t="str">
        <f t="shared" si="14"/>
        <v>task_id_261.dfy-1</v>
      </c>
      <c r="C158" t="s">
        <v>24</v>
      </c>
      <c r="D158">
        <v>1</v>
      </c>
      <c r="E158">
        <f>MAX(IFERROR(VLOOKUP(B158,'Results_ClaudeOpus4.5'!B:E,4,0),0),IFERROR(VLOOKUP(B158,'Results_GPT5.2Low'!B:E,4,0),0))</f>
        <v>1</v>
      </c>
      <c r="F158">
        <f>MAX('Results_ClaudeOpus4.5'!F158,'Results_GPT5.2Low'!F158)</f>
        <v>19.228400000000001</v>
      </c>
      <c r="G158">
        <f>MAX('Results_ClaudeOpus4.5'!G158,'Results_GPT5.2Low'!G158)</f>
        <v>1.2074</v>
      </c>
      <c r="H158">
        <f>MAX(IFERROR(VLOOKUP(B158,'Results_ClaudeOpus4.5'!B:H,7,0),0),IFERROR(VLOOKUP(B158,'Results_GPT5.2Low'!B:H,7,0),0))</f>
        <v>5.7519999999999998</v>
      </c>
      <c r="I158">
        <v>1</v>
      </c>
      <c r="J158">
        <v>0</v>
      </c>
      <c r="K158">
        <v>0</v>
      </c>
      <c r="L158">
        <f t="shared" si="10"/>
        <v>3</v>
      </c>
      <c r="M158">
        <f t="shared" si="11"/>
        <v>1</v>
      </c>
      <c r="N158">
        <f t="shared" si="12"/>
        <v>1</v>
      </c>
      <c r="O158">
        <f t="shared" si="13"/>
        <v>1</v>
      </c>
      <c r="P158">
        <f>MIN(IF(IFERROR(VLOOKUP(B158,'Results_ClaudeOpus4.5'!B:E,4,0),0)=1,VLOOKUP(B158,'Results_ClaudeOpus4.5'!B:P,15,0),1000),IF(IFERROR(VLOOKUP(B158,'Results_GPT5.2Low'!B:E,4,0),0)=1,VLOOKUP(B158,'Results_GPT5.2Low'!B:P,15,0),1000))</f>
        <v>28</v>
      </c>
      <c r="Q158">
        <f>VLOOKUP(C158,Locs!A:C,3,0)</f>
        <v>28</v>
      </c>
      <c r="R158">
        <f>VLOOKUP(C158,Locs!A:F,6,0)</f>
        <v>0</v>
      </c>
    </row>
    <row r="159" spans="1:18" x14ac:dyDescent="0.45">
      <c r="A159">
        <v>153</v>
      </c>
      <c r="B159" t="str">
        <f t="shared" si="14"/>
        <v>task_id_261.dfy-2</v>
      </c>
      <c r="C159" t="s">
        <v>24</v>
      </c>
      <c r="D159">
        <v>2</v>
      </c>
      <c r="E159">
        <f>MAX(IFERROR(VLOOKUP(B159,'Results_ClaudeOpus4.5'!B:E,4,0),0),IFERROR(VLOOKUP(B159,'Results_GPT5.2Low'!B:E,4,0),0))</f>
        <v>1</v>
      </c>
      <c r="F159">
        <f>MAX('Results_ClaudeOpus4.5'!F159,'Results_GPT5.2Low'!F159)</f>
        <v>8.4766999999999992</v>
      </c>
      <c r="G159">
        <f>MAX('Results_ClaudeOpus4.5'!G159,'Results_GPT5.2Low'!G159)</f>
        <v>1.7242</v>
      </c>
      <c r="H159">
        <f>MAX(IFERROR(VLOOKUP(B159,'Results_ClaudeOpus4.5'!B:H,7,0),0),IFERROR(VLOOKUP(B159,'Results_GPT5.2Low'!B:H,7,0),0))</f>
        <v>7.7972000000000001</v>
      </c>
      <c r="I159">
        <v>1</v>
      </c>
      <c r="J159">
        <v>0</v>
      </c>
      <c r="K159">
        <v>0</v>
      </c>
      <c r="L159">
        <f t="shared" si="10"/>
        <v>3</v>
      </c>
      <c r="M159">
        <f t="shared" si="11"/>
        <v>1</v>
      </c>
      <c r="N159">
        <f t="shared" si="12"/>
        <v>1</v>
      </c>
      <c r="O159">
        <f t="shared" si="13"/>
        <v>1</v>
      </c>
      <c r="P159">
        <f>MIN(IF(IFERROR(VLOOKUP(B159,'Results_ClaudeOpus4.5'!B:E,4,0),0)=1,VLOOKUP(B159,'Results_ClaudeOpus4.5'!B:P,15,0),1000),IF(IFERROR(VLOOKUP(B159,'Results_GPT5.2Low'!B:E,4,0),0)=1,VLOOKUP(B159,'Results_GPT5.2Low'!B:P,15,0),1000))</f>
        <v>28</v>
      </c>
      <c r="Q159">
        <f>VLOOKUP(C159,Locs!A:C,3,0)</f>
        <v>28</v>
      </c>
      <c r="R159">
        <f>VLOOKUP(C159,Locs!A:F,6,0)</f>
        <v>0</v>
      </c>
    </row>
    <row r="160" spans="1:18" x14ac:dyDescent="0.45">
      <c r="A160">
        <v>154</v>
      </c>
      <c r="B160" t="str">
        <f t="shared" si="14"/>
        <v>task_id_261.dfy-3</v>
      </c>
      <c r="C160" t="s">
        <v>24</v>
      </c>
      <c r="D160">
        <v>3</v>
      </c>
      <c r="E160">
        <f>MAX(IFERROR(VLOOKUP(B160,'Results_ClaudeOpus4.5'!B:E,4,0),0),IFERROR(VLOOKUP(B160,'Results_GPT5.2Low'!B:E,4,0),0))</f>
        <v>1</v>
      </c>
      <c r="F160">
        <f>MAX('Results_ClaudeOpus4.5'!F160,'Results_GPT5.2Low'!F160)</f>
        <v>7.0578000000000003</v>
      </c>
      <c r="G160">
        <f>MAX('Results_ClaudeOpus4.5'!G160,'Results_GPT5.2Low'!G160)</f>
        <v>1.7115</v>
      </c>
      <c r="H160">
        <f>MAX(IFERROR(VLOOKUP(B160,'Results_ClaudeOpus4.5'!B:H,7,0),0),IFERROR(VLOOKUP(B160,'Results_GPT5.2Low'!B:H,7,0),0))</f>
        <v>9.1532</v>
      </c>
      <c r="I160">
        <v>1</v>
      </c>
      <c r="J160">
        <v>0</v>
      </c>
      <c r="K160">
        <v>0</v>
      </c>
      <c r="L160">
        <f t="shared" si="10"/>
        <v>3</v>
      </c>
      <c r="M160">
        <f t="shared" si="11"/>
        <v>1</v>
      </c>
      <c r="N160">
        <f t="shared" si="12"/>
        <v>1</v>
      </c>
      <c r="O160">
        <f t="shared" si="13"/>
        <v>1</v>
      </c>
      <c r="P160">
        <f>MIN(IF(IFERROR(VLOOKUP(B160,'Results_ClaudeOpus4.5'!B:E,4,0),0)=1,VLOOKUP(B160,'Results_ClaudeOpus4.5'!B:P,15,0),1000),IF(IFERROR(VLOOKUP(B160,'Results_GPT5.2Low'!B:E,4,0),0)=1,VLOOKUP(B160,'Results_GPT5.2Low'!B:P,15,0),1000))</f>
        <v>28</v>
      </c>
      <c r="Q160">
        <f>VLOOKUP(C160,Locs!A:C,3,0)</f>
        <v>28</v>
      </c>
      <c r="R160">
        <f>VLOOKUP(C160,Locs!A:F,6,0)</f>
        <v>0</v>
      </c>
    </row>
    <row r="161" spans="1:18" x14ac:dyDescent="0.45">
      <c r="A161">
        <v>155</v>
      </c>
      <c r="B161" t="str">
        <f t="shared" si="14"/>
        <v>task_id_267.dfy-1</v>
      </c>
      <c r="C161" t="s">
        <v>25</v>
      </c>
      <c r="D161">
        <v>1</v>
      </c>
      <c r="E161">
        <f>MAX(IFERROR(VLOOKUP(B161,'Results_ClaudeOpus4.5'!B:E,4,0),0),IFERROR(VLOOKUP(B161,'Results_GPT5.2Low'!B:E,4,0),0))</f>
        <v>1</v>
      </c>
      <c r="F161">
        <f>MAX('Results_ClaudeOpus4.5'!F161,'Results_GPT5.2Low'!F161)</f>
        <v>6.9047000000000001</v>
      </c>
      <c r="G161">
        <f>MAX('Results_ClaudeOpus4.5'!G161,'Results_GPT5.2Low'!G161)</f>
        <v>2.2189999999999999</v>
      </c>
      <c r="H161">
        <f>MAX(IFERROR(VLOOKUP(B161,'Results_ClaudeOpus4.5'!B:H,7,0),0),IFERROR(VLOOKUP(B161,'Results_GPT5.2Low'!B:H,7,0),0))</f>
        <v>18.527100000000001</v>
      </c>
      <c r="I161">
        <v>1</v>
      </c>
      <c r="J161">
        <v>0</v>
      </c>
      <c r="K161">
        <v>0</v>
      </c>
      <c r="L161">
        <f t="shared" si="10"/>
        <v>3</v>
      </c>
      <c r="M161">
        <f t="shared" si="11"/>
        <v>1</v>
      </c>
      <c r="N161">
        <f t="shared" si="12"/>
        <v>1</v>
      </c>
      <c r="O161">
        <f t="shared" si="13"/>
        <v>1</v>
      </c>
      <c r="P161">
        <f>MIN(IF(IFERROR(VLOOKUP(B161,'Results_ClaudeOpus4.5'!B:E,4,0),0)=1,VLOOKUP(B161,'Results_ClaudeOpus4.5'!B:P,15,0),1000),IF(IFERROR(VLOOKUP(B161,'Results_GPT5.2Low'!B:E,4,0),0)=1,VLOOKUP(B161,'Results_GPT5.2Low'!B:P,15,0),1000))</f>
        <v>28</v>
      </c>
      <c r="Q161">
        <f>VLOOKUP(C161,Locs!A:C,3,0)</f>
        <v>21</v>
      </c>
      <c r="R161">
        <f>VLOOKUP(C161,Locs!A:F,6,0)</f>
        <v>0</v>
      </c>
    </row>
    <row r="162" spans="1:18" x14ac:dyDescent="0.45">
      <c r="A162">
        <v>156</v>
      </c>
      <c r="B162" t="str">
        <f t="shared" si="14"/>
        <v>task_id_267.dfy-2</v>
      </c>
      <c r="C162" t="s">
        <v>25</v>
      </c>
      <c r="D162">
        <v>2</v>
      </c>
      <c r="E162">
        <f>MAX(IFERROR(VLOOKUP(B162,'Results_ClaudeOpus4.5'!B:E,4,0),0),IFERROR(VLOOKUP(B162,'Results_GPT5.2Low'!B:E,4,0),0))</f>
        <v>1</v>
      </c>
      <c r="F162">
        <f>MAX('Results_ClaudeOpus4.5'!F162,'Results_GPT5.2Low'!F162)</f>
        <v>7.2190000000000003</v>
      </c>
      <c r="G162">
        <f>MAX('Results_ClaudeOpus4.5'!G162,'Results_GPT5.2Low'!G162)</f>
        <v>2.1989999999999998</v>
      </c>
      <c r="H162">
        <f>MAX(IFERROR(VLOOKUP(B162,'Results_ClaudeOpus4.5'!B:H,7,0),0),IFERROR(VLOOKUP(B162,'Results_GPT5.2Low'!B:H,7,0),0))</f>
        <v>18.844000000000001</v>
      </c>
      <c r="I162">
        <v>1</v>
      </c>
      <c r="J162">
        <v>0</v>
      </c>
      <c r="K162">
        <v>0</v>
      </c>
      <c r="L162">
        <f t="shared" si="10"/>
        <v>3</v>
      </c>
      <c r="M162">
        <f t="shared" si="11"/>
        <v>1</v>
      </c>
      <c r="N162">
        <f t="shared" si="12"/>
        <v>1</v>
      </c>
      <c r="O162">
        <f t="shared" si="13"/>
        <v>1</v>
      </c>
      <c r="P162">
        <f>MIN(IF(IFERROR(VLOOKUP(B162,'Results_ClaudeOpus4.5'!B:E,4,0),0)=1,VLOOKUP(B162,'Results_ClaudeOpus4.5'!B:P,15,0),1000),IF(IFERROR(VLOOKUP(B162,'Results_GPT5.2Low'!B:E,4,0),0)=1,VLOOKUP(B162,'Results_GPT5.2Low'!B:P,15,0),1000))</f>
        <v>28</v>
      </c>
      <c r="Q162">
        <f>VLOOKUP(C162,Locs!A:C,3,0)</f>
        <v>21</v>
      </c>
      <c r="R162">
        <f>VLOOKUP(C162,Locs!A:F,6,0)</f>
        <v>0</v>
      </c>
    </row>
    <row r="163" spans="1:18" x14ac:dyDescent="0.45">
      <c r="A163">
        <v>157</v>
      </c>
      <c r="B163" t="str">
        <f t="shared" si="14"/>
        <v>task_id_267.dfy-3</v>
      </c>
      <c r="C163" t="s">
        <v>25</v>
      </c>
      <c r="D163">
        <v>3</v>
      </c>
      <c r="E163">
        <f>MAX(IFERROR(VLOOKUP(B163,'Results_ClaudeOpus4.5'!B:E,4,0),0),IFERROR(VLOOKUP(B163,'Results_GPT5.2Low'!B:E,4,0),0))</f>
        <v>1</v>
      </c>
      <c r="F163">
        <f>MAX('Results_ClaudeOpus4.5'!F163,'Results_GPT5.2Low'!F163)</f>
        <v>9.1547000000000001</v>
      </c>
      <c r="G163">
        <f>MAX('Results_ClaudeOpus4.5'!G163,'Results_GPT5.2Low'!G163)</f>
        <v>1.7321</v>
      </c>
      <c r="H163">
        <f>MAX(IFERROR(VLOOKUP(B163,'Results_ClaudeOpus4.5'!B:H,7,0),0),IFERROR(VLOOKUP(B163,'Results_GPT5.2Low'!B:H,7,0),0))</f>
        <v>29.766300000000001</v>
      </c>
      <c r="I163">
        <v>1</v>
      </c>
      <c r="J163">
        <v>1</v>
      </c>
      <c r="K163">
        <v>1</v>
      </c>
      <c r="L163">
        <f t="shared" si="10"/>
        <v>3</v>
      </c>
      <c r="M163">
        <f t="shared" si="11"/>
        <v>1</v>
      </c>
      <c r="N163">
        <f t="shared" si="12"/>
        <v>1</v>
      </c>
      <c r="O163">
        <f t="shared" si="13"/>
        <v>1</v>
      </c>
      <c r="P163">
        <f>MIN(IF(IFERROR(VLOOKUP(B163,'Results_ClaudeOpus4.5'!B:E,4,0),0)=1,VLOOKUP(B163,'Results_ClaudeOpus4.5'!B:P,15,0),1000),IF(IFERROR(VLOOKUP(B163,'Results_GPT5.2Low'!B:E,4,0),0)=1,VLOOKUP(B163,'Results_GPT5.2Low'!B:P,15,0),1000))</f>
        <v>27</v>
      </c>
      <c r="Q163">
        <f>VLOOKUP(C163,Locs!A:C,3,0)</f>
        <v>21</v>
      </c>
      <c r="R163">
        <f>VLOOKUP(C163,Locs!A:F,6,0)</f>
        <v>0</v>
      </c>
    </row>
    <row r="164" spans="1:18" x14ac:dyDescent="0.45">
      <c r="A164">
        <v>158</v>
      </c>
      <c r="B164" t="str">
        <f t="shared" si="14"/>
        <v>task_id_273.dfy-1</v>
      </c>
      <c r="C164" t="s">
        <v>26</v>
      </c>
      <c r="D164">
        <v>1</v>
      </c>
      <c r="E164">
        <f>MAX(IFERROR(VLOOKUP(B164,'Results_ClaudeOpus4.5'!B:E,4,0),0),IFERROR(VLOOKUP(B164,'Results_GPT5.2Low'!B:E,4,0),0))</f>
        <v>1</v>
      </c>
      <c r="F164">
        <f>MAX('Results_ClaudeOpus4.5'!F164,'Results_GPT5.2Low'!F164)</f>
        <v>18.547799999999999</v>
      </c>
      <c r="G164">
        <f>MAX('Results_ClaudeOpus4.5'!G164,'Results_GPT5.2Low'!G164)</f>
        <v>1.1636</v>
      </c>
      <c r="H164">
        <f>MAX(IFERROR(VLOOKUP(B164,'Results_ClaudeOpus4.5'!B:H,7,0),0),IFERROR(VLOOKUP(B164,'Results_GPT5.2Low'!B:H,7,0),0))</f>
        <v>6.0491000000000001</v>
      </c>
      <c r="I164">
        <v>1</v>
      </c>
      <c r="J164">
        <v>1</v>
      </c>
      <c r="K164">
        <v>1</v>
      </c>
      <c r="L164">
        <f t="shared" si="10"/>
        <v>3</v>
      </c>
      <c r="M164">
        <f t="shared" si="11"/>
        <v>1</v>
      </c>
      <c r="N164">
        <f t="shared" si="12"/>
        <v>1</v>
      </c>
      <c r="O164">
        <f t="shared" si="13"/>
        <v>1</v>
      </c>
      <c r="P164">
        <f>MIN(IF(IFERROR(VLOOKUP(B164,'Results_ClaudeOpus4.5'!B:E,4,0),0)=1,VLOOKUP(B164,'Results_ClaudeOpus4.5'!B:P,15,0),1000),IF(IFERROR(VLOOKUP(B164,'Results_GPT5.2Low'!B:E,4,0),0)=1,VLOOKUP(B164,'Results_GPT5.2Low'!B:P,15,0),1000))</f>
        <v>27</v>
      </c>
      <c r="Q164">
        <f>VLOOKUP(C164,Locs!A:C,3,0)</f>
        <v>27</v>
      </c>
      <c r="R164">
        <f>VLOOKUP(C164,Locs!A:F,6,0)</f>
        <v>0</v>
      </c>
    </row>
    <row r="165" spans="1:18" x14ac:dyDescent="0.45">
      <c r="A165">
        <v>159</v>
      </c>
      <c r="B165" t="str">
        <f t="shared" si="14"/>
        <v>task_id_273.dfy-2</v>
      </c>
      <c r="C165" t="s">
        <v>26</v>
      </c>
      <c r="D165">
        <v>2</v>
      </c>
      <c r="E165">
        <f>MAX(IFERROR(VLOOKUP(B165,'Results_ClaudeOpus4.5'!B:E,4,0),0),IFERROR(VLOOKUP(B165,'Results_GPT5.2Low'!B:E,4,0),0))</f>
        <v>1</v>
      </c>
      <c r="F165">
        <f>MAX('Results_ClaudeOpus4.5'!F165,'Results_GPT5.2Low'!F165)</f>
        <v>18.8459</v>
      </c>
      <c r="G165">
        <f>MAX('Results_ClaudeOpus4.5'!G165,'Results_GPT5.2Low'!G165)</f>
        <v>0.89729999999999999</v>
      </c>
      <c r="H165">
        <f>MAX(IFERROR(VLOOKUP(B165,'Results_ClaudeOpus4.5'!B:H,7,0),0),IFERROR(VLOOKUP(B165,'Results_GPT5.2Low'!B:H,7,0),0))</f>
        <v>5.4440999999999997</v>
      </c>
      <c r="I165">
        <v>1</v>
      </c>
      <c r="J165">
        <v>1</v>
      </c>
      <c r="K165">
        <v>1</v>
      </c>
      <c r="L165">
        <f t="shared" si="10"/>
        <v>3</v>
      </c>
      <c r="M165">
        <f t="shared" si="11"/>
        <v>1</v>
      </c>
      <c r="N165">
        <f t="shared" si="12"/>
        <v>1</v>
      </c>
      <c r="O165">
        <f t="shared" si="13"/>
        <v>1</v>
      </c>
      <c r="P165">
        <f>MIN(IF(IFERROR(VLOOKUP(B165,'Results_ClaudeOpus4.5'!B:E,4,0),0)=1,VLOOKUP(B165,'Results_ClaudeOpus4.5'!B:P,15,0),1000),IF(IFERROR(VLOOKUP(B165,'Results_GPT5.2Low'!B:E,4,0),0)=1,VLOOKUP(B165,'Results_GPT5.2Low'!B:P,15,0),1000))</f>
        <v>27</v>
      </c>
      <c r="Q165">
        <f>VLOOKUP(C165,Locs!A:C,3,0)</f>
        <v>27</v>
      </c>
      <c r="R165">
        <f>VLOOKUP(C165,Locs!A:F,6,0)</f>
        <v>0</v>
      </c>
    </row>
    <row r="166" spans="1:18" x14ac:dyDescent="0.45">
      <c r="A166">
        <v>160</v>
      </c>
      <c r="B166" t="str">
        <f t="shared" si="14"/>
        <v>task_id_273.dfy-3</v>
      </c>
      <c r="C166" t="s">
        <v>26</v>
      </c>
      <c r="D166">
        <v>3</v>
      </c>
      <c r="E166">
        <f>MAX(IFERROR(VLOOKUP(B166,'Results_ClaudeOpus4.5'!B:E,4,0),0),IFERROR(VLOOKUP(B166,'Results_GPT5.2Low'!B:E,4,0),0))</f>
        <v>1</v>
      </c>
      <c r="F166">
        <f>MAX('Results_ClaudeOpus4.5'!F166,'Results_GPT5.2Low'!F166)</f>
        <v>29.767600000000002</v>
      </c>
      <c r="G166">
        <f>MAX('Results_ClaudeOpus4.5'!G166,'Results_GPT5.2Low'!G166)</f>
        <v>0.74039999999999995</v>
      </c>
      <c r="H166">
        <f>MAX(IFERROR(VLOOKUP(B166,'Results_ClaudeOpus4.5'!B:H,7,0),0),IFERROR(VLOOKUP(B166,'Results_GPT5.2Low'!B:H,7,0),0))</f>
        <v>6.0934999999999997</v>
      </c>
      <c r="I166">
        <v>1</v>
      </c>
      <c r="J166">
        <v>1</v>
      </c>
      <c r="K166">
        <v>1</v>
      </c>
      <c r="L166">
        <f t="shared" si="10"/>
        <v>3</v>
      </c>
      <c r="M166">
        <f t="shared" si="11"/>
        <v>1</v>
      </c>
      <c r="N166">
        <f t="shared" si="12"/>
        <v>1</v>
      </c>
      <c r="O166">
        <f t="shared" si="13"/>
        <v>1</v>
      </c>
      <c r="P166">
        <f>MIN(IF(IFERROR(VLOOKUP(B166,'Results_ClaudeOpus4.5'!B:E,4,0),0)=1,VLOOKUP(B166,'Results_ClaudeOpus4.5'!B:P,15,0),1000),IF(IFERROR(VLOOKUP(B166,'Results_GPT5.2Low'!B:E,4,0),0)=1,VLOOKUP(B166,'Results_GPT5.2Low'!B:P,15,0),1000))</f>
        <v>27</v>
      </c>
      <c r="Q166">
        <f>VLOOKUP(C166,Locs!A:C,3,0)</f>
        <v>27</v>
      </c>
      <c r="R166">
        <f>VLOOKUP(C166,Locs!A:F,6,0)</f>
        <v>0</v>
      </c>
    </row>
    <row r="167" spans="1:18" x14ac:dyDescent="0.45">
      <c r="A167">
        <v>161</v>
      </c>
      <c r="B167" t="str">
        <f t="shared" si="14"/>
        <v>task_id_282.dfy-1</v>
      </c>
      <c r="C167" t="s">
        <v>27</v>
      </c>
      <c r="D167">
        <v>1</v>
      </c>
      <c r="E167">
        <f>MAX(IFERROR(VLOOKUP(B167,'Results_ClaudeOpus4.5'!B:E,4,0),0),IFERROR(VLOOKUP(B167,'Results_GPT5.2Low'!B:E,4,0),0))</f>
        <v>1</v>
      </c>
      <c r="F167">
        <f>MAX('Results_ClaudeOpus4.5'!F167,'Results_GPT5.2Low'!F167)</f>
        <v>5.5340999999999996</v>
      </c>
      <c r="G167">
        <f>MAX('Results_ClaudeOpus4.5'!G167,'Results_GPT5.2Low'!G167)</f>
        <v>0.96179999999999999</v>
      </c>
      <c r="H167">
        <f>MAX(IFERROR(VLOOKUP(B167,'Results_ClaudeOpus4.5'!B:H,7,0),0),IFERROR(VLOOKUP(B167,'Results_GPT5.2Low'!B:H,7,0),0))</f>
        <v>7.3491999999999997</v>
      </c>
      <c r="I167">
        <v>1</v>
      </c>
      <c r="J167">
        <v>1</v>
      </c>
      <c r="K167">
        <v>1</v>
      </c>
      <c r="L167">
        <f t="shared" si="10"/>
        <v>3</v>
      </c>
      <c r="M167">
        <f t="shared" si="11"/>
        <v>1</v>
      </c>
      <c r="N167">
        <f t="shared" si="12"/>
        <v>1</v>
      </c>
      <c r="O167">
        <f t="shared" si="13"/>
        <v>1</v>
      </c>
      <c r="P167">
        <f>MIN(IF(IFERROR(VLOOKUP(B167,'Results_ClaudeOpus4.5'!B:E,4,0),0)=1,VLOOKUP(B167,'Results_ClaudeOpus4.5'!B:P,15,0),1000),IF(IFERROR(VLOOKUP(B167,'Results_GPT5.2Low'!B:E,4,0),0)=1,VLOOKUP(B167,'Results_GPT5.2Low'!B:P,15,0),1000))</f>
        <v>27</v>
      </c>
      <c r="Q167">
        <f>VLOOKUP(C167,Locs!A:C,3,0)</f>
        <v>26</v>
      </c>
      <c r="R167">
        <f>VLOOKUP(C167,Locs!A:F,6,0)</f>
        <v>0</v>
      </c>
    </row>
    <row r="168" spans="1:18" x14ac:dyDescent="0.45">
      <c r="A168">
        <v>162</v>
      </c>
      <c r="B168" t="str">
        <f t="shared" si="14"/>
        <v>task_id_282.dfy-2</v>
      </c>
      <c r="C168" t="s">
        <v>27</v>
      </c>
      <c r="D168">
        <v>2</v>
      </c>
      <c r="E168">
        <f>MAX(IFERROR(VLOOKUP(B168,'Results_ClaudeOpus4.5'!B:E,4,0),0),IFERROR(VLOOKUP(B168,'Results_GPT5.2Low'!B:E,4,0),0))</f>
        <v>1</v>
      </c>
      <c r="F168">
        <f>MAX('Results_ClaudeOpus4.5'!F168,'Results_GPT5.2Low'!F168)</f>
        <v>5.9508999999999999</v>
      </c>
      <c r="G168">
        <f>MAX('Results_ClaudeOpus4.5'!G168,'Results_GPT5.2Low'!G168)</f>
        <v>0.89429999999999998</v>
      </c>
      <c r="H168">
        <f>MAX(IFERROR(VLOOKUP(B168,'Results_ClaudeOpus4.5'!B:H,7,0),0),IFERROR(VLOOKUP(B168,'Results_GPT5.2Low'!B:H,7,0),0))</f>
        <v>10.000500000000001</v>
      </c>
      <c r="I168">
        <v>1</v>
      </c>
      <c r="J168">
        <v>1</v>
      </c>
      <c r="K168">
        <v>1</v>
      </c>
      <c r="L168">
        <f t="shared" si="10"/>
        <v>3</v>
      </c>
      <c r="M168">
        <f t="shared" si="11"/>
        <v>1</v>
      </c>
      <c r="N168">
        <f t="shared" si="12"/>
        <v>1</v>
      </c>
      <c r="O168">
        <f t="shared" si="13"/>
        <v>1</v>
      </c>
      <c r="P168">
        <f>MIN(IF(IFERROR(VLOOKUP(B168,'Results_ClaudeOpus4.5'!B:E,4,0),0)=1,VLOOKUP(B168,'Results_ClaudeOpus4.5'!B:P,15,0),1000),IF(IFERROR(VLOOKUP(B168,'Results_GPT5.2Low'!B:E,4,0),0)=1,VLOOKUP(B168,'Results_GPT5.2Low'!B:P,15,0),1000))</f>
        <v>27</v>
      </c>
      <c r="Q168">
        <f>VLOOKUP(C168,Locs!A:C,3,0)</f>
        <v>26</v>
      </c>
      <c r="R168">
        <f>VLOOKUP(C168,Locs!A:F,6,0)</f>
        <v>0</v>
      </c>
    </row>
    <row r="169" spans="1:18" x14ac:dyDescent="0.45">
      <c r="A169">
        <v>163</v>
      </c>
      <c r="B169" t="str">
        <f t="shared" si="14"/>
        <v>task_id_282.dfy-3</v>
      </c>
      <c r="C169" t="s">
        <v>27</v>
      </c>
      <c r="D169">
        <v>3</v>
      </c>
      <c r="E169">
        <f>MAX(IFERROR(VLOOKUP(B169,'Results_ClaudeOpus4.5'!B:E,4,0),0),IFERROR(VLOOKUP(B169,'Results_GPT5.2Low'!B:E,4,0),0))</f>
        <v>1</v>
      </c>
      <c r="F169">
        <f>MAX('Results_ClaudeOpus4.5'!F169,'Results_GPT5.2Low'!F169)</f>
        <v>5.9720000000000004</v>
      </c>
      <c r="G169">
        <f>MAX('Results_ClaudeOpus4.5'!G169,'Results_GPT5.2Low'!G169)</f>
        <v>0.87409999999999999</v>
      </c>
      <c r="H169">
        <f>MAX(IFERROR(VLOOKUP(B169,'Results_ClaudeOpus4.5'!B:H,7,0),0),IFERROR(VLOOKUP(B169,'Results_GPT5.2Low'!B:H,7,0),0))</f>
        <v>7.9455</v>
      </c>
      <c r="I169">
        <v>1</v>
      </c>
      <c r="J169">
        <v>1</v>
      </c>
      <c r="K169">
        <v>1</v>
      </c>
      <c r="L169">
        <f t="shared" si="10"/>
        <v>3</v>
      </c>
      <c r="M169">
        <f t="shared" si="11"/>
        <v>1</v>
      </c>
      <c r="N169">
        <f t="shared" si="12"/>
        <v>1</v>
      </c>
      <c r="O169">
        <f t="shared" si="13"/>
        <v>1</v>
      </c>
      <c r="P169">
        <f>MIN(IF(IFERROR(VLOOKUP(B169,'Results_ClaudeOpus4.5'!B:E,4,0),0)=1,VLOOKUP(B169,'Results_ClaudeOpus4.5'!B:P,15,0),1000),IF(IFERROR(VLOOKUP(B169,'Results_GPT5.2Low'!B:E,4,0),0)=1,VLOOKUP(B169,'Results_GPT5.2Low'!B:P,15,0),1000))</f>
        <v>27</v>
      </c>
      <c r="Q169">
        <f>VLOOKUP(C169,Locs!A:C,3,0)</f>
        <v>26</v>
      </c>
      <c r="R169">
        <f>VLOOKUP(C169,Locs!A:F,6,0)</f>
        <v>0</v>
      </c>
    </row>
    <row r="170" spans="1:18" x14ac:dyDescent="0.45">
      <c r="A170">
        <v>164</v>
      </c>
      <c r="B170" t="str">
        <f t="shared" si="14"/>
        <v>task_id_284.dfy-1</v>
      </c>
      <c r="C170" t="s">
        <v>28</v>
      </c>
      <c r="D170">
        <v>1</v>
      </c>
      <c r="E170">
        <f>MAX(IFERROR(VLOOKUP(B170,'Results_ClaudeOpus4.5'!B:E,4,0),0),IFERROR(VLOOKUP(B170,'Results_GPT5.2Low'!B:E,4,0),0))</f>
        <v>1</v>
      </c>
      <c r="F170">
        <f>MAX('Results_ClaudeOpus4.5'!F170,'Results_GPT5.2Low'!F170)</f>
        <v>7.3691000000000004</v>
      </c>
      <c r="G170">
        <f>MAX('Results_ClaudeOpus4.5'!G170,'Results_GPT5.2Low'!G170)</f>
        <v>0.83309999999999995</v>
      </c>
      <c r="H170">
        <f>MAX(IFERROR(VLOOKUP(B170,'Results_ClaudeOpus4.5'!B:H,7,0),0),IFERROR(VLOOKUP(B170,'Results_GPT5.2Low'!B:H,7,0),0))</f>
        <v>14.481400000000001</v>
      </c>
      <c r="I170">
        <v>1</v>
      </c>
      <c r="J170">
        <v>1</v>
      </c>
      <c r="K170">
        <v>1</v>
      </c>
      <c r="L170">
        <f t="shared" si="10"/>
        <v>3</v>
      </c>
      <c r="M170">
        <f t="shared" si="11"/>
        <v>1</v>
      </c>
      <c r="N170">
        <f t="shared" si="12"/>
        <v>1</v>
      </c>
      <c r="O170">
        <f t="shared" si="13"/>
        <v>1</v>
      </c>
      <c r="P170">
        <f>MIN(IF(IFERROR(VLOOKUP(B170,'Results_ClaudeOpus4.5'!B:E,4,0),0)=1,VLOOKUP(B170,'Results_ClaudeOpus4.5'!B:P,15,0),1000),IF(IFERROR(VLOOKUP(B170,'Results_GPT5.2Low'!B:E,4,0),0)=1,VLOOKUP(B170,'Results_GPT5.2Low'!B:P,15,0),1000))</f>
        <v>25</v>
      </c>
      <c r="Q170">
        <f>VLOOKUP(C170,Locs!A:C,3,0)</f>
        <v>25</v>
      </c>
      <c r="R170">
        <f>VLOOKUP(C170,Locs!A:F,6,0)</f>
        <v>1</v>
      </c>
    </row>
    <row r="171" spans="1:18" x14ac:dyDescent="0.45">
      <c r="A171">
        <v>165</v>
      </c>
      <c r="B171" t="str">
        <f t="shared" si="14"/>
        <v>task_id_284.dfy-2</v>
      </c>
      <c r="C171" t="s">
        <v>28</v>
      </c>
      <c r="D171">
        <v>2</v>
      </c>
      <c r="E171">
        <f>MAX(IFERROR(VLOOKUP(B171,'Results_ClaudeOpus4.5'!B:E,4,0),0),IFERROR(VLOOKUP(B171,'Results_GPT5.2Low'!B:E,4,0),0))</f>
        <v>1</v>
      </c>
      <c r="F171">
        <f>MAX('Results_ClaudeOpus4.5'!F171,'Results_GPT5.2Low'!F171)</f>
        <v>10.002000000000001</v>
      </c>
      <c r="G171">
        <f>MAX('Results_ClaudeOpus4.5'!G171,'Results_GPT5.2Low'!G171)</f>
        <v>0.89929999999999999</v>
      </c>
      <c r="H171">
        <f>MAX(IFERROR(VLOOKUP(B171,'Results_ClaudeOpus4.5'!B:H,7,0),0),IFERROR(VLOOKUP(B171,'Results_GPT5.2Low'!B:H,7,0),0))</f>
        <v>10.273400000000001</v>
      </c>
      <c r="I171">
        <v>1</v>
      </c>
      <c r="J171">
        <v>1</v>
      </c>
      <c r="K171">
        <v>1</v>
      </c>
      <c r="L171">
        <f t="shared" si="10"/>
        <v>3</v>
      </c>
      <c r="M171">
        <f t="shared" si="11"/>
        <v>1</v>
      </c>
      <c r="N171">
        <f t="shared" si="12"/>
        <v>1</v>
      </c>
      <c r="O171">
        <f t="shared" si="13"/>
        <v>1</v>
      </c>
      <c r="P171">
        <f>MIN(IF(IFERROR(VLOOKUP(B171,'Results_ClaudeOpus4.5'!B:E,4,0),0)=1,VLOOKUP(B171,'Results_ClaudeOpus4.5'!B:P,15,0),1000),IF(IFERROR(VLOOKUP(B171,'Results_GPT5.2Low'!B:E,4,0),0)=1,VLOOKUP(B171,'Results_GPT5.2Low'!B:P,15,0),1000))</f>
        <v>25</v>
      </c>
      <c r="Q171">
        <f>VLOOKUP(C171,Locs!A:C,3,0)</f>
        <v>25</v>
      </c>
      <c r="R171">
        <f>VLOOKUP(C171,Locs!A:F,6,0)</f>
        <v>1</v>
      </c>
    </row>
    <row r="172" spans="1:18" x14ac:dyDescent="0.45">
      <c r="A172">
        <v>166</v>
      </c>
      <c r="B172" t="str">
        <f t="shared" si="14"/>
        <v>task_id_284.dfy-3</v>
      </c>
      <c r="C172" t="s">
        <v>28</v>
      </c>
      <c r="D172">
        <v>3</v>
      </c>
      <c r="E172">
        <f>MAX(IFERROR(VLOOKUP(B172,'Results_ClaudeOpus4.5'!B:E,4,0),0),IFERROR(VLOOKUP(B172,'Results_GPT5.2Low'!B:E,4,0),0))</f>
        <v>1</v>
      </c>
      <c r="F172">
        <f>MAX('Results_ClaudeOpus4.5'!F172,'Results_GPT5.2Low'!F172)</f>
        <v>7.9470000000000001</v>
      </c>
      <c r="G172">
        <f>MAX('Results_ClaudeOpus4.5'!G172,'Results_GPT5.2Low'!G172)</f>
        <v>0.93720000000000003</v>
      </c>
      <c r="H172">
        <f>MAX(IFERROR(VLOOKUP(B172,'Results_ClaudeOpus4.5'!B:H,7,0),0),IFERROR(VLOOKUP(B172,'Results_GPT5.2Low'!B:H,7,0),0))</f>
        <v>8.1812000000000005</v>
      </c>
      <c r="I172">
        <v>1</v>
      </c>
      <c r="J172">
        <v>1</v>
      </c>
      <c r="K172">
        <v>1</v>
      </c>
      <c r="L172">
        <f t="shared" si="10"/>
        <v>3</v>
      </c>
      <c r="M172">
        <f t="shared" si="11"/>
        <v>1</v>
      </c>
      <c r="N172">
        <f t="shared" si="12"/>
        <v>1</v>
      </c>
      <c r="O172">
        <f t="shared" si="13"/>
        <v>1</v>
      </c>
      <c r="P172">
        <f>MIN(IF(IFERROR(VLOOKUP(B172,'Results_ClaudeOpus4.5'!B:E,4,0),0)=1,VLOOKUP(B172,'Results_ClaudeOpus4.5'!B:P,15,0),1000),IF(IFERROR(VLOOKUP(B172,'Results_GPT5.2Low'!B:E,4,0),0)=1,VLOOKUP(B172,'Results_GPT5.2Low'!B:P,15,0),1000))</f>
        <v>25</v>
      </c>
      <c r="Q172">
        <f>VLOOKUP(C172,Locs!A:C,3,0)</f>
        <v>25</v>
      </c>
      <c r="R172">
        <f>VLOOKUP(C172,Locs!A:F,6,0)</f>
        <v>1</v>
      </c>
    </row>
    <row r="173" spans="1:18" x14ac:dyDescent="0.45">
      <c r="A173">
        <v>167</v>
      </c>
      <c r="B173" t="str">
        <f t="shared" si="14"/>
        <v>task_id_290.dfy-1</v>
      </c>
      <c r="C173" t="s">
        <v>29</v>
      </c>
      <c r="D173">
        <v>1</v>
      </c>
      <c r="E173">
        <f>MAX(IFERROR(VLOOKUP(B173,'Results_ClaudeOpus4.5'!B:E,4,0),0),IFERROR(VLOOKUP(B173,'Results_GPT5.2Low'!B:E,4,0),0))</f>
        <v>0</v>
      </c>
      <c r="F173">
        <f>MAX('Results_ClaudeOpus4.5'!F173,'Results_GPT5.2Low'!F173)</f>
        <v>14.502700000000001</v>
      </c>
      <c r="G173">
        <f>MAX('Results_ClaudeOpus4.5'!G173,'Results_GPT5.2Low'!G173)</f>
        <v>0.8417</v>
      </c>
      <c r="H173">
        <f>MAX(IFERROR(VLOOKUP(B173,'Results_ClaudeOpus4.5'!B:H,7,0),0),IFERROR(VLOOKUP(B173,'Results_GPT5.2Low'!B:H,7,0),0))</f>
        <v>9.5904000000000007</v>
      </c>
      <c r="I173">
        <v>1</v>
      </c>
      <c r="J173">
        <v>1</v>
      </c>
      <c r="K173">
        <v>1</v>
      </c>
      <c r="L173">
        <f t="shared" si="10"/>
        <v>0</v>
      </c>
      <c r="M173">
        <f t="shared" si="11"/>
        <v>0</v>
      </c>
      <c r="N173">
        <f t="shared" si="12"/>
        <v>0</v>
      </c>
      <c r="O173">
        <f t="shared" si="13"/>
        <v>0</v>
      </c>
      <c r="P173">
        <f>MIN(IF(IFERROR(VLOOKUP(B173,'Results_ClaudeOpus4.5'!B:E,4,0),0)=1,VLOOKUP(B173,'Results_ClaudeOpus4.5'!B:P,15,0),1000),IF(IFERROR(VLOOKUP(B173,'Results_GPT5.2Low'!B:E,4,0),0)=1,VLOOKUP(B173,'Results_GPT5.2Low'!B:P,15,0),1000))</f>
        <v>1000</v>
      </c>
      <c r="Q173">
        <f>VLOOKUP(C173,Locs!A:C,3,0)</f>
        <v>24</v>
      </c>
      <c r="R173">
        <f>VLOOKUP(C173,Locs!A:F,6,0)</f>
        <v>0</v>
      </c>
    </row>
    <row r="174" spans="1:18" x14ac:dyDescent="0.45">
      <c r="A174">
        <v>168</v>
      </c>
      <c r="B174" t="str">
        <f t="shared" si="14"/>
        <v>task_id_290.dfy-2</v>
      </c>
      <c r="C174" t="s">
        <v>29</v>
      </c>
      <c r="D174">
        <v>2</v>
      </c>
      <c r="E174">
        <f>MAX(IFERROR(VLOOKUP(B174,'Results_ClaudeOpus4.5'!B:E,4,0),0),IFERROR(VLOOKUP(B174,'Results_GPT5.2Low'!B:E,4,0),0))</f>
        <v>0</v>
      </c>
      <c r="F174">
        <f>MAX('Results_ClaudeOpus4.5'!F174,'Results_GPT5.2Low'!F174)</f>
        <v>10.275399999999999</v>
      </c>
      <c r="G174">
        <f>MAX('Results_ClaudeOpus4.5'!G174,'Results_GPT5.2Low'!G174)</f>
        <v>0.83960000000000001</v>
      </c>
      <c r="H174">
        <f>MAX(IFERROR(VLOOKUP(B174,'Results_ClaudeOpus4.5'!B:H,7,0),0),IFERROR(VLOOKUP(B174,'Results_GPT5.2Low'!B:H,7,0),0))</f>
        <v>9.0675000000000008</v>
      </c>
      <c r="I174">
        <v>1</v>
      </c>
      <c r="J174">
        <v>1</v>
      </c>
      <c r="K174">
        <v>1</v>
      </c>
      <c r="L174">
        <f t="shared" si="10"/>
        <v>0</v>
      </c>
      <c r="M174">
        <f t="shared" si="11"/>
        <v>0</v>
      </c>
      <c r="N174">
        <f t="shared" si="12"/>
        <v>0</v>
      </c>
      <c r="O174">
        <f t="shared" si="13"/>
        <v>0</v>
      </c>
      <c r="P174">
        <f>MIN(IF(IFERROR(VLOOKUP(B174,'Results_ClaudeOpus4.5'!B:E,4,0),0)=1,VLOOKUP(B174,'Results_ClaudeOpus4.5'!B:P,15,0),1000),IF(IFERROR(VLOOKUP(B174,'Results_GPT5.2Low'!B:E,4,0),0)=1,VLOOKUP(B174,'Results_GPT5.2Low'!B:P,15,0),1000))</f>
        <v>1000</v>
      </c>
      <c r="Q174">
        <f>VLOOKUP(C174,Locs!A:C,3,0)</f>
        <v>24</v>
      </c>
      <c r="R174">
        <f>VLOOKUP(C174,Locs!A:F,6,0)</f>
        <v>0</v>
      </c>
    </row>
    <row r="175" spans="1:18" x14ac:dyDescent="0.45">
      <c r="A175">
        <v>169</v>
      </c>
      <c r="B175" t="str">
        <f t="shared" si="14"/>
        <v>task_id_290.dfy-3</v>
      </c>
      <c r="C175" t="s">
        <v>29</v>
      </c>
      <c r="D175">
        <v>3</v>
      </c>
      <c r="E175">
        <f>MAX(IFERROR(VLOOKUP(B175,'Results_ClaudeOpus4.5'!B:E,4,0),0),IFERROR(VLOOKUP(B175,'Results_GPT5.2Low'!B:E,4,0),0))</f>
        <v>0</v>
      </c>
      <c r="F175">
        <f>MAX('Results_ClaudeOpus4.5'!F175,'Results_GPT5.2Low'!F175)</f>
        <v>8.1831999999999994</v>
      </c>
      <c r="G175">
        <f>MAX('Results_ClaudeOpus4.5'!G175,'Results_GPT5.2Low'!G175)</f>
        <v>0.85660000000000003</v>
      </c>
      <c r="H175">
        <f>MAX(IFERROR(VLOOKUP(B175,'Results_ClaudeOpus4.5'!B:H,7,0),0),IFERROR(VLOOKUP(B175,'Results_GPT5.2Low'!B:H,7,0),0))</f>
        <v>9.8566000000000003</v>
      </c>
      <c r="I175">
        <v>1</v>
      </c>
      <c r="J175">
        <v>1</v>
      </c>
      <c r="K175">
        <v>1</v>
      </c>
      <c r="L175">
        <f t="shared" si="10"/>
        <v>0</v>
      </c>
      <c r="M175">
        <f t="shared" si="11"/>
        <v>0</v>
      </c>
      <c r="N175">
        <f t="shared" si="12"/>
        <v>0</v>
      </c>
      <c r="O175">
        <f t="shared" si="13"/>
        <v>0</v>
      </c>
      <c r="P175">
        <f>MIN(IF(IFERROR(VLOOKUP(B175,'Results_ClaudeOpus4.5'!B:E,4,0),0)=1,VLOOKUP(B175,'Results_ClaudeOpus4.5'!B:P,15,0),1000),IF(IFERROR(VLOOKUP(B175,'Results_GPT5.2Low'!B:E,4,0),0)=1,VLOOKUP(B175,'Results_GPT5.2Low'!B:P,15,0),1000))</f>
        <v>1000</v>
      </c>
      <c r="Q175">
        <f>VLOOKUP(C175,Locs!A:C,3,0)</f>
        <v>24</v>
      </c>
      <c r="R175">
        <f>VLOOKUP(C175,Locs!A:F,6,0)</f>
        <v>0</v>
      </c>
    </row>
    <row r="176" spans="1:18" x14ac:dyDescent="0.45">
      <c r="A176">
        <v>170</v>
      </c>
      <c r="B176" t="str">
        <f t="shared" si="14"/>
        <v>task_id_290.dfy-4</v>
      </c>
      <c r="C176" t="s">
        <v>29</v>
      </c>
      <c r="D176">
        <v>4</v>
      </c>
      <c r="E176">
        <f>MAX(IFERROR(VLOOKUP(B176,'Results_ClaudeOpus4.5'!B:E,4,0),0),IFERROR(VLOOKUP(B176,'Results_GPT5.2Low'!B:E,4,0),0))</f>
        <v>0</v>
      </c>
      <c r="F176">
        <f>MAX('Results_ClaudeOpus4.5'!F176,'Results_GPT5.2Low'!F176)</f>
        <v>14.160399999999999</v>
      </c>
      <c r="G176">
        <f>MAX('Results_ClaudeOpus4.5'!G176,'Results_GPT5.2Low'!G176)</f>
        <v>1.3009999999999999</v>
      </c>
      <c r="H176">
        <f>MAX(IFERROR(VLOOKUP(B176,'Results_ClaudeOpus4.5'!B:H,7,0),0),IFERROR(VLOOKUP(B176,'Results_GPT5.2Low'!B:H,7,0),0))</f>
        <v>17.453499999999998</v>
      </c>
      <c r="I176">
        <v>1</v>
      </c>
      <c r="J176">
        <v>1</v>
      </c>
      <c r="K176">
        <v>1</v>
      </c>
      <c r="L176">
        <f t="shared" si="10"/>
        <v>0</v>
      </c>
      <c r="M176">
        <f t="shared" si="11"/>
        <v>0</v>
      </c>
      <c r="N176">
        <f t="shared" si="12"/>
        <v>0</v>
      </c>
      <c r="O176">
        <f t="shared" si="13"/>
        <v>0</v>
      </c>
      <c r="P176">
        <f>MIN(IF(IFERROR(VLOOKUP(B176,'Results_ClaudeOpus4.5'!B:E,4,0),0)=1,VLOOKUP(B176,'Results_ClaudeOpus4.5'!B:P,15,0),1000),IF(IFERROR(VLOOKUP(B176,'Results_GPT5.2Low'!B:E,4,0),0)=1,VLOOKUP(B176,'Results_GPT5.2Low'!B:P,15,0),1000))</f>
        <v>1000</v>
      </c>
      <c r="Q176">
        <f>VLOOKUP(C176,Locs!A:C,3,0)</f>
        <v>24</v>
      </c>
      <c r="R176">
        <f>VLOOKUP(C176,Locs!A:F,6,0)</f>
        <v>0</v>
      </c>
    </row>
    <row r="177" spans="1:18" x14ac:dyDescent="0.45">
      <c r="A177">
        <v>171</v>
      </c>
      <c r="B177" t="str">
        <f t="shared" si="14"/>
        <v>task_id_290.dfy-5</v>
      </c>
      <c r="C177" t="s">
        <v>29</v>
      </c>
      <c r="D177">
        <v>5</v>
      </c>
      <c r="E177">
        <f>MAX(IFERROR(VLOOKUP(B177,'Results_ClaudeOpus4.5'!B:E,4,0),0),IFERROR(VLOOKUP(B177,'Results_GPT5.2Low'!B:E,4,0),0))</f>
        <v>0</v>
      </c>
      <c r="F177">
        <f>MAX('Results_ClaudeOpus4.5'!F177,'Results_GPT5.2Low'!F177)</f>
        <v>30.283799999999999</v>
      </c>
      <c r="G177">
        <f>MAX('Results_ClaudeOpus4.5'!G177,'Results_GPT5.2Low'!G177)</f>
        <v>1.1734</v>
      </c>
      <c r="H177">
        <f>MAX(IFERROR(VLOOKUP(B177,'Results_ClaudeOpus4.5'!B:H,7,0),0),IFERROR(VLOOKUP(B177,'Results_GPT5.2Low'!B:H,7,0),0))</f>
        <v>18.6342</v>
      </c>
      <c r="I177">
        <v>1</v>
      </c>
      <c r="J177">
        <v>1</v>
      </c>
      <c r="K177">
        <v>1</v>
      </c>
      <c r="L177">
        <f t="shared" si="10"/>
        <v>0</v>
      </c>
      <c r="M177">
        <f t="shared" si="11"/>
        <v>0</v>
      </c>
      <c r="N177">
        <f t="shared" si="12"/>
        <v>0</v>
      </c>
      <c r="O177">
        <f t="shared" si="13"/>
        <v>0</v>
      </c>
      <c r="P177">
        <f>MIN(IF(IFERROR(VLOOKUP(B177,'Results_ClaudeOpus4.5'!B:E,4,0),0)=1,VLOOKUP(B177,'Results_ClaudeOpus4.5'!B:P,15,0),1000),IF(IFERROR(VLOOKUP(B177,'Results_GPT5.2Low'!B:E,4,0),0)=1,VLOOKUP(B177,'Results_GPT5.2Low'!B:P,15,0),1000))</f>
        <v>1000</v>
      </c>
      <c r="Q177">
        <f>VLOOKUP(C177,Locs!A:C,3,0)</f>
        <v>24</v>
      </c>
      <c r="R177">
        <f>VLOOKUP(C177,Locs!A:F,6,0)</f>
        <v>0</v>
      </c>
    </row>
    <row r="178" spans="1:18" x14ac:dyDescent="0.45">
      <c r="A178">
        <v>172</v>
      </c>
      <c r="B178" t="str">
        <f t="shared" si="14"/>
        <v>task_id_3.dfy-1</v>
      </c>
      <c r="C178" t="s">
        <v>30</v>
      </c>
      <c r="D178">
        <v>1</v>
      </c>
      <c r="E178">
        <f>MAX(IFERROR(VLOOKUP(B178,'Results_ClaudeOpus4.5'!B:E,4,0),0),IFERROR(VLOOKUP(B178,'Results_GPT5.2Low'!B:E,4,0),0))</f>
        <v>0</v>
      </c>
      <c r="F178">
        <f>MAX('Results_ClaudeOpus4.5'!F178,'Results_GPT5.2Low'!F178)</f>
        <v>9.6125000000000007</v>
      </c>
      <c r="G178">
        <f>MAX('Results_ClaudeOpus4.5'!G178,'Results_GPT5.2Low'!G178)</f>
        <v>1.6503000000000001</v>
      </c>
      <c r="H178">
        <f>MAX(IFERROR(VLOOKUP(B178,'Results_ClaudeOpus4.5'!B:H,7,0),0),IFERROR(VLOOKUP(B178,'Results_GPT5.2Low'!B:H,7,0),0))</f>
        <v>12.1281</v>
      </c>
      <c r="I178">
        <v>1</v>
      </c>
      <c r="J178">
        <v>1</v>
      </c>
      <c r="K178">
        <v>1</v>
      </c>
      <c r="L178">
        <f t="shared" si="10"/>
        <v>0</v>
      </c>
      <c r="M178">
        <f t="shared" si="11"/>
        <v>0</v>
      </c>
      <c r="N178">
        <f t="shared" si="12"/>
        <v>0</v>
      </c>
      <c r="O178">
        <f t="shared" si="13"/>
        <v>0</v>
      </c>
      <c r="P178">
        <f>MIN(IF(IFERROR(VLOOKUP(B178,'Results_ClaudeOpus4.5'!B:E,4,0),0)=1,VLOOKUP(B178,'Results_ClaudeOpus4.5'!B:P,15,0),1000),IF(IFERROR(VLOOKUP(B178,'Results_GPT5.2Low'!B:E,4,0),0)=1,VLOOKUP(B178,'Results_GPT5.2Low'!B:P,15,0),1000))</f>
        <v>1000</v>
      </c>
      <c r="Q178">
        <f>VLOOKUP(C178,Locs!A:C,3,0)</f>
        <v>23</v>
      </c>
      <c r="R178">
        <f>VLOOKUP(C178,Locs!A:F,6,0)</f>
        <v>2</v>
      </c>
    </row>
    <row r="179" spans="1:18" x14ac:dyDescent="0.45">
      <c r="A179">
        <v>173</v>
      </c>
      <c r="B179" t="str">
        <f t="shared" si="14"/>
        <v>task_id_3.dfy-2</v>
      </c>
      <c r="C179" t="s">
        <v>30</v>
      </c>
      <c r="D179">
        <v>2</v>
      </c>
      <c r="E179">
        <f>MAX(IFERROR(VLOOKUP(B179,'Results_ClaudeOpus4.5'!B:E,4,0),0),IFERROR(VLOOKUP(B179,'Results_GPT5.2Low'!B:E,4,0),0))</f>
        <v>0</v>
      </c>
      <c r="F179">
        <f>MAX('Results_ClaudeOpus4.5'!F179,'Results_GPT5.2Low'!F179)</f>
        <v>9.0687999999999995</v>
      </c>
      <c r="G179">
        <f>MAX('Results_ClaudeOpus4.5'!G179,'Results_GPT5.2Low'!G179)</f>
        <v>0.84899999999999998</v>
      </c>
      <c r="H179">
        <f>MAX(IFERROR(VLOOKUP(B179,'Results_ClaudeOpus4.5'!B:H,7,0),0),IFERROR(VLOOKUP(B179,'Results_GPT5.2Low'!B:H,7,0),0))</f>
        <v>9.0258000000000003</v>
      </c>
      <c r="I179">
        <v>1</v>
      </c>
      <c r="J179">
        <v>1</v>
      </c>
      <c r="K179">
        <v>1</v>
      </c>
      <c r="L179">
        <f t="shared" si="10"/>
        <v>0</v>
      </c>
      <c r="M179">
        <f t="shared" si="11"/>
        <v>0</v>
      </c>
      <c r="N179">
        <f t="shared" si="12"/>
        <v>0</v>
      </c>
      <c r="O179">
        <f t="shared" si="13"/>
        <v>0</v>
      </c>
      <c r="P179">
        <f>MIN(IF(IFERROR(VLOOKUP(B179,'Results_ClaudeOpus4.5'!B:E,4,0),0)=1,VLOOKUP(B179,'Results_ClaudeOpus4.5'!B:P,15,0),1000),IF(IFERROR(VLOOKUP(B179,'Results_GPT5.2Low'!B:E,4,0),0)=1,VLOOKUP(B179,'Results_GPT5.2Low'!B:P,15,0),1000))</f>
        <v>1000</v>
      </c>
      <c r="Q179">
        <f>VLOOKUP(C179,Locs!A:C,3,0)</f>
        <v>23</v>
      </c>
      <c r="R179">
        <f>VLOOKUP(C179,Locs!A:F,6,0)</f>
        <v>2</v>
      </c>
    </row>
    <row r="180" spans="1:18" x14ac:dyDescent="0.45">
      <c r="A180">
        <v>174</v>
      </c>
      <c r="B180" t="str">
        <f t="shared" si="14"/>
        <v>task_id_3.dfy-3</v>
      </c>
      <c r="C180" t="s">
        <v>30</v>
      </c>
      <c r="D180">
        <v>3</v>
      </c>
      <c r="E180">
        <f>MAX(IFERROR(VLOOKUP(B180,'Results_ClaudeOpus4.5'!B:E,4,0),0),IFERROR(VLOOKUP(B180,'Results_GPT5.2Low'!B:E,4,0),0))</f>
        <v>0</v>
      </c>
      <c r="F180">
        <f>MAX('Results_ClaudeOpus4.5'!F180,'Results_GPT5.2Low'!F180)</f>
        <v>9.8588000000000005</v>
      </c>
      <c r="G180">
        <f>MAX('Results_ClaudeOpus4.5'!G180,'Results_GPT5.2Low'!G180)</f>
        <v>0.87670000000000003</v>
      </c>
      <c r="H180">
        <f>MAX(IFERROR(VLOOKUP(B180,'Results_ClaudeOpus4.5'!B:H,7,0),0),IFERROR(VLOOKUP(B180,'Results_GPT5.2Low'!B:H,7,0),0))</f>
        <v>13.3908</v>
      </c>
      <c r="I180">
        <v>1</v>
      </c>
      <c r="J180">
        <v>1</v>
      </c>
      <c r="K180">
        <v>1</v>
      </c>
      <c r="L180">
        <f t="shared" si="10"/>
        <v>0</v>
      </c>
      <c r="M180">
        <f t="shared" si="11"/>
        <v>0</v>
      </c>
      <c r="N180">
        <f t="shared" si="12"/>
        <v>0</v>
      </c>
      <c r="O180">
        <f t="shared" si="13"/>
        <v>0</v>
      </c>
      <c r="P180">
        <f>MIN(IF(IFERROR(VLOOKUP(B180,'Results_ClaudeOpus4.5'!B:E,4,0),0)=1,VLOOKUP(B180,'Results_ClaudeOpus4.5'!B:P,15,0),1000),IF(IFERROR(VLOOKUP(B180,'Results_GPT5.2Low'!B:E,4,0),0)=1,VLOOKUP(B180,'Results_GPT5.2Low'!B:P,15,0),1000))</f>
        <v>1000</v>
      </c>
      <c r="Q180">
        <f>VLOOKUP(C180,Locs!A:C,3,0)</f>
        <v>23</v>
      </c>
      <c r="R180">
        <f>VLOOKUP(C180,Locs!A:F,6,0)</f>
        <v>2</v>
      </c>
    </row>
    <row r="181" spans="1:18" x14ac:dyDescent="0.45">
      <c r="A181">
        <v>175</v>
      </c>
      <c r="B181" t="str">
        <f t="shared" si="14"/>
        <v>task_id_3.dfy-4</v>
      </c>
      <c r="C181" t="s">
        <v>30</v>
      </c>
      <c r="D181">
        <v>4</v>
      </c>
      <c r="E181">
        <f>MAX(IFERROR(VLOOKUP(B181,'Results_ClaudeOpus4.5'!B:E,4,0),0),IFERROR(VLOOKUP(B181,'Results_GPT5.2Low'!B:E,4,0),0))</f>
        <v>0</v>
      </c>
      <c r="F181">
        <f>MAX('Results_ClaudeOpus4.5'!F181,'Results_GPT5.2Low'!F181)</f>
        <v>17.457100000000001</v>
      </c>
      <c r="G181">
        <f>MAX('Results_ClaudeOpus4.5'!G181,'Results_GPT5.2Low'!G181)</f>
        <v>2.2570000000000001</v>
      </c>
      <c r="H181">
        <f>MAX(IFERROR(VLOOKUP(B181,'Results_ClaudeOpus4.5'!B:H,7,0),0),IFERROR(VLOOKUP(B181,'Results_GPT5.2Low'!B:H,7,0),0))</f>
        <v>17.624700000000001</v>
      </c>
      <c r="I181">
        <v>1</v>
      </c>
      <c r="J181">
        <v>1</v>
      </c>
      <c r="K181">
        <v>1</v>
      </c>
      <c r="L181">
        <f t="shared" si="10"/>
        <v>0</v>
      </c>
      <c r="M181">
        <f t="shared" si="11"/>
        <v>0</v>
      </c>
      <c r="N181">
        <f t="shared" si="12"/>
        <v>0</v>
      </c>
      <c r="O181">
        <f t="shared" si="13"/>
        <v>0</v>
      </c>
      <c r="P181">
        <f>MIN(IF(IFERROR(VLOOKUP(B181,'Results_ClaudeOpus4.5'!B:E,4,0),0)=1,VLOOKUP(B181,'Results_ClaudeOpus4.5'!B:P,15,0),1000),IF(IFERROR(VLOOKUP(B181,'Results_GPT5.2Low'!B:E,4,0),0)=1,VLOOKUP(B181,'Results_GPT5.2Low'!B:P,15,0),1000))</f>
        <v>1000</v>
      </c>
      <c r="Q181">
        <f>VLOOKUP(C181,Locs!A:C,3,0)</f>
        <v>23</v>
      </c>
      <c r="R181">
        <f>VLOOKUP(C181,Locs!A:F,6,0)</f>
        <v>2</v>
      </c>
    </row>
    <row r="182" spans="1:18" x14ac:dyDescent="0.45">
      <c r="A182">
        <v>176</v>
      </c>
      <c r="B182" t="str">
        <f t="shared" si="14"/>
        <v>task_id_3.dfy-5</v>
      </c>
      <c r="C182" t="s">
        <v>30</v>
      </c>
      <c r="D182">
        <v>5</v>
      </c>
      <c r="E182">
        <f>MAX(IFERROR(VLOOKUP(B182,'Results_ClaudeOpus4.5'!B:E,4,0),0),IFERROR(VLOOKUP(B182,'Results_GPT5.2Low'!B:E,4,0),0))</f>
        <v>0</v>
      </c>
      <c r="F182">
        <f>MAX('Results_ClaudeOpus4.5'!F182,'Results_GPT5.2Low'!F182)</f>
        <v>18.6387</v>
      </c>
      <c r="G182">
        <f>MAX('Results_ClaudeOpus4.5'!G182,'Results_GPT5.2Low'!G182)</f>
        <v>2.2645</v>
      </c>
      <c r="H182">
        <f>MAX(IFERROR(VLOOKUP(B182,'Results_ClaudeOpus4.5'!B:H,7,0),0),IFERROR(VLOOKUP(B182,'Results_GPT5.2Low'!B:H,7,0),0))</f>
        <v>22.233799999999999</v>
      </c>
      <c r="I182">
        <v>1</v>
      </c>
      <c r="J182">
        <v>1</v>
      </c>
      <c r="K182">
        <v>1</v>
      </c>
      <c r="L182">
        <f t="shared" si="10"/>
        <v>0</v>
      </c>
      <c r="M182">
        <f t="shared" si="11"/>
        <v>0</v>
      </c>
      <c r="N182">
        <f t="shared" si="12"/>
        <v>0</v>
      </c>
      <c r="O182">
        <f t="shared" si="13"/>
        <v>0</v>
      </c>
      <c r="P182">
        <f>MIN(IF(IFERROR(VLOOKUP(B182,'Results_ClaudeOpus4.5'!B:E,4,0),0)=1,VLOOKUP(B182,'Results_ClaudeOpus4.5'!B:P,15,0),1000),IF(IFERROR(VLOOKUP(B182,'Results_GPT5.2Low'!B:E,4,0),0)=1,VLOOKUP(B182,'Results_GPT5.2Low'!B:P,15,0),1000))</f>
        <v>1000</v>
      </c>
      <c r="Q182">
        <f>VLOOKUP(C182,Locs!A:C,3,0)</f>
        <v>23</v>
      </c>
      <c r="R182">
        <f>VLOOKUP(C182,Locs!A:F,6,0)</f>
        <v>2</v>
      </c>
    </row>
    <row r="183" spans="1:18" x14ac:dyDescent="0.45">
      <c r="A183">
        <v>177</v>
      </c>
      <c r="B183" t="str">
        <f t="shared" si="14"/>
        <v>task_id_310.dfy-1</v>
      </c>
      <c r="C183" t="s">
        <v>31</v>
      </c>
      <c r="D183">
        <v>1</v>
      </c>
      <c r="E183">
        <f>MAX(IFERROR(VLOOKUP(B183,'Results_ClaudeOpus4.5'!B:E,4,0),0),IFERROR(VLOOKUP(B183,'Results_GPT5.2Low'!B:E,4,0),0))</f>
        <v>1</v>
      </c>
      <c r="F183">
        <f>MAX('Results_ClaudeOpus4.5'!F183,'Results_GPT5.2Low'!F183)</f>
        <v>12.149699999999999</v>
      </c>
      <c r="G183">
        <f>MAX('Results_ClaudeOpus4.5'!G183,'Results_GPT5.2Low'!G183)</f>
        <v>1.2785</v>
      </c>
      <c r="H183">
        <f>MAX(IFERROR(VLOOKUP(B183,'Results_ClaudeOpus4.5'!B:H,7,0),0),IFERROR(VLOOKUP(B183,'Results_GPT5.2Low'!B:H,7,0),0))</f>
        <v>17.688300000000002</v>
      </c>
      <c r="I183">
        <v>1</v>
      </c>
      <c r="J183">
        <v>1</v>
      </c>
      <c r="K183">
        <v>1</v>
      </c>
      <c r="L183">
        <f t="shared" si="10"/>
        <v>3</v>
      </c>
      <c r="M183">
        <f t="shared" si="11"/>
        <v>1</v>
      </c>
      <c r="N183">
        <f t="shared" si="12"/>
        <v>1</v>
      </c>
      <c r="O183">
        <f t="shared" si="13"/>
        <v>1</v>
      </c>
      <c r="P183">
        <f>MIN(IF(IFERROR(VLOOKUP(B183,'Results_ClaudeOpus4.5'!B:E,4,0),0)=1,VLOOKUP(B183,'Results_ClaudeOpus4.5'!B:P,15,0),1000),IF(IFERROR(VLOOKUP(B183,'Results_GPT5.2Low'!B:E,4,0),0)=1,VLOOKUP(B183,'Results_GPT5.2Low'!B:P,15,0),1000))</f>
        <v>22</v>
      </c>
      <c r="Q183">
        <f>VLOOKUP(C183,Locs!A:C,3,0)</f>
        <v>21</v>
      </c>
      <c r="R183">
        <f>VLOOKUP(C183,Locs!A:F,6,0)</f>
        <v>0</v>
      </c>
    </row>
    <row r="184" spans="1:18" x14ac:dyDescent="0.45">
      <c r="A184">
        <v>178</v>
      </c>
      <c r="B184" t="str">
        <f t="shared" si="14"/>
        <v>task_id_310.dfy-2</v>
      </c>
      <c r="C184" t="s">
        <v>31</v>
      </c>
      <c r="D184">
        <v>2</v>
      </c>
      <c r="E184">
        <f>MAX(IFERROR(VLOOKUP(B184,'Results_ClaudeOpus4.5'!B:E,4,0),0),IFERROR(VLOOKUP(B184,'Results_GPT5.2Low'!B:E,4,0),0))</f>
        <v>1</v>
      </c>
      <c r="F184">
        <f>MAX('Results_ClaudeOpus4.5'!F184,'Results_GPT5.2Low'!F184)</f>
        <v>9.0283999999999995</v>
      </c>
      <c r="G184">
        <f>MAX('Results_ClaudeOpus4.5'!G184,'Results_GPT5.2Low'!G184)</f>
        <v>1.1949000000000001</v>
      </c>
      <c r="H184">
        <f>MAX(IFERROR(VLOOKUP(B184,'Results_ClaudeOpus4.5'!B:H,7,0),0),IFERROR(VLOOKUP(B184,'Results_GPT5.2Low'!B:H,7,0),0))</f>
        <v>8.4979999999999993</v>
      </c>
      <c r="I184">
        <v>1</v>
      </c>
      <c r="J184">
        <v>1</v>
      </c>
      <c r="K184">
        <v>1</v>
      </c>
      <c r="L184">
        <f t="shared" si="10"/>
        <v>3</v>
      </c>
      <c r="M184">
        <f t="shared" si="11"/>
        <v>1</v>
      </c>
      <c r="N184">
        <f t="shared" si="12"/>
        <v>1</v>
      </c>
      <c r="O184">
        <f t="shared" si="13"/>
        <v>1</v>
      </c>
      <c r="P184">
        <f>MIN(IF(IFERROR(VLOOKUP(B184,'Results_ClaudeOpus4.5'!B:E,4,0),0)=1,VLOOKUP(B184,'Results_ClaudeOpus4.5'!B:P,15,0),1000),IF(IFERROR(VLOOKUP(B184,'Results_GPT5.2Low'!B:E,4,0),0)=1,VLOOKUP(B184,'Results_GPT5.2Low'!B:P,15,0),1000))</f>
        <v>22</v>
      </c>
      <c r="Q184">
        <f>VLOOKUP(C184,Locs!A:C,3,0)</f>
        <v>21</v>
      </c>
      <c r="R184">
        <f>VLOOKUP(C184,Locs!A:F,6,0)</f>
        <v>0</v>
      </c>
    </row>
    <row r="185" spans="1:18" x14ac:dyDescent="0.45">
      <c r="A185">
        <v>179</v>
      </c>
      <c r="B185" t="str">
        <f t="shared" si="14"/>
        <v>task_id_310.dfy-3</v>
      </c>
      <c r="C185" t="s">
        <v>31</v>
      </c>
      <c r="D185">
        <v>3</v>
      </c>
      <c r="E185">
        <f>MAX(IFERROR(VLOOKUP(B185,'Results_ClaudeOpus4.5'!B:E,4,0),0),IFERROR(VLOOKUP(B185,'Results_GPT5.2Low'!B:E,4,0),0))</f>
        <v>1</v>
      </c>
      <c r="F185">
        <f>MAX('Results_ClaudeOpus4.5'!F185,'Results_GPT5.2Low'!F185)</f>
        <v>13.392899999999999</v>
      </c>
      <c r="G185">
        <f>MAX('Results_ClaudeOpus4.5'!G185,'Results_GPT5.2Low'!G185)</f>
        <v>1.2215</v>
      </c>
      <c r="H185">
        <f>MAX(IFERROR(VLOOKUP(B185,'Results_ClaudeOpus4.5'!B:H,7,0),0),IFERROR(VLOOKUP(B185,'Results_GPT5.2Low'!B:H,7,0),0))</f>
        <v>10.176500000000001</v>
      </c>
      <c r="I185">
        <v>1</v>
      </c>
      <c r="J185">
        <v>0</v>
      </c>
      <c r="K185">
        <v>0</v>
      </c>
      <c r="L185">
        <f t="shared" si="10"/>
        <v>3</v>
      </c>
      <c r="M185">
        <f t="shared" si="11"/>
        <v>1</v>
      </c>
      <c r="N185">
        <f t="shared" si="12"/>
        <v>1</v>
      </c>
      <c r="O185">
        <f t="shared" si="13"/>
        <v>1</v>
      </c>
      <c r="P185">
        <f>MIN(IF(IFERROR(VLOOKUP(B185,'Results_ClaudeOpus4.5'!B:E,4,0),0)=1,VLOOKUP(B185,'Results_ClaudeOpus4.5'!B:P,15,0),1000),IF(IFERROR(VLOOKUP(B185,'Results_GPT5.2Low'!B:E,4,0),0)=1,VLOOKUP(B185,'Results_GPT5.2Low'!B:P,15,0),1000))</f>
        <v>22</v>
      </c>
      <c r="Q185">
        <f>VLOOKUP(C185,Locs!A:C,3,0)</f>
        <v>21</v>
      </c>
      <c r="R185">
        <f>VLOOKUP(C185,Locs!A:F,6,0)</f>
        <v>0</v>
      </c>
    </row>
    <row r="186" spans="1:18" x14ac:dyDescent="0.45">
      <c r="A186">
        <v>180</v>
      </c>
      <c r="B186" t="str">
        <f t="shared" si="14"/>
        <v>task_id_399.dfy-1</v>
      </c>
      <c r="C186" t="s">
        <v>32</v>
      </c>
      <c r="D186">
        <v>1</v>
      </c>
      <c r="E186">
        <f>MAX(IFERROR(VLOOKUP(B186,'Results_ClaudeOpus4.5'!B:E,4,0),0),IFERROR(VLOOKUP(B186,'Results_GPT5.2Low'!B:E,4,0),0))</f>
        <v>1</v>
      </c>
      <c r="F186">
        <f>MAX('Results_ClaudeOpus4.5'!F186,'Results_GPT5.2Low'!F186)</f>
        <v>17.629200000000001</v>
      </c>
      <c r="G186">
        <f>MAX('Results_ClaudeOpus4.5'!G186,'Results_GPT5.2Low'!G186)</f>
        <v>1.2717000000000001</v>
      </c>
      <c r="H186">
        <f>MAX(IFERROR(VLOOKUP(B186,'Results_ClaudeOpus4.5'!B:H,7,0),0),IFERROR(VLOOKUP(B186,'Results_GPT5.2Low'!B:H,7,0),0))</f>
        <v>6.1872999999999996</v>
      </c>
      <c r="I186">
        <v>1</v>
      </c>
      <c r="J186">
        <v>0</v>
      </c>
      <c r="K186">
        <v>0</v>
      </c>
      <c r="L186">
        <f t="shared" si="10"/>
        <v>3</v>
      </c>
      <c r="M186">
        <f t="shared" si="11"/>
        <v>1</v>
      </c>
      <c r="N186">
        <f t="shared" si="12"/>
        <v>1</v>
      </c>
      <c r="O186">
        <f t="shared" si="13"/>
        <v>1</v>
      </c>
      <c r="P186">
        <f>MIN(IF(IFERROR(VLOOKUP(B186,'Results_ClaudeOpus4.5'!B:E,4,0),0)=1,VLOOKUP(B186,'Results_ClaudeOpus4.5'!B:P,15,0),1000),IF(IFERROR(VLOOKUP(B186,'Results_GPT5.2Low'!B:E,4,0),0)=1,VLOOKUP(B186,'Results_GPT5.2Low'!B:P,15,0),1000))</f>
        <v>19</v>
      </c>
      <c r="Q186">
        <f>VLOOKUP(C186,Locs!A:C,3,0)</f>
        <v>19</v>
      </c>
      <c r="R186">
        <f>VLOOKUP(C186,Locs!A:F,6,0)</f>
        <v>0</v>
      </c>
    </row>
    <row r="187" spans="1:18" x14ac:dyDescent="0.45">
      <c r="A187">
        <v>181</v>
      </c>
      <c r="B187" t="str">
        <f t="shared" si="14"/>
        <v>task_id_399.dfy-2</v>
      </c>
      <c r="C187" t="s">
        <v>32</v>
      </c>
      <c r="D187">
        <v>2</v>
      </c>
      <c r="E187">
        <f>MAX(IFERROR(VLOOKUP(B187,'Results_ClaudeOpus4.5'!B:E,4,0),0),IFERROR(VLOOKUP(B187,'Results_GPT5.2Low'!B:E,4,0),0))</f>
        <v>1</v>
      </c>
      <c r="F187">
        <f>MAX('Results_ClaudeOpus4.5'!F187,'Results_GPT5.2Low'!F187)</f>
        <v>22.2364</v>
      </c>
      <c r="G187">
        <f>MAX('Results_ClaudeOpus4.5'!G187,'Results_GPT5.2Low'!G187)</f>
        <v>1.3075000000000001</v>
      </c>
      <c r="H187">
        <f>MAX(IFERROR(VLOOKUP(B187,'Results_ClaudeOpus4.5'!B:H,7,0),0),IFERROR(VLOOKUP(B187,'Results_GPT5.2Low'!B:H,7,0),0))</f>
        <v>10.579000000000001</v>
      </c>
      <c r="I187">
        <v>1</v>
      </c>
      <c r="J187">
        <v>0</v>
      </c>
      <c r="K187">
        <v>0</v>
      </c>
      <c r="L187">
        <f t="shared" si="10"/>
        <v>3</v>
      </c>
      <c r="M187">
        <f t="shared" si="11"/>
        <v>1</v>
      </c>
      <c r="N187">
        <f t="shared" si="12"/>
        <v>1</v>
      </c>
      <c r="O187">
        <f t="shared" si="13"/>
        <v>1</v>
      </c>
      <c r="P187">
        <f>MIN(IF(IFERROR(VLOOKUP(B187,'Results_ClaudeOpus4.5'!B:E,4,0),0)=1,VLOOKUP(B187,'Results_ClaudeOpus4.5'!B:P,15,0),1000),IF(IFERROR(VLOOKUP(B187,'Results_GPT5.2Low'!B:E,4,0),0)=1,VLOOKUP(B187,'Results_GPT5.2Low'!B:P,15,0),1000))</f>
        <v>19</v>
      </c>
      <c r="Q187">
        <f>VLOOKUP(C187,Locs!A:C,3,0)</f>
        <v>19</v>
      </c>
      <c r="R187">
        <f>VLOOKUP(C187,Locs!A:F,6,0)</f>
        <v>0</v>
      </c>
    </row>
    <row r="188" spans="1:18" x14ac:dyDescent="0.45">
      <c r="A188">
        <v>182</v>
      </c>
      <c r="B188" t="str">
        <f t="shared" si="14"/>
        <v>task_id_399.dfy-3</v>
      </c>
      <c r="C188" t="s">
        <v>32</v>
      </c>
      <c r="D188">
        <v>3</v>
      </c>
      <c r="E188">
        <f>MAX(IFERROR(VLOOKUP(B188,'Results_ClaudeOpus4.5'!B:E,4,0),0),IFERROR(VLOOKUP(B188,'Results_GPT5.2Low'!B:E,4,0),0))</f>
        <v>1</v>
      </c>
      <c r="F188">
        <f>MAX('Results_ClaudeOpus4.5'!F188,'Results_GPT5.2Low'!F188)</f>
        <v>17.704599999999999</v>
      </c>
      <c r="G188">
        <f>MAX('Results_ClaudeOpus4.5'!G188,'Results_GPT5.2Low'!G188)</f>
        <v>1.2226999999999999</v>
      </c>
      <c r="H188">
        <f>MAX(IFERROR(VLOOKUP(B188,'Results_ClaudeOpus4.5'!B:H,7,0),0),IFERROR(VLOOKUP(B188,'Results_GPT5.2Low'!B:H,7,0),0))</f>
        <v>8.1751000000000005</v>
      </c>
      <c r="I188">
        <v>1</v>
      </c>
      <c r="J188">
        <v>1</v>
      </c>
      <c r="K188">
        <v>1</v>
      </c>
      <c r="L188">
        <f t="shared" si="10"/>
        <v>3</v>
      </c>
      <c r="M188">
        <f t="shared" si="11"/>
        <v>1</v>
      </c>
      <c r="N188">
        <f t="shared" si="12"/>
        <v>1</v>
      </c>
      <c r="O188">
        <f t="shared" si="13"/>
        <v>1</v>
      </c>
      <c r="P188">
        <f>MIN(IF(IFERROR(VLOOKUP(B188,'Results_ClaudeOpus4.5'!B:E,4,0),0)=1,VLOOKUP(B188,'Results_ClaudeOpus4.5'!B:P,15,0),1000),IF(IFERROR(VLOOKUP(B188,'Results_GPT5.2Low'!B:E,4,0),0)=1,VLOOKUP(B188,'Results_GPT5.2Low'!B:P,15,0),1000))</f>
        <v>19</v>
      </c>
      <c r="Q188">
        <f>VLOOKUP(C188,Locs!A:C,3,0)</f>
        <v>19</v>
      </c>
      <c r="R188">
        <f>VLOOKUP(C188,Locs!A:F,6,0)</f>
        <v>0</v>
      </c>
    </row>
    <row r="189" spans="1:18" x14ac:dyDescent="0.45">
      <c r="A189">
        <v>183</v>
      </c>
      <c r="B189" t="str">
        <f t="shared" si="14"/>
        <v>task_id_401.dfy-1</v>
      </c>
      <c r="C189" t="s">
        <v>33</v>
      </c>
      <c r="D189">
        <v>1</v>
      </c>
      <c r="E189">
        <f>MAX(IFERROR(VLOOKUP(B189,'Results_ClaudeOpus4.5'!B:E,4,0),0),IFERROR(VLOOKUP(B189,'Results_GPT5.2Low'!B:E,4,0),0))</f>
        <v>0</v>
      </c>
      <c r="F189">
        <f>MAX('Results_ClaudeOpus4.5'!F189,'Results_GPT5.2Low'!F189)</f>
        <v>12.0419</v>
      </c>
      <c r="G189">
        <f>MAX('Results_ClaudeOpus4.5'!G189,'Results_GPT5.2Low'!G189)</f>
        <v>1.7568999999999999</v>
      </c>
      <c r="H189">
        <f>MAX(IFERROR(VLOOKUP(B189,'Results_ClaudeOpus4.5'!B:H,7,0),0),IFERROR(VLOOKUP(B189,'Results_GPT5.2Low'!B:H,7,0),0))</f>
        <v>12.021100000000001</v>
      </c>
      <c r="I189">
        <v>1</v>
      </c>
      <c r="J189">
        <v>1</v>
      </c>
      <c r="K189">
        <v>1</v>
      </c>
      <c r="L189">
        <f t="shared" si="10"/>
        <v>0</v>
      </c>
      <c r="M189">
        <f t="shared" si="11"/>
        <v>0</v>
      </c>
      <c r="N189">
        <f t="shared" si="12"/>
        <v>0</v>
      </c>
      <c r="O189">
        <f t="shared" si="13"/>
        <v>0</v>
      </c>
      <c r="P189">
        <f>MIN(IF(IFERROR(VLOOKUP(B189,'Results_ClaudeOpus4.5'!B:E,4,0),0)=1,VLOOKUP(B189,'Results_ClaudeOpus4.5'!B:P,15,0),1000),IF(IFERROR(VLOOKUP(B189,'Results_GPT5.2Low'!B:E,4,0),0)=1,VLOOKUP(B189,'Results_GPT5.2Low'!B:P,15,0),1000))</f>
        <v>1000</v>
      </c>
      <c r="Q189">
        <f>VLOOKUP(C189,Locs!A:C,3,0)</f>
        <v>42</v>
      </c>
      <c r="R189">
        <f>VLOOKUP(C189,Locs!A:F,6,0)</f>
        <v>4</v>
      </c>
    </row>
    <row r="190" spans="1:18" x14ac:dyDescent="0.45">
      <c r="A190">
        <v>184</v>
      </c>
      <c r="B190" t="str">
        <f t="shared" si="14"/>
        <v>task_id_401.dfy-2</v>
      </c>
      <c r="C190" t="s">
        <v>33</v>
      </c>
      <c r="D190">
        <v>2</v>
      </c>
      <c r="E190">
        <f>MAX(IFERROR(VLOOKUP(B190,'Results_ClaudeOpus4.5'!B:E,4,0),0),IFERROR(VLOOKUP(B190,'Results_GPT5.2Low'!B:E,4,0),0))</f>
        <v>0</v>
      </c>
      <c r="F190">
        <f>MAX('Results_ClaudeOpus4.5'!F190,'Results_GPT5.2Low'!F190)</f>
        <v>14.0427</v>
      </c>
      <c r="G190">
        <f>MAX('Results_ClaudeOpus4.5'!G190,'Results_GPT5.2Low'!G190)</f>
        <v>1.7316</v>
      </c>
      <c r="H190">
        <f>MAX(IFERROR(VLOOKUP(B190,'Results_ClaudeOpus4.5'!B:H,7,0),0),IFERROR(VLOOKUP(B190,'Results_GPT5.2Low'!B:H,7,0),0))</f>
        <v>14.0412</v>
      </c>
      <c r="I190">
        <v>1</v>
      </c>
      <c r="J190">
        <v>1</v>
      </c>
      <c r="K190">
        <v>1</v>
      </c>
      <c r="L190">
        <f t="shared" si="10"/>
        <v>0</v>
      </c>
      <c r="M190">
        <f t="shared" si="11"/>
        <v>0</v>
      </c>
      <c r="N190">
        <f t="shared" si="12"/>
        <v>0</v>
      </c>
      <c r="O190">
        <f t="shared" si="13"/>
        <v>0</v>
      </c>
      <c r="P190">
        <f>MIN(IF(IFERROR(VLOOKUP(B190,'Results_ClaudeOpus4.5'!B:E,4,0),0)=1,VLOOKUP(B190,'Results_ClaudeOpus4.5'!B:P,15,0),1000),IF(IFERROR(VLOOKUP(B190,'Results_GPT5.2Low'!B:E,4,0),0)=1,VLOOKUP(B190,'Results_GPT5.2Low'!B:P,15,0),1000))</f>
        <v>1000</v>
      </c>
      <c r="Q190">
        <f>VLOOKUP(C190,Locs!A:C,3,0)</f>
        <v>42</v>
      </c>
      <c r="R190">
        <f>VLOOKUP(C190,Locs!A:F,6,0)</f>
        <v>4</v>
      </c>
    </row>
    <row r="191" spans="1:18" x14ac:dyDescent="0.45">
      <c r="A191">
        <v>185</v>
      </c>
      <c r="B191" t="str">
        <f t="shared" si="14"/>
        <v>task_id_401.dfy-3</v>
      </c>
      <c r="C191" t="s">
        <v>33</v>
      </c>
      <c r="D191">
        <v>3</v>
      </c>
      <c r="E191">
        <f>MAX(IFERROR(VLOOKUP(B191,'Results_ClaudeOpus4.5'!B:E,4,0),0),IFERROR(VLOOKUP(B191,'Results_GPT5.2Low'!B:E,4,0),0))</f>
        <v>0</v>
      </c>
      <c r="F191">
        <f>MAX('Results_ClaudeOpus4.5'!F191,'Results_GPT5.2Low'!F191)</f>
        <v>13.6272</v>
      </c>
      <c r="G191">
        <f>MAX('Results_ClaudeOpus4.5'!G191,'Results_GPT5.2Low'!G191)</f>
        <v>1.746</v>
      </c>
      <c r="H191">
        <f>MAX(IFERROR(VLOOKUP(B191,'Results_ClaudeOpus4.5'!B:H,7,0),0),IFERROR(VLOOKUP(B191,'Results_GPT5.2Low'!B:H,7,0),0))</f>
        <v>13.6257</v>
      </c>
      <c r="I191">
        <v>1</v>
      </c>
      <c r="J191">
        <v>1</v>
      </c>
      <c r="K191">
        <v>1</v>
      </c>
      <c r="L191">
        <f t="shared" si="10"/>
        <v>0</v>
      </c>
      <c r="M191">
        <f t="shared" si="11"/>
        <v>0</v>
      </c>
      <c r="N191">
        <f t="shared" si="12"/>
        <v>0</v>
      </c>
      <c r="O191">
        <f t="shared" si="13"/>
        <v>0</v>
      </c>
      <c r="P191">
        <f>MIN(IF(IFERROR(VLOOKUP(B191,'Results_ClaudeOpus4.5'!B:E,4,0),0)=1,VLOOKUP(B191,'Results_ClaudeOpus4.5'!B:P,15,0),1000),IF(IFERROR(VLOOKUP(B191,'Results_GPT5.2Low'!B:E,4,0),0)=1,VLOOKUP(B191,'Results_GPT5.2Low'!B:P,15,0),1000))</f>
        <v>1000</v>
      </c>
      <c r="Q191">
        <f>VLOOKUP(C191,Locs!A:C,3,0)</f>
        <v>42</v>
      </c>
      <c r="R191">
        <f>VLOOKUP(C191,Locs!A:F,6,0)</f>
        <v>4</v>
      </c>
    </row>
    <row r="192" spans="1:18" x14ac:dyDescent="0.45">
      <c r="A192">
        <v>186</v>
      </c>
      <c r="B192" t="str">
        <f t="shared" si="14"/>
        <v>task_id_401.dfy-4</v>
      </c>
      <c r="C192" t="s">
        <v>33</v>
      </c>
      <c r="D192">
        <v>4</v>
      </c>
      <c r="E192">
        <f>MAX(IFERROR(VLOOKUP(B192,'Results_ClaudeOpus4.5'!B:E,4,0),0),IFERROR(VLOOKUP(B192,'Results_GPT5.2Low'!B:E,4,0),0))</f>
        <v>0</v>
      </c>
      <c r="F192">
        <f>MAX('Results_ClaudeOpus4.5'!F192,'Results_GPT5.2Low'!F192)</f>
        <v>14.562900000000001</v>
      </c>
      <c r="G192">
        <f>MAX('Results_ClaudeOpus4.5'!G192,'Results_GPT5.2Low'!G192)</f>
        <v>2.5493999999999999</v>
      </c>
      <c r="H192">
        <f>MAX(IFERROR(VLOOKUP(B192,'Results_ClaudeOpus4.5'!B:H,7,0),0),IFERROR(VLOOKUP(B192,'Results_GPT5.2Low'!B:H,7,0),0))</f>
        <v>21.631799999999998</v>
      </c>
      <c r="I192">
        <v>1</v>
      </c>
      <c r="J192">
        <v>1</v>
      </c>
      <c r="K192">
        <v>1</v>
      </c>
      <c r="L192">
        <f t="shared" si="10"/>
        <v>0</v>
      </c>
      <c r="M192">
        <f t="shared" si="11"/>
        <v>0</v>
      </c>
      <c r="N192">
        <f t="shared" si="12"/>
        <v>0</v>
      </c>
      <c r="O192">
        <f t="shared" si="13"/>
        <v>0</v>
      </c>
      <c r="P192">
        <f>MIN(IF(IFERROR(VLOOKUP(B192,'Results_ClaudeOpus4.5'!B:E,4,0),0)=1,VLOOKUP(B192,'Results_ClaudeOpus4.5'!B:P,15,0),1000),IF(IFERROR(VLOOKUP(B192,'Results_GPT5.2Low'!B:E,4,0),0)=1,VLOOKUP(B192,'Results_GPT5.2Low'!B:P,15,0),1000))</f>
        <v>1000</v>
      </c>
      <c r="Q192">
        <f>VLOOKUP(C192,Locs!A:C,3,0)</f>
        <v>42</v>
      </c>
      <c r="R192">
        <f>VLOOKUP(C192,Locs!A:F,6,0)</f>
        <v>4</v>
      </c>
    </row>
    <row r="193" spans="1:18" x14ac:dyDescent="0.45">
      <c r="A193">
        <v>187</v>
      </c>
      <c r="B193" t="str">
        <f t="shared" si="14"/>
        <v>task_id_401.dfy-5</v>
      </c>
      <c r="C193" t="s">
        <v>33</v>
      </c>
      <c r="D193">
        <v>5</v>
      </c>
      <c r="E193">
        <f>MAX(IFERROR(VLOOKUP(B193,'Results_ClaudeOpus4.5'!B:E,4,0),0),IFERROR(VLOOKUP(B193,'Results_GPT5.2Low'!B:E,4,0),0))</f>
        <v>0</v>
      </c>
      <c r="F193">
        <f>MAX('Results_ClaudeOpus4.5'!F193,'Results_GPT5.2Low'!F193)</f>
        <v>13.6473</v>
      </c>
      <c r="G193">
        <f>MAX('Results_ClaudeOpus4.5'!G193,'Results_GPT5.2Low'!G193)</f>
        <v>2.4276</v>
      </c>
      <c r="H193">
        <f>MAX(IFERROR(VLOOKUP(B193,'Results_ClaudeOpus4.5'!B:H,7,0),0),IFERROR(VLOOKUP(B193,'Results_GPT5.2Low'!B:H,7,0),0))</f>
        <v>14.6409</v>
      </c>
      <c r="I193">
        <v>1</v>
      </c>
      <c r="J193">
        <v>1</v>
      </c>
      <c r="K193">
        <v>1</v>
      </c>
      <c r="L193">
        <f t="shared" si="10"/>
        <v>0</v>
      </c>
      <c r="M193">
        <f t="shared" si="11"/>
        <v>0</v>
      </c>
      <c r="N193">
        <f t="shared" si="12"/>
        <v>0</v>
      </c>
      <c r="O193">
        <f t="shared" si="13"/>
        <v>0</v>
      </c>
      <c r="P193">
        <f>MIN(IF(IFERROR(VLOOKUP(B193,'Results_ClaudeOpus4.5'!B:E,4,0),0)=1,VLOOKUP(B193,'Results_ClaudeOpus4.5'!B:P,15,0),1000),IF(IFERROR(VLOOKUP(B193,'Results_GPT5.2Low'!B:E,4,0),0)=1,VLOOKUP(B193,'Results_GPT5.2Low'!B:P,15,0),1000))</f>
        <v>1000</v>
      </c>
      <c r="Q193">
        <f>VLOOKUP(C193,Locs!A:C,3,0)</f>
        <v>42</v>
      </c>
      <c r="R193">
        <f>VLOOKUP(C193,Locs!A:F,6,0)</f>
        <v>4</v>
      </c>
    </row>
    <row r="194" spans="1:18" x14ac:dyDescent="0.45">
      <c r="A194">
        <v>188</v>
      </c>
      <c r="B194" t="str">
        <f t="shared" si="14"/>
        <v>task_id_414.dfy-1</v>
      </c>
      <c r="C194" t="s">
        <v>34</v>
      </c>
      <c r="D194">
        <v>1</v>
      </c>
      <c r="E194">
        <f>MAX(IFERROR(VLOOKUP(B194,'Results_ClaudeOpus4.5'!B:E,4,0),0),IFERROR(VLOOKUP(B194,'Results_GPT5.2Low'!B:E,4,0),0))</f>
        <v>0</v>
      </c>
      <c r="F194">
        <f>MAX('Results_ClaudeOpus4.5'!F194,'Results_GPT5.2Low'!F194)</f>
        <v>10.6997</v>
      </c>
      <c r="G194">
        <f>MAX('Results_ClaudeOpus4.5'!G194,'Results_GPT5.2Low'!G194)</f>
        <v>0.73609999999999998</v>
      </c>
      <c r="H194">
        <f>MAX(IFERROR(VLOOKUP(B194,'Results_ClaudeOpus4.5'!B:H,7,0),0),IFERROR(VLOOKUP(B194,'Results_GPT5.2Low'!B:H,7,0),0))</f>
        <v>6.1369999999999996</v>
      </c>
      <c r="I194">
        <v>1</v>
      </c>
      <c r="J194">
        <v>1</v>
      </c>
      <c r="K194">
        <v>1</v>
      </c>
      <c r="L194">
        <f t="shared" si="10"/>
        <v>0</v>
      </c>
      <c r="M194">
        <f t="shared" si="11"/>
        <v>0</v>
      </c>
      <c r="N194">
        <f t="shared" si="12"/>
        <v>0</v>
      </c>
      <c r="O194">
        <f t="shared" si="13"/>
        <v>0</v>
      </c>
      <c r="P194">
        <f>MIN(IF(IFERROR(VLOOKUP(B194,'Results_ClaudeOpus4.5'!B:E,4,0),0)=1,VLOOKUP(B194,'Results_ClaudeOpus4.5'!B:P,15,0),1000),IF(IFERROR(VLOOKUP(B194,'Results_GPT5.2Low'!B:E,4,0),0)=1,VLOOKUP(B194,'Results_GPT5.2Low'!B:P,15,0),1000))</f>
        <v>1000</v>
      </c>
      <c r="Q194">
        <f>VLOOKUP(C194,Locs!A:C,3,0)</f>
        <v>28</v>
      </c>
      <c r="R194">
        <f>VLOOKUP(C194,Locs!A:F,6,0)</f>
        <v>1</v>
      </c>
    </row>
    <row r="195" spans="1:18" x14ac:dyDescent="0.45">
      <c r="A195">
        <v>189</v>
      </c>
      <c r="B195" t="str">
        <f t="shared" si="14"/>
        <v>task_id_414.dfy-2</v>
      </c>
      <c r="C195" t="s">
        <v>34</v>
      </c>
      <c r="D195">
        <v>2</v>
      </c>
      <c r="E195">
        <f>MAX(IFERROR(VLOOKUP(B195,'Results_ClaudeOpus4.5'!B:E,4,0),0),IFERROR(VLOOKUP(B195,'Results_GPT5.2Low'!B:E,4,0),0))</f>
        <v>0</v>
      </c>
      <c r="F195">
        <f>MAX('Results_ClaudeOpus4.5'!F195,'Results_GPT5.2Low'!F195)</f>
        <v>13.020300000000001</v>
      </c>
      <c r="G195">
        <f>MAX('Results_ClaudeOpus4.5'!G195,'Results_GPT5.2Low'!G195)</f>
        <v>1.7475000000000001</v>
      </c>
      <c r="H195">
        <f>MAX(IFERROR(VLOOKUP(B195,'Results_ClaudeOpus4.5'!B:H,7,0),0),IFERROR(VLOOKUP(B195,'Results_GPT5.2Low'!B:H,7,0),0))</f>
        <v>11.5632</v>
      </c>
      <c r="I195">
        <v>1</v>
      </c>
      <c r="J195">
        <v>1</v>
      </c>
      <c r="K195">
        <v>1</v>
      </c>
      <c r="L195">
        <f t="shared" ref="L195:L258" si="15">COUNTIFS(C:C,C195,E:E,1)</f>
        <v>0</v>
      </c>
      <c r="M195">
        <f t="shared" ref="M195:M258" si="16">_xlfn.MINIFS(D:D,C:C,C195,E:E,1)</f>
        <v>0</v>
      </c>
      <c r="N195">
        <f t="shared" ref="N195:N258" si="17">CHOOSE(L195+1,0,2/3,1,1)</f>
        <v>0</v>
      </c>
      <c r="O195">
        <f t="shared" ref="O195:O258" si="18">IF(L195&gt;0,1,0)</f>
        <v>0</v>
      </c>
      <c r="P195">
        <f>MIN(IF(IFERROR(VLOOKUP(B195,'Results_ClaudeOpus4.5'!B:E,4,0),0)=1,VLOOKUP(B195,'Results_ClaudeOpus4.5'!B:P,15,0),1000),IF(IFERROR(VLOOKUP(B195,'Results_GPT5.2Low'!B:E,4,0),0)=1,VLOOKUP(B195,'Results_GPT5.2Low'!B:P,15,0),1000))</f>
        <v>1000</v>
      </c>
      <c r="Q195">
        <f>VLOOKUP(C195,Locs!A:C,3,0)</f>
        <v>28</v>
      </c>
      <c r="R195">
        <f>VLOOKUP(C195,Locs!A:F,6,0)</f>
        <v>1</v>
      </c>
    </row>
    <row r="196" spans="1:18" x14ac:dyDescent="0.45">
      <c r="A196">
        <v>190</v>
      </c>
      <c r="B196" t="str">
        <f t="shared" si="14"/>
        <v>task_id_414.dfy-3</v>
      </c>
      <c r="C196" t="s">
        <v>34</v>
      </c>
      <c r="D196">
        <v>3</v>
      </c>
      <c r="E196">
        <f>MAX(IFERROR(VLOOKUP(B196,'Results_ClaudeOpus4.5'!B:E,4,0),0),IFERROR(VLOOKUP(B196,'Results_GPT5.2Low'!B:E,4,0),0))</f>
        <v>0</v>
      </c>
      <c r="F196">
        <f>MAX('Results_ClaudeOpus4.5'!F196,'Results_GPT5.2Low'!F196)</f>
        <v>11.613200000000001</v>
      </c>
      <c r="G196">
        <f>MAX('Results_ClaudeOpus4.5'!G196,'Results_GPT5.2Low'!G196)</f>
        <v>0.78810000000000002</v>
      </c>
      <c r="H196">
        <f>MAX(IFERROR(VLOOKUP(B196,'Results_ClaudeOpus4.5'!B:H,7,0),0),IFERROR(VLOOKUP(B196,'Results_GPT5.2Low'!B:H,7,0),0))</f>
        <v>11.091799999999999</v>
      </c>
      <c r="I196">
        <v>1</v>
      </c>
      <c r="J196">
        <v>1</v>
      </c>
      <c r="K196">
        <v>1</v>
      </c>
      <c r="L196">
        <f t="shared" si="15"/>
        <v>0</v>
      </c>
      <c r="M196">
        <f t="shared" si="16"/>
        <v>0</v>
      </c>
      <c r="N196">
        <f t="shared" si="17"/>
        <v>0</v>
      </c>
      <c r="O196">
        <f t="shared" si="18"/>
        <v>0</v>
      </c>
      <c r="P196">
        <f>MIN(IF(IFERROR(VLOOKUP(B196,'Results_ClaudeOpus4.5'!B:E,4,0),0)=1,VLOOKUP(B196,'Results_ClaudeOpus4.5'!B:P,15,0),1000),IF(IFERROR(VLOOKUP(B196,'Results_GPT5.2Low'!B:E,4,0),0)=1,VLOOKUP(B196,'Results_GPT5.2Low'!B:P,15,0),1000))</f>
        <v>1000</v>
      </c>
      <c r="Q196">
        <f>VLOOKUP(C196,Locs!A:C,3,0)</f>
        <v>28</v>
      </c>
      <c r="R196">
        <f>VLOOKUP(C196,Locs!A:F,6,0)</f>
        <v>1</v>
      </c>
    </row>
    <row r="197" spans="1:18" x14ac:dyDescent="0.45">
      <c r="A197">
        <v>191</v>
      </c>
      <c r="B197" t="str">
        <f t="shared" si="14"/>
        <v>task_id_414.dfy-4</v>
      </c>
      <c r="C197" t="s">
        <v>34</v>
      </c>
      <c r="D197">
        <v>4</v>
      </c>
      <c r="E197">
        <f>MAX(IFERROR(VLOOKUP(B197,'Results_ClaudeOpus4.5'!B:E,4,0),0),IFERROR(VLOOKUP(B197,'Results_GPT5.2Low'!B:E,4,0),0))</f>
        <v>0</v>
      </c>
      <c r="F197">
        <f>MAX('Results_ClaudeOpus4.5'!F197,'Results_GPT5.2Low'!F197)</f>
        <v>21.635100000000001</v>
      </c>
      <c r="G197">
        <f>MAX('Results_ClaudeOpus4.5'!G197,'Results_GPT5.2Low'!G197)</f>
        <v>1.2435</v>
      </c>
      <c r="H197">
        <f>MAX(IFERROR(VLOOKUP(B197,'Results_ClaudeOpus4.5'!B:H,7,0),0),IFERROR(VLOOKUP(B197,'Results_GPT5.2Low'!B:H,7,0),0))</f>
        <v>8.9954999999999998</v>
      </c>
      <c r="I197">
        <v>1</v>
      </c>
      <c r="J197">
        <v>1</v>
      </c>
      <c r="K197">
        <v>1</v>
      </c>
      <c r="L197">
        <f t="shared" si="15"/>
        <v>0</v>
      </c>
      <c r="M197">
        <f t="shared" si="16"/>
        <v>0</v>
      </c>
      <c r="N197">
        <f t="shared" si="17"/>
        <v>0</v>
      </c>
      <c r="O197">
        <f t="shared" si="18"/>
        <v>0</v>
      </c>
      <c r="P197">
        <f>MIN(IF(IFERROR(VLOOKUP(B197,'Results_ClaudeOpus4.5'!B:E,4,0),0)=1,VLOOKUP(B197,'Results_ClaudeOpus4.5'!B:P,15,0),1000),IF(IFERROR(VLOOKUP(B197,'Results_GPT5.2Low'!B:E,4,0),0)=1,VLOOKUP(B197,'Results_GPT5.2Low'!B:P,15,0),1000))</f>
        <v>1000</v>
      </c>
      <c r="Q197">
        <f>VLOOKUP(C197,Locs!A:C,3,0)</f>
        <v>28</v>
      </c>
      <c r="R197">
        <f>VLOOKUP(C197,Locs!A:F,6,0)</f>
        <v>1</v>
      </c>
    </row>
    <row r="198" spans="1:18" x14ac:dyDescent="0.45">
      <c r="A198">
        <v>192</v>
      </c>
      <c r="B198" t="str">
        <f t="shared" si="14"/>
        <v>task_id_414.dfy-5</v>
      </c>
      <c r="C198" t="s">
        <v>34</v>
      </c>
      <c r="D198">
        <v>5</v>
      </c>
      <c r="E198">
        <f>MAX(IFERROR(VLOOKUP(B198,'Results_ClaudeOpus4.5'!B:E,4,0),0),IFERROR(VLOOKUP(B198,'Results_GPT5.2Low'!B:E,4,0),0))</f>
        <v>0</v>
      </c>
      <c r="F198">
        <f>MAX('Results_ClaudeOpus4.5'!F198,'Results_GPT5.2Low'!F198)</f>
        <v>14.6432</v>
      </c>
      <c r="G198">
        <f>MAX('Results_ClaudeOpus4.5'!G198,'Results_GPT5.2Low'!G198)</f>
        <v>2.2745000000000002</v>
      </c>
      <c r="H198">
        <f>MAX(IFERROR(VLOOKUP(B198,'Results_ClaudeOpus4.5'!B:H,7,0),0),IFERROR(VLOOKUP(B198,'Results_GPT5.2Low'!B:H,7,0),0))</f>
        <v>13.7517</v>
      </c>
      <c r="I198">
        <v>1</v>
      </c>
      <c r="J198">
        <v>1</v>
      </c>
      <c r="K198">
        <v>1</v>
      </c>
      <c r="L198">
        <f t="shared" si="15"/>
        <v>0</v>
      </c>
      <c r="M198">
        <f t="shared" si="16"/>
        <v>0</v>
      </c>
      <c r="N198">
        <f t="shared" si="17"/>
        <v>0</v>
      </c>
      <c r="O198">
        <f t="shared" si="18"/>
        <v>0</v>
      </c>
      <c r="P198">
        <f>MIN(IF(IFERROR(VLOOKUP(B198,'Results_ClaudeOpus4.5'!B:E,4,0),0)=1,VLOOKUP(B198,'Results_ClaudeOpus4.5'!B:P,15,0),1000),IF(IFERROR(VLOOKUP(B198,'Results_GPT5.2Low'!B:E,4,0),0)=1,VLOOKUP(B198,'Results_GPT5.2Low'!B:P,15,0),1000))</f>
        <v>1000</v>
      </c>
      <c r="Q198">
        <f>VLOOKUP(C198,Locs!A:C,3,0)</f>
        <v>28</v>
      </c>
      <c r="R198">
        <f>VLOOKUP(C198,Locs!A:F,6,0)</f>
        <v>1</v>
      </c>
    </row>
    <row r="199" spans="1:18" x14ac:dyDescent="0.45">
      <c r="A199">
        <v>193</v>
      </c>
      <c r="B199" t="str">
        <f t="shared" ref="B199:B262" si="19">C199&amp;"-"&amp;D199</f>
        <v>task_id_424.dfy-1</v>
      </c>
      <c r="C199" t="s">
        <v>35</v>
      </c>
      <c r="D199">
        <v>1</v>
      </c>
      <c r="E199">
        <f>MAX(IFERROR(VLOOKUP(B199,'Results_ClaudeOpus4.5'!B:E,4,0),0),IFERROR(VLOOKUP(B199,'Results_GPT5.2Low'!B:E,4,0),0))</f>
        <v>1</v>
      </c>
      <c r="F199">
        <f>MAX('Results_ClaudeOpus4.5'!F199,'Results_GPT5.2Low'!F199)</f>
        <v>6.1558999999999999</v>
      </c>
      <c r="G199">
        <f>MAX('Results_ClaudeOpus4.5'!G199,'Results_GPT5.2Low'!G199)</f>
        <v>2.2412999999999998</v>
      </c>
      <c r="H199">
        <f>MAX(IFERROR(VLOOKUP(B199,'Results_ClaudeOpus4.5'!B:H,7,0),0),IFERROR(VLOOKUP(B199,'Results_GPT5.2Low'!B:H,7,0),0))</f>
        <v>8.7383000000000006</v>
      </c>
      <c r="I199">
        <v>1</v>
      </c>
      <c r="J199">
        <v>1</v>
      </c>
      <c r="K199">
        <v>1</v>
      </c>
      <c r="L199">
        <f t="shared" si="15"/>
        <v>3</v>
      </c>
      <c r="M199">
        <f t="shared" si="16"/>
        <v>1</v>
      </c>
      <c r="N199">
        <f t="shared" si="17"/>
        <v>1</v>
      </c>
      <c r="O199">
        <f t="shared" si="18"/>
        <v>1</v>
      </c>
      <c r="P199">
        <f>MIN(IF(IFERROR(VLOOKUP(B199,'Results_ClaudeOpus4.5'!B:E,4,0),0)=1,VLOOKUP(B199,'Results_ClaudeOpus4.5'!B:P,15,0),1000),IF(IFERROR(VLOOKUP(B199,'Results_GPT5.2Low'!B:E,4,0),0)=1,VLOOKUP(B199,'Results_GPT5.2Low'!B:P,15,0),1000))</f>
        <v>29</v>
      </c>
      <c r="Q199">
        <f>VLOOKUP(C199,Locs!A:C,3,0)</f>
        <v>29</v>
      </c>
      <c r="R199">
        <f>VLOOKUP(C199,Locs!A:F,6,0)</f>
        <v>0</v>
      </c>
    </row>
    <row r="200" spans="1:18" x14ac:dyDescent="0.45">
      <c r="A200">
        <v>194</v>
      </c>
      <c r="B200" t="str">
        <f t="shared" si="19"/>
        <v>task_id_424.dfy-2</v>
      </c>
      <c r="C200" t="s">
        <v>35</v>
      </c>
      <c r="D200">
        <v>2</v>
      </c>
      <c r="E200">
        <f>MAX(IFERROR(VLOOKUP(B200,'Results_ClaudeOpus4.5'!B:E,4,0),0),IFERROR(VLOOKUP(B200,'Results_GPT5.2Low'!B:E,4,0),0))</f>
        <v>1</v>
      </c>
      <c r="F200">
        <f>MAX('Results_ClaudeOpus4.5'!F200,'Results_GPT5.2Low'!F200)</f>
        <v>11.5654</v>
      </c>
      <c r="G200">
        <f>MAX('Results_ClaudeOpus4.5'!G200,'Results_GPT5.2Low'!G200)</f>
        <v>2.2376999999999998</v>
      </c>
      <c r="H200">
        <f>MAX(IFERROR(VLOOKUP(B200,'Results_ClaudeOpus4.5'!B:H,7,0),0),IFERROR(VLOOKUP(B200,'Results_GPT5.2Low'!B:H,7,0),0))</f>
        <v>8.8680000000000003</v>
      </c>
      <c r="I200">
        <v>1</v>
      </c>
      <c r="J200">
        <v>0</v>
      </c>
      <c r="K200">
        <v>0</v>
      </c>
      <c r="L200">
        <f t="shared" si="15"/>
        <v>3</v>
      </c>
      <c r="M200">
        <f t="shared" si="16"/>
        <v>1</v>
      </c>
      <c r="N200">
        <f t="shared" si="17"/>
        <v>1</v>
      </c>
      <c r="O200">
        <f t="shared" si="18"/>
        <v>1</v>
      </c>
      <c r="P200">
        <f>MIN(IF(IFERROR(VLOOKUP(B200,'Results_ClaudeOpus4.5'!B:E,4,0),0)=1,VLOOKUP(B200,'Results_ClaudeOpus4.5'!B:P,15,0),1000),IF(IFERROR(VLOOKUP(B200,'Results_GPT5.2Low'!B:E,4,0),0)=1,VLOOKUP(B200,'Results_GPT5.2Low'!B:P,15,0),1000))</f>
        <v>29</v>
      </c>
      <c r="Q200">
        <f>VLOOKUP(C200,Locs!A:C,3,0)</f>
        <v>29</v>
      </c>
      <c r="R200">
        <f>VLOOKUP(C200,Locs!A:F,6,0)</f>
        <v>0</v>
      </c>
    </row>
    <row r="201" spans="1:18" x14ac:dyDescent="0.45">
      <c r="A201">
        <v>195</v>
      </c>
      <c r="B201" t="str">
        <f t="shared" si="19"/>
        <v>task_id_424.dfy-3</v>
      </c>
      <c r="C201" t="s">
        <v>35</v>
      </c>
      <c r="D201">
        <v>3</v>
      </c>
      <c r="E201">
        <f>MAX(IFERROR(VLOOKUP(B201,'Results_ClaudeOpus4.5'!B:E,4,0),0),IFERROR(VLOOKUP(B201,'Results_GPT5.2Low'!B:E,4,0),0))</f>
        <v>1</v>
      </c>
      <c r="F201">
        <f>MAX('Results_ClaudeOpus4.5'!F201,'Results_GPT5.2Low'!F201)</f>
        <v>11.094900000000001</v>
      </c>
      <c r="G201">
        <f>MAX('Results_ClaudeOpus4.5'!G201,'Results_GPT5.2Low'!G201)</f>
        <v>2.2320000000000002</v>
      </c>
      <c r="H201">
        <f>MAX(IFERROR(VLOOKUP(B201,'Results_ClaudeOpus4.5'!B:H,7,0),0),IFERROR(VLOOKUP(B201,'Results_GPT5.2Low'!B:H,7,0),0))</f>
        <v>8.3439999999999994</v>
      </c>
      <c r="I201">
        <v>1</v>
      </c>
      <c r="J201">
        <v>0</v>
      </c>
      <c r="K201">
        <v>0</v>
      </c>
      <c r="L201">
        <f t="shared" si="15"/>
        <v>3</v>
      </c>
      <c r="M201">
        <f t="shared" si="16"/>
        <v>1</v>
      </c>
      <c r="N201">
        <f t="shared" si="17"/>
        <v>1</v>
      </c>
      <c r="O201">
        <f t="shared" si="18"/>
        <v>1</v>
      </c>
      <c r="P201">
        <f>MIN(IF(IFERROR(VLOOKUP(B201,'Results_ClaudeOpus4.5'!B:E,4,0),0)=1,VLOOKUP(B201,'Results_ClaudeOpus4.5'!B:P,15,0),1000),IF(IFERROR(VLOOKUP(B201,'Results_GPT5.2Low'!B:E,4,0),0)=1,VLOOKUP(B201,'Results_GPT5.2Low'!B:P,15,0),1000))</f>
        <v>29</v>
      </c>
      <c r="Q201">
        <f>VLOOKUP(C201,Locs!A:C,3,0)</f>
        <v>29</v>
      </c>
      <c r="R201">
        <f>VLOOKUP(C201,Locs!A:F,6,0)</f>
        <v>0</v>
      </c>
    </row>
    <row r="202" spans="1:18" x14ac:dyDescent="0.45">
      <c r="A202">
        <v>196</v>
      </c>
      <c r="B202" t="str">
        <f t="shared" si="19"/>
        <v>task_id_426.dfy-1</v>
      </c>
      <c r="C202" t="s">
        <v>36</v>
      </c>
      <c r="D202">
        <v>1</v>
      </c>
      <c r="E202">
        <f>MAX(IFERROR(VLOOKUP(B202,'Results_ClaudeOpus4.5'!B:E,4,0),0),IFERROR(VLOOKUP(B202,'Results_GPT5.2Low'!B:E,4,0),0))</f>
        <v>0</v>
      </c>
      <c r="F202">
        <f>MAX('Results_ClaudeOpus4.5'!F202,'Results_GPT5.2Low'!F202)</f>
        <v>8.9990000000000006</v>
      </c>
      <c r="G202">
        <f>MAX('Results_ClaudeOpus4.5'!G202,'Results_GPT5.2Low'!G202)</f>
        <v>2.3107000000000002</v>
      </c>
      <c r="H202">
        <f>MAX(IFERROR(VLOOKUP(B202,'Results_ClaudeOpus4.5'!B:H,7,0),0),IFERROR(VLOOKUP(B202,'Results_GPT5.2Low'!B:H,7,0),0))</f>
        <v>12.941000000000001</v>
      </c>
      <c r="I202">
        <v>1</v>
      </c>
      <c r="J202">
        <v>0</v>
      </c>
      <c r="K202">
        <v>0</v>
      </c>
      <c r="L202">
        <f t="shared" si="15"/>
        <v>0</v>
      </c>
      <c r="M202">
        <f t="shared" si="16"/>
        <v>0</v>
      </c>
      <c r="N202">
        <f t="shared" si="17"/>
        <v>0</v>
      </c>
      <c r="O202">
        <f t="shared" si="18"/>
        <v>0</v>
      </c>
      <c r="P202">
        <f>MIN(IF(IFERROR(VLOOKUP(B202,'Results_ClaudeOpus4.5'!B:E,4,0),0)=1,VLOOKUP(B202,'Results_ClaudeOpus4.5'!B:P,15,0),1000),IF(IFERROR(VLOOKUP(B202,'Results_GPT5.2Low'!B:E,4,0),0)=1,VLOOKUP(B202,'Results_GPT5.2Low'!B:P,15,0),1000))</f>
        <v>1000</v>
      </c>
      <c r="Q202">
        <f>VLOOKUP(C202,Locs!A:C,3,0)</f>
        <v>33</v>
      </c>
      <c r="R202">
        <f>VLOOKUP(C202,Locs!A:F,6,0)</f>
        <v>2</v>
      </c>
    </row>
    <row r="203" spans="1:18" x14ac:dyDescent="0.45">
      <c r="A203">
        <v>197</v>
      </c>
      <c r="B203" t="str">
        <f t="shared" si="19"/>
        <v>task_id_426.dfy-2</v>
      </c>
      <c r="C203" t="s">
        <v>36</v>
      </c>
      <c r="D203">
        <v>2</v>
      </c>
      <c r="E203">
        <f>MAX(IFERROR(VLOOKUP(B203,'Results_ClaudeOpus4.5'!B:E,4,0),0),IFERROR(VLOOKUP(B203,'Results_GPT5.2Low'!B:E,4,0),0))</f>
        <v>0</v>
      </c>
      <c r="F203">
        <f>MAX('Results_ClaudeOpus4.5'!F203,'Results_GPT5.2Low'!F203)</f>
        <v>13.754</v>
      </c>
      <c r="G203">
        <f>MAX('Results_ClaudeOpus4.5'!G203,'Results_GPT5.2Low'!G203)</f>
        <v>1.7887999999999999</v>
      </c>
      <c r="H203">
        <f>MAX(IFERROR(VLOOKUP(B203,'Results_ClaudeOpus4.5'!B:H,7,0),0),IFERROR(VLOOKUP(B203,'Results_GPT5.2Low'!B:H,7,0),0))</f>
        <v>13.5596</v>
      </c>
      <c r="I203">
        <v>1</v>
      </c>
      <c r="J203">
        <v>0</v>
      </c>
      <c r="K203">
        <v>0</v>
      </c>
      <c r="L203">
        <f t="shared" si="15"/>
        <v>0</v>
      </c>
      <c r="M203">
        <f t="shared" si="16"/>
        <v>0</v>
      </c>
      <c r="N203">
        <f t="shared" si="17"/>
        <v>0</v>
      </c>
      <c r="O203">
        <f t="shared" si="18"/>
        <v>0</v>
      </c>
      <c r="P203">
        <f>MIN(IF(IFERROR(VLOOKUP(B203,'Results_ClaudeOpus4.5'!B:E,4,0),0)=1,VLOOKUP(B203,'Results_ClaudeOpus4.5'!B:P,15,0),1000),IF(IFERROR(VLOOKUP(B203,'Results_GPT5.2Low'!B:E,4,0),0)=1,VLOOKUP(B203,'Results_GPT5.2Low'!B:P,15,0),1000))</f>
        <v>1000</v>
      </c>
      <c r="Q203">
        <f>VLOOKUP(C203,Locs!A:C,3,0)</f>
        <v>33</v>
      </c>
      <c r="R203">
        <f>VLOOKUP(C203,Locs!A:F,6,0)</f>
        <v>2</v>
      </c>
    </row>
    <row r="204" spans="1:18" x14ac:dyDescent="0.45">
      <c r="A204">
        <v>198</v>
      </c>
      <c r="B204" t="str">
        <f t="shared" si="19"/>
        <v>task_id_426.dfy-3</v>
      </c>
      <c r="C204" t="s">
        <v>36</v>
      </c>
      <c r="D204">
        <v>3</v>
      </c>
      <c r="E204">
        <f>MAX(IFERROR(VLOOKUP(B204,'Results_ClaudeOpus4.5'!B:E,4,0),0),IFERROR(VLOOKUP(B204,'Results_GPT5.2Low'!B:E,4,0),0))</f>
        <v>0</v>
      </c>
      <c r="F204">
        <f>MAX('Results_ClaudeOpus4.5'!F204,'Results_GPT5.2Low'!F204)</f>
        <v>8.7615999999999996</v>
      </c>
      <c r="G204">
        <f>MAX('Results_ClaudeOpus4.5'!G204,'Results_GPT5.2Low'!G204)</f>
        <v>2.3923000000000001</v>
      </c>
      <c r="H204">
        <f>MAX(IFERROR(VLOOKUP(B204,'Results_ClaudeOpus4.5'!B:H,7,0),0),IFERROR(VLOOKUP(B204,'Results_GPT5.2Low'!B:H,7,0),0))</f>
        <v>10.1084</v>
      </c>
      <c r="I204">
        <v>0</v>
      </c>
      <c r="J204">
        <v>0</v>
      </c>
      <c r="K204">
        <v>0</v>
      </c>
      <c r="L204">
        <f t="shared" si="15"/>
        <v>0</v>
      </c>
      <c r="M204">
        <f t="shared" si="16"/>
        <v>0</v>
      </c>
      <c r="N204">
        <f t="shared" si="17"/>
        <v>0</v>
      </c>
      <c r="O204">
        <f t="shared" si="18"/>
        <v>0</v>
      </c>
      <c r="P204">
        <f>MIN(IF(IFERROR(VLOOKUP(B204,'Results_ClaudeOpus4.5'!B:E,4,0),0)=1,VLOOKUP(B204,'Results_ClaudeOpus4.5'!B:P,15,0),1000),IF(IFERROR(VLOOKUP(B204,'Results_GPT5.2Low'!B:E,4,0),0)=1,VLOOKUP(B204,'Results_GPT5.2Low'!B:P,15,0),1000))</f>
        <v>1000</v>
      </c>
      <c r="Q204">
        <f>VLOOKUP(C204,Locs!A:C,3,0)</f>
        <v>33</v>
      </c>
      <c r="R204">
        <f>VLOOKUP(C204,Locs!A:F,6,0)</f>
        <v>2</v>
      </c>
    </row>
    <row r="205" spans="1:18" x14ac:dyDescent="0.45">
      <c r="A205">
        <v>199</v>
      </c>
      <c r="B205" t="str">
        <f t="shared" si="19"/>
        <v>task_id_426.dfy-4</v>
      </c>
      <c r="C205" t="s">
        <v>36</v>
      </c>
      <c r="D205">
        <v>4</v>
      </c>
      <c r="E205">
        <f>MAX(IFERROR(VLOOKUP(B205,'Results_ClaudeOpus4.5'!B:E,4,0),0),IFERROR(VLOOKUP(B205,'Results_GPT5.2Low'!B:E,4,0),0))</f>
        <v>0</v>
      </c>
      <c r="F205">
        <f>MAX('Results_ClaudeOpus4.5'!F205,'Results_GPT5.2Low'!F205)</f>
        <v>7.8144999999999998</v>
      </c>
      <c r="G205">
        <f>MAX('Results_ClaudeOpus4.5'!G205,'Results_GPT5.2Low'!G205)</f>
        <v>2.3959999999999999</v>
      </c>
      <c r="H205">
        <f>MAX(IFERROR(VLOOKUP(B205,'Results_ClaudeOpus4.5'!B:H,7,0),0),IFERROR(VLOOKUP(B205,'Results_GPT5.2Low'!B:H,7,0),0))</f>
        <v>21.271599999999999</v>
      </c>
      <c r="I205">
        <v>0</v>
      </c>
      <c r="J205">
        <v>0</v>
      </c>
      <c r="K205">
        <v>0</v>
      </c>
      <c r="L205">
        <f t="shared" si="15"/>
        <v>0</v>
      </c>
      <c r="M205">
        <f t="shared" si="16"/>
        <v>0</v>
      </c>
      <c r="N205">
        <f t="shared" si="17"/>
        <v>0</v>
      </c>
      <c r="O205">
        <f t="shared" si="18"/>
        <v>0</v>
      </c>
      <c r="P205">
        <f>MIN(IF(IFERROR(VLOOKUP(B205,'Results_ClaudeOpus4.5'!B:E,4,0),0)=1,VLOOKUP(B205,'Results_ClaudeOpus4.5'!B:P,15,0),1000),IF(IFERROR(VLOOKUP(B205,'Results_GPT5.2Low'!B:E,4,0),0)=1,VLOOKUP(B205,'Results_GPT5.2Low'!B:P,15,0),1000))</f>
        <v>1000</v>
      </c>
      <c r="Q205">
        <f>VLOOKUP(C205,Locs!A:C,3,0)</f>
        <v>33</v>
      </c>
      <c r="R205">
        <f>VLOOKUP(C205,Locs!A:F,6,0)</f>
        <v>2</v>
      </c>
    </row>
    <row r="206" spans="1:18" x14ac:dyDescent="0.45">
      <c r="A206">
        <v>200</v>
      </c>
      <c r="B206" t="str">
        <f t="shared" si="19"/>
        <v>task_id_426.dfy-5</v>
      </c>
      <c r="C206" t="s">
        <v>36</v>
      </c>
      <c r="D206">
        <v>5</v>
      </c>
      <c r="E206">
        <f>MAX(IFERROR(VLOOKUP(B206,'Results_ClaudeOpus4.5'!B:E,4,0),0),IFERROR(VLOOKUP(B206,'Results_GPT5.2Low'!B:E,4,0),0))</f>
        <v>0</v>
      </c>
      <c r="F206">
        <f>MAX('Results_ClaudeOpus4.5'!F206,'Results_GPT5.2Low'!F206)</f>
        <v>8.9044000000000008</v>
      </c>
      <c r="G206">
        <f>MAX('Results_ClaudeOpus4.5'!G206,'Results_GPT5.2Low'!G206)</f>
        <v>1.8774</v>
      </c>
      <c r="H206">
        <f>MAX(IFERROR(VLOOKUP(B206,'Results_ClaudeOpus4.5'!B:H,7,0),0),IFERROR(VLOOKUP(B206,'Results_GPT5.2Low'!B:H,7,0),0))</f>
        <v>28.356999999999999</v>
      </c>
      <c r="I206">
        <v>-1</v>
      </c>
      <c r="J206">
        <v>0</v>
      </c>
      <c r="K206">
        <v>0</v>
      </c>
      <c r="L206">
        <f t="shared" si="15"/>
        <v>0</v>
      </c>
      <c r="M206">
        <f t="shared" si="16"/>
        <v>0</v>
      </c>
      <c r="N206">
        <f t="shared" si="17"/>
        <v>0</v>
      </c>
      <c r="O206">
        <f t="shared" si="18"/>
        <v>0</v>
      </c>
      <c r="P206">
        <f>MIN(IF(IFERROR(VLOOKUP(B206,'Results_ClaudeOpus4.5'!B:E,4,0),0)=1,VLOOKUP(B206,'Results_ClaudeOpus4.5'!B:P,15,0),1000),IF(IFERROR(VLOOKUP(B206,'Results_GPT5.2Low'!B:E,4,0),0)=1,VLOOKUP(B206,'Results_GPT5.2Low'!B:P,15,0),1000))</f>
        <v>1000</v>
      </c>
      <c r="Q206">
        <f>VLOOKUP(C206,Locs!A:C,3,0)</f>
        <v>33</v>
      </c>
      <c r="R206">
        <f>VLOOKUP(C206,Locs!A:F,6,0)</f>
        <v>2</v>
      </c>
    </row>
    <row r="207" spans="1:18" x14ac:dyDescent="0.45">
      <c r="A207">
        <v>201</v>
      </c>
      <c r="B207" t="str">
        <f t="shared" si="19"/>
        <v>task_id_431.dfy-1</v>
      </c>
      <c r="C207" t="s">
        <v>37</v>
      </c>
      <c r="D207">
        <v>1</v>
      </c>
      <c r="E207">
        <f>MAX(IFERROR(VLOOKUP(B207,'Results_ClaudeOpus4.5'!B:E,4,0),0),IFERROR(VLOOKUP(B207,'Results_GPT5.2Low'!B:E,4,0),0))</f>
        <v>1</v>
      </c>
      <c r="F207">
        <f>MAX('Results_ClaudeOpus4.5'!F207,'Results_GPT5.2Low'!F207)</f>
        <v>12.9696</v>
      </c>
      <c r="G207">
        <f>MAX('Results_ClaudeOpus4.5'!G207,'Results_GPT5.2Low'!G207)</f>
        <v>1.7585999999999999</v>
      </c>
      <c r="H207">
        <f>MAX(IFERROR(VLOOKUP(B207,'Results_ClaudeOpus4.5'!B:H,7,0),0),IFERROR(VLOOKUP(B207,'Results_GPT5.2Low'!B:H,7,0),0))</f>
        <v>28.150099999999998</v>
      </c>
      <c r="I207">
        <v>-1</v>
      </c>
      <c r="J207">
        <v>0</v>
      </c>
      <c r="K207">
        <v>0</v>
      </c>
      <c r="L207">
        <f t="shared" si="15"/>
        <v>3</v>
      </c>
      <c r="M207">
        <f t="shared" si="16"/>
        <v>1</v>
      </c>
      <c r="N207">
        <f t="shared" si="17"/>
        <v>1</v>
      </c>
      <c r="O207">
        <f t="shared" si="18"/>
        <v>1</v>
      </c>
      <c r="P207">
        <f>MIN(IF(IFERROR(VLOOKUP(B207,'Results_ClaudeOpus4.5'!B:E,4,0),0)=1,VLOOKUP(B207,'Results_ClaudeOpus4.5'!B:P,15,0),1000),IF(IFERROR(VLOOKUP(B207,'Results_GPT5.2Low'!B:E,4,0),0)=1,VLOOKUP(B207,'Results_GPT5.2Low'!B:P,15,0),1000))</f>
        <v>33</v>
      </c>
      <c r="Q207">
        <f>VLOOKUP(C207,Locs!A:C,3,0)</f>
        <v>37</v>
      </c>
      <c r="R207">
        <f>VLOOKUP(C207,Locs!A:F,6,0)</f>
        <v>6</v>
      </c>
    </row>
    <row r="208" spans="1:18" x14ac:dyDescent="0.45">
      <c r="A208">
        <v>202</v>
      </c>
      <c r="B208" t="str">
        <f t="shared" si="19"/>
        <v>task_id_431.dfy-2</v>
      </c>
      <c r="C208" t="s">
        <v>37</v>
      </c>
      <c r="D208">
        <v>2</v>
      </c>
      <c r="E208">
        <f>MAX(IFERROR(VLOOKUP(B208,'Results_ClaudeOpus4.5'!B:E,4,0),0),IFERROR(VLOOKUP(B208,'Results_GPT5.2Low'!B:E,4,0),0))</f>
        <v>1</v>
      </c>
      <c r="F208">
        <f>MAX('Results_ClaudeOpus4.5'!F208,'Results_GPT5.2Low'!F208)</f>
        <v>13.561500000000001</v>
      </c>
      <c r="G208">
        <f>MAX('Results_ClaudeOpus4.5'!G208,'Results_GPT5.2Low'!G208)</f>
        <v>1.7482</v>
      </c>
      <c r="H208">
        <f>MAX(IFERROR(VLOOKUP(B208,'Results_ClaudeOpus4.5'!B:H,7,0),0),IFERROR(VLOOKUP(B208,'Results_GPT5.2Low'!B:H,7,0),0))</f>
        <v>17.919699999999999</v>
      </c>
      <c r="I208">
        <v>-1</v>
      </c>
      <c r="J208">
        <v>0</v>
      </c>
      <c r="K208">
        <v>0</v>
      </c>
      <c r="L208">
        <f t="shared" si="15"/>
        <v>3</v>
      </c>
      <c r="M208">
        <f t="shared" si="16"/>
        <v>1</v>
      </c>
      <c r="N208">
        <f t="shared" si="17"/>
        <v>1</v>
      </c>
      <c r="O208">
        <f t="shared" si="18"/>
        <v>1</v>
      </c>
      <c r="P208">
        <f>MIN(IF(IFERROR(VLOOKUP(B208,'Results_ClaudeOpus4.5'!B:E,4,0),0)=1,VLOOKUP(B208,'Results_ClaudeOpus4.5'!B:P,15,0),1000),IF(IFERROR(VLOOKUP(B208,'Results_GPT5.2Low'!B:E,4,0),0)=1,VLOOKUP(B208,'Results_GPT5.2Low'!B:P,15,0),1000))</f>
        <v>34</v>
      </c>
      <c r="Q208">
        <f>VLOOKUP(C208,Locs!A:C,3,0)</f>
        <v>37</v>
      </c>
      <c r="R208">
        <f>VLOOKUP(C208,Locs!A:F,6,0)</f>
        <v>6</v>
      </c>
    </row>
    <row r="209" spans="1:18" x14ac:dyDescent="0.45">
      <c r="A209">
        <v>203</v>
      </c>
      <c r="B209" t="str">
        <f t="shared" si="19"/>
        <v>task_id_431.dfy-3</v>
      </c>
      <c r="C209" t="s">
        <v>37</v>
      </c>
      <c r="D209">
        <v>3</v>
      </c>
      <c r="E209">
        <f>MAX(IFERROR(VLOOKUP(B209,'Results_ClaudeOpus4.5'!B:E,4,0),0),IFERROR(VLOOKUP(B209,'Results_GPT5.2Low'!B:E,4,0),0))</f>
        <v>1</v>
      </c>
      <c r="F209">
        <f>MAX('Results_ClaudeOpus4.5'!F209,'Results_GPT5.2Low'!F209)</f>
        <v>10.1098</v>
      </c>
      <c r="G209">
        <f>MAX('Results_ClaudeOpus4.5'!G209,'Results_GPT5.2Low'!G209)</f>
        <v>1.7477</v>
      </c>
      <c r="H209">
        <f>MAX(IFERROR(VLOOKUP(B209,'Results_ClaudeOpus4.5'!B:H,7,0),0),IFERROR(VLOOKUP(B209,'Results_GPT5.2Low'!B:H,7,0),0))</f>
        <v>14.879799999999999</v>
      </c>
      <c r="I209">
        <v>1</v>
      </c>
      <c r="J209">
        <v>0</v>
      </c>
      <c r="K209">
        <v>0</v>
      </c>
      <c r="L209">
        <f t="shared" si="15"/>
        <v>3</v>
      </c>
      <c r="M209">
        <f t="shared" si="16"/>
        <v>1</v>
      </c>
      <c r="N209">
        <f t="shared" si="17"/>
        <v>1</v>
      </c>
      <c r="O209">
        <f t="shared" si="18"/>
        <v>1</v>
      </c>
      <c r="P209">
        <f>MIN(IF(IFERROR(VLOOKUP(B209,'Results_ClaudeOpus4.5'!B:E,4,0),0)=1,VLOOKUP(B209,'Results_ClaudeOpus4.5'!B:P,15,0),1000),IF(IFERROR(VLOOKUP(B209,'Results_GPT5.2Low'!B:E,4,0),0)=1,VLOOKUP(B209,'Results_GPT5.2Low'!B:P,15,0),1000))</f>
        <v>33</v>
      </c>
      <c r="Q209">
        <f>VLOOKUP(C209,Locs!A:C,3,0)</f>
        <v>37</v>
      </c>
      <c r="R209">
        <f>VLOOKUP(C209,Locs!A:F,6,0)</f>
        <v>6</v>
      </c>
    </row>
    <row r="210" spans="1:18" x14ac:dyDescent="0.45">
      <c r="A210">
        <v>204</v>
      </c>
      <c r="B210" t="str">
        <f t="shared" si="19"/>
        <v>task_id_433.dfy-1</v>
      </c>
      <c r="C210" t="s">
        <v>38</v>
      </c>
      <c r="D210">
        <v>1</v>
      </c>
      <c r="E210">
        <f>MAX(IFERROR(VLOOKUP(B210,'Results_ClaudeOpus4.5'!B:E,4,0),0),IFERROR(VLOOKUP(B210,'Results_GPT5.2Low'!B:E,4,0),0))</f>
        <v>0</v>
      </c>
      <c r="F210">
        <f>MAX('Results_ClaudeOpus4.5'!F210,'Results_GPT5.2Low'!F210)</f>
        <v>21.274999999999999</v>
      </c>
      <c r="G210">
        <f>MAX('Results_ClaudeOpus4.5'!G210,'Results_GPT5.2Low'!G210)</f>
        <v>2.3138000000000001</v>
      </c>
      <c r="H210">
        <f>MAX(IFERROR(VLOOKUP(B210,'Results_ClaudeOpus4.5'!B:H,7,0),0),IFERROR(VLOOKUP(B210,'Results_GPT5.2Low'!B:H,7,0),0))</f>
        <v>13.8164</v>
      </c>
      <c r="I210">
        <v>1</v>
      </c>
      <c r="J210">
        <v>0</v>
      </c>
      <c r="K210">
        <v>0</v>
      </c>
      <c r="L210">
        <f t="shared" si="15"/>
        <v>0</v>
      </c>
      <c r="M210">
        <f t="shared" si="16"/>
        <v>0</v>
      </c>
      <c r="N210">
        <f t="shared" si="17"/>
        <v>0</v>
      </c>
      <c r="O210">
        <f t="shared" si="18"/>
        <v>0</v>
      </c>
      <c r="P210">
        <f>MIN(IF(IFERROR(VLOOKUP(B210,'Results_ClaudeOpus4.5'!B:E,4,0),0)=1,VLOOKUP(B210,'Results_ClaudeOpus4.5'!B:P,15,0),1000),IF(IFERROR(VLOOKUP(B210,'Results_GPT5.2Low'!B:E,4,0),0)=1,VLOOKUP(B210,'Results_GPT5.2Low'!B:P,15,0),1000))</f>
        <v>1000</v>
      </c>
      <c r="Q210">
        <f>VLOOKUP(C210,Locs!A:C,3,0)</f>
        <v>20</v>
      </c>
      <c r="R210">
        <f>VLOOKUP(C210,Locs!A:F,6,0)</f>
        <v>1</v>
      </c>
    </row>
    <row r="211" spans="1:18" x14ac:dyDescent="0.45">
      <c r="A211">
        <v>205</v>
      </c>
      <c r="B211" t="str">
        <f t="shared" si="19"/>
        <v>task_id_433.dfy-2</v>
      </c>
      <c r="C211" t="s">
        <v>38</v>
      </c>
      <c r="D211">
        <v>2</v>
      </c>
      <c r="E211">
        <f>MAX(IFERROR(VLOOKUP(B211,'Results_ClaudeOpus4.5'!B:E,4,0),0),IFERROR(VLOOKUP(B211,'Results_GPT5.2Low'!B:E,4,0),0))</f>
        <v>0</v>
      </c>
      <c r="F211">
        <f>MAX('Results_ClaudeOpus4.5'!F211,'Results_GPT5.2Low'!F211)</f>
        <v>28.3596</v>
      </c>
      <c r="G211">
        <f>MAX('Results_ClaudeOpus4.5'!G211,'Results_GPT5.2Low'!G211)</f>
        <v>2.3359999999999999</v>
      </c>
      <c r="H211">
        <f>MAX(IFERROR(VLOOKUP(B211,'Results_ClaudeOpus4.5'!B:H,7,0),0),IFERROR(VLOOKUP(B211,'Results_GPT5.2Low'!B:H,7,0),0))</f>
        <v>17.052199999999999</v>
      </c>
      <c r="I211">
        <v>-1</v>
      </c>
      <c r="J211">
        <v>0</v>
      </c>
      <c r="K211">
        <v>0</v>
      </c>
      <c r="L211">
        <f t="shared" si="15"/>
        <v>0</v>
      </c>
      <c r="M211">
        <f t="shared" si="16"/>
        <v>0</v>
      </c>
      <c r="N211">
        <f t="shared" si="17"/>
        <v>0</v>
      </c>
      <c r="O211">
        <f t="shared" si="18"/>
        <v>0</v>
      </c>
      <c r="P211">
        <f>MIN(IF(IFERROR(VLOOKUP(B211,'Results_ClaudeOpus4.5'!B:E,4,0),0)=1,VLOOKUP(B211,'Results_ClaudeOpus4.5'!B:P,15,0),1000),IF(IFERROR(VLOOKUP(B211,'Results_GPT5.2Low'!B:E,4,0),0)=1,VLOOKUP(B211,'Results_GPT5.2Low'!B:P,15,0),1000))</f>
        <v>1000</v>
      </c>
      <c r="Q211">
        <f>VLOOKUP(C211,Locs!A:C,3,0)</f>
        <v>20</v>
      </c>
      <c r="R211">
        <f>VLOOKUP(C211,Locs!A:F,6,0)</f>
        <v>1</v>
      </c>
    </row>
    <row r="212" spans="1:18" x14ac:dyDescent="0.45">
      <c r="A212">
        <v>206</v>
      </c>
      <c r="B212" t="str">
        <f t="shared" si="19"/>
        <v>task_id_433.dfy-3</v>
      </c>
      <c r="C212" t="s">
        <v>38</v>
      </c>
      <c r="D212">
        <v>3</v>
      </c>
      <c r="E212">
        <f>MAX(IFERROR(VLOOKUP(B212,'Results_ClaudeOpus4.5'!B:E,4,0),0),IFERROR(VLOOKUP(B212,'Results_GPT5.2Low'!B:E,4,0),0))</f>
        <v>0</v>
      </c>
      <c r="F212">
        <f>MAX('Results_ClaudeOpus4.5'!F212,'Results_GPT5.2Low'!F212)</f>
        <v>28.171399999999998</v>
      </c>
      <c r="G212">
        <f>MAX('Results_ClaudeOpus4.5'!G212,'Results_GPT5.2Low'!G212)</f>
        <v>1.1992</v>
      </c>
      <c r="H212">
        <f>MAX(IFERROR(VLOOKUP(B212,'Results_ClaudeOpus4.5'!B:H,7,0),0),IFERROR(VLOOKUP(B212,'Results_GPT5.2Low'!B:H,7,0),0))</f>
        <v>19.121500000000001</v>
      </c>
      <c r="I212">
        <v>1</v>
      </c>
      <c r="J212">
        <v>0</v>
      </c>
      <c r="K212">
        <v>0</v>
      </c>
      <c r="L212">
        <f t="shared" si="15"/>
        <v>0</v>
      </c>
      <c r="M212">
        <f t="shared" si="16"/>
        <v>0</v>
      </c>
      <c r="N212">
        <f t="shared" si="17"/>
        <v>0</v>
      </c>
      <c r="O212">
        <f t="shared" si="18"/>
        <v>0</v>
      </c>
      <c r="P212">
        <f>MIN(IF(IFERROR(VLOOKUP(B212,'Results_ClaudeOpus4.5'!B:E,4,0),0)=1,VLOOKUP(B212,'Results_ClaudeOpus4.5'!B:P,15,0),1000),IF(IFERROR(VLOOKUP(B212,'Results_GPT5.2Low'!B:E,4,0),0)=1,VLOOKUP(B212,'Results_GPT5.2Low'!B:P,15,0),1000))</f>
        <v>1000</v>
      </c>
      <c r="Q212">
        <f>VLOOKUP(C212,Locs!A:C,3,0)</f>
        <v>20</v>
      </c>
      <c r="R212">
        <f>VLOOKUP(C212,Locs!A:F,6,0)</f>
        <v>1</v>
      </c>
    </row>
    <row r="213" spans="1:18" x14ac:dyDescent="0.45">
      <c r="A213">
        <v>207</v>
      </c>
      <c r="B213" t="str">
        <f t="shared" si="19"/>
        <v>task_id_433.dfy-4</v>
      </c>
      <c r="C213" t="s">
        <v>38</v>
      </c>
      <c r="D213">
        <v>4</v>
      </c>
      <c r="E213">
        <f>MAX(IFERROR(VLOOKUP(B213,'Results_ClaudeOpus4.5'!B:E,4,0),0),IFERROR(VLOOKUP(B213,'Results_GPT5.2Low'!B:E,4,0),0))</f>
        <v>0</v>
      </c>
      <c r="F213">
        <f>MAX('Results_ClaudeOpus4.5'!F213,'Results_GPT5.2Low'!F213)</f>
        <v>17.921700000000001</v>
      </c>
      <c r="G213">
        <f>MAX('Results_ClaudeOpus4.5'!G213,'Results_GPT5.2Low'!G213)</f>
        <v>1.1544000000000001</v>
      </c>
      <c r="H213">
        <f>MAX(IFERROR(VLOOKUP(B213,'Results_ClaudeOpus4.5'!B:H,7,0),0),IFERROR(VLOOKUP(B213,'Results_GPT5.2Low'!B:H,7,0),0))</f>
        <v>20.7957</v>
      </c>
      <c r="I213">
        <v>1</v>
      </c>
      <c r="J213">
        <v>0</v>
      </c>
      <c r="K213">
        <v>0</v>
      </c>
      <c r="L213">
        <f t="shared" si="15"/>
        <v>0</v>
      </c>
      <c r="M213">
        <f t="shared" si="16"/>
        <v>0</v>
      </c>
      <c r="N213">
        <f t="shared" si="17"/>
        <v>0</v>
      </c>
      <c r="O213">
        <f t="shared" si="18"/>
        <v>0</v>
      </c>
      <c r="P213">
        <f>MIN(IF(IFERROR(VLOOKUP(B213,'Results_ClaudeOpus4.5'!B:E,4,0),0)=1,VLOOKUP(B213,'Results_ClaudeOpus4.5'!B:P,15,0),1000),IF(IFERROR(VLOOKUP(B213,'Results_GPT5.2Low'!B:E,4,0),0)=1,VLOOKUP(B213,'Results_GPT5.2Low'!B:P,15,0),1000))</f>
        <v>1000</v>
      </c>
      <c r="Q213">
        <f>VLOOKUP(C213,Locs!A:C,3,0)</f>
        <v>20</v>
      </c>
      <c r="R213">
        <f>VLOOKUP(C213,Locs!A:F,6,0)</f>
        <v>1</v>
      </c>
    </row>
    <row r="214" spans="1:18" x14ac:dyDescent="0.45">
      <c r="A214">
        <v>208</v>
      </c>
      <c r="B214" t="str">
        <f t="shared" si="19"/>
        <v>task_id_433.dfy-5</v>
      </c>
      <c r="C214" t="s">
        <v>38</v>
      </c>
      <c r="D214">
        <v>5</v>
      </c>
      <c r="E214">
        <f>MAX(IFERROR(VLOOKUP(B214,'Results_ClaudeOpus4.5'!B:E,4,0),0),IFERROR(VLOOKUP(B214,'Results_GPT5.2Low'!B:E,4,0),0))</f>
        <v>0</v>
      </c>
      <c r="F214">
        <f>MAX('Results_ClaudeOpus4.5'!F214,'Results_GPT5.2Low'!F214)</f>
        <v>14.882099999999999</v>
      </c>
      <c r="G214">
        <f>MAX('Results_ClaudeOpus4.5'!G214,'Results_GPT5.2Low'!G214)</f>
        <v>1.2304999999999999</v>
      </c>
      <c r="H214">
        <f>MAX(IFERROR(VLOOKUP(B214,'Results_ClaudeOpus4.5'!B:H,7,0),0),IFERROR(VLOOKUP(B214,'Results_GPT5.2Low'!B:H,7,0),0))</f>
        <v>13.380699999999999</v>
      </c>
      <c r="I214">
        <v>1</v>
      </c>
      <c r="J214">
        <v>0</v>
      </c>
      <c r="K214">
        <v>0</v>
      </c>
      <c r="L214">
        <f t="shared" si="15"/>
        <v>0</v>
      </c>
      <c r="M214">
        <f t="shared" si="16"/>
        <v>0</v>
      </c>
      <c r="N214">
        <f t="shared" si="17"/>
        <v>0</v>
      </c>
      <c r="O214">
        <f t="shared" si="18"/>
        <v>0</v>
      </c>
      <c r="P214">
        <f>MIN(IF(IFERROR(VLOOKUP(B214,'Results_ClaudeOpus4.5'!B:E,4,0),0)=1,VLOOKUP(B214,'Results_ClaudeOpus4.5'!B:P,15,0),1000),IF(IFERROR(VLOOKUP(B214,'Results_GPT5.2Low'!B:E,4,0),0)=1,VLOOKUP(B214,'Results_GPT5.2Low'!B:P,15,0),1000))</f>
        <v>1000</v>
      </c>
      <c r="Q214">
        <f>VLOOKUP(C214,Locs!A:C,3,0)</f>
        <v>20</v>
      </c>
      <c r="R214">
        <f>VLOOKUP(C214,Locs!A:F,6,0)</f>
        <v>1</v>
      </c>
    </row>
    <row r="215" spans="1:18" x14ac:dyDescent="0.45">
      <c r="A215">
        <v>209</v>
      </c>
      <c r="B215" t="str">
        <f t="shared" si="19"/>
        <v>task_id_436.dfy-1</v>
      </c>
      <c r="C215" t="s">
        <v>39</v>
      </c>
      <c r="D215">
        <v>1</v>
      </c>
      <c r="E215">
        <f>MAX(IFERROR(VLOOKUP(B215,'Results_ClaudeOpus4.5'!B:E,4,0),0),IFERROR(VLOOKUP(B215,'Results_GPT5.2Low'!B:E,4,0),0))</f>
        <v>0</v>
      </c>
      <c r="F215">
        <f>MAX('Results_ClaudeOpus4.5'!F215,'Results_GPT5.2Low'!F215)</f>
        <v>19.4223</v>
      </c>
      <c r="G215">
        <f>MAX('Results_ClaudeOpus4.5'!G215,'Results_GPT5.2Low'!G215)</f>
        <v>1.7314000000000001</v>
      </c>
      <c r="H215">
        <f>MAX(IFERROR(VLOOKUP(B215,'Results_ClaudeOpus4.5'!B:H,7,0),0),IFERROR(VLOOKUP(B215,'Results_GPT5.2Low'!B:H,7,0),0))</f>
        <v>11.2202</v>
      </c>
      <c r="I215">
        <v>0</v>
      </c>
      <c r="J215">
        <v>0</v>
      </c>
      <c r="K215">
        <v>0</v>
      </c>
      <c r="L215">
        <f t="shared" si="15"/>
        <v>1</v>
      </c>
      <c r="M215">
        <f t="shared" si="16"/>
        <v>3</v>
      </c>
      <c r="N215">
        <f t="shared" si="17"/>
        <v>0.66666666666666663</v>
      </c>
      <c r="O215">
        <f t="shared" si="18"/>
        <v>1</v>
      </c>
      <c r="P215">
        <f>MIN(IF(IFERROR(VLOOKUP(B215,'Results_ClaudeOpus4.5'!B:E,4,0),0)=1,VLOOKUP(B215,'Results_ClaudeOpus4.5'!B:P,15,0),1000),IF(IFERROR(VLOOKUP(B215,'Results_GPT5.2Low'!B:E,4,0),0)=1,VLOOKUP(B215,'Results_GPT5.2Low'!B:P,15,0),1000))</f>
        <v>1000</v>
      </c>
      <c r="Q215">
        <f>VLOOKUP(C215,Locs!A:C,3,0)</f>
        <v>30</v>
      </c>
      <c r="R215">
        <f>VLOOKUP(C215,Locs!A:F,6,0)</f>
        <v>2</v>
      </c>
    </row>
    <row r="216" spans="1:18" x14ac:dyDescent="0.45">
      <c r="A216">
        <v>210</v>
      </c>
      <c r="B216" t="str">
        <f t="shared" si="19"/>
        <v>task_id_436.dfy-2</v>
      </c>
      <c r="C216" t="s">
        <v>39</v>
      </c>
      <c r="D216">
        <v>2</v>
      </c>
      <c r="E216">
        <f>MAX(IFERROR(VLOOKUP(B216,'Results_ClaudeOpus4.5'!B:E,4,0),0),IFERROR(VLOOKUP(B216,'Results_GPT5.2Low'!B:E,4,0),0))</f>
        <v>0</v>
      </c>
      <c r="F216">
        <f>MAX('Results_ClaudeOpus4.5'!F216,'Results_GPT5.2Low'!F216)</f>
        <v>17.626000000000001</v>
      </c>
      <c r="G216">
        <f>MAX('Results_ClaudeOpus4.5'!G216,'Results_GPT5.2Low'!G216)</f>
        <v>2.3472</v>
      </c>
      <c r="H216">
        <f>MAX(IFERROR(VLOOKUP(B216,'Results_ClaudeOpus4.5'!B:H,7,0),0),IFERROR(VLOOKUP(B216,'Results_GPT5.2Low'!B:H,7,0),0))</f>
        <v>25.818899999999999</v>
      </c>
      <c r="I216">
        <v>0</v>
      </c>
      <c r="J216">
        <v>0</v>
      </c>
      <c r="K216">
        <v>0</v>
      </c>
      <c r="L216">
        <f t="shared" si="15"/>
        <v>1</v>
      </c>
      <c r="M216">
        <f t="shared" si="16"/>
        <v>3</v>
      </c>
      <c r="N216">
        <f t="shared" si="17"/>
        <v>0.66666666666666663</v>
      </c>
      <c r="O216">
        <f t="shared" si="18"/>
        <v>1</v>
      </c>
      <c r="P216">
        <f>MIN(IF(IFERROR(VLOOKUP(B216,'Results_ClaudeOpus4.5'!B:E,4,0),0)=1,VLOOKUP(B216,'Results_ClaudeOpus4.5'!B:P,15,0),1000),IF(IFERROR(VLOOKUP(B216,'Results_GPT5.2Low'!B:E,4,0),0)=1,VLOOKUP(B216,'Results_GPT5.2Low'!B:P,15,0),1000))</f>
        <v>1000</v>
      </c>
      <c r="Q216">
        <f>VLOOKUP(C216,Locs!A:C,3,0)</f>
        <v>30</v>
      </c>
      <c r="R216">
        <f>VLOOKUP(C216,Locs!A:F,6,0)</f>
        <v>2</v>
      </c>
    </row>
    <row r="217" spans="1:18" x14ac:dyDescent="0.45">
      <c r="A217">
        <v>211</v>
      </c>
      <c r="B217" t="str">
        <f t="shared" si="19"/>
        <v>task_id_436.dfy-3</v>
      </c>
      <c r="C217" t="s">
        <v>39</v>
      </c>
      <c r="D217">
        <v>3</v>
      </c>
      <c r="E217">
        <f>MAX(IFERROR(VLOOKUP(B217,'Results_ClaudeOpus4.5'!B:E,4,0),0),IFERROR(VLOOKUP(B217,'Results_GPT5.2Low'!B:E,4,0),0))</f>
        <v>1</v>
      </c>
      <c r="F217">
        <f>MAX('Results_ClaudeOpus4.5'!F217,'Results_GPT5.2Low'!F217)</f>
        <v>13.839</v>
      </c>
      <c r="G217">
        <f>MAX('Results_ClaudeOpus4.5'!G217,'Results_GPT5.2Low'!G217)</f>
        <v>1.6814</v>
      </c>
      <c r="H217">
        <f>MAX(IFERROR(VLOOKUP(B217,'Results_ClaudeOpus4.5'!B:H,7,0),0),IFERROR(VLOOKUP(B217,'Results_GPT5.2Low'!B:H,7,0),0))</f>
        <v>13.0763</v>
      </c>
      <c r="I217">
        <v>1</v>
      </c>
      <c r="J217">
        <v>0</v>
      </c>
      <c r="K217">
        <v>0</v>
      </c>
      <c r="L217">
        <f t="shared" si="15"/>
        <v>1</v>
      </c>
      <c r="M217">
        <f t="shared" si="16"/>
        <v>3</v>
      </c>
      <c r="N217">
        <f t="shared" si="17"/>
        <v>0.66666666666666663</v>
      </c>
      <c r="O217">
        <f t="shared" si="18"/>
        <v>1</v>
      </c>
      <c r="P217">
        <f>MIN(IF(IFERROR(VLOOKUP(B217,'Results_ClaudeOpus4.5'!B:E,4,0),0)=1,VLOOKUP(B217,'Results_ClaudeOpus4.5'!B:P,15,0),1000),IF(IFERROR(VLOOKUP(B217,'Results_GPT5.2Low'!B:E,4,0),0)=1,VLOOKUP(B217,'Results_GPT5.2Low'!B:P,15,0),1000))</f>
        <v>36</v>
      </c>
      <c r="Q217">
        <f>VLOOKUP(C217,Locs!A:C,3,0)</f>
        <v>30</v>
      </c>
      <c r="R217">
        <f>VLOOKUP(C217,Locs!A:F,6,0)</f>
        <v>2</v>
      </c>
    </row>
    <row r="218" spans="1:18" x14ac:dyDescent="0.45">
      <c r="A218">
        <v>212</v>
      </c>
      <c r="B218" t="str">
        <f t="shared" si="19"/>
        <v>task_id_445.dfy-1</v>
      </c>
      <c r="C218" t="s">
        <v>40</v>
      </c>
      <c r="D218">
        <v>1</v>
      </c>
      <c r="E218">
        <f>MAX(IFERROR(VLOOKUP(B218,'Results_ClaudeOpus4.5'!B:E,4,0),0),IFERROR(VLOOKUP(B218,'Results_GPT5.2Low'!B:E,4,0),0))</f>
        <v>1</v>
      </c>
      <c r="F218">
        <f>MAX('Results_ClaudeOpus4.5'!F218,'Results_GPT5.2Low'!F218)</f>
        <v>17.053799999999999</v>
      </c>
      <c r="G218">
        <f>MAX('Results_ClaudeOpus4.5'!G218,'Results_GPT5.2Low'!G218)</f>
        <v>1.2436</v>
      </c>
      <c r="H218">
        <f>MAX(IFERROR(VLOOKUP(B218,'Results_ClaudeOpus4.5'!B:H,7,0),0),IFERROR(VLOOKUP(B218,'Results_GPT5.2Low'!B:H,7,0),0))</f>
        <v>5.0312999999999999</v>
      </c>
      <c r="I218">
        <v>1</v>
      </c>
      <c r="J218">
        <v>1</v>
      </c>
      <c r="K218">
        <v>1</v>
      </c>
      <c r="L218">
        <f t="shared" si="15"/>
        <v>3</v>
      </c>
      <c r="M218">
        <f t="shared" si="16"/>
        <v>1</v>
      </c>
      <c r="N218">
        <f t="shared" si="17"/>
        <v>1</v>
      </c>
      <c r="O218">
        <f t="shared" si="18"/>
        <v>1</v>
      </c>
      <c r="P218">
        <f>MIN(IF(IFERROR(VLOOKUP(B218,'Results_ClaudeOpus4.5'!B:E,4,0),0)=1,VLOOKUP(B218,'Results_ClaudeOpus4.5'!B:P,15,0),1000),IF(IFERROR(VLOOKUP(B218,'Results_GPT5.2Low'!B:E,4,0),0)=1,VLOOKUP(B218,'Results_GPT5.2Low'!B:P,15,0),1000))</f>
        <v>19</v>
      </c>
      <c r="Q218">
        <f>VLOOKUP(C218,Locs!A:C,3,0)</f>
        <v>19</v>
      </c>
      <c r="R218">
        <f>VLOOKUP(C218,Locs!A:F,6,0)</f>
        <v>0</v>
      </c>
    </row>
    <row r="219" spans="1:18" x14ac:dyDescent="0.45">
      <c r="A219">
        <v>213</v>
      </c>
      <c r="B219" t="str">
        <f t="shared" si="19"/>
        <v>task_id_445.dfy-2</v>
      </c>
      <c r="C219" t="s">
        <v>40</v>
      </c>
      <c r="D219">
        <v>2</v>
      </c>
      <c r="E219">
        <f>MAX(IFERROR(VLOOKUP(B219,'Results_ClaudeOpus4.5'!B:E,4,0),0),IFERROR(VLOOKUP(B219,'Results_GPT5.2Low'!B:E,4,0),0))</f>
        <v>1</v>
      </c>
      <c r="F219">
        <f>MAX('Results_ClaudeOpus4.5'!F219,'Results_GPT5.2Low'!F219)</f>
        <v>19.1233</v>
      </c>
      <c r="G219">
        <f>MAX('Results_ClaudeOpus4.5'!G219,'Results_GPT5.2Low'!G219)</f>
        <v>1.7017</v>
      </c>
      <c r="H219">
        <f>MAX(IFERROR(VLOOKUP(B219,'Results_ClaudeOpus4.5'!B:H,7,0),0),IFERROR(VLOOKUP(B219,'Results_GPT5.2Low'!B:H,7,0),0))</f>
        <v>5.2049000000000003</v>
      </c>
      <c r="I219">
        <v>1</v>
      </c>
      <c r="J219">
        <v>1</v>
      </c>
      <c r="K219">
        <v>1</v>
      </c>
      <c r="L219">
        <f t="shared" si="15"/>
        <v>3</v>
      </c>
      <c r="M219">
        <f t="shared" si="16"/>
        <v>1</v>
      </c>
      <c r="N219">
        <f t="shared" si="17"/>
        <v>1</v>
      </c>
      <c r="O219">
        <f t="shared" si="18"/>
        <v>1</v>
      </c>
      <c r="P219">
        <f>MIN(IF(IFERROR(VLOOKUP(B219,'Results_ClaudeOpus4.5'!B:E,4,0),0)=1,VLOOKUP(B219,'Results_ClaudeOpus4.5'!B:P,15,0),1000),IF(IFERROR(VLOOKUP(B219,'Results_GPT5.2Low'!B:E,4,0),0)=1,VLOOKUP(B219,'Results_GPT5.2Low'!B:P,15,0),1000))</f>
        <v>19</v>
      </c>
      <c r="Q219">
        <f>VLOOKUP(C219,Locs!A:C,3,0)</f>
        <v>19</v>
      </c>
      <c r="R219">
        <f>VLOOKUP(C219,Locs!A:F,6,0)</f>
        <v>0</v>
      </c>
    </row>
    <row r="220" spans="1:18" x14ac:dyDescent="0.45">
      <c r="A220">
        <v>214</v>
      </c>
      <c r="B220" t="str">
        <f t="shared" si="19"/>
        <v>task_id_445.dfy-3</v>
      </c>
      <c r="C220" t="s">
        <v>40</v>
      </c>
      <c r="D220">
        <v>3</v>
      </c>
      <c r="E220">
        <f>MAX(IFERROR(VLOOKUP(B220,'Results_ClaudeOpus4.5'!B:E,4,0),0),IFERROR(VLOOKUP(B220,'Results_GPT5.2Low'!B:E,4,0),0))</f>
        <v>1</v>
      </c>
      <c r="F220">
        <f>MAX('Results_ClaudeOpus4.5'!F220,'Results_GPT5.2Low'!F220)</f>
        <v>20.799499999999998</v>
      </c>
      <c r="G220">
        <f>MAX('Results_ClaudeOpus4.5'!G220,'Results_GPT5.2Low'!G220)</f>
        <v>1.3317000000000001</v>
      </c>
      <c r="H220">
        <f>MAX(IFERROR(VLOOKUP(B220,'Results_ClaudeOpus4.5'!B:H,7,0),0),IFERROR(VLOOKUP(B220,'Results_GPT5.2Low'!B:H,7,0),0))</f>
        <v>5.9375999999999998</v>
      </c>
      <c r="I220">
        <v>1</v>
      </c>
      <c r="J220">
        <v>1</v>
      </c>
      <c r="K220">
        <v>1</v>
      </c>
      <c r="L220">
        <f t="shared" si="15"/>
        <v>3</v>
      </c>
      <c r="M220">
        <f t="shared" si="16"/>
        <v>1</v>
      </c>
      <c r="N220">
        <f t="shared" si="17"/>
        <v>1</v>
      </c>
      <c r="O220">
        <f t="shared" si="18"/>
        <v>1</v>
      </c>
      <c r="P220">
        <f>MIN(IF(IFERROR(VLOOKUP(B220,'Results_ClaudeOpus4.5'!B:E,4,0),0)=1,VLOOKUP(B220,'Results_ClaudeOpus4.5'!B:P,15,0),1000),IF(IFERROR(VLOOKUP(B220,'Results_GPT5.2Low'!B:E,4,0),0)=1,VLOOKUP(B220,'Results_GPT5.2Low'!B:P,15,0),1000))</f>
        <v>19</v>
      </c>
      <c r="Q220">
        <f>VLOOKUP(C220,Locs!A:C,3,0)</f>
        <v>19</v>
      </c>
      <c r="R220">
        <f>VLOOKUP(C220,Locs!A:F,6,0)</f>
        <v>0</v>
      </c>
    </row>
    <row r="221" spans="1:18" x14ac:dyDescent="0.45">
      <c r="A221">
        <v>215</v>
      </c>
      <c r="B221" t="str">
        <f t="shared" si="19"/>
        <v>task_id_447.dfy-1</v>
      </c>
      <c r="C221" t="s">
        <v>41</v>
      </c>
      <c r="D221">
        <v>1</v>
      </c>
      <c r="E221">
        <f>MAX(IFERROR(VLOOKUP(B221,'Results_ClaudeOpus4.5'!B:E,4,0),0),IFERROR(VLOOKUP(B221,'Results_GPT5.2Low'!B:E,4,0),0))</f>
        <v>1</v>
      </c>
      <c r="F221">
        <f>MAX('Results_ClaudeOpus4.5'!F221,'Results_GPT5.2Low'!F221)</f>
        <v>13.3835</v>
      </c>
      <c r="G221">
        <f>MAX('Results_ClaudeOpus4.5'!G221,'Results_GPT5.2Low'!G221)</f>
        <v>1.2477</v>
      </c>
      <c r="H221">
        <f>MAX(IFERROR(VLOOKUP(B221,'Results_ClaudeOpus4.5'!B:H,7,0),0),IFERROR(VLOOKUP(B221,'Results_GPT5.2Low'!B:H,7,0),0))</f>
        <v>5.5956999999999999</v>
      </c>
      <c r="I221">
        <v>-1</v>
      </c>
      <c r="J221">
        <v>0</v>
      </c>
      <c r="K221">
        <v>0</v>
      </c>
      <c r="L221">
        <f t="shared" si="15"/>
        <v>3</v>
      </c>
      <c r="M221">
        <f t="shared" si="16"/>
        <v>1</v>
      </c>
      <c r="N221">
        <f t="shared" si="17"/>
        <v>1</v>
      </c>
      <c r="O221">
        <f t="shared" si="18"/>
        <v>1</v>
      </c>
      <c r="P221">
        <f>MIN(IF(IFERROR(VLOOKUP(B221,'Results_ClaudeOpus4.5'!B:E,4,0),0)=1,VLOOKUP(B221,'Results_ClaudeOpus4.5'!B:P,15,0),1000),IF(IFERROR(VLOOKUP(B221,'Results_GPT5.2Low'!B:E,4,0),0)=1,VLOOKUP(B221,'Results_GPT5.2Low'!B:P,15,0),1000))</f>
        <v>23</v>
      </c>
      <c r="Q221">
        <f>VLOOKUP(C221,Locs!A:C,3,0)</f>
        <v>26</v>
      </c>
      <c r="R221">
        <f>VLOOKUP(C221,Locs!A:F,6,0)</f>
        <v>0</v>
      </c>
    </row>
    <row r="222" spans="1:18" x14ac:dyDescent="0.45">
      <c r="A222">
        <v>216</v>
      </c>
      <c r="B222" t="str">
        <f t="shared" si="19"/>
        <v>task_id_447.dfy-2</v>
      </c>
      <c r="C222" t="s">
        <v>41</v>
      </c>
      <c r="D222">
        <v>2</v>
      </c>
      <c r="E222">
        <f>MAX(IFERROR(VLOOKUP(B222,'Results_ClaudeOpus4.5'!B:E,4,0),0),IFERROR(VLOOKUP(B222,'Results_GPT5.2Low'!B:E,4,0),0))</f>
        <v>1</v>
      </c>
      <c r="F222">
        <f>MAX('Results_ClaudeOpus4.5'!F222,'Results_GPT5.2Low'!F222)</f>
        <v>11.239800000000001</v>
      </c>
      <c r="G222">
        <f>MAX('Results_ClaudeOpus4.5'!G222,'Results_GPT5.2Low'!G222)</f>
        <v>1.7479</v>
      </c>
      <c r="H222">
        <f>MAX(IFERROR(VLOOKUP(B222,'Results_ClaudeOpus4.5'!B:H,7,0),0),IFERROR(VLOOKUP(B222,'Results_GPT5.2Low'!B:H,7,0),0))</f>
        <v>11.8863</v>
      </c>
      <c r="I222">
        <v>-1</v>
      </c>
      <c r="J222">
        <v>0</v>
      </c>
      <c r="K222">
        <v>0</v>
      </c>
      <c r="L222">
        <f t="shared" si="15"/>
        <v>3</v>
      </c>
      <c r="M222">
        <f t="shared" si="16"/>
        <v>1</v>
      </c>
      <c r="N222">
        <f t="shared" si="17"/>
        <v>1</v>
      </c>
      <c r="O222">
        <f t="shared" si="18"/>
        <v>1</v>
      </c>
      <c r="P222">
        <f>MIN(IF(IFERROR(VLOOKUP(B222,'Results_ClaudeOpus4.5'!B:E,4,0),0)=1,VLOOKUP(B222,'Results_ClaudeOpus4.5'!B:P,15,0),1000),IF(IFERROR(VLOOKUP(B222,'Results_GPT5.2Low'!B:E,4,0),0)=1,VLOOKUP(B222,'Results_GPT5.2Low'!B:P,15,0),1000))</f>
        <v>22</v>
      </c>
      <c r="Q222">
        <f>VLOOKUP(C222,Locs!A:C,3,0)</f>
        <v>26</v>
      </c>
      <c r="R222">
        <f>VLOOKUP(C222,Locs!A:F,6,0)</f>
        <v>0</v>
      </c>
    </row>
    <row r="223" spans="1:18" x14ac:dyDescent="0.45">
      <c r="A223">
        <v>217</v>
      </c>
      <c r="B223" t="str">
        <f t="shared" si="19"/>
        <v>task_id_447.dfy-3</v>
      </c>
      <c r="C223" t="s">
        <v>41</v>
      </c>
      <c r="D223">
        <v>3</v>
      </c>
      <c r="E223">
        <f>MAX(IFERROR(VLOOKUP(B223,'Results_ClaudeOpus4.5'!B:E,4,0),0),IFERROR(VLOOKUP(B223,'Results_GPT5.2Low'!B:E,4,0),0))</f>
        <v>1</v>
      </c>
      <c r="F223">
        <f>MAX('Results_ClaudeOpus4.5'!F223,'Results_GPT5.2Low'!F223)</f>
        <v>25.820699999999999</v>
      </c>
      <c r="G223">
        <f>MAX('Results_ClaudeOpus4.5'!G223,'Results_GPT5.2Low'!G223)</f>
        <v>1.7606999999999999</v>
      </c>
      <c r="H223">
        <f>MAX(IFERROR(VLOOKUP(B223,'Results_ClaudeOpus4.5'!B:H,7,0),0),IFERROR(VLOOKUP(B223,'Results_GPT5.2Low'!B:H,7,0),0))</f>
        <v>6.9013999999999998</v>
      </c>
      <c r="I223">
        <v>-1</v>
      </c>
      <c r="J223">
        <v>0</v>
      </c>
      <c r="K223">
        <v>0</v>
      </c>
      <c r="L223">
        <f t="shared" si="15"/>
        <v>3</v>
      </c>
      <c r="M223">
        <f t="shared" si="16"/>
        <v>1</v>
      </c>
      <c r="N223">
        <f t="shared" si="17"/>
        <v>1</v>
      </c>
      <c r="O223">
        <f t="shared" si="18"/>
        <v>1</v>
      </c>
      <c r="P223">
        <f>MIN(IF(IFERROR(VLOOKUP(B223,'Results_ClaudeOpus4.5'!B:E,4,0),0)=1,VLOOKUP(B223,'Results_ClaudeOpus4.5'!B:P,15,0),1000),IF(IFERROR(VLOOKUP(B223,'Results_GPT5.2Low'!B:E,4,0),0)=1,VLOOKUP(B223,'Results_GPT5.2Low'!B:P,15,0),1000))</f>
        <v>22</v>
      </c>
      <c r="Q223">
        <f>VLOOKUP(C223,Locs!A:C,3,0)</f>
        <v>26</v>
      </c>
      <c r="R223">
        <f>VLOOKUP(C223,Locs!A:F,6,0)</f>
        <v>0</v>
      </c>
    </row>
    <row r="224" spans="1:18" x14ac:dyDescent="0.45">
      <c r="A224">
        <v>218</v>
      </c>
      <c r="B224" t="str">
        <f t="shared" si="19"/>
        <v>task_id_454.dfy-1</v>
      </c>
      <c r="C224" t="s">
        <v>42</v>
      </c>
      <c r="D224">
        <v>1</v>
      </c>
      <c r="E224">
        <f>MAX(IFERROR(VLOOKUP(B224,'Results_ClaudeOpus4.5'!B:E,4,0),0),IFERROR(VLOOKUP(B224,'Results_GPT5.2Low'!B:E,4,0),0))</f>
        <v>1</v>
      </c>
      <c r="F224">
        <f>MAX('Results_ClaudeOpus4.5'!F224,'Results_GPT5.2Low'!F224)</f>
        <v>13.0786</v>
      </c>
      <c r="G224">
        <f>MAX('Results_ClaudeOpus4.5'!G224,'Results_GPT5.2Low'!G224)</f>
        <v>1.7399</v>
      </c>
      <c r="H224">
        <f>MAX(IFERROR(VLOOKUP(B224,'Results_ClaudeOpus4.5'!B:H,7,0),0),IFERROR(VLOOKUP(B224,'Results_GPT5.2Low'!B:H,7,0),0))</f>
        <v>7.9882999999999997</v>
      </c>
      <c r="I224">
        <v>1</v>
      </c>
      <c r="J224">
        <v>1</v>
      </c>
      <c r="K224">
        <v>1</v>
      </c>
      <c r="L224">
        <f t="shared" si="15"/>
        <v>3</v>
      </c>
      <c r="M224">
        <f t="shared" si="16"/>
        <v>1</v>
      </c>
      <c r="N224">
        <f t="shared" si="17"/>
        <v>1</v>
      </c>
      <c r="O224">
        <f t="shared" si="18"/>
        <v>1</v>
      </c>
      <c r="P224">
        <f>MIN(IF(IFERROR(VLOOKUP(B224,'Results_ClaudeOpus4.5'!B:E,4,0),0)=1,VLOOKUP(B224,'Results_ClaudeOpus4.5'!B:P,15,0),1000),IF(IFERROR(VLOOKUP(B224,'Results_GPT5.2Low'!B:E,4,0),0)=1,VLOOKUP(B224,'Results_GPT5.2Low'!B:P,15,0),1000))</f>
        <v>25</v>
      </c>
      <c r="Q224">
        <f>VLOOKUP(C224,Locs!A:C,3,0)</f>
        <v>23</v>
      </c>
      <c r="R224">
        <f>VLOOKUP(C224,Locs!A:F,6,0)</f>
        <v>0</v>
      </c>
    </row>
    <row r="225" spans="1:18" x14ac:dyDescent="0.45">
      <c r="A225">
        <v>219</v>
      </c>
      <c r="B225" t="str">
        <f t="shared" si="19"/>
        <v>task_id_454.dfy-2</v>
      </c>
      <c r="C225" t="s">
        <v>42</v>
      </c>
      <c r="D225">
        <v>2</v>
      </c>
      <c r="E225">
        <f>MAX(IFERROR(VLOOKUP(B225,'Results_ClaudeOpus4.5'!B:E,4,0),0),IFERROR(VLOOKUP(B225,'Results_GPT5.2Low'!B:E,4,0),0))</f>
        <v>1</v>
      </c>
      <c r="F225">
        <f>MAX('Results_ClaudeOpus4.5'!F225,'Results_GPT5.2Low'!F225)</f>
        <v>27.302099999999999</v>
      </c>
      <c r="G225">
        <f>MAX('Results_ClaudeOpus4.5'!G225,'Results_GPT5.2Low'!G225)</f>
        <v>2.3595000000000002</v>
      </c>
      <c r="H225">
        <f>MAX(IFERROR(VLOOKUP(B225,'Results_ClaudeOpus4.5'!B:H,7,0),0),IFERROR(VLOOKUP(B225,'Results_GPT5.2Low'!B:H,7,0),0))</f>
        <v>8.9633000000000003</v>
      </c>
      <c r="I225">
        <v>1</v>
      </c>
      <c r="J225">
        <v>1</v>
      </c>
      <c r="K225">
        <v>1</v>
      </c>
      <c r="L225">
        <f t="shared" si="15"/>
        <v>3</v>
      </c>
      <c r="M225">
        <f t="shared" si="16"/>
        <v>1</v>
      </c>
      <c r="N225">
        <f t="shared" si="17"/>
        <v>1</v>
      </c>
      <c r="O225">
        <f t="shared" si="18"/>
        <v>1</v>
      </c>
      <c r="P225">
        <f>MIN(IF(IFERROR(VLOOKUP(B225,'Results_ClaudeOpus4.5'!B:E,4,0),0)=1,VLOOKUP(B225,'Results_ClaudeOpus4.5'!B:P,15,0),1000),IF(IFERROR(VLOOKUP(B225,'Results_GPT5.2Low'!B:E,4,0),0)=1,VLOOKUP(B225,'Results_GPT5.2Low'!B:P,15,0),1000))</f>
        <v>25</v>
      </c>
      <c r="Q225">
        <f>VLOOKUP(C225,Locs!A:C,3,0)</f>
        <v>23</v>
      </c>
      <c r="R225">
        <f>VLOOKUP(C225,Locs!A:F,6,0)</f>
        <v>0</v>
      </c>
    </row>
    <row r="226" spans="1:18" x14ac:dyDescent="0.45">
      <c r="A226">
        <v>220</v>
      </c>
      <c r="B226" t="str">
        <f t="shared" si="19"/>
        <v>task_id_454.dfy-3</v>
      </c>
      <c r="C226" t="s">
        <v>42</v>
      </c>
      <c r="D226">
        <v>3</v>
      </c>
      <c r="E226">
        <f>MAX(IFERROR(VLOOKUP(B226,'Results_ClaudeOpus4.5'!B:E,4,0),0),IFERROR(VLOOKUP(B226,'Results_GPT5.2Low'!B:E,4,0),0))</f>
        <v>1</v>
      </c>
      <c r="F226">
        <f>MAX('Results_ClaudeOpus4.5'!F226,'Results_GPT5.2Low'!F226)</f>
        <v>36.022799999999997</v>
      </c>
      <c r="G226">
        <f>MAX('Results_ClaudeOpus4.5'!G226,'Results_GPT5.2Low'!G226)</f>
        <v>2.6764000000000001</v>
      </c>
      <c r="H226">
        <f>MAX(IFERROR(VLOOKUP(B226,'Results_ClaudeOpus4.5'!B:H,7,0),0),IFERROR(VLOOKUP(B226,'Results_GPT5.2Low'!B:H,7,0),0))</f>
        <v>5.9687999999999999</v>
      </c>
      <c r="I226">
        <v>1</v>
      </c>
      <c r="J226">
        <v>1</v>
      </c>
      <c r="K226">
        <v>1</v>
      </c>
      <c r="L226">
        <f t="shared" si="15"/>
        <v>3</v>
      </c>
      <c r="M226">
        <f t="shared" si="16"/>
        <v>1</v>
      </c>
      <c r="N226">
        <f t="shared" si="17"/>
        <v>1</v>
      </c>
      <c r="O226">
        <f t="shared" si="18"/>
        <v>1</v>
      </c>
      <c r="P226">
        <f>MIN(IF(IFERROR(VLOOKUP(B226,'Results_ClaudeOpus4.5'!B:E,4,0),0)=1,VLOOKUP(B226,'Results_ClaudeOpus4.5'!B:P,15,0),1000),IF(IFERROR(VLOOKUP(B226,'Results_GPT5.2Low'!B:E,4,0),0)=1,VLOOKUP(B226,'Results_GPT5.2Low'!B:P,15,0),1000))</f>
        <v>25</v>
      </c>
      <c r="Q226">
        <f>VLOOKUP(C226,Locs!A:C,3,0)</f>
        <v>23</v>
      </c>
      <c r="R226">
        <f>VLOOKUP(C226,Locs!A:F,6,0)</f>
        <v>0</v>
      </c>
    </row>
    <row r="227" spans="1:18" x14ac:dyDescent="0.45">
      <c r="A227">
        <v>221</v>
      </c>
      <c r="B227" t="str">
        <f t="shared" si="19"/>
        <v>task_id_457.dfy-1</v>
      </c>
      <c r="C227" t="s">
        <v>43</v>
      </c>
      <c r="D227">
        <v>1</v>
      </c>
      <c r="E227">
        <f>MAX(IFERROR(VLOOKUP(B227,'Results_ClaudeOpus4.5'!B:E,4,0),0),IFERROR(VLOOKUP(B227,'Results_GPT5.2Low'!B:E,4,0),0))</f>
        <v>1</v>
      </c>
      <c r="F227">
        <f>MAX('Results_ClaudeOpus4.5'!F227,'Results_GPT5.2Low'!F227)</f>
        <v>5.6546000000000003</v>
      </c>
      <c r="G227">
        <f>MAX('Results_ClaudeOpus4.5'!G227,'Results_GPT5.2Low'!G227)</f>
        <v>1.1757</v>
      </c>
      <c r="H227">
        <f>MAX(IFERROR(VLOOKUP(B227,'Results_ClaudeOpus4.5'!B:H,7,0),0),IFERROR(VLOOKUP(B227,'Results_GPT5.2Low'!B:H,7,0),0))</f>
        <v>5.6361999999999997</v>
      </c>
      <c r="I227">
        <v>-1</v>
      </c>
      <c r="J227">
        <v>0</v>
      </c>
      <c r="K227">
        <v>0</v>
      </c>
      <c r="L227">
        <f t="shared" si="15"/>
        <v>3</v>
      </c>
      <c r="M227">
        <f t="shared" si="16"/>
        <v>1</v>
      </c>
      <c r="N227">
        <f t="shared" si="17"/>
        <v>1</v>
      </c>
      <c r="O227">
        <f t="shared" si="18"/>
        <v>1</v>
      </c>
      <c r="P227">
        <f>MIN(IF(IFERROR(VLOOKUP(B227,'Results_ClaudeOpus4.5'!B:E,4,0),0)=1,VLOOKUP(B227,'Results_ClaudeOpus4.5'!B:P,15,0),1000),IF(IFERROR(VLOOKUP(B227,'Results_GPT5.2Low'!B:E,4,0),0)=1,VLOOKUP(B227,'Results_GPT5.2Low'!B:P,15,0),1000))</f>
        <v>26</v>
      </c>
      <c r="Q227">
        <f>VLOOKUP(C227,Locs!A:C,3,0)</f>
        <v>26</v>
      </c>
      <c r="R227">
        <f>VLOOKUP(C227,Locs!A:F,6,0)</f>
        <v>0</v>
      </c>
    </row>
    <row r="228" spans="1:18" x14ac:dyDescent="0.45">
      <c r="A228">
        <v>222</v>
      </c>
      <c r="B228" t="str">
        <f t="shared" si="19"/>
        <v>task_id_457.dfy-2</v>
      </c>
      <c r="C228" t="s">
        <v>43</v>
      </c>
      <c r="D228">
        <v>2</v>
      </c>
      <c r="E228">
        <f>MAX(IFERROR(VLOOKUP(B228,'Results_ClaudeOpus4.5'!B:E,4,0),0),IFERROR(VLOOKUP(B228,'Results_GPT5.2Low'!B:E,4,0),0))</f>
        <v>1</v>
      </c>
      <c r="F228">
        <f>MAX('Results_ClaudeOpus4.5'!F228,'Results_GPT5.2Low'!F228)</f>
        <v>7.0968</v>
      </c>
      <c r="G228">
        <f>MAX('Results_ClaudeOpus4.5'!G228,'Results_GPT5.2Low'!G228)</f>
        <v>1.1343000000000001</v>
      </c>
      <c r="H228">
        <f>MAX(IFERROR(VLOOKUP(B228,'Results_ClaudeOpus4.5'!B:H,7,0),0),IFERROR(VLOOKUP(B228,'Results_GPT5.2Low'!B:H,7,0),0))</f>
        <v>7.0941000000000001</v>
      </c>
      <c r="I228">
        <v>-1</v>
      </c>
      <c r="J228">
        <v>0</v>
      </c>
      <c r="K228">
        <v>0</v>
      </c>
      <c r="L228">
        <f t="shared" si="15"/>
        <v>3</v>
      </c>
      <c r="M228">
        <f t="shared" si="16"/>
        <v>1</v>
      </c>
      <c r="N228">
        <f t="shared" si="17"/>
        <v>1</v>
      </c>
      <c r="O228">
        <f t="shared" si="18"/>
        <v>1</v>
      </c>
      <c r="P228">
        <f>MIN(IF(IFERROR(VLOOKUP(B228,'Results_ClaudeOpus4.5'!B:E,4,0),0)=1,VLOOKUP(B228,'Results_ClaudeOpus4.5'!B:P,15,0),1000),IF(IFERROR(VLOOKUP(B228,'Results_GPT5.2Low'!B:E,4,0),0)=1,VLOOKUP(B228,'Results_GPT5.2Low'!B:P,15,0),1000))</f>
        <v>26</v>
      </c>
      <c r="Q228">
        <f>VLOOKUP(C228,Locs!A:C,3,0)</f>
        <v>26</v>
      </c>
      <c r="R228">
        <f>VLOOKUP(C228,Locs!A:F,6,0)</f>
        <v>0</v>
      </c>
    </row>
    <row r="229" spans="1:18" x14ac:dyDescent="0.45">
      <c r="A229">
        <v>223</v>
      </c>
      <c r="B229" t="str">
        <f t="shared" si="19"/>
        <v>task_id_457.dfy-3</v>
      </c>
      <c r="C229" t="s">
        <v>43</v>
      </c>
      <c r="D229">
        <v>3</v>
      </c>
      <c r="E229">
        <f>MAX(IFERROR(VLOOKUP(B229,'Results_ClaudeOpus4.5'!B:E,4,0),0),IFERROR(VLOOKUP(B229,'Results_GPT5.2Low'!B:E,4,0),0))</f>
        <v>1</v>
      </c>
      <c r="F229">
        <f>MAX('Results_ClaudeOpus4.5'!F229,'Results_GPT5.2Low'!F229)</f>
        <v>5.2584</v>
      </c>
      <c r="G229">
        <f>MAX('Results_ClaudeOpus4.5'!G229,'Results_GPT5.2Low'!G229)</f>
        <v>1.2496</v>
      </c>
      <c r="H229">
        <f>MAX(IFERROR(VLOOKUP(B229,'Results_ClaudeOpus4.5'!B:H,7,0),0),IFERROR(VLOOKUP(B229,'Results_GPT5.2Low'!B:H,7,0),0))</f>
        <v>12.940099999999999</v>
      </c>
      <c r="I229">
        <v>-1</v>
      </c>
      <c r="J229">
        <v>0</v>
      </c>
      <c r="K229">
        <v>0</v>
      </c>
      <c r="L229">
        <f t="shared" si="15"/>
        <v>3</v>
      </c>
      <c r="M229">
        <f t="shared" si="16"/>
        <v>1</v>
      </c>
      <c r="N229">
        <f t="shared" si="17"/>
        <v>1</v>
      </c>
      <c r="O229">
        <f t="shared" si="18"/>
        <v>1</v>
      </c>
      <c r="P229">
        <f>MIN(IF(IFERROR(VLOOKUP(B229,'Results_ClaudeOpus4.5'!B:E,4,0),0)=1,VLOOKUP(B229,'Results_ClaudeOpus4.5'!B:P,15,0),1000),IF(IFERROR(VLOOKUP(B229,'Results_GPT5.2Low'!B:E,4,0),0)=1,VLOOKUP(B229,'Results_GPT5.2Low'!B:P,15,0),1000))</f>
        <v>26</v>
      </c>
      <c r="Q229">
        <f>VLOOKUP(C229,Locs!A:C,3,0)</f>
        <v>26</v>
      </c>
      <c r="R229">
        <f>VLOOKUP(C229,Locs!A:F,6,0)</f>
        <v>0</v>
      </c>
    </row>
    <row r="230" spans="1:18" x14ac:dyDescent="0.45">
      <c r="A230">
        <v>224</v>
      </c>
      <c r="B230" t="str">
        <f t="shared" si="19"/>
        <v>task_id_470.dfy-1</v>
      </c>
      <c r="C230" t="s">
        <v>44</v>
      </c>
      <c r="D230">
        <v>1</v>
      </c>
      <c r="E230">
        <f>MAX(IFERROR(VLOOKUP(B230,'Results_ClaudeOpus4.5'!B:E,4,0),0),IFERROR(VLOOKUP(B230,'Results_GPT5.2Low'!B:E,4,0),0))</f>
        <v>1</v>
      </c>
      <c r="F230">
        <f>MAX('Results_ClaudeOpus4.5'!F230,'Results_GPT5.2Low'!F230)</f>
        <v>4.8978999999999999</v>
      </c>
      <c r="G230">
        <f>MAX('Results_ClaudeOpus4.5'!G230,'Results_GPT5.2Low'!G230)</f>
        <v>1.2606999999999999</v>
      </c>
      <c r="H230">
        <f>MAX(IFERROR(VLOOKUP(B230,'Results_ClaudeOpus4.5'!B:H,7,0),0),IFERROR(VLOOKUP(B230,'Results_GPT5.2Low'!B:H,7,0),0))</f>
        <v>5.2676999999999996</v>
      </c>
      <c r="I230">
        <v>0</v>
      </c>
      <c r="J230">
        <v>0</v>
      </c>
      <c r="K230">
        <v>0</v>
      </c>
      <c r="L230">
        <f t="shared" si="15"/>
        <v>3</v>
      </c>
      <c r="M230">
        <f t="shared" si="16"/>
        <v>1</v>
      </c>
      <c r="N230">
        <f t="shared" si="17"/>
        <v>1</v>
      </c>
      <c r="O230">
        <f t="shared" si="18"/>
        <v>1</v>
      </c>
      <c r="P230">
        <f>MIN(IF(IFERROR(VLOOKUP(B230,'Results_ClaudeOpus4.5'!B:E,4,0),0)=1,VLOOKUP(B230,'Results_ClaudeOpus4.5'!B:P,15,0),1000),IF(IFERROR(VLOOKUP(B230,'Results_GPT5.2Low'!B:E,4,0),0)=1,VLOOKUP(B230,'Results_GPT5.2Low'!B:P,15,0),1000))</f>
        <v>23</v>
      </c>
      <c r="Q230">
        <f>VLOOKUP(C230,Locs!A:C,3,0)</f>
        <v>23</v>
      </c>
      <c r="R230">
        <f>VLOOKUP(C230,Locs!A:F,6,0)</f>
        <v>0</v>
      </c>
    </row>
    <row r="231" spans="1:18" x14ac:dyDescent="0.45">
      <c r="A231">
        <v>225</v>
      </c>
      <c r="B231" t="str">
        <f t="shared" si="19"/>
        <v>task_id_470.dfy-2</v>
      </c>
      <c r="C231" t="s">
        <v>44</v>
      </c>
      <c r="D231">
        <v>2</v>
      </c>
      <c r="E231">
        <f>MAX(IFERROR(VLOOKUP(B231,'Results_ClaudeOpus4.5'!B:E,4,0),0),IFERROR(VLOOKUP(B231,'Results_GPT5.2Low'!B:E,4,0),0))</f>
        <v>1</v>
      </c>
      <c r="F231">
        <f>MAX('Results_ClaudeOpus4.5'!F231,'Results_GPT5.2Low'!F231)</f>
        <v>11.888400000000001</v>
      </c>
      <c r="G231">
        <f>MAX('Results_ClaudeOpus4.5'!G231,'Results_GPT5.2Low'!G231)</f>
        <v>1.1573</v>
      </c>
      <c r="H231">
        <f>MAX(IFERROR(VLOOKUP(B231,'Results_ClaudeOpus4.5'!B:H,7,0),0),IFERROR(VLOOKUP(B231,'Results_GPT5.2Low'!B:H,7,0),0))</f>
        <v>5.7897999999999996</v>
      </c>
      <c r="I231">
        <v>0</v>
      </c>
      <c r="J231">
        <v>0</v>
      </c>
      <c r="K231">
        <v>0</v>
      </c>
      <c r="L231">
        <f t="shared" si="15"/>
        <v>3</v>
      </c>
      <c r="M231">
        <f t="shared" si="16"/>
        <v>1</v>
      </c>
      <c r="N231">
        <f t="shared" si="17"/>
        <v>1</v>
      </c>
      <c r="O231">
        <f t="shared" si="18"/>
        <v>1</v>
      </c>
      <c r="P231">
        <f>MIN(IF(IFERROR(VLOOKUP(B231,'Results_ClaudeOpus4.5'!B:E,4,0),0)=1,VLOOKUP(B231,'Results_ClaudeOpus4.5'!B:P,15,0),1000),IF(IFERROR(VLOOKUP(B231,'Results_GPT5.2Low'!B:E,4,0),0)=1,VLOOKUP(B231,'Results_GPT5.2Low'!B:P,15,0),1000))</f>
        <v>23</v>
      </c>
      <c r="Q231">
        <f>VLOOKUP(C231,Locs!A:C,3,0)</f>
        <v>23</v>
      </c>
      <c r="R231">
        <f>VLOOKUP(C231,Locs!A:F,6,0)</f>
        <v>0</v>
      </c>
    </row>
    <row r="232" spans="1:18" x14ac:dyDescent="0.45">
      <c r="A232">
        <v>226</v>
      </c>
      <c r="B232" t="str">
        <f t="shared" si="19"/>
        <v>task_id_470.dfy-3</v>
      </c>
      <c r="C232" t="s">
        <v>44</v>
      </c>
      <c r="D232">
        <v>3</v>
      </c>
      <c r="E232">
        <f>MAX(IFERROR(VLOOKUP(B232,'Results_ClaudeOpus4.5'!B:E,4,0),0),IFERROR(VLOOKUP(B232,'Results_GPT5.2Low'!B:E,4,0),0))</f>
        <v>1</v>
      </c>
      <c r="F232">
        <f>MAX('Results_ClaudeOpus4.5'!F232,'Results_GPT5.2Low'!F232)</f>
        <v>6.9038000000000004</v>
      </c>
      <c r="G232">
        <f>MAX('Results_ClaudeOpus4.5'!G232,'Results_GPT5.2Low'!G232)</f>
        <v>1.1846000000000001</v>
      </c>
      <c r="H232">
        <f>MAX(IFERROR(VLOOKUP(B232,'Results_ClaudeOpus4.5'!B:H,7,0),0),IFERROR(VLOOKUP(B232,'Results_GPT5.2Low'!B:H,7,0),0))</f>
        <v>5.6257000000000001</v>
      </c>
      <c r="I232">
        <v>0</v>
      </c>
      <c r="J232">
        <v>0</v>
      </c>
      <c r="K232">
        <v>0</v>
      </c>
      <c r="L232">
        <f t="shared" si="15"/>
        <v>3</v>
      </c>
      <c r="M232">
        <f t="shared" si="16"/>
        <v>1</v>
      </c>
      <c r="N232">
        <f t="shared" si="17"/>
        <v>1</v>
      </c>
      <c r="O232">
        <f t="shared" si="18"/>
        <v>1</v>
      </c>
      <c r="P232">
        <f>MIN(IF(IFERROR(VLOOKUP(B232,'Results_ClaudeOpus4.5'!B:E,4,0),0)=1,VLOOKUP(B232,'Results_ClaudeOpus4.5'!B:P,15,0),1000),IF(IFERROR(VLOOKUP(B232,'Results_GPT5.2Low'!B:E,4,0),0)=1,VLOOKUP(B232,'Results_GPT5.2Low'!B:P,15,0),1000))</f>
        <v>23</v>
      </c>
      <c r="Q232">
        <f>VLOOKUP(C232,Locs!A:C,3,0)</f>
        <v>23</v>
      </c>
      <c r="R232">
        <f>VLOOKUP(C232,Locs!A:F,6,0)</f>
        <v>0</v>
      </c>
    </row>
    <row r="233" spans="1:18" x14ac:dyDescent="0.45">
      <c r="A233">
        <v>227</v>
      </c>
      <c r="B233" t="str">
        <f t="shared" si="19"/>
        <v>task_id_472.dfy-1</v>
      </c>
      <c r="C233" t="s">
        <v>45</v>
      </c>
      <c r="D233">
        <v>1</v>
      </c>
      <c r="E233">
        <f>MAX(IFERROR(VLOOKUP(B233,'Results_ClaudeOpus4.5'!B:E,4,0),0),IFERROR(VLOOKUP(B233,'Results_GPT5.2Low'!B:E,4,0),0))</f>
        <v>1</v>
      </c>
      <c r="F233">
        <f>MAX('Results_ClaudeOpus4.5'!F233,'Results_GPT5.2Low'!F233)</f>
        <v>8.0053999999999998</v>
      </c>
      <c r="G233">
        <f>MAX('Results_ClaudeOpus4.5'!G233,'Results_GPT5.2Low'!G233)</f>
        <v>1.1805000000000001</v>
      </c>
      <c r="H233">
        <f>MAX(IFERROR(VLOOKUP(B233,'Results_ClaudeOpus4.5'!B:H,7,0),0),IFERROR(VLOOKUP(B233,'Results_GPT5.2Low'!B:H,7,0),0))</f>
        <v>21.773299999999999</v>
      </c>
      <c r="I233">
        <v>1</v>
      </c>
      <c r="J233">
        <v>1</v>
      </c>
      <c r="K233">
        <v>1</v>
      </c>
      <c r="L233">
        <f t="shared" si="15"/>
        <v>3</v>
      </c>
      <c r="M233">
        <f t="shared" si="16"/>
        <v>1</v>
      </c>
      <c r="N233">
        <f t="shared" si="17"/>
        <v>1</v>
      </c>
      <c r="O233">
        <f t="shared" si="18"/>
        <v>1</v>
      </c>
      <c r="P233">
        <f>MIN(IF(IFERROR(VLOOKUP(B233,'Results_ClaudeOpus4.5'!B:E,4,0),0)=1,VLOOKUP(B233,'Results_ClaudeOpus4.5'!B:P,15,0),1000),IF(IFERROR(VLOOKUP(B233,'Results_GPT5.2Low'!B:E,4,0),0)=1,VLOOKUP(B233,'Results_GPT5.2Low'!B:P,15,0),1000))</f>
        <v>28</v>
      </c>
      <c r="Q233">
        <f>VLOOKUP(C233,Locs!A:C,3,0)</f>
        <v>28</v>
      </c>
      <c r="R233">
        <f>VLOOKUP(C233,Locs!A:F,6,0)</f>
        <v>2</v>
      </c>
    </row>
    <row r="234" spans="1:18" x14ac:dyDescent="0.45">
      <c r="A234">
        <v>228</v>
      </c>
      <c r="B234" t="str">
        <f t="shared" si="19"/>
        <v>task_id_472.dfy-2</v>
      </c>
      <c r="C234" t="s">
        <v>45</v>
      </c>
      <c r="D234">
        <v>2</v>
      </c>
      <c r="E234">
        <f>MAX(IFERROR(VLOOKUP(B234,'Results_ClaudeOpus4.5'!B:E,4,0),0),IFERROR(VLOOKUP(B234,'Results_GPT5.2Low'!B:E,4,0),0))</f>
        <v>1</v>
      </c>
      <c r="F234">
        <f>MAX('Results_ClaudeOpus4.5'!F234,'Results_GPT5.2Low'!F234)</f>
        <v>8.9648000000000003</v>
      </c>
      <c r="G234">
        <f>MAX('Results_ClaudeOpus4.5'!G234,'Results_GPT5.2Low'!G234)</f>
        <v>1.2802</v>
      </c>
      <c r="H234">
        <f>MAX(IFERROR(VLOOKUP(B234,'Results_ClaudeOpus4.5'!B:H,7,0),0),IFERROR(VLOOKUP(B234,'Results_GPT5.2Low'!B:H,7,0),0))</f>
        <v>15.528600000000001</v>
      </c>
      <c r="I234">
        <v>1</v>
      </c>
      <c r="J234">
        <v>1</v>
      </c>
      <c r="K234">
        <v>1</v>
      </c>
      <c r="L234">
        <f t="shared" si="15"/>
        <v>3</v>
      </c>
      <c r="M234">
        <f t="shared" si="16"/>
        <v>1</v>
      </c>
      <c r="N234">
        <f t="shared" si="17"/>
        <v>1</v>
      </c>
      <c r="O234">
        <f t="shared" si="18"/>
        <v>1</v>
      </c>
      <c r="P234">
        <f>MIN(IF(IFERROR(VLOOKUP(B234,'Results_ClaudeOpus4.5'!B:E,4,0),0)=1,VLOOKUP(B234,'Results_ClaudeOpus4.5'!B:P,15,0),1000),IF(IFERROR(VLOOKUP(B234,'Results_GPT5.2Low'!B:E,4,0),0)=1,VLOOKUP(B234,'Results_GPT5.2Low'!B:P,15,0),1000))</f>
        <v>28</v>
      </c>
      <c r="Q234">
        <f>VLOOKUP(C234,Locs!A:C,3,0)</f>
        <v>28</v>
      </c>
      <c r="R234">
        <f>VLOOKUP(C234,Locs!A:F,6,0)</f>
        <v>2</v>
      </c>
    </row>
    <row r="235" spans="1:18" x14ac:dyDescent="0.45">
      <c r="A235">
        <v>229</v>
      </c>
      <c r="B235" t="str">
        <f t="shared" si="19"/>
        <v>task_id_472.dfy-3</v>
      </c>
      <c r="C235" t="s">
        <v>45</v>
      </c>
      <c r="D235">
        <v>3</v>
      </c>
      <c r="E235">
        <f>MAX(IFERROR(VLOOKUP(B235,'Results_ClaudeOpus4.5'!B:E,4,0),0),IFERROR(VLOOKUP(B235,'Results_GPT5.2Low'!B:E,4,0),0))</f>
        <v>1</v>
      </c>
      <c r="F235">
        <f>MAX('Results_ClaudeOpus4.5'!F235,'Results_GPT5.2Low'!F235)</f>
        <v>5.9751000000000003</v>
      </c>
      <c r="G235">
        <f>MAX('Results_ClaudeOpus4.5'!G235,'Results_GPT5.2Low'!G235)</f>
        <v>1.3272999999999999</v>
      </c>
      <c r="H235">
        <f>MAX(IFERROR(VLOOKUP(B235,'Results_ClaudeOpus4.5'!B:H,7,0),0),IFERROR(VLOOKUP(B235,'Results_GPT5.2Low'!B:H,7,0),0))</f>
        <v>14.912100000000001</v>
      </c>
      <c r="I235">
        <v>1</v>
      </c>
      <c r="J235">
        <v>1</v>
      </c>
      <c r="K235">
        <v>1</v>
      </c>
      <c r="L235">
        <f t="shared" si="15"/>
        <v>3</v>
      </c>
      <c r="M235">
        <f t="shared" si="16"/>
        <v>1</v>
      </c>
      <c r="N235">
        <f t="shared" si="17"/>
        <v>1</v>
      </c>
      <c r="O235">
        <f t="shared" si="18"/>
        <v>1</v>
      </c>
      <c r="P235">
        <f>MIN(IF(IFERROR(VLOOKUP(B235,'Results_ClaudeOpus4.5'!B:E,4,0),0)=1,VLOOKUP(B235,'Results_ClaudeOpus4.5'!B:P,15,0),1000),IF(IFERROR(VLOOKUP(B235,'Results_GPT5.2Low'!B:E,4,0),0)=1,VLOOKUP(B235,'Results_GPT5.2Low'!B:P,15,0),1000))</f>
        <v>28</v>
      </c>
      <c r="Q235">
        <f>VLOOKUP(C235,Locs!A:C,3,0)</f>
        <v>28</v>
      </c>
      <c r="R235">
        <f>VLOOKUP(C235,Locs!A:F,6,0)</f>
        <v>2</v>
      </c>
    </row>
    <row r="236" spans="1:18" x14ac:dyDescent="0.45">
      <c r="A236">
        <v>230</v>
      </c>
      <c r="B236" t="str">
        <f t="shared" si="19"/>
        <v>task_id_474.dfy-1</v>
      </c>
      <c r="C236" t="s">
        <v>46</v>
      </c>
      <c r="D236">
        <v>1</v>
      </c>
      <c r="E236">
        <f>MAX(IFERROR(VLOOKUP(B236,'Results_ClaudeOpus4.5'!B:E,4,0),0),IFERROR(VLOOKUP(B236,'Results_GPT5.2Low'!B:E,4,0),0))</f>
        <v>1</v>
      </c>
      <c r="F236">
        <f>MAX('Results_ClaudeOpus4.5'!F236,'Results_GPT5.2Low'!F236)</f>
        <v>18.190100000000001</v>
      </c>
      <c r="G236">
        <f>MAX('Results_ClaudeOpus4.5'!G236,'Results_GPT5.2Low'!G236)</f>
        <v>1.2831999999999999</v>
      </c>
      <c r="H236">
        <f>MAX(IFERROR(VLOOKUP(B236,'Results_ClaudeOpus4.5'!B:H,7,0),0),IFERROR(VLOOKUP(B236,'Results_GPT5.2Low'!B:H,7,0),0))</f>
        <v>11.7791</v>
      </c>
      <c r="I236">
        <v>1</v>
      </c>
      <c r="J236">
        <v>1</v>
      </c>
      <c r="K236">
        <v>1</v>
      </c>
      <c r="L236">
        <f t="shared" si="15"/>
        <v>3</v>
      </c>
      <c r="M236">
        <f t="shared" si="16"/>
        <v>1</v>
      </c>
      <c r="N236">
        <f t="shared" si="17"/>
        <v>1</v>
      </c>
      <c r="O236">
        <f t="shared" si="18"/>
        <v>1</v>
      </c>
      <c r="P236">
        <f>MIN(IF(IFERROR(VLOOKUP(B236,'Results_ClaudeOpus4.5'!B:E,4,0),0)=1,VLOOKUP(B236,'Results_ClaudeOpus4.5'!B:P,15,0),1000),IF(IFERROR(VLOOKUP(B236,'Results_GPT5.2Low'!B:E,4,0),0)=1,VLOOKUP(B236,'Results_GPT5.2Low'!B:P,15,0),1000))</f>
        <v>26</v>
      </c>
      <c r="Q236">
        <f>VLOOKUP(C236,Locs!A:C,3,0)</f>
        <v>26</v>
      </c>
      <c r="R236">
        <f>VLOOKUP(C236,Locs!A:F,6,0)</f>
        <v>0</v>
      </c>
    </row>
    <row r="237" spans="1:18" x14ac:dyDescent="0.45">
      <c r="A237">
        <v>231</v>
      </c>
      <c r="B237" t="str">
        <f t="shared" si="19"/>
        <v>task_id_474.dfy-2</v>
      </c>
      <c r="C237" t="s">
        <v>46</v>
      </c>
      <c r="D237">
        <v>2</v>
      </c>
      <c r="E237">
        <f>MAX(IFERROR(VLOOKUP(B237,'Results_ClaudeOpus4.5'!B:E,4,0),0),IFERROR(VLOOKUP(B237,'Results_GPT5.2Low'!B:E,4,0),0))</f>
        <v>1</v>
      </c>
      <c r="F237">
        <f>MAX('Results_ClaudeOpus4.5'!F237,'Results_GPT5.2Low'!F237)</f>
        <v>16.941700000000001</v>
      </c>
      <c r="G237">
        <f>MAX('Results_ClaudeOpus4.5'!G237,'Results_GPT5.2Low'!G237)</f>
        <v>1.2054</v>
      </c>
      <c r="H237">
        <f>MAX(IFERROR(VLOOKUP(B237,'Results_ClaudeOpus4.5'!B:H,7,0),0),IFERROR(VLOOKUP(B237,'Results_GPT5.2Low'!B:H,7,0),0))</f>
        <v>11.276899999999999</v>
      </c>
      <c r="I237">
        <v>1</v>
      </c>
      <c r="J237">
        <v>1</v>
      </c>
      <c r="K237">
        <v>1</v>
      </c>
      <c r="L237">
        <f t="shared" si="15"/>
        <v>3</v>
      </c>
      <c r="M237">
        <f t="shared" si="16"/>
        <v>1</v>
      </c>
      <c r="N237">
        <f t="shared" si="17"/>
        <v>1</v>
      </c>
      <c r="O237">
        <f t="shared" si="18"/>
        <v>1</v>
      </c>
      <c r="P237">
        <f>MIN(IF(IFERROR(VLOOKUP(B237,'Results_ClaudeOpus4.5'!B:E,4,0),0)=1,VLOOKUP(B237,'Results_ClaudeOpus4.5'!B:P,15,0),1000),IF(IFERROR(VLOOKUP(B237,'Results_GPT5.2Low'!B:E,4,0),0)=1,VLOOKUP(B237,'Results_GPT5.2Low'!B:P,15,0),1000))</f>
        <v>26</v>
      </c>
      <c r="Q237">
        <f>VLOOKUP(C237,Locs!A:C,3,0)</f>
        <v>26</v>
      </c>
      <c r="R237">
        <f>VLOOKUP(C237,Locs!A:F,6,0)</f>
        <v>0</v>
      </c>
    </row>
    <row r="238" spans="1:18" x14ac:dyDescent="0.45">
      <c r="A238">
        <v>232</v>
      </c>
      <c r="B238" t="str">
        <f t="shared" si="19"/>
        <v>task_id_474.dfy-3</v>
      </c>
      <c r="C238" t="s">
        <v>46</v>
      </c>
      <c r="D238">
        <v>3</v>
      </c>
      <c r="E238">
        <f>MAX(IFERROR(VLOOKUP(B238,'Results_ClaudeOpus4.5'!B:E,4,0),0),IFERROR(VLOOKUP(B238,'Results_GPT5.2Low'!B:E,4,0),0))</f>
        <v>1</v>
      </c>
      <c r="F238">
        <f>MAX('Results_ClaudeOpus4.5'!F238,'Results_GPT5.2Low'!F238)</f>
        <v>5.5396000000000001</v>
      </c>
      <c r="G238">
        <f>MAX('Results_ClaudeOpus4.5'!G238,'Results_GPT5.2Low'!G238)</f>
        <v>1.1543000000000001</v>
      </c>
      <c r="H238">
        <f>MAX(IFERROR(VLOOKUP(B238,'Results_ClaudeOpus4.5'!B:H,7,0),0),IFERROR(VLOOKUP(B238,'Results_GPT5.2Low'!B:H,7,0),0))</f>
        <v>16.005800000000001</v>
      </c>
      <c r="I238">
        <v>1</v>
      </c>
      <c r="J238">
        <v>1</v>
      </c>
      <c r="K238">
        <v>1</v>
      </c>
      <c r="L238">
        <f t="shared" si="15"/>
        <v>3</v>
      </c>
      <c r="M238">
        <f t="shared" si="16"/>
        <v>1</v>
      </c>
      <c r="N238">
        <f t="shared" si="17"/>
        <v>1</v>
      </c>
      <c r="O238">
        <f t="shared" si="18"/>
        <v>1</v>
      </c>
      <c r="P238">
        <f>MIN(IF(IFERROR(VLOOKUP(B238,'Results_ClaudeOpus4.5'!B:E,4,0),0)=1,VLOOKUP(B238,'Results_ClaudeOpus4.5'!B:P,15,0),1000),IF(IFERROR(VLOOKUP(B238,'Results_GPT5.2Low'!B:E,4,0),0)=1,VLOOKUP(B238,'Results_GPT5.2Low'!B:P,15,0),1000))</f>
        <v>27</v>
      </c>
      <c r="Q238">
        <f>VLOOKUP(C238,Locs!A:C,3,0)</f>
        <v>26</v>
      </c>
      <c r="R238">
        <f>VLOOKUP(C238,Locs!A:F,6,0)</f>
        <v>0</v>
      </c>
    </row>
    <row r="239" spans="1:18" x14ac:dyDescent="0.45">
      <c r="A239">
        <v>233</v>
      </c>
      <c r="B239" t="str">
        <f t="shared" si="19"/>
        <v>task_id_476.dfy-1</v>
      </c>
      <c r="C239" t="s">
        <v>47</v>
      </c>
      <c r="D239">
        <v>1</v>
      </c>
      <c r="E239">
        <f>MAX(IFERROR(VLOOKUP(B239,'Results_ClaudeOpus4.5'!B:E,4,0),0),IFERROR(VLOOKUP(B239,'Results_GPT5.2Low'!B:E,4,0),0))</f>
        <v>0</v>
      </c>
      <c r="F239">
        <f>MAX('Results_ClaudeOpus4.5'!F239,'Results_GPT5.2Low'!F239)</f>
        <v>7.3018999999999998</v>
      </c>
      <c r="G239">
        <f>MAX('Results_ClaudeOpus4.5'!G239,'Results_GPT5.2Low'!G239)</f>
        <v>1.4523999999999999</v>
      </c>
      <c r="H239">
        <f>MAX(IFERROR(VLOOKUP(B239,'Results_ClaudeOpus4.5'!B:H,7,0),0),IFERROR(VLOOKUP(B239,'Results_GPT5.2Low'!B:H,7,0),0))</f>
        <v>24.183800000000002</v>
      </c>
      <c r="I239">
        <v>1</v>
      </c>
      <c r="J239">
        <v>0</v>
      </c>
      <c r="K239">
        <v>0</v>
      </c>
      <c r="L239">
        <f t="shared" si="15"/>
        <v>1</v>
      </c>
      <c r="M239">
        <f t="shared" si="16"/>
        <v>4</v>
      </c>
      <c r="N239">
        <f t="shared" si="17"/>
        <v>0.66666666666666663</v>
      </c>
      <c r="O239">
        <f t="shared" si="18"/>
        <v>1</v>
      </c>
      <c r="P239">
        <f>MIN(IF(IFERROR(VLOOKUP(B239,'Results_ClaudeOpus4.5'!B:E,4,0),0)=1,VLOOKUP(B239,'Results_ClaudeOpus4.5'!B:P,15,0),1000),IF(IFERROR(VLOOKUP(B239,'Results_GPT5.2Low'!B:E,4,0),0)=1,VLOOKUP(B239,'Results_GPT5.2Low'!B:P,15,0),1000))</f>
        <v>1000</v>
      </c>
      <c r="Q239">
        <f>VLOOKUP(C239,Locs!A:C,3,0)</f>
        <v>54</v>
      </c>
      <c r="R239">
        <f>VLOOKUP(C239,Locs!A:F,6,0)</f>
        <v>2</v>
      </c>
    </row>
    <row r="240" spans="1:18" x14ac:dyDescent="0.45">
      <c r="A240">
        <v>234</v>
      </c>
      <c r="B240" t="str">
        <f t="shared" si="19"/>
        <v>task_id_476.dfy-2</v>
      </c>
      <c r="C240" t="s">
        <v>47</v>
      </c>
      <c r="D240">
        <v>2</v>
      </c>
      <c r="E240">
        <f>MAX(IFERROR(VLOOKUP(B240,'Results_ClaudeOpus4.5'!B:E,4,0),0),IFERROR(VLOOKUP(B240,'Results_GPT5.2Low'!B:E,4,0),0))</f>
        <v>0</v>
      </c>
      <c r="F240">
        <f>MAX('Results_ClaudeOpus4.5'!F240,'Results_GPT5.2Low'!F240)</f>
        <v>12.9421</v>
      </c>
      <c r="G240">
        <f>MAX('Results_ClaudeOpus4.5'!G240,'Results_GPT5.2Low'!G240)</f>
        <v>1.3525</v>
      </c>
      <c r="H240">
        <f>MAX(IFERROR(VLOOKUP(B240,'Results_ClaudeOpus4.5'!B:H,7,0),0),IFERROR(VLOOKUP(B240,'Results_GPT5.2Low'!B:H,7,0),0))</f>
        <v>17.5745</v>
      </c>
      <c r="I240">
        <v>1</v>
      </c>
      <c r="J240">
        <v>0</v>
      </c>
      <c r="K240">
        <v>0</v>
      </c>
      <c r="L240">
        <f t="shared" si="15"/>
        <v>1</v>
      </c>
      <c r="M240">
        <f t="shared" si="16"/>
        <v>4</v>
      </c>
      <c r="N240">
        <f t="shared" si="17"/>
        <v>0.66666666666666663</v>
      </c>
      <c r="O240">
        <f t="shared" si="18"/>
        <v>1</v>
      </c>
      <c r="P240">
        <f>MIN(IF(IFERROR(VLOOKUP(B240,'Results_ClaudeOpus4.5'!B:E,4,0),0)=1,VLOOKUP(B240,'Results_ClaudeOpus4.5'!B:P,15,0),1000),IF(IFERROR(VLOOKUP(B240,'Results_GPT5.2Low'!B:E,4,0),0)=1,VLOOKUP(B240,'Results_GPT5.2Low'!B:P,15,0),1000))</f>
        <v>1000</v>
      </c>
      <c r="Q240">
        <f>VLOOKUP(C240,Locs!A:C,3,0)</f>
        <v>54</v>
      </c>
      <c r="R240">
        <f>VLOOKUP(C240,Locs!A:F,6,0)</f>
        <v>2</v>
      </c>
    </row>
    <row r="241" spans="1:18" x14ac:dyDescent="0.45">
      <c r="A241">
        <v>235</v>
      </c>
      <c r="B241" t="str">
        <f t="shared" si="19"/>
        <v>task_id_476.dfy-3</v>
      </c>
      <c r="C241" t="s">
        <v>47</v>
      </c>
      <c r="D241">
        <v>3</v>
      </c>
      <c r="E241">
        <f>MAX(IFERROR(VLOOKUP(B241,'Results_ClaudeOpus4.5'!B:E,4,0),0),IFERROR(VLOOKUP(B241,'Results_GPT5.2Low'!B:E,4,0),0))</f>
        <v>0</v>
      </c>
      <c r="F241">
        <f>MAX('Results_ClaudeOpus4.5'!F241,'Results_GPT5.2Low'!F241)</f>
        <v>6.2343000000000002</v>
      </c>
      <c r="G241">
        <f>MAX('Results_ClaudeOpus4.5'!G241,'Results_GPT5.2Low'!G241)</f>
        <v>1.2547999999999999</v>
      </c>
      <c r="H241">
        <f>MAX(IFERROR(VLOOKUP(B241,'Results_ClaudeOpus4.5'!B:H,7,0),0),IFERROR(VLOOKUP(B241,'Results_GPT5.2Low'!B:H,7,0),0))</f>
        <v>18.972899999999999</v>
      </c>
      <c r="I241">
        <v>1</v>
      </c>
      <c r="J241">
        <v>0</v>
      </c>
      <c r="K241">
        <v>0</v>
      </c>
      <c r="L241">
        <f t="shared" si="15"/>
        <v>1</v>
      </c>
      <c r="M241">
        <f t="shared" si="16"/>
        <v>4</v>
      </c>
      <c r="N241">
        <f t="shared" si="17"/>
        <v>0.66666666666666663</v>
      </c>
      <c r="O241">
        <f t="shared" si="18"/>
        <v>1</v>
      </c>
      <c r="P241">
        <f>MIN(IF(IFERROR(VLOOKUP(B241,'Results_ClaudeOpus4.5'!B:E,4,0),0)=1,VLOOKUP(B241,'Results_ClaudeOpus4.5'!B:P,15,0),1000),IF(IFERROR(VLOOKUP(B241,'Results_GPT5.2Low'!B:E,4,0),0)=1,VLOOKUP(B241,'Results_GPT5.2Low'!B:P,15,0),1000))</f>
        <v>1000</v>
      </c>
      <c r="Q241">
        <f>VLOOKUP(C241,Locs!A:C,3,0)</f>
        <v>54</v>
      </c>
      <c r="R241">
        <f>VLOOKUP(C241,Locs!A:F,6,0)</f>
        <v>2</v>
      </c>
    </row>
    <row r="242" spans="1:18" x14ac:dyDescent="0.45">
      <c r="A242">
        <v>236</v>
      </c>
      <c r="B242" t="str">
        <f t="shared" si="19"/>
        <v>task_id_476.dfy-4</v>
      </c>
      <c r="C242" t="s">
        <v>47</v>
      </c>
      <c r="D242">
        <v>4</v>
      </c>
      <c r="E242">
        <f>MAX(IFERROR(VLOOKUP(B242,'Results_ClaudeOpus4.5'!B:E,4,0),0),IFERROR(VLOOKUP(B242,'Results_GPT5.2Low'!B:E,4,0),0))</f>
        <v>1</v>
      </c>
      <c r="F242">
        <f>MAX('Results_ClaudeOpus4.5'!F242,'Results_GPT5.2Low'!F242)</f>
        <v>7.3609</v>
      </c>
      <c r="G242">
        <f>MAX('Results_ClaudeOpus4.5'!G242,'Results_GPT5.2Low'!G242)</f>
        <v>1.3428</v>
      </c>
      <c r="H242">
        <f>MAX(IFERROR(VLOOKUP(B242,'Results_ClaudeOpus4.5'!B:H,7,0),0),IFERROR(VLOOKUP(B242,'Results_GPT5.2Low'!B:H,7,0),0))</f>
        <v>21.8797</v>
      </c>
      <c r="I242">
        <v>1</v>
      </c>
      <c r="J242">
        <v>1</v>
      </c>
      <c r="K242">
        <v>1</v>
      </c>
      <c r="L242">
        <f t="shared" si="15"/>
        <v>1</v>
      </c>
      <c r="M242">
        <f t="shared" si="16"/>
        <v>4</v>
      </c>
      <c r="N242">
        <f t="shared" si="17"/>
        <v>0.66666666666666663</v>
      </c>
      <c r="O242">
        <f t="shared" si="18"/>
        <v>1</v>
      </c>
      <c r="P242">
        <f>MIN(IF(IFERROR(VLOOKUP(B242,'Results_ClaudeOpus4.5'!B:E,4,0),0)=1,VLOOKUP(B242,'Results_ClaudeOpus4.5'!B:P,15,0),1000),IF(IFERROR(VLOOKUP(B242,'Results_GPT5.2Low'!B:E,4,0),0)=1,VLOOKUP(B242,'Results_GPT5.2Low'!B:P,15,0),1000))</f>
        <v>51</v>
      </c>
      <c r="Q242">
        <f>VLOOKUP(C242,Locs!A:C,3,0)</f>
        <v>54</v>
      </c>
      <c r="R242">
        <f>VLOOKUP(C242,Locs!A:F,6,0)</f>
        <v>2</v>
      </c>
    </row>
    <row r="243" spans="1:18" x14ac:dyDescent="0.45">
      <c r="A243">
        <v>237</v>
      </c>
      <c r="B243" t="str">
        <f t="shared" si="19"/>
        <v>task_id_476.dfy-5</v>
      </c>
      <c r="C243" t="s">
        <v>47</v>
      </c>
      <c r="D243">
        <v>5</v>
      </c>
      <c r="E243">
        <f>MAX(IFERROR(VLOOKUP(B243,'Results_ClaudeOpus4.5'!B:E,4,0),0),IFERROR(VLOOKUP(B243,'Results_GPT5.2Low'!B:E,4,0),0))</f>
        <v>0</v>
      </c>
      <c r="F243">
        <f>MAX('Results_ClaudeOpus4.5'!F243,'Results_GPT5.2Low'!F243)</f>
        <v>7.0205000000000002</v>
      </c>
      <c r="G243">
        <f>MAX('Results_ClaudeOpus4.5'!G243,'Results_GPT5.2Low'!G243)</f>
        <v>1.2218</v>
      </c>
      <c r="H243">
        <f>MAX(IFERROR(VLOOKUP(B243,'Results_ClaudeOpus4.5'!B:H,7,0),0),IFERROR(VLOOKUP(B243,'Results_GPT5.2Low'!B:H,7,0),0))</f>
        <v>7.0183</v>
      </c>
      <c r="I243">
        <v>1</v>
      </c>
      <c r="J243">
        <v>1</v>
      </c>
      <c r="K243">
        <v>1</v>
      </c>
      <c r="L243">
        <f t="shared" si="15"/>
        <v>1</v>
      </c>
      <c r="M243">
        <f t="shared" si="16"/>
        <v>4</v>
      </c>
      <c r="N243">
        <f t="shared" si="17"/>
        <v>0.66666666666666663</v>
      </c>
      <c r="O243">
        <f t="shared" si="18"/>
        <v>1</v>
      </c>
      <c r="P243">
        <f>MIN(IF(IFERROR(VLOOKUP(B243,'Results_ClaudeOpus4.5'!B:E,4,0),0)=1,VLOOKUP(B243,'Results_ClaudeOpus4.5'!B:P,15,0),1000),IF(IFERROR(VLOOKUP(B243,'Results_GPT5.2Low'!B:E,4,0),0)=1,VLOOKUP(B243,'Results_GPT5.2Low'!B:P,15,0),1000))</f>
        <v>1000</v>
      </c>
      <c r="Q243">
        <f>VLOOKUP(C243,Locs!A:C,3,0)</f>
        <v>54</v>
      </c>
      <c r="R243">
        <f>VLOOKUP(C243,Locs!A:F,6,0)</f>
        <v>2</v>
      </c>
    </row>
    <row r="244" spans="1:18" x14ac:dyDescent="0.45">
      <c r="A244">
        <v>238</v>
      </c>
      <c r="B244" t="str">
        <f t="shared" si="19"/>
        <v>task_id_477.dfy-1</v>
      </c>
      <c r="C244" t="s">
        <v>48</v>
      </c>
      <c r="D244">
        <v>1</v>
      </c>
      <c r="E244">
        <f>MAX(IFERROR(VLOOKUP(B244,'Results_ClaudeOpus4.5'!B:E,4,0),0),IFERROR(VLOOKUP(B244,'Results_GPT5.2Low'!B:E,4,0),0))</f>
        <v>1</v>
      </c>
      <c r="F244">
        <f>MAX('Results_ClaudeOpus4.5'!F244,'Results_GPT5.2Low'!F244)</f>
        <v>21.784400000000002</v>
      </c>
      <c r="G244">
        <f>MAX('Results_ClaudeOpus4.5'!G244,'Results_GPT5.2Low'!G244)</f>
        <v>2.2581000000000002</v>
      </c>
      <c r="H244">
        <f>MAX(IFERROR(VLOOKUP(B244,'Results_ClaudeOpus4.5'!B:H,7,0),0),IFERROR(VLOOKUP(B244,'Results_GPT5.2Low'!B:H,7,0),0))</f>
        <v>15.116099999999999</v>
      </c>
      <c r="I244">
        <v>1</v>
      </c>
      <c r="J244">
        <v>1</v>
      </c>
      <c r="K244">
        <v>1</v>
      </c>
      <c r="L244">
        <f t="shared" si="15"/>
        <v>3</v>
      </c>
      <c r="M244">
        <f t="shared" si="16"/>
        <v>1</v>
      </c>
      <c r="N244">
        <f t="shared" si="17"/>
        <v>1</v>
      </c>
      <c r="O244">
        <f t="shared" si="18"/>
        <v>1</v>
      </c>
      <c r="P244">
        <f>MIN(IF(IFERROR(VLOOKUP(B244,'Results_ClaudeOpus4.5'!B:E,4,0),0)=1,VLOOKUP(B244,'Results_ClaudeOpus4.5'!B:P,15,0),1000),IF(IFERROR(VLOOKUP(B244,'Results_GPT5.2Low'!B:E,4,0),0)=1,VLOOKUP(B244,'Results_GPT5.2Low'!B:P,15,0),1000))</f>
        <v>26</v>
      </c>
      <c r="Q244">
        <f>VLOOKUP(C244,Locs!A:C,3,0)</f>
        <v>27</v>
      </c>
      <c r="R244">
        <f>VLOOKUP(C244,Locs!A:F,6,0)</f>
        <v>0</v>
      </c>
    </row>
    <row r="245" spans="1:18" x14ac:dyDescent="0.45">
      <c r="A245">
        <v>239</v>
      </c>
      <c r="B245" t="str">
        <f t="shared" si="19"/>
        <v>task_id_477.dfy-2</v>
      </c>
      <c r="C245" t="s">
        <v>48</v>
      </c>
      <c r="D245">
        <v>2</v>
      </c>
      <c r="E245">
        <f>MAX(IFERROR(VLOOKUP(B245,'Results_ClaudeOpus4.5'!B:E,4,0),0),IFERROR(VLOOKUP(B245,'Results_GPT5.2Low'!B:E,4,0),0))</f>
        <v>1</v>
      </c>
      <c r="F245">
        <f>MAX('Results_ClaudeOpus4.5'!F245,'Results_GPT5.2Low'!F245)</f>
        <v>15.534700000000001</v>
      </c>
      <c r="G245">
        <f>MAX('Results_ClaudeOpus4.5'!G245,'Results_GPT5.2Low'!G245)</f>
        <v>2.2778</v>
      </c>
      <c r="H245">
        <f>MAX(IFERROR(VLOOKUP(B245,'Results_ClaudeOpus4.5'!B:H,7,0),0),IFERROR(VLOOKUP(B245,'Results_GPT5.2Low'!B:H,7,0),0))</f>
        <v>8.7372999999999994</v>
      </c>
      <c r="I245">
        <v>1</v>
      </c>
      <c r="J245">
        <v>1</v>
      </c>
      <c r="K245">
        <v>1</v>
      </c>
      <c r="L245">
        <f t="shared" si="15"/>
        <v>3</v>
      </c>
      <c r="M245">
        <f t="shared" si="16"/>
        <v>1</v>
      </c>
      <c r="N245">
        <f t="shared" si="17"/>
        <v>1</v>
      </c>
      <c r="O245">
        <f t="shared" si="18"/>
        <v>1</v>
      </c>
      <c r="P245">
        <f>MIN(IF(IFERROR(VLOOKUP(B245,'Results_ClaudeOpus4.5'!B:E,4,0),0)=1,VLOOKUP(B245,'Results_ClaudeOpus4.5'!B:P,15,0),1000),IF(IFERROR(VLOOKUP(B245,'Results_GPT5.2Low'!B:E,4,0),0)=1,VLOOKUP(B245,'Results_GPT5.2Low'!B:P,15,0),1000))</f>
        <v>26</v>
      </c>
      <c r="Q245">
        <f>VLOOKUP(C245,Locs!A:C,3,0)</f>
        <v>27</v>
      </c>
      <c r="R245">
        <f>VLOOKUP(C245,Locs!A:F,6,0)</f>
        <v>0</v>
      </c>
    </row>
    <row r="246" spans="1:18" x14ac:dyDescent="0.45">
      <c r="A246">
        <v>240</v>
      </c>
      <c r="B246" t="str">
        <f t="shared" si="19"/>
        <v>task_id_477.dfy-3</v>
      </c>
      <c r="C246" t="s">
        <v>48</v>
      </c>
      <c r="D246">
        <v>3</v>
      </c>
      <c r="E246">
        <f>MAX(IFERROR(VLOOKUP(B246,'Results_ClaudeOpus4.5'!B:E,4,0),0),IFERROR(VLOOKUP(B246,'Results_GPT5.2Low'!B:E,4,0),0))</f>
        <v>1</v>
      </c>
      <c r="F246">
        <f>MAX('Results_ClaudeOpus4.5'!F246,'Results_GPT5.2Low'!F246)</f>
        <v>14.914400000000001</v>
      </c>
      <c r="G246">
        <f>MAX('Results_ClaudeOpus4.5'!G246,'Results_GPT5.2Low'!G246)</f>
        <v>2.3833000000000002</v>
      </c>
      <c r="H246">
        <f>MAX(IFERROR(VLOOKUP(B246,'Results_ClaudeOpus4.5'!B:H,7,0),0),IFERROR(VLOOKUP(B246,'Results_GPT5.2Low'!B:H,7,0),0))</f>
        <v>17.5578</v>
      </c>
      <c r="I246">
        <v>1</v>
      </c>
      <c r="J246">
        <v>1</v>
      </c>
      <c r="K246">
        <v>1</v>
      </c>
      <c r="L246">
        <f t="shared" si="15"/>
        <v>3</v>
      </c>
      <c r="M246">
        <f t="shared" si="16"/>
        <v>1</v>
      </c>
      <c r="N246">
        <f t="shared" si="17"/>
        <v>1</v>
      </c>
      <c r="O246">
        <f t="shared" si="18"/>
        <v>1</v>
      </c>
      <c r="P246">
        <f>MIN(IF(IFERROR(VLOOKUP(B246,'Results_ClaudeOpus4.5'!B:E,4,0),0)=1,VLOOKUP(B246,'Results_ClaudeOpus4.5'!B:P,15,0),1000),IF(IFERROR(VLOOKUP(B246,'Results_GPT5.2Low'!B:E,4,0),0)=1,VLOOKUP(B246,'Results_GPT5.2Low'!B:P,15,0),1000))</f>
        <v>26</v>
      </c>
      <c r="Q246">
        <f>VLOOKUP(C246,Locs!A:C,3,0)</f>
        <v>27</v>
      </c>
      <c r="R246">
        <f>VLOOKUP(C246,Locs!A:F,6,0)</f>
        <v>0</v>
      </c>
    </row>
    <row r="247" spans="1:18" x14ac:dyDescent="0.45">
      <c r="A247">
        <v>241</v>
      </c>
      <c r="B247" t="str">
        <f t="shared" si="19"/>
        <v>task_id_555.dfy-1</v>
      </c>
      <c r="C247" t="s">
        <v>49</v>
      </c>
      <c r="D247">
        <v>1</v>
      </c>
      <c r="E247">
        <f>MAX(IFERROR(VLOOKUP(B247,'Results_ClaudeOpus4.5'!B:E,4,0),0),IFERROR(VLOOKUP(B247,'Results_GPT5.2Low'!B:E,4,0),0))</f>
        <v>1</v>
      </c>
      <c r="F247">
        <f>MAX('Results_ClaudeOpus4.5'!F247,'Results_GPT5.2Low'!F247)</f>
        <v>37.2605</v>
      </c>
      <c r="G247">
        <f>MAX('Results_ClaudeOpus4.5'!G247,'Results_GPT5.2Low'!G247)</f>
        <v>2.3027000000000002</v>
      </c>
      <c r="H247">
        <f>MAX(IFERROR(VLOOKUP(B247,'Results_ClaudeOpus4.5'!B:H,7,0),0),IFERROR(VLOOKUP(B247,'Results_GPT5.2Low'!B:H,7,0),0))</f>
        <v>12.819900000000001</v>
      </c>
      <c r="I247">
        <v>1</v>
      </c>
      <c r="J247">
        <v>1</v>
      </c>
      <c r="K247">
        <v>1</v>
      </c>
      <c r="L247">
        <f t="shared" si="15"/>
        <v>3</v>
      </c>
      <c r="M247">
        <f t="shared" si="16"/>
        <v>1</v>
      </c>
      <c r="N247">
        <f t="shared" si="17"/>
        <v>1</v>
      </c>
      <c r="O247">
        <f t="shared" si="18"/>
        <v>1</v>
      </c>
      <c r="P247">
        <f>MIN(IF(IFERROR(VLOOKUP(B247,'Results_ClaudeOpus4.5'!B:E,4,0),0)=1,VLOOKUP(B247,'Results_ClaudeOpus4.5'!B:P,15,0),1000),IF(IFERROR(VLOOKUP(B247,'Results_GPT5.2Low'!B:E,4,0),0)=1,VLOOKUP(B247,'Results_GPT5.2Low'!B:P,15,0),1000))</f>
        <v>51</v>
      </c>
      <c r="Q247">
        <f>VLOOKUP(C247,Locs!A:C,3,0)</f>
        <v>43</v>
      </c>
      <c r="R247">
        <f>VLOOKUP(C247,Locs!A:F,6,0)</f>
        <v>0</v>
      </c>
    </row>
    <row r="248" spans="1:18" x14ac:dyDescent="0.45">
      <c r="A248">
        <v>242</v>
      </c>
      <c r="B248" t="str">
        <f t="shared" si="19"/>
        <v>task_id_555.dfy-2</v>
      </c>
      <c r="C248" t="s">
        <v>49</v>
      </c>
      <c r="D248">
        <v>2</v>
      </c>
      <c r="E248">
        <f>MAX(IFERROR(VLOOKUP(B248,'Results_ClaudeOpus4.5'!B:E,4,0),0),IFERROR(VLOOKUP(B248,'Results_GPT5.2Low'!B:E,4,0),0))</f>
        <v>1</v>
      </c>
      <c r="F248">
        <f>MAX('Results_ClaudeOpus4.5'!F248,'Results_GPT5.2Low'!F248)</f>
        <v>42.474400000000003</v>
      </c>
      <c r="G248">
        <f>MAX('Results_ClaudeOpus4.5'!G248,'Results_GPT5.2Low'!G248)</f>
        <v>2.2315</v>
      </c>
      <c r="H248">
        <f>MAX(IFERROR(VLOOKUP(B248,'Results_ClaudeOpus4.5'!B:H,7,0),0),IFERROR(VLOOKUP(B248,'Results_GPT5.2Low'!B:H,7,0),0))</f>
        <v>20.593800000000002</v>
      </c>
      <c r="I248">
        <v>1</v>
      </c>
      <c r="J248">
        <v>0</v>
      </c>
      <c r="K248">
        <v>0</v>
      </c>
      <c r="L248">
        <f t="shared" si="15"/>
        <v>3</v>
      </c>
      <c r="M248">
        <f t="shared" si="16"/>
        <v>1</v>
      </c>
      <c r="N248">
        <f t="shared" si="17"/>
        <v>1</v>
      </c>
      <c r="O248">
        <f t="shared" si="18"/>
        <v>1</v>
      </c>
      <c r="P248">
        <f>MIN(IF(IFERROR(VLOOKUP(B248,'Results_ClaudeOpus4.5'!B:E,4,0),0)=1,VLOOKUP(B248,'Results_ClaudeOpus4.5'!B:P,15,0),1000),IF(IFERROR(VLOOKUP(B248,'Results_GPT5.2Low'!B:E,4,0),0)=1,VLOOKUP(B248,'Results_GPT5.2Low'!B:P,15,0),1000))</f>
        <v>51</v>
      </c>
      <c r="Q248">
        <f>VLOOKUP(C248,Locs!A:C,3,0)</f>
        <v>43</v>
      </c>
      <c r="R248">
        <f>VLOOKUP(C248,Locs!A:F,6,0)</f>
        <v>0</v>
      </c>
    </row>
    <row r="249" spans="1:18" x14ac:dyDescent="0.45">
      <c r="A249">
        <v>243</v>
      </c>
      <c r="B249" t="str">
        <f t="shared" si="19"/>
        <v>task_id_555.dfy-3</v>
      </c>
      <c r="C249" t="s">
        <v>49</v>
      </c>
      <c r="D249">
        <v>3</v>
      </c>
      <c r="E249">
        <f>MAX(IFERROR(VLOOKUP(B249,'Results_ClaudeOpus4.5'!B:E,4,0),0),IFERROR(VLOOKUP(B249,'Results_GPT5.2Low'!B:E,4,0),0))</f>
        <v>1</v>
      </c>
      <c r="F249">
        <f>MAX('Results_ClaudeOpus4.5'!F249,'Results_GPT5.2Low'!F249)</f>
        <v>11.799300000000001</v>
      </c>
      <c r="G249">
        <f>MAX('Results_ClaudeOpus4.5'!G249,'Results_GPT5.2Low'!G249)</f>
        <v>2.2867000000000002</v>
      </c>
      <c r="H249">
        <f>MAX(IFERROR(VLOOKUP(B249,'Results_ClaudeOpus4.5'!B:H,7,0),0),IFERROR(VLOOKUP(B249,'Results_GPT5.2Low'!B:H,7,0),0))</f>
        <v>20.4665</v>
      </c>
      <c r="I249">
        <v>1</v>
      </c>
      <c r="J249">
        <v>0</v>
      </c>
      <c r="K249">
        <v>0</v>
      </c>
      <c r="L249">
        <f t="shared" si="15"/>
        <v>3</v>
      </c>
      <c r="M249">
        <f t="shared" si="16"/>
        <v>1</v>
      </c>
      <c r="N249">
        <f t="shared" si="17"/>
        <v>1</v>
      </c>
      <c r="O249">
        <f t="shared" si="18"/>
        <v>1</v>
      </c>
      <c r="P249">
        <f>MIN(IF(IFERROR(VLOOKUP(B249,'Results_ClaudeOpus4.5'!B:E,4,0),0)=1,VLOOKUP(B249,'Results_ClaudeOpus4.5'!B:P,15,0),1000),IF(IFERROR(VLOOKUP(B249,'Results_GPT5.2Low'!B:E,4,0),0)=1,VLOOKUP(B249,'Results_GPT5.2Low'!B:P,15,0),1000))</f>
        <v>51</v>
      </c>
      <c r="Q249">
        <f>VLOOKUP(C249,Locs!A:C,3,0)</f>
        <v>43</v>
      </c>
      <c r="R249">
        <f>VLOOKUP(C249,Locs!A:F,6,0)</f>
        <v>0</v>
      </c>
    </row>
    <row r="250" spans="1:18" x14ac:dyDescent="0.45">
      <c r="A250">
        <v>244</v>
      </c>
      <c r="B250" t="str">
        <f t="shared" si="19"/>
        <v>task_id_557.dfy-1</v>
      </c>
      <c r="C250" t="s">
        <v>50</v>
      </c>
      <c r="D250">
        <v>1</v>
      </c>
      <c r="E250">
        <f>MAX(IFERROR(VLOOKUP(B250,'Results_ClaudeOpus4.5'!B:E,4,0),0),IFERROR(VLOOKUP(B250,'Results_GPT5.2Low'!B:E,4,0),0))</f>
        <v>1</v>
      </c>
      <c r="F250">
        <f>MAX('Results_ClaudeOpus4.5'!F250,'Results_GPT5.2Low'!F250)</f>
        <v>11.2782</v>
      </c>
      <c r="G250">
        <f>MAX('Results_ClaudeOpus4.5'!G250,'Results_GPT5.2Low'!G250)</f>
        <v>2.2334999999999998</v>
      </c>
      <c r="H250">
        <f>MAX(IFERROR(VLOOKUP(B250,'Results_ClaudeOpus4.5'!B:H,7,0),0),IFERROR(VLOOKUP(B250,'Results_GPT5.2Low'!B:H,7,0),0))</f>
        <v>10.4886</v>
      </c>
      <c r="I250">
        <v>1</v>
      </c>
      <c r="J250">
        <v>0</v>
      </c>
      <c r="K250">
        <v>0</v>
      </c>
      <c r="L250">
        <f t="shared" si="15"/>
        <v>3</v>
      </c>
      <c r="M250">
        <f t="shared" si="16"/>
        <v>1</v>
      </c>
      <c r="N250">
        <f t="shared" si="17"/>
        <v>1</v>
      </c>
      <c r="O250">
        <f t="shared" si="18"/>
        <v>1</v>
      </c>
      <c r="P250">
        <f>MIN(IF(IFERROR(VLOOKUP(B250,'Results_ClaudeOpus4.5'!B:E,4,0),0)=1,VLOOKUP(B250,'Results_ClaudeOpus4.5'!B:P,15,0),1000),IF(IFERROR(VLOOKUP(B250,'Results_GPT5.2Low'!B:E,4,0),0)=1,VLOOKUP(B250,'Results_GPT5.2Low'!B:P,15,0),1000))</f>
        <v>23</v>
      </c>
      <c r="Q250">
        <f>VLOOKUP(C250,Locs!A:C,3,0)</f>
        <v>24</v>
      </c>
      <c r="R250">
        <f>VLOOKUP(C250,Locs!A:F,6,0)</f>
        <v>0</v>
      </c>
    </row>
    <row r="251" spans="1:18" x14ac:dyDescent="0.45">
      <c r="A251">
        <v>245</v>
      </c>
      <c r="B251" t="str">
        <f t="shared" si="19"/>
        <v>task_id_557.dfy-2</v>
      </c>
      <c r="C251" t="s">
        <v>50</v>
      </c>
      <c r="D251">
        <v>2</v>
      </c>
      <c r="E251">
        <f>MAX(IFERROR(VLOOKUP(B251,'Results_ClaudeOpus4.5'!B:E,4,0),0),IFERROR(VLOOKUP(B251,'Results_GPT5.2Low'!B:E,4,0),0))</f>
        <v>1</v>
      </c>
      <c r="F251">
        <f>MAX('Results_ClaudeOpus4.5'!F251,'Results_GPT5.2Low'!F251)</f>
        <v>16.007300000000001</v>
      </c>
      <c r="G251">
        <f>MAX('Results_ClaudeOpus4.5'!G251,'Results_GPT5.2Low'!G251)</f>
        <v>2.2863000000000002</v>
      </c>
      <c r="H251">
        <f>MAX(IFERROR(VLOOKUP(B251,'Results_ClaudeOpus4.5'!B:H,7,0),0),IFERROR(VLOOKUP(B251,'Results_GPT5.2Low'!B:H,7,0),0))</f>
        <v>10.127700000000001</v>
      </c>
      <c r="I251">
        <v>1</v>
      </c>
      <c r="J251">
        <v>1</v>
      </c>
      <c r="K251">
        <v>1</v>
      </c>
      <c r="L251">
        <f t="shared" si="15"/>
        <v>3</v>
      </c>
      <c r="M251">
        <f t="shared" si="16"/>
        <v>1</v>
      </c>
      <c r="N251">
        <f t="shared" si="17"/>
        <v>1</v>
      </c>
      <c r="O251">
        <f t="shared" si="18"/>
        <v>1</v>
      </c>
      <c r="P251">
        <f>MIN(IF(IFERROR(VLOOKUP(B251,'Results_ClaudeOpus4.5'!B:E,4,0),0)=1,VLOOKUP(B251,'Results_ClaudeOpus4.5'!B:P,15,0),1000),IF(IFERROR(VLOOKUP(B251,'Results_GPT5.2Low'!B:E,4,0),0)=1,VLOOKUP(B251,'Results_GPT5.2Low'!B:P,15,0),1000))</f>
        <v>23</v>
      </c>
      <c r="Q251">
        <f>VLOOKUP(C251,Locs!A:C,3,0)</f>
        <v>24</v>
      </c>
      <c r="R251">
        <f>VLOOKUP(C251,Locs!A:F,6,0)</f>
        <v>0</v>
      </c>
    </row>
    <row r="252" spans="1:18" x14ac:dyDescent="0.45">
      <c r="A252">
        <v>246</v>
      </c>
      <c r="B252" t="str">
        <f t="shared" si="19"/>
        <v>task_id_557.dfy-3</v>
      </c>
      <c r="C252" t="s">
        <v>50</v>
      </c>
      <c r="D252">
        <v>3</v>
      </c>
      <c r="E252">
        <f>MAX(IFERROR(VLOOKUP(B252,'Results_ClaudeOpus4.5'!B:E,4,0),0),IFERROR(VLOOKUP(B252,'Results_GPT5.2Low'!B:E,4,0),0))</f>
        <v>1</v>
      </c>
      <c r="F252">
        <f>MAX('Results_ClaudeOpus4.5'!F252,'Results_GPT5.2Low'!F252)</f>
        <v>24.204000000000001</v>
      </c>
      <c r="G252">
        <f>MAX('Results_ClaudeOpus4.5'!G252,'Results_GPT5.2Low'!G252)</f>
        <v>2.2654999999999998</v>
      </c>
      <c r="H252">
        <f>MAX(IFERROR(VLOOKUP(B252,'Results_ClaudeOpus4.5'!B:H,7,0),0),IFERROR(VLOOKUP(B252,'Results_GPT5.2Low'!B:H,7,0),0))</f>
        <v>6.8544999999999998</v>
      </c>
      <c r="I252">
        <v>1</v>
      </c>
      <c r="J252">
        <v>1</v>
      </c>
      <c r="K252">
        <v>1</v>
      </c>
      <c r="L252">
        <f t="shared" si="15"/>
        <v>3</v>
      </c>
      <c r="M252">
        <f t="shared" si="16"/>
        <v>1</v>
      </c>
      <c r="N252">
        <f t="shared" si="17"/>
        <v>1</v>
      </c>
      <c r="O252">
        <f t="shared" si="18"/>
        <v>1</v>
      </c>
      <c r="P252">
        <f>MIN(IF(IFERROR(VLOOKUP(B252,'Results_ClaudeOpus4.5'!B:E,4,0),0)=1,VLOOKUP(B252,'Results_ClaudeOpus4.5'!B:P,15,0),1000),IF(IFERROR(VLOOKUP(B252,'Results_GPT5.2Low'!B:E,4,0),0)=1,VLOOKUP(B252,'Results_GPT5.2Low'!B:P,15,0),1000))</f>
        <v>23</v>
      </c>
      <c r="Q252">
        <f>VLOOKUP(C252,Locs!A:C,3,0)</f>
        <v>24</v>
      </c>
      <c r="R252">
        <f>VLOOKUP(C252,Locs!A:F,6,0)</f>
        <v>0</v>
      </c>
    </row>
    <row r="253" spans="1:18" x14ac:dyDescent="0.45">
      <c r="A253">
        <v>247</v>
      </c>
      <c r="B253" t="str">
        <f t="shared" si="19"/>
        <v>task_id_566.dfy-1</v>
      </c>
      <c r="C253" t="s">
        <v>51</v>
      </c>
      <c r="D253">
        <v>1</v>
      </c>
      <c r="E253">
        <f>MAX(IFERROR(VLOOKUP(B253,'Results_ClaudeOpus4.5'!B:E,4,0),0),IFERROR(VLOOKUP(B253,'Results_GPT5.2Low'!B:E,4,0),0))</f>
        <v>1</v>
      </c>
      <c r="F253">
        <f>MAX('Results_ClaudeOpus4.5'!F253,'Results_GPT5.2Low'!F253)</f>
        <v>17.5762</v>
      </c>
      <c r="G253">
        <f>MAX('Results_ClaudeOpus4.5'!G253,'Results_GPT5.2Low'!G253)</f>
        <v>1.7329000000000001</v>
      </c>
      <c r="H253">
        <f>MAX(IFERROR(VLOOKUP(B253,'Results_ClaudeOpus4.5'!B:H,7,0),0),IFERROR(VLOOKUP(B253,'Results_GPT5.2Low'!B:H,7,0),0))</f>
        <v>6.1684999999999999</v>
      </c>
      <c r="I253">
        <v>1</v>
      </c>
      <c r="J253">
        <v>1</v>
      </c>
      <c r="K253">
        <v>1</v>
      </c>
      <c r="L253">
        <f t="shared" si="15"/>
        <v>3</v>
      </c>
      <c r="M253">
        <f t="shared" si="16"/>
        <v>1</v>
      </c>
      <c r="N253">
        <f t="shared" si="17"/>
        <v>1</v>
      </c>
      <c r="O253">
        <f t="shared" si="18"/>
        <v>1</v>
      </c>
      <c r="P253">
        <f>MIN(IF(IFERROR(VLOOKUP(B253,'Results_ClaudeOpus4.5'!B:E,4,0),0)=1,VLOOKUP(B253,'Results_ClaudeOpus4.5'!B:P,15,0),1000),IF(IFERROR(VLOOKUP(B253,'Results_GPT5.2Low'!B:E,4,0),0)=1,VLOOKUP(B253,'Results_GPT5.2Low'!B:P,15,0),1000))</f>
        <v>28</v>
      </c>
      <c r="Q253">
        <f>VLOOKUP(C253,Locs!A:C,3,0)</f>
        <v>28</v>
      </c>
      <c r="R253">
        <f>VLOOKUP(C253,Locs!A:F,6,0)</f>
        <v>0</v>
      </c>
    </row>
    <row r="254" spans="1:18" x14ac:dyDescent="0.45">
      <c r="A254">
        <v>248</v>
      </c>
      <c r="B254" t="str">
        <f t="shared" si="19"/>
        <v>task_id_566.dfy-2</v>
      </c>
      <c r="C254" t="s">
        <v>51</v>
      </c>
      <c r="D254">
        <v>2</v>
      </c>
      <c r="E254">
        <f>MAX(IFERROR(VLOOKUP(B254,'Results_ClaudeOpus4.5'!B:E,4,0),0),IFERROR(VLOOKUP(B254,'Results_GPT5.2Low'!B:E,4,0),0))</f>
        <v>1</v>
      </c>
      <c r="F254">
        <f>MAX('Results_ClaudeOpus4.5'!F254,'Results_GPT5.2Low'!F254)</f>
        <v>18.975000000000001</v>
      </c>
      <c r="G254">
        <f>MAX('Results_ClaudeOpus4.5'!G254,'Results_GPT5.2Low'!G254)</f>
        <v>1.7336</v>
      </c>
      <c r="H254">
        <f>MAX(IFERROR(VLOOKUP(B254,'Results_ClaudeOpus4.5'!B:H,7,0),0),IFERROR(VLOOKUP(B254,'Results_GPT5.2Low'!B:H,7,0),0))</f>
        <v>5.3365</v>
      </c>
      <c r="I254">
        <v>0</v>
      </c>
      <c r="J254">
        <v>0</v>
      </c>
      <c r="K254">
        <v>0</v>
      </c>
      <c r="L254">
        <f t="shared" si="15"/>
        <v>3</v>
      </c>
      <c r="M254">
        <f t="shared" si="16"/>
        <v>1</v>
      </c>
      <c r="N254">
        <f t="shared" si="17"/>
        <v>1</v>
      </c>
      <c r="O254">
        <f t="shared" si="18"/>
        <v>1</v>
      </c>
      <c r="P254">
        <f>MIN(IF(IFERROR(VLOOKUP(B254,'Results_ClaudeOpus4.5'!B:E,4,0),0)=1,VLOOKUP(B254,'Results_ClaudeOpus4.5'!B:P,15,0),1000),IF(IFERROR(VLOOKUP(B254,'Results_GPT5.2Low'!B:E,4,0),0)=1,VLOOKUP(B254,'Results_GPT5.2Low'!B:P,15,0),1000))</f>
        <v>28</v>
      </c>
      <c r="Q254">
        <f>VLOOKUP(C254,Locs!A:C,3,0)</f>
        <v>28</v>
      </c>
      <c r="R254">
        <f>VLOOKUP(C254,Locs!A:F,6,0)</f>
        <v>0</v>
      </c>
    </row>
    <row r="255" spans="1:18" x14ac:dyDescent="0.45">
      <c r="A255">
        <v>249</v>
      </c>
      <c r="B255" t="str">
        <f t="shared" si="19"/>
        <v>task_id_566.dfy-3</v>
      </c>
      <c r="C255" t="s">
        <v>51</v>
      </c>
      <c r="D255">
        <v>3</v>
      </c>
      <c r="E255">
        <f>MAX(IFERROR(VLOOKUP(B255,'Results_ClaudeOpus4.5'!B:E,4,0),0),IFERROR(VLOOKUP(B255,'Results_GPT5.2Low'!B:E,4,0),0))</f>
        <v>1</v>
      </c>
      <c r="F255">
        <f>MAX('Results_ClaudeOpus4.5'!F255,'Results_GPT5.2Low'!F255)</f>
        <v>21.884799999999998</v>
      </c>
      <c r="G255">
        <f>MAX('Results_ClaudeOpus4.5'!G255,'Results_GPT5.2Low'!G255)</f>
        <v>2.2553000000000001</v>
      </c>
      <c r="H255">
        <f>MAX(IFERROR(VLOOKUP(B255,'Results_ClaudeOpus4.5'!B:H,7,0),0),IFERROR(VLOOKUP(B255,'Results_GPT5.2Low'!B:H,7,0),0))</f>
        <v>6.7149999999999999</v>
      </c>
      <c r="I255">
        <v>0</v>
      </c>
      <c r="J255">
        <v>0</v>
      </c>
      <c r="K255">
        <v>0</v>
      </c>
      <c r="L255">
        <f t="shared" si="15"/>
        <v>3</v>
      </c>
      <c r="M255">
        <f t="shared" si="16"/>
        <v>1</v>
      </c>
      <c r="N255">
        <f t="shared" si="17"/>
        <v>1</v>
      </c>
      <c r="O255">
        <f t="shared" si="18"/>
        <v>1</v>
      </c>
      <c r="P255">
        <f>MIN(IF(IFERROR(VLOOKUP(B255,'Results_ClaudeOpus4.5'!B:E,4,0),0)=1,VLOOKUP(B255,'Results_ClaudeOpus4.5'!B:P,15,0),1000),IF(IFERROR(VLOOKUP(B255,'Results_GPT5.2Low'!B:E,4,0),0)=1,VLOOKUP(B255,'Results_GPT5.2Low'!B:P,15,0),1000))</f>
        <v>28</v>
      </c>
      <c r="Q255">
        <f>VLOOKUP(C255,Locs!A:C,3,0)</f>
        <v>28</v>
      </c>
      <c r="R255">
        <f>VLOOKUP(C255,Locs!A:F,6,0)</f>
        <v>0</v>
      </c>
    </row>
    <row r="256" spans="1:18" x14ac:dyDescent="0.45">
      <c r="A256">
        <v>250</v>
      </c>
      <c r="B256" t="str">
        <f t="shared" si="19"/>
        <v>task_id_567.dfy-1</v>
      </c>
      <c r="C256" t="s">
        <v>52</v>
      </c>
      <c r="D256">
        <v>1</v>
      </c>
      <c r="E256">
        <f>MAX(IFERROR(VLOOKUP(B256,'Results_ClaudeOpus4.5'!B:E,4,0),0),IFERROR(VLOOKUP(B256,'Results_GPT5.2Low'!B:E,4,0),0))</f>
        <v>0</v>
      </c>
      <c r="F256">
        <f>MAX('Results_ClaudeOpus4.5'!F256,'Results_GPT5.2Low'!F256)</f>
        <v>15.139200000000001</v>
      </c>
      <c r="G256">
        <f>MAX('Results_ClaudeOpus4.5'!G256,'Results_GPT5.2Low'!G256)</f>
        <v>1.7942</v>
      </c>
      <c r="H256">
        <f>MAX(IFERROR(VLOOKUP(B256,'Results_ClaudeOpus4.5'!B:H,7,0),0),IFERROR(VLOOKUP(B256,'Results_GPT5.2Low'!B:H,7,0),0))</f>
        <v>12.701000000000001</v>
      </c>
      <c r="I256">
        <v>0</v>
      </c>
      <c r="J256">
        <v>0</v>
      </c>
      <c r="K256">
        <v>0</v>
      </c>
      <c r="L256">
        <f t="shared" si="15"/>
        <v>0</v>
      </c>
      <c r="M256">
        <f t="shared" si="16"/>
        <v>0</v>
      </c>
      <c r="N256">
        <f t="shared" si="17"/>
        <v>0</v>
      </c>
      <c r="O256">
        <f t="shared" si="18"/>
        <v>0</v>
      </c>
      <c r="P256">
        <f>MIN(IF(IFERROR(VLOOKUP(B256,'Results_ClaudeOpus4.5'!B:E,4,0),0)=1,VLOOKUP(B256,'Results_ClaudeOpus4.5'!B:P,15,0),1000),IF(IFERROR(VLOOKUP(B256,'Results_GPT5.2Low'!B:E,4,0),0)=1,VLOOKUP(B256,'Results_GPT5.2Low'!B:P,15,0),1000))</f>
        <v>1000</v>
      </c>
      <c r="Q256">
        <f>VLOOKUP(C256,Locs!A:C,3,0)</f>
        <v>23</v>
      </c>
      <c r="R256">
        <f>VLOOKUP(C256,Locs!A:F,6,0)</f>
        <v>1</v>
      </c>
    </row>
    <row r="257" spans="1:18" x14ac:dyDescent="0.45">
      <c r="A257">
        <v>251</v>
      </c>
      <c r="B257" t="str">
        <f t="shared" si="19"/>
        <v>task_id_567.dfy-2</v>
      </c>
      <c r="C257" t="s">
        <v>52</v>
      </c>
      <c r="D257">
        <v>2</v>
      </c>
      <c r="E257">
        <f>MAX(IFERROR(VLOOKUP(B257,'Results_ClaudeOpus4.5'!B:E,4,0),0),IFERROR(VLOOKUP(B257,'Results_GPT5.2Low'!B:E,4,0),0))</f>
        <v>0</v>
      </c>
      <c r="F257">
        <f>MAX('Results_ClaudeOpus4.5'!F257,'Results_GPT5.2Low'!F257)</f>
        <v>8.7391000000000005</v>
      </c>
      <c r="G257">
        <f>MAX('Results_ClaudeOpus4.5'!G257,'Results_GPT5.2Low'!G257)</f>
        <v>1.6836</v>
      </c>
      <c r="H257">
        <f>MAX(IFERROR(VLOOKUP(B257,'Results_ClaudeOpus4.5'!B:H,7,0),0),IFERROR(VLOOKUP(B257,'Results_GPT5.2Low'!B:H,7,0),0))</f>
        <v>13.1745</v>
      </c>
      <c r="I257">
        <v>1</v>
      </c>
      <c r="J257">
        <v>1</v>
      </c>
      <c r="K257">
        <v>1</v>
      </c>
      <c r="L257">
        <f t="shared" si="15"/>
        <v>0</v>
      </c>
      <c r="M257">
        <f t="shared" si="16"/>
        <v>0</v>
      </c>
      <c r="N257">
        <f t="shared" si="17"/>
        <v>0</v>
      </c>
      <c r="O257">
        <f t="shared" si="18"/>
        <v>0</v>
      </c>
      <c r="P257">
        <f>MIN(IF(IFERROR(VLOOKUP(B257,'Results_ClaudeOpus4.5'!B:E,4,0),0)=1,VLOOKUP(B257,'Results_ClaudeOpus4.5'!B:P,15,0),1000),IF(IFERROR(VLOOKUP(B257,'Results_GPT5.2Low'!B:E,4,0),0)=1,VLOOKUP(B257,'Results_GPT5.2Low'!B:P,15,0),1000))</f>
        <v>1000</v>
      </c>
      <c r="Q257">
        <f>VLOOKUP(C257,Locs!A:C,3,0)</f>
        <v>23</v>
      </c>
      <c r="R257">
        <f>VLOOKUP(C257,Locs!A:F,6,0)</f>
        <v>1</v>
      </c>
    </row>
    <row r="258" spans="1:18" x14ac:dyDescent="0.45">
      <c r="A258">
        <v>252</v>
      </c>
      <c r="B258" t="str">
        <f t="shared" si="19"/>
        <v>task_id_567.dfy-3</v>
      </c>
      <c r="C258" t="s">
        <v>52</v>
      </c>
      <c r="D258">
        <v>3</v>
      </c>
      <c r="E258">
        <f>MAX(IFERROR(VLOOKUP(B258,'Results_ClaudeOpus4.5'!B:E,4,0),0),IFERROR(VLOOKUP(B258,'Results_GPT5.2Low'!B:E,4,0),0))</f>
        <v>0</v>
      </c>
      <c r="F258">
        <f>MAX('Results_ClaudeOpus4.5'!F258,'Results_GPT5.2Low'!F258)</f>
        <v>17.5596</v>
      </c>
      <c r="G258">
        <f>MAX('Results_ClaudeOpus4.5'!G258,'Results_GPT5.2Low'!G258)</f>
        <v>1.9635</v>
      </c>
      <c r="H258">
        <f>MAX(IFERROR(VLOOKUP(B258,'Results_ClaudeOpus4.5'!B:H,7,0),0),IFERROR(VLOOKUP(B258,'Results_GPT5.2Low'!B:H,7,0),0))</f>
        <v>15.0464</v>
      </c>
      <c r="I258">
        <v>1</v>
      </c>
      <c r="J258">
        <v>1</v>
      </c>
      <c r="K258">
        <v>1</v>
      </c>
      <c r="L258">
        <f t="shared" si="15"/>
        <v>0</v>
      </c>
      <c r="M258">
        <f t="shared" si="16"/>
        <v>0</v>
      </c>
      <c r="N258">
        <f t="shared" si="17"/>
        <v>0</v>
      </c>
      <c r="O258">
        <f t="shared" si="18"/>
        <v>0</v>
      </c>
      <c r="P258">
        <f>MIN(IF(IFERROR(VLOOKUP(B258,'Results_ClaudeOpus4.5'!B:E,4,0),0)=1,VLOOKUP(B258,'Results_ClaudeOpus4.5'!B:P,15,0),1000),IF(IFERROR(VLOOKUP(B258,'Results_GPT5.2Low'!B:E,4,0),0)=1,VLOOKUP(B258,'Results_GPT5.2Low'!B:P,15,0),1000))</f>
        <v>1000</v>
      </c>
      <c r="Q258">
        <f>VLOOKUP(C258,Locs!A:C,3,0)</f>
        <v>23</v>
      </c>
      <c r="R258">
        <f>VLOOKUP(C258,Locs!A:F,6,0)</f>
        <v>1</v>
      </c>
    </row>
    <row r="259" spans="1:18" x14ac:dyDescent="0.45">
      <c r="A259">
        <v>253</v>
      </c>
      <c r="B259" t="str">
        <f t="shared" si="19"/>
        <v>task_id_567.dfy-4</v>
      </c>
      <c r="C259" t="s">
        <v>52</v>
      </c>
      <c r="D259">
        <v>4</v>
      </c>
      <c r="E259">
        <f>MAX(IFERROR(VLOOKUP(B259,'Results_ClaudeOpus4.5'!B:E,4,0),0),IFERROR(VLOOKUP(B259,'Results_GPT5.2Low'!B:E,4,0),0))</f>
        <v>0</v>
      </c>
      <c r="F259">
        <f>MAX('Results_ClaudeOpus4.5'!F259,'Results_GPT5.2Low'!F259)</f>
        <v>12.8437</v>
      </c>
      <c r="G259">
        <f>MAX('Results_ClaudeOpus4.5'!G259,'Results_GPT5.2Low'!G259)</f>
        <v>1.6740999999999999</v>
      </c>
      <c r="H259">
        <f>MAX(IFERROR(VLOOKUP(B259,'Results_ClaudeOpus4.5'!B:H,7,0),0),IFERROR(VLOOKUP(B259,'Results_GPT5.2Low'!B:H,7,0),0))</f>
        <v>23.367899999999999</v>
      </c>
      <c r="I259">
        <v>1</v>
      </c>
      <c r="J259">
        <v>1</v>
      </c>
      <c r="K259">
        <v>1</v>
      </c>
      <c r="L259">
        <f t="shared" ref="L259:L322" si="20">COUNTIFS(C:C,C259,E:E,1)</f>
        <v>0</v>
      </c>
      <c r="M259">
        <f t="shared" ref="M259:M322" si="21">_xlfn.MINIFS(D:D,C:C,C259,E:E,1)</f>
        <v>0</v>
      </c>
      <c r="N259">
        <f t="shared" ref="N259:N322" si="22">CHOOSE(L259+1,0,2/3,1,1)</f>
        <v>0</v>
      </c>
      <c r="O259">
        <f t="shared" ref="O259:O322" si="23">IF(L259&gt;0,1,0)</f>
        <v>0</v>
      </c>
      <c r="P259">
        <f>MIN(IF(IFERROR(VLOOKUP(B259,'Results_ClaudeOpus4.5'!B:E,4,0),0)=1,VLOOKUP(B259,'Results_ClaudeOpus4.5'!B:P,15,0),1000),IF(IFERROR(VLOOKUP(B259,'Results_GPT5.2Low'!B:E,4,0),0)=1,VLOOKUP(B259,'Results_GPT5.2Low'!B:P,15,0),1000))</f>
        <v>1000</v>
      </c>
      <c r="Q259">
        <f>VLOOKUP(C259,Locs!A:C,3,0)</f>
        <v>23</v>
      </c>
      <c r="R259">
        <f>VLOOKUP(C259,Locs!A:F,6,0)</f>
        <v>1</v>
      </c>
    </row>
    <row r="260" spans="1:18" x14ac:dyDescent="0.45">
      <c r="A260">
        <v>254</v>
      </c>
      <c r="B260" t="str">
        <f t="shared" si="19"/>
        <v>task_id_567.dfy-5</v>
      </c>
      <c r="C260" t="s">
        <v>52</v>
      </c>
      <c r="D260">
        <v>5</v>
      </c>
      <c r="E260">
        <f>MAX(IFERROR(VLOOKUP(B260,'Results_ClaudeOpus4.5'!B:E,4,0),0),IFERROR(VLOOKUP(B260,'Results_GPT5.2Low'!B:E,4,0),0))</f>
        <v>0</v>
      </c>
      <c r="F260">
        <f>MAX('Results_ClaudeOpus4.5'!F260,'Results_GPT5.2Low'!F260)</f>
        <v>20.595500000000001</v>
      </c>
      <c r="G260">
        <f>MAX('Results_ClaudeOpus4.5'!G260,'Results_GPT5.2Low'!G260)</f>
        <v>1.6572</v>
      </c>
      <c r="H260">
        <f>MAX(IFERROR(VLOOKUP(B260,'Results_ClaudeOpus4.5'!B:H,7,0),0),IFERROR(VLOOKUP(B260,'Results_GPT5.2Low'!B:H,7,0),0))</f>
        <v>26.507000000000001</v>
      </c>
      <c r="I260">
        <v>1</v>
      </c>
      <c r="J260">
        <v>1</v>
      </c>
      <c r="K260">
        <v>1</v>
      </c>
      <c r="L260">
        <f t="shared" si="20"/>
        <v>0</v>
      </c>
      <c r="M260">
        <f t="shared" si="21"/>
        <v>0</v>
      </c>
      <c r="N260">
        <f t="shared" si="22"/>
        <v>0</v>
      </c>
      <c r="O260">
        <f t="shared" si="23"/>
        <v>0</v>
      </c>
      <c r="P260">
        <f>MIN(IF(IFERROR(VLOOKUP(B260,'Results_ClaudeOpus4.5'!B:E,4,0),0)=1,VLOOKUP(B260,'Results_ClaudeOpus4.5'!B:P,15,0),1000),IF(IFERROR(VLOOKUP(B260,'Results_GPT5.2Low'!B:E,4,0),0)=1,VLOOKUP(B260,'Results_GPT5.2Low'!B:P,15,0),1000))</f>
        <v>1000</v>
      </c>
      <c r="Q260">
        <f>VLOOKUP(C260,Locs!A:C,3,0)</f>
        <v>23</v>
      </c>
      <c r="R260">
        <f>VLOOKUP(C260,Locs!A:F,6,0)</f>
        <v>1</v>
      </c>
    </row>
    <row r="261" spans="1:18" x14ac:dyDescent="0.45">
      <c r="A261">
        <v>255</v>
      </c>
      <c r="B261" t="str">
        <f t="shared" si="19"/>
        <v>task_id_572.dfy-1</v>
      </c>
      <c r="C261" t="s">
        <v>53</v>
      </c>
      <c r="D261">
        <v>1</v>
      </c>
      <c r="E261">
        <f>MAX(IFERROR(VLOOKUP(B261,'Results_ClaudeOpus4.5'!B:E,4,0),0),IFERROR(VLOOKUP(B261,'Results_GPT5.2Low'!B:E,4,0),0))</f>
        <v>0</v>
      </c>
      <c r="F261">
        <f>MAX('Results_ClaudeOpus4.5'!F261,'Results_GPT5.2Low'!F261)</f>
        <v>20.4681</v>
      </c>
      <c r="G261">
        <f>MAX('Results_ClaudeOpus4.5'!G261,'Results_GPT5.2Low'!G261)</f>
        <v>1.3923000000000001</v>
      </c>
      <c r="H261">
        <f>MAX(IFERROR(VLOOKUP(B261,'Results_ClaudeOpus4.5'!B:H,7,0),0),IFERROR(VLOOKUP(B261,'Results_GPT5.2Low'!B:H,7,0),0))</f>
        <v>22.446000000000002</v>
      </c>
      <c r="I261">
        <v>1</v>
      </c>
      <c r="J261">
        <v>1</v>
      </c>
      <c r="K261">
        <v>1</v>
      </c>
      <c r="L261">
        <f t="shared" si="20"/>
        <v>0</v>
      </c>
      <c r="M261">
        <f t="shared" si="21"/>
        <v>0</v>
      </c>
      <c r="N261">
        <f t="shared" si="22"/>
        <v>0</v>
      </c>
      <c r="O261">
        <f t="shared" si="23"/>
        <v>0</v>
      </c>
      <c r="P261">
        <f>MIN(IF(IFERROR(VLOOKUP(B261,'Results_ClaudeOpus4.5'!B:E,4,0),0)=1,VLOOKUP(B261,'Results_ClaudeOpus4.5'!B:P,15,0),1000),IF(IFERROR(VLOOKUP(B261,'Results_GPT5.2Low'!B:E,4,0),0)=1,VLOOKUP(B261,'Results_GPT5.2Low'!B:P,15,0),1000))</f>
        <v>1000</v>
      </c>
      <c r="Q261">
        <f>VLOOKUP(C261,Locs!A:C,3,0)</f>
        <v>37</v>
      </c>
      <c r="R261">
        <f>VLOOKUP(C261,Locs!A:F,6,0)</f>
        <v>2</v>
      </c>
    </row>
    <row r="262" spans="1:18" x14ac:dyDescent="0.45">
      <c r="A262">
        <v>256</v>
      </c>
      <c r="B262" t="str">
        <f t="shared" si="19"/>
        <v>task_id_572.dfy-2</v>
      </c>
      <c r="C262" t="s">
        <v>53</v>
      </c>
      <c r="D262">
        <v>2</v>
      </c>
      <c r="E262">
        <f>MAX(IFERROR(VLOOKUP(B262,'Results_ClaudeOpus4.5'!B:E,4,0),0),IFERROR(VLOOKUP(B262,'Results_GPT5.2Low'!B:E,4,0),0))</f>
        <v>0</v>
      </c>
      <c r="F262">
        <f>MAX('Results_ClaudeOpus4.5'!F262,'Results_GPT5.2Low'!F262)</f>
        <v>10.5105</v>
      </c>
      <c r="G262">
        <f>MAX('Results_ClaudeOpus4.5'!G262,'Results_GPT5.2Low'!G262)</f>
        <v>1.6859999999999999</v>
      </c>
      <c r="H262">
        <f>MAX(IFERROR(VLOOKUP(B262,'Results_ClaudeOpus4.5'!B:H,7,0),0),IFERROR(VLOOKUP(B262,'Results_GPT5.2Low'!B:H,7,0),0))</f>
        <v>19.463999999999999</v>
      </c>
      <c r="I262">
        <v>1</v>
      </c>
      <c r="J262">
        <v>1</v>
      </c>
      <c r="K262">
        <v>1</v>
      </c>
      <c r="L262">
        <f t="shared" si="20"/>
        <v>0</v>
      </c>
      <c r="M262">
        <f t="shared" si="21"/>
        <v>0</v>
      </c>
      <c r="N262">
        <f t="shared" si="22"/>
        <v>0</v>
      </c>
      <c r="O262">
        <f t="shared" si="23"/>
        <v>0</v>
      </c>
      <c r="P262">
        <f>MIN(IF(IFERROR(VLOOKUP(B262,'Results_ClaudeOpus4.5'!B:E,4,0),0)=1,VLOOKUP(B262,'Results_ClaudeOpus4.5'!B:P,15,0),1000),IF(IFERROR(VLOOKUP(B262,'Results_GPT5.2Low'!B:E,4,0),0)=1,VLOOKUP(B262,'Results_GPT5.2Low'!B:P,15,0),1000))</f>
        <v>1000</v>
      </c>
      <c r="Q262">
        <f>VLOOKUP(C262,Locs!A:C,3,0)</f>
        <v>37</v>
      </c>
      <c r="R262">
        <f>VLOOKUP(C262,Locs!A:F,6,0)</f>
        <v>2</v>
      </c>
    </row>
    <row r="263" spans="1:18" x14ac:dyDescent="0.45">
      <c r="A263">
        <v>257</v>
      </c>
      <c r="B263" t="str">
        <f t="shared" ref="B263:B326" si="24">C263&amp;"-"&amp;D263</f>
        <v>task_id_572.dfy-3</v>
      </c>
      <c r="C263" t="s">
        <v>53</v>
      </c>
      <c r="D263">
        <v>3</v>
      </c>
      <c r="E263">
        <f>MAX(IFERROR(VLOOKUP(B263,'Results_ClaudeOpus4.5'!B:E,4,0),0),IFERROR(VLOOKUP(B263,'Results_GPT5.2Low'!B:E,4,0),0))</f>
        <v>0</v>
      </c>
      <c r="F263">
        <f>MAX('Results_ClaudeOpus4.5'!F263,'Results_GPT5.2Low'!F263)</f>
        <v>10.1295</v>
      </c>
      <c r="G263">
        <f>MAX('Results_ClaudeOpus4.5'!G263,'Results_GPT5.2Low'!G263)</f>
        <v>1.6452</v>
      </c>
      <c r="H263">
        <f>MAX(IFERROR(VLOOKUP(B263,'Results_ClaudeOpus4.5'!B:H,7,0),0),IFERROR(VLOOKUP(B263,'Results_GPT5.2Low'!B:H,7,0),0))</f>
        <v>24.656199999999998</v>
      </c>
      <c r="I263">
        <v>1</v>
      </c>
      <c r="J263">
        <v>0</v>
      </c>
      <c r="K263">
        <v>0</v>
      </c>
      <c r="L263">
        <f t="shared" si="20"/>
        <v>0</v>
      </c>
      <c r="M263">
        <f t="shared" si="21"/>
        <v>0</v>
      </c>
      <c r="N263">
        <f t="shared" si="22"/>
        <v>0</v>
      </c>
      <c r="O263">
        <f t="shared" si="23"/>
        <v>0</v>
      </c>
      <c r="P263">
        <f>MIN(IF(IFERROR(VLOOKUP(B263,'Results_ClaudeOpus4.5'!B:E,4,0),0)=1,VLOOKUP(B263,'Results_ClaudeOpus4.5'!B:P,15,0),1000),IF(IFERROR(VLOOKUP(B263,'Results_GPT5.2Low'!B:E,4,0),0)=1,VLOOKUP(B263,'Results_GPT5.2Low'!B:P,15,0),1000))</f>
        <v>1000</v>
      </c>
      <c r="Q263">
        <f>VLOOKUP(C263,Locs!A:C,3,0)</f>
        <v>37</v>
      </c>
      <c r="R263">
        <f>VLOOKUP(C263,Locs!A:F,6,0)</f>
        <v>2</v>
      </c>
    </row>
    <row r="264" spans="1:18" x14ac:dyDescent="0.45">
      <c r="A264">
        <v>258</v>
      </c>
      <c r="B264" t="str">
        <f t="shared" si="24"/>
        <v>task_id_572.dfy-4</v>
      </c>
      <c r="C264" t="s">
        <v>53</v>
      </c>
      <c r="D264">
        <v>4</v>
      </c>
      <c r="E264">
        <f>MAX(IFERROR(VLOOKUP(B264,'Results_ClaudeOpus4.5'!B:E,4,0),0),IFERROR(VLOOKUP(B264,'Results_GPT5.2Low'!B:E,4,0),0))</f>
        <v>0</v>
      </c>
      <c r="F264">
        <f>MAX('Results_ClaudeOpus4.5'!F264,'Results_GPT5.2Low'!F264)</f>
        <v>9.8553999999999995</v>
      </c>
      <c r="G264">
        <f>MAX('Results_ClaudeOpus4.5'!G264,'Results_GPT5.2Low'!G264)</f>
        <v>61.887099999999997</v>
      </c>
      <c r="H264">
        <f>MAX(IFERROR(VLOOKUP(B264,'Results_ClaudeOpus4.5'!B:H,7,0),0),IFERROR(VLOOKUP(B264,'Results_GPT5.2Low'!B:H,7,0),0))</f>
        <v>42.557600000000001</v>
      </c>
      <c r="I264">
        <v>1</v>
      </c>
      <c r="J264">
        <v>0</v>
      </c>
      <c r="K264">
        <v>0</v>
      </c>
      <c r="L264">
        <f t="shared" si="20"/>
        <v>0</v>
      </c>
      <c r="M264">
        <f t="shared" si="21"/>
        <v>0</v>
      </c>
      <c r="N264">
        <f t="shared" si="22"/>
        <v>0</v>
      </c>
      <c r="O264">
        <f t="shared" si="23"/>
        <v>0</v>
      </c>
      <c r="P264">
        <f>MIN(IF(IFERROR(VLOOKUP(B264,'Results_ClaudeOpus4.5'!B:E,4,0),0)=1,VLOOKUP(B264,'Results_ClaudeOpus4.5'!B:P,15,0),1000),IF(IFERROR(VLOOKUP(B264,'Results_GPT5.2Low'!B:E,4,0),0)=1,VLOOKUP(B264,'Results_GPT5.2Low'!B:P,15,0),1000))</f>
        <v>1000</v>
      </c>
      <c r="Q264">
        <f>VLOOKUP(C264,Locs!A:C,3,0)</f>
        <v>37</v>
      </c>
      <c r="R264">
        <f>VLOOKUP(C264,Locs!A:F,6,0)</f>
        <v>2</v>
      </c>
    </row>
    <row r="265" spans="1:18" x14ac:dyDescent="0.45">
      <c r="A265">
        <v>259</v>
      </c>
      <c r="B265" t="str">
        <f t="shared" si="24"/>
        <v>task_id_572.dfy-5</v>
      </c>
      <c r="C265" t="s">
        <v>53</v>
      </c>
      <c r="D265">
        <v>5</v>
      </c>
      <c r="E265">
        <f>MAX(IFERROR(VLOOKUP(B265,'Results_ClaudeOpus4.5'!B:E,4,0),0),IFERROR(VLOOKUP(B265,'Results_GPT5.2Low'!B:E,4,0),0))</f>
        <v>0</v>
      </c>
      <c r="F265">
        <f>MAX('Results_ClaudeOpus4.5'!F265,'Results_GPT5.2Low'!F265)</f>
        <v>8.7466000000000008</v>
      </c>
      <c r="G265">
        <f>MAX('Results_ClaudeOpus4.5'!G265,'Results_GPT5.2Low'!G265)</f>
        <v>1.7464999999999999</v>
      </c>
      <c r="H265">
        <f>MAX(IFERROR(VLOOKUP(B265,'Results_ClaudeOpus4.5'!B:H,7,0),0),IFERROR(VLOOKUP(B265,'Results_GPT5.2Low'!B:H,7,0),0))</f>
        <v>28.372</v>
      </c>
      <c r="I265">
        <v>1</v>
      </c>
      <c r="J265">
        <v>0</v>
      </c>
      <c r="K265">
        <v>0</v>
      </c>
      <c r="L265">
        <f t="shared" si="20"/>
        <v>0</v>
      </c>
      <c r="M265">
        <f t="shared" si="21"/>
        <v>0</v>
      </c>
      <c r="N265">
        <f t="shared" si="22"/>
        <v>0</v>
      </c>
      <c r="O265">
        <f t="shared" si="23"/>
        <v>0</v>
      </c>
      <c r="P265">
        <f>MIN(IF(IFERROR(VLOOKUP(B265,'Results_ClaudeOpus4.5'!B:E,4,0),0)=1,VLOOKUP(B265,'Results_ClaudeOpus4.5'!B:P,15,0),1000),IF(IFERROR(VLOOKUP(B265,'Results_GPT5.2Low'!B:E,4,0),0)=1,VLOOKUP(B265,'Results_GPT5.2Low'!B:P,15,0),1000))</f>
        <v>1000</v>
      </c>
      <c r="Q265">
        <f>VLOOKUP(C265,Locs!A:C,3,0)</f>
        <v>37</v>
      </c>
      <c r="R265">
        <f>VLOOKUP(C265,Locs!A:F,6,0)</f>
        <v>2</v>
      </c>
    </row>
    <row r="266" spans="1:18" x14ac:dyDescent="0.45">
      <c r="A266">
        <v>260</v>
      </c>
      <c r="B266" t="str">
        <f t="shared" si="24"/>
        <v>task_id_573.dfy-1</v>
      </c>
      <c r="C266" t="s">
        <v>54</v>
      </c>
      <c r="D266">
        <v>1</v>
      </c>
      <c r="E266">
        <f>MAX(IFERROR(VLOOKUP(B266,'Results_ClaudeOpus4.5'!B:E,4,0),0),IFERROR(VLOOKUP(B266,'Results_GPT5.2Low'!B:E,4,0),0))</f>
        <v>0</v>
      </c>
      <c r="F266">
        <f>MAX('Results_ClaudeOpus4.5'!F266,'Results_GPT5.2Low'!F266)</f>
        <v>24.5106</v>
      </c>
      <c r="G266">
        <f>MAX('Results_ClaudeOpus4.5'!G266,'Results_GPT5.2Low'!G266)</f>
        <v>3.0905999999999998</v>
      </c>
      <c r="H266">
        <f>MAX(IFERROR(VLOOKUP(B266,'Results_ClaudeOpus4.5'!B:H,7,0),0),IFERROR(VLOOKUP(B266,'Results_GPT5.2Low'!B:H,7,0),0))</f>
        <v>24.484200000000001</v>
      </c>
      <c r="I266">
        <v>1</v>
      </c>
      <c r="J266">
        <v>1</v>
      </c>
      <c r="K266">
        <v>1</v>
      </c>
      <c r="L266">
        <f t="shared" si="20"/>
        <v>0</v>
      </c>
      <c r="M266">
        <f t="shared" si="21"/>
        <v>0</v>
      </c>
      <c r="N266">
        <f t="shared" si="22"/>
        <v>0</v>
      </c>
      <c r="O266">
        <f t="shared" si="23"/>
        <v>0</v>
      </c>
      <c r="P266">
        <f>MIN(IF(IFERROR(VLOOKUP(B266,'Results_ClaudeOpus4.5'!B:E,4,0),0)=1,VLOOKUP(B266,'Results_ClaudeOpus4.5'!B:P,15,0),1000),IF(IFERROR(VLOOKUP(B266,'Results_GPT5.2Low'!B:E,4,0),0)=1,VLOOKUP(B266,'Results_GPT5.2Low'!B:P,15,0),1000))</f>
        <v>1000</v>
      </c>
      <c r="Q266">
        <f>VLOOKUP(C266,Locs!A:C,3,0)</f>
        <v>56</v>
      </c>
      <c r="R266">
        <f>VLOOKUP(C266,Locs!A:F,6,0)</f>
        <v>8</v>
      </c>
    </row>
    <row r="267" spans="1:18" x14ac:dyDescent="0.45">
      <c r="A267">
        <v>261</v>
      </c>
      <c r="B267" t="str">
        <f t="shared" si="24"/>
        <v>task_id_573.dfy-2</v>
      </c>
      <c r="C267" t="s">
        <v>54</v>
      </c>
      <c r="D267">
        <v>2</v>
      </c>
      <c r="E267">
        <f>MAX(IFERROR(VLOOKUP(B267,'Results_ClaudeOpus4.5'!B:E,4,0),0),IFERROR(VLOOKUP(B267,'Results_GPT5.2Low'!B:E,4,0),0))</f>
        <v>0</v>
      </c>
      <c r="F267">
        <f>MAX('Results_ClaudeOpus4.5'!F267,'Results_GPT5.2Low'!F267)</f>
        <v>15.668100000000001</v>
      </c>
      <c r="G267">
        <f>MAX('Results_ClaudeOpus4.5'!G267,'Results_GPT5.2Low'!G267)</f>
        <v>2.3923000000000001</v>
      </c>
      <c r="H267">
        <f>MAX(IFERROR(VLOOKUP(B267,'Results_ClaudeOpus4.5'!B:H,7,0),0),IFERROR(VLOOKUP(B267,'Results_GPT5.2Low'!B:H,7,0),0))</f>
        <v>18.444600000000001</v>
      </c>
      <c r="I267">
        <v>1</v>
      </c>
      <c r="J267">
        <v>1</v>
      </c>
      <c r="K267">
        <v>1</v>
      </c>
      <c r="L267">
        <f t="shared" si="20"/>
        <v>0</v>
      </c>
      <c r="M267">
        <f t="shared" si="21"/>
        <v>0</v>
      </c>
      <c r="N267">
        <f t="shared" si="22"/>
        <v>0</v>
      </c>
      <c r="O267">
        <f t="shared" si="23"/>
        <v>0</v>
      </c>
      <c r="P267">
        <f>MIN(IF(IFERROR(VLOOKUP(B267,'Results_ClaudeOpus4.5'!B:E,4,0),0)=1,VLOOKUP(B267,'Results_ClaudeOpus4.5'!B:P,15,0),1000),IF(IFERROR(VLOOKUP(B267,'Results_GPT5.2Low'!B:E,4,0),0)=1,VLOOKUP(B267,'Results_GPT5.2Low'!B:P,15,0),1000))</f>
        <v>1000</v>
      </c>
      <c r="Q267">
        <f>VLOOKUP(C267,Locs!A:C,3,0)</f>
        <v>56</v>
      </c>
      <c r="R267">
        <f>VLOOKUP(C267,Locs!A:F,6,0)</f>
        <v>8</v>
      </c>
    </row>
    <row r="268" spans="1:18" x14ac:dyDescent="0.45">
      <c r="A268">
        <v>262</v>
      </c>
      <c r="B268" t="str">
        <f t="shared" si="24"/>
        <v>task_id_573.dfy-3</v>
      </c>
      <c r="C268" t="s">
        <v>54</v>
      </c>
      <c r="D268">
        <v>3</v>
      </c>
      <c r="E268">
        <f>MAX(IFERROR(VLOOKUP(B268,'Results_ClaudeOpus4.5'!B:E,4,0),0),IFERROR(VLOOKUP(B268,'Results_GPT5.2Low'!B:E,4,0),0))</f>
        <v>0</v>
      </c>
      <c r="F268">
        <f>MAX('Results_ClaudeOpus4.5'!F268,'Results_GPT5.2Low'!F268)</f>
        <v>32.0383</v>
      </c>
      <c r="G268">
        <f>MAX('Results_ClaudeOpus4.5'!G268,'Results_GPT5.2Low'!G268)</f>
        <v>27.819700000000001</v>
      </c>
      <c r="H268">
        <f>MAX(IFERROR(VLOOKUP(B268,'Results_ClaudeOpus4.5'!B:H,7,0),0),IFERROR(VLOOKUP(B268,'Results_GPT5.2Low'!B:H,7,0),0))</f>
        <v>32.035800000000002</v>
      </c>
      <c r="I268">
        <v>1</v>
      </c>
      <c r="J268">
        <v>1</v>
      </c>
      <c r="K268">
        <v>1</v>
      </c>
      <c r="L268">
        <f t="shared" si="20"/>
        <v>0</v>
      </c>
      <c r="M268">
        <f t="shared" si="21"/>
        <v>0</v>
      </c>
      <c r="N268">
        <f t="shared" si="22"/>
        <v>0</v>
      </c>
      <c r="O268">
        <f t="shared" si="23"/>
        <v>0</v>
      </c>
      <c r="P268">
        <f>MIN(IF(IFERROR(VLOOKUP(B268,'Results_ClaudeOpus4.5'!B:E,4,0),0)=1,VLOOKUP(B268,'Results_ClaudeOpus4.5'!B:P,15,0),1000),IF(IFERROR(VLOOKUP(B268,'Results_GPT5.2Low'!B:E,4,0),0)=1,VLOOKUP(B268,'Results_GPT5.2Low'!B:P,15,0),1000))</f>
        <v>1000</v>
      </c>
      <c r="Q268">
        <f>VLOOKUP(C268,Locs!A:C,3,0)</f>
        <v>56</v>
      </c>
      <c r="R268">
        <f>VLOOKUP(C268,Locs!A:F,6,0)</f>
        <v>8</v>
      </c>
    </row>
    <row r="269" spans="1:18" x14ac:dyDescent="0.45">
      <c r="A269">
        <v>263</v>
      </c>
      <c r="B269" t="str">
        <f t="shared" si="24"/>
        <v>task_id_573.dfy-4</v>
      </c>
      <c r="C269" t="s">
        <v>54</v>
      </c>
      <c r="D269">
        <v>4</v>
      </c>
      <c r="E269">
        <f>MAX(IFERROR(VLOOKUP(B269,'Results_ClaudeOpus4.5'!B:E,4,0),0),IFERROR(VLOOKUP(B269,'Results_GPT5.2Low'!B:E,4,0),0))</f>
        <v>0</v>
      </c>
      <c r="F269">
        <f>MAX('Results_ClaudeOpus4.5'!F269,'Results_GPT5.2Low'!F269)</f>
        <v>24.468399999999999</v>
      </c>
      <c r="G269">
        <f>MAX('Results_ClaudeOpus4.5'!G269,'Results_GPT5.2Low'!G269)</f>
        <v>2.3820999999999999</v>
      </c>
      <c r="H269">
        <f>MAX(IFERROR(VLOOKUP(B269,'Results_ClaudeOpus4.5'!B:H,7,0),0),IFERROR(VLOOKUP(B269,'Results_GPT5.2Low'!B:H,7,0),0))</f>
        <v>36.804600000000001</v>
      </c>
      <c r="I269">
        <v>1</v>
      </c>
      <c r="J269">
        <v>1</v>
      </c>
      <c r="K269">
        <v>1</v>
      </c>
      <c r="L269">
        <f t="shared" si="20"/>
        <v>0</v>
      </c>
      <c r="M269">
        <f t="shared" si="21"/>
        <v>0</v>
      </c>
      <c r="N269">
        <f t="shared" si="22"/>
        <v>0</v>
      </c>
      <c r="O269">
        <f t="shared" si="23"/>
        <v>0</v>
      </c>
      <c r="P269">
        <f>MIN(IF(IFERROR(VLOOKUP(B269,'Results_ClaudeOpus4.5'!B:E,4,0),0)=1,VLOOKUP(B269,'Results_ClaudeOpus4.5'!B:P,15,0),1000),IF(IFERROR(VLOOKUP(B269,'Results_GPT5.2Low'!B:E,4,0),0)=1,VLOOKUP(B269,'Results_GPT5.2Low'!B:P,15,0),1000))</f>
        <v>1000</v>
      </c>
      <c r="Q269">
        <f>VLOOKUP(C269,Locs!A:C,3,0)</f>
        <v>56</v>
      </c>
      <c r="R269">
        <f>VLOOKUP(C269,Locs!A:F,6,0)</f>
        <v>8</v>
      </c>
    </row>
    <row r="270" spans="1:18" x14ac:dyDescent="0.45">
      <c r="A270">
        <v>264</v>
      </c>
      <c r="B270" t="str">
        <f t="shared" si="24"/>
        <v>task_id_573.dfy-5</v>
      </c>
      <c r="C270" t="s">
        <v>54</v>
      </c>
      <c r="D270">
        <v>5</v>
      </c>
      <c r="E270">
        <f>MAX(IFERROR(VLOOKUP(B270,'Results_ClaudeOpus4.5'!B:E,4,0),0),IFERROR(VLOOKUP(B270,'Results_GPT5.2Low'!B:E,4,0),0))</f>
        <v>0</v>
      </c>
      <c r="F270">
        <f>MAX('Results_ClaudeOpus4.5'!F270,'Results_GPT5.2Low'!F270)</f>
        <v>31.788799999999998</v>
      </c>
      <c r="G270">
        <f>MAX('Results_ClaudeOpus4.5'!G270,'Results_GPT5.2Low'!G270)</f>
        <v>1.8036000000000001</v>
      </c>
      <c r="H270">
        <f>MAX(IFERROR(VLOOKUP(B270,'Results_ClaudeOpus4.5'!B:H,7,0),0),IFERROR(VLOOKUP(B270,'Results_GPT5.2Low'!B:H,7,0),0))</f>
        <v>48.989899999999999</v>
      </c>
      <c r="I270">
        <v>1</v>
      </c>
      <c r="J270">
        <v>1</v>
      </c>
      <c r="K270">
        <v>1</v>
      </c>
      <c r="L270">
        <f t="shared" si="20"/>
        <v>0</v>
      </c>
      <c r="M270">
        <f t="shared" si="21"/>
        <v>0</v>
      </c>
      <c r="N270">
        <f t="shared" si="22"/>
        <v>0</v>
      </c>
      <c r="O270">
        <f t="shared" si="23"/>
        <v>0</v>
      </c>
      <c r="P270">
        <f>MIN(IF(IFERROR(VLOOKUP(B270,'Results_ClaudeOpus4.5'!B:E,4,0),0)=1,VLOOKUP(B270,'Results_ClaudeOpus4.5'!B:P,15,0),1000),IF(IFERROR(VLOOKUP(B270,'Results_GPT5.2Low'!B:E,4,0),0)=1,VLOOKUP(B270,'Results_GPT5.2Low'!B:P,15,0),1000))</f>
        <v>1000</v>
      </c>
      <c r="Q270">
        <f>VLOOKUP(C270,Locs!A:C,3,0)</f>
        <v>56</v>
      </c>
      <c r="R270">
        <f>VLOOKUP(C270,Locs!A:F,6,0)</f>
        <v>8</v>
      </c>
    </row>
    <row r="271" spans="1:18" x14ac:dyDescent="0.45">
      <c r="A271">
        <v>265</v>
      </c>
      <c r="B271" t="str">
        <f t="shared" si="24"/>
        <v>task_id_576.dfy-1</v>
      </c>
      <c r="C271" t="s">
        <v>55</v>
      </c>
      <c r="D271">
        <v>1</v>
      </c>
      <c r="E271">
        <f>MAX(IFERROR(VLOOKUP(B271,'Results_ClaudeOpus4.5'!B:E,4,0),0),IFERROR(VLOOKUP(B271,'Results_GPT5.2Low'!B:E,4,0),0))</f>
        <v>0</v>
      </c>
      <c r="F271">
        <f>MAX('Results_ClaudeOpus4.5'!F271,'Results_GPT5.2Low'!F271)</f>
        <v>23.3886</v>
      </c>
      <c r="G271">
        <f>MAX('Results_ClaudeOpus4.5'!G271,'Results_GPT5.2Low'!G271)</f>
        <v>2.3016999999999999</v>
      </c>
      <c r="H271">
        <f>MAX(IFERROR(VLOOKUP(B271,'Results_ClaudeOpus4.5'!B:H,7,0),0),IFERROR(VLOOKUP(B271,'Results_GPT5.2Low'!B:H,7,0),0))</f>
        <v>16.323699999999999</v>
      </c>
      <c r="I271">
        <v>1</v>
      </c>
      <c r="J271">
        <v>1</v>
      </c>
      <c r="K271">
        <v>1</v>
      </c>
      <c r="L271">
        <f t="shared" si="20"/>
        <v>0</v>
      </c>
      <c r="M271">
        <f t="shared" si="21"/>
        <v>0</v>
      </c>
      <c r="N271">
        <f t="shared" si="22"/>
        <v>0</v>
      </c>
      <c r="O271">
        <f t="shared" si="23"/>
        <v>0</v>
      </c>
      <c r="P271">
        <f>MIN(IF(IFERROR(VLOOKUP(B271,'Results_ClaudeOpus4.5'!B:E,4,0),0)=1,VLOOKUP(B271,'Results_ClaudeOpus4.5'!B:P,15,0),1000),IF(IFERROR(VLOOKUP(B271,'Results_GPT5.2Low'!B:E,4,0),0)=1,VLOOKUP(B271,'Results_GPT5.2Low'!B:P,15,0),1000))</f>
        <v>1000</v>
      </c>
      <c r="Q271">
        <f>VLOOKUP(C271,Locs!A:C,3,0)</f>
        <v>34</v>
      </c>
      <c r="R271">
        <f>VLOOKUP(C271,Locs!A:F,6,0)</f>
        <v>5</v>
      </c>
    </row>
    <row r="272" spans="1:18" x14ac:dyDescent="0.45">
      <c r="A272">
        <v>266</v>
      </c>
      <c r="B272" t="str">
        <f t="shared" si="24"/>
        <v>task_id_576.dfy-2</v>
      </c>
      <c r="C272" t="s">
        <v>55</v>
      </c>
      <c r="D272">
        <v>2</v>
      </c>
      <c r="E272">
        <f>MAX(IFERROR(VLOOKUP(B272,'Results_ClaudeOpus4.5'!B:E,4,0),0),IFERROR(VLOOKUP(B272,'Results_GPT5.2Low'!B:E,4,0),0))</f>
        <v>0</v>
      </c>
      <c r="F272">
        <f>MAX('Results_ClaudeOpus4.5'!F272,'Results_GPT5.2Low'!F272)</f>
        <v>26.509699999999999</v>
      </c>
      <c r="G272">
        <f>MAX('Results_ClaudeOpus4.5'!G272,'Results_GPT5.2Low'!G272)</f>
        <v>1.3217000000000001</v>
      </c>
      <c r="H272">
        <f>MAX(IFERROR(VLOOKUP(B272,'Results_ClaudeOpus4.5'!B:H,7,0),0),IFERROR(VLOOKUP(B272,'Results_GPT5.2Low'!B:H,7,0),0))</f>
        <v>13.783300000000001</v>
      </c>
      <c r="I272">
        <v>1</v>
      </c>
      <c r="J272">
        <v>0</v>
      </c>
      <c r="K272">
        <v>0</v>
      </c>
      <c r="L272">
        <f t="shared" si="20"/>
        <v>0</v>
      </c>
      <c r="M272">
        <f t="shared" si="21"/>
        <v>0</v>
      </c>
      <c r="N272">
        <f t="shared" si="22"/>
        <v>0</v>
      </c>
      <c r="O272">
        <f t="shared" si="23"/>
        <v>0</v>
      </c>
      <c r="P272">
        <f>MIN(IF(IFERROR(VLOOKUP(B272,'Results_ClaudeOpus4.5'!B:E,4,0),0)=1,VLOOKUP(B272,'Results_ClaudeOpus4.5'!B:P,15,0),1000),IF(IFERROR(VLOOKUP(B272,'Results_GPT5.2Low'!B:E,4,0),0)=1,VLOOKUP(B272,'Results_GPT5.2Low'!B:P,15,0),1000))</f>
        <v>1000</v>
      </c>
      <c r="Q272">
        <f>VLOOKUP(C272,Locs!A:C,3,0)</f>
        <v>34</v>
      </c>
      <c r="R272">
        <f>VLOOKUP(C272,Locs!A:F,6,0)</f>
        <v>5</v>
      </c>
    </row>
    <row r="273" spans="1:18" x14ac:dyDescent="0.45">
      <c r="A273">
        <v>267</v>
      </c>
      <c r="B273" t="str">
        <f t="shared" si="24"/>
        <v>task_id_576.dfy-3</v>
      </c>
      <c r="C273" t="s">
        <v>55</v>
      </c>
      <c r="D273">
        <v>3</v>
      </c>
      <c r="E273">
        <f>MAX(IFERROR(VLOOKUP(B273,'Results_ClaudeOpus4.5'!B:E,4,0),0),IFERROR(VLOOKUP(B273,'Results_GPT5.2Low'!B:E,4,0),0))</f>
        <v>0</v>
      </c>
      <c r="F273">
        <f>MAX('Results_ClaudeOpus4.5'!F273,'Results_GPT5.2Low'!F273)</f>
        <v>22.468</v>
      </c>
      <c r="G273">
        <f>MAX('Results_ClaudeOpus4.5'!G273,'Results_GPT5.2Low'!G273)</f>
        <v>3.1200999999999999</v>
      </c>
      <c r="H273">
        <f>MAX(IFERROR(VLOOKUP(B273,'Results_ClaudeOpus4.5'!B:H,7,0),0),IFERROR(VLOOKUP(B273,'Results_GPT5.2Low'!B:H,7,0),0))</f>
        <v>10.8164</v>
      </c>
      <c r="I273">
        <v>1</v>
      </c>
      <c r="J273">
        <v>0</v>
      </c>
      <c r="K273">
        <v>0</v>
      </c>
      <c r="L273">
        <f t="shared" si="20"/>
        <v>0</v>
      </c>
      <c r="M273">
        <f t="shared" si="21"/>
        <v>0</v>
      </c>
      <c r="N273">
        <f t="shared" si="22"/>
        <v>0</v>
      </c>
      <c r="O273">
        <f t="shared" si="23"/>
        <v>0</v>
      </c>
      <c r="P273">
        <f>MIN(IF(IFERROR(VLOOKUP(B273,'Results_ClaudeOpus4.5'!B:E,4,0),0)=1,VLOOKUP(B273,'Results_ClaudeOpus4.5'!B:P,15,0),1000),IF(IFERROR(VLOOKUP(B273,'Results_GPT5.2Low'!B:E,4,0),0)=1,VLOOKUP(B273,'Results_GPT5.2Low'!B:P,15,0),1000))</f>
        <v>1000</v>
      </c>
      <c r="Q273">
        <f>VLOOKUP(C273,Locs!A:C,3,0)</f>
        <v>34</v>
      </c>
      <c r="R273">
        <f>VLOOKUP(C273,Locs!A:F,6,0)</f>
        <v>5</v>
      </c>
    </row>
    <row r="274" spans="1:18" x14ac:dyDescent="0.45">
      <c r="A274">
        <v>268</v>
      </c>
      <c r="B274" t="str">
        <f t="shared" si="24"/>
        <v>task_id_576.dfy-4</v>
      </c>
      <c r="C274" t="s">
        <v>55</v>
      </c>
      <c r="D274">
        <v>4</v>
      </c>
      <c r="E274">
        <f>MAX(IFERROR(VLOOKUP(B274,'Results_ClaudeOpus4.5'!B:E,4,0),0),IFERROR(VLOOKUP(B274,'Results_GPT5.2Low'!B:E,4,0),0))</f>
        <v>0</v>
      </c>
      <c r="F274">
        <f>MAX('Results_ClaudeOpus4.5'!F274,'Results_GPT5.2Low'!F274)</f>
        <v>19.466100000000001</v>
      </c>
      <c r="G274">
        <f>MAX('Results_ClaudeOpus4.5'!G274,'Results_GPT5.2Low'!G274)</f>
        <v>1.7151000000000001</v>
      </c>
      <c r="H274">
        <f>MAX(IFERROR(VLOOKUP(B274,'Results_ClaudeOpus4.5'!B:H,7,0),0),IFERROR(VLOOKUP(B274,'Results_GPT5.2Low'!B:H,7,0),0))</f>
        <v>20.653500000000001</v>
      </c>
      <c r="I274">
        <v>1</v>
      </c>
      <c r="J274">
        <v>0</v>
      </c>
      <c r="K274">
        <v>0</v>
      </c>
      <c r="L274">
        <f t="shared" si="20"/>
        <v>0</v>
      </c>
      <c r="M274">
        <f t="shared" si="21"/>
        <v>0</v>
      </c>
      <c r="N274">
        <f t="shared" si="22"/>
        <v>0</v>
      </c>
      <c r="O274">
        <f t="shared" si="23"/>
        <v>0</v>
      </c>
      <c r="P274">
        <f>MIN(IF(IFERROR(VLOOKUP(B274,'Results_ClaudeOpus4.5'!B:E,4,0),0)=1,VLOOKUP(B274,'Results_ClaudeOpus4.5'!B:P,15,0),1000),IF(IFERROR(VLOOKUP(B274,'Results_GPT5.2Low'!B:E,4,0),0)=1,VLOOKUP(B274,'Results_GPT5.2Low'!B:P,15,0),1000))</f>
        <v>1000</v>
      </c>
      <c r="Q274">
        <f>VLOOKUP(C274,Locs!A:C,3,0)</f>
        <v>34</v>
      </c>
      <c r="R274">
        <f>VLOOKUP(C274,Locs!A:F,6,0)</f>
        <v>5</v>
      </c>
    </row>
    <row r="275" spans="1:18" x14ac:dyDescent="0.45">
      <c r="A275">
        <v>269</v>
      </c>
      <c r="B275" t="str">
        <f t="shared" si="24"/>
        <v>task_id_576.dfy-5</v>
      </c>
      <c r="C275" t="s">
        <v>55</v>
      </c>
      <c r="D275">
        <v>5</v>
      </c>
      <c r="E275">
        <f>MAX(IFERROR(VLOOKUP(B275,'Results_ClaudeOpus4.5'!B:E,4,0),0),IFERROR(VLOOKUP(B275,'Results_GPT5.2Low'!B:E,4,0),0))</f>
        <v>0</v>
      </c>
      <c r="F275">
        <f>MAX('Results_ClaudeOpus4.5'!F275,'Results_GPT5.2Low'!F275)</f>
        <v>24.657599999999999</v>
      </c>
      <c r="G275">
        <f>MAX('Results_ClaudeOpus4.5'!G275,'Results_GPT5.2Low'!G275)</f>
        <v>0.86619999999999997</v>
      </c>
      <c r="H275">
        <f>MAX(IFERROR(VLOOKUP(B275,'Results_ClaudeOpus4.5'!B:H,7,0),0),IFERROR(VLOOKUP(B275,'Results_GPT5.2Low'!B:H,7,0),0))</f>
        <v>38.546700000000001</v>
      </c>
      <c r="I275">
        <v>1</v>
      </c>
      <c r="J275">
        <v>0</v>
      </c>
      <c r="K275">
        <v>0</v>
      </c>
      <c r="L275">
        <f t="shared" si="20"/>
        <v>0</v>
      </c>
      <c r="M275">
        <f t="shared" si="21"/>
        <v>0</v>
      </c>
      <c r="N275">
        <f t="shared" si="22"/>
        <v>0</v>
      </c>
      <c r="O275">
        <f t="shared" si="23"/>
        <v>0</v>
      </c>
      <c r="P275">
        <f>MIN(IF(IFERROR(VLOOKUP(B275,'Results_ClaudeOpus4.5'!B:E,4,0),0)=1,VLOOKUP(B275,'Results_ClaudeOpus4.5'!B:P,15,0),1000),IF(IFERROR(VLOOKUP(B275,'Results_GPT5.2Low'!B:E,4,0),0)=1,VLOOKUP(B275,'Results_GPT5.2Low'!B:P,15,0),1000))</f>
        <v>1000</v>
      </c>
      <c r="Q275">
        <f>VLOOKUP(C275,Locs!A:C,3,0)</f>
        <v>34</v>
      </c>
      <c r="R275">
        <f>VLOOKUP(C275,Locs!A:F,6,0)</f>
        <v>5</v>
      </c>
    </row>
    <row r="276" spans="1:18" x14ac:dyDescent="0.45">
      <c r="A276">
        <v>270</v>
      </c>
      <c r="B276" t="str">
        <f t="shared" si="24"/>
        <v>task_id_578.dfy-1</v>
      </c>
      <c r="C276" t="s">
        <v>56</v>
      </c>
      <c r="D276">
        <v>1</v>
      </c>
      <c r="E276">
        <f>MAX(IFERROR(VLOOKUP(B276,'Results_ClaudeOpus4.5'!B:E,4,0),0),IFERROR(VLOOKUP(B276,'Results_GPT5.2Low'!B:E,4,0),0))</f>
        <v>0</v>
      </c>
      <c r="F276">
        <f>MAX('Results_ClaudeOpus4.5'!F276,'Results_GPT5.2Low'!F276)</f>
        <v>42.561</v>
      </c>
      <c r="G276">
        <f>MAX('Results_ClaudeOpus4.5'!G276,'Results_GPT5.2Low'!G276)</f>
        <v>2.3357000000000001</v>
      </c>
      <c r="H276">
        <f>MAX(IFERROR(VLOOKUP(B276,'Results_ClaudeOpus4.5'!B:H,7,0),0),IFERROR(VLOOKUP(B276,'Results_GPT5.2Low'!B:H,7,0),0))</f>
        <v>7.7881</v>
      </c>
      <c r="I276">
        <v>1</v>
      </c>
      <c r="J276">
        <v>0</v>
      </c>
      <c r="K276">
        <v>0</v>
      </c>
      <c r="L276">
        <f t="shared" si="20"/>
        <v>1</v>
      </c>
      <c r="M276">
        <f t="shared" si="21"/>
        <v>3</v>
      </c>
      <c r="N276">
        <f t="shared" si="22"/>
        <v>0.66666666666666663</v>
      </c>
      <c r="O276">
        <f t="shared" si="23"/>
        <v>1</v>
      </c>
      <c r="P276">
        <f>MIN(IF(IFERROR(VLOOKUP(B276,'Results_ClaudeOpus4.5'!B:E,4,0),0)=1,VLOOKUP(B276,'Results_ClaudeOpus4.5'!B:P,15,0),1000),IF(IFERROR(VLOOKUP(B276,'Results_GPT5.2Low'!B:E,4,0),0)=1,VLOOKUP(B276,'Results_GPT5.2Low'!B:P,15,0),1000))</f>
        <v>1000</v>
      </c>
      <c r="Q276">
        <f>VLOOKUP(C276,Locs!A:C,3,0)</f>
        <v>23</v>
      </c>
      <c r="R276">
        <f>VLOOKUP(C276,Locs!A:F,6,0)</f>
        <v>3</v>
      </c>
    </row>
    <row r="277" spans="1:18" x14ac:dyDescent="0.45">
      <c r="A277">
        <v>271</v>
      </c>
      <c r="B277" t="str">
        <f t="shared" si="24"/>
        <v>task_id_578.dfy-2</v>
      </c>
      <c r="C277" t="s">
        <v>56</v>
      </c>
      <c r="D277">
        <v>2</v>
      </c>
      <c r="E277">
        <f>MAX(IFERROR(VLOOKUP(B277,'Results_ClaudeOpus4.5'!B:E,4,0),0),IFERROR(VLOOKUP(B277,'Results_GPT5.2Low'!B:E,4,0),0))</f>
        <v>0</v>
      </c>
      <c r="F277">
        <f>MAX('Results_ClaudeOpus4.5'!F277,'Results_GPT5.2Low'!F277)</f>
        <v>28.374199999999998</v>
      </c>
      <c r="G277">
        <f>MAX('Results_ClaudeOpus4.5'!G277,'Results_GPT5.2Low'!G277)</f>
        <v>2.8719999999999999</v>
      </c>
      <c r="H277">
        <f>MAX(IFERROR(VLOOKUP(B277,'Results_ClaudeOpus4.5'!B:H,7,0),0),IFERROR(VLOOKUP(B277,'Results_GPT5.2Low'!B:H,7,0),0))</f>
        <v>5.5377999999999998</v>
      </c>
      <c r="I277">
        <v>1</v>
      </c>
      <c r="J277">
        <v>0</v>
      </c>
      <c r="K277">
        <v>0</v>
      </c>
      <c r="L277">
        <f t="shared" si="20"/>
        <v>1</v>
      </c>
      <c r="M277">
        <f t="shared" si="21"/>
        <v>3</v>
      </c>
      <c r="N277">
        <f t="shared" si="22"/>
        <v>0.66666666666666663</v>
      </c>
      <c r="O277">
        <f t="shared" si="23"/>
        <v>1</v>
      </c>
      <c r="P277">
        <f>MIN(IF(IFERROR(VLOOKUP(B277,'Results_ClaudeOpus4.5'!B:E,4,0),0)=1,VLOOKUP(B277,'Results_ClaudeOpus4.5'!B:P,15,0),1000),IF(IFERROR(VLOOKUP(B277,'Results_GPT5.2Low'!B:E,4,0),0)=1,VLOOKUP(B277,'Results_GPT5.2Low'!B:P,15,0),1000))</f>
        <v>1000</v>
      </c>
      <c r="Q277">
        <f>VLOOKUP(C277,Locs!A:C,3,0)</f>
        <v>23</v>
      </c>
      <c r="R277">
        <f>VLOOKUP(C277,Locs!A:F,6,0)</f>
        <v>3</v>
      </c>
    </row>
    <row r="278" spans="1:18" x14ac:dyDescent="0.45">
      <c r="A278">
        <v>272</v>
      </c>
      <c r="B278" t="str">
        <f t="shared" si="24"/>
        <v>task_id_578.dfy-3</v>
      </c>
      <c r="C278" t="s">
        <v>56</v>
      </c>
      <c r="D278">
        <v>3</v>
      </c>
      <c r="E278">
        <f>MAX(IFERROR(VLOOKUP(B278,'Results_ClaudeOpus4.5'!B:E,4,0),0),IFERROR(VLOOKUP(B278,'Results_GPT5.2Low'!B:E,4,0),0))</f>
        <v>1</v>
      </c>
      <c r="F278">
        <f>MAX('Results_ClaudeOpus4.5'!F278,'Results_GPT5.2Low'!F278)</f>
        <v>23.042400000000001</v>
      </c>
      <c r="G278">
        <f>MAX('Results_ClaudeOpus4.5'!G278,'Results_GPT5.2Low'!G278)</f>
        <v>1.1997</v>
      </c>
      <c r="H278">
        <f>MAX(IFERROR(VLOOKUP(B278,'Results_ClaudeOpus4.5'!B:H,7,0),0),IFERROR(VLOOKUP(B278,'Results_GPT5.2Low'!B:H,7,0),0))</f>
        <v>15.398</v>
      </c>
      <c r="I278">
        <v>0</v>
      </c>
      <c r="J278">
        <v>0</v>
      </c>
      <c r="K278">
        <v>0</v>
      </c>
      <c r="L278">
        <f t="shared" si="20"/>
        <v>1</v>
      </c>
      <c r="M278">
        <f t="shared" si="21"/>
        <v>3</v>
      </c>
      <c r="N278">
        <f t="shared" si="22"/>
        <v>0.66666666666666663</v>
      </c>
      <c r="O278">
        <f t="shared" si="23"/>
        <v>1</v>
      </c>
      <c r="P278">
        <f>MIN(IF(IFERROR(VLOOKUP(B278,'Results_ClaudeOpus4.5'!B:E,4,0),0)=1,VLOOKUP(B278,'Results_ClaudeOpus4.5'!B:P,15,0),1000),IF(IFERROR(VLOOKUP(B278,'Results_GPT5.2Low'!B:E,4,0),0)=1,VLOOKUP(B278,'Results_GPT5.2Low'!B:P,15,0),1000))</f>
        <v>50</v>
      </c>
      <c r="Q278">
        <f>VLOOKUP(C278,Locs!A:C,3,0)</f>
        <v>23</v>
      </c>
      <c r="R278">
        <f>VLOOKUP(C278,Locs!A:F,6,0)</f>
        <v>3</v>
      </c>
    </row>
    <row r="279" spans="1:18" x14ac:dyDescent="0.45">
      <c r="A279">
        <v>273</v>
      </c>
      <c r="B279" t="str">
        <f t="shared" si="24"/>
        <v>task_id_578.dfy-4</v>
      </c>
      <c r="C279" t="s">
        <v>56</v>
      </c>
      <c r="D279">
        <v>4</v>
      </c>
      <c r="E279">
        <f>MAX(IFERROR(VLOOKUP(B279,'Results_ClaudeOpus4.5'!B:E,4,0),0),IFERROR(VLOOKUP(B279,'Results_GPT5.2Low'!B:E,4,0),0))</f>
        <v>0</v>
      </c>
      <c r="F279">
        <f>MAX('Results_ClaudeOpus4.5'!F279,'Results_GPT5.2Low'!F279)</f>
        <v>18.446400000000001</v>
      </c>
      <c r="G279">
        <f>MAX('Results_ClaudeOpus4.5'!G279,'Results_GPT5.2Low'!G279)</f>
        <v>1.1205000000000001</v>
      </c>
      <c r="H279">
        <f>MAX(IFERROR(VLOOKUP(B279,'Results_ClaudeOpus4.5'!B:H,7,0),0),IFERROR(VLOOKUP(B279,'Results_GPT5.2Low'!B:H,7,0),0))</f>
        <v>5.3125</v>
      </c>
      <c r="I279">
        <v>0</v>
      </c>
      <c r="J279">
        <v>0</v>
      </c>
      <c r="K279">
        <v>0</v>
      </c>
      <c r="L279">
        <f t="shared" si="20"/>
        <v>1</v>
      </c>
      <c r="M279">
        <f t="shared" si="21"/>
        <v>3</v>
      </c>
      <c r="N279">
        <f t="shared" si="22"/>
        <v>0.66666666666666663</v>
      </c>
      <c r="O279">
        <f t="shared" si="23"/>
        <v>1</v>
      </c>
      <c r="P279">
        <f>MIN(IF(IFERROR(VLOOKUP(B279,'Results_ClaudeOpus4.5'!B:E,4,0),0)=1,VLOOKUP(B279,'Results_ClaudeOpus4.5'!B:P,15,0),1000),IF(IFERROR(VLOOKUP(B279,'Results_GPT5.2Low'!B:E,4,0),0)=1,VLOOKUP(B279,'Results_GPT5.2Low'!B:P,15,0),1000))</f>
        <v>1000</v>
      </c>
      <c r="Q279">
        <f>VLOOKUP(C279,Locs!A:C,3,0)</f>
        <v>23</v>
      </c>
      <c r="R279">
        <f>VLOOKUP(C279,Locs!A:F,6,0)</f>
        <v>3</v>
      </c>
    </row>
    <row r="280" spans="1:18" x14ac:dyDescent="0.45">
      <c r="A280">
        <v>274</v>
      </c>
      <c r="B280" t="str">
        <f t="shared" si="24"/>
        <v>task_id_578.dfy-5</v>
      </c>
      <c r="C280" t="s">
        <v>56</v>
      </c>
      <c r="D280">
        <v>5</v>
      </c>
      <c r="E280">
        <f>MAX(IFERROR(VLOOKUP(B280,'Results_ClaudeOpus4.5'!B:E,4,0),0),IFERROR(VLOOKUP(B280,'Results_GPT5.2Low'!B:E,4,0),0))</f>
        <v>0</v>
      </c>
      <c r="F280">
        <f>MAX('Results_ClaudeOpus4.5'!F280,'Results_GPT5.2Low'!F280)</f>
        <v>22.0884</v>
      </c>
      <c r="G280">
        <f>MAX('Results_ClaudeOpus4.5'!G280,'Results_GPT5.2Low'!G280)</f>
        <v>1.0137</v>
      </c>
      <c r="H280">
        <f>MAX(IFERROR(VLOOKUP(B280,'Results_ClaudeOpus4.5'!B:H,7,0),0),IFERROR(VLOOKUP(B280,'Results_GPT5.2Low'!B:H,7,0),0))</f>
        <v>6.3968999999999996</v>
      </c>
      <c r="I280">
        <v>0</v>
      </c>
      <c r="J280">
        <v>0</v>
      </c>
      <c r="K280">
        <v>0</v>
      </c>
      <c r="L280">
        <f t="shared" si="20"/>
        <v>1</v>
      </c>
      <c r="M280">
        <f t="shared" si="21"/>
        <v>3</v>
      </c>
      <c r="N280">
        <f t="shared" si="22"/>
        <v>0.66666666666666663</v>
      </c>
      <c r="O280">
        <f t="shared" si="23"/>
        <v>1</v>
      </c>
      <c r="P280">
        <f>MIN(IF(IFERROR(VLOOKUP(B280,'Results_ClaudeOpus4.5'!B:E,4,0),0)=1,VLOOKUP(B280,'Results_ClaudeOpus4.5'!B:P,15,0),1000),IF(IFERROR(VLOOKUP(B280,'Results_GPT5.2Low'!B:E,4,0),0)=1,VLOOKUP(B280,'Results_GPT5.2Low'!B:P,15,0),1000))</f>
        <v>1000</v>
      </c>
      <c r="Q280">
        <f>VLOOKUP(C280,Locs!A:C,3,0)</f>
        <v>23</v>
      </c>
      <c r="R280">
        <f>VLOOKUP(C280,Locs!A:F,6,0)</f>
        <v>3</v>
      </c>
    </row>
    <row r="281" spans="1:18" x14ac:dyDescent="0.45">
      <c r="A281">
        <v>275</v>
      </c>
      <c r="B281" t="str">
        <f t="shared" si="24"/>
        <v>task_id_579.dfy-1</v>
      </c>
      <c r="C281" t="s">
        <v>57</v>
      </c>
      <c r="D281">
        <v>1</v>
      </c>
      <c r="E281">
        <f>MAX(IFERROR(VLOOKUP(B281,'Results_ClaudeOpus4.5'!B:E,4,0),0),IFERROR(VLOOKUP(B281,'Results_GPT5.2Low'!B:E,4,0),0))</f>
        <v>0</v>
      </c>
      <c r="F281">
        <f>MAX('Results_ClaudeOpus4.5'!F281,'Results_GPT5.2Low'!F281)</f>
        <v>36.808</v>
      </c>
      <c r="G281">
        <f>MAX('Results_ClaudeOpus4.5'!G281,'Results_GPT5.2Low'!G281)</f>
        <v>2.5470999999999999</v>
      </c>
      <c r="H281">
        <f>MAX(IFERROR(VLOOKUP(B281,'Results_ClaudeOpus4.5'!B:H,7,0),0),IFERROR(VLOOKUP(B281,'Results_GPT5.2Low'!B:H,7,0),0))</f>
        <v>22.1569</v>
      </c>
      <c r="I281">
        <v>1</v>
      </c>
      <c r="J281">
        <v>1</v>
      </c>
      <c r="K281">
        <v>1</v>
      </c>
      <c r="L281">
        <f t="shared" si="20"/>
        <v>0</v>
      </c>
      <c r="M281">
        <f t="shared" si="21"/>
        <v>0</v>
      </c>
      <c r="N281">
        <f t="shared" si="22"/>
        <v>0</v>
      </c>
      <c r="O281">
        <f t="shared" si="23"/>
        <v>0</v>
      </c>
      <c r="P281">
        <f>MIN(IF(IFERROR(VLOOKUP(B281,'Results_ClaudeOpus4.5'!B:E,4,0),0)=1,VLOOKUP(B281,'Results_ClaudeOpus4.5'!B:P,15,0),1000),IF(IFERROR(VLOOKUP(B281,'Results_GPT5.2Low'!B:E,4,0),0)=1,VLOOKUP(B281,'Results_GPT5.2Low'!B:P,15,0),1000))</f>
        <v>1000</v>
      </c>
      <c r="Q281">
        <f>VLOOKUP(C281,Locs!A:C,3,0)</f>
        <v>49</v>
      </c>
      <c r="R281">
        <f>VLOOKUP(C281,Locs!A:F,6,0)</f>
        <v>2</v>
      </c>
    </row>
    <row r="282" spans="1:18" x14ac:dyDescent="0.45">
      <c r="A282">
        <v>276</v>
      </c>
      <c r="B282" t="str">
        <f t="shared" si="24"/>
        <v>task_id_579.dfy-2</v>
      </c>
      <c r="C282" t="s">
        <v>57</v>
      </c>
      <c r="D282">
        <v>2</v>
      </c>
      <c r="E282">
        <f>MAX(IFERROR(VLOOKUP(B282,'Results_ClaudeOpus4.5'!B:E,4,0),0),IFERROR(VLOOKUP(B282,'Results_GPT5.2Low'!B:E,4,0),0))</f>
        <v>0</v>
      </c>
      <c r="F282">
        <f>MAX('Results_ClaudeOpus4.5'!F282,'Results_GPT5.2Low'!F282)</f>
        <v>48.992100000000001</v>
      </c>
      <c r="G282">
        <f>MAX('Results_ClaudeOpus4.5'!G282,'Results_GPT5.2Low'!G282)</f>
        <v>2.4255</v>
      </c>
      <c r="H282">
        <f>MAX(IFERROR(VLOOKUP(B282,'Results_ClaudeOpus4.5'!B:H,7,0),0),IFERROR(VLOOKUP(B282,'Results_GPT5.2Low'!B:H,7,0),0))</f>
        <v>75.233199999999997</v>
      </c>
      <c r="I282">
        <v>1</v>
      </c>
      <c r="J282">
        <v>0</v>
      </c>
      <c r="K282">
        <v>0</v>
      </c>
      <c r="L282">
        <f t="shared" si="20"/>
        <v>0</v>
      </c>
      <c r="M282">
        <f t="shared" si="21"/>
        <v>0</v>
      </c>
      <c r="N282">
        <f t="shared" si="22"/>
        <v>0</v>
      </c>
      <c r="O282">
        <f t="shared" si="23"/>
        <v>0</v>
      </c>
      <c r="P282">
        <f>MIN(IF(IFERROR(VLOOKUP(B282,'Results_ClaudeOpus4.5'!B:E,4,0),0)=1,VLOOKUP(B282,'Results_ClaudeOpus4.5'!B:P,15,0),1000),IF(IFERROR(VLOOKUP(B282,'Results_GPT5.2Low'!B:E,4,0),0)=1,VLOOKUP(B282,'Results_GPT5.2Low'!B:P,15,0),1000))</f>
        <v>1000</v>
      </c>
      <c r="Q282">
        <f>VLOOKUP(C282,Locs!A:C,3,0)</f>
        <v>49</v>
      </c>
      <c r="R282">
        <f>VLOOKUP(C282,Locs!A:F,6,0)</f>
        <v>2</v>
      </c>
    </row>
    <row r="283" spans="1:18" x14ac:dyDescent="0.45">
      <c r="A283">
        <v>277</v>
      </c>
      <c r="B283" t="str">
        <f t="shared" si="24"/>
        <v>task_id_579.dfy-3</v>
      </c>
      <c r="C283" t="s">
        <v>57</v>
      </c>
      <c r="D283">
        <v>3</v>
      </c>
      <c r="E283">
        <f>MAX(IFERROR(VLOOKUP(B283,'Results_ClaudeOpus4.5'!B:E,4,0),0),IFERROR(VLOOKUP(B283,'Results_GPT5.2Low'!B:E,4,0),0))</f>
        <v>0</v>
      </c>
      <c r="F283">
        <f>MAX('Results_ClaudeOpus4.5'!F283,'Results_GPT5.2Low'!F283)</f>
        <v>16.3446</v>
      </c>
      <c r="G283">
        <f>MAX('Results_ClaudeOpus4.5'!G283,'Results_GPT5.2Low'!G283)</f>
        <v>2.5005000000000002</v>
      </c>
      <c r="H283">
        <f>MAX(IFERROR(VLOOKUP(B283,'Results_ClaudeOpus4.5'!B:H,7,0),0),IFERROR(VLOOKUP(B283,'Results_GPT5.2Low'!B:H,7,0),0))</f>
        <v>13.8355</v>
      </c>
      <c r="I283">
        <v>1</v>
      </c>
      <c r="J283">
        <v>1</v>
      </c>
      <c r="K283">
        <v>1</v>
      </c>
      <c r="L283">
        <f t="shared" si="20"/>
        <v>0</v>
      </c>
      <c r="M283">
        <f t="shared" si="21"/>
        <v>0</v>
      </c>
      <c r="N283">
        <f t="shared" si="22"/>
        <v>0</v>
      </c>
      <c r="O283">
        <f t="shared" si="23"/>
        <v>0</v>
      </c>
      <c r="P283">
        <f>MIN(IF(IFERROR(VLOOKUP(B283,'Results_ClaudeOpus4.5'!B:E,4,0),0)=1,VLOOKUP(B283,'Results_ClaudeOpus4.5'!B:P,15,0),1000),IF(IFERROR(VLOOKUP(B283,'Results_GPT5.2Low'!B:E,4,0),0)=1,VLOOKUP(B283,'Results_GPT5.2Low'!B:P,15,0),1000))</f>
        <v>1000</v>
      </c>
      <c r="Q283">
        <f>VLOOKUP(C283,Locs!A:C,3,0)</f>
        <v>49</v>
      </c>
      <c r="R283">
        <f>VLOOKUP(C283,Locs!A:F,6,0)</f>
        <v>2</v>
      </c>
    </row>
    <row r="284" spans="1:18" x14ac:dyDescent="0.45">
      <c r="A284">
        <v>278</v>
      </c>
      <c r="B284" t="str">
        <f t="shared" si="24"/>
        <v>task_id_579.dfy-4</v>
      </c>
      <c r="C284" t="s">
        <v>57</v>
      </c>
      <c r="D284">
        <v>4</v>
      </c>
      <c r="E284">
        <f>MAX(IFERROR(VLOOKUP(B284,'Results_ClaudeOpus4.5'!B:E,4,0),0),IFERROR(VLOOKUP(B284,'Results_GPT5.2Low'!B:E,4,0),0))</f>
        <v>0</v>
      </c>
      <c r="F284">
        <f>MAX('Results_ClaudeOpus4.5'!F284,'Results_GPT5.2Low'!F284)</f>
        <v>13.7852</v>
      </c>
      <c r="G284">
        <f>MAX('Results_ClaudeOpus4.5'!G284,'Results_GPT5.2Low'!G284)</f>
        <v>2.3727999999999998</v>
      </c>
      <c r="H284">
        <f>MAX(IFERROR(VLOOKUP(B284,'Results_ClaudeOpus4.5'!B:H,7,0),0),IFERROR(VLOOKUP(B284,'Results_GPT5.2Low'!B:H,7,0),0))</f>
        <v>17.535399999999999</v>
      </c>
      <c r="I284">
        <v>1</v>
      </c>
      <c r="J284">
        <v>0</v>
      </c>
      <c r="K284">
        <v>0</v>
      </c>
      <c r="L284">
        <f t="shared" si="20"/>
        <v>0</v>
      </c>
      <c r="M284">
        <f t="shared" si="21"/>
        <v>0</v>
      </c>
      <c r="N284">
        <f t="shared" si="22"/>
        <v>0</v>
      </c>
      <c r="O284">
        <f t="shared" si="23"/>
        <v>0</v>
      </c>
      <c r="P284">
        <f>MIN(IF(IFERROR(VLOOKUP(B284,'Results_ClaudeOpus4.5'!B:E,4,0),0)=1,VLOOKUP(B284,'Results_ClaudeOpus4.5'!B:P,15,0),1000),IF(IFERROR(VLOOKUP(B284,'Results_GPT5.2Low'!B:E,4,0),0)=1,VLOOKUP(B284,'Results_GPT5.2Low'!B:P,15,0),1000))</f>
        <v>1000</v>
      </c>
      <c r="Q284">
        <f>VLOOKUP(C284,Locs!A:C,3,0)</f>
        <v>49</v>
      </c>
      <c r="R284">
        <f>VLOOKUP(C284,Locs!A:F,6,0)</f>
        <v>2</v>
      </c>
    </row>
    <row r="285" spans="1:18" x14ac:dyDescent="0.45">
      <c r="A285">
        <v>279</v>
      </c>
      <c r="B285" t="str">
        <f t="shared" si="24"/>
        <v>task_id_579.dfy-5</v>
      </c>
      <c r="C285" t="s">
        <v>57</v>
      </c>
      <c r="D285">
        <v>5</v>
      </c>
      <c r="E285">
        <f>MAX(IFERROR(VLOOKUP(B285,'Results_ClaudeOpus4.5'!B:E,4,0),0),IFERROR(VLOOKUP(B285,'Results_GPT5.2Low'!B:E,4,0),0))</f>
        <v>0</v>
      </c>
      <c r="F285">
        <f>MAX('Results_ClaudeOpus4.5'!F285,'Results_GPT5.2Low'!F285)</f>
        <v>12.225099999999999</v>
      </c>
      <c r="G285">
        <f>MAX('Results_ClaudeOpus4.5'!G285,'Results_GPT5.2Low'!G285)</f>
        <v>2.4464000000000001</v>
      </c>
      <c r="H285">
        <f>MAX(IFERROR(VLOOKUP(B285,'Results_ClaudeOpus4.5'!B:H,7,0),0),IFERROR(VLOOKUP(B285,'Results_GPT5.2Low'!B:H,7,0),0))</f>
        <v>30.553999999999998</v>
      </c>
      <c r="I285">
        <v>-1</v>
      </c>
      <c r="J285">
        <v>0</v>
      </c>
      <c r="K285">
        <v>0</v>
      </c>
      <c r="L285">
        <f t="shared" si="20"/>
        <v>0</v>
      </c>
      <c r="M285">
        <f t="shared" si="21"/>
        <v>0</v>
      </c>
      <c r="N285">
        <f t="shared" si="22"/>
        <v>0</v>
      </c>
      <c r="O285">
        <f t="shared" si="23"/>
        <v>0</v>
      </c>
      <c r="P285">
        <f>MIN(IF(IFERROR(VLOOKUP(B285,'Results_ClaudeOpus4.5'!B:E,4,0),0)=1,VLOOKUP(B285,'Results_ClaudeOpus4.5'!B:P,15,0),1000),IF(IFERROR(VLOOKUP(B285,'Results_GPT5.2Low'!B:E,4,0),0)=1,VLOOKUP(B285,'Results_GPT5.2Low'!B:P,15,0),1000))</f>
        <v>1000</v>
      </c>
      <c r="Q285">
        <f>VLOOKUP(C285,Locs!A:C,3,0)</f>
        <v>49</v>
      </c>
      <c r="R285">
        <f>VLOOKUP(C285,Locs!A:F,6,0)</f>
        <v>2</v>
      </c>
    </row>
    <row r="286" spans="1:18" x14ac:dyDescent="0.45">
      <c r="A286">
        <v>280</v>
      </c>
      <c r="B286" t="str">
        <f t="shared" si="24"/>
        <v>task_id_587.dfy-1</v>
      </c>
      <c r="C286" t="s">
        <v>58</v>
      </c>
      <c r="D286">
        <v>1</v>
      </c>
      <c r="E286">
        <f>MAX(IFERROR(VLOOKUP(B286,'Results_ClaudeOpus4.5'!B:E,4,0),0),IFERROR(VLOOKUP(B286,'Results_GPT5.2Low'!B:E,4,0),0))</f>
        <v>1</v>
      </c>
      <c r="F286">
        <f>MAX('Results_ClaudeOpus4.5'!F286,'Results_GPT5.2Low'!F286)</f>
        <v>20.656700000000001</v>
      </c>
      <c r="G286">
        <f>MAX('Results_ClaudeOpus4.5'!G286,'Results_GPT5.2Low'!G286)</f>
        <v>1.2633000000000001</v>
      </c>
      <c r="H286">
        <f>MAX(IFERROR(VLOOKUP(B286,'Results_ClaudeOpus4.5'!B:H,7,0),0),IFERROR(VLOOKUP(B286,'Results_GPT5.2Low'!B:H,7,0),0))</f>
        <v>7.5369999999999999</v>
      </c>
      <c r="I286">
        <v>1</v>
      </c>
      <c r="J286">
        <v>0</v>
      </c>
      <c r="K286">
        <v>0</v>
      </c>
      <c r="L286">
        <f t="shared" si="20"/>
        <v>3</v>
      </c>
      <c r="M286">
        <f t="shared" si="21"/>
        <v>1</v>
      </c>
      <c r="N286">
        <f t="shared" si="22"/>
        <v>1</v>
      </c>
      <c r="O286">
        <f t="shared" si="23"/>
        <v>1</v>
      </c>
      <c r="P286">
        <f>MIN(IF(IFERROR(VLOOKUP(B286,'Results_ClaudeOpus4.5'!B:E,4,0),0)=1,VLOOKUP(B286,'Results_ClaudeOpus4.5'!B:P,15,0),1000),IF(IFERROR(VLOOKUP(B286,'Results_GPT5.2Low'!B:E,4,0),0)=1,VLOOKUP(B286,'Results_GPT5.2Low'!B:P,15,0),1000))</f>
        <v>15</v>
      </c>
      <c r="Q286">
        <f>VLOOKUP(C286,Locs!A:C,3,0)</f>
        <v>15</v>
      </c>
      <c r="R286">
        <f>VLOOKUP(C286,Locs!A:F,6,0)</f>
        <v>0</v>
      </c>
    </row>
    <row r="287" spans="1:18" x14ac:dyDescent="0.45">
      <c r="A287">
        <v>281</v>
      </c>
      <c r="B287" t="str">
        <f t="shared" si="24"/>
        <v>task_id_587.dfy-2</v>
      </c>
      <c r="C287" t="s">
        <v>58</v>
      </c>
      <c r="D287">
        <v>2</v>
      </c>
      <c r="E287">
        <f>MAX(IFERROR(VLOOKUP(B287,'Results_ClaudeOpus4.5'!B:E,4,0),0),IFERROR(VLOOKUP(B287,'Results_GPT5.2Low'!B:E,4,0),0))</f>
        <v>1</v>
      </c>
      <c r="F287">
        <f>MAX('Results_ClaudeOpus4.5'!F287,'Results_GPT5.2Low'!F287)</f>
        <v>38.549500000000002</v>
      </c>
      <c r="G287">
        <f>MAX('Results_ClaudeOpus4.5'!G287,'Results_GPT5.2Low'!G287)</f>
        <v>1.2102999999999999</v>
      </c>
      <c r="H287">
        <f>MAX(IFERROR(VLOOKUP(B287,'Results_ClaudeOpus4.5'!B:H,7,0),0),IFERROR(VLOOKUP(B287,'Results_GPT5.2Low'!B:H,7,0),0))</f>
        <v>7.7037000000000004</v>
      </c>
      <c r="I287">
        <v>1</v>
      </c>
      <c r="J287">
        <v>0</v>
      </c>
      <c r="K287">
        <v>0</v>
      </c>
      <c r="L287">
        <f t="shared" si="20"/>
        <v>3</v>
      </c>
      <c r="M287">
        <f t="shared" si="21"/>
        <v>1</v>
      </c>
      <c r="N287">
        <f t="shared" si="22"/>
        <v>1</v>
      </c>
      <c r="O287">
        <f t="shared" si="23"/>
        <v>1</v>
      </c>
      <c r="P287">
        <f>MIN(IF(IFERROR(VLOOKUP(B287,'Results_ClaudeOpus4.5'!B:E,4,0),0)=1,VLOOKUP(B287,'Results_ClaudeOpus4.5'!B:P,15,0),1000),IF(IFERROR(VLOOKUP(B287,'Results_GPT5.2Low'!B:E,4,0),0)=1,VLOOKUP(B287,'Results_GPT5.2Low'!B:P,15,0),1000))</f>
        <v>15</v>
      </c>
      <c r="Q287">
        <f>VLOOKUP(C287,Locs!A:C,3,0)</f>
        <v>15</v>
      </c>
      <c r="R287">
        <f>VLOOKUP(C287,Locs!A:F,6,0)</f>
        <v>0</v>
      </c>
    </row>
    <row r="288" spans="1:18" x14ac:dyDescent="0.45">
      <c r="A288">
        <v>282</v>
      </c>
      <c r="B288" t="str">
        <f t="shared" si="24"/>
        <v>task_id_587.dfy-3</v>
      </c>
      <c r="C288" t="s">
        <v>58</v>
      </c>
      <c r="D288">
        <v>3</v>
      </c>
      <c r="E288">
        <f>MAX(IFERROR(VLOOKUP(B288,'Results_ClaudeOpus4.5'!B:E,4,0),0),IFERROR(VLOOKUP(B288,'Results_GPT5.2Low'!B:E,4,0),0))</f>
        <v>1</v>
      </c>
      <c r="F288">
        <f>MAX('Results_ClaudeOpus4.5'!F288,'Results_GPT5.2Low'!F288)</f>
        <v>8.7302</v>
      </c>
      <c r="G288">
        <f>MAX('Results_ClaudeOpus4.5'!G288,'Results_GPT5.2Low'!G288)</f>
        <v>1.6923999999999999</v>
      </c>
      <c r="H288">
        <f>MAX(IFERROR(VLOOKUP(B288,'Results_ClaudeOpus4.5'!B:H,7,0),0),IFERROR(VLOOKUP(B288,'Results_GPT5.2Low'!B:H,7,0),0))</f>
        <v>13.1441</v>
      </c>
      <c r="I288">
        <v>1</v>
      </c>
      <c r="J288">
        <v>0</v>
      </c>
      <c r="K288">
        <v>0</v>
      </c>
      <c r="L288">
        <f t="shared" si="20"/>
        <v>3</v>
      </c>
      <c r="M288">
        <f t="shared" si="21"/>
        <v>1</v>
      </c>
      <c r="N288">
        <f t="shared" si="22"/>
        <v>1</v>
      </c>
      <c r="O288">
        <f t="shared" si="23"/>
        <v>1</v>
      </c>
      <c r="P288">
        <f>MIN(IF(IFERROR(VLOOKUP(B288,'Results_ClaudeOpus4.5'!B:E,4,0),0)=1,VLOOKUP(B288,'Results_ClaudeOpus4.5'!B:P,15,0),1000),IF(IFERROR(VLOOKUP(B288,'Results_GPT5.2Low'!B:E,4,0),0)=1,VLOOKUP(B288,'Results_GPT5.2Low'!B:P,15,0),1000))</f>
        <v>15</v>
      </c>
      <c r="Q288">
        <f>VLOOKUP(C288,Locs!A:C,3,0)</f>
        <v>15</v>
      </c>
      <c r="R288">
        <f>VLOOKUP(C288,Locs!A:F,6,0)</f>
        <v>0</v>
      </c>
    </row>
    <row r="289" spans="1:18" x14ac:dyDescent="0.45">
      <c r="A289">
        <v>283</v>
      </c>
      <c r="B289" t="str">
        <f t="shared" si="24"/>
        <v>task_id_594.dfy-1</v>
      </c>
      <c r="C289" t="s">
        <v>59</v>
      </c>
      <c r="D289">
        <v>1</v>
      </c>
      <c r="E289">
        <f>MAX(IFERROR(VLOOKUP(B289,'Results_ClaudeOpus4.5'!B:E,4,0),0),IFERROR(VLOOKUP(B289,'Results_GPT5.2Low'!B:E,4,0),0))</f>
        <v>0</v>
      </c>
      <c r="F289">
        <f>MAX('Results_ClaudeOpus4.5'!F289,'Results_GPT5.2Low'!F289)</f>
        <v>8.6123999999999992</v>
      </c>
      <c r="G289">
        <f>MAX('Results_ClaudeOpus4.5'!G289,'Results_GPT5.2Low'!G289)</f>
        <v>1.7853000000000001</v>
      </c>
      <c r="H289">
        <f>MAX(IFERROR(VLOOKUP(B289,'Results_ClaudeOpus4.5'!B:H,7,0),0),IFERROR(VLOOKUP(B289,'Results_GPT5.2Low'!B:H,7,0),0))</f>
        <v>86.031599999999997</v>
      </c>
      <c r="I289">
        <v>1</v>
      </c>
      <c r="J289">
        <v>0</v>
      </c>
      <c r="K289">
        <v>0</v>
      </c>
      <c r="L289">
        <f t="shared" si="20"/>
        <v>0</v>
      </c>
      <c r="M289">
        <f t="shared" si="21"/>
        <v>0</v>
      </c>
      <c r="N289">
        <f t="shared" si="22"/>
        <v>0</v>
      </c>
      <c r="O289">
        <f t="shared" si="23"/>
        <v>0</v>
      </c>
      <c r="P289">
        <f>MIN(IF(IFERROR(VLOOKUP(B289,'Results_ClaudeOpus4.5'!B:E,4,0),0)=1,VLOOKUP(B289,'Results_ClaudeOpus4.5'!B:P,15,0),1000),IF(IFERROR(VLOOKUP(B289,'Results_GPT5.2Low'!B:E,4,0),0)=1,VLOOKUP(B289,'Results_GPT5.2Low'!B:P,15,0),1000))</f>
        <v>1000</v>
      </c>
      <c r="Q289">
        <f>VLOOKUP(C289,Locs!A:C,3,0)</f>
        <v>48</v>
      </c>
      <c r="R289">
        <f>VLOOKUP(C289,Locs!A:F,6,0)</f>
        <v>6</v>
      </c>
    </row>
    <row r="290" spans="1:18" x14ac:dyDescent="0.45">
      <c r="A290">
        <v>284</v>
      </c>
      <c r="B290" t="str">
        <f t="shared" si="24"/>
        <v>task_id_594.dfy-2</v>
      </c>
      <c r="C290" t="s">
        <v>59</v>
      </c>
      <c r="D290">
        <v>2</v>
      </c>
      <c r="E290">
        <f>MAX(IFERROR(VLOOKUP(B290,'Results_ClaudeOpus4.5'!B:E,4,0),0),IFERROR(VLOOKUP(B290,'Results_GPT5.2Low'!B:E,4,0),0))</f>
        <v>0</v>
      </c>
      <c r="F290">
        <f>MAX('Results_ClaudeOpus4.5'!F290,'Results_GPT5.2Low'!F290)</f>
        <v>15.4003</v>
      </c>
      <c r="G290">
        <f>MAX('Results_ClaudeOpus4.5'!G290,'Results_GPT5.2Low'!G290)</f>
        <v>1.7444999999999999</v>
      </c>
      <c r="H290">
        <f>MAX(IFERROR(VLOOKUP(B290,'Results_ClaudeOpus4.5'!B:H,7,0),0),IFERROR(VLOOKUP(B290,'Results_GPT5.2Low'!B:H,7,0),0))</f>
        <v>70.228700000000003</v>
      </c>
      <c r="I290">
        <v>-1</v>
      </c>
      <c r="J290">
        <v>0</v>
      </c>
      <c r="K290">
        <v>0</v>
      </c>
      <c r="L290">
        <f t="shared" si="20"/>
        <v>0</v>
      </c>
      <c r="M290">
        <f t="shared" si="21"/>
        <v>0</v>
      </c>
      <c r="N290">
        <f t="shared" si="22"/>
        <v>0</v>
      </c>
      <c r="O290">
        <f t="shared" si="23"/>
        <v>0</v>
      </c>
      <c r="P290">
        <f>MIN(IF(IFERROR(VLOOKUP(B290,'Results_ClaudeOpus4.5'!B:E,4,0),0)=1,VLOOKUP(B290,'Results_ClaudeOpus4.5'!B:P,15,0),1000),IF(IFERROR(VLOOKUP(B290,'Results_GPT5.2Low'!B:E,4,0),0)=1,VLOOKUP(B290,'Results_GPT5.2Low'!B:P,15,0),1000))</f>
        <v>1000</v>
      </c>
      <c r="Q290">
        <f>VLOOKUP(C290,Locs!A:C,3,0)</f>
        <v>48</v>
      </c>
      <c r="R290">
        <f>VLOOKUP(C290,Locs!A:F,6,0)</f>
        <v>6</v>
      </c>
    </row>
    <row r="291" spans="1:18" x14ac:dyDescent="0.45">
      <c r="A291">
        <v>285</v>
      </c>
      <c r="B291" t="str">
        <f t="shared" si="24"/>
        <v>task_id_594.dfy-3</v>
      </c>
      <c r="C291" t="s">
        <v>59</v>
      </c>
      <c r="D291">
        <v>3</v>
      </c>
      <c r="E291">
        <f>MAX(IFERROR(VLOOKUP(B291,'Results_ClaudeOpus4.5'!B:E,4,0),0),IFERROR(VLOOKUP(B291,'Results_GPT5.2Low'!B:E,4,0),0))</f>
        <v>0</v>
      </c>
      <c r="F291">
        <f>MAX('Results_ClaudeOpus4.5'!F291,'Results_GPT5.2Low'!F291)</f>
        <v>22.180800000000001</v>
      </c>
      <c r="G291">
        <f>MAX('Results_ClaudeOpus4.5'!G291,'Results_GPT5.2Low'!G291)</f>
        <v>2.0571999999999999</v>
      </c>
      <c r="H291">
        <f>MAX(IFERROR(VLOOKUP(B291,'Results_ClaudeOpus4.5'!B:H,7,0),0),IFERROR(VLOOKUP(B291,'Results_GPT5.2Low'!B:H,7,0),0))</f>
        <v>129.7045</v>
      </c>
      <c r="I291">
        <v>1</v>
      </c>
      <c r="J291">
        <v>0</v>
      </c>
      <c r="K291">
        <v>0</v>
      </c>
      <c r="L291">
        <f t="shared" si="20"/>
        <v>0</v>
      </c>
      <c r="M291">
        <f t="shared" si="21"/>
        <v>0</v>
      </c>
      <c r="N291">
        <f t="shared" si="22"/>
        <v>0</v>
      </c>
      <c r="O291">
        <f t="shared" si="23"/>
        <v>0</v>
      </c>
      <c r="P291">
        <f>MIN(IF(IFERROR(VLOOKUP(B291,'Results_ClaudeOpus4.5'!B:E,4,0),0)=1,VLOOKUP(B291,'Results_ClaudeOpus4.5'!B:P,15,0),1000),IF(IFERROR(VLOOKUP(B291,'Results_GPT5.2Low'!B:E,4,0),0)=1,VLOOKUP(B291,'Results_GPT5.2Low'!B:P,15,0),1000))</f>
        <v>1000</v>
      </c>
      <c r="Q291">
        <f>VLOOKUP(C291,Locs!A:C,3,0)</f>
        <v>48</v>
      </c>
      <c r="R291">
        <f>VLOOKUP(C291,Locs!A:F,6,0)</f>
        <v>6</v>
      </c>
    </row>
    <row r="292" spans="1:18" x14ac:dyDescent="0.45">
      <c r="A292">
        <v>286</v>
      </c>
      <c r="B292" t="str">
        <f t="shared" si="24"/>
        <v>task_id_594.dfy-4</v>
      </c>
      <c r="C292" t="s">
        <v>59</v>
      </c>
      <c r="D292">
        <v>4</v>
      </c>
      <c r="E292">
        <f>MAX(IFERROR(VLOOKUP(B292,'Results_ClaudeOpus4.5'!B:E,4,0),0),IFERROR(VLOOKUP(B292,'Results_GPT5.2Low'!B:E,4,0),0))</f>
        <v>0</v>
      </c>
      <c r="F292">
        <f>MAX('Results_ClaudeOpus4.5'!F292,'Results_GPT5.2Low'!F292)</f>
        <v>75.234999999999999</v>
      </c>
      <c r="G292">
        <f>MAX('Results_ClaudeOpus4.5'!G292,'Results_GPT5.2Low'!G292)</f>
        <v>2.3346</v>
      </c>
      <c r="H292">
        <f>MAX(IFERROR(VLOOKUP(B292,'Results_ClaudeOpus4.5'!B:H,7,0),0),IFERROR(VLOOKUP(B292,'Results_GPT5.2Low'!B:H,7,0),0))</f>
        <v>62.175600000000003</v>
      </c>
      <c r="I292">
        <v>-1</v>
      </c>
      <c r="J292">
        <v>0</v>
      </c>
      <c r="K292">
        <v>0</v>
      </c>
      <c r="L292">
        <f t="shared" si="20"/>
        <v>0</v>
      </c>
      <c r="M292">
        <f t="shared" si="21"/>
        <v>0</v>
      </c>
      <c r="N292">
        <f t="shared" si="22"/>
        <v>0</v>
      </c>
      <c r="O292">
        <f t="shared" si="23"/>
        <v>0</v>
      </c>
      <c r="P292">
        <f>MIN(IF(IFERROR(VLOOKUP(B292,'Results_ClaudeOpus4.5'!B:E,4,0),0)=1,VLOOKUP(B292,'Results_ClaudeOpus4.5'!B:P,15,0),1000),IF(IFERROR(VLOOKUP(B292,'Results_GPT5.2Low'!B:E,4,0),0)=1,VLOOKUP(B292,'Results_GPT5.2Low'!B:P,15,0),1000))</f>
        <v>1000</v>
      </c>
      <c r="Q292">
        <f>VLOOKUP(C292,Locs!A:C,3,0)</f>
        <v>48</v>
      </c>
      <c r="R292">
        <f>VLOOKUP(C292,Locs!A:F,6,0)</f>
        <v>6</v>
      </c>
    </row>
    <row r="293" spans="1:18" x14ac:dyDescent="0.45">
      <c r="A293">
        <v>287</v>
      </c>
      <c r="B293" t="str">
        <f t="shared" si="24"/>
        <v>task_id_594.dfy-5</v>
      </c>
      <c r="C293" t="s">
        <v>59</v>
      </c>
      <c r="D293">
        <v>5</v>
      </c>
      <c r="E293">
        <f>MAX(IFERROR(VLOOKUP(B293,'Results_ClaudeOpus4.5'!B:E,4,0),0),IFERROR(VLOOKUP(B293,'Results_GPT5.2Low'!B:E,4,0),0))</f>
        <v>0</v>
      </c>
      <c r="F293">
        <f>MAX('Results_ClaudeOpus4.5'!F293,'Results_GPT5.2Low'!F293)</f>
        <v>13.837300000000001</v>
      </c>
      <c r="G293">
        <f>MAX('Results_ClaudeOpus4.5'!G293,'Results_GPT5.2Low'!G293)</f>
        <v>2.3214000000000001</v>
      </c>
      <c r="H293">
        <f>MAX(IFERROR(VLOOKUP(B293,'Results_ClaudeOpus4.5'!B:H,7,0),0),IFERROR(VLOOKUP(B293,'Results_GPT5.2Low'!B:H,7,0),0))</f>
        <v>72.811999999999998</v>
      </c>
      <c r="I293">
        <v>-1</v>
      </c>
      <c r="J293">
        <v>0</v>
      </c>
      <c r="K293">
        <v>0</v>
      </c>
      <c r="L293">
        <f t="shared" si="20"/>
        <v>0</v>
      </c>
      <c r="M293">
        <f t="shared" si="21"/>
        <v>0</v>
      </c>
      <c r="N293">
        <f t="shared" si="22"/>
        <v>0</v>
      </c>
      <c r="O293">
        <f t="shared" si="23"/>
        <v>0</v>
      </c>
      <c r="P293">
        <f>MIN(IF(IFERROR(VLOOKUP(B293,'Results_ClaudeOpus4.5'!B:E,4,0),0)=1,VLOOKUP(B293,'Results_ClaudeOpus4.5'!B:P,15,0),1000),IF(IFERROR(VLOOKUP(B293,'Results_GPT5.2Low'!B:E,4,0),0)=1,VLOOKUP(B293,'Results_GPT5.2Low'!B:P,15,0),1000))</f>
        <v>1000</v>
      </c>
      <c r="Q293">
        <f>VLOOKUP(C293,Locs!A:C,3,0)</f>
        <v>48</v>
      </c>
      <c r="R293">
        <f>VLOOKUP(C293,Locs!A:F,6,0)</f>
        <v>6</v>
      </c>
    </row>
    <row r="294" spans="1:18" x14ac:dyDescent="0.45">
      <c r="A294">
        <v>288</v>
      </c>
      <c r="B294" t="str">
        <f t="shared" si="24"/>
        <v>task_id_599.dfy-1</v>
      </c>
      <c r="C294" t="s">
        <v>60</v>
      </c>
      <c r="D294">
        <v>1</v>
      </c>
      <c r="E294">
        <f>MAX(IFERROR(VLOOKUP(B294,'Results_ClaudeOpus4.5'!B:E,4,0),0),IFERROR(VLOOKUP(B294,'Results_GPT5.2Low'!B:E,4,0),0))</f>
        <v>1</v>
      </c>
      <c r="F294">
        <f>MAX('Results_ClaudeOpus4.5'!F294,'Results_GPT5.2Low'!F294)</f>
        <v>17.538599999999999</v>
      </c>
      <c r="G294">
        <f>MAX('Results_ClaudeOpus4.5'!G294,'Results_GPT5.2Low'!G294)</f>
        <v>2.4222000000000001</v>
      </c>
      <c r="H294">
        <f>MAX(IFERROR(VLOOKUP(B294,'Results_ClaudeOpus4.5'!B:H,7,0),0),IFERROR(VLOOKUP(B294,'Results_GPT5.2Low'!B:H,7,0),0))</f>
        <v>10.195399999999999</v>
      </c>
      <c r="I294">
        <v>-1</v>
      </c>
      <c r="J294">
        <v>0</v>
      </c>
      <c r="K294">
        <v>0</v>
      </c>
      <c r="L294">
        <f t="shared" si="20"/>
        <v>3</v>
      </c>
      <c r="M294">
        <f t="shared" si="21"/>
        <v>1</v>
      </c>
      <c r="N294">
        <f t="shared" si="22"/>
        <v>1</v>
      </c>
      <c r="O294">
        <f t="shared" si="23"/>
        <v>1</v>
      </c>
      <c r="P294">
        <f>MIN(IF(IFERROR(VLOOKUP(B294,'Results_ClaudeOpus4.5'!B:E,4,0),0)=1,VLOOKUP(B294,'Results_ClaudeOpus4.5'!B:P,15,0),1000),IF(IFERROR(VLOOKUP(B294,'Results_GPT5.2Low'!B:E,4,0),0)=1,VLOOKUP(B294,'Results_GPT5.2Low'!B:P,15,0),1000))</f>
        <v>21</v>
      </c>
      <c r="Q294">
        <f>VLOOKUP(C294,Locs!A:C,3,0)</f>
        <v>21</v>
      </c>
      <c r="R294">
        <f>VLOOKUP(C294,Locs!A:F,6,0)</f>
        <v>0</v>
      </c>
    </row>
    <row r="295" spans="1:18" x14ac:dyDescent="0.45">
      <c r="A295">
        <v>289</v>
      </c>
      <c r="B295" t="str">
        <f t="shared" si="24"/>
        <v>task_id_599.dfy-2</v>
      </c>
      <c r="C295" t="s">
        <v>60</v>
      </c>
      <c r="D295">
        <v>2</v>
      </c>
      <c r="E295">
        <f>MAX(IFERROR(VLOOKUP(B295,'Results_ClaudeOpus4.5'!B:E,4,0),0),IFERROR(VLOOKUP(B295,'Results_GPT5.2Low'!B:E,4,0),0))</f>
        <v>1</v>
      </c>
      <c r="F295">
        <f>MAX('Results_ClaudeOpus4.5'!F295,'Results_GPT5.2Low'!F295)</f>
        <v>30.5565</v>
      </c>
      <c r="G295">
        <f>MAX('Results_ClaudeOpus4.5'!G295,'Results_GPT5.2Low'!G295)</f>
        <v>0.79059999999999997</v>
      </c>
      <c r="H295">
        <f>MAX(IFERROR(VLOOKUP(B295,'Results_ClaudeOpus4.5'!B:H,7,0),0),IFERROR(VLOOKUP(B295,'Results_GPT5.2Low'!B:H,7,0),0))</f>
        <v>15.4391</v>
      </c>
      <c r="I295">
        <v>-1</v>
      </c>
      <c r="J295">
        <v>0</v>
      </c>
      <c r="K295">
        <v>0</v>
      </c>
      <c r="L295">
        <f t="shared" si="20"/>
        <v>3</v>
      </c>
      <c r="M295">
        <f t="shared" si="21"/>
        <v>1</v>
      </c>
      <c r="N295">
        <f t="shared" si="22"/>
        <v>1</v>
      </c>
      <c r="O295">
        <f t="shared" si="23"/>
        <v>1</v>
      </c>
      <c r="P295">
        <f>MIN(IF(IFERROR(VLOOKUP(B295,'Results_ClaudeOpus4.5'!B:E,4,0),0)=1,VLOOKUP(B295,'Results_ClaudeOpus4.5'!B:P,15,0),1000),IF(IFERROR(VLOOKUP(B295,'Results_GPT5.2Low'!B:E,4,0),0)=1,VLOOKUP(B295,'Results_GPT5.2Low'!B:P,15,0),1000))</f>
        <v>21</v>
      </c>
      <c r="Q295">
        <f>VLOOKUP(C295,Locs!A:C,3,0)</f>
        <v>21</v>
      </c>
      <c r="R295">
        <f>VLOOKUP(C295,Locs!A:F,6,0)</f>
        <v>0</v>
      </c>
    </row>
    <row r="296" spans="1:18" x14ac:dyDescent="0.45">
      <c r="A296">
        <v>290</v>
      </c>
      <c r="B296" t="str">
        <f t="shared" si="24"/>
        <v>task_id_599.dfy-3</v>
      </c>
      <c r="C296" t="s">
        <v>60</v>
      </c>
      <c r="D296">
        <v>3</v>
      </c>
      <c r="E296">
        <f>MAX(IFERROR(VLOOKUP(B296,'Results_ClaudeOpus4.5'!B:E,4,0),0),IFERROR(VLOOKUP(B296,'Results_GPT5.2Low'!B:E,4,0),0))</f>
        <v>1</v>
      </c>
      <c r="F296">
        <f>MAX('Results_ClaudeOpus4.5'!F296,'Results_GPT5.2Low'!F296)</f>
        <v>7.5568</v>
      </c>
      <c r="G296">
        <f>MAX('Results_ClaudeOpus4.5'!G296,'Results_GPT5.2Low'!G296)</f>
        <v>1.0992999999999999</v>
      </c>
      <c r="H296">
        <f>MAX(IFERROR(VLOOKUP(B296,'Results_ClaudeOpus4.5'!B:H,7,0),0),IFERROR(VLOOKUP(B296,'Results_GPT5.2Low'!B:H,7,0),0))</f>
        <v>11.781700000000001</v>
      </c>
      <c r="I296">
        <v>1</v>
      </c>
      <c r="J296">
        <v>0</v>
      </c>
      <c r="K296">
        <v>0</v>
      </c>
      <c r="L296">
        <f t="shared" si="20"/>
        <v>3</v>
      </c>
      <c r="M296">
        <f t="shared" si="21"/>
        <v>1</v>
      </c>
      <c r="N296">
        <f t="shared" si="22"/>
        <v>1</v>
      </c>
      <c r="O296">
        <f t="shared" si="23"/>
        <v>1</v>
      </c>
      <c r="P296">
        <f>MIN(IF(IFERROR(VLOOKUP(B296,'Results_ClaudeOpus4.5'!B:E,4,0),0)=1,VLOOKUP(B296,'Results_ClaudeOpus4.5'!B:P,15,0),1000),IF(IFERROR(VLOOKUP(B296,'Results_GPT5.2Low'!B:E,4,0),0)=1,VLOOKUP(B296,'Results_GPT5.2Low'!B:P,15,0),1000))</f>
        <v>21</v>
      </c>
      <c r="Q296">
        <f>VLOOKUP(C296,Locs!A:C,3,0)</f>
        <v>21</v>
      </c>
      <c r="R296">
        <f>VLOOKUP(C296,Locs!A:F,6,0)</f>
        <v>0</v>
      </c>
    </row>
    <row r="297" spans="1:18" x14ac:dyDescent="0.45">
      <c r="A297">
        <v>291</v>
      </c>
      <c r="B297" t="str">
        <f t="shared" si="24"/>
        <v>task_id_602.dfy-1</v>
      </c>
      <c r="C297" t="s">
        <v>61</v>
      </c>
      <c r="D297">
        <v>1</v>
      </c>
      <c r="E297">
        <f>MAX(IFERROR(VLOOKUP(B297,'Results_ClaudeOpus4.5'!B:E,4,0),0),IFERROR(VLOOKUP(B297,'Results_GPT5.2Low'!B:E,4,0),0))</f>
        <v>0</v>
      </c>
      <c r="F297">
        <f>MAX('Results_ClaudeOpus4.5'!F297,'Results_GPT5.2Low'!F297)</f>
        <v>8.7584</v>
      </c>
      <c r="G297">
        <f>MAX('Results_ClaudeOpus4.5'!G297,'Results_GPT5.2Low'!G297)</f>
        <v>1.3204</v>
      </c>
      <c r="H297">
        <f>MAX(IFERROR(VLOOKUP(B297,'Results_ClaudeOpus4.5'!B:H,7,0),0),IFERROR(VLOOKUP(B297,'Results_GPT5.2Low'!B:H,7,0),0))</f>
        <v>27.1812</v>
      </c>
      <c r="I297">
        <v>1</v>
      </c>
      <c r="J297">
        <v>0</v>
      </c>
      <c r="K297">
        <v>0</v>
      </c>
      <c r="L297">
        <f t="shared" si="20"/>
        <v>0</v>
      </c>
      <c r="M297">
        <f t="shared" si="21"/>
        <v>0</v>
      </c>
      <c r="N297">
        <f t="shared" si="22"/>
        <v>0</v>
      </c>
      <c r="O297">
        <f t="shared" si="23"/>
        <v>0</v>
      </c>
      <c r="P297">
        <f>MIN(IF(IFERROR(VLOOKUP(B297,'Results_ClaudeOpus4.5'!B:E,4,0),0)=1,VLOOKUP(B297,'Results_ClaudeOpus4.5'!B:P,15,0),1000),IF(IFERROR(VLOOKUP(B297,'Results_GPT5.2Low'!B:E,4,0),0)=1,VLOOKUP(B297,'Results_GPT5.2Low'!B:P,15,0),1000))</f>
        <v>1000</v>
      </c>
      <c r="Q297">
        <f>VLOOKUP(C297,Locs!A:C,3,0)</f>
        <v>31</v>
      </c>
      <c r="R297">
        <f>VLOOKUP(C297,Locs!A:F,6,0)</f>
        <v>2</v>
      </c>
    </row>
    <row r="298" spans="1:18" x14ac:dyDescent="0.45">
      <c r="A298">
        <v>292</v>
      </c>
      <c r="B298" t="str">
        <f t="shared" si="24"/>
        <v>task_id_602.dfy-2</v>
      </c>
      <c r="C298" t="s">
        <v>61</v>
      </c>
      <c r="D298">
        <v>2</v>
      </c>
      <c r="E298">
        <f>MAX(IFERROR(VLOOKUP(B298,'Results_ClaudeOpus4.5'!B:E,4,0),0),IFERROR(VLOOKUP(B298,'Results_GPT5.2Low'!B:E,4,0),0))</f>
        <v>0</v>
      </c>
      <c r="F298">
        <f>MAX('Results_ClaudeOpus4.5'!F298,'Results_GPT5.2Low'!F298)</f>
        <v>13.146000000000001</v>
      </c>
      <c r="G298">
        <f>MAX('Results_ClaudeOpus4.5'!G298,'Results_GPT5.2Low'!G298)</f>
        <v>1.2196</v>
      </c>
      <c r="H298">
        <f>MAX(IFERROR(VLOOKUP(B298,'Results_ClaudeOpus4.5'!B:H,7,0),0),IFERROR(VLOOKUP(B298,'Results_GPT5.2Low'!B:H,7,0),0))</f>
        <v>22.029699999999998</v>
      </c>
      <c r="I298">
        <v>1</v>
      </c>
      <c r="J298">
        <v>0</v>
      </c>
      <c r="K298">
        <v>0</v>
      </c>
      <c r="L298">
        <f t="shared" si="20"/>
        <v>0</v>
      </c>
      <c r="M298">
        <f t="shared" si="21"/>
        <v>0</v>
      </c>
      <c r="N298">
        <f t="shared" si="22"/>
        <v>0</v>
      </c>
      <c r="O298">
        <f t="shared" si="23"/>
        <v>0</v>
      </c>
      <c r="P298">
        <f>MIN(IF(IFERROR(VLOOKUP(B298,'Results_ClaudeOpus4.5'!B:E,4,0),0)=1,VLOOKUP(B298,'Results_ClaudeOpus4.5'!B:P,15,0),1000),IF(IFERROR(VLOOKUP(B298,'Results_GPT5.2Low'!B:E,4,0),0)=1,VLOOKUP(B298,'Results_GPT5.2Low'!B:P,15,0),1000))</f>
        <v>1000</v>
      </c>
      <c r="Q298">
        <f>VLOOKUP(C298,Locs!A:C,3,0)</f>
        <v>31</v>
      </c>
      <c r="R298">
        <f>VLOOKUP(C298,Locs!A:F,6,0)</f>
        <v>2</v>
      </c>
    </row>
    <row r="299" spans="1:18" x14ac:dyDescent="0.45">
      <c r="A299">
        <v>293</v>
      </c>
      <c r="B299" t="str">
        <f t="shared" si="24"/>
        <v>task_id_602.dfy-3</v>
      </c>
      <c r="C299" t="s">
        <v>61</v>
      </c>
      <c r="D299">
        <v>3</v>
      </c>
      <c r="E299">
        <f>MAX(IFERROR(VLOOKUP(B299,'Results_ClaudeOpus4.5'!B:E,4,0),0),IFERROR(VLOOKUP(B299,'Results_GPT5.2Low'!B:E,4,0),0))</f>
        <v>0</v>
      </c>
      <c r="F299">
        <f>MAX('Results_ClaudeOpus4.5'!F299,'Results_GPT5.2Low'!F299)</f>
        <v>86.051599999999993</v>
      </c>
      <c r="G299">
        <f>MAX('Results_ClaudeOpus4.5'!G299,'Results_GPT5.2Low'!G299)</f>
        <v>0.74980000000000002</v>
      </c>
      <c r="H299">
        <f>MAX(IFERROR(VLOOKUP(B299,'Results_ClaudeOpus4.5'!B:H,7,0),0),IFERROR(VLOOKUP(B299,'Results_GPT5.2Low'!B:H,7,0),0))</f>
        <v>16.212800000000001</v>
      </c>
      <c r="I299">
        <v>-1</v>
      </c>
      <c r="J299">
        <v>0</v>
      </c>
      <c r="K299">
        <v>0</v>
      </c>
      <c r="L299">
        <f t="shared" si="20"/>
        <v>0</v>
      </c>
      <c r="M299">
        <f t="shared" si="21"/>
        <v>0</v>
      </c>
      <c r="N299">
        <f t="shared" si="22"/>
        <v>0</v>
      </c>
      <c r="O299">
        <f t="shared" si="23"/>
        <v>0</v>
      </c>
      <c r="P299">
        <f>MIN(IF(IFERROR(VLOOKUP(B299,'Results_ClaudeOpus4.5'!B:E,4,0),0)=1,VLOOKUP(B299,'Results_ClaudeOpus4.5'!B:P,15,0),1000),IF(IFERROR(VLOOKUP(B299,'Results_GPT5.2Low'!B:E,4,0),0)=1,VLOOKUP(B299,'Results_GPT5.2Low'!B:P,15,0),1000))</f>
        <v>1000</v>
      </c>
      <c r="Q299">
        <f>VLOOKUP(C299,Locs!A:C,3,0)</f>
        <v>31</v>
      </c>
      <c r="R299">
        <f>VLOOKUP(C299,Locs!A:F,6,0)</f>
        <v>2</v>
      </c>
    </row>
    <row r="300" spans="1:18" x14ac:dyDescent="0.45">
      <c r="A300">
        <v>294</v>
      </c>
      <c r="B300" t="str">
        <f t="shared" si="24"/>
        <v>task_id_602.dfy-4</v>
      </c>
      <c r="C300" t="s">
        <v>61</v>
      </c>
      <c r="D300">
        <v>4</v>
      </c>
      <c r="E300">
        <f>MAX(IFERROR(VLOOKUP(B300,'Results_ClaudeOpus4.5'!B:E,4,0),0),IFERROR(VLOOKUP(B300,'Results_GPT5.2Low'!B:E,4,0),0))</f>
        <v>0</v>
      </c>
      <c r="F300">
        <f>MAX('Results_ClaudeOpus4.5'!F300,'Results_GPT5.2Low'!F300)</f>
        <v>70.230199999999996</v>
      </c>
      <c r="G300">
        <f>MAX('Results_ClaudeOpus4.5'!G300,'Results_GPT5.2Low'!G300)</f>
        <v>1.2639</v>
      </c>
      <c r="H300">
        <f>MAX(IFERROR(VLOOKUP(B300,'Results_ClaudeOpus4.5'!B:H,7,0),0),IFERROR(VLOOKUP(B300,'Results_GPT5.2Low'!B:H,7,0),0))</f>
        <v>40.704300000000003</v>
      </c>
      <c r="I300">
        <v>-1</v>
      </c>
      <c r="J300">
        <v>0</v>
      </c>
      <c r="K300">
        <v>0</v>
      </c>
      <c r="L300">
        <f t="shared" si="20"/>
        <v>0</v>
      </c>
      <c r="M300">
        <f t="shared" si="21"/>
        <v>0</v>
      </c>
      <c r="N300">
        <f t="shared" si="22"/>
        <v>0</v>
      </c>
      <c r="O300">
        <f t="shared" si="23"/>
        <v>0</v>
      </c>
      <c r="P300">
        <f>MIN(IF(IFERROR(VLOOKUP(B300,'Results_ClaudeOpus4.5'!B:E,4,0),0)=1,VLOOKUP(B300,'Results_ClaudeOpus4.5'!B:P,15,0),1000),IF(IFERROR(VLOOKUP(B300,'Results_GPT5.2Low'!B:E,4,0),0)=1,VLOOKUP(B300,'Results_GPT5.2Low'!B:P,15,0),1000))</f>
        <v>1000</v>
      </c>
      <c r="Q300">
        <f>VLOOKUP(C300,Locs!A:C,3,0)</f>
        <v>31</v>
      </c>
      <c r="R300">
        <f>VLOOKUP(C300,Locs!A:F,6,0)</f>
        <v>2</v>
      </c>
    </row>
    <row r="301" spans="1:18" x14ac:dyDescent="0.45">
      <c r="A301">
        <v>295</v>
      </c>
      <c r="B301" t="str">
        <f t="shared" si="24"/>
        <v>task_id_602.dfy-5</v>
      </c>
      <c r="C301" t="s">
        <v>61</v>
      </c>
      <c r="D301">
        <v>5</v>
      </c>
      <c r="E301">
        <f>MAX(IFERROR(VLOOKUP(B301,'Results_ClaudeOpus4.5'!B:E,4,0),0),IFERROR(VLOOKUP(B301,'Results_GPT5.2Low'!B:E,4,0),0))</f>
        <v>0</v>
      </c>
      <c r="F301">
        <f>MAX('Results_ClaudeOpus4.5'!F301,'Results_GPT5.2Low'!F301)</f>
        <v>129.70590000000001</v>
      </c>
      <c r="G301">
        <f>MAX('Results_ClaudeOpus4.5'!G301,'Results_GPT5.2Low'!G301)</f>
        <v>2.1471</v>
      </c>
      <c r="H301">
        <f>MAX(IFERROR(VLOOKUP(B301,'Results_ClaudeOpus4.5'!B:H,7,0),0),IFERROR(VLOOKUP(B301,'Results_GPT5.2Low'!B:H,7,0),0))</f>
        <v>13.795400000000001</v>
      </c>
      <c r="I301">
        <v>-1</v>
      </c>
      <c r="J301">
        <v>0</v>
      </c>
      <c r="K301">
        <v>0</v>
      </c>
      <c r="L301">
        <f t="shared" si="20"/>
        <v>0</v>
      </c>
      <c r="M301">
        <f t="shared" si="21"/>
        <v>0</v>
      </c>
      <c r="N301">
        <f t="shared" si="22"/>
        <v>0</v>
      </c>
      <c r="O301">
        <f t="shared" si="23"/>
        <v>0</v>
      </c>
      <c r="P301">
        <f>MIN(IF(IFERROR(VLOOKUP(B301,'Results_ClaudeOpus4.5'!B:E,4,0),0)=1,VLOOKUP(B301,'Results_ClaudeOpus4.5'!B:P,15,0),1000),IF(IFERROR(VLOOKUP(B301,'Results_GPT5.2Low'!B:E,4,0),0)=1,VLOOKUP(B301,'Results_GPT5.2Low'!B:P,15,0),1000))</f>
        <v>1000</v>
      </c>
      <c r="Q301">
        <f>VLOOKUP(C301,Locs!A:C,3,0)</f>
        <v>31</v>
      </c>
      <c r="R301">
        <f>VLOOKUP(C301,Locs!A:F,6,0)</f>
        <v>2</v>
      </c>
    </row>
    <row r="302" spans="1:18" x14ac:dyDescent="0.45">
      <c r="A302">
        <v>296</v>
      </c>
      <c r="B302" t="str">
        <f t="shared" si="24"/>
        <v>task_id_605.dfy-1</v>
      </c>
      <c r="C302" t="s">
        <v>62</v>
      </c>
      <c r="D302">
        <v>1</v>
      </c>
      <c r="E302">
        <f>MAX(IFERROR(VLOOKUP(B302,'Results_ClaudeOpus4.5'!B:E,4,0),0),IFERROR(VLOOKUP(B302,'Results_GPT5.2Low'!B:E,4,0),0))</f>
        <v>0</v>
      </c>
      <c r="F302">
        <f>MAX('Results_ClaudeOpus4.5'!F302,'Results_GPT5.2Low'!F302)</f>
        <v>62.179499999999997</v>
      </c>
      <c r="G302">
        <f>MAX('Results_ClaudeOpus4.5'!G302,'Results_GPT5.2Low'!G302)</f>
        <v>2.4750000000000001</v>
      </c>
      <c r="H302">
        <f>MAX(IFERROR(VLOOKUP(B302,'Results_ClaudeOpus4.5'!B:H,7,0),0),IFERROR(VLOOKUP(B302,'Results_GPT5.2Low'!B:H,7,0),0))</f>
        <v>18.835599999999999</v>
      </c>
      <c r="I302">
        <v>1</v>
      </c>
      <c r="J302">
        <v>1</v>
      </c>
      <c r="K302">
        <v>1</v>
      </c>
      <c r="L302">
        <f t="shared" si="20"/>
        <v>0</v>
      </c>
      <c r="M302">
        <f t="shared" si="21"/>
        <v>0</v>
      </c>
      <c r="N302">
        <f t="shared" si="22"/>
        <v>0</v>
      </c>
      <c r="O302">
        <f t="shared" si="23"/>
        <v>0</v>
      </c>
      <c r="P302">
        <f>MIN(IF(IFERROR(VLOOKUP(B302,'Results_ClaudeOpus4.5'!B:E,4,0),0)=1,VLOOKUP(B302,'Results_ClaudeOpus4.5'!B:P,15,0),1000),IF(IFERROR(VLOOKUP(B302,'Results_GPT5.2Low'!B:E,4,0),0)=1,VLOOKUP(B302,'Results_GPT5.2Low'!B:P,15,0),1000))</f>
        <v>1000</v>
      </c>
      <c r="Q302">
        <f>VLOOKUP(C302,Locs!A:C,3,0)</f>
        <v>22</v>
      </c>
      <c r="R302">
        <f>VLOOKUP(C302,Locs!A:F,6,0)</f>
        <v>1</v>
      </c>
    </row>
    <row r="303" spans="1:18" x14ac:dyDescent="0.45">
      <c r="A303">
        <v>297</v>
      </c>
      <c r="B303" t="str">
        <f t="shared" si="24"/>
        <v>task_id_605.dfy-2</v>
      </c>
      <c r="C303" t="s">
        <v>62</v>
      </c>
      <c r="D303">
        <v>2</v>
      </c>
      <c r="E303">
        <f>MAX(IFERROR(VLOOKUP(B303,'Results_ClaudeOpus4.5'!B:E,4,0),0),IFERROR(VLOOKUP(B303,'Results_GPT5.2Low'!B:E,4,0),0))</f>
        <v>0</v>
      </c>
      <c r="F303">
        <f>MAX('Results_ClaudeOpus4.5'!F303,'Results_GPT5.2Low'!F303)</f>
        <v>72.814499999999995</v>
      </c>
      <c r="G303">
        <f>MAX('Results_ClaudeOpus4.5'!G303,'Results_GPT5.2Low'!G303)</f>
        <v>2.3671000000000002</v>
      </c>
      <c r="H303">
        <f>MAX(IFERROR(VLOOKUP(B303,'Results_ClaudeOpus4.5'!B:H,7,0),0),IFERROR(VLOOKUP(B303,'Results_GPT5.2Low'!B:H,7,0),0))</f>
        <v>11.027200000000001</v>
      </c>
      <c r="I303">
        <v>1</v>
      </c>
      <c r="J303">
        <v>1</v>
      </c>
      <c r="K303">
        <v>1</v>
      </c>
      <c r="L303">
        <f t="shared" si="20"/>
        <v>0</v>
      </c>
      <c r="M303">
        <f t="shared" si="21"/>
        <v>0</v>
      </c>
      <c r="N303">
        <f t="shared" si="22"/>
        <v>0</v>
      </c>
      <c r="O303">
        <f t="shared" si="23"/>
        <v>0</v>
      </c>
      <c r="P303">
        <f>MIN(IF(IFERROR(VLOOKUP(B303,'Results_ClaudeOpus4.5'!B:E,4,0),0)=1,VLOOKUP(B303,'Results_ClaudeOpus4.5'!B:P,15,0),1000),IF(IFERROR(VLOOKUP(B303,'Results_GPT5.2Low'!B:E,4,0),0)=1,VLOOKUP(B303,'Results_GPT5.2Low'!B:P,15,0),1000))</f>
        <v>1000</v>
      </c>
      <c r="Q303">
        <f>VLOOKUP(C303,Locs!A:C,3,0)</f>
        <v>22</v>
      </c>
      <c r="R303">
        <f>VLOOKUP(C303,Locs!A:F,6,0)</f>
        <v>1</v>
      </c>
    </row>
    <row r="304" spans="1:18" x14ac:dyDescent="0.45">
      <c r="A304">
        <v>298</v>
      </c>
      <c r="B304" t="str">
        <f t="shared" si="24"/>
        <v>task_id_605.dfy-3</v>
      </c>
      <c r="C304" t="s">
        <v>62</v>
      </c>
      <c r="D304">
        <v>3</v>
      </c>
      <c r="E304">
        <f>MAX(IFERROR(VLOOKUP(B304,'Results_ClaudeOpus4.5'!B:E,4,0),0),IFERROR(VLOOKUP(B304,'Results_GPT5.2Low'!B:E,4,0),0))</f>
        <v>0</v>
      </c>
      <c r="F304">
        <f>MAX('Results_ClaudeOpus4.5'!F304,'Results_GPT5.2Low'!F304)</f>
        <v>10.213200000000001</v>
      </c>
      <c r="G304">
        <f>MAX('Results_ClaudeOpus4.5'!G304,'Results_GPT5.2Low'!G304)</f>
        <v>2.3795999999999999</v>
      </c>
      <c r="H304">
        <f>MAX(IFERROR(VLOOKUP(B304,'Results_ClaudeOpus4.5'!B:H,7,0),0),IFERROR(VLOOKUP(B304,'Results_GPT5.2Low'!B:H,7,0),0))</f>
        <v>25.443300000000001</v>
      </c>
      <c r="I304">
        <v>1</v>
      </c>
      <c r="J304">
        <v>1</v>
      </c>
      <c r="K304">
        <v>1</v>
      </c>
      <c r="L304">
        <f t="shared" si="20"/>
        <v>0</v>
      </c>
      <c r="M304">
        <f t="shared" si="21"/>
        <v>0</v>
      </c>
      <c r="N304">
        <f t="shared" si="22"/>
        <v>0</v>
      </c>
      <c r="O304">
        <f t="shared" si="23"/>
        <v>0</v>
      </c>
      <c r="P304">
        <f>MIN(IF(IFERROR(VLOOKUP(B304,'Results_ClaudeOpus4.5'!B:E,4,0),0)=1,VLOOKUP(B304,'Results_ClaudeOpus4.5'!B:P,15,0),1000),IF(IFERROR(VLOOKUP(B304,'Results_GPT5.2Low'!B:E,4,0),0)=1,VLOOKUP(B304,'Results_GPT5.2Low'!B:P,15,0),1000))</f>
        <v>1000</v>
      </c>
      <c r="Q304">
        <f>VLOOKUP(C304,Locs!A:C,3,0)</f>
        <v>22</v>
      </c>
      <c r="R304">
        <f>VLOOKUP(C304,Locs!A:F,6,0)</f>
        <v>1</v>
      </c>
    </row>
    <row r="305" spans="1:18" x14ac:dyDescent="0.45">
      <c r="A305">
        <v>299</v>
      </c>
      <c r="B305" t="str">
        <f t="shared" si="24"/>
        <v>task_id_605.dfy-4</v>
      </c>
      <c r="C305" t="s">
        <v>62</v>
      </c>
      <c r="D305">
        <v>4</v>
      </c>
      <c r="E305">
        <f>MAX(IFERROR(VLOOKUP(B305,'Results_ClaudeOpus4.5'!B:E,4,0),0),IFERROR(VLOOKUP(B305,'Results_GPT5.2Low'!B:E,4,0),0))</f>
        <v>0</v>
      </c>
      <c r="F305">
        <f>MAX('Results_ClaudeOpus4.5'!F305,'Results_GPT5.2Low'!F305)</f>
        <v>15.4413</v>
      </c>
      <c r="G305">
        <f>MAX('Results_ClaudeOpus4.5'!G305,'Results_GPT5.2Low'!G305)</f>
        <v>2.3860000000000001</v>
      </c>
      <c r="H305">
        <f>MAX(IFERROR(VLOOKUP(B305,'Results_ClaudeOpus4.5'!B:H,7,0),0),IFERROR(VLOOKUP(B305,'Results_GPT5.2Low'!B:H,7,0),0))</f>
        <v>25.542100000000001</v>
      </c>
      <c r="I305">
        <v>1</v>
      </c>
      <c r="J305">
        <v>0</v>
      </c>
      <c r="K305">
        <v>0</v>
      </c>
      <c r="L305">
        <f t="shared" si="20"/>
        <v>0</v>
      </c>
      <c r="M305">
        <f t="shared" si="21"/>
        <v>0</v>
      </c>
      <c r="N305">
        <f t="shared" si="22"/>
        <v>0</v>
      </c>
      <c r="O305">
        <f t="shared" si="23"/>
        <v>0</v>
      </c>
      <c r="P305">
        <f>MIN(IF(IFERROR(VLOOKUP(B305,'Results_ClaudeOpus4.5'!B:E,4,0),0)=1,VLOOKUP(B305,'Results_ClaudeOpus4.5'!B:P,15,0),1000),IF(IFERROR(VLOOKUP(B305,'Results_GPT5.2Low'!B:E,4,0),0)=1,VLOOKUP(B305,'Results_GPT5.2Low'!B:P,15,0),1000))</f>
        <v>1000</v>
      </c>
      <c r="Q305">
        <f>VLOOKUP(C305,Locs!A:C,3,0)</f>
        <v>22</v>
      </c>
      <c r="R305">
        <f>VLOOKUP(C305,Locs!A:F,6,0)</f>
        <v>1</v>
      </c>
    </row>
    <row r="306" spans="1:18" x14ac:dyDescent="0.45">
      <c r="A306">
        <v>300</v>
      </c>
      <c r="B306" t="str">
        <f t="shared" si="24"/>
        <v>task_id_605.dfy-5</v>
      </c>
      <c r="C306" t="s">
        <v>62</v>
      </c>
      <c r="D306">
        <v>5</v>
      </c>
      <c r="E306">
        <f>MAX(IFERROR(VLOOKUP(B306,'Results_ClaudeOpus4.5'!B:E,4,0),0),IFERROR(VLOOKUP(B306,'Results_GPT5.2Low'!B:E,4,0),0))</f>
        <v>0</v>
      </c>
      <c r="F306">
        <f>MAX('Results_ClaudeOpus4.5'!F306,'Results_GPT5.2Low'!F306)</f>
        <v>11.783099999999999</v>
      </c>
      <c r="G306">
        <f>MAX('Results_ClaudeOpus4.5'!G306,'Results_GPT5.2Low'!G306)</f>
        <v>2.3384</v>
      </c>
      <c r="H306">
        <f>MAX(IFERROR(VLOOKUP(B306,'Results_ClaudeOpus4.5'!B:H,7,0),0),IFERROR(VLOOKUP(B306,'Results_GPT5.2Low'!B:H,7,0),0))</f>
        <v>13.196099999999999</v>
      </c>
      <c r="I306">
        <v>1</v>
      </c>
      <c r="J306">
        <v>0</v>
      </c>
      <c r="K306">
        <v>0</v>
      </c>
      <c r="L306">
        <f t="shared" si="20"/>
        <v>0</v>
      </c>
      <c r="M306">
        <f t="shared" si="21"/>
        <v>0</v>
      </c>
      <c r="N306">
        <f t="shared" si="22"/>
        <v>0</v>
      </c>
      <c r="O306">
        <f t="shared" si="23"/>
        <v>0</v>
      </c>
      <c r="P306">
        <f>MIN(IF(IFERROR(VLOOKUP(B306,'Results_ClaudeOpus4.5'!B:E,4,0),0)=1,VLOOKUP(B306,'Results_ClaudeOpus4.5'!B:P,15,0),1000),IF(IFERROR(VLOOKUP(B306,'Results_GPT5.2Low'!B:E,4,0),0)=1,VLOOKUP(B306,'Results_GPT5.2Low'!B:P,15,0),1000))</f>
        <v>1000</v>
      </c>
      <c r="Q306">
        <f>VLOOKUP(C306,Locs!A:C,3,0)</f>
        <v>22</v>
      </c>
      <c r="R306">
        <f>VLOOKUP(C306,Locs!A:F,6,0)</f>
        <v>1</v>
      </c>
    </row>
    <row r="307" spans="1:18" x14ac:dyDescent="0.45">
      <c r="A307">
        <v>301</v>
      </c>
      <c r="B307" t="str">
        <f t="shared" si="24"/>
        <v>task_id_610.dfy-1</v>
      </c>
      <c r="C307" t="s">
        <v>63</v>
      </c>
      <c r="D307">
        <v>1</v>
      </c>
      <c r="E307">
        <f>MAX(IFERROR(VLOOKUP(B307,'Results_ClaudeOpus4.5'!B:E,4,0),0),IFERROR(VLOOKUP(B307,'Results_GPT5.2Low'!B:E,4,0),0))</f>
        <v>1</v>
      </c>
      <c r="F307">
        <f>MAX('Results_ClaudeOpus4.5'!F307,'Results_GPT5.2Low'!F307)</f>
        <v>25.450299999999999</v>
      </c>
      <c r="G307">
        <f>MAX('Results_ClaudeOpus4.5'!G307,'Results_GPT5.2Low'!G307)</f>
        <v>2.1442999999999999</v>
      </c>
      <c r="H307">
        <f>MAX(IFERROR(VLOOKUP(B307,'Results_ClaudeOpus4.5'!B:H,7,0),0),IFERROR(VLOOKUP(B307,'Results_GPT5.2Low'!B:H,7,0),0))</f>
        <v>9.6592000000000002</v>
      </c>
      <c r="I307">
        <v>1</v>
      </c>
      <c r="J307">
        <v>0</v>
      </c>
      <c r="K307">
        <v>0</v>
      </c>
      <c r="L307">
        <f t="shared" si="20"/>
        <v>3</v>
      </c>
      <c r="M307">
        <f t="shared" si="21"/>
        <v>1</v>
      </c>
      <c r="N307">
        <f t="shared" si="22"/>
        <v>1</v>
      </c>
      <c r="O307">
        <f t="shared" si="23"/>
        <v>1</v>
      </c>
      <c r="P307">
        <f>MIN(IF(IFERROR(VLOOKUP(B307,'Results_ClaudeOpus4.5'!B:E,4,0),0)=1,VLOOKUP(B307,'Results_ClaudeOpus4.5'!B:P,15,0),1000),IF(IFERROR(VLOOKUP(B307,'Results_GPT5.2Low'!B:E,4,0),0)=1,VLOOKUP(B307,'Results_GPT5.2Low'!B:P,15,0),1000))</f>
        <v>30</v>
      </c>
      <c r="Q307">
        <f>VLOOKUP(C307,Locs!A:C,3,0)</f>
        <v>26</v>
      </c>
      <c r="R307">
        <f>VLOOKUP(C307,Locs!A:F,6,0)</f>
        <v>0</v>
      </c>
    </row>
    <row r="308" spans="1:18" x14ac:dyDescent="0.45">
      <c r="A308">
        <v>302</v>
      </c>
      <c r="B308" t="str">
        <f t="shared" si="24"/>
        <v>task_id_610.dfy-2</v>
      </c>
      <c r="C308" t="s">
        <v>63</v>
      </c>
      <c r="D308">
        <v>2</v>
      </c>
      <c r="E308">
        <f>MAX(IFERROR(VLOOKUP(B308,'Results_ClaudeOpus4.5'!B:E,4,0),0),IFERROR(VLOOKUP(B308,'Results_GPT5.2Low'!B:E,4,0),0))</f>
        <v>1</v>
      </c>
      <c r="F308">
        <f>MAX('Results_ClaudeOpus4.5'!F308,'Results_GPT5.2Low'!F308)</f>
        <v>14.31</v>
      </c>
      <c r="G308">
        <f>MAX('Results_ClaudeOpus4.5'!G308,'Results_GPT5.2Low'!G308)</f>
        <v>1.377</v>
      </c>
      <c r="H308">
        <f>MAX(IFERROR(VLOOKUP(B308,'Results_ClaudeOpus4.5'!B:H,7,0),0),IFERROR(VLOOKUP(B308,'Results_GPT5.2Low'!B:H,7,0),0))</f>
        <v>9.1714000000000002</v>
      </c>
      <c r="I308">
        <v>-1</v>
      </c>
      <c r="J308">
        <v>0</v>
      </c>
      <c r="K308">
        <v>0</v>
      </c>
      <c r="L308">
        <f t="shared" si="20"/>
        <v>3</v>
      </c>
      <c r="M308">
        <f t="shared" si="21"/>
        <v>1</v>
      </c>
      <c r="N308">
        <f t="shared" si="22"/>
        <v>1</v>
      </c>
      <c r="O308">
        <f t="shared" si="23"/>
        <v>1</v>
      </c>
      <c r="P308">
        <f>MIN(IF(IFERROR(VLOOKUP(B308,'Results_ClaudeOpus4.5'!B:E,4,0),0)=1,VLOOKUP(B308,'Results_ClaudeOpus4.5'!B:P,15,0),1000),IF(IFERROR(VLOOKUP(B308,'Results_GPT5.2Low'!B:E,4,0),0)=1,VLOOKUP(B308,'Results_GPT5.2Low'!B:P,15,0),1000))</f>
        <v>30</v>
      </c>
      <c r="Q308">
        <f>VLOOKUP(C308,Locs!A:C,3,0)</f>
        <v>26</v>
      </c>
      <c r="R308">
        <f>VLOOKUP(C308,Locs!A:F,6,0)</f>
        <v>0</v>
      </c>
    </row>
    <row r="309" spans="1:18" x14ac:dyDescent="0.45">
      <c r="A309">
        <v>303</v>
      </c>
      <c r="B309" t="str">
        <f t="shared" si="24"/>
        <v>task_id_610.dfy-3</v>
      </c>
      <c r="C309" t="s">
        <v>63</v>
      </c>
      <c r="D309">
        <v>3</v>
      </c>
      <c r="E309">
        <f>MAX(IFERROR(VLOOKUP(B309,'Results_ClaudeOpus4.5'!B:E,4,0),0),IFERROR(VLOOKUP(B309,'Results_GPT5.2Low'!B:E,4,0),0))</f>
        <v>1</v>
      </c>
      <c r="F309">
        <f>MAX('Results_ClaudeOpus4.5'!F309,'Results_GPT5.2Low'!F309)</f>
        <v>27.193300000000001</v>
      </c>
      <c r="G309">
        <f>MAX('Results_ClaudeOpus4.5'!G309,'Results_GPT5.2Low'!G309)</f>
        <v>1.3977999999999999</v>
      </c>
      <c r="H309">
        <f>MAX(IFERROR(VLOOKUP(B309,'Results_ClaudeOpus4.5'!B:H,7,0),0),IFERROR(VLOOKUP(B309,'Results_GPT5.2Low'!B:H,7,0),0))</f>
        <v>15.4253</v>
      </c>
      <c r="I309">
        <v>-1</v>
      </c>
      <c r="J309">
        <v>0</v>
      </c>
      <c r="K309">
        <v>0</v>
      </c>
      <c r="L309">
        <f t="shared" si="20"/>
        <v>3</v>
      </c>
      <c r="M309">
        <f t="shared" si="21"/>
        <v>1</v>
      </c>
      <c r="N309">
        <f t="shared" si="22"/>
        <v>1</v>
      </c>
      <c r="O309">
        <f t="shared" si="23"/>
        <v>1</v>
      </c>
      <c r="P309">
        <f>MIN(IF(IFERROR(VLOOKUP(B309,'Results_ClaudeOpus4.5'!B:E,4,0),0)=1,VLOOKUP(B309,'Results_ClaudeOpus4.5'!B:P,15,0),1000),IF(IFERROR(VLOOKUP(B309,'Results_GPT5.2Low'!B:E,4,0),0)=1,VLOOKUP(B309,'Results_GPT5.2Low'!B:P,15,0),1000))</f>
        <v>30</v>
      </c>
      <c r="Q309">
        <f>VLOOKUP(C309,Locs!A:C,3,0)</f>
        <v>26</v>
      </c>
      <c r="R309">
        <f>VLOOKUP(C309,Locs!A:F,6,0)</f>
        <v>0</v>
      </c>
    </row>
    <row r="310" spans="1:18" x14ac:dyDescent="0.45">
      <c r="A310">
        <v>304</v>
      </c>
      <c r="B310" t="str">
        <f t="shared" si="24"/>
        <v>task_id_616.dfy-1</v>
      </c>
      <c r="C310" t="s">
        <v>64</v>
      </c>
      <c r="D310">
        <v>1</v>
      </c>
      <c r="E310">
        <f>MAX(IFERROR(VLOOKUP(B310,'Results_ClaudeOpus4.5'!B:E,4,0),0),IFERROR(VLOOKUP(B310,'Results_GPT5.2Low'!B:E,4,0),0))</f>
        <v>1</v>
      </c>
      <c r="F310">
        <f>MAX('Results_ClaudeOpus4.5'!F310,'Results_GPT5.2Low'!F310)</f>
        <v>22.0321</v>
      </c>
      <c r="G310">
        <f>MAX('Results_ClaudeOpus4.5'!G310,'Results_GPT5.2Low'!G310)</f>
        <v>1.7182999999999999</v>
      </c>
      <c r="H310">
        <f>MAX(IFERROR(VLOOKUP(B310,'Results_ClaudeOpus4.5'!B:H,7,0),0),IFERROR(VLOOKUP(B310,'Results_GPT5.2Low'!B:H,7,0),0))</f>
        <v>6.4089999999999998</v>
      </c>
      <c r="I310">
        <v>-1</v>
      </c>
      <c r="J310">
        <v>0</v>
      </c>
      <c r="K310">
        <v>0</v>
      </c>
      <c r="L310">
        <f t="shared" si="20"/>
        <v>3</v>
      </c>
      <c r="M310">
        <f t="shared" si="21"/>
        <v>1</v>
      </c>
      <c r="N310">
        <f t="shared" si="22"/>
        <v>1</v>
      </c>
      <c r="O310">
        <f t="shared" si="23"/>
        <v>1</v>
      </c>
      <c r="P310">
        <f>MIN(IF(IFERROR(VLOOKUP(B310,'Results_ClaudeOpus4.5'!B:E,4,0),0)=1,VLOOKUP(B310,'Results_ClaudeOpus4.5'!B:P,15,0),1000),IF(IFERROR(VLOOKUP(B310,'Results_GPT5.2Low'!B:E,4,0),0)=1,VLOOKUP(B310,'Results_GPT5.2Low'!B:P,15,0),1000))</f>
        <v>24</v>
      </c>
      <c r="Q310">
        <f>VLOOKUP(C310,Locs!A:C,3,0)</f>
        <v>24</v>
      </c>
      <c r="R310">
        <f>VLOOKUP(C310,Locs!A:F,6,0)</f>
        <v>0</v>
      </c>
    </row>
    <row r="311" spans="1:18" x14ac:dyDescent="0.45">
      <c r="A311">
        <v>305</v>
      </c>
      <c r="B311" t="str">
        <f t="shared" si="24"/>
        <v>task_id_616.dfy-2</v>
      </c>
      <c r="C311" t="s">
        <v>64</v>
      </c>
      <c r="D311">
        <v>2</v>
      </c>
      <c r="E311">
        <f>MAX(IFERROR(VLOOKUP(B311,'Results_ClaudeOpus4.5'!B:E,4,0),0),IFERROR(VLOOKUP(B311,'Results_GPT5.2Low'!B:E,4,0),0))</f>
        <v>1</v>
      </c>
      <c r="F311">
        <f>MAX('Results_ClaudeOpus4.5'!F311,'Results_GPT5.2Low'!F311)</f>
        <v>16.214700000000001</v>
      </c>
      <c r="G311">
        <f>MAX('Results_ClaudeOpus4.5'!G311,'Results_GPT5.2Low'!G311)</f>
        <v>1.3098000000000001</v>
      </c>
      <c r="H311">
        <f>MAX(IFERROR(VLOOKUP(B311,'Results_ClaudeOpus4.5'!B:H,7,0),0),IFERROR(VLOOKUP(B311,'Results_GPT5.2Low'!B:H,7,0),0))</f>
        <v>6.9143999999999997</v>
      </c>
      <c r="I311">
        <v>1</v>
      </c>
      <c r="J311">
        <v>1</v>
      </c>
      <c r="K311">
        <v>1</v>
      </c>
      <c r="L311">
        <f t="shared" si="20"/>
        <v>3</v>
      </c>
      <c r="M311">
        <f t="shared" si="21"/>
        <v>1</v>
      </c>
      <c r="N311">
        <f t="shared" si="22"/>
        <v>1</v>
      </c>
      <c r="O311">
        <f t="shared" si="23"/>
        <v>1</v>
      </c>
      <c r="P311">
        <f>MIN(IF(IFERROR(VLOOKUP(B311,'Results_ClaudeOpus4.5'!B:E,4,0),0)=1,VLOOKUP(B311,'Results_ClaudeOpus4.5'!B:P,15,0),1000),IF(IFERROR(VLOOKUP(B311,'Results_GPT5.2Low'!B:E,4,0),0)=1,VLOOKUP(B311,'Results_GPT5.2Low'!B:P,15,0),1000))</f>
        <v>24</v>
      </c>
      <c r="Q311">
        <f>VLOOKUP(C311,Locs!A:C,3,0)</f>
        <v>24</v>
      </c>
      <c r="R311">
        <f>VLOOKUP(C311,Locs!A:F,6,0)</f>
        <v>0</v>
      </c>
    </row>
    <row r="312" spans="1:18" x14ac:dyDescent="0.45">
      <c r="A312">
        <v>306</v>
      </c>
      <c r="B312" t="str">
        <f t="shared" si="24"/>
        <v>task_id_616.dfy-3</v>
      </c>
      <c r="C312" t="s">
        <v>64</v>
      </c>
      <c r="D312">
        <v>3</v>
      </c>
      <c r="E312">
        <f>MAX(IFERROR(VLOOKUP(B312,'Results_ClaudeOpus4.5'!B:E,4,0),0),IFERROR(VLOOKUP(B312,'Results_GPT5.2Low'!B:E,4,0),0))</f>
        <v>1</v>
      </c>
      <c r="F312">
        <f>MAX('Results_ClaudeOpus4.5'!F312,'Results_GPT5.2Low'!F312)</f>
        <v>40.728200000000001</v>
      </c>
      <c r="G312">
        <f>MAX('Results_ClaudeOpus4.5'!G312,'Results_GPT5.2Low'!G312)</f>
        <v>1.4835</v>
      </c>
      <c r="H312">
        <f>MAX(IFERROR(VLOOKUP(B312,'Results_ClaudeOpus4.5'!B:H,7,0),0),IFERROR(VLOOKUP(B312,'Results_GPT5.2Low'!B:H,7,0),0))</f>
        <v>11.4078</v>
      </c>
      <c r="I312">
        <v>1</v>
      </c>
      <c r="J312">
        <v>1</v>
      </c>
      <c r="K312">
        <v>1</v>
      </c>
      <c r="L312">
        <f t="shared" si="20"/>
        <v>3</v>
      </c>
      <c r="M312">
        <f t="shared" si="21"/>
        <v>1</v>
      </c>
      <c r="N312">
        <f t="shared" si="22"/>
        <v>1</v>
      </c>
      <c r="O312">
        <f t="shared" si="23"/>
        <v>1</v>
      </c>
      <c r="P312">
        <f>MIN(IF(IFERROR(VLOOKUP(B312,'Results_ClaudeOpus4.5'!B:E,4,0),0)=1,VLOOKUP(B312,'Results_ClaudeOpus4.5'!B:P,15,0),1000),IF(IFERROR(VLOOKUP(B312,'Results_GPT5.2Low'!B:E,4,0),0)=1,VLOOKUP(B312,'Results_GPT5.2Low'!B:P,15,0),1000))</f>
        <v>24</v>
      </c>
      <c r="Q312">
        <f>VLOOKUP(C312,Locs!A:C,3,0)</f>
        <v>24</v>
      </c>
      <c r="R312">
        <f>VLOOKUP(C312,Locs!A:F,6,0)</f>
        <v>0</v>
      </c>
    </row>
    <row r="313" spans="1:18" x14ac:dyDescent="0.45">
      <c r="A313">
        <v>307</v>
      </c>
      <c r="B313" t="str">
        <f t="shared" si="24"/>
        <v>task_id_62.dfy-1</v>
      </c>
      <c r="C313" t="s">
        <v>65</v>
      </c>
      <c r="D313">
        <v>1</v>
      </c>
      <c r="E313">
        <f>MAX(IFERROR(VLOOKUP(B313,'Results_ClaudeOpus4.5'!B:E,4,0),0),IFERROR(VLOOKUP(B313,'Results_GPT5.2Low'!B:E,4,0),0))</f>
        <v>0</v>
      </c>
      <c r="F313">
        <f>MAX('Results_ClaudeOpus4.5'!F313,'Results_GPT5.2Low'!F313)</f>
        <v>13.797700000000001</v>
      </c>
      <c r="G313">
        <f>MAX('Results_ClaudeOpus4.5'!G313,'Results_GPT5.2Low'!G313)</f>
        <v>2.335</v>
      </c>
      <c r="H313">
        <f>MAX(IFERROR(VLOOKUP(B313,'Results_ClaudeOpus4.5'!B:H,7,0),0),IFERROR(VLOOKUP(B313,'Results_GPT5.2Low'!B:H,7,0),0))</f>
        <v>6.8509000000000002</v>
      </c>
      <c r="I313">
        <v>1</v>
      </c>
      <c r="J313">
        <v>1</v>
      </c>
      <c r="K313">
        <v>1</v>
      </c>
      <c r="L313">
        <f t="shared" si="20"/>
        <v>0</v>
      </c>
      <c r="M313">
        <f t="shared" si="21"/>
        <v>0</v>
      </c>
      <c r="N313">
        <f t="shared" si="22"/>
        <v>0</v>
      </c>
      <c r="O313">
        <f t="shared" si="23"/>
        <v>0</v>
      </c>
      <c r="P313">
        <f>MIN(IF(IFERROR(VLOOKUP(B313,'Results_ClaudeOpus4.5'!B:E,4,0),0)=1,VLOOKUP(B313,'Results_ClaudeOpus4.5'!B:P,15,0),1000),IF(IFERROR(VLOOKUP(B313,'Results_GPT5.2Low'!B:E,4,0),0)=1,VLOOKUP(B313,'Results_GPT5.2Low'!B:P,15,0),1000))</f>
        <v>1000</v>
      </c>
      <c r="Q313">
        <f>VLOOKUP(C313,Locs!A:C,3,0)</f>
        <v>30</v>
      </c>
      <c r="R313">
        <f>VLOOKUP(C313,Locs!A:F,6,0)</f>
        <v>3</v>
      </c>
    </row>
    <row r="314" spans="1:18" x14ac:dyDescent="0.45">
      <c r="A314">
        <v>308</v>
      </c>
      <c r="B314" t="str">
        <f t="shared" si="24"/>
        <v>task_id_62.dfy-2</v>
      </c>
      <c r="C314" t="s">
        <v>65</v>
      </c>
      <c r="D314">
        <v>2</v>
      </c>
      <c r="E314">
        <f>MAX(IFERROR(VLOOKUP(B314,'Results_ClaudeOpus4.5'!B:E,4,0),0),IFERROR(VLOOKUP(B314,'Results_GPT5.2Low'!B:E,4,0),0))</f>
        <v>0</v>
      </c>
      <c r="F314">
        <f>MAX('Results_ClaudeOpus4.5'!F314,'Results_GPT5.2Low'!F314)</f>
        <v>18.859100000000002</v>
      </c>
      <c r="G314">
        <f>MAX('Results_ClaudeOpus4.5'!G314,'Results_GPT5.2Low'!G314)</f>
        <v>1.3196000000000001</v>
      </c>
      <c r="H314">
        <f>MAX(IFERROR(VLOOKUP(B314,'Results_ClaudeOpus4.5'!B:H,7,0),0),IFERROR(VLOOKUP(B314,'Results_GPT5.2Low'!B:H,7,0),0))</f>
        <v>7.9534000000000002</v>
      </c>
      <c r="I314">
        <v>0</v>
      </c>
      <c r="J314">
        <v>0</v>
      </c>
      <c r="K314">
        <v>0</v>
      </c>
      <c r="L314">
        <f t="shared" si="20"/>
        <v>0</v>
      </c>
      <c r="M314">
        <f t="shared" si="21"/>
        <v>0</v>
      </c>
      <c r="N314">
        <f t="shared" si="22"/>
        <v>0</v>
      </c>
      <c r="O314">
        <f t="shared" si="23"/>
        <v>0</v>
      </c>
      <c r="P314">
        <f>MIN(IF(IFERROR(VLOOKUP(B314,'Results_ClaudeOpus4.5'!B:E,4,0),0)=1,VLOOKUP(B314,'Results_ClaudeOpus4.5'!B:P,15,0),1000),IF(IFERROR(VLOOKUP(B314,'Results_GPT5.2Low'!B:E,4,0),0)=1,VLOOKUP(B314,'Results_GPT5.2Low'!B:P,15,0),1000))</f>
        <v>1000</v>
      </c>
      <c r="Q314">
        <f>VLOOKUP(C314,Locs!A:C,3,0)</f>
        <v>30</v>
      </c>
      <c r="R314">
        <f>VLOOKUP(C314,Locs!A:F,6,0)</f>
        <v>3</v>
      </c>
    </row>
    <row r="315" spans="1:18" x14ac:dyDescent="0.45">
      <c r="A315">
        <v>309</v>
      </c>
      <c r="B315" t="str">
        <f t="shared" si="24"/>
        <v>task_id_62.dfy-3</v>
      </c>
      <c r="C315" t="s">
        <v>65</v>
      </c>
      <c r="D315">
        <v>3</v>
      </c>
      <c r="E315">
        <f>MAX(IFERROR(VLOOKUP(B315,'Results_ClaudeOpus4.5'!B:E,4,0),0),IFERROR(VLOOKUP(B315,'Results_GPT5.2Low'!B:E,4,0),0))</f>
        <v>0</v>
      </c>
      <c r="F315">
        <f>MAX('Results_ClaudeOpus4.5'!F315,'Results_GPT5.2Low'!F315)</f>
        <v>11.029400000000001</v>
      </c>
      <c r="G315">
        <f>MAX('Results_ClaudeOpus4.5'!G315,'Results_GPT5.2Low'!G315)</f>
        <v>2.3894000000000002</v>
      </c>
      <c r="H315">
        <f>MAX(IFERROR(VLOOKUP(B315,'Results_ClaudeOpus4.5'!B:H,7,0),0),IFERROR(VLOOKUP(B315,'Results_GPT5.2Low'!B:H,7,0),0))</f>
        <v>12.1357</v>
      </c>
      <c r="I315">
        <v>0</v>
      </c>
      <c r="J315">
        <v>0</v>
      </c>
      <c r="K315">
        <v>0</v>
      </c>
      <c r="L315">
        <f t="shared" si="20"/>
        <v>0</v>
      </c>
      <c r="M315">
        <f t="shared" si="21"/>
        <v>0</v>
      </c>
      <c r="N315">
        <f t="shared" si="22"/>
        <v>0</v>
      </c>
      <c r="O315">
        <f t="shared" si="23"/>
        <v>0</v>
      </c>
      <c r="P315">
        <f>MIN(IF(IFERROR(VLOOKUP(B315,'Results_ClaudeOpus4.5'!B:E,4,0),0)=1,VLOOKUP(B315,'Results_ClaudeOpus4.5'!B:P,15,0),1000),IF(IFERROR(VLOOKUP(B315,'Results_GPT5.2Low'!B:E,4,0),0)=1,VLOOKUP(B315,'Results_GPT5.2Low'!B:P,15,0),1000))</f>
        <v>1000</v>
      </c>
      <c r="Q315">
        <f>VLOOKUP(C315,Locs!A:C,3,0)</f>
        <v>30</v>
      </c>
      <c r="R315">
        <f>VLOOKUP(C315,Locs!A:F,6,0)</f>
        <v>3</v>
      </c>
    </row>
    <row r="316" spans="1:18" x14ac:dyDescent="0.45">
      <c r="A316">
        <v>310</v>
      </c>
      <c r="B316" t="str">
        <f t="shared" si="24"/>
        <v>task_id_62.dfy-4</v>
      </c>
      <c r="C316" t="s">
        <v>65</v>
      </c>
      <c r="D316">
        <v>4</v>
      </c>
      <c r="E316">
        <f>MAX(IFERROR(VLOOKUP(B316,'Results_ClaudeOpus4.5'!B:E,4,0),0),IFERROR(VLOOKUP(B316,'Results_GPT5.2Low'!B:E,4,0),0))</f>
        <v>0</v>
      </c>
      <c r="F316">
        <f>MAX('Results_ClaudeOpus4.5'!F316,'Results_GPT5.2Low'!F316)</f>
        <v>25.445399999999999</v>
      </c>
      <c r="G316">
        <f>MAX('Results_ClaudeOpus4.5'!G316,'Results_GPT5.2Low'!G316)</f>
        <v>2.1867000000000001</v>
      </c>
      <c r="H316">
        <f>MAX(IFERROR(VLOOKUP(B316,'Results_ClaudeOpus4.5'!B:H,7,0),0),IFERROR(VLOOKUP(B316,'Results_GPT5.2Low'!B:H,7,0),0))</f>
        <v>10.207800000000001</v>
      </c>
      <c r="I316">
        <v>0</v>
      </c>
      <c r="J316">
        <v>0</v>
      </c>
      <c r="K316">
        <v>0</v>
      </c>
      <c r="L316">
        <f t="shared" si="20"/>
        <v>0</v>
      </c>
      <c r="M316">
        <f t="shared" si="21"/>
        <v>0</v>
      </c>
      <c r="N316">
        <f t="shared" si="22"/>
        <v>0</v>
      </c>
      <c r="O316">
        <f t="shared" si="23"/>
        <v>0</v>
      </c>
      <c r="P316">
        <f>MIN(IF(IFERROR(VLOOKUP(B316,'Results_ClaudeOpus4.5'!B:E,4,0),0)=1,VLOOKUP(B316,'Results_ClaudeOpus4.5'!B:P,15,0),1000),IF(IFERROR(VLOOKUP(B316,'Results_GPT5.2Low'!B:E,4,0),0)=1,VLOOKUP(B316,'Results_GPT5.2Low'!B:P,15,0),1000))</f>
        <v>1000</v>
      </c>
      <c r="Q316">
        <f>VLOOKUP(C316,Locs!A:C,3,0)</f>
        <v>30</v>
      </c>
      <c r="R316">
        <f>VLOOKUP(C316,Locs!A:F,6,0)</f>
        <v>3</v>
      </c>
    </row>
    <row r="317" spans="1:18" x14ac:dyDescent="0.45">
      <c r="A317">
        <v>316</v>
      </c>
      <c r="B317" t="str">
        <f t="shared" si="24"/>
        <v>task_id_62.dfy-5</v>
      </c>
      <c r="C317" t="s">
        <v>65</v>
      </c>
      <c r="D317">
        <v>5</v>
      </c>
      <c r="E317">
        <f>MAX(IFERROR(VLOOKUP(B317,'Results_ClaudeOpus4.5'!B:E,4,0),0),IFERROR(VLOOKUP(B317,'Results_GPT5.2Low'!B:E,4,0),0))</f>
        <v>0</v>
      </c>
      <c r="F317">
        <f>MAX('Results_ClaudeOpus4.5'!F317,'Results_GPT5.2Low'!F317)</f>
        <v>25.5457</v>
      </c>
      <c r="G317">
        <f>MAX('Results_ClaudeOpus4.5'!G317,'Results_GPT5.2Low'!G317)</f>
        <v>1.3958999999999999</v>
      </c>
      <c r="H317">
        <f>MAX(IFERROR(VLOOKUP(B317,'Results_ClaudeOpus4.5'!B:H,7,0),0),IFERROR(VLOOKUP(B317,'Results_GPT5.2Low'!B:H,7,0),0))</f>
        <v>25.708600000000001</v>
      </c>
      <c r="I317">
        <v>1</v>
      </c>
      <c r="J317">
        <v>1</v>
      </c>
      <c r="K317">
        <v>1</v>
      </c>
      <c r="L317">
        <f t="shared" si="20"/>
        <v>0</v>
      </c>
      <c r="M317">
        <f t="shared" si="21"/>
        <v>0</v>
      </c>
      <c r="N317">
        <f t="shared" si="22"/>
        <v>0</v>
      </c>
      <c r="O317">
        <f t="shared" si="23"/>
        <v>0</v>
      </c>
      <c r="P317">
        <f>MIN(IF(IFERROR(VLOOKUP(B317,'Results_ClaudeOpus4.5'!B:E,4,0),0)=1,VLOOKUP(B317,'Results_ClaudeOpus4.5'!B:P,15,0),1000),IF(IFERROR(VLOOKUP(B317,'Results_GPT5.2Low'!B:E,4,0),0)=1,VLOOKUP(B317,'Results_GPT5.2Low'!B:P,15,0),1000))</f>
        <v>1000</v>
      </c>
      <c r="Q317">
        <f>VLOOKUP(C317,Locs!A:C,3,0)</f>
        <v>30</v>
      </c>
      <c r="R317">
        <f>VLOOKUP(C317,Locs!A:F,6,0)</f>
        <v>3</v>
      </c>
    </row>
    <row r="318" spans="1:18" x14ac:dyDescent="0.45">
      <c r="A318">
        <v>317</v>
      </c>
      <c r="B318" t="str">
        <f t="shared" si="24"/>
        <v>task_id_623.dfy-1</v>
      </c>
      <c r="C318" t="s">
        <v>66</v>
      </c>
      <c r="D318">
        <v>1</v>
      </c>
      <c r="E318">
        <f>MAX(IFERROR(VLOOKUP(B318,'Results_ClaudeOpus4.5'!B:E,4,0),0),IFERROR(VLOOKUP(B318,'Results_GPT5.2Low'!B:E,4,0),0))</f>
        <v>1</v>
      </c>
      <c r="F318">
        <f>MAX('Results_ClaudeOpus4.5'!F318,'Results_GPT5.2Low'!F318)</f>
        <v>13.198700000000001</v>
      </c>
      <c r="G318">
        <f>MAX('Results_ClaudeOpus4.5'!G318,'Results_GPT5.2Low'!G318)</f>
        <v>2.2814999999999999</v>
      </c>
      <c r="H318">
        <f>MAX(IFERROR(VLOOKUP(B318,'Results_ClaudeOpus4.5'!B:H,7,0),0),IFERROR(VLOOKUP(B318,'Results_GPT5.2Low'!B:H,7,0),0))</f>
        <v>11.1099</v>
      </c>
      <c r="I318">
        <v>1</v>
      </c>
      <c r="J318">
        <v>1</v>
      </c>
      <c r="K318">
        <v>1</v>
      </c>
      <c r="L318">
        <f t="shared" si="20"/>
        <v>3</v>
      </c>
      <c r="M318">
        <f t="shared" si="21"/>
        <v>1</v>
      </c>
      <c r="N318">
        <f t="shared" si="22"/>
        <v>1</v>
      </c>
      <c r="O318">
        <f t="shared" si="23"/>
        <v>1</v>
      </c>
      <c r="P318">
        <f>MIN(IF(IFERROR(VLOOKUP(B318,'Results_ClaudeOpus4.5'!B:E,4,0),0)=1,VLOOKUP(B318,'Results_ClaudeOpus4.5'!B:P,15,0),1000),IF(IFERROR(VLOOKUP(B318,'Results_GPT5.2Low'!B:E,4,0),0)=1,VLOOKUP(B318,'Results_GPT5.2Low'!B:P,15,0),1000))</f>
        <v>24</v>
      </c>
      <c r="Q318">
        <f>VLOOKUP(C318,Locs!A:C,3,0)</f>
        <v>25</v>
      </c>
      <c r="R318">
        <f>VLOOKUP(C318,Locs!A:F,6,0)</f>
        <v>0</v>
      </c>
    </row>
    <row r="319" spans="1:18" x14ac:dyDescent="0.45">
      <c r="A319">
        <v>318</v>
      </c>
      <c r="B319" t="str">
        <f t="shared" si="24"/>
        <v>task_id_623.dfy-2</v>
      </c>
      <c r="C319" t="s">
        <v>66</v>
      </c>
      <c r="D319">
        <v>2</v>
      </c>
      <c r="E319">
        <f>MAX(IFERROR(VLOOKUP(B319,'Results_ClaudeOpus4.5'!B:E,4,0),0),IFERROR(VLOOKUP(B319,'Results_GPT5.2Low'!B:E,4,0),0))</f>
        <v>1</v>
      </c>
      <c r="F319">
        <f>MAX('Results_ClaudeOpus4.5'!F319,'Results_GPT5.2Low'!F319)</f>
        <v>9.6832999999999991</v>
      </c>
      <c r="G319">
        <f>MAX('Results_ClaudeOpus4.5'!G319,'Results_GPT5.2Low'!G319)</f>
        <v>2.7644000000000002</v>
      </c>
      <c r="H319">
        <f>MAX(IFERROR(VLOOKUP(B319,'Results_ClaudeOpus4.5'!B:H,7,0),0),IFERROR(VLOOKUP(B319,'Results_GPT5.2Low'!B:H,7,0),0))</f>
        <v>7.6315</v>
      </c>
      <c r="I319">
        <v>1</v>
      </c>
      <c r="J319">
        <v>1</v>
      </c>
      <c r="K319">
        <v>1</v>
      </c>
      <c r="L319">
        <f t="shared" si="20"/>
        <v>3</v>
      </c>
      <c r="M319">
        <f t="shared" si="21"/>
        <v>1</v>
      </c>
      <c r="N319">
        <f t="shared" si="22"/>
        <v>1</v>
      </c>
      <c r="O319">
        <f t="shared" si="23"/>
        <v>1</v>
      </c>
      <c r="P319">
        <f>MIN(IF(IFERROR(VLOOKUP(B319,'Results_ClaudeOpus4.5'!B:E,4,0),0)=1,VLOOKUP(B319,'Results_ClaudeOpus4.5'!B:P,15,0),1000),IF(IFERROR(VLOOKUP(B319,'Results_GPT5.2Low'!B:E,4,0),0)=1,VLOOKUP(B319,'Results_GPT5.2Low'!B:P,15,0),1000))</f>
        <v>24</v>
      </c>
      <c r="Q319">
        <f>VLOOKUP(C319,Locs!A:C,3,0)</f>
        <v>25</v>
      </c>
      <c r="R319">
        <f>VLOOKUP(C319,Locs!A:F,6,0)</f>
        <v>0</v>
      </c>
    </row>
    <row r="320" spans="1:18" x14ac:dyDescent="0.45">
      <c r="A320">
        <v>319</v>
      </c>
      <c r="B320" t="str">
        <f t="shared" si="24"/>
        <v>task_id_623.dfy-3</v>
      </c>
      <c r="C320" t="s">
        <v>66</v>
      </c>
      <c r="D320">
        <v>3</v>
      </c>
      <c r="E320">
        <f>MAX(IFERROR(VLOOKUP(B320,'Results_ClaudeOpus4.5'!B:E,4,0),0),IFERROR(VLOOKUP(B320,'Results_GPT5.2Low'!B:E,4,0),0))</f>
        <v>1</v>
      </c>
      <c r="F320">
        <f>MAX('Results_ClaudeOpus4.5'!F320,'Results_GPT5.2Low'!F320)</f>
        <v>9.1729000000000003</v>
      </c>
      <c r="G320">
        <f>MAX('Results_ClaudeOpus4.5'!G320,'Results_GPT5.2Low'!G320)</f>
        <v>2.2597999999999998</v>
      </c>
      <c r="H320">
        <f>MAX(IFERROR(VLOOKUP(B320,'Results_ClaudeOpus4.5'!B:H,7,0),0),IFERROR(VLOOKUP(B320,'Results_GPT5.2Low'!B:H,7,0),0))</f>
        <v>22.310199999999998</v>
      </c>
      <c r="I320">
        <v>1</v>
      </c>
      <c r="J320">
        <v>0</v>
      </c>
      <c r="K320">
        <v>0</v>
      </c>
      <c r="L320">
        <f t="shared" si="20"/>
        <v>3</v>
      </c>
      <c r="M320">
        <f t="shared" si="21"/>
        <v>1</v>
      </c>
      <c r="N320">
        <f t="shared" si="22"/>
        <v>1</v>
      </c>
      <c r="O320">
        <f t="shared" si="23"/>
        <v>1</v>
      </c>
      <c r="P320">
        <f>MIN(IF(IFERROR(VLOOKUP(B320,'Results_ClaudeOpus4.5'!B:E,4,0),0)=1,VLOOKUP(B320,'Results_ClaudeOpus4.5'!B:P,15,0),1000),IF(IFERROR(VLOOKUP(B320,'Results_GPT5.2Low'!B:E,4,0),0)=1,VLOOKUP(B320,'Results_GPT5.2Low'!B:P,15,0),1000))</f>
        <v>24</v>
      </c>
      <c r="Q320">
        <f>VLOOKUP(C320,Locs!A:C,3,0)</f>
        <v>25</v>
      </c>
      <c r="R320">
        <f>VLOOKUP(C320,Locs!A:F,6,0)</f>
        <v>0</v>
      </c>
    </row>
    <row r="321" spans="1:18" x14ac:dyDescent="0.45">
      <c r="A321">
        <v>320</v>
      </c>
      <c r="B321" t="str">
        <f t="shared" si="24"/>
        <v>task_id_624.dfy-1</v>
      </c>
      <c r="C321" t="s">
        <v>67</v>
      </c>
      <c r="D321">
        <v>1</v>
      </c>
      <c r="E321">
        <f>MAX(IFERROR(VLOOKUP(B321,'Results_ClaudeOpus4.5'!B:E,4,0),0),IFERROR(VLOOKUP(B321,'Results_GPT5.2Low'!B:E,4,0),0))</f>
        <v>1</v>
      </c>
      <c r="F321">
        <f>MAX('Results_ClaudeOpus4.5'!F321,'Results_GPT5.2Low'!F321)</f>
        <v>15.4274</v>
      </c>
      <c r="G321">
        <f>MAX('Results_ClaudeOpus4.5'!G321,'Results_GPT5.2Low'!G321)</f>
        <v>2.2364999999999999</v>
      </c>
      <c r="H321">
        <f>MAX(IFERROR(VLOOKUP(B321,'Results_ClaudeOpus4.5'!B:H,7,0),0),IFERROR(VLOOKUP(B321,'Results_GPT5.2Low'!B:H,7,0),0))</f>
        <v>8.2756000000000007</v>
      </c>
      <c r="I321">
        <v>1</v>
      </c>
      <c r="J321">
        <v>0</v>
      </c>
      <c r="K321">
        <v>0</v>
      </c>
      <c r="L321">
        <f t="shared" si="20"/>
        <v>3</v>
      </c>
      <c r="M321">
        <f t="shared" si="21"/>
        <v>1</v>
      </c>
      <c r="N321">
        <f t="shared" si="22"/>
        <v>1</v>
      </c>
      <c r="O321">
        <f t="shared" si="23"/>
        <v>1</v>
      </c>
      <c r="P321">
        <f>MIN(IF(IFERROR(VLOOKUP(B321,'Results_ClaudeOpus4.5'!B:E,4,0),0)=1,VLOOKUP(B321,'Results_ClaudeOpus4.5'!B:P,15,0),1000),IF(IFERROR(VLOOKUP(B321,'Results_GPT5.2Low'!B:E,4,0),0)=1,VLOOKUP(B321,'Results_GPT5.2Low'!B:P,15,0),1000))</f>
        <v>21</v>
      </c>
      <c r="Q321">
        <f>VLOOKUP(C321,Locs!A:C,3,0)</f>
        <v>22</v>
      </c>
      <c r="R321">
        <f>VLOOKUP(C321,Locs!A:F,6,0)</f>
        <v>0</v>
      </c>
    </row>
    <row r="322" spans="1:18" x14ac:dyDescent="0.45">
      <c r="A322">
        <v>321</v>
      </c>
      <c r="B322" t="str">
        <f t="shared" si="24"/>
        <v>task_id_624.dfy-2</v>
      </c>
      <c r="C322" t="s">
        <v>67</v>
      </c>
      <c r="D322">
        <v>2</v>
      </c>
      <c r="E322">
        <f>MAX(IFERROR(VLOOKUP(B322,'Results_ClaudeOpus4.5'!B:E,4,0),0),IFERROR(VLOOKUP(B322,'Results_GPT5.2Low'!B:E,4,0),0))</f>
        <v>1</v>
      </c>
      <c r="F322">
        <f>MAX('Results_ClaudeOpus4.5'!F322,'Results_GPT5.2Low'!F322)</f>
        <v>5.5296000000000003</v>
      </c>
      <c r="G322">
        <f>MAX('Results_ClaudeOpus4.5'!G322,'Results_GPT5.2Low'!G322)</f>
        <v>2.2671999999999999</v>
      </c>
      <c r="H322">
        <f>MAX(IFERROR(VLOOKUP(B322,'Results_ClaudeOpus4.5'!B:H,7,0),0),IFERROR(VLOOKUP(B322,'Results_GPT5.2Low'!B:H,7,0),0))</f>
        <v>11.4025</v>
      </c>
      <c r="I322">
        <v>1</v>
      </c>
      <c r="J322">
        <v>0</v>
      </c>
      <c r="K322">
        <v>0</v>
      </c>
      <c r="L322">
        <f t="shared" si="20"/>
        <v>3</v>
      </c>
      <c r="M322">
        <f t="shared" si="21"/>
        <v>1</v>
      </c>
      <c r="N322">
        <f t="shared" si="22"/>
        <v>1</v>
      </c>
      <c r="O322">
        <f t="shared" si="23"/>
        <v>1</v>
      </c>
      <c r="P322">
        <f>MIN(IF(IFERROR(VLOOKUP(B322,'Results_ClaudeOpus4.5'!B:E,4,0),0)=1,VLOOKUP(B322,'Results_ClaudeOpus4.5'!B:P,15,0),1000),IF(IFERROR(VLOOKUP(B322,'Results_GPT5.2Low'!B:E,4,0),0)=1,VLOOKUP(B322,'Results_GPT5.2Low'!B:P,15,0),1000))</f>
        <v>21</v>
      </c>
      <c r="Q322">
        <f>VLOOKUP(C322,Locs!A:C,3,0)</f>
        <v>22</v>
      </c>
      <c r="R322">
        <f>VLOOKUP(C322,Locs!A:F,6,0)</f>
        <v>0</v>
      </c>
    </row>
    <row r="323" spans="1:18" x14ac:dyDescent="0.45">
      <c r="A323">
        <v>322</v>
      </c>
      <c r="B323" t="str">
        <f t="shared" si="24"/>
        <v>task_id_624.dfy-3</v>
      </c>
      <c r="C323" t="s">
        <v>67</v>
      </c>
      <c r="D323">
        <v>3</v>
      </c>
      <c r="E323">
        <f>MAX(IFERROR(VLOOKUP(B323,'Results_ClaudeOpus4.5'!B:E,4,0),0),IFERROR(VLOOKUP(B323,'Results_GPT5.2Low'!B:E,4,0),0))</f>
        <v>1</v>
      </c>
      <c r="F323">
        <f>MAX('Results_ClaudeOpus4.5'!F323,'Results_GPT5.2Low'!F323)</f>
        <v>6.9161000000000001</v>
      </c>
      <c r="G323">
        <f>MAX('Results_ClaudeOpus4.5'!G323,'Results_GPT5.2Low'!G323)</f>
        <v>2.2465999999999999</v>
      </c>
      <c r="H323">
        <f>MAX(IFERROR(VLOOKUP(B323,'Results_ClaudeOpus4.5'!B:H,7,0),0),IFERROR(VLOOKUP(B323,'Results_GPT5.2Low'!B:H,7,0),0))</f>
        <v>10.3088</v>
      </c>
      <c r="I323">
        <v>1</v>
      </c>
      <c r="J323">
        <v>1</v>
      </c>
      <c r="K323">
        <v>1</v>
      </c>
      <c r="L323">
        <f t="shared" ref="L323:L331" si="25">COUNTIFS(C:C,C323,E:E,1)</f>
        <v>3</v>
      </c>
      <c r="M323">
        <f t="shared" ref="M323:M386" si="26">_xlfn.MINIFS(D:D,C:C,C323,E:E,1)</f>
        <v>1</v>
      </c>
      <c r="N323">
        <f t="shared" ref="N323:N331" si="27">CHOOSE(L323+1,0,2/3,1,1)</f>
        <v>1</v>
      </c>
      <c r="O323">
        <f t="shared" ref="O323:O331" si="28">IF(L323&gt;0,1,0)</f>
        <v>1</v>
      </c>
      <c r="P323">
        <f>MIN(IF(IFERROR(VLOOKUP(B323,'Results_ClaudeOpus4.5'!B:E,4,0),0)=1,VLOOKUP(B323,'Results_ClaudeOpus4.5'!B:P,15,0),1000),IF(IFERROR(VLOOKUP(B323,'Results_GPT5.2Low'!B:E,4,0),0)=1,VLOOKUP(B323,'Results_GPT5.2Low'!B:P,15,0),1000))</f>
        <v>21</v>
      </c>
      <c r="Q323">
        <f>VLOOKUP(C323,Locs!A:C,3,0)</f>
        <v>22</v>
      </c>
      <c r="R323">
        <f>VLOOKUP(C323,Locs!A:F,6,0)</f>
        <v>0</v>
      </c>
    </row>
    <row r="324" spans="1:18" x14ac:dyDescent="0.45">
      <c r="A324">
        <v>323</v>
      </c>
      <c r="B324" t="str">
        <f t="shared" si="24"/>
        <v>task_id_627.dfy-1</v>
      </c>
      <c r="C324" t="s">
        <v>68</v>
      </c>
      <c r="D324">
        <v>1</v>
      </c>
      <c r="E324">
        <f>MAX(IFERROR(VLOOKUP(B324,'Results_ClaudeOpus4.5'!B:E,4,0),0),IFERROR(VLOOKUP(B324,'Results_GPT5.2Low'!B:E,4,0),0))</f>
        <v>0</v>
      </c>
      <c r="F324">
        <f>MAX('Results_ClaudeOpus4.5'!F324,'Results_GPT5.2Low'!F324)</f>
        <v>11.4092</v>
      </c>
      <c r="G324">
        <f>MAX('Results_ClaudeOpus4.5'!G324,'Results_GPT5.2Low'!G324)</f>
        <v>1.3029999999999999</v>
      </c>
      <c r="H324">
        <f>MAX(IFERROR(VLOOKUP(B324,'Results_ClaudeOpus4.5'!B:H,7,0),0),IFERROR(VLOOKUP(B324,'Results_GPT5.2Low'!B:H,7,0),0))</f>
        <v>31.7437</v>
      </c>
      <c r="I324">
        <v>1</v>
      </c>
      <c r="J324">
        <v>1</v>
      </c>
      <c r="K324">
        <v>1</v>
      </c>
      <c r="L324">
        <f t="shared" si="25"/>
        <v>0</v>
      </c>
      <c r="M324">
        <f t="shared" si="26"/>
        <v>0</v>
      </c>
      <c r="N324">
        <f t="shared" si="27"/>
        <v>0</v>
      </c>
      <c r="O324">
        <f t="shared" si="28"/>
        <v>0</v>
      </c>
      <c r="P324">
        <f>MIN(IF(IFERROR(VLOOKUP(B324,'Results_ClaudeOpus4.5'!B:E,4,0),0)=1,VLOOKUP(B324,'Results_ClaudeOpus4.5'!B:P,15,0),1000),IF(IFERROR(VLOOKUP(B324,'Results_GPT5.2Low'!B:E,4,0),0)=1,VLOOKUP(B324,'Results_GPT5.2Low'!B:P,15,0),1000))</f>
        <v>1000</v>
      </c>
      <c r="Q324">
        <f>VLOOKUP(C324,Locs!A:C,3,0)</f>
        <v>36</v>
      </c>
      <c r="R324">
        <f>VLOOKUP(C324,Locs!A:F,6,0)</f>
        <v>6</v>
      </c>
    </row>
    <row r="325" spans="1:18" x14ac:dyDescent="0.45">
      <c r="A325">
        <v>324</v>
      </c>
      <c r="B325" t="str">
        <f t="shared" si="24"/>
        <v>task_id_627.dfy-2</v>
      </c>
      <c r="C325" t="s">
        <v>68</v>
      </c>
      <c r="D325">
        <v>2</v>
      </c>
      <c r="E325">
        <f>MAX(IFERROR(VLOOKUP(B325,'Results_ClaudeOpus4.5'!B:E,4,0),0),IFERROR(VLOOKUP(B325,'Results_GPT5.2Low'!B:E,4,0),0))</f>
        <v>0</v>
      </c>
      <c r="F325">
        <f>MAX('Results_ClaudeOpus4.5'!F325,'Results_GPT5.2Low'!F325)</f>
        <v>6.7568999999999999</v>
      </c>
      <c r="G325">
        <f>MAX('Results_ClaudeOpus4.5'!G325,'Results_GPT5.2Low'!G325)</f>
        <v>1.6185</v>
      </c>
      <c r="H325">
        <f>MAX(IFERROR(VLOOKUP(B325,'Results_ClaudeOpus4.5'!B:H,7,0),0),IFERROR(VLOOKUP(B325,'Results_GPT5.2Low'!B:H,7,0),0))</f>
        <v>45.489899999999999</v>
      </c>
      <c r="I325">
        <v>1</v>
      </c>
      <c r="J325">
        <v>1</v>
      </c>
      <c r="K325">
        <v>1</v>
      </c>
      <c r="L325">
        <f t="shared" si="25"/>
        <v>0</v>
      </c>
      <c r="M325">
        <f t="shared" si="26"/>
        <v>0</v>
      </c>
      <c r="N325">
        <f t="shared" si="27"/>
        <v>0</v>
      </c>
      <c r="O325">
        <f t="shared" si="28"/>
        <v>0</v>
      </c>
      <c r="P325">
        <f>MIN(IF(IFERROR(VLOOKUP(B325,'Results_ClaudeOpus4.5'!B:E,4,0),0)=1,VLOOKUP(B325,'Results_ClaudeOpus4.5'!B:P,15,0),1000),IF(IFERROR(VLOOKUP(B325,'Results_GPT5.2Low'!B:E,4,0),0)=1,VLOOKUP(B325,'Results_GPT5.2Low'!B:P,15,0),1000))</f>
        <v>1000</v>
      </c>
      <c r="Q325">
        <f>VLOOKUP(C325,Locs!A:C,3,0)</f>
        <v>36</v>
      </c>
      <c r="R325">
        <f>VLOOKUP(C325,Locs!A:F,6,0)</f>
        <v>6</v>
      </c>
    </row>
    <row r="326" spans="1:18" x14ac:dyDescent="0.45">
      <c r="A326">
        <v>325</v>
      </c>
      <c r="B326" t="str">
        <f t="shared" si="24"/>
        <v>task_id_627.dfy-3</v>
      </c>
      <c r="C326" t="s">
        <v>68</v>
      </c>
      <c r="D326">
        <v>3</v>
      </c>
      <c r="E326">
        <f>MAX(IFERROR(VLOOKUP(B326,'Results_ClaudeOpus4.5'!B:E,4,0),0),IFERROR(VLOOKUP(B326,'Results_GPT5.2Low'!B:E,4,0),0))</f>
        <v>0</v>
      </c>
      <c r="F326">
        <f>MAX('Results_ClaudeOpus4.5'!F326,'Results_GPT5.2Low'!F326)</f>
        <v>7.9560000000000004</v>
      </c>
      <c r="G326">
        <f>MAX('Results_ClaudeOpus4.5'!G326,'Results_GPT5.2Low'!G326)</f>
        <v>1.2915000000000001</v>
      </c>
      <c r="H326">
        <f>MAX(IFERROR(VLOOKUP(B326,'Results_ClaudeOpus4.5'!B:H,7,0),0),IFERROR(VLOOKUP(B326,'Results_GPT5.2Low'!B:H,7,0),0))</f>
        <v>30.652000000000001</v>
      </c>
      <c r="I326">
        <v>1</v>
      </c>
      <c r="J326">
        <v>0</v>
      </c>
      <c r="K326">
        <v>0</v>
      </c>
      <c r="L326">
        <f t="shared" si="25"/>
        <v>0</v>
      </c>
      <c r="M326">
        <f t="shared" si="26"/>
        <v>0</v>
      </c>
      <c r="N326">
        <f t="shared" si="27"/>
        <v>0</v>
      </c>
      <c r="O326">
        <f t="shared" si="28"/>
        <v>0</v>
      </c>
      <c r="P326">
        <f>MIN(IF(IFERROR(VLOOKUP(B326,'Results_ClaudeOpus4.5'!B:E,4,0),0)=1,VLOOKUP(B326,'Results_ClaudeOpus4.5'!B:P,15,0),1000),IF(IFERROR(VLOOKUP(B326,'Results_GPT5.2Low'!B:E,4,0),0)=1,VLOOKUP(B326,'Results_GPT5.2Low'!B:P,15,0),1000))</f>
        <v>1000</v>
      </c>
      <c r="Q326">
        <f>VLOOKUP(C326,Locs!A:C,3,0)</f>
        <v>36</v>
      </c>
      <c r="R326">
        <f>VLOOKUP(C326,Locs!A:F,6,0)</f>
        <v>6</v>
      </c>
    </row>
    <row r="327" spans="1:18" x14ac:dyDescent="0.45">
      <c r="A327">
        <v>326</v>
      </c>
      <c r="B327" t="str">
        <f t="shared" ref="B327:B390" si="29">C327&amp;"-"&amp;D327</f>
        <v>task_id_627.dfy-4</v>
      </c>
      <c r="C327" t="s">
        <v>68</v>
      </c>
      <c r="D327">
        <v>4</v>
      </c>
      <c r="E327">
        <f>MAX(IFERROR(VLOOKUP(B327,'Results_ClaudeOpus4.5'!B:E,4,0),0),IFERROR(VLOOKUP(B327,'Results_GPT5.2Low'!B:E,4,0),0))</f>
        <v>0</v>
      </c>
      <c r="F327">
        <f>MAX('Results_ClaudeOpus4.5'!F327,'Results_GPT5.2Low'!F327)</f>
        <v>12.1372</v>
      </c>
      <c r="G327">
        <f>MAX('Results_ClaudeOpus4.5'!G327,'Results_GPT5.2Low'!G327)</f>
        <v>1.2226999999999999</v>
      </c>
      <c r="H327">
        <f>MAX(IFERROR(VLOOKUP(B327,'Results_ClaudeOpus4.5'!B:H,7,0),0),IFERROR(VLOOKUP(B327,'Results_GPT5.2Low'!B:H,7,0),0))</f>
        <v>63.002699999999997</v>
      </c>
      <c r="I327">
        <v>1</v>
      </c>
      <c r="J327">
        <v>0</v>
      </c>
      <c r="K327">
        <v>0</v>
      </c>
      <c r="L327">
        <f t="shared" si="25"/>
        <v>0</v>
      </c>
      <c r="M327">
        <f t="shared" si="26"/>
        <v>0</v>
      </c>
      <c r="N327">
        <f t="shared" si="27"/>
        <v>0</v>
      </c>
      <c r="O327">
        <f t="shared" si="28"/>
        <v>0</v>
      </c>
      <c r="P327">
        <f>MIN(IF(IFERROR(VLOOKUP(B327,'Results_ClaudeOpus4.5'!B:E,4,0),0)=1,VLOOKUP(B327,'Results_ClaudeOpus4.5'!B:P,15,0),1000),IF(IFERROR(VLOOKUP(B327,'Results_GPT5.2Low'!B:E,4,0),0)=1,VLOOKUP(B327,'Results_GPT5.2Low'!B:P,15,0),1000))</f>
        <v>1000</v>
      </c>
      <c r="Q327">
        <f>VLOOKUP(C327,Locs!A:C,3,0)</f>
        <v>36</v>
      </c>
      <c r="R327">
        <f>VLOOKUP(C327,Locs!A:F,6,0)</f>
        <v>6</v>
      </c>
    </row>
    <row r="328" spans="1:18" x14ac:dyDescent="0.45">
      <c r="A328">
        <v>327</v>
      </c>
      <c r="B328" t="str">
        <f t="shared" si="29"/>
        <v>task_id_627.dfy-5</v>
      </c>
      <c r="C328" t="s">
        <v>68</v>
      </c>
      <c r="D328">
        <v>5</v>
      </c>
      <c r="E328">
        <f>MAX(IFERROR(VLOOKUP(B328,'Results_ClaudeOpus4.5'!B:E,4,0),0),IFERROR(VLOOKUP(B328,'Results_GPT5.2Low'!B:E,4,0),0))</f>
        <v>0</v>
      </c>
      <c r="F328">
        <f>MAX('Results_ClaudeOpus4.5'!F328,'Results_GPT5.2Low'!F328)</f>
        <v>10.2134</v>
      </c>
      <c r="G328">
        <f>MAX('Results_ClaudeOpus4.5'!G328,'Results_GPT5.2Low'!G328)</f>
        <v>1.3647</v>
      </c>
      <c r="H328">
        <f>MAX(IFERROR(VLOOKUP(B328,'Results_ClaudeOpus4.5'!B:H,7,0),0),IFERROR(VLOOKUP(B328,'Results_GPT5.2Low'!B:H,7,0),0))</f>
        <v>75.998900000000006</v>
      </c>
      <c r="I328">
        <v>1</v>
      </c>
      <c r="J328">
        <v>0</v>
      </c>
      <c r="K328">
        <v>0</v>
      </c>
      <c r="L328">
        <f t="shared" si="25"/>
        <v>0</v>
      </c>
      <c r="M328">
        <f t="shared" si="26"/>
        <v>0</v>
      </c>
      <c r="N328">
        <f t="shared" si="27"/>
        <v>0</v>
      </c>
      <c r="O328">
        <f t="shared" si="28"/>
        <v>0</v>
      </c>
      <c r="P328">
        <f>MIN(IF(IFERROR(VLOOKUP(B328,'Results_ClaudeOpus4.5'!B:E,4,0),0)=1,VLOOKUP(B328,'Results_ClaudeOpus4.5'!B:P,15,0),1000),IF(IFERROR(VLOOKUP(B328,'Results_GPT5.2Low'!B:E,4,0),0)=1,VLOOKUP(B328,'Results_GPT5.2Low'!B:P,15,0),1000))</f>
        <v>1000</v>
      </c>
      <c r="Q328">
        <f>VLOOKUP(C328,Locs!A:C,3,0)</f>
        <v>36</v>
      </c>
      <c r="R328">
        <f>VLOOKUP(C328,Locs!A:F,6,0)</f>
        <v>6</v>
      </c>
    </row>
    <row r="329" spans="1:18" x14ac:dyDescent="0.45">
      <c r="A329">
        <v>328</v>
      </c>
      <c r="B329" t="str">
        <f t="shared" si="29"/>
        <v>task_id_629.dfy-1</v>
      </c>
      <c r="C329" t="s">
        <v>69</v>
      </c>
      <c r="D329">
        <v>1</v>
      </c>
      <c r="E329">
        <f>MAX(IFERROR(VLOOKUP(B329,'Results_ClaudeOpus4.5'!B:E,4,0),0),IFERROR(VLOOKUP(B329,'Results_GPT5.2Low'!B:E,4,0),0))</f>
        <v>1</v>
      </c>
      <c r="F329">
        <f>MAX('Results_ClaudeOpus4.5'!F329,'Results_GPT5.2Low'!F329)</f>
        <v>25.712900000000001</v>
      </c>
      <c r="G329">
        <f>MAX('Results_ClaudeOpus4.5'!G329,'Results_GPT5.2Low'!G329)</f>
        <v>2.4066000000000001</v>
      </c>
      <c r="H329">
        <f>MAX(IFERROR(VLOOKUP(B329,'Results_ClaudeOpus4.5'!B:H,7,0),0),IFERROR(VLOOKUP(B329,'Results_GPT5.2Low'!B:H,7,0),0))</f>
        <v>13.829700000000001</v>
      </c>
      <c r="I329">
        <v>1</v>
      </c>
      <c r="J329">
        <v>0</v>
      </c>
      <c r="K329">
        <v>0</v>
      </c>
      <c r="L329">
        <f t="shared" si="25"/>
        <v>3</v>
      </c>
      <c r="M329">
        <f t="shared" si="26"/>
        <v>1</v>
      </c>
      <c r="N329">
        <f t="shared" si="27"/>
        <v>1</v>
      </c>
      <c r="O329">
        <f t="shared" si="28"/>
        <v>1</v>
      </c>
      <c r="P329">
        <f>MIN(IF(IFERROR(VLOOKUP(B329,'Results_ClaudeOpus4.5'!B:E,4,0),0)=1,VLOOKUP(B329,'Results_ClaudeOpus4.5'!B:P,15,0),1000),IF(IFERROR(VLOOKUP(B329,'Results_GPT5.2Low'!B:E,4,0),0)=1,VLOOKUP(B329,'Results_GPT5.2Low'!B:P,15,0),1000))</f>
        <v>45</v>
      </c>
      <c r="Q329">
        <f>VLOOKUP(C329,Locs!A:C,3,0)</f>
        <v>49</v>
      </c>
      <c r="R329">
        <f>VLOOKUP(C329,Locs!A:F,6,0)</f>
        <v>2</v>
      </c>
    </row>
    <row r="330" spans="1:18" x14ac:dyDescent="0.45">
      <c r="A330">
        <v>329</v>
      </c>
      <c r="B330" t="str">
        <f t="shared" si="29"/>
        <v>task_id_629.dfy-2</v>
      </c>
      <c r="C330" t="s">
        <v>69</v>
      </c>
      <c r="D330">
        <v>2</v>
      </c>
      <c r="E330">
        <f>MAX(IFERROR(VLOOKUP(B330,'Results_ClaudeOpus4.5'!B:E,4,0),0),IFERROR(VLOOKUP(B330,'Results_GPT5.2Low'!B:E,4,0),0))</f>
        <v>1</v>
      </c>
      <c r="F330">
        <f>MAX('Results_ClaudeOpus4.5'!F330,'Results_GPT5.2Low'!F330)</f>
        <v>11.1243</v>
      </c>
      <c r="G330">
        <f>MAX('Results_ClaudeOpus4.5'!G330,'Results_GPT5.2Low'!G330)</f>
        <v>2.4855</v>
      </c>
      <c r="H330">
        <f>MAX(IFERROR(VLOOKUP(B330,'Results_ClaudeOpus4.5'!B:H,7,0),0),IFERROR(VLOOKUP(B330,'Results_GPT5.2Low'!B:H,7,0),0))</f>
        <v>25.215199999999999</v>
      </c>
      <c r="I330">
        <v>1</v>
      </c>
      <c r="J330">
        <v>0</v>
      </c>
      <c r="K330">
        <v>0</v>
      </c>
      <c r="L330">
        <f t="shared" si="25"/>
        <v>3</v>
      </c>
      <c r="M330">
        <f t="shared" si="26"/>
        <v>1</v>
      </c>
      <c r="N330">
        <f t="shared" si="27"/>
        <v>1</v>
      </c>
      <c r="O330">
        <f t="shared" si="28"/>
        <v>1</v>
      </c>
      <c r="P330">
        <f>MIN(IF(IFERROR(VLOOKUP(B330,'Results_ClaudeOpus4.5'!B:E,4,0),0)=1,VLOOKUP(B330,'Results_ClaudeOpus4.5'!B:P,15,0),1000),IF(IFERROR(VLOOKUP(B330,'Results_GPT5.2Low'!B:E,4,0),0)=1,VLOOKUP(B330,'Results_GPT5.2Low'!B:P,15,0),1000))</f>
        <v>45</v>
      </c>
      <c r="Q330">
        <f>VLOOKUP(C330,Locs!A:C,3,0)</f>
        <v>49</v>
      </c>
      <c r="R330">
        <f>VLOOKUP(C330,Locs!A:F,6,0)</f>
        <v>2</v>
      </c>
    </row>
    <row r="331" spans="1:18" x14ac:dyDescent="0.45">
      <c r="A331">
        <v>330</v>
      </c>
      <c r="B331" t="str">
        <f t="shared" si="29"/>
        <v>task_id_629.dfy-3</v>
      </c>
      <c r="C331" t="s">
        <v>69</v>
      </c>
      <c r="D331">
        <v>3</v>
      </c>
      <c r="E331">
        <f>MAX(IFERROR(VLOOKUP(B331,'Results_ClaudeOpus4.5'!B:E,4,0),0),IFERROR(VLOOKUP(B331,'Results_GPT5.2Low'!B:E,4,0),0))</f>
        <v>1</v>
      </c>
      <c r="F331">
        <f>MAX('Results_ClaudeOpus4.5'!F331,'Results_GPT5.2Low'!F331)</f>
        <v>8.2612000000000005</v>
      </c>
      <c r="G331">
        <f>MAX('Results_ClaudeOpus4.5'!G331,'Results_GPT5.2Low'!G331)</f>
        <v>2.4805999999999999</v>
      </c>
      <c r="H331">
        <f>MAX(IFERROR(VLOOKUP(B331,'Results_ClaudeOpus4.5'!B:H,7,0),0),IFERROR(VLOOKUP(B331,'Results_GPT5.2Low'!B:H,7,0),0))</f>
        <v>15.569100000000001</v>
      </c>
      <c r="I331">
        <v>1</v>
      </c>
      <c r="J331">
        <v>0</v>
      </c>
      <c r="K331">
        <v>0</v>
      </c>
      <c r="L331">
        <f t="shared" si="25"/>
        <v>3</v>
      </c>
      <c r="M331">
        <f t="shared" si="26"/>
        <v>1</v>
      </c>
      <c r="N331">
        <f t="shared" si="27"/>
        <v>1</v>
      </c>
      <c r="O331">
        <f t="shared" si="28"/>
        <v>1</v>
      </c>
      <c r="P331">
        <f>MIN(IF(IFERROR(VLOOKUP(B331,'Results_ClaudeOpus4.5'!B:E,4,0),0)=1,VLOOKUP(B331,'Results_ClaudeOpus4.5'!B:P,15,0),1000),IF(IFERROR(VLOOKUP(B331,'Results_GPT5.2Low'!B:E,4,0),0)=1,VLOOKUP(B331,'Results_GPT5.2Low'!B:P,15,0),1000))</f>
        <v>45</v>
      </c>
      <c r="Q331">
        <f>VLOOKUP(C331,Locs!A:C,3,0)</f>
        <v>49</v>
      </c>
      <c r="R331">
        <f>VLOOKUP(C331,Locs!A:F,6,0)</f>
        <v>2</v>
      </c>
    </row>
    <row r="332" spans="1:18" s="1" customFormat="1" x14ac:dyDescent="0.45">
      <c r="A332"/>
      <c r="B332" t="str">
        <f t="shared" si="29"/>
        <v>task_id_632.dfy-1</v>
      </c>
      <c r="C332" t="s">
        <v>70</v>
      </c>
      <c r="D332">
        <v>1</v>
      </c>
      <c r="E332">
        <f>MAX(IFERROR(VLOOKUP(B332,'Results_ClaudeOpus4.5'!B:E,4,0),0),IFERROR(VLOOKUP(B332,'Results_GPT5.2Low'!B:E,4,0),0))</f>
        <v>0</v>
      </c>
      <c r="F332">
        <f>MAX('Results_ClaudeOpus4.5'!F332,'Results_GPT5.2Low'!F332)</f>
        <v>22.312100000000001</v>
      </c>
      <c r="G332">
        <f>MAX('Results_ClaudeOpus4.5'!G332,'Results_GPT5.2Low'!G332)</f>
        <v>2.6991999999999998</v>
      </c>
      <c r="H332">
        <f>MAX(IFERROR(VLOOKUP(B332,'Results_ClaudeOpus4.5'!B:H,7,0),0),IFERROR(VLOOKUP(B332,'Results_GPT5.2Low'!B:H,7,0),0))</f>
        <v>26.1676</v>
      </c>
      <c r="I332">
        <v>1</v>
      </c>
      <c r="J332">
        <v>0</v>
      </c>
      <c r="K332">
        <v>0</v>
      </c>
      <c r="L332">
        <f t="shared" ref="L332:L395" si="30">COUNTIFS(C:C,C332,E:E,1)</f>
        <v>0</v>
      </c>
      <c r="M332">
        <f t="shared" si="26"/>
        <v>0</v>
      </c>
      <c r="N332">
        <f t="shared" ref="N332:N395" si="31">CHOOSE(L332+1,0,2/3,1,1)</f>
        <v>0</v>
      </c>
      <c r="O332">
        <f t="shared" ref="O332:O395" si="32">IF(L332&gt;0,1,0)</f>
        <v>0</v>
      </c>
      <c r="P332">
        <f>MIN(IF(IFERROR(VLOOKUP(B332,'Results_ClaudeOpus4.5'!B:E,4,0),0)=1,VLOOKUP(B332,'Results_ClaudeOpus4.5'!B:P,15,0),1000),IF(IFERROR(VLOOKUP(B332,'Results_GPT5.2Low'!B:E,4,0),0)=1,VLOOKUP(B332,'Results_GPT5.2Low'!B:P,15,0),1000))</f>
        <v>1000</v>
      </c>
      <c r="Q332">
        <f>VLOOKUP(C332,Locs!A:C,3,0)</f>
        <v>48</v>
      </c>
      <c r="R332">
        <f>VLOOKUP(C332,Locs!A:F,6,0)</f>
        <v>2</v>
      </c>
    </row>
    <row r="333" spans="1:18" x14ac:dyDescent="0.45">
      <c r="B333" t="str">
        <f t="shared" si="29"/>
        <v>task_id_632.dfy-2</v>
      </c>
      <c r="C333" t="s">
        <v>70</v>
      </c>
      <c r="D333">
        <v>2</v>
      </c>
      <c r="E333">
        <f>MAX(IFERROR(VLOOKUP(B333,'Results_ClaudeOpus4.5'!B:E,4,0),0),IFERROR(VLOOKUP(B333,'Results_GPT5.2Low'!B:E,4,0),0))</f>
        <v>0</v>
      </c>
      <c r="F333">
        <f>MAX('Results_ClaudeOpus4.5'!F333,'Results_GPT5.2Low'!F333)</f>
        <v>11.2195</v>
      </c>
      <c r="G333">
        <f>MAX('Results_ClaudeOpus4.5'!G333,'Results_GPT5.2Low'!G333)</f>
        <v>2.8043</v>
      </c>
      <c r="H333">
        <f>MAX(IFERROR(VLOOKUP(B333,'Results_ClaudeOpus4.5'!B:H,7,0),0),IFERROR(VLOOKUP(B333,'Results_GPT5.2Low'!B:H,7,0),0))</f>
        <v>56.974499999999999</v>
      </c>
      <c r="I333">
        <v>1</v>
      </c>
      <c r="J333">
        <v>0</v>
      </c>
      <c r="K333">
        <v>0</v>
      </c>
      <c r="L333">
        <f t="shared" si="30"/>
        <v>0</v>
      </c>
      <c r="M333">
        <f t="shared" si="26"/>
        <v>0</v>
      </c>
      <c r="N333">
        <f t="shared" si="31"/>
        <v>0</v>
      </c>
      <c r="O333">
        <f t="shared" si="32"/>
        <v>0</v>
      </c>
      <c r="P333">
        <f>MIN(IF(IFERROR(VLOOKUP(B333,'Results_ClaudeOpus4.5'!B:E,4,0),0)=1,VLOOKUP(B333,'Results_ClaudeOpus4.5'!B:P,15,0),1000),IF(IFERROR(VLOOKUP(B333,'Results_GPT5.2Low'!B:E,4,0),0)=1,VLOOKUP(B333,'Results_GPT5.2Low'!B:P,15,0),1000))</f>
        <v>1000</v>
      </c>
      <c r="Q333">
        <f>VLOOKUP(C333,Locs!A:C,3,0)</f>
        <v>48</v>
      </c>
      <c r="R333">
        <f>VLOOKUP(C333,Locs!A:F,6,0)</f>
        <v>2</v>
      </c>
    </row>
    <row r="334" spans="1:18" x14ac:dyDescent="0.45">
      <c r="B334" t="str">
        <f t="shared" si="29"/>
        <v>task_id_632.dfy-3</v>
      </c>
      <c r="C334" t="s">
        <v>70</v>
      </c>
      <c r="D334">
        <v>3</v>
      </c>
      <c r="E334">
        <f>MAX(IFERROR(VLOOKUP(B334,'Results_ClaudeOpus4.5'!B:E,4,0),0),IFERROR(VLOOKUP(B334,'Results_GPT5.2Low'!B:E,4,0),0))</f>
        <v>0</v>
      </c>
      <c r="F334">
        <f>MAX('Results_ClaudeOpus4.5'!F334,'Results_GPT5.2Low'!F334)</f>
        <v>11.404</v>
      </c>
      <c r="G334">
        <f>MAX('Results_ClaudeOpus4.5'!G334,'Results_GPT5.2Low'!G334)</f>
        <v>2.6997</v>
      </c>
      <c r="H334">
        <f>MAX(IFERROR(VLOOKUP(B334,'Results_ClaudeOpus4.5'!B:H,7,0),0),IFERROR(VLOOKUP(B334,'Results_GPT5.2Low'!B:H,7,0),0))</f>
        <v>30.411100000000001</v>
      </c>
      <c r="I334">
        <v>1</v>
      </c>
      <c r="J334">
        <v>0</v>
      </c>
      <c r="K334">
        <v>0</v>
      </c>
      <c r="L334">
        <f t="shared" si="30"/>
        <v>0</v>
      </c>
      <c r="M334">
        <f t="shared" si="26"/>
        <v>0</v>
      </c>
      <c r="N334">
        <f t="shared" si="31"/>
        <v>0</v>
      </c>
      <c r="O334">
        <f t="shared" si="32"/>
        <v>0</v>
      </c>
      <c r="P334">
        <f>MIN(IF(IFERROR(VLOOKUP(B334,'Results_ClaudeOpus4.5'!B:E,4,0),0)=1,VLOOKUP(B334,'Results_ClaudeOpus4.5'!B:P,15,0),1000),IF(IFERROR(VLOOKUP(B334,'Results_GPT5.2Low'!B:E,4,0),0)=1,VLOOKUP(B334,'Results_GPT5.2Low'!B:P,15,0),1000))</f>
        <v>1000</v>
      </c>
      <c r="Q334">
        <f>VLOOKUP(C334,Locs!A:C,3,0)</f>
        <v>48</v>
      </c>
      <c r="R334">
        <f>VLOOKUP(C334,Locs!A:F,6,0)</f>
        <v>2</v>
      </c>
    </row>
    <row r="335" spans="1:18" x14ac:dyDescent="0.45">
      <c r="B335" t="str">
        <f t="shared" si="29"/>
        <v>task_id_632.dfy-4</v>
      </c>
      <c r="C335" t="s">
        <v>70</v>
      </c>
      <c r="D335">
        <v>4</v>
      </c>
      <c r="E335">
        <f>MAX(IFERROR(VLOOKUP(B335,'Results_ClaudeOpus4.5'!B:E,4,0),0),IFERROR(VLOOKUP(B335,'Results_GPT5.2Low'!B:E,4,0),0))</f>
        <v>0</v>
      </c>
      <c r="F335">
        <f>MAX('Results_ClaudeOpus4.5'!F335,'Results_GPT5.2Low'!F335)</f>
        <v>10.3103</v>
      </c>
      <c r="G335">
        <f>MAX('Results_ClaudeOpus4.5'!G335,'Results_GPT5.2Low'!G335)</f>
        <v>13.4955</v>
      </c>
      <c r="H335">
        <f>MAX(IFERROR(VLOOKUP(B335,'Results_ClaudeOpus4.5'!B:H,7,0),0),IFERROR(VLOOKUP(B335,'Results_GPT5.2Low'!B:H,7,0),0))</f>
        <v>35.8202</v>
      </c>
      <c r="I335">
        <v>1</v>
      </c>
      <c r="J335">
        <v>0</v>
      </c>
      <c r="K335">
        <v>0</v>
      </c>
      <c r="L335">
        <f t="shared" si="30"/>
        <v>0</v>
      </c>
      <c r="M335">
        <f t="shared" si="26"/>
        <v>0</v>
      </c>
      <c r="N335">
        <f t="shared" si="31"/>
        <v>0</v>
      </c>
      <c r="O335">
        <f t="shared" si="32"/>
        <v>0</v>
      </c>
      <c r="P335">
        <f>MIN(IF(IFERROR(VLOOKUP(B335,'Results_ClaudeOpus4.5'!B:E,4,0),0)=1,VLOOKUP(B335,'Results_ClaudeOpus4.5'!B:P,15,0),1000),IF(IFERROR(VLOOKUP(B335,'Results_GPT5.2Low'!B:E,4,0),0)=1,VLOOKUP(B335,'Results_GPT5.2Low'!B:P,15,0),1000))</f>
        <v>1000</v>
      </c>
      <c r="Q335">
        <f>VLOOKUP(C335,Locs!A:C,3,0)</f>
        <v>48</v>
      </c>
      <c r="R335">
        <f>VLOOKUP(C335,Locs!A:F,6,0)</f>
        <v>2</v>
      </c>
    </row>
    <row r="336" spans="1:18" x14ac:dyDescent="0.45">
      <c r="B336" t="str">
        <f t="shared" si="29"/>
        <v>task_id_632.dfy-5</v>
      </c>
      <c r="C336" t="s">
        <v>70</v>
      </c>
      <c r="D336">
        <v>5</v>
      </c>
      <c r="E336">
        <f>MAX(IFERROR(VLOOKUP(B336,'Results_ClaudeOpus4.5'!B:E,4,0),0),IFERROR(VLOOKUP(B336,'Results_GPT5.2Low'!B:E,4,0),0))</f>
        <v>0</v>
      </c>
      <c r="F336">
        <f>MAX('Results_ClaudeOpus4.5'!F336,'Results_GPT5.2Low'!F336)</f>
        <v>31.755199999999999</v>
      </c>
      <c r="G336">
        <f>MAX('Results_ClaudeOpus4.5'!G336,'Results_GPT5.2Low'!G336)</f>
        <v>1.9592000000000001</v>
      </c>
      <c r="H336">
        <f>MAX(IFERROR(VLOOKUP(B336,'Results_ClaudeOpus4.5'!B:H,7,0),0),IFERROR(VLOOKUP(B336,'Results_GPT5.2Low'!B:H,7,0),0))</f>
        <v>66.374300000000005</v>
      </c>
      <c r="I336">
        <v>1</v>
      </c>
      <c r="J336">
        <v>0</v>
      </c>
      <c r="K336">
        <v>0</v>
      </c>
      <c r="L336">
        <f t="shared" si="30"/>
        <v>0</v>
      </c>
      <c r="M336">
        <f t="shared" si="26"/>
        <v>0</v>
      </c>
      <c r="N336">
        <f t="shared" si="31"/>
        <v>0</v>
      </c>
      <c r="O336">
        <f t="shared" si="32"/>
        <v>0</v>
      </c>
      <c r="P336">
        <f>MIN(IF(IFERROR(VLOOKUP(B336,'Results_ClaudeOpus4.5'!B:E,4,0),0)=1,VLOOKUP(B336,'Results_ClaudeOpus4.5'!B:P,15,0),1000),IF(IFERROR(VLOOKUP(B336,'Results_GPT5.2Low'!B:E,4,0),0)=1,VLOOKUP(B336,'Results_GPT5.2Low'!B:P,15,0),1000))</f>
        <v>1000</v>
      </c>
      <c r="Q336">
        <f>VLOOKUP(C336,Locs!A:C,3,0)</f>
        <v>48</v>
      </c>
      <c r="R336">
        <f>VLOOKUP(C336,Locs!A:F,6,0)</f>
        <v>2</v>
      </c>
    </row>
    <row r="337" spans="2:18" x14ac:dyDescent="0.45">
      <c r="B337" t="str">
        <f t="shared" si="29"/>
        <v>task_id_644.dfy-1</v>
      </c>
      <c r="C337" t="s">
        <v>71</v>
      </c>
      <c r="D337">
        <v>1</v>
      </c>
      <c r="E337">
        <f>MAX(IFERROR(VLOOKUP(B337,'Results_ClaudeOpus4.5'!B:E,4,0),0),IFERROR(VLOOKUP(B337,'Results_GPT5.2Low'!B:E,4,0),0))</f>
        <v>1</v>
      </c>
      <c r="F337">
        <f>MAX('Results_ClaudeOpus4.5'!F337,'Results_GPT5.2Low'!F337)</f>
        <v>45.491799999999998</v>
      </c>
      <c r="G337">
        <f>MAX('Results_ClaudeOpus4.5'!G337,'Results_GPT5.2Low'!G337)</f>
        <v>1.7295</v>
      </c>
      <c r="H337">
        <f>MAX(IFERROR(VLOOKUP(B337,'Results_ClaudeOpus4.5'!B:H,7,0),0),IFERROR(VLOOKUP(B337,'Results_GPT5.2Low'!B:H,7,0),0))</f>
        <v>8.4595000000000002</v>
      </c>
      <c r="I337">
        <v>1</v>
      </c>
      <c r="J337">
        <v>0</v>
      </c>
      <c r="K337">
        <v>0</v>
      </c>
      <c r="L337">
        <f t="shared" si="30"/>
        <v>3</v>
      </c>
      <c r="M337">
        <f t="shared" si="26"/>
        <v>1</v>
      </c>
      <c r="N337">
        <f t="shared" si="31"/>
        <v>1</v>
      </c>
      <c r="O337">
        <f t="shared" si="32"/>
        <v>1</v>
      </c>
      <c r="P337">
        <f>MIN(IF(IFERROR(VLOOKUP(B337,'Results_ClaudeOpus4.5'!B:E,4,0),0)=1,VLOOKUP(B337,'Results_ClaudeOpus4.5'!B:P,15,0),1000),IF(IFERROR(VLOOKUP(B337,'Results_GPT5.2Low'!B:E,4,0),0)=1,VLOOKUP(B337,'Results_GPT5.2Low'!B:P,15,0),1000))</f>
        <v>33</v>
      </c>
      <c r="Q337">
        <f>VLOOKUP(C337,Locs!A:C,3,0)</f>
        <v>31</v>
      </c>
      <c r="R337">
        <f>VLOOKUP(C337,Locs!A:F,6,0)</f>
        <v>0</v>
      </c>
    </row>
    <row r="338" spans="2:18" x14ac:dyDescent="0.45">
      <c r="B338" t="str">
        <f t="shared" si="29"/>
        <v>task_id_644.dfy-2</v>
      </c>
      <c r="C338" t="s">
        <v>71</v>
      </c>
      <c r="D338">
        <v>2</v>
      </c>
      <c r="E338">
        <f>MAX(IFERROR(VLOOKUP(B338,'Results_ClaudeOpus4.5'!B:E,4,0),0),IFERROR(VLOOKUP(B338,'Results_GPT5.2Low'!B:E,4,0),0))</f>
        <v>1</v>
      </c>
      <c r="F338">
        <f>MAX('Results_ClaudeOpus4.5'!F338,'Results_GPT5.2Low'!F338)</f>
        <v>30.653700000000001</v>
      </c>
      <c r="G338">
        <f>MAX('Results_ClaudeOpus4.5'!G338,'Results_GPT5.2Low'!G338)</f>
        <v>1.4258999999999999</v>
      </c>
      <c r="H338">
        <f>MAX(IFERROR(VLOOKUP(B338,'Results_ClaudeOpus4.5'!B:H,7,0),0),IFERROR(VLOOKUP(B338,'Results_GPT5.2Low'!B:H,7,0),0))</f>
        <v>16.1403</v>
      </c>
      <c r="I338">
        <v>1</v>
      </c>
      <c r="J338">
        <v>0</v>
      </c>
      <c r="K338">
        <v>0</v>
      </c>
      <c r="L338">
        <f t="shared" si="30"/>
        <v>3</v>
      </c>
      <c r="M338">
        <f t="shared" si="26"/>
        <v>1</v>
      </c>
      <c r="N338">
        <f t="shared" si="31"/>
        <v>1</v>
      </c>
      <c r="O338">
        <f t="shared" si="32"/>
        <v>1</v>
      </c>
      <c r="P338">
        <f>MIN(IF(IFERROR(VLOOKUP(B338,'Results_ClaudeOpus4.5'!B:E,4,0),0)=1,VLOOKUP(B338,'Results_ClaudeOpus4.5'!B:P,15,0),1000),IF(IFERROR(VLOOKUP(B338,'Results_GPT5.2Low'!B:E,4,0),0)=1,VLOOKUP(B338,'Results_GPT5.2Low'!B:P,15,0),1000))</f>
        <v>33</v>
      </c>
      <c r="Q338">
        <f>VLOOKUP(C338,Locs!A:C,3,0)</f>
        <v>31</v>
      </c>
      <c r="R338">
        <f>VLOOKUP(C338,Locs!A:F,6,0)</f>
        <v>0</v>
      </c>
    </row>
    <row r="339" spans="2:18" x14ac:dyDescent="0.45">
      <c r="B339" t="str">
        <f t="shared" si="29"/>
        <v>task_id_644.dfy-3</v>
      </c>
      <c r="C339" t="s">
        <v>71</v>
      </c>
      <c r="D339">
        <v>3</v>
      </c>
      <c r="E339">
        <f>MAX(IFERROR(VLOOKUP(B339,'Results_ClaudeOpus4.5'!B:E,4,0),0),IFERROR(VLOOKUP(B339,'Results_GPT5.2Low'!B:E,4,0),0))</f>
        <v>1</v>
      </c>
      <c r="F339">
        <f>MAX('Results_ClaudeOpus4.5'!F339,'Results_GPT5.2Low'!F339)</f>
        <v>63.023899999999998</v>
      </c>
      <c r="G339">
        <f>MAX('Results_ClaudeOpus4.5'!G339,'Results_GPT5.2Low'!G339)</f>
        <v>2.2719</v>
      </c>
      <c r="H339">
        <f>MAX(IFERROR(VLOOKUP(B339,'Results_ClaudeOpus4.5'!B:H,7,0),0),IFERROR(VLOOKUP(B339,'Results_GPT5.2Low'!B:H,7,0),0))</f>
        <v>10.056800000000001</v>
      </c>
      <c r="I339">
        <v>1</v>
      </c>
      <c r="J339">
        <v>0</v>
      </c>
      <c r="K339">
        <v>0</v>
      </c>
      <c r="L339">
        <f t="shared" si="30"/>
        <v>3</v>
      </c>
      <c r="M339">
        <f t="shared" si="26"/>
        <v>1</v>
      </c>
      <c r="N339">
        <f t="shared" si="31"/>
        <v>1</v>
      </c>
      <c r="O339">
        <f t="shared" si="32"/>
        <v>1</v>
      </c>
      <c r="P339">
        <f>MIN(IF(IFERROR(VLOOKUP(B339,'Results_ClaudeOpus4.5'!B:E,4,0),0)=1,VLOOKUP(B339,'Results_ClaudeOpus4.5'!B:P,15,0),1000),IF(IFERROR(VLOOKUP(B339,'Results_GPT5.2Low'!B:E,4,0),0)=1,VLOOKUP(B339,'Results_GPT5.2Low'!B:P,15,0),1000))</f>
        <v>33</v>
      </c>
      <c r="Q339">
        <f>VLOOKUP(C339,Locs!A:C,3,0)</f>
        <v>31</v>
      </c>
      <c r="R339">
        <f>VLOOKUP(C339,Locs!A:F,6,0)</f>
        <v>0</v>
      </c>
    </row>
    <row r="340" spans="2:18" x14ac:dyDescent="0.45">
      <c r="B340" t="str">
        <f t="shared" si="29"/>
        <v>task_id_69.dfy-1</v>
      </c>
      <c r="C340" t="s">
        <v>72</v>
      </c>
      <c r="D340">
        <v>1</v>
      </c>
      <c r="E340">
        <f>MAX(IFERROR(VLOOKUP(B340,'Results_ClaudeOpus4.5'!B:E,4,0),0),IFERROR(VLOOKUP(B340,'Results_GPT5.2Low'!B:E,4,0),0))</f>
        <v>1</v>
      </c>
      <c r="F340">
        <f>MAX('Results_ClaudeOpus4.5'!F340,'Results_GPT5.2Low'!F340)</f>
        <v>76.001099999999994</v>
      </c>
      <c r="G340">
        <f>MAX('Results_ClaudeOpus4.5'!G340,'Results_GPT5.2Low'!G340)</f>
        <v>1.3566</v>
      </c>
      <c r="H340">
        <f>MAX(IFERROR(VLOOKUP(B340,'Results_ClaudeOpus4.5'!B:H,7,0),0),IFERROR(VLOOKUP(B340,'Results_GPT5.2Low'!B:H,7,0),0))</f>
        <v>15.4214</v>
      </c>
      <c r="I340">
        <v>1</v>
      </c>
      <c r="J340">
        <v>0</v>
      </c>
      <c r="K340">
        <v>0</v>
      </c>
      <c r="L340">
        <f t="shared" si="30"/>
        <v>3</v>
      </c>
      <c r="M340">
        <f t="shared" si="26"/>
        <v>1</v>
      </c>
      <c r="N340">
        <f t="shared" si="31"/>
        <v>1</v>
      </c>
      <c r="O340">
        <f t="shared" si="32"/>
        <v>1</v>
      </c>
      <c r="P340">
        <f>MIN(IF(IFERROR(VLOOKUP(B340,'Results_ClaudeOpus4.5'!B:E,4,0),0)=1,VLOOKUP(B340,'Results_ClaudeOpus4.5'!B:P,15,0),1000),IF(IFERROR(VLOOKUP(B340,'Results_GPT5.2Low'!B:E,4,0),0)=1,VLOOKUP(B340,'Results_GPT5.2Low'!B:P,15,0),1000))</f>
        <v>27</v>
      </c>
      <c r="Q340">
        <f>VLOOKUP(C340,Locs!A:C,3,0)</f>
        <v>27</v>
      </c>
      <c r="R340">
        <f>VLOOKUP(C340,Locs!A:F,6,0)</f>
        <v>0</v>
      </c>
    </row>
    <row r="341" spans="2:18" x14ac:dyDescent="0.45">
      <c r="B341" t="str">
        <f t="shared" si="29"/>
        <v>task_id_69.dfy-2</v>
      </c>
      <c r="C341" t="s">
        <v>72</v>
      </c>
      <c r="D341">
        <v>2</v>
      </c>
      <c r="E341">
        <f>MAX(IFERROR(VLOOKUP(B341,'Results_ClaudeOpus4.5'!B:E,4,0),0),IFERROR(VLOOKUP(B341,'Results_GPT5.2Low'!B:E,4,0),0))</f>
        <v>1</v>
      </c>
      <c r="F341">
        <f>MAX('Results_ClaudeOpus4.5'!F341,'Results_GPT5.2Low'!F341)</f>
        <v>13.8553</v>
      </c>
      <c r="G341">
        <f>MAX('Results_ClaudeOpus4.5'!G341,'Results_GPT5.2Low'!G341)</f>
        <v>1.8593999999999999</v>
      </c>
      <c r="H341">
        <f>MAX(IFERROR(VLOOKUP(B341,'Results_ClaudeOpus4.5'!B:H,7,0),0),IFERROR(VLOOKUP(B341,'Results_GPT5.2Low'!B:H,7,0),0))</f>
        <v>7.3746999999999998</v>
      </c>
      <c r="I341">
        <v>1</v>
      </c>
      <c r="J341">
        <v>0</v>
      </c>
      <c r="K341">
        <v>0</v>
      </c>
      <c r="L341">
        <f t="shared" si="30"/>
        <v>3</v>
      </c>
      <c r="M341">
        <f t="shared" si="26"/>
        <v>1</v>
      </c>
      <c r="N341">
        <f t="shared" si="31"/>
        <v>1</v>
      </c>
      <c r="O341">
        <f t="shared" si="32"/>
        <v>1</v>
      </c>
      <c r="P341">
        <f>MIN(IF(IFERROR(VLOOKUP(B341,'Results_ClaudeOpus4.5'!B:E,4,0),0)=1,VLOOKUP(B341,'Results_ClaudeOpus4.5'!B:P,15,0),1000),IF(IFERROR(VLOOKUP(B341,'Results_GPT5.2Low'!B:E,4,0),0)=1,VLOOKUP(B341,'Results_GPT5.2Low'!B:P,15,0),1000))</f>
        <v>27</v>
      </c>
      <c r="Q341">
        <f>VLOOKUP(C341,Locs!A:C,3,0)</f>
        <v>27</v>
      </c>
      <c r="R341">
        <f>VLOOKUP(C341,Locs!A:F,6,0)</f>
        <v>0</v>
      </c>
    </row>
    <row r="342" spans="2:18" x14ac:dyDescent="0.45">
      <c r="B342" t="str">
        <f t="shared" si="29"/>
        <v>task_id_69.dfy-3</v>
      </c>
      <c r="C342" t="s">
        <v>72</v>
      </c>
      <c r="D342">
        <v>3</v>
      </c>
      <c r="E342">
        <f>MAX(IFERROR(VLOOKUP(B342,'Results_ClaudeOpus4.5'!B:E,4,0),0),IFERROR(VLOOKUP(B342,'Results_GPT5.2Low'!B:E,4,0),0))</f>
        <v>1</v>
      </c>
      <c r="F342">
        <f>MAX('Results_ClaudeOpus4.5'!F342,'Results_GPT5.2Low'!F342)</f>
        <v>25.217199999999998</v>
      </c>
      <c r="G342">
        <f>MAX('Results_ClaudeOpus4.5'!G342,'Results_GPT5.2Low'!G342)</f>
        <v>1.9383999999999999</v>
      </c>
      <c r="H342">
        <f>MAX(IFERROR(VLOOKUP(B342,'Results_ClaudeOpus4.5'!B:H,7,0),0),IFERROR(VLOOKUP(B342,'Results_GPT5.2Low'!B:H,7,0),0))</f>
        <v>8.5879999999999992</v>
      </c>
      <c r="I342">
        <v>1</v>
      </c>
      <c r="J342">
        <v>0</v>
      </c>
      <c r="K342">
        <v>0</v>
      </c>
      <c r="L342">
        <f t="shared" si="30"/>
        <v>3</v>
      </c>
      <c r="M342">
        <f t="shared" si="26"/>
        <v>1</v>
      </c>
      <c r="N342">
        <f t="shared" si="31"/>
        <v>1</v>
      </c>
      <c r="O342">
        <f t="shared" si="32"/>
        <v>1</v>
      </c>
      <c r="P342">
        <f>MIN(IF(IFERROR(VLOOKUP(B342,'Results_ClaudeOpus4.5'!B:E,4,0),0)=1,VLOOKUP(B342,'Results_ClaudeOpus4.5'!B:P,15,0),1000),IF(IFERROR(VLOOKUP(B342,'Results_GPT5.2Low'!B:E,4,0),0)=1,VLOOKUP(B342,'Results_GPT5.2Low'!B:P,15,0),1000))</f>
        <v>27</v>
      </c>
      <c r="Q342">
        <f>VLOOKUP(C342,Locs!A:C,3,0)</f>
        <v>27</v>
      </c>
      <c r="R342">
        <f>VLOOKUP(C342,Locs!A:F,6,0)</f>
        <v>0</v>
      </c>
    </row>
    <row r="343" spans="2:18" x14ac:dyDescent="0.45">
      <c r="B343" t="str">
        <f t="shared" si="29"/>
        <v>task_id_70.dfy-1</v>
      </c>
      <c r="C343" t="s">
        <v>73</v>
      </c>
      <c r="D343">
        <v>1</v>
      </c>
      <c r="E343">
        <f>MAX(IFERROR(VLOOKUP(B343,'Results_ClaudeOpus4.5'!B:E,4,0),0),IFERROR(VLOOKUP(B343,'Results_GPT5.2Low'!B:E,4,0),0))</f>
        <v>0</v>
      </c>
      <c r="F343">
        <f>MAX('Results_ClaudeOpus4.5'!F343,'Results_GPT5.2Low'!F343)</f>
        <v>15.571199999999999</v>
      </c>
      <c r="G343">
        <f>MAX('Results_ClaudeOpus4.5'!G343,'Results_GPT5.2Low'!G343)</f>
        <v>1.8225</v>
      </c>
      <c r="H343">
        <f>MAX(IFERROR(VLOOKUP(B343,'Results_ClaudeOpus4.5'!B:H,7,0),0),IFERROR(VLOOKUP(B343,'Results_GPT5.2Low'!B:H,7,0),0))</f>
        <v>14.7941</v>
      </c>
      <c r="I343">
        <v>1</v>
      </c>
      <c r="J343">
        <v>0</v>
      </c>
      <c r="K343">
        <v>0</v>
      </c>
      <c r="L343">
        <f t="shared" si="30"/>
        <v>0</v>
      </c>
      <c r="M343">
        <f t="shared" si="26"/>
        <v>0</v>
      </c>
      <c r="N343">
        <f t="shared" si="31"/>
        <v>0</v>
      </c>
      <c r="O343">
        <f t="shared" si="32"/>
        <v>0</v>
      </c>
      <c r="P343">
        <f>MIN(IF(IFERROR(VLOOKUP(B343,'Results_ClaudeOpus4.5'!B:E,4,0),0)=1,VLOOKUP(B343,'Results_ClaudeOpus4.5'!B:P,15,0),1000),IF(IFERROR(VLOOKUP(B343,'Results_GPT5.2Low'!B:E,4,0),0)=1,VLOOKUP(B343,'Results_GPT5.2Low'!B:P,15,0),1000))</f>
        <v>1000</v>
      </c>
      <c r="Q343">
        <f>VLOOKUP(C343,Locs!A:C,3,0)</f>
        <v>28</v>
      </c>
      <c r="R343">
        <f>VLOOKUP(C343,Locs!A:F,6,0)</f>
        <v>1</v>
      </c>
    </row>
    <row r="344" spans="2:18" x14ac:dyDescent="0.45">
      <c r="B344" t="str">
        <f t="shared" si="29"/>
        <v>task_id_70.dfy-2</v>
      </c>
      <c r="C344" t="s">
        <v>73</v>
      </c>
      <c r="D344">
        <v>2</v>
      </c>
      <c r="E344">
        <f>MAX(IFERROR(VLOOKUP(B344,'Results_ClaudeOpus4.5'!B:E,4,0),0),IFERROR(VLOOKUP(B344,'Results_GPT5.2Low'!B:E,4,0),0))</f>
        <v>0</v>
      </c>
      <c r="F344">
        <f>MAX('Results_ClaudeOpus4.5'!F344,'Results_GPT5.2Low'!F344)</f>
        <v>15.097300000000001</v>
      </c>
      <c r="G344">
        <f>MAX('Results_ClaudeOpus4.5'!G344,'Results_GPT5.2Low'!G344)</f>
        <v>2.0152000000000001</v>
      </c>
      <c r="H344">
        <f>MAX(IFERROR(VLOOKUP(B344,'Results_ClaudeOpus4.5'!B:H,7,0),0),IFERROR(VLOOKUP(B344,'Results_GPT5.2Low'!B:H,7,0),0))</f>
        <v>8.0218000000000007</v>
      </c>
      <c r="I344">
        <v>1</v>
      </c>
      <c r="J344">
        <v>0</v>
      </c>
      <c r="K344">
        <v>0</v>
      </c>
      <c r="L344">
        <f t="shared" si="30"/>
        <v>0</v>
      </c>
      <c r="M344">
        <f t="shared" si="26"/>
        <v>0</v>
      </c>
      <c r="N344">
        <f t="shared" si="31"/>
        <v>0</v>
      </c>
      <c r="O344">
        <f t="shared" si="32"/>
        <v>0</v>
      </c>
      <c r="P344">
        <f>MIN(IF(IFERROR(VLOOKUP(B344,'Results_ClaudeOpus4.5'!B:E,4,0),0)=1,VLOOKUP(B344,'Results_ClaudeOpus4.5'!B:P,15,0),1000),IF(IFERROR(VLOOKUP(B344,'Results_GPT5.2Low'!B:E,4,0),0)=1,VLOOKUP(B344,'Results_GPT5.2Low'!B:P,15,0),1000))</f>
        <v>1000</v>
      </c>
      <c r="Q344">
        <f>VLOOKUP(C344,Locs!A:C,3,0)</f>
        <v>28</v>
      </c>
      <c r="R344">
        <f>VLOOKUP(C344,Locs!A:F,6,0)</f>
        <v>1</v>
      </c>
    </row>
    <row r="345" spans="2:18" x14ac:dyDescent="0.45">
      <c r="B345" t="str">
        <f t="shared" si="29"/>
        <v>task_id_70.dfy-3</v>
      </c>
      <c r="C345" t="s">
        <v>73</v>
      </c>
      <c r="D345">
        <v>3</v>
      </c>
      <c r="E345">
        <f>MAX(IFERROR(VLOOKUP(B345,'Results_ClaudeOpus4.5'!B:E,4,0),0),IFERROR(VLOOKUP(B345,'Results_GPT5.2Low'!B:E,4,0),0))</f>
        <v>0</v>
      </c>
      <c r="F345">
        <f>MAX('Results_ClaudeOpus4.5'!F345,'Results_GPT5.2Low'!F345)</f>
        <v>27.813300000000002</v>
      </c>
      <c r="G345">
        <f>MAX('Results_ClaudeOpus4.5'!G345,'Results_GPT5.2Low'!G345)</f>
        <v>2.4683000000000002</v>
      </c>
      <c r="H345">
        <f>MAX(IFERROR(VLOOKUP(B345,'Results_ClaudeOpus4.5'!B:H,7,0),0),IFERROR(VLOOKUP(B345,'Results_GPT5.2Low'!B:H,7,0),0))</f>
        <v>8.4955999999999996</v>
      </c>
      <c r="I345">
        <v>1</v>
      </c>
      <c r="J345">
        <v>0</v>
      </c>
      <c r="K345">
        <v>0</v>
      </c>
      <c r="L345">
        <f t="shared" si="30"/>
        <v>0</v>
      </c>
      <c r="M345">
        <f t="shared" si="26"/>
        <v>0</v>
      </c>
      <c r="N345">
        <f t="shared" si="31"/>
        <v>0</v>
      </c>
      <c r="O345">
        <f t="shared" si="32"/>
        <v>0</v>
      </c>
      <c r="P345">
        <f>MIN(IF(IFERROR(VLOOKUP(B345,'Results_ClaudeOpus4.5'!B:E,4,0),0)=1,VLOOKUP(B345,'Results_ClaudeOpus4.5'!B:P,15,0),1000),IF(IFERROR(VLOOKUP(B345,'Results_GPT5.2Low'!B:E,4,0),0)=1,VLOOKUP(B345,'Results_GPT5.2Low'!B:P,15,0),1000))</f>
        <v>1000</v>
      </c>
      <c r="Q345">
        <f>VLOOKUP(C345,Locs!A:C,3,0)</f>
        <v>28</v>
      </c>
      <c r="R345">
        <f>VLOOKUP(C345,Locs!A:F,6,0)</f>
        <v>1</v>
      </c>
    </row>
    <row r="346" spans="2:18" x14ac:dyDescent="0.45">
      <c r="B346" t="str">
        <f t="shared" si="29"/>
        <v>task_id_70.dfy-4</v>
      </c>
      <c r="C346" t="s">
        <v>73</v>
      </c>
      <c r="D346">
        <v>4</v>
      </c>
      <c r="E346">
        <f>MAX(IFERROR(VLOOKUP(B346,'Results_ClaudeOpus4.5'!B:E,4,0),0),IFERROR(VLOOKUP(B346,'Results_GPT5.2Low'!B:E,4,0),0))</f>
        <v>0</v>
      </c>
      <c r="F346">
        <f>MAX('Results_ClaudeOpus4.5'!F346,'Results_GPT5.2Low'!F346)</f>
        <v>26.188700000000001</v>
      </c>
      <c r="G346">
        <f>MAX('Results_ClaudeOpus4.5'!G346,'Results_GPT5.2Low'!G346)</f>
        <v>1.7439</v>
      </c>
      <c r="H346">
        <f>MAX(IFERROR(VLOOKUP(B346,'Results_ClaudeOpus4.5'!B:H,7,0),0),IFERROR(VLOOKUP(B346,'Results_GPT5.2Low'!B:H,7,0),0))</f>
        <v>12.838200000000001</v>
      </c>
      <c r="I346">
        <v>1</v>
      </c>
      <c r="J346">
        <v>0</v>
      </c>
      <c r="K346">
        <v>0</v>
      </c>
      <c r="L346">
        <f t="shared" si="30"/>
        <v>0</v>
      </c>
      <c r="M346">
        <f t="shared" si="26"/>
        <v>0</v>
      </c>
      <c r="N346">
        <f t="shared" si="31"/>
        <v>0</v>
      </c>
      <c r="O346">
        <f t="shared" si="32"/>
        <v>0</v>
      </c>
      <c r="P346">
        <f>MIN(IF(IFERROR(VLOOKUP(B346,'Results_ClaudeOpus4.5'!B:E,4,0),0)=1,VLOOKUP(B346,'Results_ClaudeOpus4.5'!B:P,15,0),1000),IF(IFERROR(VLOOKUP(B346,'Results_GPT5.2Low'!B:E,4,0),0)=1,VLOOKUP(B346,'Results_GPT5.2Low'!B:P,15,0),1000))</f>
        <v>1000</v>
      </c>
      <c r="Q346">
        <f>VLOOKUP(C346,Locs!A:C,3,0)</f>
        <v>28</v>
      </c>
      <c r="R346">
        <f>VLOOKUP(C346,Locs!A:F,6,0)</f>
        <v>1</v>
      </c>
    </row>
    <row r="347" spans="2:18" x14ac:dyDescent="0.45">
      <c r="B347" t="str">
        <f t="shared" si="29"/>
        <v>task_id_70.dfy-5</v>
      </c>
      <c r="C347" t="s">
        <v>73</v>
      </c>
      <c r="D347">
        <v>5</v>
      </c>
      <c r="E347">
        <f>MAX(IFERROR(VLOOKUP(B347,'Results_ClaudeOpus4.5'!B:E,4,0),0),IFERROR(VLOOKUP(B347,'Results_GPT5.2Low'!B:E,4,0),0))</f>
        <v>0</v>
      </c>
      <c r="F347">
        <f>MAX('Results_ClaudeOpus4.5'!F347,'Results_GPT5.2Low'!F347)</f>
        <v>56.976700000000001</v>
      </c>
      <c r="G347">
        <f>MAX('Results_ClaudeOpus4.5'!G347,'Results_GPT5.2Low'!G347)</f>
        <v>1.8372999999999999</v>
      </c>
      <c r="H347">
        <f>MAX(IFERROR(VLOOKUP(B347,'Results_ClaudeOpus4.5'!B:H,7,0),0),IFERROR(VLOOKUP(B347,'Results_GPT5.2Low'!B:H,7,0),0))</f>
        <v>16.5867</v>
      </c>
      <c r="I347">
        <v>1</v>
      </c>
      <c r="J347">
        <v>0</v>
      </c>
      <c r="K347">
        <v>0</v>
      </c>
      <c r="L347">
        <f t="shared" si="30"/>
        <v>0</v>
      </c>
      <c r="M347">
        <f t="shared" si="26"/>
        <v>0</v>
      </c>
      <c r="N347">
        <f t="shared" si="31"/>
        <v>0</v>
      </c>
      <c r="O347">
        <f t="shared" si="32"/>
        <v>0</v>
      </c>
      <c r="P347">
        <f>MIN(IF(IFERROR(VLOOKUP(B347,'Results_ClaudeOpus4.5'!B:E,4,0),0)=1,VLOOKUP(B347,'Results_ClaudeOpus4.5'!B:P,15,0),1000),IF(IFERROR(VLOOKUP(B347,'Results_GPT5.2Low'!B:E,4,0),0)=1,VLOOKUP(B347,'Results_GPT5.2Low'!B:P,15,0),1000))</f>
        <v>1000</v>
      </c>
      <c r="Q347">
        <f>VLOOKUP(C347,Locs!A:C,3,0)</f>
        <v>28</v>
      </c>
      <c r="R347">
        <f>VLOOKUP(C347,Locs!A:F,6,0)</f>
        <v>1</v>
      </c>
    </row>
    <row r="348" spans="2:18" x14ac:dyDescent="0.45">
      <c r="B348" t="str">
        <f t="shared" si="29"/>
        <v>task_id_728.dfy-1</v>
      </c>
      <c r="C348" t="s">
        <v>74</v>
      </c>
      <c r="D348">
        <v>1</v>
      </c>
      <c r="E348">
        <f>MAX(IFERROR(VLOOKUP(B348,'Results_ClaudeOpus4.5'!B:E,4,0),0),IFERROR(VLOOKUP(B348,'Results_GPT5.2Low'!B:E,4,0),0))</f>
        <v>1</v>
      </c>
      <c r="F348">
        <f>MAX('Results_ClaudeOpus4.5'!F348,'Results_GPT5.2Low'!F348)</f>
        <v>30.4133</v>
      </c>
      <c r="G348">
        <f>MAX('Results_ClaudeOpus4.5'!G348,'Results_GPT5.2Low'!G348)</f>
        <v>68.563500000000005</v>
      </c>
      <c r="H348">
        <f>MAX(IFERROR(VLOOKUP(B348,'Results_ClaudeOpus4.5'!B:H,7,0),0),IFERROR(VLOOKUP(B348,'Results_GPT5.2Low'!B:H,7,0),0))</f>
        <v>6.1022999999999996</v>
      </c>
      <c r="I348">
        <v>1</v>
      </c>
      <c r="J348">
        <v>0</v>
      </c>
      <c r="K348">
        <v>0</v>
      </c>
      <c r="L348">
        <f t="shared" si="30"/>
        <v>3</v>
      </c>
      <c r="M348">
        <f t="shared" si="26"/>
        <v>1</v>
      </c>
      <c r="N348">
        <f t="shared" si="31"/>
        <v>1</v>
      </c>
      <c r="O348">
        <f t="shared" si="32"/>
        <v>1</v>
      </c>
      <c r="P348">
        <f>MIN(IF(IFERROR(VLOOKUP(B348,'Results_ClaudeOpus4.5'!B:E,4,0),0)=1,VLOOKUP(B348,'Results_ClaudeOpus4.5'!B:P,15,0),1000),IF(IFERROR(VLOOKUP(B348,'Results_GPT5.2Low'!B:E,4,0),0)=1,VLOOKUP(B348,'Results_GPT5.2Low'!B:P,15,0),1000))</f>
        <v>23</v>
      </c>
      <c r="Q348">
        <f>VLOOKUP(C348,Locs!A:C,3,0)</f>
        <v>23</v>
      </c>
      <c r="R348">
        <f>VLOOKUP(C348,Locs!A:F,6,0)</f>
        <v>0</v>
      </c>
    </row>
    <row r="349" spans="2:18" x14ac:dyDescent="0.45">
      <c r="B349" t="str">
        <f t="shared" si="29"/>
        <v>task_id_728.dfy-2</v>
      </c>
      <c r="C349" t="s">
        <v>74</v>
      </c>
      <c r="D349">
        <v>2</v>
      </c>
      <c r="E349">
        <f>MAX(IFERROR(VLOOKUP(B349,'Results_ClaudeOpus4.5'!B:E,4,0),0),IFERROR(VLOOKUP(B349,'Results_GPT5.2Low'!B:E,4,0),0))</f>
        <v>1</v>
      </c>
      <c r="F349">
        <f>MAX('Results_ClaudeOpus4.5'!F349,'Results_GPT5.2Low'!F349)</f>
        <v>35.824300000000001</v>
      </c>
      <c r="G349">
        <f>MAX('Results_ClaudeOpus4.5'!G349,'Results_GPT5.2Low'!G349)</f>
        <v>2.3628999999999998</v>
      </c>
      <c r="H349">
        <f>MAX(IFERROR(VLOOKUP(B349,'Results_ClaudeOpus4.5'!B:H,7,0),0),IFERROR(VLOOKUP(B349,'Results_GPT5.2Low'!B:H,7,0),0))</f>
        <v>5.5932000000000004</v>
      </c>
      <c r="I349">
        <v>1</v>
      </c>
      <c r="J349">
        <v>0</v>
      </c>
      <c r="K349">
        <v>0</v>
      </c>
      <c r="L349">
        <f t="shared" si="30"/>
        <v>3</v>
      </c>
      <c r="M349">
        <f t="shared" si="26"/>
        <v>1</v>
      </c>
      <c r="N349">
        <f t="shared" si="31"/>
        <v>1</v>
      </c>
      <c r="O349">
        <f t="shared" si="32"/>
        <v>1</v>
      </c>
      <c r="P349">
        <f>MIN(IF(IFERROR(VLOOKUP(B349,'Results_ClaudeOpus4.5'!B:E,4,0),0)=1,VLOOKUP(B349,'Results_ClaudeOpus4.5'!B:P,15,0),1000),IF(IFERROR(VLOOKUP(B349,'Results_GPT5.2Low'!B:E,4,0),0)=1,VLOOKUP(B349,'Results_GPT5.2Low'!B:P,15,0),1000))</f>
        <v>23</v>
      </c>
      <c r="Q349">
        <f>VLOOKUP(C349,Locs!A:C,3,0)</f>
        <v>23</v>
      </c>
      <c r="R349">
        <f>VLOOKUP(C349,Locs!A:F,6,0)</f>
        <v>0</v>
      </c>
    </row>
    <row r="350" spans="2:18" x14ac:dyDescent="0.45">
      <c r="B350" t="str">
        <f t="shared" si="29"/>
        <v>task_id_728.dfy-3</v>
      </c>
      <c r="C350" t="s">
        <v>74</v>
      </c>
      <c r="D350">
        <v>3</v>
      </c>
      <c r="E350">
        <f>MAX(IFERROR(VLOOKUP(B350,'Results_ClaudeOpus4.5'!B:E,4,0),0),IFERROR(VLOOKUP(B350,'Results_GPT5.2Low'!B:E,4,0),0))</f>
        <v>1</v>
      </c>
      <c r="F350">
        <f>MAX('Results_ClaudeOpus4.5'!F350,'Results_GPT5.2Low'!F350)</f>
        <v>66.378900000000002</v>
      </c>
      <c r="G350">
        <f>MAX('Results_ClaudeOpus4.5'!G350,'Results_GPT5.2Low'!G350)</f>
        <v>2.4115000000000002</v>
      </c>
      <c r="H350">
        <f>MAX(IFERROR(VLOOKUP(B350,'Results_ClaudeOpus4.5'!B:H,7,0),0),IFERROR(VLOOKUP(B350,'Results_GPT5.2Low'!B:H,7,0),0))</f>
        <v>4.9153000000000002</v>
      </c>
      <c r="I350">
        <v>1</v>
      </c>
      <c r="J350">
        <v>0</v>
      </c>
      <c r="K350">
        <v>0</v>
      </c>
      <c r="L350">
        <f t="shared" si="30"/>
        <v>3</v>
      </c>
      <c r="M350">
        <f t="shared" si="26"/>
        <v>1</v>
      </c>
      <c r="N350">
        <f t="shared" si="31"/>
        <v>1</v>
      </c>
      <c r="O350">
        <f t="shared" si="32"/>
        <v>1</v>
      </c>
      <c r="P350">
        <f>MIN(IF(IFERROR(VLOOKUP(B350,'Results_ClaudeOpus4.5'!B:E,4,0),0)=1,VLOOKUP(B350,'Results_ClaudeOpus4.5'!B:P,15,0),1000),IF(IFERROR(VLOOKUP(B350,'Results_GPT5.2Low'!B:E,4,0),0)=1,VLOOKUP(B350,'Results_GPT5.2Low'!B:P,15,0),1000))</f>
        <v>23</v>
      </c>
      <c r="Q350">
        <f>VLOOKUP(C350,Locs!A:C,3,0)</f>
        <v>23</v>
      </c>
      <c r="R350">
        <f>VLOOKUP(C350,Locs!A:F,6,0)</f>
        <v>0</v>
      </c>
    </row>
    <row r="351" spans="2:18" x14ac:dyDescent="0.45">
      <c r="B351" t="str">
        <f t="shared" si="29"/>
        <v>task_id_732.dfy-1</v>
      </c>
      <c r="C351" t="s">
        <v>75</v>
      </c>
      <c r="D351">
        <v>1</v>
      </c>
      <c r="E351">
        <f>MAX(IFERROR(VLOOKUP(B351,'Results_ClaudeOpus4.5'!B:E,4,0),0),IFERROR(VLOOKUP(B351,'Results_GPT5.2Low'!B:E,4,0),0))</f>
        <v>1</v>
      </c>
      <c r="F351">
        <f>MAX('Results_ClaudeOpus4.5'!F351,'Results_GPT5.2Low'!F351)</f>
        <v>8.4810999999999996</v>
      </c>
      <c r="G351">
        <f>MAX('Results_ClaudeOpus4.5'!G351,'Results_GPT5.2Low'!G351)</f>
        <v>1.256</v>
      </c>
      <c r="H351">
        <f>MAX(IFERROR(VLOOKUP(B351,'Results_ClaudeOpus4.5'!B:H,7,0),0),IFERROR(VLOOKUP(B351,'Results_GPT5.2Low'!B:H,7,0),0))</f>
        <v>13.381500000000001</v>
      </c>
      <c r="I351">
        <v>1</v>
      </c>
      <c r="J351">
        <v>0</v>
      </c>
      <c r="K351">
        <v>0</v>
      </c>
      <c r="L351">
        <f t="shared" si="30"/>
        <v>3</v>
      </c>
      <c r="M351">
        <f t="shared" si="26"/>
        <v>1</v>
      </c>
      <c r="N351">
        <f t="shared" si="31"/>
        <v>1</v>
      </c>
      <c r="O351">
        <f t="shared" si="32"/>
        <v>1</v>
      </c>
      <c r="P351">
        <f>MIN(IF(IFERROR(VLOOKUP(B351,'Results_ClaudeOpus4.5'!B:E,4,0),0)=1,VLOOKUP(B351,'Results_ClaudeOpus4.5'!B:P,15,0),1000),IF(IFERROR(VLOOKUP(B351,'Results_GPT5.2Low'!B:E,4,0),0)=1,VLOOKUP(B351,'Results_GPT5.2Low'!B:P,15,0),1000))</f>
        <v>23</v>
      </c>
      <c r="Q351">
        <f>VLOOKUP(C351,Locs!A:C,3,0)</f>
        <v>24</v>
      </c>
      <c r="R351">
        <f>VLOOKUP(C351,Locs!A:F,6,0)</f>
        <v>0</v>
      </c>
    </row>
    <row r="352" spans="2:18" x14ac:dyDescent="0.45">
      <c r="B352" t="str">
        <f t="shared" si="29"/>
        <v>task_id_732.dfy-2</v>
      </c>
      <c r="C352" t="s">
        <v>75</v>
      </c>
      <c r="D352">
        <v>2</v>
      </c>
      <c r="E352">
        <f>MAX(IFERROR(VLOOKUP(B352,'Results_ClaudeOpus4.5'!B:E,4,0),0),IFERROR(VLOOKUP(B352,'Results_GPT5.2Low'!B:E,4,0),0))</f>
        <v>1</v>
      </c>
      <c r="F352">
        <f>MAX('Results_ClaudeOpus4.5'!F352,'Results_GPT5.2Low'!F352)</f>
        <v>16.1416</v>
      </c>
      <c r="G352">
        <f>MAX('Results_ClaudeOpus4.5'!G352,'Results_GPT5.2Low'!G352)</f>
        <v>1.2481</v>
      </c>
      <c r="H352">
        <f>MAX(IFERROR(VLOOKUP(B352,'Results_ClaudeOpus4.5'!B:H,7,0),0),IFERROR(VLOOKUP(B352,'Results_GPT5.2Low'!B:H,7,0),0))</f>
        <v>15.3736</v>
      </c>
      <c r="I352">
        <v>1</v>
      </c>
      <c r="J352">
        <v>0</v>
      </c>
      <c r="K352">
        <v>0</v>
      </c>
      <c r="L352">
        <f t="shared" si="30"/>
        <v>3</v>
      </c>
      <c r="M352">
        <f t="shared" si="26"/>
        <v>1</v>
      </c>
      <c r="N352">
        <f t="shared" si="31"/>
        <v>1</v>
      </c>
      <c r="O352">
        <f t="shared" si="32"/>
        <v>1</v>
      </c>
      <c r="P352">
        <f>MIN(IF(IFERROR(VLOOKUP(B352,'Results_ClaudeOpus4.5'!B:E,4,0),0)=1,VLOOKUP(B352,'Results_ClaudeOpus4.5'!B:P,15,0),1000),IF(IFERROR(VLOOKUP(B352,'Results_GPT5.2Low'!B:E,4,0),0)=1,VLOOKUP(B352,'Results_GPT5.2Low'!B:P,15,0),1000))</f>
        <v>23</v>
      </c>
      <c r="Q352">
        <f>VLOOKUP(C352,Locs!A:C,3,0)</f>
        <v>24</v>
      </c>
      <c r="R352">
        <f>VLOOKUP(C352,Locs!A:F,6,0)</f>
        <v>0</v>
      </c>
    </row>
    <row r="353" spans="2:18" x14ac:dyDescent="0.45">
      <c r="B353" t="str">
        <f t="shared" si="29"/>
        <v>task_id_732.dfy-3</v>
      </c>
      <c r="C353" t="s">
        <v>75</v>
      </c>
      <c r="D353">
        <v>3</v>
      </c>
      <c r="E353">
        <f>MAX(IFERROR(VLOOKUP(B353,'Results_ClaudeOpus4.5'!B:E,4,0),0),IFERROR(VLOOKUP(B353,'Results_GPT5.2Low'!B:E,4,0),0))</f>
        <v>1</v>
      </c>
      <c r="F353">
        <f>MAX('Results_ClaudeOpus4.5'!F353,'Results_GPT5.2Low'!F353)</f>
        <v>10.0588</v>
      </c>
      <c r="G353">
        <f>MAX('Results_ClaudeOpus4.5'!G353,'Results_GPT5.2Low'!G353)</f>
        <v>1.2375</v>
      </c>
      <c r="H353">
        <f>MAX(IFERROR(VLOOKUP(B353,'Results_ClaudeOpus4.5'!B:H,7,0),0),IFERROR(VLOOKUP(B353,'Results_GPT5.2Low'!B:H,7,0),0))</f>
        <v>9.5869999999999997</v>
      </c>
      <c r="I353">
        <v>1</v>
      </c>
      <c r="J353">
        <v>0</v>
      </c>
      <c r="K353">
        <v>0</v>
      </c>
      <c r="L353">
        <f t="shared" si="30"/>
        <v>3</v>
      </c>
      <c r="M353">
        <f t="shared" si="26"/>
        <v>1</v>
      </c>
      <c r="N353">
        <f t="shared" si="31"/>
        <v>1</v>
      </c>
      <c r="O353">
        <f t="shared" si="32"/>
        <v>1</v>
      </c>
      <c r="P353">
        <f>MIN(IF(IFERROR(VLOOKUP(B353,'Results_ClaudeOpus4.5'!B:E,4,0),0)=1,VLOOKUP(B353,'Results_ClaudeOpus4.5'!B:P,15,0),1000),IF(IFERROR(VLOOKUP(B353,'Results_GPT5.2Low'!B:E,4,0),0)=1,VLOOKUP(B353,'Results_GPT5.2Low'!B:P,15,0),1000))</f>
        <v>23</v>
      </c>
      <c r="Q353">
        <f>VLOOKUP(C353,Locs!A:C,3,0)</f>
        <v>24</v>
      </c>
      <c r="R353">
        <f>VLOOKUP(C353,Locs!A:F,6,0)</f>
        <v>0</v>
      </c>
    </row>
    <row r="354" spans="2:18" x14ac:dyDescent="0.45">
      <c r="B354" t="str">
        <f t="shared" si="29"/>
        <v>task_id_733.dfy-1</v>
      </c>
      <c r="C354" t="s">
        <v>76</v>
      </c>
      <c r="D354">
        <v>1</v>
      </c>
      <c r="E354">
        <f>MAX(IFERROR(VLOOKUP(B354,'Results_ClaudeOpus4.5'!B:E,4,0),0),IFERROR(VLOOKUP(B354,'Results_GPT5.2Low'!B:E,4,0),0))</f>
        <v>0</v>
      </c>
      <c r="F354">
        <f>MAX('Results_ClaudeOpus4.5'!F354,'Results_GPT5.2Low'!F354)</f>
        <v>15.439399999999999</v>
      </c>
      <c r="G354">
        <f>MAX('Results_ClaudeOpus4.5'!G354,'Results_GPT5.2Low'!G354)</f>
        <v>1.2103999999999999</v>
      </c>
      <c r="H354">
        <f>MAX(IFERROR(VLOOKUP(B354,'Results_ClaudeOpus4.5'!B:H,7,0),0),IFERROR(VLOOKUP(B354,'Results_GPT5.2Low'!B:H,7,0),0))</f>
        <v>18.927299999999999</v>
      </c>
      <c r="I354">
        <v>1</v>
      </c>
      <c r="J354">
        <v>0</v>
      </c>
      <c r="K354">
        <v>0</v>
      </c>
      <c r="L354">
        <f t="shared" si="30"/>
        <v>0</v>
      </c>
      <c r="M354">
        <f t="shared" si="26"/>
        <v>0</v>
      </c>
      <c r="N354">
        <f t="shared" si="31"/>
        <v>0</v>
      </c>
      <c r="O354">
        <f t="shared" si="32"/>
        <v>0</v>
      </c>
      <c r="P354">
        <f>MIN(IF(IFERROR(VLOOKUP(B354,'Results_ClaudeOpus4.5'!B:E,4,0),0)=1,VLOOKUP(B354,'Results_ClaudeOpus4.5'!B:P,15,0),1000),IF(IFERROR(VLOOKUP(B354,'Results_GPT5.2Low'!B:E,4,0),0)=1,VLOOKUP(B354,'Results_GPT5.2Low'!B:P,15,0),1000))</f>
        <v>1000</v>
      </c>
      <c r="Q354">
        <f>VLOOKUP(C354,Locs!A:C,3,0)</f>
        <v>28</v>
      </c>
      <c r="R354">
        <f>VLOOKUP(C354,Locs!A:F,6,0)</f>
        <v>1</v>
      </c>
    </row>
    <row r="355" spans="2:18" x14ac:dyDescent="0.45">
      <c r="B355" t="str">
        <f t="shared" si="29"/>
        <v>task_id_733.dfy-2</v>
      </c>
      <c r="C355" t="s">
        <v>76</v>
      </c>
      <c r="D355">
        <v>2</v>
      </c>
      <c r="E355">
        <f>MAX(IFERROR(VLOOKUP(B355,'Results_ClaudeOpus4.5'!B:E,4,0),0),IFERROR(VLOOKUP(B355,'Results_GPT5.2Low'!B:E,4,0),0))</f>
        <v>0</v>
      </c>
      <c r="F355">
        <f>MAX('Results_ClaudeOpus4.5'!F355,'Results_GPT5.2Low'!F355)</f>
        <v>8.3804999999999996</v>
      </c>
      <c r="G355">
        <f>MAX('Results_ClaudeOpus4.5'!G355,'Results_GPT5.2Low'!G355)</f>
        <v>1.2254</v>
      </c>
      <c r="H355">
        <f>MAX(IFERROR(VLOOKUP(B355,'Results_ClaudeOpus4.5'!B:H,7,0),0),IFERROR(VLOOKUP(B355,'Results_GPT5.2Low'!B:H,7,0),0))</f>
        <v>14.573399999999999</v>
      </c>
      <c r="I355">
        <v>1</v>
      </c>
      <c r="J355">
        <v>0</v>
      </c>
      <c r="K355">
        <v>0</v>
      </c>
      <c r="L355">
        <f t="shared" si="30"/>
        <v>0</v>
      </c>
      <c r="M355">
        <f t="shared" si="26"/>
        <v>0</v>
      </c>
      <c r="N355">
        <f t="shared" si="31"/>
        <v>0</v>
      </c>
      <c r="O355">
        <f t="shared" si="32"/>
        <v>0</v>
      </c>
      <c r="P355">
        <f>MIN(IF(IFERROR(VLOOKUP(B355,'Results_ClaudeOpus4.5'!B:E,4,0),0)=1,VLOOKUP(B355,'Results_ClaudeOpus4.5'!B:P,15,0),1000),IF(IFERROR(VLOOKUP(B355,'Results_GPT5.2Low'!B:E,4,0),0)=1,VLOOKUP(B355,'Results_GPT5.2Low'!B:P,15,0),1000))</f>
        <v>1000</v>
      </c>
      <c r="Q355">
        <f>VLOOKUP(C355,Locs!A:C,3,0)</f>
        <v>28</v>
      </c>
      <c r="R355">
        <f>VLOOKUP(C355,Locs!A:F,6,0)</f>
        <v>1</v>
      </c>
    </row>
    <row r="356" spans="2:18" x14ac:dyDescent="0.45">
      <c r="B356" t="str">
        <f t="shared" si="29"/>
        <v>task_id_733.dfy-3</v>
      </c>
      <c r="C356" t="s">
        <v>76</v>
      </c>
      <c r="D356">
        <v>3</v>
      </c>
      <c r="E356">
        <f>MAX(IFERROR(VLOOKUP(B356,'Results_ClaudeOpus4.5'!B:E,4,0),0),IFERROR(VLOOKUP(B356,'Results_GPT5.2Low'!B:E,4,0),0))</f>
        <v>0</v>
      </c>
      <c r="F356">
        <f>MAX('Results_ClaudeOpus4.5'!F356,'Results_GPT5.2Low'!F356)</f>
        <v>8.59</v>
      </c>
      <c r="G356">
        <f>MAX('Results_ClaudeOpus4.5'!G356,'Results_GPT5.2Low'!G356)</f>
        <v>1.1954</v>
      </c>
      <c r="H356">
        <f>MAX(IFERROR(VLOOKUP(B356,'Results_ClaudeOpus4.5'!B:H,7,0),0),IFERROR(VLOOKUP(B356,'Results_GPT5.2Low'!B:H,7,0),0))</f>
        <v>14.9305</v>
      </c>
      <c r="I356">
        <v>1</v>
      </c>
      <c r="J356">
        <v>0</v>
      </c>
      <c r="K356">
        <v>0</v>
      </c>
      <c r="L356">
        <f t="shared" si="30"/>
        <v>0</v>
      </c>
      <c r="M356">
        <f t="shared" si="26"/>
        <v>0</v>
      </c>
      <c r="N356">
        <f t="shared" si="31"/>
        <v>0</v>
      </c>
      <c r="O356">
        <f t="shared" si="32"/>
        <v>0</v>
      </c>
      <c r="P356">
        <f>MIN(IF(IFERROR(VLOOKUP(B356,'Results_ClaudeOpus4.5'!B:E,4,0),0)=1,VLOOKUP(B356,'Results_ClaudeOpus4.5'!B:P,15,0),1000),IF(IFERROR(VLOOKUP(B356,'Results_GPT5.2Low'!B:E,4,0),0)=1,VLOOKUP(B356,'Results_GPT5.2Low'!B:P,15,0),1000))</f>
        <v>1000</v>
      </c>
      <c r="Q356">
        <f>VLOOKUP(C356,Locs!A:C,3,0)</f>
        <v>28</v>
      </c>
      <c r="R356">
        <f>VLOOKUP(C356,Locs!A:F,6,0)</f>
        <v>1</v>
      </c>
    </row>
    <row r="357" spans="2:18" x14ac:dyDescent="0.45">
      <c r="B357" t="str">
        <f t="shared" si="29"/>
        <v>task_id_733.dfy-4</v>
      </c>
      <c r="C357" t="s">
        <v>76</v>
      </c>
      <c r="D357">
        <v>4</v>
      </c>
      <c r="E357">
        <f>MAX(IFERROR(VLOOKUP(B357,'Results_ClaudeOpus4.5'!B:E,4,0),0),IFERROR(VLOOKUP(B357,'Results_GPT5.2Low'!B:E,4,0),0))</f>
        <v>0</v>
      </c>
      <c r="F357">
        <f>MAX('Results_ClaudeOpus4.5'!F357,'Results_GPT5.2Low'!F357)</f>
        <v>17.373100000000001</v>
      </c>
      <c r="G357">
        <f>MAX('Results_ClaudeOpus4.5'!G357,'Results_GPT5.2Low'!G357)</f>
        <v>1.3172999999999999</v>
      </c>
      <c r="H357">
        <f>MAX(IFERROR(VLOOKUP(B357,'Results_ClaudeOpus4.5'!B:H,7,0),0),IFERROR(VLOOKUP(B357,'Results_GPT5.2Low'!B:H,7,0),0))</f>
        <v>36.456600000000002</v>
      </c>
      <c r="I357">
        <v>1</v>
      </c>
      <c r="J357">
        <v>0</v>
      </c>
      <c r="K357">
        <v>0</v>
      </c>
      <c r="L357">
        <f t="shared" si="30"/>
        <v>0</v>
      </c>
      <c r="M357">
        <f t="shared" si="26"/>
        <v>0</v>
      </c>
      <c r="N357">
        <f t="shared" si="31"/>
        <v>0</v>
      </c>
      <c r="O357">
        <f t="shared" si="32"/>
        <v>0</v>
      </c>
      <c r="P357">
        <f>MIN(IF(IFERROR(VLOOKUP(B357,'Results_ClaudeOpus4.5'!B:E,4,0),0)=1,VLOOKUP(B357,'Results_ClaudeOpus4.5'!B:P,15,0),1000),IF(IFERROR(VLOOKUP(B357,'Results_GPT5.2Low'!B:E,4,0),0)=1,VLOOKUP(B357,'Results_GPT5.2Low'!B:P,15,0),1000))</f>
        <v>1000</v>
      </c>
      <c r="Q357">
        <f>VLOOKUP(C357,Locs!A:C,3,0)</f>
        <v>28</v>
      </c>
      <c r="R357">
        <f>VLOOKUP(C357,Locs!A:F,6,0)</f>
        <v>1</v>
      </c>
    </row>
    <row r="358" spans="2:18" x14ac:dyDescent="0.45">
      <c r="B358" t="str">
        <f t="shared" si="29"/>
        <v>task_id_733.dfy-5</v>
      </c>
      <c r="C358" t="s">
        <v>76</v>
      </c>
      <c r="D358">
        <v>5</v>
      </c>
      <c r="E358">
        <f>MAX(IFERROR(VLOOKUP(B358,'Results_ClaudeOpus4.5'!B:E,4,0),0),IFERROR(VLOOKUP(B358,'Results_GPT5.2Low'!B:E,4,0),0))</f>
        <v>0</v>
      </c>
      <c r="F358">
        <f>MAX('Results_ClaudeOpus4.5'!F358,'Results_GPT5.2Low'!F358)</f>
        <v>20.3399</v>
      </c>
      <c r="G358">
        <f>MAX('Results_ClaudeOpus4.5'!G358,'Results_GPT5.2Low'!G358)</f>
        <v>3.1333000000000002</v>
      </c>
      <c r="H358">
        <f>MAX(IFERROR(VLOOKUP(B358,'Results_ClaudeOpus4.5'!B:H,7,0),0),IFERROR(VLOOKUP(B358,'Results_GPT5.2Low'!B:H,7,0),0))</f>
        <v>33.2727</v>
      </c>
      <c r="I358">
        <v>1</v>
      </c>
      <c r="J358">
        <v>0</v>
      </c>
      <c r="K358">
        <v>0</v>
      </c>
      <c r="L358">
        <f t="shared" si="30"/>
        <v>0</v>
      </c>
      <c r="M358">
        <f t="shared" si="26"/>
        <v>0</v>
      </c>
      <c r="N358">
        <f t="shared" si="31"/>
        <v>0</v>
      </c>
      <c r="O358">
        <f t="shared" si="32"/>
        <v>0</v>
      </c>
      <c r="P358">
        <f>MIN(IF(IFERROR(VLOOKUP(B358,'Results_ClaudeOpus4.5'!B:E,4,0),0)=1,VLOOKUP(B358,'Results_ClaudeOpus4.5'!B:P,15,0),1000),IF(IFERROR(VLOOKUP(B358,'Results_GPT5.2Low'!B:E,4,0),0)=1,VLOOKUP(B358,'Results_GPT5.2Low'!B:P,15,0),1000))</f>
        <v>1000</v>
      </c>
      <c r="Q358">
        <f>VLOOKUP(C358,Locs!A:C,3,0)</f>
        <v>28</v>
      </c>
      <c r="R358">
        <f>VLOOKUP(C358,Locs!A:F,6,0)</f>
        <v>1</v>
      </c>
    </row>
    <row r="359" spans="2:18" x14ac:dyDescent="0.45">
      <c r="B359" t="str">
        <f t="shared" si="29"/>
        <v>task_id_741.dfy-1</v>
      </c>
      <c r="C359" t="s">
        <v>77</v>
      </c>
      <c r="D359">
        <v>1</v>
      </c>
      <c r="E359">
        <f>MAX(IFERROR(VLOOKUP(B359,'Results_ClaudeOpus4.5'!B:E,4,0),0),IFERROR(VLOOKUP(B359,'Results_GPT5.2Low'!B:E,4,0),0))</f>
        <v>0</v>
      </c>
      <c r="F359">
        <f>MAX('Results_ClaudeOpus4.5'!F359,'Results_GPT5.2Low'!F359)</f>
        <v>14.8142</v>
      </c>
      <c r="G359">
        <f>MAX('Results_ClaudeOpus4.5'!G359,'Results_GPT5.2Low'!G359)</f>
        <v>1.1526000000000001</v>
      </c>
      <c r="H359">
        <f>MAX(IFERROR(VLOOKUP(B359,'Results_ClaudeOpus4.5'!B:H,7,0),0),IFERROR(VLOOKUP(B359,'Results_GPT5.2Low'!B:H,7,0),0))</f>
        <v>16.312799999999999</v>
      </c>
      <c r="I359">
        <v>1</v>
      </c>
      <c r="J359">
        <v>0</v>
      </c>
      <c r="K359">
        <v>0</v>
      </c>
      <c r="L359">
        <f t="shared" si="30"/>
        <v>0</v>
      </c>
      <c r="M359">
        <f t="shared" si="26"/>
        <v>0</v>
      </c>
      <c r="N359">
        <f t="shared" si="31"/>
        <v>0</v>
      </c>
      <c r="O359">
        <f t="shared" si="32"/>
        <v>0</v>
      </c>
      <c r="P359">
        <f>MIN(IF(IFERROR(VLOOKUP(B359,'Results_ClaudeOpus4.5'!B:E,4,0),0)=1,VLOOKUP(B359,'Results_ClaudeOpus4.5'!B:P,15,0),1000),IF(IFERROR(VLOOKUP(B359,'Results_GPT5.2Low'!B:E,4,0),0)=1,VLOOKUP(B359,'Results_GPT5.2Low'!B:P,15,0),1000))</f>
        <v>1000</v>
      </c>
      <c r="Q359">
        <f>VLOOKUP(C359,Locs!A:C,3,0)</f>
        <v>24</v>
      </c>
      <c r="R359">
        <f>VLOOKUP(C359,Locs!A:F,6,0)</f>
        <v>1</v>
      </c>
    </row>
    <row r="360" spans="2:18" x14ac:dyDescent="0.45">
      <c r="B360" t="str">
        <f t="shared" si="29"/>
        <v>task_id_741.dfy-2</v>
      </c>
      <c r="C360" t="s">
        <v>77</v>
      </c>
      <c r="D360">
        <v>2</v>
      </c>
      <c r="E360">
        <f>MAX(IFERROR(VLOOKUP(B360,'Results_ClaudeOpus4.5'!B:E,4,0),0),IFERROR(VLOOKUP(B360,'Results_GPT5.2Low'!B:E,4,0),0))</f>
        <v>0</v>
      </c>
      <c r="F360">
        <f>MAX('Results_ClaudeOpus4.5'!F360,'Results_GPT5.2Low'!F360)</f>
        <v>8.0236000000000001</v>
      </c>
      <c r="G360">
        <f>MAX('Results_ClaudeOpus4.5'!G360,'Results_GPT5.2Low'!G360)</f>
        <v>1.1175999999999999</v>
      </c>
      <c r="H360">
        <f>MAX(IFERROR(VLOOKUP(B360,'Results_ClaudeOpus4.5'!B:H,7,0),0),IFERROR(VLOOKUP(B360,'Results_GPT5.2Low'!B:H,7,0),0))</f>
        <v>19.7563</v>
      </c>
      <c r="I360">
        <v>1</v>
      </c>
      <c r="J360">
        <v>0</v>
      </c>
      <c r="K360">
        <v>0</v>
      </c>
      <c r="L360">
        <f t="shared" si="30"/>
        <v>0</v>
      </c>
      <c r="M360">
        <f t="shared" si="26"/>
        <v>0</v>
      </c>
      <c r="N360">
        <f t="shared" si="31"/>
        <v>0</v>
      </c>
      <c r="O360">
        <f t="shared" si="32"/>
        <v>0</v>
      </c>
      <c r="P360">
        <f>MIN(IF(IFERROR(VLOOKUP(B360,'Results_ClaudeOpus4.5'!B:E,4,0),0)=1,VLOOKUP(B360,'Results_ClaudeOpus4.5'!B:P,15,0),1000),IF(IFERROR(VLOOKUP(B360,'Results_GPT5.2Low'!B:E,4,0),0)=1,VLOOKUP(B360,'Results_GPT5.2Low'!B:P,15,0),1000))</f>
        <v>1000</v>
      </c>
      <c r="Q360">
        <f>VLOOKUP(C360,Locs!A:C,3,0)</f>
        <v>24</v>
      </c>
      <c r="R360">
        <f>VLOOKUP(C360,Locs!A:F,6,0)</f>
        <v>1</v>
      </c>
    </row>
    <row r="361" spans="2:18" x14ac:dyDescent="0.45">
      <c r="B361" t="str">
        <f t="shared" si="29"/>
        <v>task_id_741.dfy-3</v>
      </c>
      <c r="C361" t="s">
        <v>77</v>
      </c>
      <c r="D361">
        <v>3</v>
      </c>
      <c r="E361">
        <f>MAX(IFERROR(VLOOKUP(B361,'Results_ClaudeOpus4.5'!B:E,4,0),0),IFERROR(VLOOKUP(B361,'Results_GPT5.2Low'!B:E,4,0),0))</f>
        <v>0</v>
      </c>
      <c r="F361">
        <f>MAX('Results_ClaudeOpus4.5'!F361,'Results_GPT5.2Low'!F361)</f>
        <v>8.4974000000000007</v>
      </c>
      <c r="G361">
        <f>MAX('Results_ClaudeOpus4.5'!G361,'Results_GPT5.2Low'!G361)</f>
        <v>1.1685000000000001</v>
      </c>
      <c r="H361">
        <f>MAX(IFERROR(VLOOKUP(B361,'Results_ClaudeOpus4.5'!B:H,7,0),0),IFERROR(VLOOKUP(B361,'Results_GPT5.2Low'!B:H,7,0),0))</f>
        <v>22.829799999999999</v>
      </c>
      <c r="I361">
        <v>1</v>
      </c>
      <c r="J361">
        <v>0</v>
      </c>
      <c r="K361">
        <v>0</v>
      </c>
      <c r="L361">
        <f t="shared" si="30"/>
        <v>0</v>
      </c>
      <c r="M361">
        <f t="shared" si="26"/>
        <v>0</v>
      </c>
      <c r="N361">
        <f t="shared" si="31"/>
        <v>0</v>
      </c>
      <c r="O361">
        <f t="shared" si="32"/>
        <v>0</v>
      </c>
      <c r="P361">
        <f>MIN(IF(IFERROR(VLOOKUP(B361,'Results_ClaudeOpus4.5'!B:E,4,0),0)=1,VLOOKUP(B361,'Results_ClaudeOpus4.5'!B:P,15,0),1000),IF(IFERROR(VLOOKUP(B361,'Results_GPT5.2Low'!B:E,4,0),0)=1,VLOOKUP(B361,'Results_GPT5.2Low'!B:P,15,0),1000))</f>
        <v>1000</v>
      </c>
      <c r="Q361">
        <f>VLOOKUP(C361,Locs!A:C,3,0)</f>
        <v>24</v>
      </c>
      <c r="R361">
        <f>VLOOKUP(C361,Locs!A:F,6,0)</f>
        <v>1</v>
      </c>
    </row>
    <row r="362" spans="2:18" x14ac:dyDescent="0.45">
      <c r="B362" t="str">
        <f t="shared" si="29"/>
        <v>task_id_741.dfy-4</v>
      </c>
      <c r="C362" t="s">
        <v>77</v>
      </c>
      <c r="D362">
        <v>4</v>
      </c>
      <c r="E362">
        <f>MAX(IFERROR(VLOOKUP(B362,'Results_ClaudeOpus4.5'!B:E,4,0),0),IFERROR(VLOOKUP(B362,'Results_GPT5.2Low'!B:E,4,0),0))</f>
        <v>0</v>
      </c>
      <c r="F362">
        <f>MAX('Results_ClaudeOpus4.5'!F362,'Results_GPT5.2Low'!F362)</f>
        <v>12.8408</v>
      </c>
      <c r="G362">
        <f>MAX('Results_ClaudeOpus4.5'!G362,'Results_GPT5.2Low'!G362)</f>
        <v>1.3368</v>
      </c>
      <c r="H362">
        <f>MAX(IFERROR(VLOOKUP(B362,'Results_ClaudeOpus4.5'!B:H,7,0),0),IFERROR(VLOOKUP(B362,'Results_GPT5.2Low'!B:H,7,0),0))</f>
        <v>41.302500000000002</v>
      </c>
      <c r="I362">
        <v>1</v>
      </c>
      <c r="J362">
        <v>0</v>
      </c>
      <c r="K362">
        <v>0</v>
      </c>
      <c r="L362">
        <f t="shared" si="30"/>
        <v>0</v>
      </c>
      <c r="M362">
        <f t="shared" si="26"/>
        <v>0</v>
      </c>
      <c r="N362">
        <f t="shared" si="31"/>
        <v>0</v>
      </c>
      <c r="O362">
        <f t="shared" si="32"/>
        <v>0</v>
      </c>
      <c r="P362">
        <f>MIN(IF(IFERROR(VLOOKUP(B362,'Results_ClaudeOpus4.5'!B:E,4,0),0)=1,VLOOKUP(B362,'Results_ClaudeOpus4.5'!B:P,15,0),1000),IF(IFERROR(VLOOKUP(B362,'Results_GPT5.2Low'!B:E,4,0),0)=1,VLOOKUP(B362,'Results_GPT5.2Low'!B:P,15,0),1000))</f>
        <v>1000</v>
      </c>
      <c r="Q362">
        <f>VLOOKUP(C362,Locs!A:C,3,0)</f>
        <v>24</v>
      </c>
      <c r="R362">
        <f>VLOOKUP(C362,Locs!A:F,6,0)</f>
        <v>1</v>
      </c>
    </row>
    <row r="363" spans="2:18" x14ac:dyDescent="0.45">
      <c r="B363" t="str">
        <f t="shared" si="29"/>
        <v>task_id_741.dfy-5</v>
      </c>
      <c r="C363" t="s">
        <v>77</v>
      </c>
      <c r="D363">
        <v>5</v>
      </c>
      <c r="E363">
        <f>MAX(IFERROR(VLOOKUP(B363,'Results_ClaudeOpus4.5'!B:E,4,0),0),IFERROR(VLOOKUP(B363,'Results_GPT5.2Low'!B:E,4,0),0))</f>
        <v>0</v>
      </c>
      <c r="F363">
        <f>MAX('Results_ClaudeOpus4.5'!F363,'Results_GPT5.2Low'!F363)</f>
        <v>16.588699999999999</v>
      </c>
      <c r="G363">
        <f>MAX('Results_ClaudeOpus4.5'!G363,'Results_GPT5.2Low'!G363)</f>
        <v>1.2990999999999999</v>
      </c>
      <c r="H363">
        <f>MAX(IFERROR(VLOOKUP(B363,'Results_ClaudeOpus4.5'!B:H,7,0),0),IFERROR(VLOOKUP(B363,'Results_GPT5.2Low'!B:H,7,0),0))</f>
        <v>16.7822</v>
      </c>
      <c r="I363">
        <v>1</v>
      </c>
      <c r="J363">
        <v>0</v>
      </c>
      <c r="K363">
        <v>0</v>
      </c>
      <c r="L363">
        <f t="shared" si="30"/>
        <v>0</v>
      </c>
      <c r="M363">
        <f t="shared" si="26"/>
        <v>0</v>
      </c>
      <c r="N363">
        <f t="shared" si="31"/>
        <v>0</v>
      </c>
      <c r="O363">
        <f t="shared" si="32"/>
        <v>0</v>
      </c>
      <c r="P363">
        <f>MIN(IF(IFERROR(VLOOKUP(B363,'Results_ClaudeOpus4.5'!B:E,4,0),0)=1,VLOOKUP(B363,'Results_ClaudeOpus4.5'!B:P,15,0),1000),IF(IFERROR(VLOOKUP(B363,'Results_GPT5.2Low'!B:E,4,0),0)=1,VLOOKUP(B363,'Results_GPT5.2Low'!B:P,15,0),1000))</f>
        <v>1000</v>
      </c>
      <c r="Q363">
        <f>VLOOKUP(C363,Locs!A:C,3,0)</f>
        <v>24</v>
      </c>
      <c r="R363">
        <f>VLOOKUP(C363,Locs!A:F,6,0)</f>
        <v>1</v>
      </c>
    </row>
    <row r="364" spans="2:18" x14ac:dyDescent="0.45">
      <c r="B364" t="str">
        <f t="shared" si="29"/>
        <v>task_id_743.dfy-1</v>
      </c>
      <c r="C364" t="s">
        <v>78</v>
      </c>
      <c r="D364">
        <v>1</v>
      </c>
      <c r="E364">
        <f>MAX(IFERROR(VLOOKUP(B364,'Results_ClaudeOpus4.5'!B:E,4,0),0),IFERROR(VLOOKUP(B364,'Results_GPT5.2Low'!B:E,4,0),0))</f>
        <v>1</v>
      </c>
      <c r="F364">
        <f>MAX('Results_ClaudeOpus4.5'!F364,'Results_GPT5.2Low'!F364)</f>
        <v>6.4394</v>
      </c>
      <c r="G364">
        <f>MAX('Results_ClaudeOpus4.5'!G364,'Results_GPT5.2Low'!G364)</f>
        <v>3.6421999999999999</v>
      </c>
      <c r="H364">
        <f>MAX(IFERROR(VLOOKUP(B364,'Results_ClaudeOpus4.5'!B:H,7,0),0),IFERROR(VLOOKUP(B364,'Results_GPT5.2Low'!B:H,7,0),0))</f>
        <v>18.030999999999999</v>
      </c>
      <c r="I364">
        <v>1</v>
      </c>
      <c r="J364">
        <v>0</v>
      </c>
      <c r="K364">
        <v>0</v>
      </c>
      <c r="L364">
        <f t="shared" si="30"/>
        <v>4</v>
      </c>
      <c r="M364">
        <f t="shared" si="26"/>
        <v>1</v>
      </c>
      <c r="N364" t="e">
        <f t="shared" si="31"/>
        <v>#VALUE!</v>
      </c>
      <c r="O364">
        <f t="shared" si="32"/>
        <v>1</v>
      </c>
      <c r="P364">
        <f>MIN(IF(IFERROR(VLOOKUP(B364,'Results_ClaudeOpus4.5'!B:E,4,0),0)=1,VLOOKUP(B364,'Results_ClaudeOpus4.5'!B:P,15,0),1000),IF(IFERROR(VLOOKUP(B364,'Results_GPT5.2Low'!B:E,4,0),0)=1,VLOOKUP(B364,'Results_GPT5.2Low'!B:P,15,0),1000))</f>
        <v>25</v>
      </c>
      <c r="Q364">
        <f>VLOOKUP(C364,Locs!A:C,3,0)</f>
        <v>22</v>
      </c>
      <c r="R364">
        <f>VLOOKUP(C364,Locs!A:F,6,0)</f>
        <v>0</v>
      </c>
    </row>
    <row r="365" spans="2:18" x14ac:dyDescent="0.45">
      <c r="B365" t="str">
        <f t="shared" si="29"/>
        <v>task_id_743.dfy-2</v>
      </c>
      <c r="C365" t="s">
        <v>78</v>
      </c>
      <c r="D365">
        <v>2</v>
      </c>
      <c r="E365">
        <f>MAX(IFERROR(VLOOKUP(B365,'Results_ClaudeOpus4.5'!B:E,4,0),0),IFERROR(VLOOKUP(B365,'Results_GPT5.2Low'!B:E,4,0),0))</f>
        <v>1</v>
      </c>
      <c r="F365">
        <f>MAX('Results_ClaudeOpus4.5'!F365,'Results_GPT5.2Low'!F365)</f>
        <v>5.5483000000000002</v>
      </c>
      <c r="G365">
        <f>MAX('Results_ClaudeOpus4.5'!G365,'Results_GPT5.2Low'!G365)</f>
        <v>3.5726</v>
      </c>
      <c r="H365">
        <f>MAX(IFERROR(VLOOKUP(B365,'Results_ClaudeOpus4.5'!B:H,7,0),0),IFERROR(VLOOKUP(B365,'Results_GPT5.2Low'!B:H,7,0),0))</f>
        <v>18.117000000000001</v>
      </c>
      <c r="I365">
        <v>1</v>
      </c>
      <c r="J365">
        <v>0</v>
      </c>
      <c r="K365">
        <v>0</v>
      </c>
      <c r="L365">
        <f t="shared" si="30"/>
        <v>4</v>
      </c>
      <c r="M365">
        <f t="shared" si="26"/>
        <v>1</v>
      </c>
      <c r="N365" t="e">
        <f t="shared" si="31"/>
        <v>#VALUE!</v>
      </c>
      <c r="O365">
        <f t="shared" si="32"/>
        <v>1</v>
      </c>
      <c r="P365">
        <f>MIN(IF(IFERROR(VLOOKUP(B365,'Results_ClaudeOpus4.5'!B:E,4,0),0)=1,VLOOKUP(B365,'Results_ClaudeOpus4.5'!B:P,15,0),1000),IF(IFERROR(VLOOKUP(B365,'Results_GPT5.2Low'!B:E,4,0),0)=1,VLOOKUP(B365,'Results_GPT5.2Low'!B:P,15,0),1000))</f>
        <v>26</v>
      </c>
      <c r="Q365">
        <f>VLOOKUP(C365,Locs!A:C,3,0)</f>
        <v>22</v>
      </c>
      <c r="R365">
        <f>VLOOKUP(C365,Locs!A:F,6,0)</f>
        <v>0</v>
      </c>
    </row>
    <row r="366" spans="2:18" x14ac:dyDescent="0.45">
      <c r="B366" t="str">
        <f t="shared" si="29"/>
        <v>task_id_743.dfy-3</v>
      </c>
      <c r="C366" t="s">
        <v>78</v>
      </c>
      <c r="D366">
        <v>3</v>
      </c>
      <c r="E366">
        <f>MAX(IFERROR(VLOOKUP(B366,'Results_ClaudeOpus4.5'!B:E,4,0),0),IFERROR(VLOOKUP(B366,'Results_GPT5.2Low'!B:E,4,0),0))</f>
        <v>0</v>
      </c>
      <c r="F366">
        <f>MAX('Results_ClaudeOpus4.5'!F366,'Results_GPT5.2Low'!F366)</f>
        <v>5.7417999999999996</v>
      </c>
      <c r="G366">
        <f>MAX('Results_ClaudeOpus4.5'!G366,'Results_GPT5.2Low'!G366)</f>
        <v>3.5491000000000001</v>
      </c>
      <c r="H366">
        <f>MAX(IFERROR(VLOOKUP(B366,'Results_ClaudeOpus4.5'!B:H,7,0),0),IFERROR(VLOOKUP(B366,'Results_GPT5.2Low'!B:H,7,0),0))</f>
        <v>21.253599999999999</v>
      </c>
      <c r="I366">
        <v>1</v>
      </c>
      <c r="J366">
        <v>0</v>
      </c>
      <c r="K366">
        <v>0</v>
      </c>
      <c r="L366">
        <f t="shared" si="30"/>
        <v>4</v>
      </c>
      <c r="M366">
        <f t="shared" si="26"/>
        <v>1</v>
      </c>
      <c r="N366" t="e">
        <f t="shared" si="31"/>
        <v>#VALUE!</v>
      </c>
      <c r="O366">
        <f t="shared" si="32"/>
        <v>1</v>
      </c>
      <c r="P366">
        <f>MIN(IF(IFERROR(VLOOKUP(B366,'Results_ClaudeOpus4.5'!B:E,4,0),0)=1,VLOOKUP(B366,'Results_ClaudeOpus4.5'!B:P,15,0),1000),IF(IFERROR(VLOOKUP(B366,'Results_GPT5.2Low'!B:E,4,0),0)=1,VLOOKUP(B366,'Results_GPT5.2Low'!B:P,15,0),1000))</f>
        <v>1000</v>
      </c>
      <c r="Q366">
        <f>VLOOKUP(C366,Locs!A:C,3,0)</f>
        <v>22</v>
      </c>
      <c r="R366">
        <f>VLOOKUP(C366,Locs!A:F,6,0)</f>
        <v>0</v>
      </c>
    </row>
    <row r="367" spans="2:18" x14ac:dyDescent="0.45">
      <c r="B367" t="str">
        <f t="shared" si="29"/>
        <v>task_id_743.dfy-4</v>
      </c>
      <c r="C367" t="s">
        <v>78</v>
      </c>
      <c r="D367">
        <v>4</v>
      </c>
      <c r="E367">
        <f>MAX(IFERROR(VLOOKUP(B367,'Results_ClaudeOpus4.5'!B:E,4,0),0),IFERROR(VLOOKUP(B367,'Results_GPT5.2Low'!B:E,4,0),0))</f>
        <v>1</v>
      </c>
      <c r="F367">
        <f>MAX('Results_ClaudeOpus4.5'!F367,'Results_GPT5.2Low'!F367)</f>
        <v>13.400499999999999</v>
      </c>
      <c r="G367">
        <f>MAX('Results_ClaudeOpus4.5'!G367,'Results_GPT5.2Low'!G367)</f>
        <v>2.3064</v>
      </c>
      <c r="H367">
        <f>MAX(IFERROR(VLOOKUP(B367,'Results_ClaudeOpus4.5'!B:H,7,0),0),IFERROR(VLOOKUP(B367,'Results_GPT5.2Low'!B:H,7,0),0))</f>
        <v>9.0404</v>
      </c>
      <c r="I367">
        <v>1</v>
      </c>
      <c r="J367">
        <v>0</v>
      </c>
      <c r="K367">
        <v>0</v>
      </c>
      <c r="L367">
        <f t="shared" si="30"/>
        <v>4</v>
      </c>
      <c r="M367">
        <f t="shared" si="26"/>
        <v>1</v>
      </c>
      <c r="N367" t="e">
        <f t="shared" si="31"/>
        <v>#VALUE!</v>
      </c>
      <c r="O367">
        <f t="shared" si="32"/>
        <v>1</v>
      </c>
      <c r="P367">
        <f>MIN(IF(IFERROR(VLOOKUP(B367,'Results_ClaudeOpus4.5'!B:E,4,0),0)=1,VLOOKUP(B367,'Results_ClaudeOpus4.5'!B:P,15,0),1000),IF(IFERROR(VLOOKUP(B367,'Results_GPT5.2Low'!B:E,4,0),0)=1,VLOOKUP(B367,'Results_GPT5.2Low'!B:P,15,0),1000))</f>
        <v>39</v>
      </c>
      <c r="Q367">
        <f>VLOOKUP(C367,Locs!A:C,3,0)</f>
        <v>22</v>
      </c>
      <c r="R367">
        <f>VLOOKUP(C367,Locs!A:F,6,0)</f>
        <v>0</v>
      </c>
    </row>
    <row r="368" spans="2:18" x14ac:dyDescent="0.45">
      <c r="B368" t="str">
        <f t="shared" si="29"/>
        <v>task_id_743.dfy-5</v>
      </c>
      <c r="C368" t="s">
        <v>78</v>
      </c>
      <c r="D368">
        <v>5</v>
      </c>
      <c r="E368">
        <f>MAX(IFERROR(VLOOKUP(B368,'Results_ClaudeOpus4.5'!B:E,4,0),0),IFERROR(VLOOKUP(B368,'Results_GPT5.2Low'!B:E,4,0),0))</f>
        <v>1</v>
      </c>
      <c r="F368">
        <f>MAX('Results_ClaudeOpus4.5'!F368,'Results_GPT5.2Low'!F368)</f>
        <v>15.3758</v>
      </c>
      <c r="G368">
        <f>MAX('Results_ClaudeOpus4.5'!G368,'Results_GPT5.2Low'!G368)</f>
        <v>2.3182</v>
      </c>
      <c r="H368">
        <f>MAX(IFERROR(VLOOKUP(B368,'Results_ClaudeOpus4.5'!B:H,7,0),0),IFERROR(VLOOKUP(B368,'Results_GPT5.2Low'!B:H,7,0),0))</f>
        <v>9.3414999999999999</v>
      </c>
      <c r="I368">
        <v>1</v>
      </c>
      <c r="J368">
        <v>0</v>
      </c>
      <c r="K368">
        <v>0</v>
      </c>
      <c r="L368">
        <f t="shared" si="30"/>
        <v>4</v>
      </c>
      <c r="M368">
        <f t="shared" si="26"/>
        <v>1</v>
      </c>
      <c r="N368" t="e">
        <f t="shared" si="31"/>
        <v>#VALUE!</v>
      </c>
      <c r="O368">
        <f t="shared" si="32"/>
        <v>1</v>
      </c>
      <c r="P368">
        <f>MIN(IF(IFERROR(VLOOKUP(B368,'Results_ClaudeOpus4.5'!B:E,4,0),0)=1,VLOOKUP(B368,'Results_ClaudeOpus4.5'!B:P,15,0),1000),IF(IFERROR(VLOOKUP(B368,'Results_GPT5.2Low'!B:E,4,0),0)=1,VLOOKUP(B368,'Results_GPT5.2Low'!B:P,15,0),1000))</f>
        <v>39</v>
      </c>
      <c r="Q368">
        <f>VLOOKUP(C368,Locs!A:C,3,0)</f>
        <v>22</v>
      </c>
      <c r="R368">
        <f>VLOOKUP(C368,Locs!A:F,6,0)</f>
        <v>0</v>
      </c>
    </row>
    <row r="369" spans="2:18" x14ac:dyDescent="0.45">
      <c r="B369" t="str">
        <f t="shared" si="29"/>
        <v>task_id_751.dfy-1</v>
      </c>
      <c r="C369" t="s">
        <v>79</v>
      </c>
      <c r="D369">
        <v>1</v>
      </c>
      <c r="E369">
        <f>MAX(IFERROR(VLOOKUP(B369,'Results_ClaudeOpus4.5'!B:E,4,0),0),IFERROR(VLOOKUP(B369,'Results_GPT5.2Low'!B:E,4,0),0))</f>
        <v>1</v>
      </c>
      <c r="F369">
        <f>MAX('Results_ClaudeOpus4.5'!F369,'Results_GPT5.2Low'!F369)</f>
        <v>9.5890000000000004</v>
      </c>
      <c r="G369">
        <f>MAX('Results_ClaudeOpus4.5'!G369,'Results_GPT5.2Low'!G369)</f>
        <v>2.3166000000000002</v>
      </c>
      <c r="H369">
        <f>MAX(IFERROR(VLOOKUP(B369,'Results_ClaudeOpus4.5'!B:H,7,0),0),IFERROR(VLOOKUP(B369,'Results_GPT5.2Low'!B:H,7,0),0))</f>
        <v>14.6927</v>
      </c>
      <c r="I369">
        <v>1</v>
      </c>
      <c r="J369">
        <v>0</v>
      </c>
      <c r="K369">
        <v>0</v>
      </c>
      <c r="L369">
        <f t="shared" si="30"/>
        <v>2</v>
      </c>
      <c r="M369">
        <f t="shared" si="26"/>
        <v>1</v>
      </c>
      <c r="N369">
        <f t="shared" si="31"/>
        <v>1</v>
      </c>
      <c r="O369">
        <f t="shared" si="32"/>
        <v>1</v>
      </c>
      <c r="P369">
        <f>MIN(IF(IFERROR(VLOOKUP(B369,'Results_ClaudeOpus4.5'!B:E,4,0),0)=1,VLOOKUP(B369,'Results_ClaudeOpus4.5'!B:P,15,0),1000),IF(IFERROR(VLOOKUP(B369,'Results_GPT5.2Low'!B:E,4,0),0)=1,VLOOKUP(B369,'Results_GPT5.2Low'!B:P,15,0),1000))</f>
        <v>40</v>
      </c>
      <c r="Q369">
        <f>VLOOKUP(C369,Locs!A:C,3,0)</f>
        <v>31</v>
      </c>
      <c r="R369">
        <f>VLOOKUP(C369,Locs!A:F,6,0)</f>
        <v>1</v>
      </c>
    </row>
    <row r="370" spans="2:18" x14ac:dyDescent="0.45">
      <c r="B370" t="str">
        <f t="shared" si="29"/>
        <v>task_id_751.dfy-2</v>
      </c>
      <c r="C370" t="s">
        <v>79</v>
      </c>
      <c r="D370">
        <v>2</v>
      </c>
      <c r="E370">
        <f>MAX(IFERROR(VLOOKUP(B370,'Results_ClaudeOpus4.5'!B:E,4,0),0),IFERROR(VLOOKUP(B370,'Results_GPT5.2Low'!B:E,4,0),0))</f>
        <v>0</v>
      </c>
      <c r="F370">
        <f>MAX('Results_ClaudeOpus4.5'!F370,'Results_GPT5.2Low'!F370)</f>
        <v>18.949200000000001</v>
      </c>
      <c r="G370">
        <f>MAX('Results_ClaudeOpus4.5'!G370,'Results_GPT5.2Low'!G370)</f>
        <v>2.4908000000000001</v>
      </c>
      <c r="H370">
        <f>MAX(IFERROR(VLOOKUP(B370,'Results_ClaudeOpus4.5'!B:H,7,0),0),IFERROR(VLOOKUP(B370,'Results_GPT5.2Low'!B:H,7,0),0))</f>
        <v>13.0374</v>
      </c>
      <c r="I370">
        <v>1</v>
      </c>
      <c r="J370">
        <v>0</v>
      </c>
      <c r="K370">
        <v>0</v>
      </c>
      <c r="L370">
        <f t="shared" si="30"/>
        <v>2</v>
      </c>
      <c r="M370">
        <f t="shared" si="26"/>
        <v>1</v>
      </c>
      <c r="N370">
        <f t="shared" si="31"/>
        <v>1</v>
      </c>
      <c r="O370">
        <f t="shared" si="32"/>
        <v>1</v>
      </c>
      <c r="P370">
        <f>MIN(IF(IFERROR(VLOOKUP(B370,'Results_ClaudeOpus4.5'!B:E,4,0),0)=1,VLOOKUP(B370,'Results_ClaudeOpus4.5'!B:P,15,0),1000),IF(IFERROR(VLOOKUP(B370,'Results_GPT5.2Low'!B:E,4,0),0)=1,VLOOKUP(B370,'Results_GPT5.2Low'!B:P,15,0),1000))</f>
        <v>1000</v>
      </c>
      <c r="Q370">
        <f>VLOOKUP(C370,Locs!A:C,3,0)</f>
        <v>31</v>
      </c>
      <c r="R370">
        <f>VLOOKUP(C370,Locs!A:F,6,0)</f>
        <v>1</v>
      </c>
    </row>
    <row r="371" spans="2:18" x14ac:dyDescent="0.45">
      <c r="B371" t="str">
        <f t="shared" si="29"/>
        <v>task_id_751.dfy-3</v>
      </c>
      <c r="C371" t="s">
        <v>79</v>
      </c>
      <c r="D371">
        <v>3</v>
      </c>
      <c r="E371">
        <f>MAX(IFERROR(VLOOKUP(B371,'Results_ClaudeOpus4.5'!B:E,4,0),0),IFERROR(VLOOKUP(B371,'Results_GPT5.2Low'!B:E,4,0),0))</f>
        <v>1</v>
      </c>
      <c r="F371">
        <f>MAX('Results_ClaudeOpus4.5'!F371,'Results_GPT5.2Low'!F371)</f>
        <v>14.5753</v>
      </c>
      <c r="G371">
        <f>MAX('Results_ClaudeOpus4.5'!G371,'Results_GPT5.2Low'!G371)</f>
        <v>2.3166000000000002</v>
      </c>
      <c r="H371">
        <f>MAX(IFERROR(VLOOKUP(B371,'Results_ClaudeOpus4.5'!B:H,7,0),0),IFERROR(VLOOKUP(B371,'Results_GPT5.2Low'!B:H,7,0),0))</f>
        <v>15.934799999999999</v>
      </c>
      <c r="I371">
        <v>1</v>
      </c>
      <c r="J371">
        <v>0</v>
      </c>
      <c r="K371">
        <v>0</v>
      </c>
      <c r="L371">
        <f t="shared" si="30"/>
        <v>2</v>
      </c>
      <c r="M371">
        <f t="shared" si="26"/>
        <v>1</v>
      </c>
      <c r="N371">
        <f t="shared" si="31"/>
        <v>1</v>
      </c>
      <c r="O371">
        <f t="shared" si="32"/>
        <v>1</v>
      </c>
      <c r="P371">
        <f>MIN(IF(IFERROR(VLOOKUP(B371,'Results_ClaudeOpus4.5'!B:E,4,0),0)=1,VLOOKUP(B371,'Results_ClaudeOpus4.5'!B:P,15,0),1000),IF(IFERROR(VLOOKUP(B371,'Results_GPT5.2Low'!B:E,4,0),0)=1,VLOOKUP(B371,'Results_GPT5.2Low'!B:P,15,0),1000))</f>
        <v>40</v>
      </c>
      <c r="Q371">
        <f>VLOOKUP(C371,Locs!A:C,3,0)</f>
        <v>31</v>
      </c>
      <c r="R371">
        <f>VLOOKUP(C371,Locs!A:F,6,0)</f>
        <v>1</v>
      </c>
    </row>
    <row r="372" spans="2:18" x14ac:dyDescent="0.45">
      <c r="B372" t="str">
        <f t="shared" si="29"/>
        <v>task_id_755.dfy-1</v>
      </c>
      <c r="C372" t="s">
        <v>80</v>
      </c>
      <c r="D372">
        <v>1</v>
      </c>
      <c r="E372">
        <f>MAX(IFERROR(VLOOKUP(B372,'Results_ClaudeOpus4.5'!B:E,4,0),0),IFERROR(VLOOKUP(B372,'Results_GPT5.2Low'!B:E,4,0),0))</f>
        <v>0</v>
      </c>
      <c r="F372">
        <f>MAX('Results_ClaudeOpus4.5'!F372,'Results_GPT5.2Low'!F372)</f>
        <v>16.646100000000001</v>
      </c>
      <c r="G372">
        <f>MAX('Results_ClaudeOpus4.5'!G372,'Results_GPT5.2Low'!G372)</f>
        <v>2.3913000000000002</v>
      </c>
      <c r="H372">
        <f>MAX(IFERROR(VLOOKUP(B372,'Results_ClaudeOpus4.5'!B:H,7,0),0),IFERROR(VLOOKUP(B372,'Results_GPT5.2Low'!B:H,7,0),0))</f>
        <v>16.6221</v>
      </c>
      <c r="I372">
        <v>1</v>
      </c>
      <c r="J372">
        <v>0</v>
      </c>
      <c r="K372">
        <v>0</v>
      </c>
      <c r="L372">
        <f t="shared" si="30"/>
        <v>0</v>
      </c>
      <c r="M372">
        <f t="shared" si="26"/>
        <v>0</v>
      </c>
      <c r="N372">
        <f t="shared" si="31"/>
        <v>0</v>
      </c>
      <c r="O372">
        <f t="shared" si="32"/>
        <v>0</v>
      </c>
      <c r="P372">
        <f>MIN(IF(IFERROR(VLOOKUP(B372,'Results_ClaudeOpus4.5'!B:E,4,0),0)=1,VLOOKUP(B372,'Results_ClaudeOpus4.5'!B:P,15,0),1000),IF(IFERROR(VLOOKUP(B372,'Results_GPT5.2Low'!B:E,4,0),0)=1,VLOOKUP(B372,'Results_GPT5.2Low'!B:P,15,0),1000))</f>
        <v>1000</v>
      </c>
      <c r="Q372">
        <f>VLOOKUP(C372,Locs!A:C,3,0)</f>
        <v>38</v>
      </c>
      <c r="R372">
        <f>VLOOKUP(C372,Locs!A:F,6,0)</f>
        <v>1</v>
      </c>
    </row>
    <row r="373" spans="2:18" x14ac:dyDescent="0.45">
      <c r="B373" t="str">
        <f t="shared" si="29"/>
        <v>task_id_755.dfy-2</v>
      </c>
      <c r="C373" t="s">
        <v>80</v>
      </c>
      <c r="D373">
        <v>2</v>
      </c>
      <c r="E373">
        <f>MAX(IFERROR(VLOOKUP(B373,'Results_ClaudeOpus4.5'!B:E,4,0),0),IFERROR(VLOOKUP(B373,'Results_GPT5.2Low'!B:E,4,0),0))</f>
        <v>0</v>
      </c>
      <c r="F373">
        <f>MAX('Results_ClaudeOpus4.5'!F373,'Results_GPT5.2Low'!F373)</f>
        <v>36.459899999999998</v>
      </c>
      <c r="G373">
        <f>MAX('Results_ClaudeOpus4.5'!G373,'Results_GPT5.2Low'!G373)</f>
        <v>2.3439000000000001</v>
      </c>
      <c r="H373">
        <f>MAX(IFERROR(VLOOKUP(B373,'Results_ClaudeOpus4.5'!B:H,7,0),0),IFERROR(VLOOKUP(B373,'Results_GPT5.2Low'!B:H,7,0),0))</f>
        <v>20.3626</v>
      </c>
      <c r="I373">
        <v>1</v>
      </c>
      <c r="J373">
        <v>0</v>
      </c>
      <c r="K373">
        <v>0</v>
      </c>
      <c r="L373">
        <f t="shared" si="30"/>
        <v>0</v>
      </c>
      <c r="M373">
        <f t="shared" si="26"/>
        <v>0</v>
      </c>
      <c r="N373">
        <f t="shared" si="31"/>
        <v>0</v>
      </c>
      <c r="O373">
        <f t="shared" si="32"/>
        <v>0</v>
      </c>
      <c r="P373">
        <f>MIN(IF(IFERROR(VLOOKUP(B373,'Results_ClaudeOpus4.5'!B:E,4,0),0)=1,VLOOKUP(B373,'Results_ClaudeOpus4.5'!B:P,15,0),1000),IF(IFERROR(VLOOKUP(B373,'Results_GPT5.2Low'!B:E,4,0),0)=1,VLOOKUP(B373,'Results_GPT5.2Low'!B:P,15,0),1000))</f>
        <v>1000</v>
      </c>
      <c r="Q373">
        <f>VLOOKUP(C373,Locs!A:C,3,0)</f>
        <v>38</v>
      </c>
      <c r="R373">
        <f>VLOOKUP(C373,Locs!A:F,6,0)</f>
        <v>1</v>
      </c>
    </row>
    <row r="374" spans="2:18" x14ac:dyDescent="0.45">
      <c r="B374" t="str">
        <f t="shared" si="29"/>
        <v>task_id_755.dfy-3</v>
      </c>
      <c r="C374" t="s">
        <v>80</v>
      </c>
      <c r="D374">
        <v>3</v>
      </c>
      <c r="E374">
        <f>MAX(IFERROR(VLOOKUP(B374,'Results_ClaudeOpus4.5'!B:E,4,0),0),IFERROR(VLOOKUP(B374,'Results_GPT5.2Low'!B:E,4,0),0))</f>
        <v>0</v>
      </c>
      <c r="F374">
        <f>MAX('Results_ClaudeOpus4.5'!F374,'Results_GPT5.2Low'!F374)</f>
        <v>33.275399999999998</v>
      </c>
      <c r="G374">
        <f>MAX('Results_ClaudeOpus4.5'!G374,'Results_GPT5.2Low'!G374)</f>
        <v>2.3849999999999998</v>
      </c>
      <c r="H374">
        <f>MAX(IFERROR(VLOOKUP(B374,'Results_ClaudeOpus4.5'!B:H,7,0),0),IFERROR(VLOOKUP(B374,'Results_GPT5.2Low'!B:H,7,0),0))</f>
        <v>18.3766</v>
      </c>
      <c r="I374">
        <v>1</v>
      </c>
      <c r="J374">
        <v>0</v>
      </c>
      <c r="K374">
        <v>0</v>
      </c>
      <c r="L374">
        <f t="shared" si="30"/>
        <v>0</v>
      </c>
      <c r="M374">
        <f t="shared" si="26"/>
        <v>0</v>
      </c>
      <c r="N374">
        <f t="shared" si="31"/>
        <v>0</v>
      </c>
      <c r="O374">
        <f t="shared" si="32"/>
        <v>0</v>
      </c>
      <c r="P374">
        <f>MIN(IF(IFERROR(VLOOKUP(B374,'Results_ClaudeOpus4.5'!B:E,4,0),0)=1,VLOOKUP(B374,'Results_ClaudeOpus4.5'!B:P,15,0),1000),IF(IFERROR(VLOOKUP(B374,'Results_GPT5.2Low'!B:E,4,0),0)=1,VLOOKUP(B374,'Results_GPT5.2Low'!B:P,15,0),1000))</f>
        <v>1000</v>
      </c>
      <c r="Q374">
        <f>VLOOKUP(C374,Locs!A:C,3,0)</f>
        <v>38</v>
      </c>
      <c r="R374">
        <f>VLOOKUP(C374,Locs!A:F,6,0)</f>
        <v>1</v>
      </c>
    </row>
    <row r="375" spans="2:18" x14ac:dyDescent="0.45">
      <c r="B375" t="str">
        <f t="shared" si="29"/>
        <v>task_id_755.dfy-4</v>
      </c>
      <c r="C375" t="s">
        <v>80</v>
      </c>
      <c r="D375">
        <v>4</v>
      </c>
      <c r="E375">
        <f>MAX(IFERROR(VLOOKUP(B375,'Results_ClaudeOpus4.5'!B:E,4,0),0),IFERROR(VLOOKUP(B375,'Results_GPT5.2Low'!B:E,4,0),0))</f>
        <v>0</v>
      </c>
      <c r="F375">
        <f>MAX('Results_ClaudeOpus4.5'!F375,'Results_GPT5.2Low'!F375)</f>
        <v>16.330400000000001</v>
      </c>
      <c r="G375">
        <f>MAX('Results_ClaudeOpus4.5'!G375,'Results_GPT5.2Low'!G375)</f>
        <v>2.4737</v>
      </c>
      <c r="H375">
        <f>MAX(IFERROR(VLOOKUP(B375,'Results_ClaudeOpus4.5'!B:H,7,0),0),IFERROR(VLOOKUP(B375,'Results_GPT5.2Low'!B:H,7,0),0))</f>
        <v>34.726399999999998</v>
      </c>
      <c r="I375">
        <v>1</v>
      </c>
      <c r="J375">
        <v>0</v>
      </c>
      <c r="K375">
        <v>0</v>
      </c>
      <c r="L375">
        <f t="shared" si="30"/>
        <v>0</v>
      </c>
      <c r="M375">
        <f t="shared" si="26"/>
        <v>0</v>
      </c>
      <c r="N375">
        <f t="shared" si="31"/>
        <v>0</v>
      </c>
      <c r="O375">
        <f t="shared" si="32"/>
        <v>0</v>
      </c>
      <c r="P375">
        <f>MIN(IF(IFERROR(VLOOKUP(B375,'Results_ClaudeOpus4.5'!B:E,4,0),0)=1,VLOOKUP(B375,'Results_ClaudeOpus4.5'!B:P,15,0),1000),IF(IFERROR(VLOOKUP(B375,'Results_GPT5.2Low'!B:E,4,0),0)=1,VLOOKUP(B375,'Results_GPT5.2Low'!B:P,15,0),1000))</f>
        <v>1000</v>
      </c>
      <c r="Q375">
        <f>VLOOKUP(C375,Locs!A:C,3,0)</f>
        <v>38</v>
      </c>
      <c r="R375">
        <f>VLOOKUP(C375,Locs!A:F,6,0)</f>
        <v>1</v>
      </c>
    </row>
    <row r="376" spans="2:18" x14ac:dyDescent="0.45">
      <c r="B376" t="str">
        <f t="shared" si="29"/>
        <v>task_id_755.dfy-5</v>
      </c>
      <c r="C376" t="s">
        <v>80</v>
      </c>
      <c r="D376">
        <v>5</v>
      </c>
      <c r="E376">
        <f>MAX(IFERROR(VLOOKUP(B376,'Results_ClaudeOpus4.5'!B:E,4,0),0),IFERROR(VLOOKUP(B376,'Results_GPT5.2Low'!B:E,4,0),0))</f>
        <v>0</v>
      </c>
      <c r="F376">
        <f>MAX('Results_ClaudeOpus4.5'!F376,'Results_GPT5.2Low'!F376)</f>
        <v>19.758500000000002</v>
      </c>
      <c r="G376">
        <f>MAX('Results_ClaudeOpus4.5'!G376,'Results_GPT5.2Low'!G376)</f>
        <v>2.4146000000000001</v>
      </c>
      <c r="H376">
        <f>MAX(IFERROR(VLOOKUP(B376,'Results_ClaudeOpus4.5'!B:H,7,0),0),IFERROR(VLOOKUP(B376,'Results_GPT5.2Low'!B:H,7,0),0))</f>
        <v>23.222999999999999</v>
      </c>
      <c r="I376">
        <v>1</v>
      </c>
      <c r="J376">
        <v>0</v>
      </c>
      <c r="K376">
        <v>0</v>
      </c>
      <c r="L376">
        <f t="shared" si="30"/>
        <v>0</v>
      </c>
      <c r="M376">
        <f t="shared" si="26"/>
        <v>0</v>
      </c>
      <c r="N376">
        <f t="shared" si="31"/>
        <v>0</v>
      </c>
      <c r="O376">
        <f t="shared" si="32"/>
        <v>0</v>
      </c>
      <c r="P376">
        <f>MIN(IF(IFERROR(VLOOKUP(B376,'Results_ClaudeOpus4.5'!B:E,4,0),0)=1,VLOOKUP(B376,'Results_ClaudeOpus4.5'!B:P,15,0),1000),IF(IFERROR(VLOOKUP(B376,'Results_GPT5.2Low'!B:E,4,0),0)=1,VLOOKUP(B376,'Results_GPT5.2Low'!B:P,15,0),1000))</f>
        <v>1000</v>
      </c>
      <c r="Q376">
        <f>VLOOKUP(C376,Locs!A:C,3,0)</f>
        <v>38</v>
      </c>
      <c r="R376">
        <f>VLOOKUP(C376,Locs!A:F,6,0)</f>
        <v>1</v>
      </c>
    </row>
    <row r="377" spans="2:18" x14ac:dyDescent="0.45">
      <c r="B377" t="str">
        <f t="shared" si="29"/>
        <v>task_id_760.dfy-1</v>
      </c>
      <c r="C377" t="s">
        <v>81</v>
      </c>
      <c r="D377">
        <v>1</v>
      </c>
      <c r="E377">
        <f>MAX(IFERROR(VLOOKUP(B377,'Results_ClaudeOpus4.5'!B:E,4,0),0),IFERROR(VLOOKUP(B377,'Results_GPT5.2Low'!B:E,4,0),0))</f>
        <v>0</v>
      </c>
      <c r="F377">
        <f>MAX('Results_ClaudeOpus4.5'!F377,'Results_GPT5.2Low'!F377)</f>
        <v>22.831900000000001</v>
      </c>
      <c r="G377">
        <f>MAX('Results_ClaudeOpus4.5'!G377,'Results_GPT5.2Low'!G377)</f>
        <v>1.2708999999999999</v>
      </c>
      <c r="H377">
        <f>MAX(IFERROR(VLOOKUP(B377,'Results_ClaudeOpus4.5'!B:H,7,0),0),IFERROR(VLOOKUP(B377,'Results_GPT5.2Low'!B:H,7,0),0))</f>
        <v>12.9976</v>
      </c>
      <c r="I377">
        <v>1</v>
      </c>
      <c r="J377">
        <v>0</v>
      </c>
      <c r="K377">
        <v>0</v>
      </c>
      <c r="L377">
        <f t="shared" si="30"/>
        <v>0</v>
      </c>
      <c r="M377">
        <f t="shared" si="26"/>
        <v>0</v>
      </c>
      <c r="N377">
        <f t="shared" si="31"/>
        <v>0</v>
      </c>
      <c r="O377">
        <f t="shared" si="32"/>
        <v>0</v>
      </c>
      <c r="P377">
        <f>MIN(IF(IFERROR(VLOOKUP(B377,'Results_ClaudeOpus4.5'!B:E,4,0),0)=1,VLOOKUP(B377,'Results_ClaudeOpus4.5'!B:P,15,0),1000),IF(IFERROR(VLOOKUP(B377,'Results_GPT5.2Low'!B:E,4,0),0)=1,VLOOKUP(B377,'Results_GPT5.2Low'!B:P,15,0),1000))</f>
        <v>1000</v>
      </c>
      <c r="Q377">
        <f>VLOOKUP(C377,Locs!A:C,3,0)</f>
        <v>28</v>
      </c>
      <c r="R377">
        <f>VLOOKUP(C377,Locs!A:F,6,0)</f>
        <v>1</v>
      </c>
    </row>
    <row r="378" spans="2:18" x14ac:dyDescent="0.45">
      <c r="B378" t="str">
        <f t="shared" si="29"/>
        <v>task_id_760.dfy-2</v>
      </c>
      <c r="C378" t="s">
        <v>81</v>
      </c>
      <c r="D378">
        <v>2</v>
      </c>
      <c r="E378">
        <f>MAX(IFERROR(VLOOKUP(B378,'Results_ClaudeOpus4.5'!B:E,4,0),0),IFERROR(VLOOKUP(B378,'Results_GPT5.2Low'!B:E,4,0),0))</f>
        <v>0</v>
      </c>
      <c r="F378">
        <f>MAX('Results_ClaudeOpus4.5'!F378,'Results_GPT5.2Low'!F378)</f>
        <v>41.306100000000001</v>
      </c>
      <c r="G378">
        <f>MAX('Results_ClaudeOpus4.5'!G378,'Results_GPT5.2Low'!G378)</f>
        <v>1.2141999999999999</v>
      </c>
      <c r="H378">
        <f>MAX(IFERROR(VLOOKUP(B378,'Results_ClaudeOpus4.5'!B:H,7,0),0),IFERROR(VLOOKUP(B378,'Results_GPT5.2Low'!B:H,7,0),0))</f>
        <v>7.9581999999999997</v>
      </c>
      <c r="I378">
        <v>1</v>
      </c>
      <c r="J378">
        <v>0</v>
      </c>
      <c r="K378">
        <v>0</v>
      </c>
      <c r="L378">
        <f t="shared" si="30"/>
        <v>0</v>
      </c>
      <c r="M378">
        <f t="shared" si="26"/>
        <v>0</v>
      </c>
      <c r="N378">
        <f t="shared" si="31"/>
        <v>0</v>
      </c>
      <c r="O378">
        <f t="shared" si="32"/>
        <v>0</v>
      </c>
      <c r="P378">
        <f>MIN(IF(IFERROR(VLOOKUP(B378,'Results_ClaudeOpus4.5'!B:E,4,0),0)=1,VLOOKUP(B378,'Results_ClaudeOpus4.5'!B:P,15,0),1000),IF(IFERROR(VLOOKUP(B378,'Results_GPT5.2Low'!B:E,4,0),0)=1,VLOOKUP(B378,'Results_GPT5.2Low'!B:P,15,0),1000))</f>
        <v>1000</v>
      </c>
      <c r="Q378">
        <f>VLOOKUP(C378,Locs!A:C,3,0)</f>
        <v>28</v>
      </c>
      <c r="R378">
        <f>VLOOKUP(C378,Locs!A:F,6,0)</f>
        <v>1</v>
      </c>
    </row>
    <row r="379" spans="2:18" x14ac:dyDescent="0.45">
      <c r="B379" t="str">
        <f t="shared" si="29"/>
        <v>task_id_760.dfy-3</v>
      </c>
      <c r="C379" t="s">
        <v>81</v>
      </c>
      <c r="D379">
        <v>3</v>
      </c>
      <c r="E379">
        <f>MAX(IFERROR(VLOOKUP(B379,'Results_ClaudeOpus4.5'!B:E,4,0),0),IFERROR(VLOOKUP(B379,'Results_GPT5.2Low'!B:E,4,0),0))</f>
        <v>0</v>
      </c>
      <c r="F379">
        <f>MAX('Results_ClaudeOpus4.5'!F379,'Results_GPT5.2Low'!F379)</f>
        <v>16.784600000000001</v>
      </c>
      <c r="G379">
        <f>MAX('Results_ClaudeOpus4.5'!G379,'Results_GPT5.2Low'!G379)</f>
        <v>1.1940999999999999</v>
      </c>
      <c r="H379">
        <f>MAX(IFERROR(VLOOKUP(B379,'Results_ClaudeOpus4.5'!B:H,7,0),0),IFERROR(VLOOKUP(B379,'Results_GPT5.2Low'!B:H,7,0),0))</f>
        <v>10.5848</v>
      </c>
      <c r="I379">
        <v>1</v>
      </c>
      <c r="J379">
        <v>0</v>
      </c>
      <c r="K379">
        <v>0</v>
      </c>
      <c r="L379">
        <f t="shared" si="30"/>
        <v>0</v>
      </c>
      <c r="M379">
        <f t="shared" si="26"/>
        <v>0</v>
      </c>
      <c r="N379">
        <f t="shared" si="31"/>
        <v>0</v>
      </c>
      <c r="O379">
        <f t="shared" si="32"/>
        <v>0</v>
      </c>
      <c r="P379">
        <f>MIN(IF(IFERROR(VLOOKUP(B379,'Results_ClaudeOpus4.5'!B:E,4,0),0)=1,VLOOKUP(B379,'Results_ClaudeOpus4.5'!B:P,15,0),1000),IF(IFERROR(VLOOKUP(B379,'Results_GPT5.2Low'!B:E,4,0),0)=1,VLOOKUP(B379,'Results_GPT5.2Low'!B:P,15,0),1000))</f>
        <v>1000</v>
      </c>
      <c r="Q379">
        <f>VLOOKUP(C379,Locs!A:C,3,0)</f>
        <v>28</v>
      </c>
      <c r="R379">
        <f>VLOOKUP(C379,Locs!A:F,6,0)</f>
        <v>1</v>
      </c>
    </row>
    <row r="380" spans="2:18" x14ac:dyDescent="0.45">
      <c r="B380" t="str">
        <f t="shared" si="29"/>
        <v>task_id_760.dfy-4</v>
      </c>
      <c r="C380" t="s">
        <v>81</v>
      </c>
      <c r="D380">
        <v>4</v>
      </c>
      <c r="E380">
        <f>MAX(IFERROR(VLOOKUP(B380,'Results_ClaudeOpus4.5'!B:E,4,0),0),IFERROR(VLOOKUP(B380,'Results_GPT5.2Low'!B:E,4,0),0))</f>
        <v>0</v>
      </c>
      <c r="F380">
        <f>MAX('Results_ClaudeOpus4.5'!F380,'Results_GPT5.2Low'!F380)</f>
        <v>18.053999999999998</v>
      </c>
      <c r="G380">
        <f>MAX('Results_ClaudeOpus4.5'!G380,'Results_GPT5.2Low'!G380)</f>
        <v>1.212</v>
      </c>
      <c r="H380">
        <f>MAX(IFERROR(VLOOKUP(B380,'Results_ClaudeOpus4.5'!B:H,7,0),0),IFERROR(VLOOKUP(B380,'Results_GPT5.2Low'!B:H,7,0),0))</f>
        <v>16.129200000000001</v>
      </c>
      <c r="I380">
        <v>1</v>
      </c>
      <c r="J380">
        <v>0</v>
      </c>
      <c r="K380">
        <v>0</v>
      </c>
      <c r="L380">
        <f t="shared" si="30"/>
        <v>0</v>
      </c>
      <c r="M380">
        <f t="shared" si="26"/>
        <v>0</v>
      </c>
      <c r="N380">
        <f t="shared" si="31"/>
        <v>0</v>
      </c>
      <c r="O380">
        <f t="shared" si="32"/>
        <v>0</v>
      </c>
      <c r="P380">
        <f>MIN(IF(IFERROR(VLOOKUP(B380,'Results_ClaudeOpus4.5'!B:E,4,0),0)=1,VLOOKUP(B380,'Results_ClaudeOpus4.5'!B:P,15,0),1000),IF(IFERROR(VLOOKUP(B380,'Results_GPT5.2Low'!B:E,4,0),0)=1,VLOOKUP(B380,'Results_GPT5.2Low'!B:P,15,0),1000))</f>
        <v>1000</v>
      </c>
      <c r="Q380">
        <f>VLOOKUP(C380,Locs!A:C,3,0)</f>
        <v>28</v>
      </c>
      <c r="R380">
        <f>VLOOKUP(C380,Locs!A:F,6,0)</f>
        <v>1</v>
      </c>
    </row>
    <row r="381" spans="2:18" x14ac:dyDescent="0.45">
      <c r="B381" t="str">
        <f t="shared" si="29"/>
        <v>task_id_760.dfy-5</v>
      </c>
      <c r="C381" t="s">
        <v>81</v>
      </c>
      <c r="D381">
        <v>5</v>
      </c>
      <c r="E381">
        <f>MAX(IFERROR(VLOOKUP(B381,'Results_ClaudeOpus4.5'!B:E,4,0),0),IFERROR(VLOOKUP(B381,'Results_GPT5.2Low'!B:E,4,0),0))</f>
        <v>0</v>
      </c>
      <c r="F381">
        <f>MAX('Results_ClaudeOpus4.5'!F381,'Results_GPT5.2Low'!F381)</f>
        <v>18.118300000000001</v>
      </c>
      <c r="G381">
        <f>MAX('Results_ClaudeOpus4.5'!G381,'Results_GPT5.2Low'!G381)</f>
        <v>1.2470000000000001</v>
      </c>
      <c r="H381">
        <f>MAX(IFERROR(VLOOKUP(B381,'Results_ClaudeOpus4.5'!B:H,7,0),0),IFERROR(VLOOKUP(B381,'Results_GPT5.2Low'!B:H,7,0),0))</f>
        <v>24.633700000000001</v>
      </c>
      <c r="I381">
        <v>1</v>
      </c>
      <c r="J381">
        <v>0</v>
      </c>
      <c r="K381">
        <v>0</v>
      </c>
      <c r="L381">
        <f t="shared" si="30"/>
        <v>0</v>
      </c>
      <c r="M381">
        <f t="shared" si="26"/>
        <v>0</v>
      </c>
      <c r="N381">
        <f t="shared" si="31"/>
        <v>0</v>
      </c>
      <c r="O381">
        <f t="shared" si="32"/>
        <v>0</v>
      </c>
      <c r="P381">
        <f>MIN(IF(IFERROR(VLOOKUP(B381,'Results_ClaudeOpus4.5'!B:E,4,0),0)=1,VLOOKUP(B381,'Results_ClaudeOpus4.5'!B:P,15,0),1000),IF(IFERROR(VLOOKUP(B381,'Results_GPT5.2Low'!B:E,4,0),0)=1,VLOOKUP(B381,'Results_GPT5.2Low'!B:P,15,0),1000))</f>
        <v>1000</v>
      </c>
      <c r="Q381">
        <f>VLOOKUP(C381,Locs!A:C,3,0)</f>
        <v>28</v>
      </c>
      <c r="R381">
        <f>VLOOKUP(C381,Locs!A:F,6,0)</f>
        <v>1</v>
      </c>
    </row>
    <row r="382" spans="2:18" x14ac:dyDescent="0.45">
      <c r="B382" t="str">
        <f t="shared" si="29"/>
        <v>task_id_769.dfy-1</v>
      </c>
      <c r="C382" t="s">
        <v>82</v>
      </c>
      <c r="D382">
        <v>1</v>
      </c>
      <c r="E382">
        <f>MAX(IFERROR(VLOOKUP(B382,'Results_ClaudeOpus4.5'!B:E,4,0),0),IFERROR(VLOOKUP(B382,'Results_GPT5.2Low'!B:E,4,0),0))</f>
        <v>1</v>
      </c>
      <c r="F382">
        <f>MAX('Results_ClaudeOpus4.5'!F382,'Results_GPT5.2Low'!F382)</f>
        <v>21.255400000000002</v>
      </c>
      <c r="G382">
        <f>MAX('Results_ClaudeOpus4.5'!G382,'Results_GPT5.2Low'!G382)</f>
        <v>1.3039000000000001</v>
      </c>
      <c r="H382">
        <f>MAX(IFERROR(VLOOKUP(B382,'Results_ClaudeOpus4.5'!B:H,7,0),0),IFERROR(VLOOKUP(B382,'Results_GPT5.2Low'!B:H,7,0),0))</f>
        <v>8.8553999999999995</v>
      </c>
      <c r="I382">
        <v>1</v>
      </c>
      <c r="J382">
        <v>0</v>
      </c>
      <c r="K382">
        <v>0</v>
      </c>
      <c r="L382">
        <f t="shared" si="30"/>
        <v>2</v>
      </c>
      <c r="M382">
        <f t="shared" si="26"/>
        <v>1</v>
      </c>
      <c r="N382">
        <f t="shared" si="31"/>
        <v>1</v>
      </c>
      <c r="O382">
        <f t="shared" si="32"/>
        <v>1</v>
      </c>
      <c r="P382">
        <f>MIN(IF(IFERROR(VLOOKUP(B382,'Results_ClaudeOpus4.5'!B:E,4,0),0)=1,VLOOKUP(B382,'Results_ClaudeOpus4.5'!B:P,15,0),1000),IF(IFERROR(VLOOKUP(B382,'Results_GPT5.2Low'!B:E,4,0),0)=1,VLOOKUP(B382,'Results_GPT5.2Low'!B:P,15,0),1000))</f>
        <v>35</v>
      </c>
      <c r="Q382">
        <f>VLOOKUP(C382,Locs!A:C,3,0)</f>
        <v>33</v>
      </c>
      <c r="R382">
        <f>VLOOKUP(C382,Locs!A:F,6,0)</f>
        <v>2</v>
      </c>
    </row>
    <row r="383" spans="2:18" x14ac:dyDescent="0.45">
      <c r="B383" t="str">
        <f t="shared" si="29"/>
        <v>task_id_769.dfy-2</v>
      </c>
      <c r="C383" t="s">
        <v>82</v>
      </c>
      <c r="D383">
        <v>2</v>
      </c>
      <c r="E383">
        <f>MAX(IFERROR(VLOOKUP(B383,'Results_ClaudeOpus4.5'!B:E,4,0),0),IFERROR(VLOOKUP(B383,'Results_GPT5.2Low'!B:E,4,0),0))</f>
        <v>1</v>
      </c>
      <c r="F383">
        <f>MAX('Results_ClaudeOpus4.5'!F383,'Results_GPT5.2Low'!F383)</f>
        <v>14.7186</v>
      </c>
      <c r="G383">
        <f>MAX('Results_ClaudeOpus4.5'!G383,'Results_GPT5.2Low'!G383)</f>
        <v>1.7356</v>
      </c>
      <c r="H383">
        <f>MAX(IFERROR(VLOOKUP(B383,'Results_ClaudeOpus4.5'!B:H,7,0),0),IFERROR(VLOOKUP(B383,'Results_GPT5.2Low'!B:H,7,0),0))</f>
        <v>26.738299999999999</v>
      </c>
      <c r="I383">
        <v>1</v>
      </c>
      <c r="J383">
        <v>0</v>
      </c>
      <c r="K383">
        <v>0</v>
      </c>
      <c r="L383">
        <f t="shared" si="30"/>
        <v>2</v>
      </c>
      <c r="M383">
        <f t="shared" si="26"/>
        <v>1</v>
      </c>
      <c r="N383">
        <f t="shared" si="31"/>
        <v>1</v>
      </c>
      <c r="O383">
        <f t="shared" si="32"/>
        <v>1</v>
      </c>
      <c r="P383">
        <f>MIN(IF(IFERROR(VLOOKUP(B383,'Results_ClaudeOpus4.5'!B:E,4,0),0)=1,VLOOKUP(B383,'Results_ClaudeOpus4.5'!B:P,15,0),1000),IF(IFERROR(VLOOKUP(B383,'Results_GPT5.2Low'!B:E,4,0),0)=1,VLOOKUP(B383,'Results_GPT5.2Low'!B:P,15,0),1000))</f>
        <v>36</v>
      </c>
      <c r="Q383">
        <f>VLOOKUP(C383,Locs!A:C,3,0)</f>
        <v>33</v>
      </c>
      <c r="R383">
        <f>VLOOKUP(C383,Locs!A:F,6,0)</f>
        <v>2</v>
      </c>
    </row>
    <row r="384" spans="2:18" x14ac:dyDescent="0.45">
      <c r="B384" t="str">
        <f t="shared" si="29"/>
        <v>task_id_769.dfy-3</v>
      </c>
      <c r="C384" t="s">
        <v>82</v>
      </c>
      <c r="D384">
        <v>3</v>
      </c>
      <c r="E384">
        <f>MAX(IFERROR(VLOOKUP(B384,'Results_ClaudeOpus4.5'!B:E,4,0),0),IFERROR(VLOOKUP(B384,'Results_GPT5.2Low'!B:E,4,0),0))</f>
        <v>0</v>
      </c>
      <c r="F384">
        <f>MAX('Results_ClaudeOpus4.5'!F384,'Results_GPT5.2Low'!F384)</f>
        <v>13.039300000000001</v>
      </c>
      <c r="G384">
        <f>MAX('Results_ClaudeOpus4.5'!G384,'Results_GPT5.2Low'!G384)</f>
        <v>1.7161</v>
      </c>
      <c r="H384">
        <f>MAX(IFERROR(VLOOKUP(B384,'Results_ClaudeOpus4.5'!B:H,7,0),0),IFERROR(VLOOKUP(B384,'Results_GPT5.2Low'!B:H,7,0),0))</f>
        <v>22.116299999999999</v>
      </c>
      <c r="I384">
        <v>1</v>
      </c>
      <c r="J384">
        <v>0</v>
      </c>
      <c r="K384">
        <v>0</v>
      </c>
      <c r="L384">
        <f t="shared" si="30"/>
        <v>2</v>
      </c>
      <c r="M384">
        <f t="shared" si="26"/>
        <v>1</v>
      </c>
      <c r="N384">
        <f t="shared" si="31"/>
        <v>1</v>
      </c>
      <c r="O384">
        <f t="shared" si="32"/>
        <v>1</v>
      </c>
      <c r="P384">
        <f>MIN(IF(IFERROR(VLOOKUP(B384,'Results_ClaudeOpus4.5'!B:E,4,0),0)=1,VLOOKUP(B384,'Results_ClaudeOpus4.5'!B:P,15,0),1000),IF(IFERROR(VLOOKUP(B384,'Results_GPT5.2Low'!B:E,4,0),0)=1,VLOOKUP(B384,'Results_GPT5.2Low'!B:P,15,0),1000))</f>
        <v>1000</v>
      </c>
      <c r="Q384">
        <f>VLOOKUP(C384,Locs!A:C,3,0)</f>
        <v>33</v>
      </c>
      <c r="R384">
        <f>VLOOKUP(C384,Locs!A:F,6,0)</f>
        <v>2</v>
      </c>
    </row>
    <row r="385" spans="2:18" x14ac:dyDescent="0.45">
      <c r="B385" t="str">
        <f t="shared" si="29"/>
        <v>task_id_769.dfy-4</v>
      </c>
      <c r="C385" t="s">
        <v>82</v>
      </c>
      <c r="D385">
        <v>4</v>
      </c>
      <c r="E385">
        <f>MAX(IFERROR(VLOOKUP(B385,'Results_ClaudeOpus4.5'!B:E,4,0),0),IFERROR(VLOOKUP(B385,'Results_GPT5.2Low'!B:E,4,0),0))</f>
        <v>0</v>
      </c>
      <c r="F385">
        <f>MAX('Results_ClaudeOpus4.5'!F385,'Results_GPT5.2Low'!F385)</f>
        <v>15.9361</v>
      </c>
      <c r="G385">
        <f>MAX('Results_ClaudeOpus4.5'!G385,'Results_GPT5.2Low'!G385)</f>
        <v>1.6936</v>
      </c>
      <c r="H385">
        <f>MAX(IFERROR(VLOOKUP(B385,'Results_ClaudeOpus4.5'!B:H,7,0),0),IFERROR(VLOOKUP(B385,'Results_GPT5.2Low'!B:H,7,0),0))</f>
        <v>8.0531000000000006</v>
      </c>
      <c r="I385">
        <v>1</v>
      </c>
      <c r="J385">
        <v>0</v>
      </c>
      <c r="K385">
        <v>0</v>
      </c>
      <c r="L385">
        <f t="shared" si="30"/>
        <v>2</v>
      </c>
      <c r="M385">
        <f t="shared" si="26"/>
        <v>1</v>
      </c>
      <c r="N385">
        <f t="shared" si="31"/>
        <v>1</v>
      </c>
      <c r="O385">
        <f t="shared" si="32"/>
        <v>1</v>
      </c>
      <c r="P385">
        <f>MIN(IF(IFERROR(VLOOKUP(B385,'Results_ClaudeOpus4.5'!B:E,4,0),0)=1,VLOOKUP(B385,'Results_ClaudeOpus4.5'!B:P,15,0),1000),IF(IFERROR(VLOOKUP(B385,'Results_GPT5.2Low'!B:E,4,0),0)=1,VLOOKUP(B385,'Results_GPT5.2Low'!B:P,15,0),1000))</f>
        <v>1000</v>
      </c>
      <c r="Q385">
        <f>VLOOKUP(C385,Locs!A:C,3,0)</f>
        <v>33</v>
      </c>
      <c r="R385">
        <f>VLOOKUP(C385,Locs!A:F,6,0)</f>
        <v>2</v>
      </c>
    </row>
    <row r="386" spans="2:18" x14ac:dyDescent="0.45">
      <c r="B386" t="str">
        <f t="shared" si="29"/>
        <v>task_id_769.dfy-5</v>
      </c>
      <c r="C386" t="s">
        <v>82</v>
      </c>
      <c r="D386">
        <v>5</v>
      </c>
      <c r="E386">
        <f>MAX(IFERROR(VLOOKUP(B386,'Results_ClaudeOpus4.5'!B:E,4,0),0),IFERROR(VLOOKUP(B386,'Results_GPT5.2Low'!B:E,4,0),0))</f>
        <v>0</v>
      </c>
      <c r="F386">
        <f>MAX('Results_ClaudeOpus4.5'!F386,'Results_GPT5.2Low'!F386)</f>
        <v>38.118899999999996</v>
      </c>
      <c r="G386">
        <f>MAX('Results_ClaudeOpus4.5'!G386,'Results_GPT5.2Low'!G386)</f>
        <v>3.0365000000000002</v>
      </c>
      <c r="H386">
        <f>MAX(IFERROR(VLOOKUP(B386,'Results_ClaudeOpus4.5'!B:H,7,0),0),IFERROR(VLOOKUP(B386,'Results_GPT5.2Low'!B:H,7,0),0))</f>
        <v>8.2685999999999993</v>
      </c>
      <c r="I386">
        <v>1</v>
      </c>
      <c r="J386">
        <v>0</v>
      </c>
      <c r="K386">
        <v>0</v>
      </c>
      <c r="L386">
        <f t="shared" si="30"/>
        <v>2</v>
      </c>
      <c r="M386">
        <f t="shared" si="26"/>
        <v>1</v>
      </c>
      <c r="N386">
        <f t="shared" si="31"/>
        <v>1</v>
      </c>
      <c r="O386">
        <f t="shared" si="32"/>
        <v>1</v>
      </c>
      <c r="P386">
        <f>MIN(IF(IFERROR(VLOOKUP(B386,'Results_ClaudeOpus4.5'!B:E,4,0),0)=1,VLOOKUP(B386,'Results_ClaudeOpus4.5'!B:P,15,0),1000),IF(IFERROR(VLOOKUP(B386,'Results_GPT5.2Low'!B:E,4,0),0)=1,VLOOKUP(B386,'Results_GPT5.2Low'!B:P,15,0),1000))</f>
        <v>1000</v>
      </c>
      <c r="Q386">
        <f>VLOOKUP(C386,Locs!A:C,3,0)</f>
        <v>33</v>
      </c>
      <c r="R386">
        <f>VLOOKUP(C386,Locs!A:F,6,0)</f>
        <v>2</v>
      </c>
    </row>
    <row r="387" spans="2:18" x14ac:dyDescent="0.45">
      <c r="B387" t="str">
        <f t="shared" si="29"/>
        <v>task_id_770.dfy-1</v>
      </c>
      <c r="C387" t="s">
        <v>83</v>
      </c>
      <c r="D387">
        <v>1</v>
      </c>
      <c r="E387">
        <f>MAX(IFERROR(VLOOKUP(B387,'Results_ClaudeOpus4.5'!B:E,4,0),0),IFERROR(VLOOKUP(B387,'Results_GPT5.2Low'!B:E,4,0),0))</f>
        <v>1</v>
      </c>
      <c r="F387">
        <f>MAX('Results_ClaudeOpus4.5'!F387,'Results_GPT5.2Low'!F387)</f>
        <v>20.595099999999999</v>
      </c>
      <c r="G387">
        <f>MAX('Results_ClaudeOpus4.5'!G387,'Results_GPT5.2Low'!G387)</f>
        <v>62.0807</v>
      </c>
      <c r="H387">
        <f>MAX(IFERROR(VLOOKUP(B387,'Results_ClaudeOpus4.5'!B:H,7,0),0),IFERROR(VLOOKUP(B387,'Results_GPT5.2Low'!B:H,7,0),0))</f>
        <v>10.784800000000001</v>
      </c>
      <c r="I387">
        <v>1</v>
      </c>
      <c r="J387">
        <v>0</v>
      </c>
      <c r="K387">
        <v>0</v>
      </c>
      <c r="L387">
        <f t="shared" si="30"/>
        <v>4</v>
      </c>
      <c r="M387">
        <f t="shared" ref="M387:M443" si="33">_xlfn.MINIFS(D:D,C:C,C387,E:E,1)</f>
        <v>1</v>
      </c>
      <c r="N387" t="e">
        <f t="shared" si="31"/>
        <v>#VALUE!</v>
      </c>
      <c r="O387">
        <f t="shared" si="32"/>
        <v>1</v>
      </c>
      <c r="P387">
        <f>MIN(IF(IFERROR(VLOOKUP(B387,'Results_ClaudeOpus4.5'!B:E,4,0),0)=1,VLOOKUP(B387,'Results_ClaudeOpus4.5'!B:P,15,0),1000),IF(IFERROR(VLOOKUP(B387,'Results_GPT5.2Low'!B:E,4,0),0)=1,VLOOKUP(B387,'Results_GPT5.2Low'!B:P,15,0),1000))</f>
        <v>28</v>
      </c>
      <c r="Q387">
        <f>VLOOKUP(C387,Locs!A:C,3,0)</f>
        <v>23</v>
      </c>
      <c r="R387">
        <f>VLOOKUP(C387,Locs!A:F,6,0)</f>
        <v>0</v>
      </c>
    </row>
    <row r="388" spans="2:18" x14ac:dyDescent="0.45">
      <c r="B388" t="str">
        <f t="shared" si="29"/>
        <v>task_id_770.dfy-2</v>
      </c>
      <c r="C388" t="s">
        <v>83</v>
      </c>
      <c r="D388">
        <v>2</v>
      </c>
      <c r="E388">
        <f>MAX(IFERROR(VLOOKUP(B388,'Results_ClaudeOpus4.5'!B:E,4,0),0),IFERROR(VLOOKUP(B388,'Results_GPT5.2Low'!B:E,4,0),0))</f>
        <v>1</v>
      </c>
      <c r="F388">
        <f>MAX('Results_ClaudeOpus4.5'!F388,'Results_GPT5.2Low'!F388)</f>
        <v>15.1876</v>
      </c>
      <c r="G388">
        <f>MAX('Results_ClaudeOpus4.5'!G388,'Results_GPT5.2Low'!G388)</f>
        <v>61.751100000000001</v>
      </c>
      <c r="H388">
        <f>MAX(IFERROR(VLOOKUP(B388,'Results_ClaudeOpus4.5'!B:H,7,0),0),IFERROR(VLOOKUP(B388,'Results_GPT5.2Low'!B:H,7,0),0))</f>
        <v>10.831200000000001</v>
      </c>
      <c r="I388">
        <v>1</v>
      </c>
      <c r="J388">
        <v>0</v>
      </c>
      <c r="K388">
        <v>0</v>
      </c>
      <c r="L388">
        <f t="shared" si="30"/>
        <v>4</v>
      </c>
      <c r="M388">
        <f t="shared" si="33"/>
        <v>1</v>
      </c>
      <c r="N388" t="e">
        <f t="shared" si="31"/>
        <v>#VALUE!</v>
      </c>
      <c r="O388">
        <f t="shared" si="32"/>
        <v>1</v>
      </c>
      <c r="P388">
        <f>MIN(IF(IFERROR(VLOOKUP(B388,'Results_ClaudeOpus4.5'!B:E,4,0),0)=1,VLOOKUP(B388,'Results_ClaudeOpus4.5'!B:P,15,0),1000),IF(IFERROR(VLOOKUP(B388,'Results_GPT5.2Low'!B:E,4,0),0)=1,VLOOKUP(B388,'Results_GPT5.2Low'!B:P,15,0),1000))</f>
        <v>32</v>
      </c>
      <c r="Q388">
        <f>VLOOKUP(C388,Locs!A:C,3,0)</f>
        <v>23</v>
      </c>
      <c r="R388">
        <f>VLOOKUP(C388,Locs!A:F,6,0)</f>
        <v>0</v>
      </c>
    </row>
    <row r="389" spans="2:18" x14ac:dyDescent="0.45">
      <c r="B389" t="str">
        <f t="shared" si="29"/>
        <v>task_id_770.dfy-3</v>
      </c>
      <c r="C389" t="s">
        <v>83</v>
      </c>
      <c r="D389">
        <v>3</v>
      </c>
      <c r="E389">
        <f>MAX(IFERROR(VLOOKUP(B389,'Results_ClaudeOpus4.5'!B:E,4,0),0),IFERROR(VLOOKUP(B389,'Results_GPT5.2Low'!B:E,4,0),0))</f>
        <v>1</v>
      </c>
      <c r="F389">
        <f>MAX('Results_ClaudeOpus4.5'!F389,'Results_GPT5.2Low'!F389)</f>
        <v>20.3644</v>
      </c>
      <c r="G389">
        <f>MAX('Results_ClaudeOpus4.5'!G389,'Results_GPT5.2Low'!G389)</f>
        <v>61.302</v>
      </c>
      <c r="H389">
        <f>MAX(IFERROR(VLOOKUP(B389,'Results_ClaudeOpus4.5'!B:H,7,0),0),IFERROR(VLOOKUP(B389,'Results_GPT5.2Low'!B:H,7,0),0))</f>
        <v>14.124700000000001</v>
      </c>
      <c r="I389">
        <v>1</v>
      </c>
      <c r="J389">
        <v>0</v>
      </c>
      <c r="K389">
        <v>0</v>
      </c>
      <c r="L389">
        <f t="shared" si="30"/>
        <v>4</v>
      </c>
      <c r="M389">
        <f t="shared" si="33"/>
        <v>1</v>
      </c>
      <c r="N389" t="e">
        <f t="shared" si="31"/>
        <v>#VALUE!</v>
      </c>
      <c r="O389">
        <f t="shared" si="32"/>
        <v>1</v>
      </c>
      <c r="P389">
        <f>MIN(IF(IFERROR(VLOOKUP(B389,'Results_ClaudeOpus4.5'!B:E,4,0),0)=1,VLOOKUP(B389,'Results_ClaudeOpus4.5'!B:P,15,0),1000),IF(IFERROR(VLOOKUP(B389,'Results_GPT5.2Low'!B:E,4,0),0)=1,VLOOKUP(B389,'Results_GPT5.2Low'!B:P,15,0),1000))</f>
        <v>28</v>
      </c>
      <c r="Q389">
        <f>VLOOKUP(C389,Locs!A:C,3,0)</f>
        <v>23</v>
      </c>
      <c r="R389">
        <f>VLOOKUP(C389,Locs!A:F,6,0)</f>
        <v>0</v>
      </c>
    </row>
    <row r="390" spans="2:18" x14ac:dyDescent="0.45">
      <c r="B390" t="str">
        <f t="shared" si="29"/>
        <v>task_id_770.dfy-4</v>
      </c>
      <c r="C390" t="s">
        <v>83</v>
      </c>
      <c r="D390">
        <v>4</v>
      </c>
      <c r="E390">
        <f>MAX(IFERROR(VLOOKUP(B390,'Results_ClaudeOpus4.5'!B:E,4,0),0),IFERROR(VLOOKUP(B390,'Results_GPT5.2Low'!B:E,4,0),0))</f>
        <v>0</v>
      </c>
      <c r="F390">
        <f>MAX('Results_ClaudeOpus4.5'!F390,'Results_GPT5.2Low'!F390)</f>
        <v>18.378499999999999</v>
      </c>
      <c r="G390">
        <f>MAX('Results_ClaudeOpus4.5'!G390,'Results_GPT5.2Low'!G390)</f>
        <v>62.419899999999998</v>
      </c>
      <c r="H390">
        <f>MAX(IFERROR(VLOOKUP(B390,'Results_ClaudeOpus4.5'!B:H,7,0),0),IFERROR(VLOOKUP(B390,'Results_GPT5.2Low'!B:H,7,0),0))</f>
        <v>6.4781000000000004</v>
      </c>
      <c r="I390">
        <v>1</v>
      </c>
      <c r="J390">
        <v>0</v>
      </c>
      <c r="K390">
        <v>0</v>
      </c>
      <c r="L390">
        <f t="shared" si="30"/>
        <v>4</v>
      </c>
      <c r="M390">
        <f t="shared" si="33"/>
        <v>1</v>
      </c>
      <c r="N390" t="e">
        <f t="shared" si="31"/>
        <v>#VALUE!</v>
      </c>
      <c r="O390">
        <f t="shared" si="32"/>
        <v>1</v>
      </c>
      <c r="P390">
        <f>MIN(IF(IFERROR(VLOOKUP(B390,'Results_ClaudeOpus4.5'!B:E,4,0),0)=1,VLOOKUP(B390,'Results_ClaudeOpus4.5'!B:P,15,0),1000),IF(IFERROR(VLOOKUP(B390,'Results_GPT5.2Low'!B:E,4,0),0)=1,VLOOKUP(B390,'Results_GPT5.2Low'!B:P,15,0),1000))</f>
        <v>1000</v>
      </c>
      <c r="Q390">
        <f>VLOOKUP(C390,Locs!A:C,3,0)</f>
        <v>23</v>
      </c>
      <c r="R390">
        <f>VLOOKUP(C390,Locs!A:F,6,0)</f>
        <v>0</v>
      </c>
    </row>
    <row r="391" spans="2:18" x14ac:dyDescent="0.45">
      <c r="B391" t="str">
        <f t="shared" ref="B391:B443" si="34">C391&amp;"-"&amp;D391</f>
        <v>task_id_770.dfy-5</v>
      </c>
      <c r="C391" t="s">
        <v>83</v>
      </c>
      <c r="D391">
        <v>5</v>
      </c>
      <c r="E391">
        <f>MAX(IFERROR(VLOOKUP(B391,'Results_ClaudeOpus4.5'!B:E,4,0),0),IFERROR(VLOOKUP(B391,'Results_GPT5.2Low'!B:E,4,0),0))</f>
        <v>1</v>
      </c>
      <c r="F391">
        <f>MAX('Results_ClaudeOpus4.5'!F391,'Results_GPT5.2Low'!F391)</f>
        <v>34.747199999999999</v>
      </c>
      <c r="G391">
        <f>MAX('Results_ClaudeOpus4.5'!G391,'Results_GPT5.2Low'!G391)</f>
        <v>1.3727</v>
      </c>
      <c r="H391">
        <f>MAX(IFERROR(VLOOKUP(B391,'Results_ClaudeOpus4.5'!B:H,7,0),0),IFERROR(VLOOKUP(B391,'Results_GPT5.2Low'!B:H,7,0),0))</f>
        <v>6.9156000000000004</v>
      </c>
      <c r="I391">
        <v>1</v>
      </c>
      <c r="J391">
        <v>0</v>
      </c>
      <c r="K391">
        <v>0</v>
      </c>
      <c r="L391">
        <f t="shared" si="30"/>
        <v>4</v>
      </c>
      <c r="M391">
        <f t="shared" si="33"/>
        <v>1</v>
      </c>
      <c r="N391" t="e">
        <f t="shared" si="31"/>
        <v>#VALUE!</v>
      </c>
      <c r="O391">
        <f t="shared" si="32"/>
        <v>1</v>
      </c>
      <c r="P391">
        <f>MIN(IF(IFERROR(VLOOKUP(B391,'Results_ClaudeOpus4.5'!B:E,4,0),0)=1,VLOOKUP(B391,'Results_ClaudeOpus4.5'!B:P,15,0),1000),IF(IFERROR(VLOOKUP(B391,'Results_GPT5.2Low'!B:E,4,0),0)=1,VLOOKUP(B391,'Results_GPT5.2Low'!B:P,15,0),1000))</f>
        <v>30</v>
      </c>
      <c r="Q391">
        <f>VLOOKUP(C391,Locs!A:C,3,0)</f>
        <v>23</v>
      </c>
      <c r="R391">
        <f>VLOOKUP(C391,Locs!A:F,6,0)</f>
        <v>0</v>
      </c>
    </row>
    <row r="392" spans="2:18" x14ac:dyDescent="0.45">
      <c r="B392" t="str">
        <f t="shared" si="34"/>
        <v>task_id_775.dfy-1</v>
      </c>
      <c r="C392" t="s">
        <v>84</v>
      </c>
      <c r="D392">
        <v>1</v>
      </c>
      <c r="E392">
        <f>MAX(IFERROR(VLOOKUP(B392,'Results_ClaudeOpus4.5'!B:E,4,0),0),IFERROR(VLOOKUP(B392,'Results_GPT5.2Low'!B:E,4,0),0))</f>
        <v>0</v>
      </c>
      <c r="F392">
        <f>MAX('Results_ClaudeOpus4.5'!F392,'Results_GPT5.2Low'!F392)</f>
        <v>23.2256</v>
      </c>
      <c r="G392">
        <f>MAX('Results_ClaudeOpus4.5'!G392,'Results_GPT5.2Low'!G392)</f>
        <v>1.6564000000000001</v>
      </c>
      <c r="H392">
        <f>MAX(IFERROR(VLOOKUP(B392,'Results_ClaudeOpus4.5'!B:H,7,0),0),IFERROR(VLOOKUP(B392,'Results_GPT5.2Low'!B:H,7,0),0))</f>
        <v>21.723099999999999</v>
      </c>
      <c r="I392">
        <v>1</v>
      </c>
      <c r="J392">
        <v>0</v>
      </c>
      <c r="K392">
        <v>0</v>
      </c>
      <c r="L392">
        <f t="shared" si="30"/>
        <v>0</v>
      </c>
      <c r="M392">
        <f t="shared" si="33"/>
        <v>0</v>
      </c>
      <c r="N392">
        <f t="shared" si="31"/>
        <v>0</v>
      </c>
      <c r="O392">
        <f t="shared" si="32"/>
        <v>0</v>
      </c>
      <c r="P392">
        <f>MIN(IF(IFERROR(VLOOKUP(B392,'Results_ClaudeOpus4.5'!B:E,4,0),0)=1,VLOOKUP(B392,'Results_ClaudeOpus4.5'!B:P,15,0),1000),IF(IFERROR(VLOOKUP(B392,'Results_GPT5.2Low'!B:E,4,0),0)=1,VLOOKUP(B392,'Results_GPT5.2Low'!B:P,15,0),1000))</f>
        <v>1000</v>
      </c>
      <c r="Q392">
        <f>VLOOKUP(C392,Locs!A:C,3,0)</f>
        <v>24</v>
      </c>
      <c r="R392">
        <f>VLOOKUP(C392,Locs!A:F,6,0)</f>
        <v>1</v>
      </c>
    </row>
    <row r="393" spans="2:18" x14ac:dyDescent="0.45">
      <c r="B393" t="str">
        <f t="shared" si="34"/>
        <v>task_id_775.dfy-2</v>
      </c>
      <c r="C393" t="s">
        <v>84</v>
      </c>
      <c r="D393">
        <v>2</v>
      </c>
      <c r="E393">
        <f>MAX(IFERROR(VLOOKUP(B393,'Results_ClaudeOpus4.5'!B:E,4,0),0),IFERROR(VLOOKUP(B393,'Results_GPT5.2Low'!B:E,4,0),0))</f>
        <v>0</v>
      </c>
      <c r="F393">
        <f>MAX('Results_ClaudeOpus4.5'!F393,'Results_GPT5.2Low'!F393)</f>
        <v>13.019</v>
      </c>
      <c r="G393">
        <f>MAX('Results_ClaudeOpus4.5'!G393,'Results_GPT5.2Low'!G393)</f>
        <v>1.6695</v>
      </c>
      <c r="H393">
        <f>MAX(IFERROR(VLOOKUP(B393,'Results_ClaudeOpus4.5'!B:H,7,0),0),IFERROR(VLOOKUP(B393,'Results_GPT5.2Low'!B:H,7,0),0))</f>
        <v>12.9429</v>
      </c>
      <c r="I393">
        <v>1</v>
      </c>
      <c r="J393">
        <v>0</v>
      </c>
      <c r="K393">
        <v>0</v>
      </c>
      <c r="L393">
        <f t="shared" si="30"/>
        <v>0</v>
      </c>
      <c r="M393">
        <f t="shared" si="33"/>
        <v>0</v>
      </c>
      <c r="N393">
        <f t="shared" si="31"/>
        <v>0</v>
      </c>
      <c r="O393">
        <f t="shared" si="32"/>
        <v>0</v>
      </c>
      <c r="P393">
        <f>MIN(IF(IFERROR(VLOOKUP(B393,'Results_ClaudeOpus4.5'!B:E,4,0),0)=1,VLOOKUP(B393,'Results_ClaudeOpus4.5'!B:P,15,0),1000),IF(IFERROR(VLOOKUP(B393,'Results_GPT5.2Low'!B:E,4,0),0)=1,VLOOKUP(B393,'Results_GPT5.2Low'!B:P,15,0),1000))</f>
        <v>1000</v>
      </c>
      <c r="Q393">
        <f>VLOOKUP(C393,Locs!A:C,3,0)</f>
        <v>24</v>
      </c>
      <c r="R393">
        <f>VLOOKUP(C393,Locs!A:F,6,0)</f>
        <v>1</v>
      </c>
    </row>
    <row r="394" spans="2:18" x14ac:dyDescent="0.45">
      <c r="B394" t="str">
        <f t="shared" si="34"/>
        <v>task_id_775.dfy-3</v>
      </c>
      <c r="C394" t="s">
        <v>84</v>
      </c>
      <c r="D394">
        <v>3</v>
      </c>
      <c r="E394">
        <f>MAX(IFERROR(VLOOKUP(B394,'Results_ClaudeOpus4.5'!B:E,4,0),0),IFERROR(VLOOKUP(B394,'Results_GPT5.2Low'!B:E,4,0),0))</f>
        <v>0</v>
      </c>
      <c r="F394">
        <f>MAX('Results_ClaudeOpus4.5'!F394,'Results_GPT5.2Low'!F394)</f>
        <v>7.96</v>
      </c>
      <c r="G394">
        <f>MAX('Results_ClaudeOpus4.5'!G394,'Results_GPT5.2Low'!G394)</f>
        <v>1.6642999999999999</v>
      </c>
      <c r="H394">
        <f>MAX(IFERROR(VLOOKUP(B394,'Results_ClaudeOpus4.5'!B:H,7,0),0),IFERROR(VLOOKUP(B394,'Results_GPT5.2Low'!B:H,7,0),0))</f>
        <v>9.2916000000000007</v>
      </c>
      <c r="I394">
        <v>1</v>
      </c>
      <c r="J394">
        <v>0</v>
      </c>
      <c r="K394">
        <v>0</v>
      </c>
      <c r="L394">
        <f t="shared" si="30"/>
        <v>0</v>
      </c>
      <c r="M394">
        <f t="shared" si="33"/>
        <v>0</v>
      </c>
      <c r="N394">
        <f t="shared" si="31"/>
        <v>0</v>
      </c>
      <c r="O394">
        <f t="shared" si="32"/>
        <v>0</v>
      </c>
      <c r="P394">
        <f>MIN(IF(IFERROR(VLOOKUP(B394,'Results_ClaudeOpus4.5'!B:E,4,0),0)=1,VLOOKUP(B394,'Results_ClaudeOpus4.5'!B:P,15,0),1000),IF(IFERROR(VLOOKUP(B394,'Results_GPT5.2Low'!B:E,4,0),0)=1,VLOOKUP(B394,'Results_GPT5.2Low'!B:P,15,0),1000))</f>
        <v>1000</v>
      </c>
      <c r="Q394">
        <f>VLOOKUP(C394,Locs!A:C,3,0)</f>
        <v>24</v>
      </c>
      <c r="R394">
        <f>VLOOKUP(C394,Locs!A:F,6,0)</f>
        <v>1</v>
      </c>
    </row>
    <row r="395" spans="2:18" x14ac:dyDescent="0.45">
      <c r="B395" t="str">
        <f t="shared" si="34"/>
        <v>task_id_775.dfy-4</v>
      </c>
      <c r="C395" t="s">
        <v>84</v>
      </c>
      <c r="D395">
        <v>4</v>
      </c>
      <c r="E395">
        <f>MAX(IFERROR(VLOOKUP(B395,'Results_ClaudeOpus4.5'!B:E,4,0),0),IFERROR(VLOOKUP(B395,'Results_GPT5.2Low'!B:E,4,0),0))</f>
        <v>0</v>
      </c>
      <c r="F395">
        <f>MAX('Results_ClaudeOpus4.5'!F395,'Results_GPT5.2Low'!F395)</f>
        <v>10.5868</v>
      </c>
      <c r="G395">
        <f>MAX('Results_ClaudeOpus4.5'!G395,'Results_GPT5.2Low'!G395)</f>
        <v>2.2488000000000001</v>
      </c>
      <c r="H395">
        <f>MAX(IFERROR(VLOOKUP(B395,'Results_ClaudeOpus4.5'!B:H,7,0),0),IFERROR(VLOOKUP(B395,'Results_GPT5.2Low'!B:H,7,0),0))</f>
        <v>22.9572</v>
      </c>
      <c r="I395">
        <v>1</v>
      </c>
      <c r="J395">
        <v>0</v>
      </c>
      <c r="K395">
        <v>0</v>
      </c>
      <c r="L395">
        <f t="shared" si="30"/>
        <v>0</v>
      </c>
      <c r="M395">
        <f t="shared" si="33"/>
        <v>0</v>
      </c>
      <c r="N395">
        <f t="shared" si="31"/>
        <v>0</v>
      </c>
      <c r="O395">
        <f t="shared" si="32"/>
        <v>0</v>
      </c>
      <c r="P395">
        <f>MIN(IF(IFERROR(VLOOKUP(B395,'Results_ClaudeOpus4.5'!B:E,4,0),0)=1,VLOOKUP(B395,'Results_ClaudeOpus4.5'!B:P,15,0),1000),IF(IFERROR(VLOOKUP(B395,'Results_GPT5.2Low'!B:E,4,0),0)=1,VLOOKUP(B395,'Results_GPT5.2Low'!B:P,15,0),1000))</f>
        <v>1000</v>
      </c>
      <c r="Q395">
        <f>VLOOKUP(C395,Locs!A:C,3,0)</f>
        <v>24</v>
      </c>
      <c r="R395">
        <f>VLOOKUP(C395,Locs!A:F,6,0)</f>
        <v>1</v>
      </c>
    </row>
    <row r="396" spans="2:18" x14ac:dyDescent="0.45">
      <c r="B396" t="str">
        <f t="shared" si="34"/>
        <v>task_id_775.dfy-5</v>
      </c>
      <c r="C396" t="s">
        <v>84</v>
      </c>
      <c r="D396">
        <v>5</v>
      </c>
      <c r="E396">
        <f>MAX(IFERROR(VLOOKUP(B396,'Results_ClaudeOpus4.5'!B:E,4,0),0),IFERROR(VLOOKUP(B396,'Results_GPT5.2Low'!B:E,4,0),0))</f>
        <v>0</v>
      </c>
      <c r="F396">
        <f>MAX('Results_ClaudeOpus4.5'!F396,'Results_GPT5.2Low'!F396)</f>
        <v>16.133500000000002</v>
      </c>
      <c r="G396">
        <f>MAX('Results_ClaudeOpus4.5'!G396,'Results_GPT5.2Low'!G396)</f>
        <v>2.2202000000000002</v>
      </c>
      <c r="H396">
        <f>MAX(IFERROR(VLOOKUP(B396,'Results_ClaudeOpus4.5'!B:H,7,0),0),IFERROR(VLOOKUP(B396,'Results_GPT5.2Low'!B:H,7,0),0))</f>
        <v>29.571899999999999</v>
      </c>
      <c r="I396">
        <v>1</v>
      </c>
      <c r="J396">
        <v>0</v>
      </c>
      <c r="K396">
        <v>0</v>
      </c>
      <c r="L396">
        <f t="shared" ref="L396:L443" si="35">COUNTIFS(C:C,C396,E:E,1)</f>
        <v>0</v>
      </c>
      <c r="M396">
        <f t="shared" si="33"/>
        <v>0</v>
      </c>
      <c r="N396">
        <f t="shared" ref="N396:N443" si="36">CHOOSE(L396+1,0,2/3,1,1)</f>
        <v>0</v>
      </c>
      <c r="O396">
        <f t="shared" ref="O396:O443" si="37">IF(L396&gt;0,1,0)</f>
        <v>0</v>
      </c>
      <c r="P396">
        <f>MIN(IF(IFERROR(VLOOKUP(B396,'Results_ClaudeOpus4.5'!B:E,4,0),0)=1,VLOOKUP(B396,'Results_ClaudeOpus4.5'!B:P,15,0),1000),IF(IFERROR(VLOOKUP(B396,'Results_GPT5.2Low'!B:E,4,0),0)=1,VLOOKUP(B396,'Results_GPT5.2Low'!B:P,15,0),1000))</f>
        <v>1000</v>
      </c>
      <c r="Q396">
        <f>VLOOKUP(C396,Locs!A:C,3,0)</f>
        <v>24</v>
      </c>
      <c r="R396">
        <f>VLOOKUP(C396,Locs!A:F,6,0)</f>
        <v>1</v>
      </c>
    </row>
    <row r="397" spans="2:18" x14ac:dyDescent="0.45">
      <c r="B397" t="str">
        <f t="shared" si="34"/>
        <v>task_id_784.dfy-1</v>
      </c>
      <c r="C397" t="s">
        <v>85</v>
      </c>
      <c r="D397">
        <v>1</v>
      </c>
      <c r="E397">
        <f>MAX(IFERROR(VLOOKUP(B397,'Results_ClaudeOpus4.5'!B:E,4,0),0),IFERROR(VLOOKUP(B397,'Results_GPT5.2Low'!B:E,4,0),0))</f>
        <v>0</v>
      </c>
      <c r="F397">
        <f>MAX('Results_ClaudeOpus4.5'!F397,'Results_GPT5.2Low'!F397)</f>
        <v>24.636199999999999</v>
      </c>
      <c r="G397">
        <f>MAX('Results_ClaudeOpus4.5'!G397,'Results_GPT5.2Low'!G397)</f>
        <v>1.7369000000000001</v>
      </c>
      <c r="H397">
        <f>MAX(IFERROR(VLOOKUP(B397,'Results_ClaudeOpus4.5'!B:H,7,0),0),IFERROR(VLOOKUP(B397,'Results_GPT5.2Low'!B:H,7,0),0))</f>
        <v>81.3</v>
      </c>
      <c r="I397">
        <v>1</v>
      </c>
      <c r="J397">
        <v>0</v>
      </c>
      <c r="K397">
        <v>0</v>
      </c>
      <c r="L397">
        <f t="shared" si="35"/>
        <v>0</v>
      </c>
      <c r="M397">
        <f t="shared" si="33"/>
        <v>0</v>
      </c>
      <c r="N397">
        <f t="shared" si="36"/>
        <v>0</v>
      </c>
      <c r="O397">
        <f t="shared" si="37"/>
        <v>0</v>
      </c>
      <c r="P397">
        <f>MIN(IF(IFERROR(VLOOKUP(B397,'Results_ClaudeOpus4.5'!B:E,4,0),0)=1,VLOOKUP(B397,'Results_ClaudeOpus4.5'!B:P,15,0),1000),IF(IFERROR(VLOOKUP(B397,'Results_GPT5.2Low'!B:E,4,0),0)=1,VLOOKUP(B397,'Results_GPT5.2Low'!B:P,15,0),1000))</f>
        <v>1000</v>
      </c>
      <c r="Q397">
        <f>VLOOKUP(C397,Locs!A:C,3,0)</f>
        <v>57</v>
      </c>
      <c r="R397">
        <f>VLOOKUP(C397,Locs!A:F,6,0)</f>
        <v>4</v>
      </c>
    </row>
    <row r="398" spans="2:18" x14ac:dyDescent="0.45">
      <c r="B398" t="str">
        <f t="shared" si="34"/>
        <v>task_id_784.dfy-2</v>
      </c>
      <c r="C398" t="s">
        <v>85</v>
      </c>
      <c r="D398">
        <v>2</v>
      </c>
      <c r="E398">
        <f>MAX(IFERROR(VLOOKUP(B398,'Results_ClaudeOpus4.5'!B:E,4,0),0),IFERROR(VLOOKUP(B398,'Results_GPT5.2Low'!B:E,4,0),0))</f>
        <v>0</v>
      </c>
      <c r="F398">
        <f>MAX('Results_ClaudeOpus4.5'!F398,'Results_GPT5.2Low'!F398)</f>
        <v>11.991400000000001</v>
      </c>
      <c r="G398">
        <f>MAX('Results_ClaudeOpus4.5'!G398,'Results_GPT5.2Low'!G398)</f>
        <v>1.7398</v>
      </c>
      <c r="H398">
        <f>MAX(IFERROR(VLOOKUP(B398,'Results_ClaudeOpus4.5'!B:H,7,0),0),IFERROR(VLOOKUP(B398,'Results_GPT5.2Low'!B:H,7,0),0))</f>
        <v>81.593000000000004</v>
      </c>
      <c r="I398">
        <v>1</v>
      </c>
      <c r="J398">
        <v>0</v>
      </c>
      <c r="K398">
        <v>0</v>
      </c>
      <c r="L398">
        <f t="shared" si="35"/>
        <v>0</v>
      </c>
      <c r="M398">
        <f t="shared" si="33"/>
        <v>0</v>
      </c>
      <c r="N398">
        <f t="shared" si="36"/>
        <v>0</v>
      </c>
      <c r="O398">
        <f t="shared" si="37"/>
        <v>0</v>
      </c>
      <c r="P398">
        <f>MIN(IF(IFERROR(VLOOKUP(B398,'Results_ClaudeOpus4.5'!B:E,4,0),0)=1,VLOOKUP(B398,'Results_ClaudeOpus4.5'!B:P,15,0),1000),IF(IFERROR(VLOOKUP(B398,'Results_GPT5.2Low'!B:E,4,0),0)=1,VLOOKUP(B398,'Results_GPT5.2Low'!B:P,15,0),1000))</f>
        <v>1000</v>
      </c>
      <c r="Q398">
        <f>VLOOKUP(C398,Locs!A:C,3,0)</f>
        <v>57</v>
      </c>
      <c r="R398">
        <f>VLOOKUP(C398,Locs!A:F,6,0)</f>
        <v>4</v>
      </c>
    </row>
    <row r="399" spans="2:18" x14ac:dyDescent="0.45">
      <c r="B399" t="str">
        <f t="shared" si="34"/>
        <v>task_id_784.dfy-3</v>
      </c>
      <c r="C399" t="s">
        <v>85</v>
      </c>
      <c r="D399">
        <v>3</v>
      </c>
      <c r="E399">
        <f>MAX(IFERROR(VLOOKUP(B399,'Results_ClaudeOpus4.5'!B:E,4,0),0),IFERROR(VLOOKUP(B399,'Results_GPT5.2Low'!B:E,4,0),0))</f>
        <v>0</v>
      </c>
      <c r="F399">
        <f>MAX('Results_ClaudeOpus4.5'!F399,'Results_GPT5.2Low'!F399)</f>
        <v>26.740400000000001</v>
      </c>
      <c r="G399">
        <f>MAX('Results_ClaudeOpus4.5'!G399,'Results_GPT5.2Low'!G399)</f>
        <v>1.7701</v>
      </c>
      <c r="H399">
        <f>MAX(IFERROR(VLOOKUP(B399,'Results_ClaudeOpus4.5'!B:H,7,0),0),IFERROR(VLOOKUP(B399,'Results_GPT5.2Low'!B:H,7,0),0))</f>
        <v>27.279599999999999</v>
      </c>
      <c r="I399">
        <v>1</v>
      </c>
      <c r="J399">
        <v>0</v>
      </c>
      <c r="K399">
        <v>0</v>
      </c>
      <c r="L399">
        <f t="shared" si="35"/>
        <v>0</v>
      </c>
      <c r="M399">
        <f t="shared" si="33"/>
        <v>0</v>
      </c>
      <c r="N399">
        <f t="shared" si="36"/>
        <v>0</v>
      </c>
      <c r="O399">
        <f t="shared" si="37"/>
        <v>0</v>
      </c>
      <c r="P399">
        <f>MIN(IF(IFERROR(VLOOKUP(B399,'Results_ClaudeOpus4.5'!B:E,4,0),0)=1,VLOOKUP(B399,'Results_ClaudeOpus4.5'!B:P,15,0),1000),IF(IFERROR(VLOOKUP(B399,'Results_GPT5.2Low'!B:E,4,0),0)=1,VLOOKUP(B399,'Results_GPT5.2Low'!B:P,15,0),1000))</f>
        <v>1000</v>
      </c>
      <c r="Q399">
        <f>VLOOKUP(C399,Locs!A:C,3,0)</f>
        <v>57</v>
      </c>
      <c r="R399">
        <f>VLOOKUP(C399,Locs!A:F,6,0)</f>
        <v>4</v>
      </c>
    </row>
    <row r="400" spans="2:18" x14ac:dyDescent="0.45">
      <c r="B400" t="str">
        <f t="shared" si="34"/>
        <v>task_id_784.dfy-4</v>
      </c>
      <c r="C400" t="s">
        <v>85</v>
      </c>
      <c r="D400">
        <v>4</v>
      </c>
      <c r="E400">
        <f>MAX(IFERROR(VLOOKUP(B400,'Results_ClaudeOpus4.5'!B:E,4,0),0),IFERROR(VLOOKUP(B400,'Results_GPT5.2Low'!B:E,4,0),0))</f>
        <v>0</v>
      </c>
      <c r="F400">
        <f>MAX('Results_ClaudeOpus4.5'!F400,'Results_GPT5.2Low'!F400)</f>
        <v>22.117799999999999</v>
      </c>
      <c r="G400">
        <f>MAX('Results_ClaudeOpus4.5'!G400,'Results_GPT5.2Low'!G400)</f>
        <v>2.3243999999999998</v>
      </c>
      <c r="H400">
        <f>MAX(IFERROR(VLOOKUP(B400,'Results_ClaudeOpus4.5'!B:H,7,0),0),IFERROR(VLOOKUP(B400,'Results_GPT5.2Low'!B:H,7,0),0))</f>
        <v>87.382300000000001</v>
      </c>
      <c r="I400">
        <v>1</v>
      </c>
      <c r="J400">
        <v>0</v>
      </c>
      <c r="K400">
        <v>0</v>
      </c>
      <c r="L400">
        <f t="shared" si="35"/>
        <v>0</v>
      </c>
      <c r="M400">
        <f t="shared" si="33"/>
        <v>0</v>
      </c>
      <c r="N400">
        <f t="shared" si="36"/>
        <v>0</v>
      </c>
      <c r="O400">
        <f t="shared" si="37"/>
        <v>0</v>
      </c>
      <c r="P400">
        <f>MIN(IF(IFERROR(VLOOKUP(B400,'Results_ClaudeOpus4.5'!B:E,4,0),0)=1,VLOOKUP(B400,'Results_ClaudeOpus4.5'!B:P,15,0),1000),IF(IFERROR(VLOOKUP(B400,'Results_GPT5.2Low'!B:E,4,0),0)=1,VLOOKUP(B400,'Results_GPT5.2Low'!B:P,15,0),1000))</f>
        <v>1000</v>
      </c>
      <c r="Q400">
        <f>VLOOKUP(C400,Locs!A:C,3,0)</f>
        <v>57</v>
      </c>
      <c r="R400">
        <f>VLOOKUP(C400,Locs!A:F,6,0)</f>
        <v>4</v>
      </c>
    </row>
    <row r="401" spans="2:18" x14ac:dyDescent="0.45">
      <c r="B401" t="str">
        <f t="shared" si="34"/>
        <v>task_id_784.dfy-5</v>
      </c>
      <c r="C401" t="s">
        <v>85</v>
      </c>
      <c r="D401">
        <v>5</v>
      </c>
      <c r="E401">
        <f>MAX(IFERROR(VLOOKUP(B401,'Results_ClaudeOpus4.5'!B:E,4,0),0),IFERROR(VLOOKUP(B401,'Results_GPT5.2Low'!B:E,4,0),0))</f>
        <v>0</v>
      </c>
      <c r="F401">
        <f>MAX('Results_ClaudeOpus4.5'!F401,'Results_GPT5.2Low'!F401)</f>
        <v>12.116300000000001</v>
      </c>
      <c r="G401">
        <f>MAX('Results_ClaudeOpus4.5'!G401,'Results_GPT5.2Low'!G401)</f>
        <v>2.3565</v>
      </c>
      <c r="H401">
        <f>MAX(IFERROR(VLOOKUP(B401,'Results_ClaudeOpus4.5'!B:H,7,0),0),IFERROR(VLOOKUP(B401,'Results_GPT5.2Low'!B:H,7,0),0))</f>
        <v>93.879900000000006</v>
      </c>
      <c r="I401">
        <v>1</v>
      </c>
      <c r="J401">
        <v>0</v>
      </c>
      <c r="K401">
        <v>0</v>
      </c>
      <c r="L401">
        <f t="shared" si="35"/>
        <v>0</v>
      </c>
      <c r="M401">
        <f t="shared" si="33"/>
        <v>0</v>
      </c>
      <c r="N401">
        <f t="shared" si="36"/>
        <v>0</v>
      </c>
      <c r="O401">
        <f t="shared" si="37"/>
        <v>0</v>
      </c>
      <c r="P401">
        <f>MIN(IF(IFERROR(VLOOKUP(B401,'Results_ClaudeOpus4.5'!B:E,4,0),0)=1,VLOOKUP(B401,'Results_ClaudeOpus4.5'!B:P,15,0),1000),IF(IFERROR(VLOOKUP(B401,'Results_GPT5.2Low'!B:E,4,0),0)=1,VLOOKUP(B401,'Results_GPT5.2Low'!B:P,15,0),1000))</f>
        <v>1000</v>
      </c>
      <c r="Q401">
        <f>VLOOKUP(C401,Locs!A:C,3,0)</f>
        <v>57</v>
      </c>
      <c r="R401">
        <f>VLOOKUP(C401,Locs!A:F,6,0)</f>
        <v>4</v>
      </c>
    </row>
    <row r="402" spans="2:18" x14ac:dyDescent="0.45">
      <c r="B402" t="str">
        <f t="shared" si="34"/>
        <v>task_id_790.dfy-1</v>
      </c>
      <c r="C402" t="s">
        <v>86</v>
      </c>
      <c r="D402">
        <v>1</v>
      </c>
      <c r="E402">
        <f>MAX(IFERROR(VLOOKUP(B402,'Results_ClaudeOpus4.5'!B:E,4,0),0),IFERROR(VLOOKUP(B402,'Results_GPT5.2Low'!B:E,4,0),0))</f>
        <v>1</v>
      </c>
      <c r="F402">
        <f>MAX('Results_ClaudeOpus4.5'!F402,'Results_GPT5.2Low'!F402)</f>
        <v>10.833399999999999</v>
      </c>
      <c r="G402">
        <f>MAX('Results_ClaudeOpus4.5'!G402,'Results_GPT5.2Low'!G402)</f>
        <v>1.6820999999999999</v>
      </c>
      <c r="H402">
        <f>MAX(IFERROR(VLOOKUP(B402,'Results_ClaudeOpus4.5'!B:H,7,0),0),IFERROR(VLOOKUP(B402,'Results_GPT5.2Low'!B:H,7,0),0))</f>
        <v>9.1717999999999993</v>
      </c>
      <c r="I402">
        <v>1</v>
      </c>
      <c r="J402">
        <v>0</v>
      </c>
      <c r="K402">
        <v>0</v>
      </c>
      <c r="L402">
        <f t="shared" si="35"/>
        <v>3</v>
      </c>
      <c r="M402">
        <f t="shared" si="33"/>
        <v>1</v>
      </c>
      <c r="N402">
        <f t="shared" si="36"/>
        <v>1</v>
      </c>
      <c r="O402">
        <f t="shared" si="37"/>
        <v>1</v>
      </c>
      <c r="P402">
        <f>MIN(IF(IFERROR(VLOOKUP(B402,'Results_ClaudeOpus4.5'!B:E,4,0),0)=1,VLOOKUP(B402,'Results_ClaudeOpus4.5'!B:P,15,0),1000),IF(IFERROR(VLOOKUP(B402,'Results_GPT5.2Low'!B:E,4,0),0)=1,VLOOKUP(B402,'Results_GPT5.2Low'!B:P,15,0),1000))</f>
        <v>28</v>
      </c>
      <c r="Q402">
        <f>VLOOKUP(C402,Locs!A:C,3,0)</f>
        <v>28</v>
      </c>
      <c r="R402">
        <f>VLOOKUP(C402,Locs!A:F,6,0)</f>
        <v>0</v>
      </c>
    </row>
    <row r="403" spans="2:18" x14ac:dyDescent="0.45">
      <c r="B403" t="str">
        <f t="shared" si="34"/>
        <v>task_id_790.dfy-2</v>
      </c>
      <c r="C403" t="s">
        <v>86</v>
      </c>
      <c r="D403">
        <v>2</v>
      </c>
      <c r="E403">
        <f>MAX(IFERROR(VLOOKUP(B403,'Results_ClaudeOpus4.5'!B:E,4,0),0),IFERROR(VLOOKUP(B403,'Results_GPT5.2Low'!B:E,4,0),0))</f>
        <v>1</v>
      </c>
      <c r="F403">
        <f>MAX('Results_ClaudeOpus4.5'!F403,'Results_GPT5.2Low'!F403)</f>
        <v>14.1267</v>
      </c>
      <c r="G403">
        <f>MAX('Results_ClaudeOpus4.5'!G403,'Results_GPT5.2Low'!G403)</f>
        <v>1.6267</v>
      </c>
      <c r="H403">
        <f>MAX(IFERROR(VLOOKUP(B403,'Results_ClaudeOpus4.5'!B:H,7,0),0),IFERROR(VLOOKUP(B403,'Results_GPT5.2Low'!B:H,7,0),0))</f>
        <v>20.818000000000001</v>
      </c>
      <c r="I403">
        <v>1</v>
      </c>
      <c r="J403">
        <v>0</v>
      </c>
      <c r="K403">
        <v>0</v>
      </c>
      <c r="L403">
        <f t="shared" si="35"/>
        <v>3</v>
      </c>
      <c r="M403">
        <f t="shared" si="33"/>
        <v>1</v>
      </c>
      <c r="N403">
        <f t="shared" si="36"/>
        <v>1</v>
      </c>
      <c r="O403">
        <f t="shared" si="37"/>
        <v>1</v>
      </c>
      <c r="P403">
        <f>MIN(IF(IFERROR(VLOOKUP(B403,'Results_ClaudeOpus4.5'!B:E,4,0),0)=1,VLOOKUP(B403,'Results_ClaudeOpus4.5'!B:P,15,0),1000),IF(IFERROR(VLOOKUP(B403,'Results_GPT5.2Low'!B:E,4,0),0)=1,VLOOKUP(B403,'Results_GPT5.2Low'!B:P,15,0),1000))</f>
        <v>28</v>
      </c>
      <c r="Q403">
        <f>VLOOKUP(C403,Locs!A:C,3,0)</f>
        <v>28</v>
      </c>
      <c r="R403">
        <f>VLOOKUP(C403,Locs!A:F,6,0)</f>
        <v>0</v>
      </c>
    </row>
    <row r="404" spans="2:18" x14ac:dyDescent="0.45">
      <c r="B404" t="str">
        <f t="shared" si="34"/>
        <v>task_id_790.dfy-3</v>
      </c>
      <c r="C404" t="s">
        <v>86</v>
      </c>
      <c r="D404">
        <v>3</v>
      </c>
      <c r="E404">
        <f>MAX(IFERROR(VLOOKUP(B404,'Results_ClaudeOpus4.5'!B:E,4,0),0),IFERROR(VLOOKUP(B404,'Results_GPT5.2Low'!B:E,4,0),0))</f>
        <v>1</v>
      </c>
      <c r="F404">
        <f>MAX('Results_ClaudeOpus4.5'!F404,'Results_GPT5.2Low'!F404)</f>
        <v>21.749600000000001</v>
      </c>
      <c r="G404">
        <f>MAX('Results_ClaudeOpus4.5'!G404,'Results_GPT5.2Low'!G404)</f>
        <v>1.6922999999999999</v>
      </c>
      <c r="H404">
        <f>MAX(IFERROR(VLOOKUP(B404,'Results_ClaudeOpus4.5'!B:H,7,0),0),IFERROR(VLOOKUP(B404,'Results_GPT5.2Low'!B:H,7,0),0))</f>
        <v>15.593999999999999</v>
      </c>
      <c r="I404">
        <v>1</v>
      </c>
      <c r="J404">
        <v>0</v>
      </c>
      <c r="K404">
        <v>0</v>
      </c>
      <c r="L404">
        <f t="shared" si="35"/>
        <v>3</v>
      </c>
      <c r="M404">
        <f t="shared" si="33"/>
        <v>1</v>
      </c>
      <c r="N404">
        <f t="shared" si="36"/>
        <v>1</v>
      </c>
      <c r="O404">
        <f t="shared" si="37"/>
        <v>1</v>
      </c>
      <c r="P404">
        <f>MIN(IF(IFERROR(VLOOKUP(B404,'Results_ClaudeOpus4.5'!B:E,4,0),0)=1,VLOOKUP(B404,'Results_ClaudeOpus4.5'!B:P,15,0),1000),IF(IFERROR(VLOOKUP(B404,'Results_GPT5.2Low'!B:E,4,0),0)=1,VLOOKUP(B404,'Results_GPT5.2Low'!B:P,15,0),1000))</f>
        <v>28</v>
      </c>
      <c r="Q404">
        <f>VLOOKUP(C404,Locs!A:C,3,0)</f>
        <v>28</v>
      </c>
      <c r="R404">
        <f>VLOOKUP(C404,Locs!A:F,6,0)</f>
        <v>0</v>
      </c>
    </row>
    <row r="405" spans="2:18" x14ac:dyDescent="0.45">
      <c r="B405" t="str">
        <f t="shared" si="34"/>
        <v>task_id_793.dfy-1</v>
      </c>
      <c r="C405" t="s">
        <v>87</v>
      </c>
      <c r="D405">
        <v>1</v>
      </c>
      <c r="E405">
        <f>MAX(IFERROR(VLOOKUP(B405,'Results_ClaudeOpus4.5'!B:E,4,0),0),IFERROR(VLOOKUP(B405,'Results_GPT5.2Low'!B:E,4,0),0))</f>
        <v>0</v>
      </c>
      <c r="F405">
        <f>MAX('Results_ClaudeOpus4.5'!F405,'Results_GPT5.2Low'!F405)</f>
        <v>12.9444</v>
      </c>
      <c r="G405">
        <f>MAX('Results_ClaudeOpus4.5'!G405,'Results_GPT5.2Low'!G405)</f>
        <v>1.6924999999999999</v>
      </c>
      <c r="H405">
        <f>MAX(IFERROR(VLOOKUP(B405,'Results_ClaudeOpus4.5'!B:H,7,0),0),IFERROR(VLOOKUP(B405,'Results_GPT5.2Low'!B:H,7,0),0))</f>
        <v>20.339099999999998</v>
      </c>
      <c r="I405">
        <v>1</v>
      </c>
      <c r="J405">
        <v>0</v>
      </c>
      <c r="K405">
        <v>0</v>
      </c>
      <c r="L405">
        <f t="shared" si="35"/>
        <v>0</v>
      </c>
      <c r="M405">
        <f t="shared" si="33"/>
        <v>0</v>
      </c>
      <c r="N405">
        <f t="shared" si="36"/>
        <v>0</v>
      </c>
      <c r="O405">
        <f t="shared" si="37"/>
        <v>0</v>
      </c>
      <c r="P405">
        <f>MIN(IF(IFERROR(VLOOKUP(B405,'Results_ClaudeOpus4.5'!B:E,4,0),0)=1,VLOOKUP(B405,'Results_ClaudeOpus4.5'!B:P,15,0),1000),IF(IFERROR(VLOOKUP(B405,'Results_GPT5.2Low'!B:E,4,0),0)=1,VLOOKUP(B405,'Results_GPT5.2Low'!B:P,15,0),1000))</f>
        <v>1000</v>
      </c>
      <c r="Q405">
        <f>VLOOKUP(C405,Locs!A:C,3,0)</f>
        <v>30</v>
      </c>
      <c r="R405">
        <f>VLOOKUP(C405,Locs!A:F,6,0)</f>
        <v>2</v>
      </c>
    </row>
    <row r="406" spans="2:18" x14ac:dyDescent="0.45">
      <c r="B406" t="str">
        <f t="shared" si="34"/>
        <v>task_id_793.dfy-2</v>
      </c>
      <c r="C406" t="s">
        <v>87</v>
      </c>
      <c r="D406">
        <v>2</v>
      </c>
      <c r="E406">
        <f>MAX(IFERROR(VLOOKUP(B406,'Results_ClaudeOpus4.5'!B:E,4,0),0),IFERROR(VLOOKUP(B406,'Results_GPT5.2Low'!B:E,4,0),0))</f>
        <v>0</v>
      </c>
      <c r="F406">
        <f>MAX('Results_ClaudeOpus4.5'!F406,'Results_GPT5.2Low'!F406)</f>
        <v>9.2937999999999992</v>
      </c>
      <c r="G406">
        <f>MAX('Results_ClaudeOpus4.5'!G406,'Results_GPT5.2Low'!G406)</f>
        <v>1.6809000000000001</v>
      </c>
      <c r="H406">
        <f>MAX(IFERROR(VLOOKUP(B406,'Results_ClaudeOpus4.5'!B:H,7,0),0),IFERROR(VLOOKUP(B406,'Results_GPT5.2Low'!B:H,7,0),0))</f>
        <v>20.129899999999999</v>
      </c>
      <c r="I406">
        <v>1</v>
      </c>
      <c r="J406">
        <v>0</v>
      </c>
      <c r="K406">
        <v>0</v>
      </c>
      <c r="L406">
        <f t="shared" si="35"/>
        <v>0</v>
      </c>
      <c r="M406">
        <f t="shared" si="33"/>
        <v>0</v>
      </c>
      <c r="N406">
        <f t="shared" si="36"/>
        <v>0</v>
      </c>
      <c r="O406">
        <f t="shared" si="37"/>
        <v>0</v>
      </c>
      <c r="P406">
        <f>MIN(IF(IFERROR(VLOOKUP(B406,'Results_ClaudeOpus4.5'!B:E,4,0),0)=1,VLOOKUP(B406,'Results_ClaudeOpus4.5'!B:P,15,0),1000),IF(IFERROR(VLOOKUP(B406,'Results_GPT5.2Low'!B:E,4,0),0)=1,VLOOKUP(B406,'Results_GPT5.2Low'!B:P,15,0),1000))</f>
        <v>1000</v>
      </c>
      <c r="Q406">
        <f>VLOOKUP(C406,Locs!A:C,3,0)</f>
        <v>30</v>
      </c>
      <c r="R406">
        <f>VLOOKUP(C406,Locs!A:F,6,0)</f>
        <v>2</v>
      </c>
    </row>
    <row r="407" spans="2:18" x14ac:dyDescent="0.45">
      <c r="B407" t="str">
        <f t="shared" si="34"/>
        <v>task_id_793.dfy-3</v>
      </c>
      <c r="C407" t="s">
        <v>87</v>
      </c>
      <c r="D407">
        <v>3</v>
      </c>
      <c r="E407">
        <f>MAX(IFERROR(VLOOKUP(B407,'Results_ClaudeOpus4.5'!B:E,4,0),0),IFERROR(VLOOKUP(B407,'Results_GPT5.2Low'!B:E,4,0),0))</f>
        <v>0</v>
      </c>
      <c r="F407">
        <f>MAX('Results_ClaudeOpus4.5'!F407,'Results_GPT5.2Low'!F407)</f>
        <v>22.960999999999999</v>
      </c>
      <c r="G407">
        <f>MAX('Results_ClaudeOpus4.5'!G407,'Results_GPT5.2Low'!G407)</f>
        <v>2.2393000000000001</v>
      </c>
      <c r="H407">
        <f>MAX(IFERROR(VLOOKUP(B407,'Results_ClaudeOpus4.5'!B:H,7,0),0),IFERROR(VLOOKUP(B407,'Results_GPT5.2Low'!B:H,7,0),0))</f>
        <v>25.938300000000002</v>
      </c>
      <c r="I407">
        <v>1</v>
      </c>
      <c r="J407">
        <v>0</v>
      </c>
      <c r="K407">
        <v>0</v>
      </c>
      <c r="L407">
        <f t="shared" si="35"/>
        <v>0</v>
      </c>
      <c r="M407">
        <f t="shared" si="33"/>
        <v>0</v>
      </c>
      <c r="N407">
        <f t="shared" si="36"/>
        <v>0</v>
      </c>
      <c r="O407">
        <f t="shared" si="37"/>
        <v>0</v>
      </c>
      <c r="P407">
        <f>MIN(IF(IFERROR(VLOOKUP(B407,'Results_ClaudeOpus4.5'!B:E,4,0),0)=1,VLOOKUP(B407,'Results_ClaudeOpus4.5'!B:P,15,0),1000),IF(IFERROR(VLOOKUP(B407,'Results_GPT5.2Low'!B:E,4,0),0)=1,VLOOKUP(B407,'Results_GPT5.2Low'!B:P,15,0),1000))</f>
        <v>1000</v>
      </c>
      <c r="Q407">
        <f>VLOOKUP(C407,Locs!A:C,3,0)</f>
        <v>30</v>
      </c>
      <c r="R407">
        <f>VLOOKUP(C407,Locs!A:F,6,0)</f>
        <v>2</v>
      </c>
    </row>
    <row r="408" spans="2:18" x14ac:dyDescent="0.45">
      <c r="B408" t="str">
        <f t="shared" si="34"/>
        <v>task_id_793.dfy-4</v>
      </c>
      <c r="C408" t="s">
        <v>87</v>
      </c>
      <c r="D408">
        <v>4</v>
      </c>
      <c r="E408">
        <f>MAX(IFERROR(VLOOKUP(B408,'Results_ClaudeOpus4.5'!B:E,4,0),0),IFERROR(VLOOKUP(B408,'Results_GPT5.2Low'!B:E,4,0),0))</f>
        <v>0</v>
      </c>
      <c r="F408">
        <f>MAX('Results_ClaudeOpus4.5'!F408,'Results_GPT5.2Low'!F408)</f>
        <v>29.574400000000001</v>
      </c>
      <c r="G408">
        <f>MAX('Results_ClaudeOpus4.5'!G408,'Results_GPT5.2Low'!G408)</f>
        <v>2.3178999999999998</v>
      </c>
      <c r="H408">
        <f>MAX(IFERROR(VLOOKUP(B408,'Results_ClaudeOpus4.5'!B:H,7,0),0),IFERROR(VLOOKUP(B408,'Results_GPT5.2Low'!B:H,7,0),0))</f>
        <v>22.795500000000001</v>
      </c>
      <c r="I408">
        <v>1</v>
      </c>
      <c r="J408">
        <v>0</v>
      </c>
      <c r="K408">
        <v>0</v>
      </c>
      <c r="L408">
        <f t="shared" si="35"/>
        <v>0</v>
      </c>
      <c r="M408">
        <f t="shared" si="33"/>
        <v>0</v>
      </c>
      <c r="N408">
        <f t="shared" si="36"/>
        <v>0</v>
      </c>
      <c r="O408">
        <f t="shared" si="37"/>
        <v>0</v>
      </c>
      <c r="P408">
        <f>MIN(IF(IFERROR(VLOOKUP(B408,'Results_ClaudeOpus4.5'!B:E,4,0),0)=1,VLOOKUP(B408,'Results_ClaudeOpus4.5'!B:P,15,0),1000),IF(IFERROR(VLOOKUP(B408,'Results_GPT5.2Low'!B:E,4,0),0)=1,VLOOKUP(B408,'Results_GPT5.2Low'!B:P,15,0),1000))</f>
        <v>1000</v>
      </c>
      <c r="Q408">
        <f>VLOOKUP(C408,Locs!A:C,3,0)</f>
        <v>30</v>
      </c>
      <c r="R408">
        <f>VLOOKUP(C408,Locs!A:F,6,0)</f>
        <v>2</v>
      </c>
    </row>
    <row r="409" spans="2:18" x14ac:dyDescent="0.45">
      <c r="B409" t="str">
        <f t="shared" si="34"/>
        <v>task_id_793.dfy-5</v>
      </c>
      <c r="C409" t="s">
        <v>87</v>
      </c>
      <c r="D409">
        <v>5</v>
      </c>
      <c r="E409">
        <f>MAX(IFERROR(VLOOKUP(B409,'Results_ClaudeOpus4.5'!B:E,4,0),0),IFERROR(VLOOKUP(B409,'Results_GPT5.2Low'!B:E,4,0),0))</f>
        <v>0</v>
      </c>
      <c r="F409">
        <f>MAX('Results_ClaudeOpus4.5'!F409,'Results_GPT5.2Low'!F409)</f>
        <v>81.321700000000007</v>
      </c>
      <c r="G409">
        <f>MAX('Results_ClaudeOpus4.5'!G409,'Results_GPT5.2Low'!G409)</f>
        <v>2.2924000000000002</v>
      </c>
      <c r="H409">
        <f>MAX(IFERROR(VLOOKUP(B409,'Results_ClaudeOpus4.5'!B:H,7,0),0),IFERROR(VLOOKUP(B409,'Results_GPT5.2Low'!B:H,7,0),0))</f>
        <v>16.941600000000001</v>
      </c>
      <c r="I409">
        <v>1</v>
      </c>
      <c r="J409">
        <v>0</v>
      </c>
      <c r="K409">
        <v>0</v>
      </c>
      <c r="L409">
        <f t="shared" si="35"/>
        <v>0</v>
      </c>
      <c r="M409">
        <f t="shared" si="33"/>
        <v>0</v>
      </c>
      <c r="N409">
        <f t="shared" si="36"/>
        <v>0</v>
      </c>
      <c r="O409">
        <f t="shared" si="37"/>
        <v>0</v>
      </c>
      <c r="P409">
        <f>MIN(IF(IFERROR(VLOOKUP(B409,'Results_ClaudeOpus4.5'!B:E,4,0),0)=1,VLOOKUP(B409,'Results_ClaudeOpus4.5'!B:P,15,0),1000),IF(IFERROR(VLOOKUP(B409,'Results_GPT5.2Low'!B:E,4,0),0)=1,VLOOKUP(B409,'Results_GPT5.2Low'!B:P,15,0),1000))</f>
        <v>1000</v>
      </c>
      <c r="Q409">
        <f>VLOOKUP(C409,Locs!A:C,3,0)</f>
        <v>30</v>
      </c>
      <c r="R409">
        <f>VLOOKUP(C409,Locs!A:F,6,0)</f>
        <v>2</v>
      </c>
    </row>
    <row r="410" spans="2:18" x14ac:dyDescent="0.45">
      <c r="B410" t="str">
        <f t="shared" si="34"/>
        <v>task_id_798.dfy-1</v>
      </c>
      <c r="C410" t="s">
        <v>88</v>
      </c>
      <c r="D410">
        <v>1</v>
      </c>
      <c r="E410">
        <f>MAX(IFERROR(VLOOKUP(B410,'Results_ClaudeOpus4.5'!B:E,4,0),0),IFERROR(VLOOKUP(B410,'Results_GPT5.2Low'!B:E,4,0),0))</f>
        <v>0</v>
      </c>
      <c r="F410">
        <f>MAX('Results_ClaudeOpus4.5'!F410,'Results_GPT5.2Low'!F410)</f>
        <v>81.595699999999994</v>
      </c>
      <c r="G410">
        <f>MAX('Results_ClaudeOpus4.5'!G410,'Results_GPT5.2Low'!G410)</f>
        <v>2.5285000000000002</v>
      </c>
      <c r="H410">
        <f>MAX(IFERROR(VLOOKUP(B410,'Results_ClaudeOpus4.5'!B:H,7,0),0),IFERROR(VLOOKUP(B410,'Results_GPT5.2Low'!B:H,7,0),0))</f>
        <v>8.0824999999999996</v>
      </c>
      <c r="I410">
        <v>1</v>
      </c>
      <c r="J410">
        <v>0</v>
      </c>
      <c r="K410">
        <v>0</v>
      </c>
      <c r="L410">
        <f t="shared" si="35"/>
        <v>0</v>
      </c>
      <c r="M410">
        <f t="shared" si="33"/>
        <v>0</v>
      </c>
      <c r="N410">
        <f t="shared" si="36"/>
        <v>0</v>
      </c>
      <c r="O410">
        <f t="shared" si="37"/>
        <v>0</v>
      </c>
      <c r="P410">
        <f>MIN(IF(IFERROR(VLOOKUP(B410,'Results_ClaudeOpus4.5'!B:E,4,0),0)=1,VLOOKUP(B410,'Results_ClaudeOpus4.5'!B:P,15,0),1000),IF(IFERROR(VLOOKUP(B410,'Results_GPT5.2Low'!B:E,4,0),0)=1,VLOOKUP(B410,'Results_GPT5.2Low'!B:P,15,0),1000))</f>
        <v>1000</v>
      </c>
      <c r="Q410">
        <f>VLOOKUP(C410,Locs!A:C,3,0)</f>
        <v>35</v>
      </c>
      <c r="R410">
        <f>VLOOKUP(C410,Locs!A:F,6,0)</f>
        <v>0</v>
      </c>
    </row>
    <row r="411" spans="2:18" x14ac:dyDescent="0.45">
      <c r="B411" t="str">
        <f t="shared" si="34"/>
        <v>task_id_798.dfy-2</v>
      </c>
      <c r="C411" t="s">
        <v>88</v>
      </c>
      <c r="D411">
        <v>2</v>
      </c>
      <c r="E411">
        <f>MAX(IFERROR(VLOOKUP(B411,'Results_ClaudeOpus4.5'!B:E,4,0),0),IFERROR(VLOOKUP(B411,'Results_GPT5.2Low'!B:E,4,0),0))</f>
        <v>0</v>
      </c>
      <c r="F411">
        <f>MAX('Results_ClaudeOpus4.5'!F411,'Results_GPT5.2Low'!F411)</f>
        <v>27.281700000000001</v>
      </c>
      <c r="G411">
        <f>MAX('Results_ClaudeOpus4.5'!G411,'Results_GPT5.2Low'!G411)</f>
        <v>1.7690999999999999</v>
      </c>
      <c r="H411">
        <f>MAX(IFERROR(VLOOKUP(B411,'Results_ClaudeOpus4.5'!B:H,7,0),0),IFERROR(VLOOKUP(B411,'Results_GPT5.2Low'!B:H,7,0),0))</f>
        <v>6.9608999999999996</v>
      </c>
      <c r="I411">
        <v>1</v>
      </c>
      <c r="J411">
        <v>0</v>
      </c>
      <c r="K411">
        <v>0</v>
      </c>
      <c r="L411">
        <f t="shared" si="35"/>
        <v>0</v>
      </c>
      <c r="M411">
        <f t="shared" si="33"/>
        <v>0</v>
      </c>
      <c r="N411">
        <f t="shared" si="36"/>
        <v>0</v>
      </c>
      <c r="O411">
        <f t="shared" si="37"/>
        <v>0</v>
      </c>
      <c r="P411">
        <f>MIN(IF(IFERROR(VLOOKUP(B411,'Results_ClaudeOpus4.5'!B:E,4,0),0)=1,VLOOKUP(B411,'Results_ClaudeOpus4.5'!B:P,15,0),1000),IF(IFERROR(VLOOKUP(B411,'Results_GPT5.2Low'!B:E,4,0),0)=1,VLOOKUP(B411,'Results_GPT5.2Low'!B:P,15,0),1000))</f>
        <v>1000</v>
      </c>
      <c r="Q411">
        <f>VLOOKUP(C411,Locs!A:C,3,0)</f>
        <v>35</v>
      </c>
      <c r="R411">
        <f>VLOOKUP(C411,Locs!A:F,6,0)</f>
        <v>0</v>
      </c>
    </row>
    <row r="412" spans="2:18" x14ac:dyDescent="0.45">
      <c r="B412" t="str">
        <f t="shared" si="34"/>
        <v>task_id_798.dfy-3</v>
      </c>
      <c r="C412" t="s">
        <v>88</v>
      </c>
      <c r="D412">
        <v>3</v>
      </c>
      <c r="E412">
        <f>MAX(IFERROR(VLOOKUP(B412,'Results_ClaudeOpus4.5'!B:E,4,0),0),IFERROR(VLOOKUP(B412,'Results_GPT5.2Low'!B:E,4,0),0))</f>
        <v>0</v>
      </c>
      <c r="F412">
        <f>MAX('Results_ClaudeOpus4.5'!F412,'Results_GPT5.2Low'!F412)</f>
        <v>87.385900000000007</v>
      </c>
      <c r="G412">
        <f>MAX('Results_ClaudeOpus4.5'!G412,'Results_GPT5.2Low'!G412)</f>
        <v>1.6993</v>
      </c>
      <c r="H412">
        <f>MAX(IFERROR(VLOOKUP(B412,'Results_ClaudeOpus4.5'!B:H,7,0),0),IFERROR(VLOOKUP(B412,'Results_GPT5.2Low'!B:H,7,0),0))</f>
        <v>7.9428000000000001</v>
      </c>
      <c r="I412">
        <v>1</v>
      </c>
      <c r="J412">
        <v>0</v>
      </c>
      <c r="K412">
        <v>0</v>
      </c>
      <c r="L412">
        <f t="shared" si="35"/>
        <v>0</v>
      </c>
      <c r="M412">
        <f t="shared" si="33"/>
        <v>0</v>
      </c>
      <c r="N412">
        <f t="shared" si="36"/>
        <v>0</v>
      </c>
      <c r="O412">
        <f t="shared" si="37"/>
        <v>0</v>
      </c>
      <c r="P412">
        <f>MIN(IF(IFERROR(VLOOKUP(B412,'Results_ClaudeOpus4.5'!B:E,4,0),0)=1,VLOOKUP(B412,'Results_ClaudeOpus4.5'!B:P,15,0),1000),IF(IFERROR(VLOOKUP(B412,'Results_GPT5.2Low'!B:E,4,0),0)=1,VLOOKUP(B412,'Results_GPT5.2Low'!B:P,15,0),1000))</f>
        <v>1000</v>
      </c>
      <c r="Q412">
        <f>VLOOKUP(C412,Locs!A:C,3,0)</f>
        <v>35</v>
      </c>
      <c r="R412">
        <f>VLOOKUP(C412,Locs!A:F,6,0)</f>
        <v>0</v>
      </c>
    </row>
    <row r="413" spans="2:18" x14ac:dyDescent="0.45">
      <c r="B413" t="str">
        <f t="shared" si="34"/>
        <v>task_id_798.dfy-4</v>
      </c>
      <c r="C413" t="s">
        <v>88</v>
      </c>
      <c r="D413">
        <v>4</v>
      </c>
      <c r="E413">
        <f>MAX(IFERROR(VLOOKUP(B413,'Results_ClaudeOpus4.5'!B:E,4,0),0),IFERROR(VLOOKUP(B413,'Results_GPT5.2Low'!B:E,4,0),0))</f>
        <v>0</v>
      </c>
      <c r="F413">
        <f>MAX('Results_ClaudeOpus4.5'!F413,'Results_GPT5.2Low'!F413)</f>
        <v>93.882900000000006</v>
      </c>
      <c r="G413">
        <f>MAX('Results_ClaudeOpus4.5'!G413,'Results_GPT5.2Low'!G413)</f>
        <v>2.3264999999999998</v>
      </c>
      <c r="H413">
        <f>MAX(IFERROR(VLOOKUP(B413,'Results_ClaudeOpus4.5'!B:H,7,0),0),IFERROR(VLOOKUP(B413,'Results_GPT5.2Low'!B:H,7,0),0))</f>
        <v>18.252800000000001</v>
      </c>
      <c r="I413">
        <v>1</v>
      </c>
      <c r="J413">
        <v>0</v>
      </c>
      <c r="K413">
        <v>0</v>
      </c>
      <c r="L413">
        <f t="shared" si="35"/>
        <v>0</v>
      </c>
      <c r="M413">
        <f t="shared" si="33"/>
        <v>0</v>
      </c>
      <c r="N413">
        <f t="shared" si="36"/>
        <v>0</v>
      </c>
      <c r="O413">
        <f t="shared" si="37"/>
        <v>0</v>
      </c>
      <c r="P413">
        <f>MIN(IF(IFERROR(VLOOKUP(B413,'Results_ClaudeOpus4.5'!B:E,4,0),0)=1,VLOOKUP(B413,'Results_ClaudeOpus4.5'!B:P,15,0),1000),IF(IFERROR(VLOOKUP(B413,'Results_GPT5.2Low'!B:E,4,0),0)=1,VLOOKUP(B413,'Results_GPT5.2Low'!B:P,15,0),1000))</f>
        <v>1000</v>
      </c>
      <c r="Q413">
        <f>VLOOKUP(C413,Locs!A:C,3,0)</f>
        <v>35</v>
      </c>
      <c r="R413">
        <f>VLOOKUP(C413,Locs!A:F,6,0)</f>
        <v>0</v>
      </c>
    </row>
    <row r="414" spans="2:18" x14ac:dyDescent="0.45">
      <c r="B414" t="str">
        <f t="shared" si="34"/>
        <v>task_id_798.dfy-5</v>
      </c>
      <c r="C414" t="s">
        <v>88</v>
      </c>
      <c r="D414">
        <v>5</v>
      </c>
      <c r="E414">
        <f>MAX(IFERROR(VLOOKUP(B414,'Results_ClaudeOpus4.5'!B:E,4,0),0),IFERROR(VLOOKUP(B414,'Results_GPT5.2Low'!B:E,4,0),0))</f>
        <v>0</v>
      </c>
      <c r="F414">
        <f>MAX('Results_ClaudeOpus4.5'!F414,'Results_GPT5.2Low'!F414)</f>
        <v>9.1928999999999998</v>
      </c>
      <c r="G414">
        <f>MAX('Results_ClaudeOpus4.5'!G414,'Results_GPT5.2Low'!G414)</f>
        <v>2.3189000000000002</v>
      </c>
      <c r="H414">
        <f>MAX(IFERROR(VLOOKUP(B414,'Results_ClaudeOpus4.5'!B:H,7,0),0),IFERROR(VLOOKUP(B414,'Results_GPT5.2Low'!B:H,7,0),0))</f>
        <v>10.128500000000001</v>
      </c>
      <c r="I414">
        <v>1</v>
      </c>
      <c r="J414">
        <v>0</v>
      </c>
      <c r="K414">
        <v>0</v>
      </c>
      <c r="L414">
        <f t="shared" si="35"/>
        <v>0</v>
      </c>
      <c r="M414">
        <f t="shared" si="33"/>
        <v>0</v>
      </c>
      <c r="N414">
        <f t="shared" si="36"/>
        <v>0</v>
      </c>
      <c r="O414">
        <f t="shared" si="37"/>
        <v>0</v>
      </c>
      <c r="P414">
        <f>MIN(IF(IFERROR(VLOOKUP(B414,'Results_ClaudeOpus4.5'!B:E,4,0),0)=1,VLOOKUP(B414,'Results_ClaudeOpus4.5'!B:P,15,0),1000),IF(IFERROR(VLOOKUP(B414,'Results_GPT5.2Low'!B:E,4,0),0)=1,VLOOKUP(B414,'Results_GPT5.2Low'!B:P,15,0),1000))</f>
        <v>1000</v>
      </c>
      <c r="Q414">
        <f>VLOOKUP(C414,Locs!A:C,3,0)</f>
        <v>35</v>
      </c>
      <c r="R414">
        <f>VLOOKUP(C414,Locs!A:F,6,0)</f>
        <v>0</v>
      </c>
    </row>
    <row r="415" spans="2:18" x14ac:dyDescent="0.45">
      <c r="B415" t="str">
        <f t="shared" si="34"/>
        <v>task_id_8.dfy-1</v>
      </c>
      <c r="C415" t="s">
        <v>89</v>
      </c>
      <c r="D415">
        <v>1</v>
      </c>
      <c r="E415">
        <f>MAX(IFERROR(VLOOKUP(B415,'Results_ClaudeOpus4.5'!B:E,4,0),0),IFERROR(VLOOKUP(B415,'Results_GPT5.2Low'!B:E,4,0),0))</f>
        <v>1</v>
      </c>
      <c r="F415">
        <f>MAX('Results_ClaudeOpus4.5'!F415,'Results_GPT5.2Low'!F415)</f>
        <v>20.819800000000001</v>
      </c>
      <c r="G415">
        <f>MAX('Results_ClaudeOpus4.5'!G415,'Results_GPT5.2Low'!G415)</f>
        <v>1.6597</v>
      </c>
      <c r="H415">
        <f>MAX(IFERROR(VLOOKUP(B415,'Results_ClaudeOpus4.5'!B:H,7,0),0),IFERROR(VLOOKUP(B415,'Results_GPT5.2Low'!B:H,7,0),0))</f>
        <v>5.6475999999999997</v>
      </c>
      <c r="I415">
        <v>1</v>
      </c>
      <c r="J415">
        <v>0</v>
      </c>
      <c r="K415">
        <v>0</v>
      </c>
      <c r="L415">
        <f t="shared" si="35"/>
        <v>3</v>
      </c>
      <c r="M415">
        <f t="shared" si="33"/>
        <v>1</v>
      </c>
      <c r="N415">
        <f t="shared" si="36"/>
        <v>1</v>
      </c>
      <c r="O415">
        <f t="shared" si="37"/>
        <v>1</v>
      </c>
      <c r="P415">
        <f>MIN(IF(IFERROR(VLOOKUP(B415,'Results_ClaudeOpus4.5'!B:E,4,0),0)=1,VLOOKUP(B415,'Results_ClaudeOpus4.5'!B:P,15,0),1000),IF(IFERROR(VLOOKUP(B415,'Results_GPT5.2Low'!B:E,4,0),0)=1,VLOOKUP(B415,'Results_GPT5.2Low'!B:P,15,0),1000))</f>
        <v>23</v>
      </c>
      <c r="Q415">
        <f>VLOOKUP(C415,Locs!A:C,3,0)</f>
        <v>22</v>
      </c>
      <c r="R415">
        <f>VLOOKUP(C415,Locs!A:F,6,0)</f>
        <v>0</v>
      </c>
    </row>
    <row r="416" spans="2:18" x14ac:dyDescent="0.45">
      <c r="B416" t="str">
        <f t="shared" si="34"/>
        <v>task_id_8.dfy-2</v>
      </c>
      <c r="C416" t="s">
        <v>89</v>
      </c>
      <c r="D416">
        <v>2</v>
      </c>
      <c r="E416">
        <f>MAX(IFERROR(VLOOKUP(B416,'Results_ClaudeOpus4.5'!B:E,4,0),0),IFERROR(VLOOKUP(B416,'Results_GPT5.2Low'!B:E,4,0),0))</f>
        <v>1</v>
      </c>
      <c r="F416">
        <f>MAX('Results_ClaudeOpus4.5'!F416,'Results_GPT5.2Low'!F416)</f>
        <v>15.595700000000001</v>
      </c>
      <c r="G416">
        <f>MAX('Results_ClaudeOpus4.5'!G416,'Results_GPT5.2Low'!G416)</f>
        <v>1.6407</v>
      </c>
      <c r="H416">
        <f>MAX(IFERROR(VLOOKUP(B416,'Results_ClaudeOpus4.5'!B:H,7,0),0),IFERROR(VLOOKUP(B416,'Results_GPT5.2Low'!B:H,7,0),0))</f>
        <v>5.3902000000000001</v>
      </c>
      <c r="I416">
        <v>1</v>
      </c>
      <c r="J416">
        <v>0</v>
      </c>
      <c r="K416">
        <v>0</v>
      </c>
      <c r="L416">
        <f t="shared" si="35"/>
        <v>3</v>
      </c>
      <c r="M416">
        <f t="shared" si="33"/>
        <v>1</v>
      </c>
      <c r="N416">
        <f t="shared" si="36"/>
        <v>1</v>
      </c>
      <c r="O416">
        <f t="shared" si="37"/>
        <v>1</v>
      </c>
      <c r="P416">
        <f>MIN(IF(IFERROR(VLOOKUP(B416,'Results_ClaudeOpus4.5'!B:E,4,0),0)=1,VLOOKUP(B416,'Results_ClaudeOpus4.5'!B:P,15,0),1000),IF(IFERROR(VLOOKUP(B416,'Results_GPT5.2Low'!B:E,4,0),0)=1,VLOOKUP(B416,'Results_GPT5.2Low'!B:P,15,0),1000))</f>
        <v>22</v>
      </c>
      <c r="Q416">
        <f>VLOOKUP(C416,Locs!A:C,3,0)</f>
        <v>22</v>
      </c>
      <c r="R416">
        <f>VLOOKUP(C416,Locs!A:F,6,0)</f>
        <v>0</v>
      </c>
    </row>
    <row r="417" spans="2:18" x14ac:dyDescent="0.45">
      <c r="B417" t="str">
        <f t="shared" si="34"/>
        <v>task_id_8.dfy-3</v>
      </c>
      <c r="C417" t="s">
        <v>89</v>
      </c>
      <c r="D417">
        <v>3</v>
      </c>
      <c r="E417">
        <f>MAX(IFERROR(VLOOKUP(B417,'Results_ClaudeOpus4.5'!B:E,4,0),0),IFERROR(VLOOKUP(B417,'Results_GPT5.2Low'!B:E,4,0),0))</f>
        <v>1</v>
      </c>
      <c r="F417">
        <f>MAX('Results_ClaudeOpus4.5'!F417,'Results_GPT5.2Low'!F417)</f>
        <v>20.362400000000001</v>
      </c>
      <c r="G417">
        <f>MAX('Results_ClaudeOpus4.5'!G417,'Results_GPT5.2Low'!G417)</f>
        <v>1.7299</v>
      </c>
      <c r="H417">
        <f>MAX(IFERROR(VLOOKUP(B417,'Results_ClaudeOpus4.5'!B:H,7,0),0),IFERROR(VLOOKUP(B417,'Results_GPT5.2Low'!B:H,7,0),0))</f>
        <v>5.5911999999999997</v>
      </c>
      <c r="I417">
        <v>1</v>
      </c>
      <c r="J417">
        <v>0</v>
      </c>
      <c r="K417">
        <v>0</v>
      </c>
      <c r="L417">
        <f t="shared" si="35"/>
        <v>3</v>
      </c>
      <c r="M417">
        <f t="shared" si="33"/>
        <v>1</v>
      </c>
      <c r="N417">
        <f t="shared" si="36"/>
        <v>1</v>
      </c>
      <c r="O417">
        <f t="shared" si="37"/>
        <v>1</v>
      </c>
      <c r="P417">
        <f>MIN(IF(IFERROR(VLOOKUP(B417,'Results_ClaudeOpus4.5'!B:E,4,0),0)=1,VLOOKUP(B417,'Results_ClaudeOpus4.5'!B:P,15,0),1000),IF(IFERROR(VLOOKUP(B417,'Results_GPT5.2Low'!B:E,4,0),0)=1,VLOOKUP(B417,'Results_GPT5.2Low'!B:P,15,0),1000))</f>
        <v>22</v>
      </c>
      <c r="Q417">
        <f>VLOOKUP(C417,Locs!A:C,3,0)</f>
        <v>22</v>
      </c>
      <c r="R417">
        <f>VLOOKUP(C417,Locs!A:F,6,0)</f>
        <v>0</v>
      </c>
    </row>
    <row r="418" spans="2:18" x14ac:dyDescent="0.45">
      <c r="B418" t="str">
        <f t="shared" si="34"/>
        <v>task_id_803.dfy-1</v>
      </c>
      <c r="C418" t="s">
        <v>90</v>
      </c>
      <c r="D418">
        <v>1</v>
      </c>
      <c r="E418">
        <f>MAX(IFERROR(VLOOKUP(B418,'Results_ClaudeOpus4.5'!B:E,4,0),0),IFERROR(VLOOKUP(B418,'Results_GPT5.2Low'!B:E,4,0),0))</f>
        <v>0</v>
      </c>
      <c r="F418">
        <f>MAX('Results_ClaudeOpus4.5'!F418,'Results_GPT5.2Low'!F418)</f>
        <v>20.132000000000001</v>
      </c>
      <c r="G418">
        <f>MAX('Results_ClaudeOpus4.5'!G418,'Results_GPT5.2Low'!G418)</f>
        <v>1.724</v>
      </c>
      <c r="H418">
        <f>MAX(IFERROR(VLOOKUP(B418,'Results_ClaudeOpus4.5'!B:H,7,0),0),IFERROR(VLOOKUP(B418,'Results_GPT5.2Low'!B:H,7,0),0))</f>
        <v>39.062899999999999</v>
      </c>
      <c r="I418">
        <v>1</v>
      </c>
      <c r="J418">
        <v>0</v>
      </c>
      <c r="K418">
        <v>0</v>
      </c>
      <c r="L418">
        <f t="shared" si="35"/>
        <v>0</v>
      </c>
      <c r="M418">
        <f t="shared" si="33"/>
        <v>0</v>
      </c>
      <c r="N418">
        <f t="shared" si="36"/>
        <v>0</v>
      </c>
      <c r="O418">
        <f t="shared" si="37"/>
        <v>0</v>
      </c>
      <c r="P418">
        <f>MIN(IF(IFERROR(VLOOKUP(B418,'Results_ClaudeOpus4.5'!B:E,4,0),0)=1,VLOOKUP(B418,'Results_ClaudeOpus4.5'!B:P,15,0),1000),IF(IFERROR(VLOOKUP(B418,'Results_GPT5.2Low'!B:E,4,0),0)=1,VLOOKUP(B418,'Results_GPT5.2Low'!B:P,15,0),1000))</f>
        <v>1000</v>
      </c>
      <c r="Q418">
        <f>VLOOKUP(C418,Locs!A:C,3,0)</f>
        <v>30</v>
      </c>
      <c r="R418">
        <f>VLOOKUP(C418,Locs!A:F,6,0)</f>
        <v>5</v>
      </c>
    </row>
    <row r="419" spans="2:18" x14ac:dyDescent="0.45">
      <c r="B419" t="str">
        <f t="shared" si="34"/>
        <v>task_id_803.dfy-2</v>
      </c>
      <c r="C419" t="s">
        <v>90</v>
      </c>
      <c r="D419">
        <v>2</v>
      </c>
      <c r="E419">
        <f>MAX(IFERROR(VLOOKUP(B419,'Results_ClaudeOpus4.5'!B:E,4,0),0),IFERROR(VLOOKUP(B419,'Results_GPT5.2Low'!B:E,4,0),0))</f>
        <v>0</v>
      </c>
      <c r="F419">
        <f>MAX('Results_ClaudeOpus4.5'!F419,'Results_GPT5.2Low'!F419)</f>
        <v>25.939900000000002</v>
      </c>
      <c r="G419">
        <f>MAX('Results_ClaudeOpus4.5'!G419,'Results_GPT5.2Low'!G419)</f>
        <v>0.95050000000000001</v>
      </c>
      <c r="H419">
        <f>MAX(IFERROR(VLOOKUP(B419,'Results_ClaudeOpus4.5'!B:H,7,0),0),IFERROR(VLOOKUP(B419,'Results_GPT5.2Low'!B:H,7,0),0))</f>
        <v>20.564900000000002</v>
      </c>
      <c r="I419">
        <v>1</v>
      </c>
      <c r="J419">
        <v>0</v>
      </c>
      <c r="K419">
        <v>0</v>
      </c>
      <c r="L419">
        <f t="shared" si="35"/>
        <v>0</v>
      </c>
      <c r="M419">
        <f t="shared" si="33"/>
        <v>0</v>
      </c>
      <c r="N419">
        <f t="shared" si="36"/>
        <v>0</v>
      </c>
      <c r="O419">
        <f t="shared" si="37"/>
        <v>0</v>
      </c>
      <c r="P419">
        <f>MIN(IF(IFERROR(VLOOKUP(B419,'Results_ClaudeOpus4.5'!B:E,4,0),0)=1,VLOOKUP(B419,'Results_ClaudeOpus4.5'!B:P,15,0),1000),IF(IFERROR(VLOOKUP(B419,'Results_GPT5.2Low'!B:E,4,0),0)=1,VLOOKUP(B419,'Results_GPT5.2Low'!B:P,15,0),1000))</f>
        <v>1000</v>
      </c>
      <c r="Q419">
        <f>VLOOKUP(C419,Locs!A:C,3,0)</f>
        <v>30</v>
      </c>
      <c r="R419">
        <f>VLOOKUP(C419,Locs!A:F,6,0)</f>
        <v>5</v>
      </c>
    </row>
    <row r="420" spans="2:18" x14ac:dyDescent="0.45">
      <c r="B420" t="str">
        <f t="shared" si="34"/>
        <v>task_id_803.dfy-3</v>
      </c>
      <c r="C420" t="s">
        <v>90</v>
      </c>
      <c r="D420">
        <v>3</v>
      </c>
      <c r="E420">
        <f>MAX(IFERROR(VLOOKUP(B420,'Results_ClaudeOpus4.5'!B:E,4,0),0),IFERROR(VLOOKUP(B420,'Results_GPT5.2Low'!B:E,4,0),0))</f>
        <v>0</v>
      </c>
      <c r="F420">
        <f>MAX('Results_ClaudeOpus4.5'!F420,'Results_GPT5.2Low'!F420)</f>
        <v>22.798500000000001</v>
      </c>
      <c r="G420">
        <f>MAX('Results_ClaudeOpus4.5'!G420,'Results_GPT5.2Low'!G420)</f>
        <v>2.3079999999999998</v>
      </c>
      <c r="H420">
        <f>MAX(IFERROR(VLOOKUP(B420,'Results_ClaudeOpus4.5'!B:H,7,0),0),IFERROR(VLOOKUP(B420,'Results_GPT5.2Low'!B:H,7,0),0))</f>
        <v>28.782599999999999</v>
      </c>
      <c r="I420">
        <v>1</v>
      </c>
      <c r="J420">
        <v>0</v>
      </c>
      <c r="K420">
        <v>0</v>
      </c>
      <c r="L420">
        <f t="shared" si="35"/>
        <v>0</v>
      </c>
      <c r="M420">
        <f t="shared" si="33"/>
        <v>0</v>
      </c>
      <c r="N420">
        <f t="shared" si="36"/>
        <v>0</v>
      </c>
      <c r="O420">
        <f t="shared" si="37"/>
        <v>0</v>
      </c>
      <c r="P420">
        <f>MIN(IF(IFERROR(VLOOKUP(B420,'Results_ClaudeOpus4.5'!B:E,4,0),0)=1,VLOOKUP(B420,'Results_ClaudeOpus4.5'!B:P,15,0),1000),IF(IFERROR(VLOOKUP(B420,'Results_GPT5.2Low'!B:E,4,0),0)=1,VLOOKUP(B420,'Results_GPT5.2Low'!B:P,15,0),1000))</f>
        <v>1000</v>
      </c>
      <c r="Q420">
        <f>VLOOKUP(C420,Locs!A:C,3,0)</f>
        <v>30</v>
      </c>
      <c r="R420">
        <f>VLOOKUP(C420,Locs!A:F,6,0)</f>
        <v>5</v>
      </c>
    </row>
    <row r="421" spans="2:18" x14ac:dyDescent="0.45">
      <c r="B421" t="str">
        <f t="shared" si="34"/>
        <v>task_id_803.dfy-4</v>
      </c>
      <c r="C421" t="s">
        <v>90</v>
      </c>
      <c r="D421">
        <v>4</v>
      </c>
      <c r="E421">
        <f>MAX(IFERROR(VLOOKUP(B421,'Results_ClaudeOpus4.5'!B:E,4,0),0),IFERROR(VLOOKUP(B421,'Results_GPT5.2Low'!B:E,4,0),0))</f>
        <v>0</v>
      </c>
      <c r="F421">
        <f>MAX('Results_ClaudeOpus4.5'!F421,'Results_GPT5.2Low'!F421)</f>
        <v>16.944099999999999</v>
      </c>
      <c r="G421">
        <f>MAX('Results_ClaudeOpus4.5'!G421,'Results_GPT5.2Low'!G421)</f>
        <v>2.2833000000000001</v>
      </c>
      <c r="H421">
        <f>MAX(IFERROR(VLOOKUP(B421,'Results_ClaudeOpus4.5'!B:H,7,0),0),IFERROR(VLOOKUP(B421,'Results_GPT5.2Low'!B:H,7,0),0))</f>
        <v>50.859299999999998</v>
      </c>
      <c r="I421">
        <v>1</v>
      </c>
      <c r="J421">
        <v>0</v>
      </c>
      <c r="K421">
        <v>0</v>
      </c>
      <c r="L421">
        <f t="shared" si="35"/>
        <v>0</v>
      </c>
      <c r="M421">
        <f t="shared" si="33"/>
        <v>0</v>
      </c>
      <c r="N421">
        <f t="shared" si="36"/>
        <v>0</v>
      </c>
      <c r="O421">
        <f t="shared" si="37"/>
        <v>0</v>
      </c>
      <c r="P421">
        <f>MIN(IF(IFERROR(VLOOKUP(B421,'Results_ClaudeOpus4.5'!B:E,4,0),0)=1,VLOOKUP(B421,'Results_ClaudeOpus4.5'!B:P,15,0),1000),IF(IFERROR(VLOOKUP(B421,'Results_GPT5.2Low'!B:E,4,0),0)=1,VLOOKUP(B421,'Results_GPT5.2Low'!B:P,15,0),1000))</f>
        <v>1000</v>
      </c>
      <c r="Q421">
        <f>VLOOKUP(C421,Locs!A:C,3,0)</f>
        <v>30</v>
      </c>
      <c r="R421">
        <f>VLOOKUP(C421,Locs!A:F,6,0)</f>
        <v>5</v>
      </c>
    </row>
    <row r="422" spans="2:18" x14ac:dyDescent="0.45">
      <c r="B422" t="str">
        <f t="shared" si="34"/>
        <v>task_id_803.dfy-5</v>
      </c>
      <c r="C422" t="s">
        <v>90</v>
      </c>
      <c r="D422">
        <v>5</v>
      </c>
      <c r="E422">
        <f>MAX(IFERROR(VLOOKUP(B422,'Results_ClaudeOpus4.5'!B:E,4,0),0),IFERROR(VLOOKUP(B422,'Results_GPT5.2Low'!B:E,4,0),0))</f>
        <v>0</v>
      </c>
      <c r="F422">
        <f>MAX('Results_ClaudeOpus4.5'!F422,'Results_GPT5.2Low'!F422)</f>
        <v>5.9223999999999997</v>
      </c>
      <c r="G422">
        <f>MAX('Results_ClaudeOpus4.5'!G422,'Results_GPT5.2Low'!G422)</f>
        <v>1.7393000000000001</v>
      </c>
      <c r="H422">
        <f>MAX(IFERROR(VLOOKUP(B422,'Results_ClaudeOpus4.5'!B:H,7,0),0),IFERROR(VLOOKUP(B422,'Results_GPT5.2Low'!B:H,7,0),0))</f>
        <v>28.385400000000001</v>
      </c>
      <c r="I422">
        <v>1</v>
      </c>
      <c r="J422">
        <v>0</v>
      </c>
      <c r="K422">
        <v>0</v>
      </c>
      <c r="L422">
        <f t="shared" si="35"/>
        <v>0</v>
      </c>
      <c r="M422">
        <f t="shared" si="33"/>
        <v>0</v>
      </c>
      <c r="N422">
        <f t="shared" si="36"/>
        <v>0</v>
      </c>
      <c r="O422">
        <f t="shared" si="37"/>
        <v>0</v>
      </c>
      <c r="P422">
        <f>MIN(IF(IFERROR(VLOOKUP(B422,'Results_ClaudeOpus4.5'!B:E,4,0),0)=1,VLOOKUP(B422,'Results_ClaudeOpus4.5'!B:P,15,0),1000),IF(IFERROR(VLOOKUP(B422,'Results_GPT5.2Low'!B:E,4,0),0)=1,VLOOKUP(B422,'Results_GPT5.2Low'!B:P,15,0),1000))</f>
        <v>1000</v>
      </c>
      <c r="Q422">
        <f>VLOOKUP(C422,Locs!A:C,3,0)</f>
        <v>30</v>
      </c>
      <c r="R422">
        <f>VLOOKUP(C422,Locs!A:F,6,0)</f>
        <v>5</v>
      </c>
    </row>
    <row r="423" spans="2:18" x14ac:dyDescent="0.45">
      <c r="B423" t="str">
        <f t="shared" si="34"/>
        <v>task_id_804.dfy-1</v>
      </c>
      <c r="C423" t="s">
        <v>91</v>
      </c>
      <c r="D423">
        <v>1</v>
      </c>
      <c r="E423">
        <f>MAX(IFERROR(VLOOKUP(B423,'Results_ClaudeOpus4.5'!B:E,4,0),0),IFERROR(VLOOKUP(B423,'Results_GPT5.2Low'!B:E,4,0),0))</f>
        <v>1</v>
      </c>
      <c r="F423">
        <f>MAX('Results_ClaudeOpus4.5'!F423,'Results_GPT5.2Low'!F423)</f>
        <v>6.4673999999999996</v>
      </c>
      <c r="G423">
        <f>MAX('Results_ClaudeOpus4.5'!G423,'Results_GPT5.2Low'!G423)</f>
        <v>1.7042999999999999</v>
      </c>
      <c r="H423">
        <f>MAX(IFERROR(VLOOKUP(B423,'Results_ClaudeOpus4.5'!B:H,7,0),0),IFERROR(VLOOKUP(B423,'Results_GPT5.2Low'!B:H,7,0),0))</f>
        <v>19.895600000000002</v>
      </c>
      <c r="I423">
        <v>1</v>
      </c>
      <c r="J423">
        <v>0</v>
      </c>
      <c r="K423">
        <v>0</v>
      </c>
      <c r="L423">
        <f t="shared" si="35"/>
        <v>3</v>
      </c>
      <c r="M423">
        <f t="shared" si="33"/>
        <v>1</v>
      </c>
      <c r="N423">
        <f t="shared" si="36"/>
        <v>1</v>
      </c>
      <c r="O423">
        <f t="shared" si="37"/>
        <v>1</v>
      </c>
      <c r="P423">
        <f>MIN(IF(IFERROR(VLOOKUP(B423,'Results_ClaudeOpus4.5'!B:E,4,0),0)=1,VLOOKUP(B423,'Results_ClaudeOpus4.5'!B:P,15,0),1000),IF(IFERROR(VLOOKUP(B423,'Results_GPT5.2Low'!B:E,4,0),0)=1,VLOOKUP(B423,'Results_GPT5.2Low'!B:P,15,0),1000))</f>
        <v>29</v>
      </c>
      <c r="Q423">
        <f>VLOOKUP(C423,Locs!A:C,3,0)</f>
        <v>29</v>
      </c>
      <c r="R423">
        <f>VLOOKUP(C423,Locs!A:F,6,0)</f>
        <v>1</v>
      </c>
    </row>
    <row r="424" spans="2:18" x14ac:dyDescent="0.45">
      <c r="B424" t="str">
        <f t="shared" si="34"/>
        <v>task_id_804.dfy-2</v>
      </c>
      <c r="C424" t="s">
        <v>91</v>
      </c>
      <c r="D424">
        <v>2</v>
      </c>
      <c r="E424">
        <f>MAX(IFERROR(VLOOKUP(B424,'Results_ClaudeOpus4.5'!B:E,4,0),0),IFERROR(VLOOKUP(B424,'Results_GPT5.2Low'!B:E,4,0),0))</f>
        <v>1</v>
      </c>
      <c r="F424">
        <f>MAX('Results_ClaudeOpus4.5'!F424,'Results_GPT5.2Low'!F424)</f>
        <v>7.4166999999999996</v>
      </c>
      <c r="G424">
        <f>MAX('Results_ClaudeOpus4.5'!G424,'Results_GPT5.2Low'!G424)</f>
        <v>1.728</v>
      </c>
      <c r="H424">
        <f>MAX(IFERROR(VLOOKUP(B424,'Results_ClaudeOpus4.5'!B:H,7,0),0),IFERROR(VLOOKUP(B424,'Results_GPT5.2Low'!B:H,7,0),0))</f>
        <v>6.4668000000000001</v>
      </c>
      <c r="I424">
        <v>1</v>
      </c>
      <c r="J424">
        <v>0</v>
      </c>
      <c r="K424">
        <v>0</v>
      </c>
      <c r="L424">
        <f t="shared" si="35"/>
        <v>3</v>
      </c>
      <c r="M424">
        <f t="shared" si="33"/>
        <v>1</v>
      </c>
      <c r="N424">
        <f t="shared" si="36"/>
        <v>1</v>
      </c>
      <c r="O424">
        <f t="shared" si="37"/>
        <v>1</v>
      </c>
      <c r="P424">
        <f>MIN(IF(IFERROR(VLOOKUP(B424,'Results_ClaudeOpus4.5'!B:E,4,0),0)=1,VLOOKUP(B424,'Results_ClaudeOpus4.5'!B:P,15,0),1000),IF(IFERROR(VLOOKUP(B424,'Results_GPT5.2Low'!B:E,4,0),0)=1,VLOOKUP(B424,'Results_GPT5.2Low'!B:P,15,0),1000))</f>
        <v>29</v>
      </c>
      <c r="Q424">
        <f>VLOOKUP(C424,Locs!A:C,3,0)</f>
        <v>29</v>
      </c>
      <c r="R424">
        <f>VLOOKUP(C424,Locs!A:F,6,0)</f>
        <v>1</v>
      </c>
    </row>
    <row r="425" spans="2:18" x14ac:dyDescent="0.45">
      <c r="B425" t="str">
        <f t="shared" si="34"/>
        <v>task_id_804.dfy-3</v>
      </c>
      <c r="C425" t="s">
        <v>91</v>
      </c>
      <c r="D425">
        <v>3</v>
      </c>
      <c r="E425">
        <f>MAX(IFERROR(VLOOKUP(B425,'Results_ClaudeOpus4.5'!B:E,4,0),0),IFERROR(VLOOKUP(B425,'Results_GPT5.2Low'!B:E,4,0),0))</f>
        <v>1</v>
      </c>
      <c r="F425">
        <f>MAX('Results_ClaudeOpus4.5'!F425,'Results_GPT5.2Low'!F425)</f>
        <v>18.256399999999999</v>
      </c>
      <c r="G425">
        <f>MAX('Results_ClaudeOpus4.5'!G425,'Results_GPT5.2Low'!G425)</f>
        <v>2.4053</v>
      </c>
      <c r="H425">
        <f>MAX(IFERROR(VLOOKUP(B425,'Results_ClaudeOpus4.5'!B:H,7,0),0),IFERROR(VLOOKUP(B425,'Results_GPT5.2Low'!B:H,7,0),0))</f>
        <v>24.588000000000001</v>
      </c>
      <c r="I425">
        <v>1</v>
      </c>
      <c r="J425">
        <v>0</v>
      </c>
      <c r="K425">
        <v>0</v>
      </c>
      <c r="L425">
        <f t="shared" si="35"/>
        <v>3</v>
      </c>
      <c r="M425">
        <f t="shared" si="33"/>
        <v>1</v>
      </c>
      <c r="N425">
        <f t="shared" si="36"/>
        <v>1</v>
      </c>
      <c r="O425">
        <f t="shared" si="37"/>
        <v>1</v>
      </c>
      <c r="P425">
        <f>MIN(IF(IFERROR(VLOOKUP(B425,'Results_ClaudeOpus4.5'!B:E,4,0),0)=1,VLOOKUP(B425,'Results_ClaudeOpus4.5'!B:P,15,0),1000),IF(IFERROR(VLOOKUP(B425,'Results_GPT5.2Low'!B:E,4,0),0)=1,VLOOKUP(B425,'Results_GPT5.2Low'!B:P,15,0),1000))</f>
        <v>29</v>
      </c>
      <c r="Q425">
        <f>VLOOKUP(C425,Locs!A:C,3,0)</f>
        <v>29</v>
      </c>
      <c r="R425">
        <f>VLOOKUP(C425,Locs!A:F,6,0)</f>
        <v>1</v>
      </c>
    </row>
    <row r="426" spans="2:18" x14ac:dyDescent="0.45">
      <c r="B426" t="str">
        <f t="shared" si="34"/>
        <v>task_id_807.dfy-1</v>
      </c>
      <c r="C426" t="s">
        <v>92</v>
      </c>
      <c r="D426">
        <v>1</v>
      </c>
      <c r="E426">
        <f>MAX(IFERROR(VLOOKUP(B426,'Results_ClaudeOpus4.5'!B:E,4,0),0),IFERROR(VLOOKUP(B426,'Results_GPT5.2Low'!B:E,4,0),0))</f>
        <v>0</v>
      </c>
      <c r="F426">
        <f>MAX('Results_ClaudeOpus4.5'!F426,'Results_GPT5.2Low'!F426)</f>
        <v>10.1311</v>
      </c>
      <c r="G426">
        <f>MAX('Results_ClaudeOpus4.5'!G426,'Results_GPT5.2Low'!G426)</f>
        <v>2.3252999999999999</v>
      </c>
      <c r="H426">
        <f>MAX(IFERROR(VLOOKUP(B426,'Results_ClaudeOpus4.5'!B:H,7,0),0),IFERROR(VLOOKUP(B426,'Results_GPT5.2Low'!B:H,7,0),0))</f>
        <v>11.540699999999999</v>
      </c>
      <c r="I426">
        <v>1</v>
      </c>
      <c r="J426">
        <v>0</v>
      </c>
      <c r="K426">
        <v>0</v>
      </c>
      <c r="L426">
        <f t="shared" si="35"/>
        <v>0</v>
      </c>
      <c r="M426">
        <f t="shared" si="33"/>
        <v>0</v>
      </c>
      <c r="N426">
        <f t="shared" si="36"/>
        <v>0</v>
      </c>
      <c r="O426">
        <f t="shared" si="37"/>
        <v>0</v>
      </c>
      <c r="P426">
        <f>MIN(IF(IFERROR(VLOOKUP(B426,'Results_ClaudeOpus4.5'!B:E,4,0),0)=1,VLOOKUP(B426,'Results_ClaudeOpus4.5'!B:P,15,0),1000),IF(IFERROR(VLOOKUP(B426,'Results_GPT5.2Low'!B:E,4,0),0)=1,VLOOKUP(B426,'Results_GPT5.2Low'!B:P,15,0),1000))</f>
        <v>1000</v>
      </c>
      <c r="Q426">
        <f>VLOOKUP(C426,Locs!A:C,3,0)</f>
        <v>35</v>
      </c>
      <c r="R426">
        <f>VLOOKUP(C426,Locs!A:F,6,0)</f>
        <v>2</v>
      </c>
    </row>
    <row r="427" spans="2:18" x14ac:dyDescent="0.45">
      <c r="B427" t="str">
        <f t="shared" si="34"/>
        <v>task_id_807.dfy-2</v>
      </c>
      <c r="C427" t="s">
        <v>92</v>
      </c>
      <c r="D427">
        <v>2</v>
      </c>
      <c r="E427">
        <f>MAX(IFERROR(VLOOKUP(B427,'Results_ClaudeOpus4.5'!B:E,4,0),0),IFERROR(VLOOKUP(B427,'Results_GPT5.2Low'!B:E,4,0),0))</f>
        <v>0</v>
      </c>
      <c r="F427">
        <f>MAX('Results_ClaudeOpus4.5'!F427,'Results_GPT5.2Low'!F427)</f>
        <v>5.6649000000000003</v>
      </c>
      <c r="G427">
        <f>MAX('Results_ClaudeOpus4.5'!G427,'Results_GPT5.2Low'!G427)</f>
        <v>1.68</v>
      </c>
      <c r="H427">
        <f>MAX(IFERROR(VLOOKUP(B427,'Results_ClaudeOpus4.5'!B:H,7,0),0),IFERROR(VLOOKUP(B427,'Results_GPT5.2Low'!B:H,7,0),0))</f>
        <v>10.9581</v>
      </c>
      <c r="I427">
        <v>1</v>
      </c>
      <c r="J427">
        <v>0</v>
      </c>
      <c r="K427">
        <v>0</v>
      </c>
      <c r="L427">
        <f t="shared" si="35"/>
        <v>0</v>
      </c>
      <c r="M427">
        <f t="shared" si="33"/>
        <v>0</v>
      </c>
      <c r="N427">
        <f t="shared" si="36"/>
        <v>0</v>
      </c>
      <c r="O427">
        <f t="shared" si="37"/>
        <v>0</v>
      </c>
      <c r="P427">
        <f>MIN(IF(IFERROR(VLOOKUP(B427,'Results_ClaudeOpus4.5'!B:E,4,0),0)=1,VLOOKUP(B427,'Results_ClaudeOpus4.5'!B:P,15,0),1000),IF(IFERROR(VLOOKUP(B427,'Results_GPT5.2Low'!B:E,4,0),0)=1,VLOOKUP(B427,'Results_GPT5.2Low'!B:P,15,0),1000))</f>
        <v>1000</v>
      </c>
      <c r="Q427">
        <f>VLOOKUP(C427,Locs!A:C,3,0)</f>
        <v>35</v>
      </c>
      <c r="R427">
        <f>VLOOKUP(C427,Locs!A:F,6,0)</f>
        <v>2</v>
      </c>
    </row>
    <row r="428" spans="2:18" x14ac:dyDescent="0.45">
      <c r="B428" t="str">
        <f t="shared" si="34"/>
        <v>task_id_807.dfy-3</v>
      </c>
      <c r="C428" t="s">
        <v>92</v>
      </c>
      <c r="D428">
        <v>3</v>
      </c>
      <c r="E428">
        <f>MAX(IFERROR(VLOOKUP(B428,'Results_ClaudeOpus4.5'!B:E,4,0),0),IFERROR(VLOOKUP(B428,'Results_GPT5.2Low'!B:E,4,0),0))</f>
        <v>0</v>
      </c>
      <c r="F428">
        <f>MAX('Results_ClaudeOpus4.5'!F428,'Results_GPT5.2Low'!F428)</f>
        <v>5.3860999999999999</v>
      </c>
      <c r="G428">
        <f>MAX('Results_ClaudeOpus4.5'!G428,'Results_GPT5.2Low'!G428)</f>
        <v>1.7082999999999999</v>
      </c>
      <c r="H428">
        <f>MAX(IFERROR(VLOOKUP(B428,'Results_ClaudeOpus4.5'!B:H,7,0),0),IFERROR(VLOOKUP(B428,'Results_GPT5.2Low'!B:H,7,0),0))</f>
        <v>9.1919000000000004</v>
      </c>
      <c r="I428">
        <v>1</v>
      </c>
      <c r="J428">
        <v>0</v>
      </c>
      <c r="K428">
        <v>0</v>
      </c>
      <c r="L428">
        <f t="shared" si="35"/>
        <v>0</v>
      </c>
      <c r="M428">
        <f t="shared" si="33"/>
        <v>0</v>
      </c>
      <c r="N428">
        <f t="shared" si="36"/>
        <v>0</v>
      </c>
      <c r="O428">
        <f t="shared" si="37"/>
        <v>0</v>
      </c>
      <c r="P428">
        <f>MIN(IF(IFERROR(VLOOKUP(B428,'Results_ClaudeOpus4.5'!B:E,4,0),0)=1,VLOOKUP(B428,'Results_ClaudeOpus4.5'!B:P,15,0),1000),IF(IFERROR(VLOOKUP(B428,'Results_GPT5.2Low'!B:E,4,0),0)=1,VLOOKUP(B428,'Results_GPT5.2Low'!B:P,15,0),1000))</f>
        <v>1000</v>
      </c>
      <c r="Q428">
        <f>VLOOKUP(C428,Locs!A:C,3,0)</f>
        <v>35</v>
      </c>
      <c r="R428">
        <f>VLOOKUP(C428,Locs!A:F,6,0)</f>
        <v>2</v>
      </c>
    </row>
    <row r="429" spans="2:18" x14ac:dyDescent="0.45">
      <c r="B429" t="str">
        <f t="shared" si="34"/>
        <v>task_id_807.dfy-4</v>
      </c>
      <c r="C429" t="s">
        <v>92</v>
      </c>
      <c r="D429">
        <v>4</v>
      </c>
      <c r="E429">
        <f>MAX(IFERROR(VLOOKUP(B429,'Results_ClaudeOpus4.5'!B:E,4,0),0),IFERROR(VLOOKUP(B429,'Results_GPT5.2Low'!B:E,4,0),0))</f>
        <v>0</v>
      </c>
      <c r="F429">
        <f>MAX('Results_ClaudeOpus4.5'!F429,'Results_GPT5.2Low'!F429)</f>
        <v>5.7987000000000002</v>
      </c>
      <c r="G429">
        <f>MAX('Results_ClaudeOpus4.5'!G429,'Results_GPT5.2Low'!G429)</f>
        <v>2.2625999999999999</v>
      </c>
      <c r="H429">
        <f>MAX(IFERROR(VLOOKUP(B429,'Results_ClaudeOpus4.5'!B:H,7,0),0),IFERROR(VLOOKUP(B429,'Results_GPT5.2Low'!B:H,7,0),0))</f>
        <v>16.876100000000001</v>
      </c>
      <c r="I429">
        <v>1</v>
      </c>
      <c r="J429">
        <v>0</v>
      </c>
      <c r="K429">
        <v>0</v>
      </c>
      <c r="L429">
        <f t="shared" si="35"/>
        <v>0</v>
      </c>
      <c r="M429">
        <f t="shared" si="33"/>
        <v>0</v>
      </c>
      <c r="N429">
        <f t="shared" si="36"/>
        <v>0</v>
      </c>
      <c r="O429">
        <f t="shared" si="37"/>
        <v>0</v>
      </c>
      <c r="P429">
        <f>MIN(IF(IFERROR(VLOOKUP(B429,'Results_ClaudeOpus4.5'!B:E,4,0),0)=1,VLOOKUP(B429,'Results_ClaudeOpus4.5'!B:P,15,0),1000),IF(IFERROR(VLOOKUP(B429,'Results_GPT5.2Low'!B:E,4,0),0)=1,VLOOKUP(B429,'Results_GPT5.2Low'!B:P,15,0),1000))</f>
        <v>1000</v>
      </c>
      <c r="Q429">
        <f>VLOOKUP(C429,Locs!A:C,3,0)</f>
        <v>35</v>
      </c>
      <c r="R429">
        <f>VLOOKUP(C429,Locs!A:F,6,0)</f>
        <v>2</v>
      </c>
    </row>
    <row r="430" spans="2:18" x14ac:dyDescent="0.45">
      <c r="B430" t="str">
        <f t="shared" si="34"/>
        <v>task_id_807.dfy-5</v>
      </c>
      <c r="C430" t="s">
        <v>92</v>
      </c>
      <c r="D430">
        <v>5</v>
      </c>
      <c r="E430">
        <f>MAX(IFERROR(VLOOKUP(B430,'Results_ClaudeOpus4.5'!B:E,4,0),0),IFERROR(VLOOKUP(B430,'Results_GPT5.2Low'!B:E,4,0),0))</f>
        <v>0</v>
      </c>
      <c r="F430">
        <f>MAX('Results_ClaudeOpus4.5'!F430,'Results_GPT5.2Low'!F430)</f>
        <v>39.082500000000003</v>
      </c>
      <c r="G430">
        <f>MAX('Results_ClaudeOpus4.5'!G430,'Results_GPT5.2Low'!G430)</f>
        <v>2.2488999999999999</v>
      </c>
      <c r="H430">
        <f>MAX(IFERROR(VLOOKUP(B430,'Results_ClaudeOpus4.5'!B:H,7,0),0),IFERROR(VLOOKUP(B430,'Results_GPT5.2Low'!B:H,7,0),0))</f>
        <v>12.8626</v>
      </c>
      <c r="I430">
        <v>1</v>
      </c>
      <c r="J430">
        <v>0</v>
      </c>
      <c r="K430">
        <v>0</v>
      </c>
      <c r="L430">
        <f t="shared" si="35"/>
        <v>0</v>
      </c>
      <c r="M430">
        <f t="shared" si="33"/>
        <v>0</v>
      </c>
      <c r="N430">
        <f t="shared" si="36"/>
        <v>0</v>
      </c>
      <c r="O430">
        <f t="shared" si="37"/>
        <v>0</v>
      </c>
      <c r="P430">
        <f>MIN(IF(IFERROR(VLOOKUP(B430,'Results_ClaudeOpus4.5'!B:E,4,0),0)=1,VLOOKUP(B430,'Results_ClaudeOpus4.5'!B:P,15,0),1000),IF(IFERROR(VLOOKUP(B430,'Results_GPT5.2Low'!B:E,4,0),0)=1,VLOOKUP(B430,'Results_GPT5.2Low'!B:P,15,0),1000))</f>
        <v>1000</v>
      </c>
      <c r="Q430">
        <f>VLOOKUP(C430,Locs!A:C,3,0)</f>
        <v>35</v>
      </c>
      <c r="R430">
        <f>VLOOKUP(C430,Locs!A:F,6,0)</f>
        <v>2</v>
      </c>
    </row>
    <row r="431" spans="2:18" x14ac:dyDescent="0.45">
      <c r="B431" t="str">
        <f t="shared" si="34"/>
        <v>task_id_808.dfy-1</v>
      </c>
      <c r="C431" t="s">
        <v>93</v>
      </c>
      <c r="D431">
        <v>1</v>
      </c>
      <c r="E431">
        <f>MAX(IFERROR(VLOOKUP(B431,'Results_ClaudeOpus4.5'!B:E,4,0),0),IFERROR(VLOOKUP(B431,'Results_GPT5.2Low'!B:E,4,0),0))</f>
        <v>1</v>
      </c>
      <c r="F431">
        <f>MAX('Results_ClaudeOpus4.5'!F431,'Results_GPT5.2Low'!F431)</f>
        <v>20.566600000000001</v>
      </c>
      <c r="G431">
        <f>MAX('Results_ClaudeOpus4.5'!G431,'Results_GPT5.2Low'!G431)</f>
        <v>3.5343</v>
      </c>
      <c r="H431">
        <f>MAX(IFERROR(VLOOKUP(B431,'Results_ClaudeOpus4.5'!B:H,7,0),0),IFERROR(VLOOKUP(B431,'Results_GPT5.2Low'!B:H,7,0),0))</f>
        <v>11.4826</v>
      </c>
      <c r="I431">
        <v>1</v>
      </c>
      <c r="J431">
        <v>0</v>
      </c>
      <c r="K431">
        <v>0</v>
      </c>
      <c r="L431">
        <f t="shared" si="35"/>
        <v>3</v>
      </c>
      <c r="M431">
        <f t="shared" si="33"/>
        <v>1</v>
      </c>
      <c r="N431">
        <f t="shared" si="36"/>
        <v>1</v>
      </c>
      <c r="O431">
        <f t="shared" si="37"/>
        <v>1</v>
      </c>
      <c r="P431">
        <f>MIN(IF(IFERROR(VLOOKUP(B431,'Results_ClaudeOpus4.5'!B:E,4,0),0)=1,VLOOKUP(B431,'Results_ClaudeOpus4.5'!B:P,15,0),1000),IF(IFERROR(VLOOKUP(B431,'Results_GPT5.2Low'!B:E,4,0),0)=1,VLOOKUP(B431,'Results_GPT5.2Low'!B:P,15,0),1000))</f>
        <v>24</v>
      </c>
      <c r="Q431">
        <f>VLOOKUP(C431,Locs!A:C,3,0)</f>
        <v>24</v>
      </c>
      <c r="R431">
        <f>VLOOKUP(C431,Locs!A:F,6,0)</f>
        <v>0</v>
      </c>
    </row>
    <row r="432" spans="2:18" x14ac:dyDescent="0.45">
      <c r="B432" t="str">
        <f t="shared" si="34"/>
        <v>task_id_808.dfy-2</v>
      </c>
      <c r="C432" t="s">
        <v>93</v>
      </c>
      <c r="D432">
        <v>2</v>
      </c>
      <c r="E432">
        <f>MAX(IFERROR(VLOOKUP(B432,'Results_ClaudeOpus4.5'!B:E,4,0),0),IFERROR(VLOOKUP(B432,'Results_GPT5.2Low'!B:E,4,0),0))</f>
        <v>1</v>
      </c>
      <c r="F432">
        <f>MAX('Results_ClaudeOpus4.5'!F432,'Results_GPT5.2Low'!F432)</f>
        <v>28.784500000000001</v>
      </c>
      <c r="G432">
        <f>MAX('Results_ClaudeOpus4.5'!G432,'Results_GPT5.2Low'!G432)</f>
        <v>0.74950000000000006</v>
      </c>
      <c r="H432">
        <f>MAX(IFERROR(VLOOKUP(B432,'Results_ClaudeOpus4.5'!B:H,7,0),0),IFERROR(VLOOKUP(B432,'Results_GPT5.2Low'!B:H,7,0),0))</f>
        <v>9.9481000000000002</v>
      </c>
      <c r="I432">
        <v>1</v>
      </c>
      <c r="J432">
        <v>0</v>
      </c>
      <c r="K432">
        <v>0</v>
      </c>
      <c r="L432">
        <f t="shared" si="35"/>
        <v>3</v>
      </c>
      <c r="M432">
        <f t="shared" si="33"/>
        <v>1</v>
      </c>
      <c r="N432">
        <f t="shared" si="36"/>
        <v>1</v>
      </c>
      <c r="O432">
        <f t="shared" si="37"/>
        <v>1</v>
      </c>
      <c r="P432">
        <f>MIN(IF(IFERROR(VLOOKUP(B432,'Results_ClaudeOpus4.5'!B:E,4,0),0)=1,VLOOKUP(B432,'Results_ClaudeOpus4.5'!B:P,15,0),1000),IF(IFERROR(VLOOKUP(B432,'Results_GPT5.2Low'!B:E,4,0),0)=1,VLOOKUP(B432,'Results_GPT5.2Low'!B:P,15,0),1000))</f>
        <v>24</v>
      </c>
      <c r="Q432">
        <f>VLOOKUP(C432,Locs!A:C,3,0)</f>
        <v>24</v>
      </c>
      <c r="R432">
        <f>VLOOKUP(C432,Locs!A:F,6,0)</f>
        <v>0</v>
      </c>
    </row>
    <row r="433" spans="2:18" x14ac:dyDescent="0.45">
      <c r="B433" t="str">
        <f t="shared" si="34"/>
        <v>task_id_808.dfy-3</v>
      </c>
      <c r="C433" t="s">
        <v>93</v>
      </c>
      <c r="D433">
        <v>3</v>
      </c>
      <c r="E433">
        <f>MAX(IFERROR(VLOOKUP(B433,'Results_ClaudeOpus4.5'!B:E,4,0),0),IFERROR(VLOOKUP(B433,'Results_GPT5.2Low'!B:E,4,0),0))</f>
        <v>1</v>
      </c>
      <c r="F433">
        <f>MAX('Results_ClaudeOpus4.5'!F433,'Results_GPT5.2Low'!F433)</f>
        <v>50.874699999999997</v>
      </c>
      <c r="G433">
        <f>MAX('Results_ClaudeOpus4.5'!G433,'Results_GPT5.2Low'!G433)</f>
        <v>2.5289999999999999</v>
      </c>
      <c r="H433">
        <f>MAX(IFERROR(VLOOKUP(B433,'Results_ClaudeOpus4.5'!B:H,7,0),0),IFERROR(VLOOKUP(B433,'Results_GPT5.2Low'!B:H,7,0),0))</f>
        <v>15.379</v>
      </c>
      <c r="I433">
        <v>1</v>
      </c>
      <c r="J433">
        <v>0</v>
      </c>
      <c r="K433">
        <v>0</v>
      </c>
      <c r="L433">
        <f t="shared" si="35"/>
        <v>3</v>
      </c>
      <c r="M433">
        <f t="shared" si="33"/>
        <v>1</v>
      </c>
      <c r="N433">
        <f t="shared" si="36"/>
        <v>1</v>
      </c>
      <c r="O433">
        <f t="shared" si="37"/>
        <v>1</v>
      </c>
      <c r="P433">
        <f>MIN(IF(IFERROR(VLOOKUP(B433,'Results_ClaudeOpus4.5'!B:E,4,0),0)=1,VLOOKUP(B433,'Results_ClaudeOpus4.5'!B:P,15,0),1000),IF(IFERROR(VLOOKUP(B433,'Results_GPT5.2Low'!B:E,4,0),0)=1,VLOOKUP(B433,'Results_GPT5.2Low'!B:P,15,0),1000))</f>
        <v>24</v>
      </c>
      <c r="Q433">
        <f>VLOOKUP(C433,Locs!A:C,3,0)</f>
        <v>24</v>
      </c>
      <c r="R433">
        <f>VLOOKUP(C433,Locs!A:F,6,0)</f>
        <v>0</v>
      </c>
    </row>
    <row r="434" spans="2:18" x14ac:dyDescent="0.45">
      <c r="B434" t="str">
        <f t="shared" si="34"/>
        <v>task_id_809.dfy-1</v>
      </c>
      <c r="C434" t="s">
        <v>94</v>
      </c>
      <c r="D434">
        <v>1</v>
      </c>
      <c r="E434">
        <f>MAX(IFERROR(VLOOKUP(B434,'Results_ClaudeOpus4.5'!B:E,4,0),0),IFERROR(VLOOKUP(B434,'Results_GPT5.2Low'!B:E,4,0),0))</f>
        <v>0</v>
      </c>
      <c r="F434">
        <f>MAX('Results_ClaudeOpus4.5'!F434,'Results_GPT5.2Low'!F434)</f>
        <v>28.387699999999999</v>
      </c>
      <c r="G434">
        <f>MAX('Results_ClaudeOpus4.5'!G434,'Results_GPT5.2Low'!G434)</f>
        <v>0.87150000000000005</v>
      </c>
      <c r="H434">
        <f>MAX(IFERROR(VLOOKUP(B434,'Results_ClaudeOpus4.5'!B:H,7,0),0),IFERROR(VLOOKUP(B434,'Results_GPT5.2Low'!B:H,7,0),0))</f>
        <v>6.6959</v>
      </c>
      <c r="I434">
        <v>1</v>
      </c>
      <c r="J434">
        <v>0</v>
      </c>
      <c r="K434">
        <v>0</v>
      </c>
      <c r="L434">
        <f t="shared" si="35"/>
        <v>0</v>
      </c>
      <c r="M434">
        <f t="shared" si="33"/>
        <v>0</v>
      </c>
      <c r="N434">
        <f t="shared" si="36"/>
        <v>0</v>
      </c>
      <c r="O434">
        <f t="shared" si="37"/>
        <v>0</v>
      </c>
      <c r="P434">
        <f>MIN(IF(IFERROR(VLOOKUP(B434,'Results_ClaudeOpus4.5'!B:E,4,0),0)=1,VLOOKUP(B434,'Results_ClaudeOpus4.5'!B:P,15,0),1000),IF(IFERROR(VLOOKUP(B434,'Results_GPT5.2Low'!B:E,4,0),0)=1,VLOOKUP(B434,'Results_GPT5.2Low'!B:P,15,0),1000))</f>
        <v>1000</v>
      </c>
      <c r="Q434">
        <f>VLOOKUP(C434,Locs!A:C,3,0)</f>
        <v>29</v>
      </c>
      <c r="R434">
        <f>VLOOKUP(C434,Locs!A:F,6,0)</f>
        <v>2</v>
      </c>
    </row>
    <row r="435" spans="2:18" x14ac:dyDescent="0.45">
      <c r="B435" t="str">
        <f t="shared" si="34"/>
        <v>task_id_809.dfy-2</v>
      </c>
      <c r="C435" t="s">
        <v>94</v>
      </c>
      <c r="D435">
        <v>2</v>
      </c>
      <c r="E435">
        <f>MAX(IFERROR(VLOOKUP(B435,'Results_ClaudeOpus4.5'!B:E,4,0),0),IFERROR(VLOOKUP(B435,'Results_GPT5.2Low'!B:E,4,0),0))</f>
        <v>0</v>
      </c>
      <c r="F435">
        <f>MAX('Results_ClaudeOpus4.5'!F435,'Results_GPT5.2Low'!F435)</f>
        <v>19.916399999999999</v>
      </c>
      <c r="G435">
        <f>MAX('Results_ClaudeOpus4.5'!G435,'Results_GPT5.2Low'!G435)</f>
        <v>1.6795</v>
      </c>
      <c r="H435">
        <f>MAX(IFERROR(VLOOKUP(B435,'Results_ClaudeOpus4.5'!B:H,7,0),0),IFERROR(VLOOKUP(B435,'Results_GPT5.2Low'!B:H,7,0),0))</f>
        <v>16.524899999999999</v>
      </c>
      <c r="I435">
        <v>1</v>
      </c>
      <c r="J435">
        <v>0</v>
      </c>
      <c r="K435">
        <v>0</v>
      </c>
      <c r="L435">
        <f t="shared" si="35"/>
        <v>0</v>
      </c>
      <c r="M435">
        <f t="shared" si="33"/>
        <v>0</v>
      </c>
      <c r="N435">
        <f t="shared" si="36"/>
        <v>0</v>
      </c>
      <c r="O435">
        <f t="shared" si="37"/>
        <v>0</v>
      </c>
      <c r="P435">
        <f>MIN(IF(IFERROR(VLOOKUP(B435,'Results_ClaudeOpus4.5'!B:E,4,0),0)=1,VLOOKUP(B435,'Results_ClaudeOpus4.5'!B:P,15,0),1000),IF(IFERROR(VLOOKUP(B435,'Results_GPT5.2Low'!B:E,4,0),0)=1,VLOOKUP(B435,'Results_GPT5.2Low'!B:P,15,0),1000))</f>
        <v>1000</v>
      </c>
      <c r="Q435">
        <f>VLOOKUP(C435,Locs!A:C,3,0)</f>
        <v>29</v>
      </c>
      <c r="R435">
        <f>VLOOKUP(C435,Locs!A:F,6,0)</f>
        <v>2</v>
      </c>
    </row>
    <row r="436" spans="2:18" x14ac:dyDescent="0.45">
      <c r="B436" t="str">
        <f t="shared" si="34"/>
        <v>task_id_809.dfy-3</v>
      </c>
      <c r="C436" t="s">
        <v>94</v>
      </c>
      <c r="D436">
        <v>3</v>
      </c>
      <c r="E436">
        <f>MAX(IFERROR(VLOOKUP(B436,'Results_ClaudeOpus4.5'!B:E,4,0),0),IFERROR(VLOOKUP(B436,'Results_GPT5.2Low'!B:E,4,0),0))</f>
        <v>0</v>
      </c>
      <c r="F436">
        <f>MAX('Results_ClaudeOpus4.5'!F436,'Results_GPT5.2Low'!F436)</f>
        <v>8.1693999999999996</v>
      </c>
      <c r="G436">
        <f>MAX('Results_ClaudeOpus4.5'!G436,'Results_GPT5.2Low'!G436)</f>
        <v>1.6850000000000001</v>
      </c>
      <c r="H436">
        <f>MAX(IFERROR(VLOOKUP(B436,'Results_ClaudeOpus4.5'!B:H,7,0),0),IFERROR(VLOOKUP(B436,'Results_GPT5.2Low'!B:H,7,0),0))</f>
        <v>13.8071</v>
      </c>
      <c r="I436">
        <v>1</v>
      </c>
      <c r="J436">
        <v>0</v>
      </c>
      <c r="K436">
        <v>0</v>
      </c>
      <c r="L436">
        <f t="shared" si="35"/>
        <v>0</v>
      </c>
      <c r="M436">
        <f t="shared" si="33"/>
        <v>0</v>
      </c>
      <c r="N436">
        <f t="shared" si="36"/>
        <v>0</v>
      </c>
      <c r="O436">
        <f t="shared" si="37"/>
        <v>0</v>
      </c>
      <c r="P436">
        <f>MIN(IF(IFERROR(VLOOKUP(B436,'Results_ClaudeOpus4.5'!B:E,4,0),0)=1,VLOOKUP(B436,'Results_ClaudeOpus4.5'!B:P,15,0),1000),IF(IFERROR(VLOOKUP(B436,'Results_GPT5.2Low'!B:E,4,0),0)=1,VLOOKUP(B436,'Results_GPT5.2Low'!B:P,15,0),1000))</f>
        <v>1000</v>
      </c>
      <c r="Q436">
        <f>VLOOKUP(C436,Locs!A:C,3,0)</f>
        <v>29</v>
      </c>
      <c r="R436">
        <f>VLOOKUP(C436,Locs!A:F,6,0)</f>
        <v>2</v>
      </c>
    </row>
    <row r="437" spans="2:18" x14ac:dyDescent="0.45">
      <c r="B437" t="str">
        <f t="shared" si="34"/>
        <v>task_id_809.dfy-4</v>
      </c>
      <c r="C437" t="s">
        <v>94</v>
      </c>
      <c r="D437">
        <v>4</v>
      </c>
      <c r="E437">
        <f>MAX(IFERROR(VLOOKUP(B437,'Results_ClaudeOpus4.5'!B:E,4,0),0),IFERROR(VLOOKUP(B437,'Results_GPT5.2Low'!B:E,4,0),0))</f>
        <v>0</v>
      </c>
      <c r="F437">
        <f>MAX('Results_ClaudeOpus4.5'!F437,'Results_GPT5.2Low'!F437)</f>
        <v>24.590499999999999</v>
      </c>
      <c r="G437">
        <f>MAX('Results_ClaudeOpus4.5'!G437,'Results_GPT5.2Low'!G437)</f>
        <v>1.7014</v>
      </c>
      <c r="H437">
        <f>MAX(IFERROR(VLOOKUP(B437,'Results_ClaudeOpus4.5'!B:H,7,0),0),IFERROR(VLOOKUP(B437,'Results_GPT5.2Low'!B:H,7,0),0))</f>
        <v>14.376799999999999</v>
      </c>
      <c r="I437">
        <v>1</v>
      </c>
      <c r="J437">
        <v>0</v>
      </c>
      <c r="K437">
        <v>0</v>
      </c>
      <c r="L437">
        <f t="shared" si="35"/>
        <v>0</v>
      </c>
      <c r="M437">
        <f t="shared" si="33"/>
        <v>0</v>
      </c>
      <c r="N437">
        <f t="shared" si="36"/>
        <v>0</v>
      </c>
      <c r="O437">
        <f t="shared" si="37"/>
        <v>0</v>
      </c>
      <c r="P437">
        <f>MIN(IF(IFERROR(VLOOKUP(B437,'Results_ClaudeOpus4.5'!B:E,4,0),0)=1,VLOOKUP(B437,'Results_ClaudeOpus4.5'!B:P,15,0),1000),IF(IFERROR(VLOOKUP(B437,'Results_GPT5.2Low'!B:E,4,0),0)=1,VLOOKUP(B437,'Results_GPT5.2Low'!B:P,15,0),1000))</f>
        <v>1000</v>
      </c>
      <c r="Q437">
        <f>VLOOKUP(C437,Locs!A:C,3,0)</f>
        <v>29</v>
      </c>
      <c r="R437">
        <f>VLOOKUP(C437,Locs!A:F,6,0)</f>
        <v>2</v>
      </c>
    </row>
    <row r="438" spans="2:18" x14ac:dyDescent="0.45">
      <c r="B438" t="str">
        <f t="shared" si="34"/>
        <v>task_id_809.dfy-5</v>
      </c>
      <c r="C438" t="s">
        <v>94</v>
      </c>
      <c r="D438">
        <v>5</v>
      </c>
      <c r="E438">
        <f>MAX(IFERROR(VLOOKUP(B438,'Results_ClaudeOpus4.5'!B:E,4,0),0),IFERROR(VLOOKUP(B438,'Results_GPT5.2Low'!B:E,4,0),0))</f>
        <v>0</v>
      </c>
      <c r="F438">
        <f>MAX('Results_ClaudeOpus4.5'!F438,'Results_GPT5.2Low'!F438)</f>
        <v>20.9815</v>
      </c>
      <c r="G438">
        <f>MAX('Results_ClaudeOpus4.5'!G438,'Results_GPT5.2Low'!G438)</f>
        <v>2.2679999999999998</v>
      </c>
      <c r="H438">
        <f>MAX(IFERROR(VLOOKUP(B438,'Results_ClaudeOpus4.5'!B:H,7,0),0),IFERROR(VLOOKUP(B438,'Results_GPT5.2Low'!B:H,7,0),0))</f>
        <v>7.8667999999999996</v>
      </c>
      <c r="I438">
        <v>1</v>
      </c>
      <c r="J438">
        <v>0</v>
      </c>
      <c r="K438">
        <v>0</v>
      </c>
      <c r="L438">
        <f t="shared" si="35"/>
        <v>0</v>
      </c>
      <c r="M438">
        <f t="shared" si="33"/>
        <v>0</v>
      </c>
      <c r="N438">
        <f t="shared" si="36"/>
        <v>0</v>
      </c>
      <c r="O438">
        <f t="shared" si="37"/>
        <v>0</v>
      </c>
      <c r="P438">
        <f>MIN(IF(IFERROR(VLOOKUP(B438,'Results_ClaudeOpus4.5'!B:E,4,0),0)=1,VLOOKUP(B438,'Results_ClaudeOpus4.5'!B:P,15,0),1000),IF(IFERROR(VLOOKUP(B438,'Results_GPT5.2Low'!B:E,4,0),0)=1,VLOOKUP(B438,'Results_GPT5.2Low'!B:P,15,0),1000))</f>
        <v>1000</v>
      </c>
      <c r="Q438">
        <f>VLOOKUP(C438,Locs!A:C,3,0)</f>
        <v>29</v>
      </c>
      <c r="R438">
        <f>VLOOKUP(C438,Locs!A:F,6,0)</f>
        <v>2</v>
      </c>
    </row>
    <row r="439" spans="2:18" x14ac:dyDescent="0.45">
      <c r="B439" t="str">
        <f t="shared" si="34"/>
        <v>task_id_95.dfy-1</v>
      </c>
      <c r="C439" t="s">
        <v>95</v>
      </c>
      <c r="D439">
        <v>1</v>
      </c>
      <c r="E439">
        <f>MAX(IFERROR(VLOOKUP(B439,'Results_ClaudeOpus4.5'!B:E,4,0),0),IFERROR(VLOOKUP(B439,'Results_GPT5.2Low'!B:E,4,0),0))</f>
        <v>0</v>
      </c>
      <c r="F439">
        <f>MAX('Results_ClaudeOpus4.5'!F439,'Results_GPT5.2Low'!F439)</f>
        <v>25.559100000000001</v>
      </c>
      <c r="G439">
        <f>MAX('Results_ClaudeOpus4.5'!G439,'Results_GPT5.2Low'!G439)</f>
        <v>2.2753999999999999</v>
      </c>
      <c r="H439">
        <f>MAX(IFERROR(VLOOKUP(B439,'Results_ClaudeOpus4.5'!B:H,7,0),0),IFERROR(VLOOKUP(B439,'Results_GPT5.2Low'!B:H,7,0),0))</f>
        <v>7.8425000000000002</v>
      </c>
      <c r="I439">
        <v>1</v>
      </c>
      <c r="J439">
        <v>0</v>
      </c>
      <c r="K439">
        <v>0</v>
      </c>
      <c r="L439">
        <f t="shared" si="35"/>
        <v>0</v>
      </c>
      <c r="M439">
        <f t="shared" si="33"/>
        <v>0</v>
      </c>
      <c r="N439">
        <f t="shared" si="36"/>
        <v>0</v>
      </c>
      <c r="O439">
        <f t="shared" si="37"/>
        <v>0</v>
      </c>
      <c r="P439">
        <f>MIN(IF(IFERROR(VLOOKUP(B439,'Results_ClaudeOpus4.5'!B:E,4,0),0)=1,VLOOKUP(B439,'Results_ClaudeOpus4.5'!B:P,15,0),1000),IF(IFERROR(VLOOKUP(B439,'Results_GPT5.2Low'!B:E,4,0),0)=1,VLOOKUP(B439,'Results_GPT5.2Low'!B:P,15,0),1000))</f>
        <v>1000</v>
      </c>
      <c r="Q439">
        <f>VLOOKUP(C439,Locs!A:C,3,0)</f>
        <v>32</v>
      </c>
      <c r="R439">
        <f>VLOOKUP(C439,Locs!A:F,6,0)</f>
        <v>6</v>
      </c>
    </row>
    <row r="440" spans="2:18" x14ac:dyDescent="0.45">
      <c r="B440" t="str">
        <f t="shared" si="34"/>
        <v>task_id_95.dfy-2</v>
      </c>
      <c r="C440" t="s">
        <v>95</v>
      </c>
      <c r="D440">
        <v>2</v>
      </c>
      <c r="E440">
        <f>MAX(IFERROR(VLOOKUP(B440,'Results_ClaudeOpus4.5'!B:E,4,0),0),IFERROR(VLOOKUP(B440,'Results_GPT5.2Low'!B:E,4,0),0))</f>
        <v>0</v>
      </c>
      <c r="F440">
        <f>MAX('Results_ClaudeOpus4.5'!F440,'Results_GPT5.2Low'!F440)</f>
        <v>12.7407</v>
      </c>
      <c r="G440">
        <f>MAX('Results_ClaudeOpus4.5'!G440,'Results_GPT5.2Low'!G440)</f>
        <v>1.6718</v>
      </c>
      <c r="H440">
        <f>MAX(IFERROR(VLOOKUP(B440,'Results_ClaudeOpus4.5'!B:H,7,0),0),IFERROR(VLOOKUP(B440,'Results_GPT5.2Low'!B:H,7,0),0))</f>
        <v>12.7385</v>
      </c>
      <c r="I440">
        <v>1</v>
      </c>
      <c r="J440">
        <v>0</v>
      </c>
      <c r="K440">
        <v>0</v>
      </c>
      <c r="L440">
        <f t="shared" si="35"/>
        <v>0</v>
      </c>
      <c r="M440">
        <f t="shared" si="33"/>
        <v>0</v>
      </c>
      <c r="N440">
        <f t="shared" si="36"/>
        <v>0</v>
      </c>
      <c r="O440">
        <f t="shared" si="37"/>
        <v>0</v>
      </c>
      <c r="P440">
        <f>MIN(IF(IFERROR(VLOOKUP(B440,'Results_ClaudeOpus4.5'!B:E,4,0),0)=1,VLOOKUP(B440,'Results_ClaudeOpus4.5'!B:P,15,0),1000),IF(IFERROR(VLOOKUP(B440,'Results_GPT5.2Low'!B:E,4,0),0)=1,VLOOKUP(B440,'Results_GPT5.2Low'!B:P,15,0),1000))</f>
        <v>1000</v>
      </c>
      <c r="Q440">
        <f>VLOOKUP(C440,Locs!A:C,3,0)</f>
        <v>32</v>
      </c>
      <c r="R440">
        <f>VLOOKUP(C440,Locs!A:F,6,0)</f>
        <v>6</v>
      </c>
    </row>
    <row r="441" spans="2:18" x14ac:dyDescent="0.45">
      <c r="B441" t="str">
        <f t="shared" si="34"/>
        <v>task_id_95.dfy-3</v>
      </c>
      <c r="C441" t="s">
        <v>95</v>
      </c>
      <c r="D441">
        <v>3</v>
      </c>
      <c r="E441">
        <f>MAX(IFERROR(VLOOKUP(B441,'Results_ClaudeOpus4.5'!B:E,4,0),0),IFERROR(VLOOKUP(B441,'Results_GPT5.2Low'!B:E,4,0),0))</f>
        <v>0</v>
      </c>
      <c r="F441">
        <f>MAX('Results_ClaudeOpus4.5'!F441,'Results_GPT5.2Low'!F441)</f>
        <v>10.9598</v>
      </c>
      <c r="G441">
        <f>MAX('Results_ClaudeOpus4.5'!G441,'Results_GPT5.2Low'!G441)</f>
        <v>1.6908000000000001</v>
      </c>
      <c r="H441">
        <f>MAX(IFERROR(VLOOKUP(B441,'Results_ClaudeOpus4.5'!B:H,7,0),0),IFERROR(VLOOKUP(B441,'Results_GPT5.2Low'!B:H,7,0),0))</f>
        <v>6.9660000000000002</v>
      </c>
      <c r="I441">
        <v>1</v>
      </c>
      <c r="J441">
        <v>0</v>
      </c>
      <c r="K441">
        <v>0</v>
      </c>
      <c r="L441">
        <f t="shared" si="35"/>
        <v>0</v>
      </c>
      <c r="M441">
        <f t="shared" si="33"/>
        <v>0</v>
      </c>
      <c r="N441">
        <f t="shared" si="36"/>
        <v>0</v>
      </c>
      <c r="O441">
        <f t="shared" si="37"/>
        <v>0</v>
      </c>
      <c r="P441">
        <f>MIN(IF(IFERROR(VLOOKUP(B441,'Results_ClaudeOpus4.5'!B:E,4,0),0)=1,VLOOKUP(B441,'Results_ClaudeOpus4.5'!B:P,15,0),1000),IF(IFERROR(VLOOKUP(B441,'Results_GPT5.2Low'!B:E,4,0),0)=1,VLOOKUP(B441,'Results_GPT5.2Low'!B:P,15,0),1000))</f>
        <v>1000</v>
      </c>
      <c r="Q441">
        <f>VLOOKUP(C441,Locs!A:C,3,0)</f>
        <v>32</v>
      </c>
      <c r="R441">
        <f>VLOOKUP(C441,Locs!A:F,6,0)</f>
        <v>6</v>
      </c>
    </row>
    <row r="442" spans="2:18" x14ac:dyDescent="0.45">
      <c r="B442" t="str">
        <f t="shared" si="34"/>
        <v>task_id_95.dfy-4</v>
      </c>
      <c r="C442" t="s">
        <v>95</v>
      </c>
      <c r="D442">
        <v>4</v>
      </c>
      <c r="E442">
        <f>MAX(IFERROR(VLOOKUP(B442,'Results_ClaudeOpus4.5'!B:E,4,0),0),IFERROR(VLOOKUP(B442,'Results_GPT5.2Low'!B:E,4,0),0))</f>
        <v>0</v>
      </c>
      <c r="F442">
        <f>MAX('Results_ClaudeOpus4.5'!F442,'Results_GPT5.2Low'!F442)</f>
        <v>9.1933000000000007</v>
      </c>
      <c r="G442">
        <f>MAX('Results_ClaudeOpus4.5'!G442,'Results_GPT5.2Low'!G442)</f>
        <v>1.7053</v>
      </c>
      <c r="H442">
        <f>MAX(IFERROR(VLOOKUP(B442,'Results_ClaudeOpus4.5'!B:H,7,0),0),IFERROR(VLOOKUP(B442,'Results_GPT5.2Low'!B:H,7,0),0))</f>
        <v>31.772600000000001</v>
      </c>
      <c r="I442">
        <v>1</v>
      </c>
      <c r="J442">
        <v>0</v>
      </c>
      <c r="K442">
        <v>0</v>
      </c>
      <c r="L442">
        <f t="shared" si="35"/>
        <v>0</v>
      </c>
      <c r="M442">
        <f t="shared" si="33"/>
        <v>0</v>
      </c>
      <c r="N442">
        <f t="shared" si="36"/>
        <v>0</v>
      </c>
      <c r="O442">
        <f t="shared" si="37"/>
        <v>0</v>
      </c>
      <c r="P442">
        <f>MIN(IF(IFERROR(VLOOKUP(B442,'Results_ClaudeOpus4.5'!B:E,4,0),0)=1,VLOOKUP(B442,'Results_ClaudeOpus4.5'!B:P,15,0),1000),IF(IFERROR(VLOOKUP(B442,'Results_GPT5.2Low'!B:E,4,0),0)=1,VLOOKUP(B442,'Results_GPT5.2Low'!B:P,15,0),1000))</f>
        <v>1000</v>
      </c>
      <c r="Q442">
        <f>VLOOKUP(C442,Locs!A:C,3,0)</f>
        <v>32</v>
      </c>
      <c r="R442">
        <f>VLOOKUP(C442,Locs!A:F,6,0)</f>
        <v>6</v>
      </c>
    </row>
    <row r="443" spans="2:18" x14ac:dyDescent="0.45">
      <c r="B443" t="str">
        <f t="shared" si="34"/>
        <v>task_id_95.dfy-5</v>
      </c>
      <c r="C443" t="s">
        <v>95</v>
      </c>
      <c r="D443">
        <v>5</v>
      </c>
      <c r="E443">
        <f>MAX(IFERROR(VLOOKUP(B443,'Results_ClaudeOpus4.5'!B:E,4,0),0),IFERROR(VLOOKUP(B443,'Results_GPT5.2Low'!B:E,4,0),0))</f>
        <v>0</v>
      </c>
      <c r="F443">
        <f>MAX('Results_ClaudeOpus4.5'!F443,'Results_GPT5.2Low'!F443)</f>
        <v>16.879899999999999</v>
      </c>
      <c r="G443">
        <f>MAX('Results_ClaudeOpus4.5'!G443,'Results_GPT5.2Low'!G443)</f>
        <v>2.2509999999999999</v>
      </c>
      <c r="H443">
        <f>MAX(IFERROR(VLOOKUP(B443,'Results_ClaudeOpus4.5'!B:H,7,0),0),IFERROR(VLOOKUP(B443,'Results_GPT5.2Low'!B:H,7,0),0))</f>
        <v>14.8361</v>
      </c>
      <c r="I443">
        <v>1</v>
      </c>
      <c r="J443">
        <v>0</v>
      </c>
      <c r="K443">
        <v>0</v>
      </c>
      <c r="L443">
        <f t="shared" si="35"/>
        <v>0</v>
      </c>
      <c r="M443">
        <f t="shared" si="33"/>
        <v>0</v>
      </c>
      <c r="N443">
        <f t="shared" si="36"/>
        <v>0</v>
      </c>
      <c r="O443">
        <f t="shared" si="37"/>
        <v>0</v>
      </c>
      <c r="P443">
        <f>MIN(IF(IFERROR(VLOOKUP(B443,'Results_ClaudeOpus4.5'!B:E,4,0),0)=1,VLOOKUP(B443,'Results_ClaudeOpus4.5'!B:P,15,0),1000),IF(IFERROR(VLOOKUP(B443,'Results_GPT5.2Low'!B:E,4,0),0)=1,VLOOKUP(B443,'Results_GPT5.2Low'!B:P,15,0),1000))</f>
        <v>1000</v>
      </c>
      <c r="Q443">
        <f>VLOOKUP(C443,Locs!A:C,3,0)</f>
        <v>32</v>
      </c>
      <c r="R443">
        <f>VLOOKUP(C443,Locs!A:F,6,0)</f>
        <v>6</v>
      </c>
    </row>
  </sheetData>
  <autoFilter ref="A1:R443" xr:uid="{4AA40F73-8234-4175-BD37-35997D1CD133}"/>
  <sortState xmlns:xlrd2="http://schemas.microsoft.com/office/spreadsheetml/2017/richdata2" ref="C2:D782">
    <sortCondition ref="C2:C782"/>
    <sortCondition ref="D2:D782"/>
  </sortState>
  <hyperlinks>
    <hyperlink ref="O1" r:id="rId1" xr:uid="{8201C8F1-5BFD-46EB-A00E-17AA858CB1DE}"/>
    <hyperlink ref="N1" r:id="rId2" xr:uid="{91138371-7769-493C-BF77-9E50C234482A}"/>
    <hyperlink ref="M1" r:id="rId3" display="pass@1" xr:uid="{E663AC90-2A38-4101-B451-81A69D6206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0F73-8234-4175-BD37-35997D1CD133}">
  <dimension ref="A1:U443"/>
  <sheetViews>
    <sheetView zoomScale="70" zoomScaleNormal="70" workbookViewId="0">
      <pane ySplit="1" topLeftCell="A2" activePane="bottomLeft" state="frozen"/>
      <selection activeCell="C1" sqref="C1"/>
      <selection pane="bottomLeft" activeCell="L1" sqref="L1:S1"/>
    </sheetView>
  </sheetViews>
  <sheetFormatPr defaultRowHeight="14.25" x14ac:dyDescent="0.45"/>
  <cols>
    <col min="2" max="2" width="19.1328125" customWidth="1"/>
    <col min="3" max="3" width="19.46484375" customWidth="1"/>
    <col min="6" max="6" width="9.33203125" bestFit="1" customWidth="1"/>
    <col min="10" max="10" width="8.06640625" customWidth="1"/>
    <col min="11" max="11" width="13.33203125" customWidth="1"/>
    <col min="12" max="12" width="2.86328125" customWidth="1"/>
    <col min="13" max="13" width="8" customWidth="1"/>
    <col min="16" max="16" width="3.796875" bestFit="1" customWidth="1"/>
    <col min="17" max="17" width="6.86328125" customWidth="1"/>
    <col min="18" max="19" width="7.796875" customWidth="1"/>
    <col min="23" max="23" width="11.19921875" bestFit="1" customWidth="1"/>
  </cols>
  <sheetData>
    <row r="1" spans="1:21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21" t="s">
        <v>197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298</v>
      </c>
      <c r="K1" s="21" t="s">
        <v>299</v>
      </c>
      <c r="L1" s="167" t="s">
        <v>312</v>
      </c>
      <c r="M1" s="168" t="s">
        <v>1053</v>
      </c>
      <c r="N1" s="168">
        <v>2</v>
      </c>
      <c r="O1" s="168">
        <v>3</v>
      </c>
      <c r="P1" s="167" t="s">
        <v>645</v>
      </c>
      <c r="Q1" s="167" t="s">
        <v>646</v>
      </c>
      <c r="R1" s="167" t="s">
        <v>651</v>
      </c>
      <c r="S1" s="170" t="s">
        <v>666</v>
      </c>
      <c r="T1" s="22" t="s">
        <v>163</v>
      </c>
      <c r="U1" s="22" t="s">
        <v>643</v>
      </c>
    </row>
    <row r="2" spans="1:21" x14ac:dyDescent="0.45">
      <c r="A2">
        <v>1</v>
      </c>
      <c r="B2" t="str">
        <f t="shared" ref="B2:B70" si="0">C2&amp;"-"&amp;D2</f>
        <v>BinarySearch.dfy-1</v>
      </c>
      <c r="C2" t="s">
        <v>0</v>
      </c>
      <c r="D2">
        <v>1</v>
      </c>
      <c r="E2">
        <v>1</v>
      </c>
      <c r="F2">
        <v>10.2125</v>
      </c>
      <c r="G2">
        <v>1.6528</v>
      </c>
      <c r="H2">
        <v>10.2105</v>
      </c>
      <c r="I2">
        <v>1</v>
      </c>
      <c r="J2">
        <v>1</v>
      </c>
      <c r="K2">
        <v>1</v>
      </c>
      <c r="L2">
        <f>COUNTIFS(C:C,C2,E:E,1)</f>
        <v>3</v>
      </c>
      <c r="M2">
        <f>_xlfn.MINIFS(D:D,C:C,C2,E:E,1)</f>
        <v>1</v>
      </c>
      <c r="N2">
        <f>CHOOSE(L2+1,0,2/3,1,1)</f>
        <v>1</v>
      </c>
      <c r="O2">
        <f>IF(L2&gt;0,1,0)</f>
        <v>1</v>
      </c>
      <c r="P2">
        <f t="shared" ref="P2" si="1">VLOOKUP(LEFT(C2,LEN(C2)-4)&amp;"_"&amp;D2&amp;"_llm.dfy",T:U,2,0)</f>
        <v>47</v>
      </c>
      <c r="Q2">
        <f>VLOOKUP(C2,Locs!A:C,3,0)</f>
        <v>38</v>
      </c>
      <c r="R2">
        <f>VLOOKUP(C2,Locs!A:F,6,0)</f>
        <v>0</v>
      </c>
      <c r="S2">
        <f>_xlfn.MINIFS(D:D,C:C,C2,E:E,1)</f>
        <v>1</v>
      </c>
      <c r="T2" t="s">
        <v>313</v>
      </c>
      <c r="U2">
        <v>47</v>
      </c>
    </row>
    <row r="3" spans="1:21" x14ac:dyDescent="0.45">
      <c r="A3">
        <v>2</v>
      </c>
      <c r="B3" t="str">
        <f t="shared" si="0"/>
        <v>BinarySearch.dfy-2</v>
      </c>
      <c r="C3" t="s">
        <v>0</v>
      </c>
      <c r="D3">
        <v>2</v>
      </c>
      <c r="E3">
        <v>1</v>
      </c>
      <c r="F3">
        <v>7.9070999999999998</v>
      </c>
      <c r="G3">
        <v>2.2863000000000002</v>
      </c>
      <c r="H3">
        <v>7.9051</v>
      </c>
      <c r="I3">
        <v>1</v>
      </c>
      <c r="J3">
        <v>1</v>
      </c>
      <c r="K3">
        <v>1</v>
      </c>
      <c r="L3">
        <f t="shared" ref="L3:L66" si="2">COUNTIFS(C:C,C3,E:E,1)</f>
        <v>3</v>
      </c>
      <c r="M3">
        <f t="shared" ref="M3:M66" si="3">_xlfn.MINIFS(D:D,C:C,C3,E:E,1)</f>
        <v>1</v>
      </c>
      <c r="N3">
        <f t="shared" ref="N3:N66" si="4">CHOOSE(L3+1,0,2/3,1,1)</f>
        <v>1</v>
      </c>
      <c r="O3">
        <f t="shared" ref="O3:O66" si="5">IF(L3&gt;0,1,0)</f>
        <v>1</v>
      </c>
      <c r="P3">
        <f t="shared" ref="P3:P66" si="6">VLOOKUP(LEFT(C3,LEN(C3)-4)&amp;"_"&amp;D3&amp;"_llm.dfy",T:U,2,0)</f>
        <v>47</v>
      </c>
      <c r="Q3">
        <f>VLOOKUP(C3,Locs!A:C,3,0)</f>
        <v>38</v>
      </c>
      <c r="R3">
        <f>VLOOKUP(C3,Locs!A:F,6,0)</f>
        <v>0</v>
      </c>
      <c r="S3">
        <f t="shared" ref="S3:S66" si="7">_xlfn.MINIFS(D:D,C:C,C3,E:E,1)</f>
        <v>1</v>
      </c>
      <c r="T3" t="s">
        <v>314</v>
      </c>
      <c r="U3">
        <v>47</v>
      </c>
    </row>
    <row r="4" spans="1:21" x14ac:dyDescent="0.45">
      <c r="A4">
        <v>3</v>
      </c>
      <c r="B4" t="str">
        <f t="shared" si="0"/>
        <v>BinarySearch.dfy-3</v>
      </c>
      <c r="C4" t="s">
        <v>0</v>
      </c>
      <c r="D4">
        <v>3</v>
      </c>
      <c r="E4">
        <v>1</v>
      </c>
      <c r="F4">
        <v>7.4215</v>
      </c>
      <c r="G4">
        <v>1.6505000000000001</v>
      </c>
      <c r="H4">
        <v>7.4191000000000003</v>
      </c>
      <c r="I4">
        <v>1</v>
      </c>
      <c r="J4">
        <v>1</v>
      </c>
      <c r="K4">
        <v>1</v>
      </c>
      <c r="L4">
        <f t="shared" si="2"/>
        <v>3</v>
      </c>
      <c r="M4">
        <f t="shared" si="3"/>
        <v>1</v>
      </c>
      <c r="N4">
        <f t="shared" si="4"/>
        <v>1</v>
      </c>
      <c r="O4">
        <f t="shared" si="5"/>
        <v>1</v>
      </c>
      <c r="P4">
        <f t="shared" si="6"/>
        <v>47</v>
      </c>
      <c r="Q4">
        <f>VLOOKUP(C4,Locs!A:C,3,0)</f>
        <v>38</v>
      </c>
      <c r="R4">
        <f>VLOOKUP(C4,Locs!A:F,6,0)</f>
        <v>0</v>
      </c>
      <c r="S4">
        <f t="shared" si="7"/>
        <v>1</v>
      </c>
      <c r="T4" t="s">
        <v>315</v>
      </c>
      <c r="U4">
        <v>47</v>
      </c>
    </row>
    <row r="5" spans="1:21" x14ac:dyDescent="0.45">
      <c r="A5">
        <v>4</v>
      </c>
      <c r="B5" t="str">
        <f t="shared" si="0"/>
        <v>BubbleSort.dfy-1</v>
      </c>
      <c r="C5" t="s">
        <v>1</v>
      </c>
      <c r="D5">
        <v>1</v>
      </c>
      <c r="E5">
        <v>0</v>
      </c>
      <c r="F5">
        <v>11.526300000000001</v>
      </c>
      <c r="G5">
        <v>4.4048999999999996</v>
      </c>
      <c r="H5">
        <v>11.5238</v>
      </c>
      <c r="I5">
        <v>-1</v>
      </c>
      <c r="J5">
        <v>0</v>
      </c>
      <c r="K5">
        <v>0</v>
      </c>
      <c r="L5">
        <f t="shared" si="2"/>
        <v>0</v>
      </c>
      <c r="M5">
        <f t="shared" si="3"/>
        <v>0</v>
      </c>
      <c r="N5">
        <f t="shared" si="4"/>
        <v>0</v>
      </c>
      <c r="O5">
        <f t="shared" si="5"/>
        <v>0</v>
      </c>
      <c r="P5">
        <f t="shared" si="6"/>
        <v>53</v>
      </c>
      <c r="Q5">
        <f>VLOOKUP(C5,Locs!A:C,3,0)</f>
        <v>44</v>
      </c>
      <c r="R5">
        <f>VLOOKUP(C5,Locs!A:F,6,0)</f>
        <v>1</v>
      </c>
      <c r="S5">
        <f t="shared" si="7"/>
        <v>0</v>
      </c>
      <c r="T5" t="s">
        <v>316</v>
      </c>
      <c r="U5">
        <v>53</v>
      </c>
    </row>
    <row r="6" spans="1:21" x14ac:dyDescent="0.45">
      <c r="A6">
        <v>5</v>
      </c>
      <c r="B6" t="str">
        <f t="shared" si="0"/>
        <v>BubbleSort.dfy-2</v>
      </c>
      <c r="C6" t="s">
        <v>1</v>
      </c>
      <c r="D6">
        <v>2</v>
      </c>
      <c r="E6">
        <v>0</v>
      </c>
      <c r="F6">
        <v>9.3543000000000003</v>
      </c>
      <c r="G6">
        <v>2.2486000000000002</v>
      </c>
      <c r="H6">
        <v>9.3506</v>
      </c>
      <c r="I6">
        <v>-1</v>
      </c>
      <c r="J6">
        <v>0</v>
      </c>
      <c r="K6">
        <v>0</v>
      </c>
      <c r="L6">
        <f t="shared" si="2"/>
        <v>0</v>
      </c>
      <c r="M6">
        <f t="shared" si="3"/>
        <v>0</v>
      </c>
      <c r="N6">
        <f t="shared" si="4"/>
        <v>0</v>
      </c>
      <c r="O6">
        <f t="shared" si="5"/>
        <v>0</v>
      </c>
      <c r="P6">
        <f t="shared" si="6"/>
        <v>51</v>
      </c>
      <c r="Q6">
        <f>VLOOKUP(C6,Locs!A:C,3,0)</f>
        <v>44</v>
      </c>
      <c r="R6">
        <f>VLOOKUP(C6,Locs!A:F,6,0)</f>
        <v>1</v>
      </c>
      <c r="S6">
        <f t="shared" si="7"/>
        <v>0</v>
      </c>
      <c r="T6" t="s">
        <v>317</v>
      </c>
      <c r="U6">
        <v>51</v>
      </c>
    </row>
    <row r="7" spans="1:21" x14ac:dyDescent="0.45">
      <c r="A7">
        <v>6</v>
      </c>
      <c r="B7" t="str">
        <f t="shared" si="0"/>
        <v>BubbleSort.dfy-3</v>
      </c>
      <c r="C7" t="s">
        <v>1</v>
      </c>
      <c r="D7">
        <v>3</v>
      </c>
      <c r="E7">
        <v>0</v>
      </c>
      <c r="F7">
        <v>8.8027999999999995</v>
      </c>
      <c r="G7">
        <v>2.5996999999999999</v>
      </c>
      <c r="H7">
        <v>8.8013999999999992</v>
      </c>
      <c r="I7">
        <v>-1</v>
      </c>
      <c r="J7">
        <v>0</v>
      </c>
      <c r="K7">
        <v>0</v>
      </c>
      <c r="L7">
        <f t="shared" si="2"/>
        <v>0</v>
      </c>
      <c r="M7">
        <f t="shared" si="3"/>
        <v>0</v>
      </c>
      <c r="N7">
        <f t="shared" si="4"/>
        <v>0</v>
      </c>
      <c r="O7">
        <f t="shared" si="5"/>
        <v>0</v>
      </c>
      <c r="P7">
        <f t="shared" si="6"/>
        <v>50</v>
      </c>
      <c r="Q7">
        <f>VLOOKUP(C7,Locs!A:C,3,0)</f>
        <v>44</v>
      </c>
      <c r="R7">
        <f>VLOOKUP(C7,Locs!A:F,6,0)</f>
        <v>1</v>
      </c>
      <c r="S7">
        <f t="shared" si="7"/>
        <v>0</v>
      </c>
      <c r="T7" t="s">
        <v>318</v>
      </c>
      <c r="U7">
        <v>50</v>
      </c>
    </row>
    <row r="8" spans="1:21" x14ac:dyDescent="0.45">
      <c r="A8">
        <v>7</v>
      </c>
      <c r="B8" t="str">
        <f t="shared" si="0"/>
        <v>BubbleSort.dfy-4</v>
      </c>
      <c r="C8" t="s">
        <v>1</v>
      </c>
      <c r="D8">
        <v>4</v>
      </c>
      <c r="E8">
        <v>0</v>
      </c>
      <c r="F8">
        <v>11.4575</v>
      </c>
      <c r="G8">
        <v>4.2118000000000002</v>
      </c>
      <c r="H8">
        <v>11.434900000000001</v>
      </c>
      <c r="I8">
        <v>-1</v>
      </c>
      <c r="J8">
        <v>0</v>
      </c>
      <c r="K8">
        <v>0</v>
      </c>
      <c r="L8">
        <f t="shared" si="2"/>
        <v>0</v>
      </c>
      <c r="M8">
        <f t="shared" si="3"/>
        <v>0</v>
      </c>
      <c r="N8">
        <f t="shared" si="4"/>
        <v>0</v>
      </c>
      <c r="O8">
        <f t="shared" si="5"/>
        <v>0</v>
      </c>
      <c r="P8">
        <f t="shared" si="6"/>
        <v>50</v>
      </c>
      <c r="Q8">
        <f>VLOOKUP(C8,Locs!A:C,3,0)</f>
        <v>44</v>
      </c>
      <c r="R8">
        <f>VLOOKUP(C8,Locs!A:F,6,0)</f>
        <v>1</v>
      </c>
      <c r="S8">
        <f t="shared" si="7"/>
        <v>0</v>
      </c>
      <c r="T8" t="s">
        <v>667</v>
      </c>
      <c r="U8">
        <v>50</v>
      </c>
    </row>
    <row r="9" spans="1:21" x14ac:dyDescent="0.45">
      <c r="A9">
        <v>8</v>
      </c>
      <c r="B9" t="str">
        <f t="shared" si="0"/>
        <v>BubbleSort.dfy-5</v>
      </c>
      <c r="C9" t="s">
        <v>1</v>
      </c>
      <c r="D9">
        <v>5</v>
      </c>
      <c r="E9">
        <v>0</v>
      </c>
      <c r="F9">
        <v>10.554500000000001</v>
      </c>
      <c r="G9">
        <v>2.4521999999999999</v>
      </c>
      <c r="H9">
        <v>10.5525</v>
      </c>
      <c r="I9">
        <v>-1</v>
      </c>
      <c r="J9">
        <v>0</v>
      </c>
      <c r="K9">
        <v>0</v>
      </c>
      <c r="L9">
        <f t="shared" si="2"/>
        <v>0</v>
      </c>
      <c r="M9">
        <f t="shared" si="3"/>
        <v>0</v>
      </c>
      <c r="N9">
        <f t="shared" si="4"/>
        <v>0</v>
      </c>
      <c r="O9">
        <f t="shared" si="5"/>
        <v>0</v>
      </c>
      <c r="P9">
        <f t="shared" si="6"/>
        <v>46</v>
      </c>
      <c r="Q9">
        <f>VLOOKUP(C9,Locs!A:C,3,0)</f>
        <v>44</v>
      </c>
      <c r="R9">
        <f>VLOOKUP(C9,Locs!A:F,6,0)</f>
        <v>1</v>
      </c>
      <c r="S9">
        <f t="shared" si="7"/>
        <v>0</v>
      </c>
      <c r="T9" t="s">
        <v>668</v>
      </c>
      <c r="U9">
        <v>46</v>
      </c>
    </row>
    <row r="10" spans="1:21" x14ac:dyDescent="0.45">
      <c r="A10">
        <v>9</v>
      </c>
      <c r="B10" t="str">
        <f t="shared" si="0"/>
        <v>Catalan.dfy-1</v>
      </c>
      <c r="C10" t="s">
        <v>300</v>
      </c>
      <c r="D10">
        <v>1</v>
      </c>
      <c r="E10">
        <v>1</v>
      </c>
      <c r="F10">
        <v>5.47</v>
      </c>
      <c r="G10">
        <v>0.72430000000000005</v>
      </c>
      <c r="H10">
        <v>5.4676</v>
      </c>
      <c r="I10">
        <v>1</v>
      </c>
      <c r="J10">
        <v>1</v>
      </c>
      <c r="K10">
        <v>1</v>
      </c>
      <c r="L10">
        <f t="shared" si="2"/>
        <v>3</v>
      </c>
      <c r="M10">
        <f t="shared" si="3"/>
        <v>1</v>
      </c>
      <c r="N10">
        <f t="shared" si="4"/>
        <v>1</v>
      </c>
      <c r="O10">
        <f t="shared" si="5"/>
        <v>1</v>
      </c>
      <c r="P10">
        <f t="shared" si="6"/>
        <v>30</v>
      </c>
      <c r="Q10">
        <f>VLOOKUP(C10,Locs!A:C,3,0)</f>
        <v>28</v>
      </c>
      <c r="R10">
        <f>VLOOKUP(C10,Locs!A:F,6,0)</f>
        <v>0</v>
      </c>
      <c r="S10">
        <f t="shared" si="7"/>
        <v>1</v>
      </c>
      <c r="T10" t="s">
        <v>319</v>
      </c>
      <c r="U10">
        <v>30</v>
      </c>
    </row>
    <row r="11" spans="1:21" x14ac:dyDescent="0.45">
      <c r="A11">
        <v>10</v>
      </c>
      <c r="B11" t="str">
        <f t="shared" si="0"/>
        <v>Catalan.dfy-2</v>
      </c>
      <c r="C11" t="s">
        <v>300</v>
      </c>
      <c r="D11">
        <v>2</v>
      </c>
      <c r="E11">
        <v>1</v>
      </c>
      <c r="F11">
        <v>5.7983000000000002</v>
      </c>
      <c r="G11">
        <v>0.7238</v>
      </c>
      <c r="H11">
        <v>5.7967000000000004</v>
      </c>
      <c r="I11">
        <v>1</v>
      </c>
      <c r="J11">
        <v>1</v>
      </c>
      <c r="K11">
        <v>1</v>
      </c>
      <c r="L11">
        <f t="shared" si="2"/>
        <v>3</v>
      </c>
      <c r="M11">
        <f t="shared" si="3"/>
        <v>1</v>
      </c>
      <c r="N11">
        <f t="shared" si="4"/>
        <v>1</v>
      </c>
      <c r="O11">
        <f t="shared" si="5"/>
        <v>1</v>
      </c>
      <c r="P11">
        <f t="shared" si="6"/>
        <v>30</v>
      </c>
      <c r="Q11">
        <f>VLOOKUP(C11,Locs!A:C,3,0)</f>
        <v>28</v>
      </c>
      <c r="R11">
        <f>VLOOKUP(C11,Locs!A:F,6,0)</f>
        <v>0</v>
      </c>
      <c r="S11">
        <f t="shared" si="7"/>
        <v>1</v>
      </c>
      <c r="T11" t="s">
        <v>320</v>
      </c>
      <c r="U11">
        <v>30</v>
      </c>
    </row>
    <row r="12" spans="1:21" x14ac:dyDescent="0.45">
      <c r="A12">
        <v>11</v>
      </c>
      <c r="B12" t="str">
        <f t="shared" si="0"/>
        <v>Catalan.dfy-3</v>
      </c>
      <c r="C12" t="s">
        <v>300</v>
      </c>
      <c r="D12">
        <v>3</v>
      </c>
      <c r="E12">
        <v>1</v>
      </c>
      <c r="F12">
        <v>9.48</v>
      </c>
      <c r="G12">
        <v>0.73470000000000002</v>
      </c>
      <c r="H12">
        <v>9.4738000000000007</v>
      </c>
      <c r="I12">
        <v>1</v>
      </c>
      <c r="J12">
        <v>1</v>
      </c>
      <c r="K12">
        <v>1</v>
      </c>
      <c r="L12">
        <f t="shared" si="2"/>
        <v>3</v>
      </c>
      <c r="M12">
        <f t="shared" si="3"/>
        <v>1</v>
      </c>
      <c r="N12">
        <f t="shared" si="4"/>
        <v>1</v>
      </c>
      <c r="O12">
        <f t="shared" si="5"/>
        <v>1</v>
      </c>
      <c r="P12">
        <f t="shared" si="6"/>
        <v>30</v>
      </c>
      <c r="Q12">
        <f>VLOOKUP(C12,Locs!A:C,3,0)</f>
        <v>28</v>
      </c>
      <c r="R12">
        <f>VLOOKUP(C12,Locs!A:F,6,0)</f>
        <v>0</v>
      </c>
      <c r="S12">
        <f t="shared" si="7"/>
        <v>1</v>
      </c>
      <c r="T12" t="s">
        <v>321</v>
      </c>
      <c r="U12">
        <v>30</v>
      </c>
    </row>
    <row r="13" spans="1:21" x14ac:dyDescent="0.45">
      <c r="A13">
        <v>12</v>
      </c>
      <c r="B13" t="str">
        <f t="shared" si="0"/>
        <v>CombNK.dfy-1</v>
      </c>
      <c r="C13" t="s">
        <v>2</v>
      </c>
      <c r="D13">
        <v>1</v>
      </c>
      <c r="E13">
        <v>0</v>
      </c>
      <c r="F13">
        <v>9.2776999999999994</v>
      </c>
      <c r="G13">
        <v>1.7221</v>
      </c>
      <c r="H13">
        <v>9.2753999999999994</v>
      </c>
      <c r="I13">
        <v>-1</v>
      </c>
      <c r="J13">
        <v>0</v>
      </c>
      <c r="K13">
        <v>0</v>
      </c>
      <c r="L13">
        <f t="shared" si="2"/>
        <v>0</v>
      </c>
      <c r="M13">
        <f t="shared" si="3"/>
        <v>0</v>
      </c>
      <c r="N13">
        <f t="shared" si="4"/>
        <v>0</v>
      </c>
      <c r="O13">
        <f t="shared" si="5"/>
        <v>0</v>
      </c>
      <c r="P13">
        <f t="shared" si="6"/>
        <v>52</v>
      </c>
      <c r="Q13">
        <f>VLOOKUP(C13,Locs!A:C,3,0)</f>
        <v>38</v>
      </c>
      <c r="R13">
        <f>VLOOKUP(C13,Locs!A:F,6,0)</f>
        <v>0</v>
      </c>
      <c r="S13">
        <f t="shared" si="7"/>
        <v>0</v>
      </c>
      <c r="T13" t="s">
        <v>322</v>
      </c>
      <c r="U13">
        <v>52</v>
      </c>
    </row>
    <row r="14" spans="1:21" x14ac:dyDescent="0.45">
      <c r="A14">
        <v>13</v>
      </c>
      <c r="B14" t="str">
        <f t="shared" si="0"/>
        <v>CombNK.dfy-2</v>
      </c>
      <c r="C14" t="s">
        <v>2</v>
      </c>
      <c r="D14">
        <v>2</v>
      </c>
      <c r="E14">
        <v>0</v>
      </c>
      <c r="F14">
        <v>8.7462999999999997</v>
      </c>
      <c r="G14">
        <v>0.83599999999999997</v>
      </c>
      <c r="H14">
        <v>8.7448999999999995</v>
      </c>
      <c r="I14">
        <v>-1</v>
      </c>
      <c r="J14">
        <v>0</v>
      </c>
      <c r="K14">
        <v>0</v>
      </c>
      <c r="L14">
        <f t="shared" si="2"/>
        <v>0</v>
      </c>
      <c r="M14">
        <f t="shared" si="3"/>
        <v>0</v>
      </c>
      <c r="N14">
        <f t="shared" si="4"/>
        <v>0</v>
      </c>
      <c r="O14">
        <f t="shared" si="5"/>
        <v>0</v>
      </c>
      <c r="P14">
        <f t="shared" si="6"/>
        <v>40</v>
      </c>
      <c r="Q14">
        <f>VLOOKUP(C14,Locs!A:C,3,0)</f>
        <v>38</v>
      </c>
      <c r="R14">
        <f>VLOOKUP(C14,Locs!A:F,6,0)</f>
        <v>0</v>
      </c>
      <c r="S14">
        <f t="shared" si="7"/>
        <v>0</v>
      </c>
      <c r="T14" t="s">
        <v>323</v>
      </c>
      <c r="U14">
        <v>40</v>
      </c>
    </row>
    <row r="15" spans="1:21" x14ac:dyDescent="0.45">
      <c r="A15">
        <v>14</v>
      </c>
      <c r="B15" t="str">
        <f t="shared" si="0"/>
        <v>CombNK.dfy-3</v>
      </c>
      <c r="C15" t="s">
        <v>2</v>
      </c>
      <c r="D15">
        <v>3</v>
      </c>
      <c r="E15">
        <v>0</v>
      </c>
      <c r="F15">
        <v>8.1303999999999998</v>
      </c>
      <c r="G15">
        <v>0.79800000000000004</v>
      </c>
      <c r="H15">
        <v>8.1288</v>
      </c>
      <c r="I15">
        <v>-1</v>
      </c>
      <c r="J15">
        <v>0</v>
      </c>
      <c r="K15">
        <v>0</v>
      </c>
      <c r="L15">
        <f t="shared" si="2"/>
        <v>0</v>
      </c>
      <c r="M15">
        <f t="shared" si="3"/>
        <v>0</v>
      </c>
      <c r="N15">
        <f t="shared" si="4"/>
        <v>0</v>
      </c>
      <c r="O15">
        <f t="shared" si="5"/>
        <v>0</v>
      </c>
      <c r="P15">
        <f t="shared" si="6"/>
        <v>40</v>
      </c>
      <c r="Q15">
        <f>VLOOKUP(C15,Locs!A:C,3,0)</f>
        <v>38</v>
      </c>
      <c r="R15">
        <f>VLOOKUP(C15,Locs!A:F,6,0)</f>
        <v>0</v>
      </c>
      <c r="S15">
        <f t="shared" si="7"/>
        <v>0</v>
      </c>
      <c r="T15" t="s">
        <v>324</v>
      </c>
      <c r="U15">
        <v>40</v>
      </c>
    </row>
    <row r="16" spans="1:21" x14ac:dyDescent="0.45">
      <c r="A16">
        <v>15</v>
      </c>
      <c r="B16" t="str">
        <f t="shared" si="0"/>
        <v>CombNK.dfy-4</v>
      </c>
      <c r="C16" t="s">
        <v>2</v>
      </c>
      <c r="D16">
        <v>4</v>
      </c>
      <c r="E16">
        <v>0</v>
      </c>
      <c r="F16">
        <v>12.0184</v>
      </c>
      <c r="G16">
        <v>2.2534000000000001</v>
      </c>
      <c r="H16">
        <v>11.9978</v>
      </c>
      <c r="I16">
        <v>-1</v>
      </c>
      <c r="J16">
        <v>0</v>
      </c>
      <c r="K16">
        <v>0</v>
      </c>
      <c r="L16">
        <f t="shared" si="2"/>
        <v>0</v>
      </c>
      <c r="M16">
        <f t="shared" si="3"/>
        <v>0</v>
      </c>
      <c r="N16">
        <f t="shared" si="4"/>
        <v>0</v>
      </c>
      <c r="O16">
        <f t="shared" si="5"/>
        <v>0</v>
      </c>
      <c r="P16">
        <f t="shared" si="6"/>
        <v>52</v>
      </c>
      <c r="Q16">
        <f>VLOOKUP(C16,Locs!A:C,3,0)</f>
        <v>38</v>
      </c>
      <c r="R16">
        <f>VLOOKUP(C16,Locs!A:F,6,0)</f>
        <v>0</v>
      </c>
      <c r="S16">
        <f t="shared" si="7"/>
        <v>0</v>
      </c>
      <c r="T16" t="s">
        <v>1119</v>
      </c>
      <c r="U16">
        <v>52</v>
      </c>
    </row>
    <row r="17" spans="1:21" x14ac:dyDescent="0.45">
      <c r="A17">
        <v>16</v>
      </c>
      <c r="B17" t="str">
        <f t="shared" si="0"/>
        <v>CombNK.dfy-5</v>
      </c>
      <c r="C17" t="s">
        <v>2</v>
      </c>
      <c r="D17">
        <v>5</v>
      </c>
      <c r="E17">
        <v>0</v>
      </c>
      <c r="F17">
        <v>11.6777</v>
      </c>
      <c r="G17">
        <v>2.3247</v>
      </c>
      <c r="H17">
        <v>11.670500000000001</v>
      </c>
      <c r="I17">
        <v>-1</v>
      </c>
      <c r="J17">
        <v>0</v>
      </c>
      <c r="K17">
        <v>0</v>
      </c>
      <c r="L17">
        <f t="shared" si="2"/>
        <v>0</v>
      </c>
      <c r="M17">
        <f t="shared" si="3"/>
        <v>0</v>
      </c>
      <c r="N17">
        <f t="shared" si="4"/>
        <v>0</v>
      </c>
      <c r="O17">
        <f t="shared" si="5"/>
        <v>0</v>
      </c>
      <c r="P17">
        <f t="shared" si="6"/>
        <v>52</v>
      </c>
      <c r="Q17">
        <f>VLOOKUP(C17,Locs!A:C,3,0)</f>
        <v>38</v>
      </c>
      <c r="R17">
        <f>VLOOKUP(C17,Locs!A:F,6,0)</f>
        <v>0</v>
      </c>
      <c r="S17">
        <f t="shared" si="7"/>
        <v>0</v>
      </c>
      <c r="T17" t="s">
        <v>1120</v>
      </c>
      <c r="U17">
        <v>52</v>
      </c>
    </row>
    <row r="18" spans="1:21" x14ac:dyDescent="0.45">
      <c r="A18">
        <v>17</v>
      </c>
      <c r="B18" t="str">
        <f t="shared" si="0"/>
        <v>CountDistinct.dfy-1</v>
      </c>
      <c r="C18" t="s">
        <v>301</v>
      </c>
      <c r="D18">
        <v>1</v>
      </c>
      <c r="E18">
        <v>0</v>
      </c>
      <c r="F18">
        <v>9.1334</v>
      </c>
      <c r="G18">
        <v>1.6914</v>
      </c>
      <c r="H18">
        <v>9.1051000000000002</v>
      </c>
      <c r="I18">
        <v>0</v>
      </c>
      <c r="J18">
        <v>0</v>
      </c>
      <c r="K18">
        <v>0</v>
      </c>
      <c r="L18">
        <f t="shared" si="2"/>
        <v>1</v>
      </c>
      <c r="M18">
        <f t="shared" si="3"/>
        <v>3</v>
      </c>
      <c r="N18">
        <f t="shared" si="4"/>
        <v>0.66666666666666663</v>
      </c>
      <c r="O18">
        <f t="shared" si="5"/>
        <v>1</v>
      </c>
      <c r="P18">
        <f t="shared" si="6"/>
        <v>40</v>
      </c>
      <c r="Q18">
        <f>VLOOKUP(C18,Locs!A:C,3,0)</f>
        <v>39</v>
      </c>
      <c r="R18">
        <f>VLOOKUP(C18,Locs!A:F,6,0)</f>
        <v>5</v>
      </c>
      <c r="S18">
        <f t="shared" si="7"/>
        <v>3</v>
      </c>
      <c r="T18" t="s">
        <v>325</v>
      </c>
      <c r="U18">
        <v>40</v>
      </c>
    </row>
    <row r="19" spans="1:21" x14ac:dyDescent="0.45">
      <c r="A19">
        <v>18</v>
      </c>
      <c r="B19" t="str">
        <f t="shared" si="0"/>
        <v>CountDistinct.dfy-2</v>
      </c>
      <c r="C19" t="s">
        <v>301</v>
      </c>
      <c r="D19">
        <v>2</v>
      </c>
      <c r="E19">
        <v>0</v>
      </c>
      <c r="F19">
        <v>8.5408000000000008</v>
      </c>
      <c r="G19">
        <v>1.6861999999999999</v>
      </c>
      <c r="H19">
        <v>8.5395000000000003</v>
      </c>
      <c r="I19">
        <v>0</v>
      </c>
      <c r="J19">
        <v>0</v>
      </c>
      <c r="K19">
        <v>0</v>
      </c>
      <c r="L19">
        <f t="shared" si="2"/>
        <v>1</v>
      </c>
      <c r="M19">
        <f t="shared" si="3"/>
        <v>3</v>
      </c>
      <c r="N19">
        <f t="shared" si="4"/>
        <v>0.66666666666666663</v>
      </c>
      <c r="O19">
        <f t="shared" si="5"/>
        <v>1</v>
      </c>
      <c r="P19">
        <f t="shared" si="6"/>
        <v>40</v>
      </c>
      <c r="Q19">
        <f>VLOOKUP(C19,Locs!A:C,3,0)</f>
        <v>39</v>
      </c>
      <c r="R19">
        <f>VLOOKUP(C19,Locs!A:F,6,0)</f>
        <v>5</v>
      </c>
      <c r="S19">
        <f t="shared" si="7"/>
        <v>3</v>
      </c>
      <c r="T19" t="s">
        <v>326</v>
      </c>
      <c r="U19">
        <v>40</v>
      </c>
    </row>
    <row r="20" spans="1:21" x14ac:dyDescent="0.45">
      <c r="A20">
        <v>19</v>
      </c>
      <c r="B20" t="str">
        <f t="shared" si="0"/>
        <v>CountDistinct.dfy-3</v>
      </c>
      <c r="C20" t="s">
        <v>301</v>
      </c>
      <c r="D20">
        <v>3</v>
      </c>
      <c r="E20">
        <v>1</v>
      </c>
      <c r="F20">
        <v>6.9114000000000004</v>
      </c>
      <c r="G20">
        <v>1.6437999999999999</v>
      </c>
      <c r="H20">
        <v>6.9099000000000004</v>
      </c>
      <c r="I20">
        <v>1</v>
      </c>
      <c r="J20">
        <v>1</v>
      </c>
      <c r="K20">
        <v>1</v>
      </c>
      <c r="L20">
        <f t="shared" si="2"/>
        <v>1</v>
      </c>
      <c r="M20">
        <f t="shared" si="3"/>
        <v>3</v>
      </c>
      <c r="N20">
        <f t="shared" si="4"/>
        <v>0.66666666666666663</v>
      </c>
      <c r="O20">
        <f t="shared" si="5"/>
        <v>1</v>
      </c>
      <c r="P20">
        <f t="shared" si="6"/>
        <v>35</v>
      </c>
      <c r="Q20">
        <f>VLOOKUP(C20,Locs!A:C,3,0)</f>
        <v>39</v>
      </c>
      <c r="R20">
        <f>VLOOKUP(C20,Locs!A:F,6,0)</f>
        <v>5</v>
      </c>
      <c r="S20">
        <f t="shared" si="7"/>
        <v>3</v>
      </c>
      <c r="T20" t="s">
        <v>327</v>
      </c>
      <c r="U20">
        <v>35</v>
      </c>
    </row>
    <row r="21" spans="1:21" x14ac:dyDescent="0.45">
      <c r="A21">
        <v>20</v>
      </c>
      <c r="B21" t="str">
        <f t="shared" si="0"/>
        <v>Div.dfy-1</v>
      </c>
      <c r="C21" t="s">
        <v>3</v>
      </c>
      <c r="D21">
        <v>1</v>
      </c>
      <c r="E21">
        <v>1</v>
      </c>
      <c r="F21">
        <v>3.5417000000000001</v>
      </c>
      <c r="G21">
        <v>0.65949999999999998</v>
      </c>
      <c r="H21">
        <v>3.5133000000000001</v>
      </c>
      <c r="I21">
        <v>1</v>
      </c>
      <c r="J21">
        <v>1</v>
      </c>
      <c r="K21">
        <v>1</v>
      </c>
      <c r="L21">
        <f t="shared" si="2"/>
        <v>3</v>
      </c>
      <c r="M21">
        <f t="shared" si="3"/>
        <v>1</v>
      </c>
      <c r="N21">
        <f t="shared" si="4"/>
        <v>1</v>
      </c>
      <c r="O21">
        <f t="shared" si="5"/>
        <v>1</v>
      </c>
      <c r="P21">
        <f t="shared" si="6"/>
        <v>19</v>
      </c>
      <c r="Q21">
        <f>VLOOKUP(C21,Locs!A:C,3,0)</f>
        <v>18</v>
      </c>
      <c r="R21">
        <f>VLOOKUP(C21,Locs!A:F,6,0)</f>
        <v>0</v>
      </c>
      <c r="S21">
        <f t="shared" si="7"/>
        <v>1</v>
      </c>
      <c r="T21" t="s">
        <v>328</v>
      </c>
      <c r="U21">
        <v>19</v>
      </c>
    </row>
    <row r="22" spans="1:21" x14ac:dyDescent="0.45">
      <c r="A22">
        <v>21</v>
      </c>
      <c r="B22" t="str">
        <f t="shared" si="0"/>
        <v>Div.dfy-2</v>
      </c>
      <c r="C22" t="s">
        <v>3</v>
      </c>
      <c r="D22">
        <v>2</v>
      </c>
      <c r="E22">
        <v>1</v>
      </c>
      <c r="F22">
        <v>3.8456000000000001</v>
      </c>
      <c r="G22">
        <v>0.65980000000000005</v>
      </c>
      <c r="H22">
        <v>3.8439999999999999</v>
      </c>
      <c r="I22">
        <v>1</v>
      </c>
      <c r="J22">
        <v>1</v>
      </c>
      <c r="K22">
        <v>1</v>
      </c>
      <c r="L22">
        <f t="shared" si="2"/>
        <v>3</v>
      </c>
      <c r="M22">
        <f t="shared" si="3"/>
        <v>1</v>
      </c>
      <c r="N22">
        <f t="shared" si="4"/>
        <v>1</v>
      </c>
      <c r="O22">
        <f t="shared" si="5"/>
        <v>1</v>
      </c>
      <c r="P22">
        <f t="shared" si="6"/>
        <v>19</v>
      </c>
      <c r="Q22">
        <f>VLOOKUP(C22,Locs!A:C,3,0)</f>
        <v>18</v>
      </c>
      <c r="R22">
        <f>VLOOKUP(C22,Locs!A:F,6,0)</f>
        <v>0</v>
      </c>
      <c r="S22">
        <f t="shared" si="7"/>
        <v>1</v>
      </c>
      <c r="T22" t="s">
        <v>329</v>
      </c>
      <c r="U22">
        <v>19</v>
      </c>
    </row>
    <row r="23" spans="1:21" x14ac:dyDescent="0.45">
      <c r="A23">
        <v>22</v>
      </c>
      <c r="B23" t="str">
        <f t="shared" si="0"/>
        <v>Div.dfy-3</v>
      </c>
      <c r="C23" t="s">
        <v>3</v>
      </c>
      <c r="D23">
        <v>3</v>
      </c>
      <c r="E23">
        <v>1</v>
      </c>
      <c r="F23">
        <v>4.1727999999999996</v>
      </c>
      <c r="G23">
        <v>0.66379999999999995</v>
      </c>
      <c r="H23">
        <v>4.1715</v>
      </c>
      <c r="I23">
        <v>1</v>
      </c>
      <c r="J23">
        <v>1</v>
      </c>
      <c r="K23">
        <v>1</v>
      </c>
      <c r="L23">
        <f t="shared" si="2"/>
        <v>3</v>
      </c>
      <c r="M23">
        <f t="shared" si="3"/>
        <v>1</v>
      </c>
      <c r="N23">
        <f t="shared" si="4"/>
        <v>1</v>
      </c>
      <c r="O23">
        <f t="shared" si="5"/>
        <v>1</v>
      </c>
      <c r="P23">
        <f t="shared" si="6"/>
        <v>19</v>
      </c>
      <c r="Q23">
        <f>VLOOKUP(C23,Locs!A:C,3,0)</f>
        <v>18</v>
      </c>
      <c r="R23">
        <f>VLOOKUP(C23,Locs!A:F,6,0)</f>
        <v>0</v>
      </c>
      <c r="S23">
        <f t="shared" si="7"/>
        <v>1</v>
      </c>
      <c r="T23" t="s">
        <v>330</v>
      </c>
      <c r="U23">
        <v>19</v>
      </c>
    </row>
    <row r="24" spans="1:21" x14ac:dyDescent="0.45">
      <c r="A24">
        <v>23</v>
      </c>
      <c r="B24" t="str">
        <f t="shared" si="0"/>
        <v>Factorial.dfy-1</v>
      </c>
      <c r="C24" t="s">
        <v>181</v>
      </c>
      <c r="D24">
        <v>1</v>
      </c>
      <c r="E24">
        <v>1</v>
      </c>
      <c r="F24">
        <v>4.9692999999999996</v>
      </c>
      <c r="G24">
        <v>0.72409999999999997</v>
      </c>
      <c r="H24">
        <v>4.9630999999999998</v>
      </c>
      <c r="I24">
        <v>1</v>
      </c>
      <c r="J24">
        <v>1</v>
      </c>
      <c r="K24">
        <v>1</v>
      </c>
      <c r="L24">
        <f t="shared" si="2"/>
        <v>3</v>
      </c>
      <c r="M24">
        <f t="shared" si="3"/>
        <v>1</v>
      </c>
      <c r="N24">
        <f t="shared" si="4"/>
        <v>1</v>
      </c>
      <c r="O24">
        <f t="shared" si="5"/>
        <v>1</v>
      </c>
      <c r="P24">
        <f t="shared" si="6"/>
        <v>22</v>
      </c>
      <c r="Q24">
        <f>VLOOKUP(C24,Locs!A:C,3,0)</f>
        <v>21</v>
      </c>
      <c r="R24">
        <f>VLOOKUP(C24,Locs!A:F,6,0)</f>
        <v>0</v>
      </c>
      <c r="S24">
        <f t="shared" si="7"/>
        <v>1</v>
      </c>
      <c r="T24" t="s">
        <v>331</v>
      </c>
      <c r="U24">
        <v>22</v>
      </c>
    </row>
    <row r="25" spans="1:21" x14ac:dyDescent="0.45">
      <c r="A25">
        <v>24</v>
      </c>
      <c r="B25" t="str">
        <f t="shared" si="0"/>
        <v>Factorial.dfy-2</v>
      </c>
      <c r="C25" t="s">
        <v>181</v>
      </c>
      <c r="D25">
        <v>2</v>
      </c>
      <c r="E25">
        <v>1</v>
      </c>
      <c r="F25">
        <v>5.0922999999999998</v>
      </c>
      <c r="G25">
        <v>0.68110000000000004</v>
      </c>
      <c r="H25">
        <v>5.0910000000000002</v>
      </c>
      <c r="I25">
        <v>1</v>
      </c>
      <c r="J25">
        <v>1</v>
      </c>
      <c r="K25">
        <v>1</v>
      </c>
      <c r="L25">
        <f t="shared" si="2"/>
        <v>3</v>
      </c>
      <c r="M25">
        <f t="shared" si="3"/>
        <v>1</v>
      </c>
      <c r="N25">
        <f t="shared" si="4"/>
        <v>1</v>
      </c>
      <c r="O25">
        <f t="shared" si="5"/>
        <v>1</v>
      </c>
      <c r="P25">
        <f t="shared" si="6"/>
        <v>22</v>
      </c>
      <c r="Q25">
        <f>VLOOKUP(C25,Locs!A:C,3,0)</f>
        <v>21</v>
      </c>
      <c r="R25">
        <f>VLOOKUP(C25,Locs!A:F,6,0)</f>
        <v>0</v>
      </c>
      <c r="S25">
        <f t="shared" si="7"/>
        <v>1</v>
      </c>
      <c r="T25" t="s">
        <v>332</v>
      </c>
      <c r="U25">
        <v>22</v>
      </c>
    </row>
    <row r="26" spans="1:21" x14ac:dyDescent="0.45">
      <c r="A26">
        <v>25</v>
      </c>
      <c r="B26" t="str">
        <f t="shared" si="0"/>
        <v>Factorial.dfy-3</v>
      </c>
      <c r="C26" t="s">
        <v>181</v>
      </c>
      <c r="D26">
        <v>3</v>
      </c>
      <c r="E26">
        <v>1</v>
      </c>
      <c r="F26">
        <v>5.7385000000000002</v>
      </c>
      <c r="G26">
        <v>0.71030000000000004</v>
      </c>
      <c r="H26">
        <v>5.7373000000000003</v>
      </c>
      <c r="I26">
        <v>1</v>
      </c>
      <c r="J26">
        <v>1</v>
      </c>
      <c r="K26">
        <v>1</v>
      </c>
      <c r="L26">
        <f t="shared" si="2"/>
        <v>3</v>
      </c>
      <c r="M26">
        <f t="shared" si="3"/>
        <v>1</v>
      </c>
      <c r="N26">
        <f t="shared" si="4"/>
        <v>1</v>
      </c>
      <c r="O26">
        <f t="shared" si="5"/>
        <v>1</v>
      </c>
      <c r="P26">
        <f t="shared" si="6"/>
        <v>22</v>
      </c>
      <c r="Q26">
        <f>VLOOKUP(C26,Locs!A:C,3,0)</f>
        <v>21</v>
      </c>
      <c r="R26">
        <f>VLOOKUP(C26,Locs!A:F,6,0)</f>
        <v>0</v>
      </c>
      <c r="S26">
        <f t="shared" si="7"/>
        <v>1</v>
      </c>
      <c r="T26" t="s">
        <v>333</v>
      </c>
      <c r="U26">
        <v>22</v>
      </c>
    </row>
    <row r="27" spans="1:21" x14ac:dyDescent="0.45">
      <c r="A27">
        <v>26</v>
      </c>
      <c r="B27" t="str">
        <f t="shared" si="0"/>
        <v>FastExponentiation.dfy-1</v>
      </c>
      <c r="C27" t="s">
        <v>193</v>
      </c>
      <c r="D27">
        <v>1</v>
      </c>
      <c r="E27">
        <v>1</v>
      </c>
      <c r="F27">
        <v>14.561999999999999</v>
      </c>
      <c r="G27">
        <v>1.6915</v>
      </c>
      <c r="H27">
        <v>14.5588</v>
      </c>
      <c r="I27">
        <v>1</v>
      </c>
      <c r="J27">
        <v>1</v>
      </c>
      <c r="K27">
        <v>1</v>
      </c>
      <c r="L27">
        <f t="shared" si="2"/>
        <v>3</v>
      </c>
      <c r="M27">
        <f t="shared" si="3"/>
        <v>1</v>
      </c>
      <c r="N27">
        <f t="shared" si="4"/>
        <v>1</v>
      </c>
      <c r="O27">
        <f t="shared" si="5"/>
        <v>1</v>
      </c>
      <c r="P27">
        <f t="shared" si="6"/>
        <v>77</v>
      </c>
      <c r="Q27">
        <f>VLOOKUP(C27,Locs!A:C,3,0)</f>
        <v>38</v>
      </c>
      <c r="R27">
        <f>VLOOKUP(C27,Locs!A:F,6,0)</f>
        <v>3</v>
      </c>
      <c r="S27">
        <f t="shared" si="7"/>
        <v>1</v>
      </c>
      <c r="T27" t="s">
        <v>334</v>
      </c>
      <c r="U27">
        <v>77</v>
      </c>
    </row>
    <row r="28" spans="1:21" x14ac:dyDescent="0.45">
      <c r="A28">
        <v>27</v>
      </c>
      <c r="B28" t="str">
        <f t="shared" si="0"/>
        <v>FastExponentiation.dfy-2</v>
      </c>
      <c r="C28" t="s">
        <v>193</v>
      </c>
      <c r="D28">
        <v>2</v>
      </c>
      <c r="E28">
        <v>1</v>
      </c>
      <c r="F28">
        <v>13.129</v>
      </c>
      <c r="G28">
        <v>1.6858</v>
      </c>
      <c r="H28">
        <v>13.127700000000001</v>
      </c>
      <c r="I28">
        <v>1</v>
      </c>
      <c r="J28">
        <v>1</v>
      </c>
      <c r="K28">
        <v>1</v>
      </c>
      <c r="L28">
        <f t="shared" si="2"/>
        <v>3</v>
      </c>
      <c r="M28">
        <f t="shared" si="3"/>
        <v>1</v>
      </c>
      <c r="N28">
        <f t="shared" si="4"/>
        <v>1</v>
      </c>
      <c r="O28">
        <f t="shared" si="5"/>
        <v>1</v>
      </c>
      <c r="P28">
        <f t="shared" si="6"/>
        <v>69</v>
      </c>
      <c r="Q28">
        <f>VLOOKUP(C28,Locs!A:C,3,0)</f>
        <v>38</v>
      </c>
      <c r="R28">
        <f>VLOOKUP(C28,Locs!A:F,6,0)</f>
        <v>3</v>
      </c>
      <c r="S28">
        <f t="shared" si="7"/>
        <v>1</v>
      </c>
      <c r="T28" t="s">
        <v>335</v>
      </c>
      <c r="U28">
        <v>69</v>
      </c>
    </row>
    <row r="29" spans="1:21" x14ac:dyDescent="0.45">
      <c r="A29">
        <v>28</v>
      </c>
      <c r="B29" t="str">
        <f t="shared" si="0"/>
        <v>FastExponentiation.dfy-3</v>
      </c>
      <c r="C29" t="s">
        <v>193</v>
      </c>
      <c r="D29">
        <v>3</v>
      </c>
      <c r="E29">
        <v>1</v>
      </c>
      <c r="F29">
        <v>8.6087000000000007</v>
      </c>
      <c r="G29">
        <v>1.681</v>
      </c>
      <c r="H29">
        <v>8.6027000000000005</v>
      </c>
      <c r="I29">
        <v>1</v>
      </c>
      <c r="J29">
        <v>1</v>
      </c>
      <c r="K29">
        <v>1</v>
      </c>
      <c r="L29">
        <f t="shared" si="2"/>
        <v>3</v>
      </c>
      <c r="M29">
        <f t="shared" si="3"/>
        <v>1</v>
      </c>
      <c r="N29">
        <f t="shared" si="4"/>
        <v>1</v>
      </c>
      <c r="O29">
        <f t="shared" si="5"/>
        <v>1</v>
      </c>
      <c r="P29">
        <f t="shared" si="6"/>
        <v>58</v>
      </c>
      <c r="Q29">
        <f>VLOOKUP(C29,Locs!A:C,3,0)</f>
        <v>38</v>
      </c>
      <c r="R29">
        <f>VLOOKUP(C29,Locs!A:F,6,0)</f>
        <v>3</v>
      </c>
      <c r="S29">
        <f t="shared" si="7"/>
        <v>1</v>
      </c>
      <c r="T29" t="s">
        <v>336</v>
      </c>
      <c r="U29">
        <v>58</v>
      </c>
    </row>
    <row r="30" spans="1:21" x14ac:dyDescent="0.45">
      <c r="A30">
        <v>29</v>
      </c>
      <c r="B30" t="str">
        <f t="shared" si="0"/>
        <v>FastModularExponentiation.dfy-1</v>
      </c>
      <c r="C30" t="s">
        <v>208</v>
      </c>
      <c r="D30">
        <v>1</v>
      </c>
      <c r="E30">
        <v>0</v>
      </c>
      <c r="F30">
        <v>26.643899999999999</v>
      </c>
      <c r="G30">
        <v>61.714300000000001</v>
      </c>
      <c r="H30">
        <v>26.6416</v>
      </c>
      <c r="I30">
        <v>-1</v>
      </c>
      <c r="J30">
        <v>0</v>
      </c>
      <c r="K30">
        <v>0</v>
      </c>
      <c r="L30">
        <f t="shared" si="2"/>
        <v>0</v>
      </c>
      <c r="M30">
        <f t="shared" si="3"/>
        <v>0</v>
      </c>
      <c r="N30">
        <f t="shared" si="4"/>
        <v>0</v>
      </c>
      <c r="O30">
        <f t="shared" si="5"/>
        <v>0</v>
      </c>
      <c r="P30">
        <f t="shared" si="6"/>
        <v>135</v>
      </c>
      <c r="Q30">
        <f>VLOOKUP(C30,Locs!A:C,3,0)</f>
        <v>104</v>
      </c>
      <c r="R30">
        <f>VLOOKUP(C30,Locs!A:F,6,0)</f>
        <v>12</v>
      </c>
      <c r="S30">
        <f t="shared" si="7"/>
        <v>0</v>
      </c>
      <c r="T30" t="s">
        <v>337</v>
      </c>
      <c r="U30">
        <v>135</v>
      </c>
    </row>
    <row r="31" spans="1:21" x14ac:dyDescent="0.45">
      <c r="A31">
        <v>30</v>
      </c>
      <c r="B31" t="str">
        <f t="shared" si="0"/>
        <v>FastModularExponentiation.dfy-2</v>
      </c>
      <c r="C31" t="s">
        <v>208</v>
      </c>
      <c r="D31">
        <v>2</v>
      </c>
      <c r="E31">
        <v>0</v>
      </c>
      <c r="F31">
        <v>31.267900000000001</v>
      </c>
      <c r="G31">
        <v>123.1919</v>
      </c>
      <c r="H31">
        <v>31.266500000000001</v>
      </c>
      <c r="I31">
        <v>-1</v>
      </c>
      <c r="J31">
        <v>0</v>
      </c>
      <c r="K31">
        <v>0</v>
      </c>
      <c r="L31">
        <f t="shared" si="2"/>
        <v>0</v>
      </c>
      <c r="M31">
        <f t="shared" si="3"/>
        <v>0</v>
      </c>
      <c r="N31">
        <f t="shared" si="4"/>
        <v>0</v>
      </c>
      <c r="O31">
        <f t="shared" si="5"/>
        <v>0</v>
      </c>
      <c r="P31">
        <f t="shared" si="6"/>
        <v>211</v>
      </c>
      <c r="Q31">
        <f>VLOOKUP(C31,Locs!A:C,3,0)</f>
        <v>104</v>
      </c>
      <c r="R31">
        <f>VLOOKUP(C31,Locs!A:F,6,0)</f>
        <v>12</v>
      </c>
      <c r="S31">
        <f t="shared" si="7"/>
        <v>0</v>
      </c>
      <c r="T31" t="s">
        <v>338</v>
      </c>
      <c r="U31">
        <v>211</v>
      </c>
    </row>
    <row r="32" spans="1:21" x14ac:dyDescent="0.45">
      <c r="A32">
        <v>26</v>
      </c>
      <c r="B32" t="str">
        <f t="shared" si="0"/>
        <v>FastModularExponentiation.dfy-3</v>
      </c>
      <c r="C32" t="s">
        <v>208</v>
      </c>
      <c r="D32">
        <v>3</v>
      </c>
      <c r="E32">
        <v>0</v>
      </c>
      <c r="F32">
        <v>30.446999999999999</v>
      </c>
      <c r="G32">
        <v>98.708699999999993</v>
      </c>
      <c r="H32">
        <v>30.445599999999999</v>
      </c>
      <c r="I32">
        <v>-1</v>
      </c>
      <c r="J32">
        <v>0</v>
      </c>
      <c r="K32">
        <v>0</v>
      </c>
      <c r="L32">
        <f t="shared" si="2"/>
        <v>0</v>
      </c>
      <c r="M32">
        <f t="shared" si="3"/>
        <v>0</v>
      </c>
      <c r="N32">
        <f t="shared" si="4"/>
        <v>0</v>
      </c>
      <c r="O32">
        <f t="shared" si="5"/>
        <v>0</v>
      </c>
      <c r="P32">
        <f t="shared" si="6"/>
        <v>155</v>
      </c>
      <c r="Q32">
        <f>VLOOKUP(C32,Locs!A:C,3,0)</f>
        <v>104</v>
      </c>
      <c r="R32">
        <f>VLOOKUP(C32,Locs!A:F,6,0)</f>
        <v>12</v>
      </c>
      <c r="S32">
        <f t="shared" si="7"/>
        <v>0</v>
      </c>
      <c r="T32" t="s">
        <v>339</v>
      </c>
      <c r="U32">
        <v>155</v>
      </c>
    </row>
    <row r="33" spans="1:21" x14ac:dyDescent="0.45">
      <c r="A33">
        <v>27</v>
      </c>
      <c r="B33" t="str">
        <f t="shared" si="0"/>
        <v>FastModularExponentiation.dfy-4</v>
      </c>
      <c r="C33" t="s">
        <v>208</v>
      </c>
      <c r="D33">
        <v>4</v>
      </c>
      <c r="E33">
        <v>0</v>
      </c>
      <c r="F33">
        <v>27.412400000000002</v>
      </c>
      <c r="G33">
        <v>65.309600000000003</v>
      </c>
      <c r="H33">
        <v>27.390499999999999</v>
      </c>
      <c r="I33">
        <v>-1</v>
      </c>
      <c r="J33">
        <v>0</v>
      </c>
      <c r="K33">
        <v>0</v>
      </c>
      <c r="L33">
        <f t="shared" si="2"/>
        <v>0</v>
      </c>
      <c r="M33">
        <f t="shared" si="3"/>
        <v>0</v>
      </c>
      <c r="N33">
        <f t="shared" si="4"/>
        <v>0</v>
      </c>
      <c r="O33">
        <f t="shared" si="5"/>
        <v>0</v>
      </c>
      <c r="P33">
        <f t="shared" si="6"/>
        <v>141</v>
      </c>
      <c r="Q33">
        <f>VLOOKUP(C33,Locs!A:C,3,0)</f>
        <v>104</v>
      </c>
      <c r="R33">
        <f>VLOOKUP(C33,Locs!A:F,6,0)</f>
        <v>12</v>
      </c>
      <c r="S33">
        <f t="shared" si="7"/>
        <v>0</v>
      </c>
      <c r="T33" t="s">
        <v>680</v>
      </c>
      <c r="U33">
        <v>141</v>
      </c>
    </row>
    <row r="34" spans="1:21" x14ac:dyDescent="0.45">
      <c r="A34">
        <v>28</v>
      </c>
      <c r="B34" t="str">
        <f t="shared" si="0"/>
        <v>FastModularExponentiation.dfy-5</v>
      </c>
      <c r="C34" t="s">
        <v>208</v>
      </c>
      <c r="D34">
        <v>5</v>
      </c>
      <c r="E34">
        <v>0</v>
      </c>
      <c r="F34">
        <v>38.414700000000003</v>
      </c>
      <c r="G34">
        <v>66.978399999999993</v>
      </c>
      <c r="H34">
        <v>38.3996</v>
      </c>
      <c r="I34">
        <v>-1</v>
      </c>
      <c r="J34">
        <v>0</v>
      </c>
      <c r="K34">
        <v>0</v>
      </c>
      <c r="L34">
        <f t="shared" si="2"/>
        <v>0</v>
      </c>
      <c r="M34">
        <f t="shared" si="3"/>
        <v>0</v>
      </c>
      <c r="N34">
        <f t="shared" si="4"/>
        <v>0</v>
      </c>
      <c r="O34">
        <f t="shared" si="5"/>
        <v>0</v>
      </c>
      <c r="P34">
        <f t="shared" si="6"/>
        <v>185</v>
      </c>
      <c r="Q34">
        <f>VLOOKUP(C34,Locs!A:C,3,0)</f>
        <v>104</v>
      </c>
      <c r="R34">
        <f>VLOOKUP(C34,Locs!A:F,6,0)</f>
        <v>12</v>
      </c>
      <c r="S34">
        <f t="shared" si="7"/>
        <v>0</v>
      </c>
      <c r="T34" t="s">
        <v>681</v>
      </c>
      <c r="U34">
        <v>185</v>
      </c>
    </row>
    <row r="35" spans="1:21" x14ac:dyDescent="0.45">
      <c r="A35">
        <v>29</v>
      </c>
      <c r="B35" t="str">
        <f t="shared" si="0"/>
        <v>Fibonacci.dfy-1</v>
      </c>
      <c r="C35" t="s">
        <v>4</v>
      </c>
      <c r="D35">
        <v>1</v>
      </c>
      <c r="E35">
        <v>1</v>
      </c>
      <c r="F35">
        <v>5.4225000000000003</v>
      </c>
      <c r="G35">
        <v>0.75760000000000005</v>
      </c>
      <c r="H35">
        <v>5.4200999999999997</v>
      </c>
      <c r="I35">
        <v>1</v>
      </c>
      <c r="J35">
        <v>1</v>
      </c>
      <c r="K35">
        <v>1</v>
      </c>
      <c r="L35">
        <f t="shared" si="2"/>
        <v>3</v>
      </c>
      <c r="M35">
        <f t="shared" si="3"/>
        <v>1</v>
      </c>
      <c r="N35">
        <f t="shared" si="4"/>
        <v>1</v>
      </c>
      <c r="O35">
        <f t="shared" si="5"/>
        <v>1</v>
      </c>
      <c r="P35">
        <f t="shared" si="6"/>
        <v>29</v>
      </c>
      <c r="Q35">
        <f>VLOOKUP(C35,Locs!A:C,3,0)</f>
        <v>25</v>
      </c>
      <c r="R35">
        <f>VLOOKUP(C35,Locs!A:F,6,0)</f>
        <v>0</v>
      </c>
      <c r="S35">
        <f t="shared" si="7"/>
        <v>1</v>
      </c>
      <c r="T35" t="s">
        <v>340</v>
      </c>
      <c r="U35">
        <v>29</v>
      </c>
    </row>
    <row r="36" spans="1:21" x14ac:dyDescent="0.45">
      <c r="A36">
        <v>30</v>
      </c>
      <c r="B36" t="str">
        <f t="shared" si="0"/>
        <v>Fibonacci.dfy-2</v>
      </c>
      <c r="C36" t="s">
        <v>4</v>
      </c>
      <c r="D36">
        <v>2</v>
      </c>
      <c r="E36">
        <v>1</v>
      </c>
      <c r="F36">
        <v>5.9547999999999996</v>
      </c>
      <c r="G36">
        <v>0.79520000000000002</v>
      </c>
      <c r="H36">
        <v>5.9527000000000001</v>
      </c>
      <c r="I36">
        <v>1</v>
      </c>
      <c r="J36">
        <v>1</v>
      </c>
      <c r="K36">
        <v>1</v>
      </c>
      <c r="L36">
        <f t="shared" si="2"/>
        <v>3</v>
      </c>
      <c r="M36">
        <f t="shared" si="3"/>
        <v>1</v>
      </c>
      <c r="N36">
        <f t="shared" si="4"/>
        <v>1</v>
      </c>
      <c r="O36">
        <f t="shared" si="5"/>
        <v>1</v>
      </c>
      <c r="P36">
        <f t="shared" si="6"/>
        <v>29</v>
      </c>
      <c r="Q36">
        <f>VLOOKUP(C36,Locs!A:C,3,0)</f>
        <v>25</v>
      </c>
      <c r="R36">
        <f>VLOOKUP(C36,Locs!A:F,6,0)</f>
        <v>0</v>
      </c>
      <c r="S36">
        <f t="shared" si="7"/>
        <v>1</v>
      </c>
      <c r="T36" t="s">
        <v>341</v>
      </c>
      <c r="U36">
        <v>29</v>
      </c>
    </row>
    <row r="37" spans="1:21" x14ac:dyDescent="0.45">
      <c r="A37">
        <v>31</v>
      </c>
      <c r="B37" t="str">
        <f t="shared" si="0"/>
        <v>Fibonacci.dfy-3</v>
      </c>
      <c r="C37" t="s">
        <v>4</v>
      </c>
      <c r="D37">
        <v>3</v>
      </c>
      <c r="E37">
        <v>1</v>
      </c>
      <c r="F37">
        <v>5.6323999999999996</v>
      </c>
      <c r="G37">
        <v>0.74709999999999999</v>
      </c>
      <c r="H37">
        <v>5.6307999999999998</v>
      </c>
      <c r="I37">
        <v>1</v>
      </c>
      <c r="J37">
        <v>1</v>
      </c>
      <c r="K37">
        <v>1</v>
      </c>
      <c r="L37">
        <f t="shared" si="2"/>
        <v>3</v>
      </c>
      <c r="M37">
        <f t="shared" si="3"/>
        <v>1</v>
      </c>
      <c r="N37">
        <f t="shared" si="4"/>
        <v>1</v>
      </c>
      <c r="O37">
        <f t="shared" si="5"/>
        <v>1</v>
      </c>
      <c r="P37">
        <f t="shared" si="6"/>
        <v>29</v>
      </c>
      <c r="Q37">
        <f>VLOOKUP(C37,Locs!A:C,3,0)</f>
        <v>25</v>
      </c>
      <c r="R37">
        <f>VLOOKUP(C37,Locs!A:F,6,0)</f>
        <v>0</v>
      </c>
      <c r="S37">
        <f t="shared" si="7"/>
        <v>1</v>
      </c>
      <c r="T37" t="s">
        <v>342</v>
      </c>
      <c r="U37">
        <v>29</v>
      </c>
    </row>
    <row r="38" spans="1:21" x14ac:dyDescent="0.45">
      <c r="A38">
        <v>32</v>
      </c>
      <c r="B38" t="str">
        <f t="shared" si="0"/>
        <v>FindMax.dfy-1</v>
      </c>
      <c r="C38" t="s">
        <v>5</v>
      </c>
      <c r="D38">
        <v>1</v>
      </c>
      <c r="E38">
        <v>1</v>
      </c>
      <c r="F38">
        <v>6.1807999999999996</v>
      </c>
      <c r="G38">
        <v>0.7984</v>
      </c>
      <c r="H38">
        <v>6.1782000000000004</v>
      </c>
      <c r="I38">
        <v>1</v>
      </c>
      <c r="J38">
        <v>1</v>
      </c>
      <c r="K38">
        <v>1</v>
      </c>
      <c r="L38">
        <f t="shared" si="2"/>
        <v>3</v>
      </c>
      <c r="M38">
        <f t="shared" si="3"/>
        <v>1</v>
      </c>
      <c r="N38">
        <f t="shared" si="4"/>
        <v>1</v>
      </c>
      <c r="O38">
        <f t="shared" si="5"/>
        <v>1</v>
      </c>
      <c r="P38">
        <f t="shared" si="6"/>
        <v>28</v>
      </c>
      <c r="Q38">
        <f>VLOOKUP(C38,Locs!A:C,3,0)</f>
        <v>29</v>
      </c>
      <c r="R38">
        <f>VLOOKUP(C38,Locs!A:F,6,0)</f>
        <v>1</v>
      </c>
      <c r="S38">
        <f t="shared" si="7"/>
        <v>1</v>
      </c>
      <c r="T38" t="s">
        <v>343</v>
      </c>
      <c r="U38">
        <v>28</v>
      </c>
    </row>
    <row r="39" spans="1:21" x14ac:dyDescent="0.45">
      <c r="A39">
        <v>33</v>
      </c>
      <c r="B39" t="str">
        <f t="shared" si="0"/>
        <v>FindMax.dfy-2</v>
      </c>
      <c r="C39" t="s">
        <v>5</v>
      </c>
      <c r="D39">
        <v>2</v>
      </c>
      <c r="E39">
        <v>1</v>
      </c>
      <c r="F39">
        <v>6.1531000000000002</v>
      </c>
      <c r="G39">
        <v>0.78090000000000004</v>
      </c>
      <c r="H39">
        <v>6.1516000000000002</v>
      </c>
      <c r="I39">
        <v>1</v>
      </c>
      <c r="J39">
        <v>1</v>
      </c>
      <c r="K39">
        <v>1</v>
      </c>
      <c r="L39">
        <f t="shared" si="2"/>
        <v>3</v>
      </c>
      <c r="M39">
        <f t="shared" si="3"/>
        <v>1</v>
      </c>
      <c r="N39">
        <f t="shared" si="4"/>
        <v>1</v>
      </c>
      <c r="O39">
        <f t="shared" si="5"/>
        <v>1</v>
      </c>
      <c r="P39">
        <f t="shared" si="6"/>
        <v>28</v>
      </c>
      <c r="Q39">
        <f>VLOOKUP(C39,Locs!A:C,3,0)</f>
        <v>29</v>
      </c>
      <c r="R39">
        <f>VLOOKUP(C39,Locs!A:F,6,0)</f>
        <v>1</v>
      </c>
      <c r="S39">
        <f t="shared" si="7"/>
        <v>1</v>
      </c>
      <c r="T39" t="s">
        <v>344</v>
      </c>
      <c r="U39">
        <v>28</v>
      </c>
    </row>
    <row r="40" spans="1:21" x14ac:dyDescent="0.45">
      <c r="A40">
        <v>34</v>
      </c>
      <c r="B40" t="str">
        <f t="shared" si="0"/>
        <v>FindMax.dfy-3</v>
      </c>
      <c r="C40" t="s">
        <v>5</v>
      </c>
      <c r="D40">
        <v>3</v>
      </c>
      <c r="E40">
        <v>1</v>
      </c>
      <c r="F40">
        <v>5.6092000000000004</v>
      </c>
      <c r="G40">
        <v>0.81489999999999996</v>
      </c>
      <c r="H40">
        <v>5.6074999999999999</v>
      </c>
      <c r="I40">
        <v>1</v>
      </c>
      <c r="J40">
        <v>1</v>
      </c>
      <c r="K40">
        <v>1</v>
      </c>
      <c r="L40">
        <f t="shared" si="2"/>
        <v>3</v>
      </c>
      <c r="M40">
        <f t="shared" si="3"/>
        <v>1</v>
      </c>
      <c r="N40">
        <f t="shared" si="4"/>
        <v>1</v>
      </c>
      <c r="O40">
        <f t="shared" si="5"/>
        <v>1</v>
      </c>
      <c r="P40">
        <f t="shared" si="6"/>
        <v>28</v>
      </c>
      <c r="Q40">
        <f>VLOOKUP(C40,Locs!A:C,3,0)</f>
        <v>29</v>
      </c>
      <c r="R40">
        <f>VLOOKUP(C40,Locs!A:F,6,0)</f>
        <v>1</v>
      </c>
      <c r="S40">
        <f t="shared" si="7"/>
        <v>1</v>
      </c>
      <c r="T40" t="s">
        <v>345</v>
      </c>
      <c r="U40">
        <v>28</v>
      </c>
    </row>
    <row r="41" spans="1:21" x14ac:dyDescent="0.45">
      <c r="A41">
        <v>35</v>
      </c>
      <c r="B41" t="str">
        <f t="shared" si="0"/>
        <v>InsertionSort.dfy-1</v>
      </c>
      <c r="C41" t="s">
        <v>6</v>
      </c>
      <c r="D41">
        <v>1</v>
      </c>
      <c r="E41">
        <v>0</v>
      </c>
      <c r="F41">
        <v>11.247400000000001</v>
      </c>
      <c r="G41">
        <v>3.1461999999999999</v>
      </c>
      <c r="H41">
        <v>11.2446</v>
      </c>
      <c r="I41">
        <v>-1</v>
      </c>
      <c r="J41">
        <v>0</v>
      </c>
      <c r="K41">
        <v>0</v>
      </c>
      <c r="L41">
        <f t="shared" si="2"/>
        <v>0</v>
      </c>
      <c r="M41">
        <f t="shared" si="3"/>
        <v>0</v>
      </c>
      <c r="N41">
        <f t="shared" si="4"/>
        <v>0</v>
      </c>
      <c r="O41">
        <f t="shared" si="5"/>
        <v>0</v>
      </c>
      <c r="P41">
        <f t="shared" si="6"/>
        <v>49</v>
      </c>
      <c r="Q41">
        <f>VLOOKUP(C41,Locs!A:C,3,0)</f>
        <v>57</v>
      </c>
      <c r="R41">
        <f>VLOOKUP(C41,Locs!A:F,6,0)</f>
        <v>5</v>
      </c>
      <c r="S41">
        <f t="shared" si="7"/>
        <v>0</v>
      </c>
      <c r="T41" t="s">
        <v>346</v>
      </c>
      <c r="U41">
        <v>49</v>
      </c>
    </row>
    <row r="42" spans="1:21" x14ac:dyDescent="0.45">
      <c r="A42">
        <v>36</v>
      </c>
      <c r="B42" t="str">
        <f t="shared" si="0"/>
        <v>InsertionSort.dfy-2</v>
      </c>
      <c r="C42" t="s">
        <v>6</v>
      </c>
      <c r="D42">
        <v>2</v>
      </c>
      <c r="E42">
        <v>0</v>
      </c>
      <c r="F42">
        <v>12.252800000000001</v>
      </c>
      <c r="G42">
        <v>1.8865000000000001</v>
      </c>
      <c r="H42">
        <v>12.2509</v>
      </c>
      <c r="I42">
        <v>-1</v>
      </c>
      <c r="J42">
        <v>0</v>
      </c>
      <c r="K42">
        <v>0</v>
      </c>
      <c r="L42">
        <f t="shared" si="2"/>
        <v>0</v>
      </c>
      <c r="M42">
        <f t="shared" si="3"/>
        <v>0</v>
      </c>
      <c r="N42">
        <f t="shared" si="4"/>
        <v>0</v>
      </c>
      <c r="O42">
        <f t="shared" si="5"/>
        <v>0</v>
      </c>
      <c r="P42">
        <f t="shared" si="6"/>
        <v>43</v>
      </c>
      <c r="Q42">
        <f>VLOOKUP(C42,Locs!A:C,3,0)</f>
        <v>57</v>
      </c>
      <c r="R42">
        <f>VLOOKUP(C42,Locs!A:F,6,0)</f>
        <v>5</v>
      </c>
      <c r="S42">
        <f t="shared" si="7"/>
        <v>0</v>
      </c>
      <c r="T42" t="s">
        <v>347</v>
      </c>
      <c r="U42">
        <v>43</v>
      </c>
    </row>
    <row r="43" spans="1:21" x14ac:dyDescent="0.45">
      <c r="A43">
        <v>37</v>
      </c>
      <c r="B43" t="str">
        <f t="shared" si="0"/>
        <v>InsertionSort.dfy-3</v>
      </c>
      <c r="C43" t="s">
        <v>6</v>
      </c>
      <c r="D43">
        <v>3</v>
      </c>
      <c r="E43">
        <v>0</v>
      </c>
      <c r="F43">
        <v>12.4297</v>
      </c>
      <c r="G43">
        <v>1.9294</v>
      </c>
      <c r="H43">
        <v>12.4285</v>
      </c>
      <c r="I43">
        <v>-1</v>
      </c>
      <c r="J43">
        <v>0</v>
      </c>
      <c r="K43">
        <v>0</v>
      </c>
      <c r="L43">
        <f t="shared" si="2"/>
        <v>0</v>
      </c>
      <c r="M43">
        <f t="shared" si="3"/>
        <v>0</v>
      </c>
      <c r="N43">
        <f t="shared" si="4"/>
        <v>0</v>
      </c>
      <c r="O43">
        <f t="shared" si="5"/>
        <v>0</v>
      </c>
      <c r="P43">
        <f t="shared" si="6"/>
        <v>50</v>
      </c>
      <c r="Q43">
        <f>VLOOKUP(C43,Locs!A:C,3,0)</f>
        <v>57</v>
      </c>
      <c r="R43">
        <f>VLOOKUP(C43,Locs!A:F,6,0)</f>
        <v>5</v>
      </c>
      <c r="S43">
        <f t="shared" si="7"/>
        <v>0</v>
      </c>
      <c r="T43" t="s">
        <v>348</v>
      </c>
      <c r="U43">
        <v>50</v>
      </c>
    </row>
    <row r="44" spans="1:21" x14ac:dyDescent="0.45">
      <c r="A44">
        <v>38</v>
      </c>
      <c r="B44" t="str">
        <f t="shared" si="0"/>
        <v>InsertionSort.dfy-4</v>
      </c>
      <c r="C44" t="s">
        <v>6</v>
      </c>
      <c r="D44">
        <v>4</v>
      </c>
      <c r="E44">
        <v>0</v>
      </c>
      <c r="F44">
        <v>11.1403</v>
      </c>
      <c r="G44">
        <v>2.4756999999999998</v>
      </c>
      <c r="H44">
        <v>11.1174</v>
      </c>
      <c r="I44">
        <v>-1</v>
      </c>
      <c r="J44">
        <v>0</v>
      </c>
      <c r="K44">
        <v>0</v>
      </c>
      <c r="L44">
        <f t="shared" si="2"/>
        <v>0</v>
      </c>
      <c r="M44">
        <f t="shared" si="3"/>
        <v>0</v>
      </c>
      <c r="N44">
        <f t="shared" si="4"/>
        <v>0</v>
      </c>
      <c r="O44">
        <f t="shared" si="5"/>
        <v>0</v>
      </c>
      <c r="P44">
        <f t="shared" si="6"/>
        <v>48</v>
      </c>
      <c r="Q44">
        <f>VLOOKUP(C44,Locs!A:C,3,0)</f>
        <v>57</v>
      </c>
      <c r="R44">
        <f>VLOOKUP(C44,Locs!A:F,6,0)</f>
        <v>5</v>
      </c>
      <c r="S44">
        <f t="shared" si="7"/>
        <v>0</v>
      </c>
      <c r="T44" t="s">
        <v>764</v>
      </c>
      <c r="U44">
        <v>48</v>
      </c>
    </row>
    <row r="45" spans="1:21" x14ac:dyDescent="0.45">
      <c r="A45">
        <v>39</v>
      </c>
      <c r="B45" t="str">
        <f t="shared" si="0"/>
        <v>InsertionSort.dfy-5</v>
      </c>
      <c r="C45" t="s">
        <v>6</v>
      </c>
      <c r="D45">
        <v>5</v>
      </c>
      <c r="E45">
        <v>0</v>
      </c>
      <c r="F45">
        <v>10.1494</v>
      </c>
      <c r="G45">
        <v>2.6120999999999999</v>
      </c>
      <c r="H45">
        <v>10.146000000000001</v>
      </c>
      <c r="I45">
        <v>-1</v>
      </c>
      <c r="J45">
        <v>0</v>
      </c>
      <c r="K45">
        <v>0</v>
      </c>
      <c r="L45">
        <f t="shared" si="2"/>
        <v>0</v>
      </c>
      <c r="M45">
        <f t="shared" si="3"/>
        <v>0</v>
      </c>
      <c r="N45">
        <f t="shared" si="4"/>
        <v>0</v>
      </c>
      <c r="O45">
        <f t="shared" si="5"/>
        <v>0</v>
      </c>
      <c r="P45">
        <f t="shared" si="6"/>
        <v>49</v>
      </c>
      <c r="Q45">
        <f>VLOOKUP(C45,Locs!A:C,3,0)</f>
        <v>57</v>
      </c>
      <c r="R45">
        <f>VLOOKUP(C45,Locs!A:F,6,0)</f>
        <v>5</v>
      </c>
      <c r="S45">
        <f t="shared" si="7"/>
        <v>0</v>
      </c>
      <c r="T45" t="s">
        <v>765</v>
      </c>
      <c r="U45">
        <v>49</v>
      </c>
    </row>
    <row r="46" spans="1:21" x14ac:dyDescent="0.45">
      <c r="A46">
        <v>40</v>
      </c>
      <c r="B46" t="str">
        <f t="shared" si="0"/>
        <v>IntersectIntervals.dfy-1</v>
      </c>
      <c r="C46" t="s">
        <v>302</v>
      </c>
      <c r="D46">
        <v>1</v>
      </c>
      <c r="E46">
        <v>0</v>
      </c>
      <c r="F46">
        <v>14.6304</v>
      </c>
      <c r="G46">
        <v>1.7665999999999999</v>
      </c>
      <c r="H46">
        <v>14.627800000000001</v>
      </c>
      <c r="I46">
        <v>0</v>
      </c>
      <c r="J46">
        <v>0</v>
      </c>
      <c r="K46">
        <v>0</v>
      </c>
      <c r="L46">
        <f t="shared" si="2"/>
        <v>0</v>
      </c>
      <c r="M46">
        <f t="shared" si="3"/>
        <v>0</v>
      </c>
      <c r="N46">
        <f t="shared" si="4"/>
        <v>0</v>
      </c>
      <c r="O46">
        <f t="shared" si="5"/>
        <v>0</v>
      </c>
      <c r="P46">
        <f t="shared" si="6"/>
        <v>54</v>
      </c>
      <c r="Q46">
        <f>VLOOKUP(C46,Locs!A:C,3,0)</f>
        <v>40</v>
      </c>
      <c r="R46">
        <f>VLOOKUP(C46,Locs!A:F,6,0)</f>
        <v>0</v>
      </c>
      <c r="S46">
        <f t="shared" si="7"/>
        <v>0</v>
      </c>
      <c r="T46" t="s">
        <v>349</v>
      </c>
      <c r="U46">
        <v>54</v>
      </c>
    </row>
    <row r="47" spans="1:21" x14ac:dyDescent="0.45">
      <c r="A47">
        <v>41</v>
      </c>
      <c r="B47" t="str">
        <f t="shared" si="0"/>
        <v>IntersectIntervals.dfy-2</v>
      </c>
      <c r="C47" t="s">
        <v>302</v>
      </c>
      <c r="D47">
        <v>2</v>
      </c>
      <c r="E47">
        <v>0</v>
      </c>
      <c r="F47">
        <v>12.2829</v>
      </c>
      <c r="G47">
        <v>1.7405999999999999</v>
      </c>
      <c r="H47">
        <v>12.2752</v>
      </c>
      <c r="I47">
        <v>0</v>
      </c>
      <c r="J47">
        <v>0</v>
      </c>
      <c r="K47">
        <v>0</v>
      </c>
      <c r="L47">
        <f t="shared" si="2"/>
        <v>0</v>
      </c>
      <c r="M47">
        <f t="shared" si="3"/>
        <v>0</v>
      </c>
      <c r="N47">
        <f t="shared" si="4"/>
        <v>0</v>
      </c>
      <c r="O47">
        <f t="shared" si="5"/>
        <v>0</v>
      </c>
      <c r="P47">
        <f t="shared" si="6"/>
        <v>42</v>
      </c>
      <c r="Q47">
        <f>VLOOKUP(C47,Locs!A:C,3,0)</f>
        <v>40</v>
      </c>
      <c r="R47">
        <f>VLOOKUP(C47,Locs!A:F,6,0)</f>
        <v>0</v>
      </c>
      <c r="S47">
        <f t="shared" si="7"/>
        <v>0</v>
      </c>
      <c r="T47" t="s">
        <v>350</v>
      </c>
      <c r="U47">
        <v>42</v>
      </c>
    </row>
    <row r="48" spans="1:21" x14ac:dyDescent="0.45">
      <c r="A48">
        <v>42</v>
      </c>
      <c r="B48" t="str">
        <f t="shared" si="0"/>
        <v>IntersectIntervals.dfy-3</v>
      </c>
      <c r="C48" t="s">
        <v>302</v>
      </c>
      <c r="D48">
        <v>3</v>
      </c>
      <c r="E48">
        <v>0</v>
      </c>
      <c r="F48">
        <v>13.0144</v>
      </c>
      <c r="G48">
        <v>1.7703</v>
      </c>
      <c r="H48">
        <v>13.012600000000001</v>
      </c>
      <c r="I48">
        <v>-1</v>
      </c>
      <c r="J48">
        <v>0</v>
      </c>
      <c r="K48">
        <v>0</v>
      </c>
      <c r="L48">
        <f t="shared" si="2"/>
        <v>0</v>
      </c>
      <c r="M48">
        <f t="shared" si="3"/>
        <v>0</v>
      </c>
      <c r="N48">
        <f t="shared" si="4"/>
        <v>0</v>
      </c>
      <c r="O48">
        <f t="shared" si="5"/>
        <v>0</v>
      </c>
      <c r="P48">
        <f t="shared" si="6"/>
        <v>59</v>
      </c>
      <c r="Q48">
        <f>VLOOKUP(C48,Locs!A:C,3,0)</f>
        <v>40</v>
      </c>
      <c r="R48">
        <f>VLOOKUP(C48,Locs!A:F,6,0)</f>
        <v>0</v>
      </c>
      <c r="S48">
        <f t="shared" si="7"/>
        <v>0</v>
      </c>
      <c r="T48" t="s">
        <v>351</v>
      </c>
      <c r="U48">
        <v>59</v>
      </c>
    </row>
    <row r="49" spans="1:21" x14ac:dyDescent="0.45">
      <c r="A49">
        <v>43</v>
      </c>
      <c r="B49" t="str">
        <f t="shared" si="0"/>
        <v>IntersectIntervals.dfy-4</v>
      </c>
      <c r="C49" t="s">
        <v>302</v>
      </c>
      <c r="D49">
        <v>4</v>
      </c>
      <c r="E49">
        <v>0</v>
      </c>
      <c r="F49">
        <v>14.344900000000001</v>
      </c>
      <c r="G49">
        <v>2.3439999999999999</v>
      </c>
      <c r="H49">
        <v>14.319699999999999</v>
      </c>
      <c r="I49">
        <v>-1</v>
      </c>
      <c r="J49">
        <v>0</v>
      </c>
      <c r="K49">
        <v>0</v>
      </c>
      <c r="L49">
        <f t="shared" si="2"/>
        <v>0</v>
      </c>
      <c r="M49">
        <f t="shared" si="3"/>
        <v>0</v>
      </c>
      <c r="N49">
        <f t="shared" si="4"/>
        <v>0</v>
      </c>
      <c r="O49">
        <f t="shared" si="5"/>
        <v>0</v>
      </c>
      <c r="P49">
        <f t="shared" si="6"/>
        <v>55</v>
      </c>
      <c r="Q49">
        <f>VLOOKUP(C49,Locs!A:C,3,0)</f>
        <v>40</v>
      </c>
      <c r="R49">
        <f>VLOOKUP(C49,Locs!A:F,6,0)</f>
        <v>0</v>
      </c>
      <c r="S49">
        <f t="shared" si="7"/>
        <v>0</v>
      </c>
      <c r="T49" t="s">
        <v>766</v>
      </c>
      <c r="U49">
        <v>55</v>
      </c>
    </row>
    <row r="50" spans="1:21" x14ac:dyDescent="0.45">
      <c r="A50">
        <v>44</v>
      </c>
      <c r="B50" t="str">
        <f t="shared" si="0"/>
        <v>IntersectIntervals.dfy-5</v>
      </c>
      <c r="C50" t="s">
        <v>302</v>
      </c>
      <c r="D50">
        <v>5</v>
      </c>
      <c r="E50">
        <v>0</v>
      </c>
      <c r="F50">
        <v>15.2966</v>
      </c>
      <c r="G50">
        <v>2.3906999999999998</v>
      </c>
      <c r="H50">
        <v>15.2943</v>
      </c>
      <c r="I50">
        <v>-1</v>
      </c>
      <c r="J50">
        <v>0</v>
      </c>
      <c r="K50">
        <v>0</v>
      </c>
      <c r="L50">
        <f t="shared" si="2"/>
        <v>0</v>
      </c>
      <c r="M50">
        <f t="shared" si="3"/>
        <v>0</v>
      </c>
      <c r="N50">
        <f t="shared" si="4"/>
        <v>0</v>
      </c>
      <c r="O50">
        <f t="shared" si="5"/>
        <v>0</v>
      </c>
      <c r="P50">
        <f t="shared" si="6"/>
        <v>57</v>
      </c>
      <c r="Q50">
        <f>VLOOKUP(C50,Locs!A:C,3,0)</f>
        <v>40</v>
      </c>
      <c r="R50">
        <f>VLOOKUP(C50,Locs!A:F,6,0)</f>
        <v>0</v>
      </c>
      <c r="S50">
        <f t="shared" si="7"/>
        <v>0</v>
      </c>
      <c r="T50" t="s">
        <v>891</v>
      </c>
      <c r="U50">
        <v>57</v>
      </c>
    </row>
    <row r="51" spans="1:21" x14ac:dyDescent="0.45">
      <c r="A51">
        <v>45</v>
      </c>
      <c r="B51" t="str">
        <f t="shared" si="0"/>
        <v>LinearSearch.dfy-1</v>
      </c>
      <c r="C51" t="s">
        <v>303</v>
      </c>
      <c r="D51">
        <v>1</v>
      </c>
      <c r="E51">
        <v>0</v>
      </c>
      <c r="F51">
        <v>4.7912999999999997</v>
      </c>
      <c r="G51">
        <v>0.79449999999999998</v>
      </c>
      <c r="H51">
        <v>4.7882999999999996</v>
      </c>
      <c r="I51">
        <v>1</v>
      </c>
      <c r="J51">
        <v>0</v>
      </c>
      <c r="K51">
        <v>0</v>
      </c>
      <c r="L51">
        <f t="shared" si="2"/>
        <v>0</v>
      </c>
      <c r="M51">
        <f t="shared" si="3"/>
        <v>0</v>
      </c>
      <c r="N51">
        <f t="shared" si="4"/>
        <v>0</v>
      </c>
      <c r="O51">
        <f t="shared" si="5"/>
        <v>0</v>
      </c>
      <c r="P51">
        <f t="shared" si="6"/>
        <v>23</v>
      </c>
      <c r="Q51">
        <f>VLOOKUP(C51,Locs!A:C,3,0)</f>
        <v>23</v>
      </c>
      <c r="R51">
        <f>VLOOKUP(C51,Locs!A:F,6,0)</f>
        <v>1</v>
      </c>
      <c r="S51">
        <f t="shared" si="7"/>
        <v>0</v>
      </c>
      <c r="T51" t="s">
        <v>352</v>
      </c>
      <c r="U51">
        <v>23</v>
      </c>
    </row>
    <row r="52" spans="1:21" x14ac:dyDescent="0.45">
      <c r="A52">
        <v>46</v>
      </c>
      <c r="B52" t="str">
        <f t="shared" si="0"/>
        <v>LinearSearch.dfy-2</v>
      </c>
      <c r="C52" t="s">
        <v>303</v>
      </c>
      <c r="D52">
        <v>2</v>
      </c>
      <c r="E52">
        <v>0</v>
      </c>
      <c r="F52">
        <v>6.3792</v>
      </c>
      <c r="G52">
        <v>0.83540000000000003</v>
      </c>
      <c r="H52">
        <v>6.3776999999999999</v>
      </c>
      <c r="I52">
        <v>1</v>
      </c>
      <c r="J52">
        <v>0</v>
      </c>
      <c r="K52">
        <v>0</v>
      </c>
      <c r="L52">
        <f t="shared" si="2"/>
        <v>0</v>
      </c>
      <c r="M52">
        <f t="shared" si="3"/>
        <v>0</v>
      </c>
      <c r="N52">
        <f t="shared" si="4"/>
        <v>0</v>
      </c>
      <c r="O52">
        <f t="shared" si="5"/>
        <v>0</v>
      </c>
      <c r="P52">
        <f t="shared" si="6"/>
        <v>23</v>
      </c>
      <c r="Q52">
        <f>VLOOKUP(C52,Locs!A:C,3,0)</f>
        <v>23</v>
      </c>
      <c r="R52">
        <f>VLOOKUP(C52,Locs!A:F,6,0)</f>
        <v>1</v>
      </c>
      <c r="S52">
        <f t="shared" si="7"/>
        <v>0</v>
      </c>
      <c r="T52" t="s">
        <v>353</v>
      </c>
      <c r="U52">
        <v>23</v>
      </c>
    </row>
    <row r="53" spans="1:21" x14ac:dyDescent="0.45">
      <c r="A53">
        <v>47</v>
      </c>
      <c r="B53" t="str">
        <f t="shared" si="0"/>
        <v>LinearSearch.dfy-3</v>
      </c>
      <c r="C53" t="s">
        <v>303</v>
      </c>
      <c r="D53">
        <v>3</v>
      </c>
      <c r="E53">
        <v>0</v>
      </c>
      <c r="F53">
        <v>5.3517999999999999</v>
      </c>
      <c r="G53">
        <v>0.77659999999999996</v>
      </c>
      <c r="H53">
        <v>5.3501000000000003</v>
      </c>
      <c r="I53">
        <v>1</v>
      </c>
      <c r="J53">
        <v>0</v>
      </c>
      <c r="K53">
        <v>0</v>
      </c>
      <c r="L53">
        <f t="shared" si="2"/>
        <v>0</v>
      </c>
      <c r="M53">
        <f t="shared" si="3"/>
        <v>0</v>
      </c>
      <c r="N53">
        <f t="shared" si="4"/>
        <v>0</v>
      </c>
      <c r="O53">
        <f t="shared" si="5"/>
        <v>0</v>
      </c>
      <c r="P53">
        <f t="shared" si="6"/>
        <v>23</v>
      </c>
      <c r="Q53">
        <f>VLOOKUP(C53,Locs!A:C,3,0)</f>
        <v>23</v>
      </c>
      <c r="R53">
        <f>VLOOKUP(C53,Locs!A:F,6,0)</f>
        <v>1</v>
      </c>
      <c r="S53">
        <f t="shared" si="7"/>
        <v>0</v>
      </c>
      <c r="T53" t="s">
        <v>354</v>
      </c>
      <c r="U53">
        <v>23</v>
      </c>
    </row>
    <row r="54" spans="1:21" x14ac:dyDescent="0.45">
      <c r="A54">
        <v>48</v>
      </c>
      <c r="B54" t="str">
        <f t="shared" si="0"/>
        <v>LinearSearch.dfy-4</v>
      </c>
      <c r="C54" t="s">
        <v>303</v>
      </c>
      <c r="D54">
        <v>4</v>
      </c>
      <c r="E54">
        <v>0</v>
      </c>
      <c r="F54">
        <v>4.7995999999999999</v>
      </c>
      <c r="G54">
        <v>1.2525999999999999</v>
      </c>
      <c r="H54">
        <v>4.7727000000000004</v>
      </c>
      <c r="I54">
        <v>1</v>
      </c>
      <c r="J54">
        <v>0</v>
      </c>
      <c r="K54">
        <v>0</v>
      </c>
      <c r="L54">
        <f t="shared" si="2"/>
        <v>0</v>
      </c>
      <c r="M54">
        <f t="shared" si="3"/>
        <v>0</v>
      </c>
      <c r="N54">
        <f t="shared" si="4"/>
        <v>0</v>
      </c>
      <c r="O54">
        <f t="shared" si="5"/>
        <v>0</v>
      </c>
      <c r="P54">
        <f t="shared" si="6"/>
        <v>23</v>
      </c>
      <c r="Q54">
        <f>VLOOKUP(C54,Locs!A:C,3,0)</f>
        <v>23</v>
      </c>
      <c r="R54">
        <f>VLOOKUP(C54,Locs!A:F,6,0)</f>
        <v>1</v>
      </c>
      <c r="S54">
        <f t="shared" si="7"/>
        <v>0</v>
      </c>
      <c r="T54" t="s">
        <v>686</v>
      </c>
      <c r="U54">
        <v>23</v>
      </c>
    </row>
    <row r="55" spans="1:21" x14ac:dyDescent="0.45">
      <c r="A55">
        <v>49</v>
      </c>
      <c r="B55" t="str">
        <f t="shared" si="0"/>
        <v>LinearSearch.dfy-5</v>
      </c>
      <c r="C55" t="s">
        <v>303</v>
      </c>
      <c r="D55">
        <v>5</v>
      </c>
      <c r="E55">
        <v>0</v>
      </c>
      <c r="F55">
        <v>5.2393000000000001</v>
      </c>
      <c r="G55">
        <v>1.2264999999999999</v>
      </c>
      <c r="H55">
        <v>5.2370000000000001</v>
      </c>
      <c r="I55">
        <v>1</v>
      </c>
      <c r="J55">
        <v>0</v>
      </c>
      <c r="K55">
        <v>0</v>
      </c>
      <c r="L55">
        <f t="shared" si="2"/>
        <v>0</v>
      </c>
      <c r="M55">
        <f t="shared" si="3"/>
        <v>0</v>
      </c>
      <c r="N55">
        <f t="shared" si="4"/>
        <v>0</v>
      </c>
      <c r="O55">
        <f t="shared" si="5"/>
        <v>0</v>
      </c>
      <c r="P55">
        <f t="shared" si="6"/>
        <v>24</v>
      </c>
      <c r="Q55">
        <f>VLOOKUP(C55,Locs!A:C,3,0)</f>
        <v>23</v>
      </c>
      <c r="R55">
        <f>VLOOKUP(C55,Locs!A:F,6,0)</f>
        <v>1</v>
      </c>
      <c r="S55">
        <f t="shared" si="7"/>
        <v>0</v>
      </c>
      <c r="T55" t="s">
        <v>767</v>
      </c>
      <c r="U55">
        <v>24</v>
      </c>
    </row>
    <row r="56" spans="1:21" x14ac:dyDescent="0.45">
      <c r="A56">
        <v>50</v>
      </c>
      <c r="B56" t="str">
        <f t="shared" si="0"/>
        <v>LongestPrefix.dfy-1</v>
      </c>
      <c r="C56" t="s">
        <v>7</v>
      </c>
      <c r="D56">
        <v>1</v>
      </c>
      <c r="E56">
        <v>0</v>
      </c>
      <c r="F56">
        <v>4.4295999999999998</v>
      </c>
      <c r="G56">
        <v>0.80549999999999999</v>
      </c>
      <c r="H56">
        <v>4.4268999999999998</v>
      </c>
      <c r="I56">
        <v>1</v>
      </c>
      <c r="J56">
        <v>0</v>
      </c>
      <c r="K56">
        <v>0</v>
      </c>
      <c r="L56">
        <f t="shared" si="2"/>
        <v>0</v>
      </c>
      <c r="M56">
        <f t="shared" si="3"/>
        <v>0</v>
      </c>
      <c r="N56">
        <f t="shared" si="4"/>
        <v>0</v>
      </c>
      <c r="O56">
        <f t="shared" si="5"/>
        <v>0</v>
      </c>
      <c r="P56">
        <f t="shared" si="6"/>
        <v>19</v>
      </c>
      <c r="Q56">
        <f>VLOOKUP(C56,Locs!A:C,3,0)</f>
        <v>20</v>
      </c>
      <c r="R56">
        <f>VLOOKUP(C56,Locs!A:F,6,0)</f>
        <v>1</v>
      </c>
      <c r="S56">
        <f t="shared" si="7"/>
        <v>0</v>
      </c>
      <c r="T56" t="s">
        <v>355</v>
      </c>
      <c r="U56">
        <v>19</v>
      </c>
    </row>
    <row r="57" spans="1:21" x14ac:dyDescent="0.45">
      <c r="A57">
        <v>51</v>
      </c>
      <c r="B57" t="str">
        <f t="shared" si="0"/>
        <v>LongestPrefix.dfy-2</v>
      </c>
      <c r="C57" t="s">
        <v>7</v>
      </c>
      <c r="D57">
        <v>2</v>
      </c>
      <c r="E57">
        <v>0</v>
      </c>
      <c r="F57">
        <v>4.6104000000000003</v>
      </c>
      <c r="G57">
        <v>0.77400000000000002</v>
      </c>
      <c r="H57">
        <v>4.6082999999999998</v>
      </c>
      <c r="I57">
        <v>1</v>
      </c>
      <c r="J57">
        <v>0</v>
      </c>
      <c r="K57">
        <v>0</v>
      </c>
      <c r="L57">
        <f t="shared" si="2"/>
        <v>0</v>
      </c>
      <c r="M57">
        <f t="shared" si="3"/>
        <v>0</v>
      </c>
      <c r="N57">
        <f t="shared" si="4"/>
        <v>0</v>
      </c>
      <c r="O57">
        <f t="shared" si="5"/>
        <v>0</v>
      </c>
      <c r="P57">
        <f t="shared" si="6"/>
        <v>19</v>
      </c>
      <c r="Q57">
        <f>VLOOKUP(C57,Locs!A:C,3,0)</f>
        <v>20</v>
      </c>
      <c r="R57">
        <f>VLOOKUP(C57,Locs!A:F,6,0)</f>
        <v>1</v>
      </c>
      <c r="S57">
        <f t="shared" si="7"/>
        <v>0</v>
      </c>
      <c r="T57" t="s">
        <v>356</v>
      </c>
      <c r="U57">
        <v>19</v>
      </c>
    </row>
    <row r="58" spans="1:21" x14ac:dyDescent="0.45">
      <c r="A58">
        <v>52</v>
      </c>
      <c r="B58" t="str">
        <f t="shared" si="0"/>
        <v>LongestPrefix.dfy-3</v>
      </c>
      <c r="C58" t="s">
        <v>7</v>
      </c>
      <c r="D58">
        <v>3</v>
      </c>
      <c r="E58">
        <v>0</v>
      </c>
      <c r="F58">
        <v>4.8887</v>
      </c>
      <c r="G58">
        <v>0.79379999999999995</v>
      </c>
      <c r="H58">
        <v>4.8865999999999996</v>
      </c>
      <c r="I58">
        <v>1</v>
      </c>
      <c r="J58">
        <v>0</v>
      </c>
      <c r="K58">
        <v>0</v>
      </c>
      <c r="L58">
        <f t="shared" si="2"/>
        <v>0</v>
      </c>
      <c r="M58">
        <f t="shared" si="3"/>
        <v>0</v>
      </c>
      <c r="N58">
        <f t="shared" si="4"/>
        <v>0</v>
      </c>
      <c r="O58">
        <f t="shared" si="5"/>
        <v>0</v>
      </c>
      <c r="P58">
        <f t="shared" si="6"/>
        <v>19</v>
      </c>
      <c r="Q58">
        <f>VLOOKUP(C58,Locs!A:C,3,0)</f>
        <v>20</v>
      </c>
      <c r="R58">
        <f>VLOOKUP(C58,Locs!A:F,6,0)</f>
        <v>1</v>
      </c>
      <c r="S58">
        <f t="shared" si="7"/>
        <v>0</v>
      </c>
      <c r="T58" t="s">
        <v>357</v>
      </c>
      <c r="U58">
        <v>19</v>
      </c>
    </row>
    <row r="59" spans="1:21" x14ac:dyDescent="0.45">
      <c r="A59">
        <v>53</v>
      </c>
      <c r="B59" t="str">
        <f t="shared" si="0"/>
        <v>LongestPrefix.dfy-4</v>
      </c>
      <c r="C59" t="s">
        <v>7</v>
      </c>
      <c r="D59">
        <v>4</v>
      </c>
      <c r="E59">
        <v>0</v>
      </c>
      <c r="F59">
        <v>5.3129</v>
      </c>
      <c r="G59">
        <v>1.2039</v>
      </c>
      <c r="H59">
        <v>5.2877000000000001</v>
      </c>
      <c r="I59">
        <v>1</v>
      </c>
      <c r="J59">
        <v>0</v>
      </c>
      <c r="K59">
        <v>0</v>
      </c>
      <c r="L59">
        <f t="shared" si="2"/>
        <v>0</v>
      </c>
      <c r="M59">
        <f t="shared" si="3"/>
        <v>0</v>
      </c>
      <c r="N59">
        <f t="shared" si="4"/>
        <v>0</v>
      </c>
      <c r="O59">
        <f t="shared" si="5"/>
        <v>0</v>
      </c>
      <c r="P59">
        <f t="shared" si="6"/>
        <v>19</v>
      </c>
      <c r="Q59">
        <f>VLOOKUP(C59,Locs!A:C,3,0)</f>
        <v>20</v>
      </c>
      <c r="R59">
        <f>VLOOKUP(C59,Locs!A:F,6,0)</f>
        <v>1</v>
      </c>
      <c r="S59">
        <f t="shared" si="7"/>
        <v>0</v>
      </c>
      <c r="T59" t="s">
        <v>1121</v>
      </c>
      <c r="U59">
        <v>19</v>
      </c>
    </row>
    <row r="60" spans="1:21" x14ac:dyDescent="0.45">
      <c r="A60">
        <v>54</v>
      </c>
      <c r="B60" t="str">
        <f t="shared" si="0"/>
        <v>LongestPrefix.dfy-5</v>
      </c>
      <c r="C60" t="s">
        <v>7</v>
      </c>
      <c r="D60">
        <v>5</v>
      </c>
      <c r="E60">
        <v>0</v>
      </c>
      <c r="F60">
        <v>5.3174999999999999</v>
      </c>
      <c r="G60">
        <v>1.1942999999999999</v>
      </c>
      <c r="H60">
        <v>5.3152999999999997</v>
      </c>
      <c r="I60">
        <v>1</v>
      </c>
      <c r="J60">
        <v>0</v>
      </c>
      <c r="K60">
        <v>0</v>
      </c>
      <c r="L60">
        <f t="shared" si="2"/>
        <v>0</v>
      </c>
      <c r="M60">
        <f t="shared" si="3"/>
        <v>0</v>
      </c>
      <c r="N60">
        <f t="shared" si="4"/>
        <v>0</v>
      </c>
      <c r="O60">
        <f t="shared" si="5"/>
        <v>0</v>
      </c>
      <c r="P60">
        <f t="shared" si="6"/>
        <v>19</v>
      </c>
      <c r="Q60">
        <f>VLOOKUP(C60,Locs!A:C,3,0)</f>
        <v>20</v>
      </c>
      <c r="R60">
        <f>VLOOKUP(C60,Locs!A:F,6,0)</f>
        <v>1</v>
      </c>
      <c r="S60">
        <f t="shared" si="7"/>
        <v>0</v>
      </c>
      <c r="T60" t="s">
        <v>1122</v>
      </c>
      <c r="U60">
        <v>19</v>
      </c>
    </row>
    <row r="61" spans="1:21" x14ac:dyDescent="0.45">
      <c r="A61">
        <v>55</v>
      </c>
      <c r="B61" t="str">
        <f t="shared" si="0"/>
        <v>MakeBuckets.dfy-1</v>
      </c>
      <c r="C61" t="s">
        <v>8</v>
      </c>
      <c r="D61">
        <v>1</v>
      </c>
      <c r="E61">
        <v>0</v>
      </c>
      <c r="F61">
        <v>14.280200000000001</v>
      </c>
      <c r="G61">
        <v>1.8119000000000001</v>
      </c>
      <c r="H61">
        <v>14.2545</v>
      </c>
      <c r="I61">
        <v>-1</v>
      </c>
      <c r="J61">
        <v>0</v>
      </c>
      <c r="K61">
        <v>0</v>
      </c>
      <c r="L61">
        <f t="shared" si="2"/>
        <v>0</v>
      </c>
      <c r="M61">
        <f t="shared" si="3"/>
        <v>0</v>
      </c>
      <c r="N61">
        <f t="shared" si="4"/>
        <v>0</v>
      </c>
      <c r="O61">
        <f t="shared" si="5"/>
        <v>0</v>
      </c>
      <c r="P61">
        <f t="shared" si="6"/>
        <v>87</v>
      </c>
      <c r="Q61">
        <f>VLOOKUP(C61,Locs!A:C,3,0)</f>
        <v>45</v>
      </c>
      <c r="R61">
        <f>VLOOKUP(C61,Locs!A:F,6,0)</f>
        <v>4</v>
      </c>
      <c r="S61">
        <f t="shared" si="7"/>
        <v>0</v>
      </c>
      <c r="T61" t="s">
        <v>358</v>
      </c>
      <c r="U61">
        <v>87</v>
      </c>
    </row>
    <row r="62" spans="1:21" x14ac:dyDescent="0.45">
      <c r="A62">
        <v>56</v>
      </c>
      <c r="B62" t="str">
        <f t="shared" si="0"/>
        <v>MakeBuckets.dfy-2</v>
      </c>
      <c r="C62" t="s">
        <v>8</v>
      </c>
      <c r="D62">
        <v>2</v>
      </c>
      <c r="E62">
        <v>0</v>
      </c>
      <c r="F62">
        <v>13.646800000000001</v>
      </c>
      <c r="G62">
        <v>1.7875000000000001</v>
      </c>
      <c r="H62">
        <v>13.645099999999999</v>
      </c>
      <c r="I62">
        <v>-1</v>
      </c>
      <c r="J62">
        <v>0</v>
      </c>
      <c r="K62">
        <v>0</v>
      </c>
      <c r="L62">
        <f t="shared" si="2"/>
        <v>0</v>
      </c>
      <c r="M62">
        <f t="shared" si="3"/>
        <v>0</v>
      </c>
      <c r="N62">
        <f t="shared" si="4"/>
        <v>0</v>
      </c>
      <c r="O62">
        <f t="shared" si="5"/>
        <v>0</v>
      </c>
      <c r="P62">
        <f t="shared" si="6"/>
        <v>63</v>
      </c>
      <c r="Q62">
        <f>VLOOKUP(C62,Locs!A:C,3,0)</f>
        <v>45</v>
      </c>
      <c r="R62">
        <f>VLOOKUP(C62,Locs!A:F,6,0)</f>
        <v>4</v>
      </c>
      <c r="S62">
        <f t="shared" si="7"/>
        <v>0</v>
      </c>
      <c r="T62" t="s">
        <v>359</v>
      </c>
      <c r="U62">
        <v>63</v>
      </c>
    </row>
    <row r="63" spans="1:21" x14ac:dyDescent="0.45">
      <c r="A63">
        <v>57</v>
      </c>
      <c r="B63" t="str">
        <f t="shared" si="0"/>
        <v>MakeBuckets.dfy-3</v>
      </c>
      <c r="C63" t="s">
        <v>8</v>
      </c>
      <c r="D63">
        <v>3</v>
      </c>
      <c r="E63">
        <v>0</v>
      </c>
      <c r="F63">
        <v>14.947100000000001</v>
      </c>
      <c r="G63">
        <v>1.8148</v>
      </c>
      <c r="H63">
        <v>14.945499999999999</v>
      </c>
      <c r="I63">
        <v>-1</v>
      </c>
      <c r="J63">
        <v>0</v>
      </c>
      <c r="K63">
        <v>0</v>
      </c>
      <c r="L63">
        <f t="shared" si="2"/>
        <v>0</v>
      </c>
      <c r="M63">
        <f t="shared" si="3"/>
        <v>0</v>
      </c>
      <c r="N63">
        <f t="shared" si="4"/>
        <v>0</v>
      </c>
      <c r="O63">
        <f t="shared" si="5"/>
        <v>0</v>
      </c>
      <c r="P63">
        <f t="shared" si="6"/>
        <v>63</v>
      </c>
      <c r="Q63">
        <f>VLOOKUP(C63,Locs!A:C,3,0)</f>
        <v>45</v>
      </c>
      <c r="R63">
        <f>VLOOKUP(C63,Locs!A:F,6,0)</f>
        <v>4</v>
      </c>
      <c r="S63">
        <f t="shared" si="7"/>
        <v>0</v>
      </c>
      <c r="T63" t="s">
        <v>360</v>
      </c>
      <c r="U63">
        <v>63</v>
      </c>
    </row>
    <row r="64" spans="1:21" x14ac:dyDescent="0.45">
      <c r="A64">
        <v>58</v>
      </c>
      <c r="B64" t="str">
        <f t="shared" si="0"/>
        <v>MakeBuckets.dfy-4</v>
      </c>
      <c r="C64" t="s">
        <v>8</v>
      </c>
      <c r="D64">
        <v>4</v>
      </c>
      <c r="E64">
        <v>0</v>
      </c>
      <c r="F64">
        <v>13.7163</v>
      </c>
      <c r="G64">
        <v>2.4588999999999999</v>
      </c>
      <c r="H64">
        <v>13.6945</v>
      </c>
      <c r="I64">
        <v>-1</v>
      </c>
      <c r="J64">
        <v>0</v>
      </c>
      <c r="K64">
        <v>0</v>
      </c>
      <c r="L64">
        <f t="shared" si="2"/>
        <v>0</v>
      </c>
      <c r="M64">
        <f t="shared" si="3"/>
        <v>0</v>
      </c>
      <c r="N64">
        <f t="shared" si="4"/>
        <v>0</v>
      </c>
      <c r="O64">
        <f t="shared" si="5"/>
        <v>0</v>
      </c>
      <c r="P64">
        <f t="shared" si="6"/>
        <v>63</v>
      </c>
      <c r="Q64">
        <f>VLOOKUP(C64,Locs!A:C,3,0)</f>
        <v>45</v>
      </c>
      <c r="R64">
        <f>VLOOKUP(C64,Locs!A:F,6,0)</f>
        <v>4</v>
      </c>
      <c r="S64">
        <f t="shared" si="7"/>
        <v>0</v>
      </c>
      <c r="T64" t="s">
        <v>687</v>
      </c>
      <c r="U64">
        <v>63</v>
      </c>
    </row>
    <row r="65" spans="1:21" x14ac:dyDescent="0.45">
      <c r="A65">
        <v>59</v>
      </c>
      <c r="B65" t="str">
        <f t="shared" si="0"/>
        <v>MakeBuckets.dfy-5</v>
      </c>
      <c r="C65" t="s">
        <v>8</v>
      </c>
      <c r="D65">
        <v>5</v>
      </c>
      <c r="E65">
        <v>0</v>
      </c>
      <c r="F65">
        <v>15.421900000000001</v>
      </c>
      <c r="G65">
        <v>2.4142999999999999</v>
      </c>
      <c r="H65">
        <v>15.419600000000001</v>
      </c>
      <c r="I65">
        <v>1</v>
      </c>
      <c r="J65">
        <v>0</v>
      </c>
      <c r="K65">
        <v>0</v>
      </c>
      <c r="L65">
        <f t="shared" si="2"/>
        <v>0</v>
      </c>
      <c r="M65">
        <f t="shared" si="3"/>
        <v>0</v>
      </c>
      <c r="N65">
        <f t="shared" si="4"/>
        <v>0</v>
      </c>
      <c r="O65">
        <f t="shared" si="5"/>
        <v>0</v>
      </c>
      <c r="P65">
        <f t="shared" si="6"/>
        <v>70</v>
      </c>
      <c r="Q65">
        <f>VLOOKUP(C65,Locs!A:C,3,0)</f>
        <v>45</v>
      </c>
      <c r="R65">
        <f>VLOOKUP(C65,Locs!A:F,6,0)</f>
        <v>4</v>
      </c>
      <c r="S65">
        <f t="shared" si="7"/>
        <v>0</v>
      </c>
      <c r="T65" t="s">
        <v>688</v>
      </c>
      <c r="U65">
        <v>70</v>
      </c>
    </row>
    <row r="66" spans="1:21" x14ac:dyDescent="0.45">
      <c r="A66">
        <v>60</v>
      </c>
      <c r="B66" t="str">
        <f t="shared" si="0"/>
        <v>MaxDistEqual.dfy-1</v>
      </c>
      <c r="C66" t="s">
        <v>304</v>
      </c>
      <c r="D66">
        <v>1</v>
      </c>
      <c r="E66">
        <v>1</v>
      </c>
      <c r="F66">
        <v>13.4018</v>
      </c>
      <c r="G66">
        <v>1.7290000000000001</v>
      </c>
      <c r="H66">
        <v>13.399699999999999</v>
      </c>
      <c r="I66">
        <v>1</v>
      </c>
      <c r="J66">
        <v>1</v>
      </c>
      <c r="K66">
        <v>1</v>
      </c>
      <c r="L66">
        <f t="shared" si="2"/>
        <v>2</v>
      </c>
      <c r="M66">
        <f t="shared" si="3"/>
        <v>1</v>
      </c>
      <c r="N66">
        <f t="shared" si="4"/>
        <v>1</v>
      </c>
      <c r="O66">
        <f t="shared" si="5"/>
        <v>1</v>
      </c>
      <c r="P66">
        <f t="shared" si="6"/>
        <v>52</v>
      </c>
      <c r="Q66">
        <f>VLOOKUP(C66,Locs!A:C,3,0)</f>
        <v>39</v>
      </c>
      <c r="R66">
        <f>VLOOKUP(C66,Locs!A:F,6,0)</f>
        <v>2</v>
      </c>
      <c r="S66">
        <f t="shared" si="7"/>
        <v>1</v>
      </c>
      <c r="T66" t="s">
        <v>361</v>
      </c>
      <c r="U66">
        <v>52</v>
      </c>
    </row>
    <row r="67" spans="1:21" x14ac:dyDescent="0.45">
      <c r="A67">
        <v>61</v>
      </c>
      <c r="B67" t="str">
        <f t="shared" si="0"/>
        <v>MaxDistEqual.dfy-2</v>
      </c>
      <c r="C67" t="s">
        <v>304</v>
      </c>
      <c r="D67">
        <v>2</v>
      </c>
      <c r="E67">
        <v>1</v>
      </c>
      <c r="F67">
        <v>10.539</v>
      </c>
      <c r="G67">
        <v>1.7728999999999999</v>
      </c>
      <c r="H67">
        <v>10.5374</v>
      </c>
      <c r="I67">
        <v>1</v>
      </c>
      <c r="J67">
        <v>1</v>
      </c>
      <c r="K67">
        <v>1</v>
      </c>
      <c r="L67">
        <f t="shared" ref="L67:L130" si="8">COUNTIFS(C:C,C67,E:E,1)</f>
        <v>2</v>
      </c>
      <c r="M67">
        <f t="shared" ref="M67:M130" si="9">_xlfn.MINIFS(D:D,C:C,C67,E:E,1)</f>
        <v>1</v>
      </c>
      <c r="N67">
        <f t="shared" ref="N67:N130" si="10">CHOOSE(L67+1,0,2/3,1,1)</f>
        <v>1</v>
      </c>
      <c r="O67">
        <f t="shared" ref="O67:O130" si="11">IF(L67&gt;0,1,0)</f>
        <v>1</v>
      </c>
      <c r="P67">
        <f t="shared" ref="P67:P130" si="12">VLOOKUP(LEFT(C67,LEN(C67)-4)&amp;"_"&amp;D67&amp;"_llm.dfy",T:U,2,0)</f>
        <v>50</v>
      </c>
      <c r="Q67">
        <f>VLOOKUP(C67,Locs!A:C,3,0)</f>
        <v>39</v>
      </c>
      <c r="R67">
        <f>VLOOKUP(C67,Locs!A:F,6,0)</f>
        <v>2</v>
      </c>
      <c r="S67">
        <f t="shared" ref="S67:S130" si="13">_xlfn.MINIFS(D:D,C:C,C67,E:E,1)</f>
        <v>1</v>
      </c>
      <c r="T67" t="s">
        <v>362</v>
      </c>
      <c r="U67">
        <v>50</v>
      </c>
    </row>
    <row r="68" spans="1:21" x14ac:dyDescent="0.45">
      <c r="A68">
        <v>62</v>
      </c>
      <c r="B68" t="str">
        <f t="shared" si="0"/>
        <v>MaxDistEqual.dfy-3</v>
      </c>
      <c r="C68" t="s">
        <v>304</v>
      </c>
      <c r="D68">
        <v>3</v>
      </c>
      <c r="E68">
        <v>0</v>
      </c>
      <c r="F68">
        <v>12.6526</v>
      </c>
      <c r="G68">
        <v>1.7836000000000001</v>
      </c>
      <c r="H68">
        <v>12.651</v>
      </c>
      <c r="I68">
        <v>-1</v>
      </c>
      <c r="J68">
        <v>0</v>
      </c>
      <c r="K68">
        <v>0</v>
      </c>
      <c r="L68">
        <f t="shared" si="8"/>
        <v>2</v>
      </c>
      <c r="M68">
        <f t="shared" si="9"/>
        <v>1</v>
      </c>
      <c r="N68">
        <f t="shared" si="10"/>
        <v>1</v>
      </c>
      <c r="O68">
        <f t="shared" si="11"/>
        <v>1</v>
      </c>
      <c r="P68">
        <f t="shared" si="12"/>
        <v>53</v>
      </c>
      <c r="Q68">
        <f>VLOOKUP(C68,Locs!A:C,3,0)</f>
        <v>39</v>
      </c>
      <c r="R68">
        <f>VLOOKUP(C68,Locs!A:F,6,0)</f>
        <v>2</v>
      </c>
      <c r="S68">
        <f t="shared" si="13"/>
        <v>1</v>
      </c>
      <c r="T68" t="s">
        <v>363</v>
      </c>
      <c r="U68">
        <v>53</v>
      </c>
    </row>
    <row r="69" spans="1:21" x14ac:dyDescent="0.45">
      <c r="A69">
        <v>63</v>
      </c>
      <c r="B69" t="str">
        <f t="shared" si="0"/>
        <v>Merge.dfy-1</v>
      </c>
      <c r="C69" t="s">
        <v>200</v>
      </c>
      <c r="D69">
        <v>1</v>
      </c>
      <c r="E69">
        <v>-1</v>
      </c>
      <c r="F69">
        <v>13.6683</v>
      </c>
      <c r="G69">
        <v>0.26469999999999999</v>
      </c>
      <c r="H69">
        <v>13.6645</v>
      </c>
      <c r="I69">
        <v>-1</v>
      </c>
      <c r="J69">
        <v>-1</v>
      </c>
      <c r="K69">
        <v>-1</v>
      </c>
      <c r="L69">
        <f t="shared" si="8"/>
        <v>0</v>
      </c>
      <c r="M69">
        <f t="shared" si="9"/>
        <v>0</v>
      </c>
      <c r="N69">
        <f t="shared" si="10"/>
        <v>0</v>
      </c>
      <c r="O69">
        <f t="shared" si="11"/>
        <v>0</v>
      </c>
      <c r="P69">
        <f t="shared" si="12"/>
        <v>51</v>
      </c>
      <c r="Q69">
        <f>VLOOKUP(C69,Locs!A:C,3,0)</f>
        <v>42</v>
      </c>
      <c r="R69">
        <f>VLOOKUP(C69,Locs!A:F,6,0)</f>
        <v>6</v>
      </c>
      <c r="S69">
        <f t="shared" si="13"/>
        <v>0</v>
      </c>
      <c r="T69" t="s">
        <v>364</v>
      </c>
      <c r="U69">
        <v>51</v>
      </c>
    </row>
    <row r="70" spans="1:21" x14ac:dyDescent="0.45">
      <c r="A70">
        <v>64</v>
      </c>
      <c r="B70" t="str">
        <f t="shared" si="0"/>
        <v>Merge.dfy-2</v>
      </c>
      <c r="C70" t="s">
        <v>200</v>
      </c>
      <c r="D70">
        <v>2</v>
      </c>
      <c r="E70">
        <v>0</v>
      </c>
      <c r="F70">
        <v>18.329999999999998</v>
      </c>
      <c r="G70">
        <v>1.8078000000000001</v>
      </c>
      <c r="H70">
        <v>18.3278</v>
      </c>
      <c r="I70">
        <v>-1</v>
      </c>
      <c r="J70">
        <v>0</v>
      </c>
      <c r="K70">
        <v>0</v>
      </c>
      <c r="L70">
        <f t="shared" si="8"/>
        <v>0</v>
      </c>
      <c r="M70">
        <f t="shared" si="9"/>
        <v>0</v>
      </c>
      <c r="N70">
        <f t="shared" si="10"/>
        <v>0</v>
      </c>
      <c r="O70">
        <f t="shared" si="11"/>
        <v>0</v>
      </c>
      <c r="P70">
        <f t="shared" si="12"/>
        <v>70</v>
      </c>
      <c r="Q70">
        <f>VLOOKUP(C70,Locs!A:C,3,0)</f>
        <v>42</v>
      </c>
      <c r="R70">
        <f>VLOOKUP(C70,Locs!A:F,6,0)</f>
        <v>6</v>
      </c>
      <c r="S70">
        <f t="shared" si="13"/>
        <v>0</v>
      </c>
      <c r="T70" t="s">
        <v>365</v>
      </c>
      <c r="U70">
        <v>70</v>
      </c>
    </row>
    <row r="71" spans="1:21" x14ac:dyDescent="0.45">
      <c r="A71">
        <v>65</v>
      </c>
      <c r="B71" t="str">
        <f t="shared" ref="B71:B134" si="14">C71&amp;"-"&amp;D71</f>
        <v>Merge.dfy-3</v>
      </c>
      <c r="C71" t="s">
        <v>200</v>
      </c>
      <c r="D71">
        <v>3</v>
      </c>
      <c r="E71">
        <v>-1</v>
      </c>
      <c r="F71">
        <v>13.2684</v>
      </c>
      <c r="G71">
        <v>0.27189999999999998</v>
      </c>
      <c r="H71">
        <v>13.2667</v>
      </c>
      <c r="I71">
        <v>-1</v>
      </c>
      <c r="J71">
        <v>-1</v>
      </c>
      <c r="K71">
        <v>-1</v>
      </c>
      <c r="L71">
        <f t="shared" si="8"/>
        <v>0</v>
      </c>
      <c r="M71">
        <f t="shared" si="9"/>
        <v>0</v>
      </c>
      <c r="N71">
        <f t="shared" si="10"/>
        <v>0</v>
      </c>
      <c r="O71">
        <f t="shared" si="11"/>
        <v>0</v>
      </c>
      <c r="P71">
        <f t="shared" si="12"/>
        <v>51</v>
      </c>
      <c r="Q71">
        <f>VLOOKUP(C71,Locs!A:C,3,0)</f>
        <v>42</v>
      </c>
      <c r="R71">
        <f>VLOOKUP(C71,Locs!A:F,6,0)</f>
        <v>6</v>
      </c>
      <c r="S71">
        <f t="shared" si="13"/>
        <v>0</v>
      </c>
      <c r="T71" t="s">
        <v>366</v>
      </c>
      <c r="U71">
        <v>51</v>
      </c>
    </row>
    <row r="72" spans="1:21" x14ac:dyDescent="0.45">
      <c r="A72">
        <v>66</v>
      </c>
      <c r="B72" t="str">
        <f t="shared" si="14"/>
        <v>Merge.dfy-4</v>
      </c>
      <c r="C72" t="s">
        <v>200</v>
      </c>
      <c r="D72">
        <v>4</v>
      </c>
      <c r="E72">
        <v>0</v>
      </c>
      <c r="F72">
        <v>11.030799999999999</v>
      </c>
      <c r="G72">
        <v>2.2820999999999998</v>
      </c>
      <c r="H72">
        <v>11.0093</v>
      </c>
      <c r="I72">
        <v>-1</v>
      </c>
      <c r="J72">
        <v>0</v>
      </c>
      <c r="K72">
        <v>0</v>
      </c>
      <c r="L72">
        <f t="shared" si="8"/>
        <v>0</v>
      </c>
      <c r="M72">
        <f t="shared" si="9"/>
        <v>0</v>
      </c>
      <c r="N72">
        <f t="shared" si="10"/>
        <v>0</v>
      </c>
      <c r="O72">
        <f t="shared" si="11"/>
        <v>0</v>
      </c>
      <c r="P72">
        <f t="shared" si="12"/>
        <v>46</v>
      </c>
      <c r="Q72">
        <f>VLOOKUP(C72,Locs!A:C,3,0)</f>
        <v>42</v>
      </c>
      <c r="R72">
        <f>VLOOKUP(C72,Locs!A:F,6,0)</f>
        <v>6</v>
      </c>
      <c r="S72">
        <f t="shared" si="13"/>
        <v>0</v>
      </c>
      <c r="T72" t="s">
        <v>772</v>
      </c>
      <c r="U72">
        <v>46</v>
      </c>
    </row>
    <row r="73" spans="1:21" x14ac:dyDescent="0.45">
      <c r="A73">
        <v>67</v>
      </c>
      <c r="B73" t="str">
        <f t="shared" si="14"/>
        <v>Merge.dfy-5</v>
      </c>
      <c r="C73" t="s">
        <v>200</v>
      </c>
      <c r="D73">
        <v>5</v>
      </c>
      <c r="E73">
        <v>0</v>
      </c>
      <c r="F73">
        <v>19.349499999999999</v>
      </c>
      <c r="G73">
        <v>62.652999999999999</v>
      </c>
      <c r="H73">
        <v>19.347100000000001</v>
      </c>
      <c r="I73">
        <v>-1</v>
      </c>
      <c r="J73">
        <v>0</v>
      </c>
      <c r="K73">
        <v>0</v>
      </c>
      <c r="L73">
        <f t="shared" si="8"/>
        <v>0</v>
      </c>
      <c r="M73">
        <f t="shared" si="9"/>
        <v>0</v>
      </c>
      <c r="N73">
        <f t="shared" si="10"/>
        <v>0</v>
      </c>
      <c r="O73">
        <f t="shared" si="11"/>
        <v>0</v>
      </c>
      <c r="P73">
        <f t="shared" si="12"/>
        <v>89</v>
      </c>
      <c r="Q73">
        <f>VLOOKUP(C73,Locs!A:C,3,0)</f>
        <v>42</v>
      </c>
      <c r="R73">
        <f>VLOOKUP(C73,Locs!A:F,6,0)</f>
        <v>6</v>
      </c>
      <c r="S73">
        <f t="shared" si="13"/>
        <v>0</v>
      </c>
      <c r="T73" t="s">
        <v>908</v>
      </c>
      <c r="U73">
        <v>89</v>
      </c>
    </row>
    <row r="74" spans="1:21" x14ac:dyDescent="0.45">
      <c r="A74">
        <v>68</v>
      </c>
      <c r="B74" t="str">
        <f t="shared" si="14"/>
        <v>Mode.dfy-1</v>
      </c>
      <c r="C74" t="s">
        <v>305</v>
      </c>
      <c r="D74">
        <v>1</v>
      </c>
      <c r="E74">
        <v>0</v>
      </c>
      <c r="F74">
        <v>9.1867999999999999</v>
      </c>
      <c r="G74">
        <v>1.7347999999999999</v>
      </c>
      <c r="H74">
        <v>9.1834000000000007</v>
      </c>
      <c r="I74">
        <v>-1</v>
      </c>
      <c r="J74">
        <v>0</v>
      </c>
      <c r="K74">
        <v>0</v>
      </c>
      <c r="L74">
        <f t="shared" si="8"/>
        <v>0</v>
      </c>
      <c r="M74">
        <f t="shared" si="9"/>
        <v>0</v>
      </c>
      <c r="N74">
        <f t="shared" si="10"/>
        <v>0</v>
      </c>
      <c r="O74">
        <f t="shared" si="11"/>
        <v>0</v>
      </c>
      <c r="P74">
        <f t="shared" si="12"/>
        <v>46</v>
      </c>
      <c r="Q74">
        <f>VLOOKUP(C74,Locs!A:C,3,0)</f>
        <v>46</v>
      </c>
      <c r="R74">
        <f>VLOOKUP(C74,Locs!A:F,6,0)</f>
        <v>3</v>
      </c>
      <c r="S74">
        <f t="shared" si="13"/>
        <v>0</v>
      </c>
      <c r="T74" t="s">
        <v>367</v>
      </c>
      <c r="U74">
        <v>46</v>
      </c>
    </row>
    <row r="75" spans="1:21" x14ac:dyDescent="0.45">
      <c r="A75">
        <v>69</v>
      </c>
      <c r="B75" t="str">
        <f t="shared" si="14"/>
        <v>Mode.dfy-2</v>
      </c>
      <c r="C75" t="s">
        <v>305</v>
      </c>
      <c r="D75">
        <v>2</v>
      </c>
      <c r="E75">
        <v>0</v>
      </c>
      <c r="F75">
        <v>11.347300000000001</v>
      </c>
      <c r="G75">
        <v>1.7782</v>
      </c>
      <c r="H75">
        <v>11.340400000000001</v>
      </c>
      <c r="I75">
        <v>-1</v>
      </c>
      <c r="J75">
        <v>0</v>
      </c>
      <c r="K75">
        <v>0</v>
      </c>
      <c r="L75">
        <f t="shared" si="8"/>
        <v>0</v>
      </c>
      <c r="M75">
        <f t="shared" si="9"/>
        <v>0</v>
      </c>
      <c r="N75">
        <f t="shared" si="10"/>
        <v>0</v>
      </c>
      <c r="O75">
        <f t="shared" si="11"/>
        <v>0</v>
      </c>
      <c r="P75">
        <f t="shared" si="12"/>
        <v>50</v>
      </c>
      <c r="Q75">
        <f>VLOOKUP(C75,Locs!A:C,3,0)</f>
        <v>46</v>
      </c>
      <c r="R75">
        <f>VLOOKUP(C75,Locs!A:F,6,0)</f>
        <v>3</v>
      </c>
      <c r="S75">
        <f t="shared" si="13"/>
        <v>0</v>
      </c>
      <c r="T75" t="s">
        <v>368</v>
      </c>
      <c r="U75">
        <v>50</v>
      </c>
    </row>
    <row r="76" spans="1:21" x14ac:dyDescent="0.45">
      <c r="A76">
        <v>70</v>
      </c>
      <c r="B76" t="str">
        <f t="shared" si="14"/>
        <v>Mode.dfy-3</v>
      </c>
      <c r="C76" t="s">
        <v>305</v>
      </c>
      <c r="D76">
        <v>3</v>
      </c>
      <c r="E76">
        <v>0</v>
      </c>
      <c r="F76">
        <v>7.5572999999999997</v>
      </c>
      <c r="G76">
        <v>1.6851</v>
      </c>
      <c r="H76">
        <v>7.5556999999999999</v>
      </c>
      <c r="I76">
        <v>-1</v>
      </c>
      <c r="J76">
        <v>0</v>
      </c>
      <c r="K76">
        <v>0</v>
      </c>
      <c r="L76">
        <f t="shared" si="8"/>
        <v>0</v>
      </c>
      <c r="M76">
        <f t="shared" si="9"/>
        <v>0</v>
      </c>
      <c r="N76">
        <f t="shared" si="10"/>
        <v>0</v>
      </c>
      <c r="O76">
        <f t="shared" si="11"/>
        <v>0</v>
      </c>
      <c r="P76">
        <f t="shared" si="12"/>
        <v>37</v>
      </c>
      <c r="Q76">
        <f>VLOOKUP(C76,Locs!A:C,3,0)</f>
        <v>46</v>
      </c>
      <c r="R76">
        <f>VLOOKUP(C76,Locs!A:F,6,0)</f>
        <v>3</v>
      </c>
      <c r="S76">
        <f t="shared" si="13"/>
        <v>0</v>
      </c>
      <c r="T76" t="s">
        <v>369</v>
      </c>
      <c r="U76">
        <v>37</v>
      </c>
    </row>
    <row r="77" spans="1:21" x14ac:dyDescent="0.45">
      <c r="A77">
        <v>71</v>
      </c>
      <c r="B77" t="str">
        <f t="shared" si="14"/>
        <v>Mode.dfy-4</v>
      </c>
      <c r="C77" t="s">
        <v>305</v>
      </c>
      <c r="D77">
        <v>4</v>
      </c>
      <c r="E77">
        <v>0</v>
      </c>
      <c r="F77">
        <v>10.3407</v>
      </c>
      <c r="G77">
        <v>2.3037999999999998</v>
      </c>
      <c r="H77">
        <v>10.286</v>
      </c>
      <c r="I77">
        <v>-1</v>
      </c>
      <c r="J77">
        <v>0</v>
      </c>
      <c r="K77">
        <v>0</v>
      </c>
      <c r="L77">
        <f t="shared" si="8"/>
        <v>0</v>
      </c>
      <c r="M77">
        <f t="shared" si="9"/>
        <v>0</v>
      </c>
      <c r="N77">
        <f t="shared" si="10"/>
        <v>0</v>
      </c>
      <c r="O77">
        <f t="shared" si="11"/>
        <v>0</v>
      </c>
      <c r="P77">
        <f t="shared" si="12"/>
        <v>51</v>
      </c>
      <c r="Q77">
        <f>VLOOKUP(C77,Locs!A:C,3,0)</f>
        <v>46</v>
      </c>
      <c r="R77">
        <f>VLOOKUP(C77,Locs!A:F,6,0)</f>
        <v>3</v>
      </c>
      <c r="S77">
        <f t="shared" si="13"/>
        <v>0</v>
      </c>
      <c r="T77" t="s">
        <v>690</v>
      </c>
      <c r="U77">
        <v>51</v>
      </c>
    </row>
    <row r="78" spans="1:21" x14ac:dyDescent="0.45">
      <c r="A78">
        <v>72</v>
      </c>
      <c r="B78" t="str">
        <f t="shared" si="14"/>
        <v>Mode.dfy-5</v>
      </c>
      <c r="C78" t="s">
        <v>305</v>
      </c>
      <c r="D78">
        <v>5</v>
      </c>
      <c r="E78">
        <v>0</v>
      </c>
      <c r="F78">
        <v>11.0848</v>
      </c>
      <c r="G78">
        <v>1.7466999999999999</v>
      </c>
      <c r="H78">
        <v>11.082800000000001</v>
      </c>
      <c r="I78">
        <v>-1</v>
      </c>
      <c r="J78">
        <v>0</v>
      </c>
      <c r="K78">
        <v>0</v>
      </c>
      <c r="L78">
        <f t="shared" si="8"/>
        <v>0</v>
      </c>
      <c r="M78">
        <f t="shared" si="9"/>
        <v>0</v>
      </c>
      <c r="N78">
        <f t="shared" si="10"/>
        <v>0</v>
      </c>
      <c r="O78">
        <f t="shared" si="11"/>
        <v>0</v>
      </c>
      <c r="P78">
        <f t="shared" si="12"/>
        <v>47</v>
      </c>
      <c r="Q78">
        <f>VLOOKUP(C78,Locs!A:C,3,0)</f>
        <v>46</v>
      </c>
      <c r="R78">
        <f>VLOOKUP(C78,Locs!A:F,6,0)</f>
        <v>3</v>
      </c>
      <c r="S78">
        <f t="shared" si="13"/>
        <v>0</v>
      </c>
      <c r="T78" t="s">
        <v>691</v>
      </c>
      <c r="U78">
        <v>47</v>
      </c>
    </row>
    <row r="79" spans="1:21" x14ac:dyDescent="0.45">
      <c r="A79">
        <v>73</v>
      </c>
      <c r="B79" t="str">
        <f t="shared" si="14"/>
        <v>PartitionOddEven.dfy-1</v>
      </c>
      <c r="C79" t="s">
        <v>9</v>
      </c>
      <c r="D79">
        <v>1</v>
      </c>
      <c r="E79">
        <v>0</v>
      </c>
      <c r="F79">
        <v>8.3383000000000003</v>
      </c>
      <c r="G79">
        <v>63.433900000000001</v>
      </c>
      <c r="H79">
        <v>8.3352000000000004</v>
      </c>
      <c r="I79">
        <v>0</v>
      </c>
      <c r="J79">
        <v>0</v>
      </c>
      <c r="K79">
        <v>0</v>
      </c>
      <c r="L79">
        <f t="shared" si="8"/>
        <v>0</v>
      </c>
      <c r="M79">
        <f t="shared" si="9"/>
        <v>0</v>
      </c>
      <c r="N79">
        <f t="shared" si="10"/>
        <v>0</v>
      </c>
      <c r="O79">
        <f t="shared" si="11"/>
        <v>0</v>
      </c>
      <c r="P79">
        <f t="shared" si="12"/>
        <v>32</v>
      </c>
      <c r="Q79">
        <f>VLOOKUP(C79,Locs!A:C,3,0)</f>
        <v>30</v>
      </c>
      <c r="R79">
        <f>VLOOKUP(C79,Locs!A:F,6,0)</f>
        <v>1</v>
      </c>
      <c r="S79">
        <f t="shared" si="13"/>
        <v>0</v>
      </c>
      <c r="T79" t="s">
        <v>370</v>
      </c>
      <c r="U79">
        <v>32</v>
      </c>
    </row>
    <row r="80" spans="1:21" x14ac:dyDescent="0.45">
      <c r="A80">
        <v>74</v>
      </c>
      <c r="B80" t="str">
        <f t="shared" si="14"/>
        <v>PartitionOddEven.dfy-2</v>
      </c>
      <c r="C80" t="s">
        <v>9</v>
      </c>
      <c r="D80">
        <v>2</v>
      </c>
      <c r="E80">
        <v>0</v>
      </c>
      <c r="F80">
        <v>9.7728999999999999</v>
      </c>
      <c r="G80">
        <v>65.450199999999995</v>
      </c>
      <c r="H80">
        <v>9.7713000000000001</v>
      </c>
      <c r="I80">
        <v>0</v>
      </c>
      <c r="J80">
        <v>0</v>
      </c>
      <c r="K80">
        <v>0</v>
      </c>
      <c r="L80">
        <f t="shared" si="8"/>
        <v>0</v>
      </c>
      <c r="M80">
        <f t="shared" si="9"/>
        <v>0</v>
      </c>
      <c r="N80">
        <f t="shared" si="10"/>
        <v>0</v>
      </c>
      <c r="O80">
        <f t="shared" si="11"/>
        <v>0</v>
      </c>
      <c r="P80">
        <f t="shared" si="12"/>
        <v>33</v>
      </c>
      <c r="Q80">
        <f>VLOOKUP(C80,Locs!A:C,3,0)</f>
        <v>30</v>
      </c>
      <c r="R80">
        <f>VLOOKUP(C80,Locs!A:F,6,0)</f>
        <v>1</v>
      </c>
      <c r="S80">
        <f t="shared" si="13"/>
        <v>0</v>
      </c>
      <c r="T80" t="s">
        <v>371</v>
      </c>
      <c r="U80">
        <v>33</v>
      </c>
    </row>
    <row r="81" spans="1:21" x14ac:dyDescent="0.45">
      <c r="A81">
        <v>75</v>
      </c>
      <c r="B81" t="str">
        <f t="shared" si="14"/>
        <v>PartitionOddEven.dfy-3</v>
      </c>
      <c r="C81" t="s">
        <v>9</v>
      </c>
      <c r="D81">
        <v>3</v>
      </c>
      <c r="E81">
        <v>0</v>
      </c>
      <c r="F81">
        <v>9.1748999999999992</v>
      </c>
      <c r="G81">
        <v>65.214299999999994</v>
      </c>
      <c r="H81">
        <v>9.1734000000000009</v>
      </c>
      <c r="I81">
        <v>0</v>
      </c>
      <c r="J81">
        <v>0</v>
      </c>
      <c r="K81">
        <v>0</v>
      </c>
      <c r="L81">
        <f t="shared" si="8"/>
        <v>0</v>
      </c>
      <c r="M81">
        <f t="shared" si="9"/>
        <v>0</v>
      </c>
      <c r="N81">
        <f t="shared" si="10"/>
        <v>0</v>
      </c>
      <c r="O81">
        <f t="shared" si="11"/>
        <v>0</v>
      </c>
      <c r="P81">
        <f t="shared" si="12"/>
        <v>33</v>
      </c>
      <c r="Q81">
        <f>VLOOKUP(C81,Locs!A:C,3,0)</f>
        <v>30</v>
      </c>
      <c r="R81">
        <f>VLOOKUP(C81,Locs!A:F,6,0)</f>
        <v>1</v>
      </c>
      <c r="S81">
        <f t="shared" si="13"/>
        <v>0</v>
      </c>
      <c r="T81" t="s">
        <v>372</v>
      </c>
      <c r="U81">
        <v>33</v>
      </c>
    </row>
    <row r="82" spans="1:21" x14ac:dyDescent="0.45">
      <c r="A82">
        <v>76</v>
      </c>
      <c r="B82" t="str">
        <f t="shared" si="14"/>
        <v>PartitionOddEven.dfy-4</v>
      </c>
      <c r="C82" t="s">
        <v>9</v>
      </c>
      <c r="D82">
        <v>4</v>
      </c>
      <c r="E82">
        <v>0</v>
      </c>
      <c r="F82">
        <v>8.4320000000000004</v>
      </c>
      <c r="G82">
        <v>62.937600000000003</v>
      </c>
      <c r="H82">
        <v>8.4131</v>
      </c>
      <c r="I82">
        <v>0</v>
      </c>
      <c r="J82">
        <v>0</v>
      </c>
      <c r="K82">
        <v>0</v>
      </c>
      <c r="L82">
        <f t="shared" si="8"/>
        <v>0</v>
      </c>
      <c r="M82">
        <f t="shared" si="9"/>
        <v>0</v>
      </c>
      <c r="N82">
        <f t="shared" si="10"/>
        <v>0</v>
      </c>
      <c r="O82">
        <f t="shared" si="11"/>
        <v>0</v>
      </c>
      <c r="P82">
        <f t="shared" si="12"/>
        <v>32</v>
      </c>
      <c r="Q82">
        <f>VLOOKUP(C82,Locs!A:C,3,0)</f>
        <v>30</v>
      </c>
      <c r="R82">
        <f>VLOOKUP(C82,Locs!A:F,6,0)</f>
        <v>1</v>
      </c>
      <c r="S82">
        <f t="shared" si="13"/>
        <v>0</v>
      </c>
      <c r="T82" t="s">
        <v>1123</v>
      </c>
      <c r="U82">
        <v>32</v>
      </c>
    </row>
    <row r="83" spans="1:21" x14ac:dyDescent="0.45">
      <c r="A83">
        <v>77</v>
      </c>
      <c r="B83" t="str">
        <f t="shared" si="14"/>
        <v>PartitionOddEven.dfy-5</v>
      </c>
      <c r="C83" t="s">
        <v>9</v>
      </c>
      <c r="D83">
        <v>5</v>
      </c>
      <c r="E83">
        <v>0</v>
      </c>
      <c r="F83">
        <v>7.0320999999999998</v>
      </c>
      <c r="G83">
        <v>2.3753000000000002</v>
      </c>
      <c r="H83">
        <v>7.0293000000000001</v>
      </c>
      <c r="I83">
        <v>0</v>
      </c>
      <c r="J83">
        <v>0</v>
      </c>
      <c r="K83">
        <v>0</v>
      </c>
      <c r="L83">
        <f t="shared" si="8"/>
        <v>0</v>
      </c>
      <c r="M83">
        <f t="shared" si="9"/>
        <v>0</v>
      </c>
      <c r="N83">
        <f t="shared" si="10"/>
        <v>0</v>
      </c>
      <c r="O83">
        <f t="shared" si="11"/>
        <v>0</v>
      </c>
      <c r="P83">
        <f t="shared" si="12"/>
        <v>33</v>
      </c>
      <c r="Q83">
        <f>VLOOKUP(C83,Locs!A:C,3,0)</f>
        <v>30</v>
      </c>
      <c r="R83">
        <f>VLOOKUP(C83,Locs!A:F,6,0)</f>
        <v>1</v>
      </c>
      <c r="S83">
        <f t="shared" si="13"/>
        <v>0</v>
      </c>
      <c r="T83" t="s">
        <v>1124</v>
      </c>
      <c r="U83">
        <v>33</v>
      </c>
    </row>
    <row r="84" spans="1:21" x14ac:dyDescent="0.45">
      <c r="A84">
        <v>78</v>
      </c>
      <c r="B84" t="str">
        <f t="shared" si="14"/>
        <v>PrimeFactors.dfy-1</v>
      </c>
      <c r="C84" t="s">
        <v>306</v>
      </c>
      <c r="D84">
        <v>1</v>
      </c>
      <c r="E84">
        <v>0</v>
      </c>
      <c r="F84">
        <v>12.210900000000001</v>
      </c>
      <c r="G84">
        <v>61.767899999999997</v>
      </c>
      <c r="H84">
        <v>12.207800000000001</v>
      </c>
      <c r="I84">
        <v>-1</v>
      </c>
      <c r="J84">
        <v>0</v>
      </c>
      <c r="K84">
        <v>0</v>
      </c>
      <c r="L84">
        <f t="shared" si="8"/>
        <v>0</v>
      </c>
      <c r="M84">
        <f t="shared" si="9"/>
        <v>0</v>
      </c>
      <c r="N84">
        <f t="shared" si="10"/>
        <v>0</v>
      </c>
      <c r="O84">
        <f t="shared" si="11"/>
        <v>0</v>
      </c>
      <c r="P84">
        <f t="shared" si="12"/>
        <v>82</v>
      </c>
      <c r="Q84">
        <f>VLOOKUP(C84,Locs!A:C,3,0)</f>
        <v>227</v>
      </c>
      <c r="R84">
        <f>VLOOKUP(C84,Locs!A:F,6,0)</f>
        <v>17</v>
      </c>
      <c r="S84">
        <f t="shared" si="13"/>
        <v>0</v>
      </c>
      <c r="T84" t="s">
        <v>373</v>
      </c>
      <c r="U84">
        <v>82</v>
      </c>
    </row>
    <row r="85" spans="1:21" x14ac:dyDescent="0.45">
      <c r="A85">
        <v>79</v>
      </c>
      <c r="B85" t="str">
        <f t="shared" si="14"/>
        <v>PrimeFactors.dfy-2</v>
      </c>
      <c r="C85" t="s">
        <v>306</v>
      </c>
      <c r="D85">
        <v>2</v>
      </c>
      <c r="E85">
        <v>0</v>
      </c>
      <c r="F85">
        <v>11.775399999999999</v>
      </c>
      <c r="G85">
        <v>87.206100000000006</v>
      </c>
      <c r="H85">
        <v>11.7728</v>
      </c>
      <c r="I85">
        <v>-1</v>
      </c>
      <c r="J85">
        <v>0</v>
      </c>
      <c r="K85">
        <v>0</v>
      </c>
      <c r="L85">
        <f t="shared" si="8"/>
        <v>0</v>
      </c>
      <c r="M85">
        <f t="shared" si="9"/>
        <v>0</v>
      </c>
      <c r="N85">
        <f t="shared" si="10"/>
        <v>0</v>
      </c>
      <c r="O85">
        <f t="shared" si="11"/>
        <v>0</v>
      </c>
      <c r="P85">
        <f t="shared" si="12"/>
        <v>76</v>
      </c>
      <c r="Q85">
        <f>VLOOKUP(C85,Locs!A:C,3,0)</f>
        <v>227</v>
      </c>
      <c r="R85">
        <f>VLOOKUP(C85,Locs!A:F,6,0)</f>
        <v>17</v>
      </c>
      <c r="S85">
        <f t="shared" si="13"/>
        <v>0</v>
      </c>
      <c r="T85" t="s">
        <v>374</v>
      </c>
      <c r="U85">
        <v>76</v>
      </c>
    </row>
    <row r="86" spans="1:21" x14ac:dyDescent="0.45">
      <c r="A86">
        <v>80</v>
      </c>
      <c r="B86" t="str">
        <f t="shared" si="14"/>
        <v>PrimeFactors.dfy-3</v>
      </c>
      <c r="C86" t="s">
        <v>306</v>
      </c>
      <c r="D86">
        <v>3</v>
      </c>
      <c r="E86">
        <v>0</v>
      </c>
      <c r="F86">
        <v>13.4178</v>
      </c>
      <c r="G86">
        <v>61.7</v>
      </c>
      <c r="H86">
        <v>13.4153</v>
      </c>
      <c r="I86">
        <v>-1</v>
      </c>
      <c r="J86">
        <v>0</v>
      </c>
      <c r="K86">
        <v>0</v>
      </c>
      <c r="L86">
        <f t="shared" si="8"/>
        <v>0</v>
      </c>
      <c r="M86">
        <f t="shared" si="9"/>
        <v>0</v>
      </c>
      <c r="N86">
        <f t="shared" si="10"/>
        <v>0</v>
      </c>
      <c r="O86">
        <f t="shared" si="11"/>
        <v>0</v>
      </c>
      <c r="P86">
        <f t="shared" si="12"/>
        <v>76</v>
      </c>
      <c r="Q86">
        <f>VLOOKUP(C86,Locs!A:C,3,0)</f>
        <v>227</v>
      </c>
      <c r="R86">
        <f>VLOOKUP(C86,Locs!A:F,6,0)</f>
        <v>17</v>
      </c>
      <c r="S86">
        <f t="shared" si="13"/>
        <v>0</v>
      </c>
      <c r="T86" t="s">
        <v>375</v>
      </c>
      <c r="U86">
        <v>76</v>
      </c>
    </row>
    <row r="87" spans="1:21" x14ac:dyDescent="0.45">
      <c r="A87">
        <v>81</v>
      </c>
      <c r="B87" t="str">
        <f t="shared" si="14"/>
        <v>PrimeFactors.dfy-4</v>
      </c>
      <c r="C87" t="s">
        <v>306</v>
      </c>
      <c r="D87">
        <v>4</v>
      </c>
      <c r="E87">
        <v>0</v>
      </c>
      <c r="F87">
        <v>16.8506</v>
      </c>
      <c r="G87">
        <v>65.577699999999993</v>
      </c>
      <c r="H87">
        <v>16.831099999999999</v>
      </c>
      <c r="I87">
        <v>-1</v>
      </c>
      <c r="J87">
        <v>0</v>
      </c>
      <c r="K87">
        <v>0</v>
      </c>
      <c r="L87">
        <f t="shared" si="8"/>
        <v>0</v>
      </c>
      <c r="M87">
        <f t="shared" si="9"/>
        <v>0</v>
      </c>
      <c r="N87">
        <f t="shared" si="10"/>
        <v>0</v>
      </c>
      <c r="O87">
        <f t="shared" si="11"/>
        <v>0</v>
      </c>
      <c r="P87">
        <f t="shared" si="12"/>
        <v>103</v>
      </c>
      <c r="Q87">
        <f>VLOOKUP(C87,Locs!A:C,3,0)</f>
        <v>227</v>
      </c>
      <c r="R87">
        <f>VLOOKUP(C87,Locs!A:F,6,0)</f>
        <v>17</v>
      </c>
      <c r="S87">
        <f t="shared" si="13"/>
        <v>0</v>
      </c>
      <c r="T87" t="s">
        <v>707</v>
      </c>
      <c r="U87">
        <v>103</v>
      </c>
    </row>
    <row r="88" spans="1:21" x14ac:dyDescent="0.45">
      <c r="A88">
        <v>82</v>
      </c>
      <c r="B88" t="str">
        <f t="shared" si="14"/>
        <v>PrimeFactors.dfy-5</v>
      </c>
      <c r="C88" t="s">
        <v>306</v>
      </c>
      <c r="D88">
        <v>5</v>
      </c>
      <c r="E88">
        <v>0</v>
      </c>
      <c r="F88">
        <v>15.291600000000001</v>
      </c>
      <c r="G88">
        <v>80.715299999999999</v>
      </c>
      <c r="H88">
        <v>15.2888</v>
      </c>
      <c r="I88">
        <v>-1</v>
      </c>
      <c r="J88">
        <v>0</v>
      </c>
      <c r="K88">
        <v>0</v>
      </c>
      <c r="L88">
        <f t="shared" si="8"/>
        <v>0</v>
      </c>
      <c r="M88">
        <f t="shared" si="9"/>
        <v>0</v>
      </c>
      <c r="N88">
        <f t="shared" si="10"/>
        <v>0</v>
      </c>
      <c r="O88">
        <f t="shared" si="11"/>
        <v>0</v>
      </c>
      <c r="P88">
        <f t="shared" si="12"/>
        <v>71</v>
      </c>
      <c r="Q88">
        <f>VLOOKUP(C88,Locs!A:C,3,0)</f>
        <v>227</v>
      </c>
      <c r="R88">
        <f>VLOOKUP(C88,Locs!A:F,6,0)</f>
        <v>17</v>
      </c>
      <c r="S88">
        <f t="shared" si="13"/>
        <v>0</v>
      </c>
      <c r="T88" t="s">
        <v>708</v>
      </c>
      <c r="U88">
        <v>71</v>
      </c>
    </row>
    <row r="89" spans="1:21" x14ac:dyDescent="0.45">
      <c r="A89">
        <v>83</v>
      </c>
      <c r="B89" t="str">
        <f t="shared" si="14"/>
        <v>RawSort.dfy-1</v>
      </c>
      <c r="C89" t="s">
        <v>307</v>
      </c>
      <c r="D89">
        <v>1</v>
      </c>
      <c r="E89">
        <v>0</v>
      </c>
      <c r="F89">
        <v>10.6221</v>
      </c>
      <c r="G89">
        <v>3.6110000000000002</v>
      </c>
      <c r="H89">
        <v>10.6181</v>
      </c>
      <c r="I89">
        <v>-1</v>
      </c>
      <c r="J89">
        <v>0</v>
      </c>
      <c r="K89">
        <v>0</v>
      </c>
      <c r="L89">
        <f t="shared" si="8"/>
        <v>0</v>
      </c>
      <c r="M89">
        <f t="shared" si="9"/>
        <v>0</v>
      </c>
      <c r="N89">
        <f t="shared" si="10"/>
        <v>0</v>
      </c>
      <c r="O89">
        <f t="shared" si="11"/>
        <v>0</v>
      </c>
      <c r="P89">
        <f t="shared" si="12"/>
        <v>58</v>
      </c>
      <c r="Q89">
        <f>VLOOKUP(C89,Locs!A:C,3,0)</f>
        <v>48</v>
      </c>
      <c r="R89">
        <f>VLOOKUP(C89,Locs!A:F,6,0)</f>
        <v>9</v>
      </c>
      <c r="S89">
        <f t="shared" si="13"/>
        <v>0</v>
      </c>
      <c r="T89" t="s">
        <v>376</v>
      </c>
      <c r="U89">
        <v>58</v>
      </c>
    </row>
    <row r="90" spans="1:21" x14ac:dyDescent="0.45">
      <c r="A90">
        <v>84</v>
      </c>
      <c r="B90" t="str">
        <f t="shared" si="14"/>
        <v>RawSort.dfy-2</v>
      </c>
      <c r="C90" t="s">
        <v>307</v>
      </c>
      <c r="D90">
        <v>2</v>
      </c>
      <c r="E90">
        <v>0</v>
      </c>
      <c r="F90">
        <v>6.5388000000000002</v>
      </c>
      <c r="G90">
        <v>2.2913000000000001</v>
      </c>
      <c r="H90">
        <v>6.5362999999999998</v>
      </c>
      <c r="I90">
        <v>-1</v>
      </c>
      <c r="J90">
        <v>0</v>
      </c>
      <c r="K90">
        <v>0</v>
      </c>
      <c r="L90">
        <f t="shared" si="8"/>
        <v>0</v>
      </c>
      <c r="M90">
        <f t="shared" si="9"/>
        <v>0</v>
      </c>
      <c r="N90">
        <f t="shared" si="10"/>
        <v>0</v>
      </c>
      <c r="O90">
        <f t="shared" si="11"/>
        <v>0</v>
      </c>
      <c r="P90">
        <f t="shared" si="12"/>
        <v>37</v>
      </c>
      <c r="Q90">
        <f>VLOOKUP(C90,Locs!A:C,3,0)</f>
        <v>48</v>
      </c>
      <c r="R90">
        <f>VLOOKUP(C90,Locs!A:F,6,0)</f>
        <v>9</v>
      </c>
      <c r="S90">
        <f t="shared" si="13"/>
        <v>0</v>
      </c>
      <c r="T90" t="s">
        <v>377</v>
      </c>
      <c r="U90">
        <v>37</v>
      </c>
    </row>
    <row r="91" spans="1:21" x14ac:dyDescent="0.45">
      <c r="A91">
        <v>85</v>
      </c>
      <c r="B91" t="str">
        <f t="shared" si="14"/>
        <v>RawSort.dfy-3</v>
      </c>
      <c r="C91" t="s">
        <v>307</v>
      </c>
      <c r="D91">
        <v>3</v>
      </c>
      <c r="E91">
        <v>0</v>
      </c>
      <c r="F91">
        <v>9.6829000000000001</v>
      </c>
      <c r="G91">
        <v>2.4015</v>
      </c>
      <c r="H91">
        <v>9.6806000000000001</v>
      </c>
      <c r="I91">
        <v>-1</v>
      </c>
      <c r="J91">
        <v>0</v>
      </c>
      <c r="K91">
        <v>0</v>
      </c>
      <c r="L91">
        <f t="shared" si="8"/>
        <v>0</v>
      </c>
      <c r="M91">
        <f t="shared" si="9"/>
        <v>0</v>
      </c>
      <c r="N91">
        <f t="shared" si="10"/>
        <v>0</v>
      </c>
      <c r="O91">
        <f t="shared" si="11"/>
        <v>0</v>
      </c>
      <c r="P91">
        <f t="shared" si="12"/>
        <v>56</v>
      </c>
      <c r="Q91">
        <f>VLOOKUP(C91,Locs!A:C,3,0)</f>
        <v>48</v>
      </c>
      <c r="R91">
        <f>VLOOKUP(C91,Locs!A:F,6,0)</f>
        <v>9</v>
      </c>
      <c r="S91">
        <f t="shared" si="13"/>
        <v>0</v>
      </c>
      <c r="T91" t="s">
        <v>378</v>
      </c>
      <c r="U91">
        <v>56</v>
      </c>
    </row>
    <row r="92" spans="1:21" x14ac:dyDescent="0.45">
      <c r="A92">
        <v>86</v>
      </c>
      <c r="B92" t="str">
        <f t="shared" si="14"/>
        <v>RawSort.dfy-4</v>
      </c>
      <c r="C92" t="s">
        <v>307</v>
      </c>
      <c r="D92">
        <v>4</v>
      </c>
      <c r="E92">
        <v>0</v>
      </c>
      <c r="F92">
        <v>6.8963999999999999</v>
      </c>
      <c r="G92">
        <v>1.6661999999999999</v>
      </c>
      <c r="H92">
        <v>6.8758999999999997</v>
      </c>
      <c r="I92">
        <v>-1</v>
      </c>
      <c r="J92">
        <v>0</v>
      </c>
      <c r="K92">
        <v>0</v>
      </c>
      <c r="L92">
        <f t="shared" si="8"/>
        <v>0</v>
      </c>
      <c r="M92">
        <f t="shared" si="9"/>
        <v>0</v>
      </c>
      <c r="N92">
        <f t="shared" si="10"/>
        <v>0</v>
      </c>
      <c r="O92">
        <f t="shared" si="11"/>
        <v>0</v>
      </c>
      <c r="P92">
        <f t="shared" si="12"/>
        <v>37</v>
      </c>
      <c r="Q92">
        <f>VLOOKUP(C92,Locs!A:C,3,0)</f>
        <v>48</v>
      </c>
      <c r="R92">
        <f>VLOOKUP(C92,Locs!A:F,6,0)</f>
        <v>9</v>
      </c>
      <c r="S92">
        <f t="shared" si="13"/>
        <v>0</v>
      </c>
      <c r="T92" t="s">
        <v>714</v>
      </c>
      <c r="U92">
        <v>37</v>
      </c>
    </row>
    <row r="93" spans="1:21" x14ac:dyDescent="0.45">
      <c r="A93">
        <v>87</v>
      </c>
      <c r="B93" t="str">
        <f t="shared" si="14"/>
        <v>RawSort.dfy-5</v>
      </c>
      <c r="C93" t="s">
        <v>307</v>
      </c>
      <c r="D93">
        <v>5</v>
      </c>
      <c r="E93">
        <v>0</v>
      </c>
      <c r="F93">
        <v>8.5970999999999993</v>
      </c>
      <c r="G93">
        <v>1.7108000000000001</v>
      </c>
      <c r="H93">
        <v>8.5946999999999996</v>
      </c>
      <c r="I93">
        <v>-1</v>
      </c>
      <c r="J93">
        <v>0</v>
      </c>
      <c r="K93">
        <v>0</v>
      </c>
      <c r="L93">
        <f t="shared" si="8"/>
        <v>0</v>
      </c>
      <c r="M93">
        <f t="shared" si="9"/>
        <v>0</v>
      </c>
      <c r="N93">
        <f t="shared" si="10"/>
        <v>0</v>
      </c>
      <c r="O93">
        <f t="shared" si="11"/>
        <v>0</v>
      </c>
      <c r="P93">
        <f t="shared" si="12"/>
        <v>38</v>
      </c>
      <c r="Q93">
        <f>VLOOKUP(C93,Locs!A:C,3,0)</f>
        <v>48</v>
      </c>
      <c r="R93">
        <f>VLOOKUP(C93,Locs!A:F,6,0)</f>
        <v>9</v>
      </c>
      <c r="S93">
        <f t="shared" si="13"/>
        <v>0</v>
      </c>
      <c r="T93" t="s">
        <v>715</v>
      </c>
      <c r="U93">
        <v>38</v>
      </c>
    </row>
    <row r="94" spans="1:21" x14ac:dyDescent="0.45">
      <c r="A94">
        <v>88</v>
      </c>
      <c r="B94" t="str">
        <f t="shared" si="14"/>
        <v>Recaman.dfy-1</v>
      </c>
      <c r="C94" t="s">
        <v>308</v>
      </c>
      <c r="D94">
        <v>1</v>
      </c>
      <c r="E94">
        <v>0</v>
      </c>
      <c r="F94">
        <v>10.4915</v>
      </c>
      <c r="G94">
        <v>2.4297</v>
      </c>
      <c r="H94">
        <v>10.487399999999999</v>
      </c>
      <c r="I94">
        <v>-1</v>
      </c>
      <c r="J94">
        <v>0</v>
      </c>
      <c r="K94">
        <v>0</v>
      </c>
      <c r="L94">
        <f t="shared" si="8"/>
        <v>0</v>
      </c>
      <c r="M94">
        <f t="shared" si="9"/>
        <v>0</v>
      </c>
      <c r="N94">
        <f t="shared" si="10"/>
        <v>0</v>
      </c>
      <c r="O94">
        <f t="shared" si="11"/>
        <v>0</v>
      </c>
      <c r="P94">
        <f t="shared" si="12"/>
        <v>77</v>
      </c>
      <c r="Q94">
        <f>VLOOKUP(C94,Locs!A:C,3,0)</f>
        <v>57</v>
      </c>
      <c r="R94">
        <f>VLOOKUP(C94,Locs!A:F,6,0)</f>
        <v>0</v>
      </c>
      <c r="S94">
        <f t="shared" si="13"/>
        <v>0</v>
      </c>
      <c r="T94" t="s">
        <v>379</v>
      </c>
      <c r="U94">
        <v>77</v>
      </c>
    </row>
    <row r="95" spans="1:21" x14ac:dyDescent="0.45">
      <c r="A95">
        <v>89</v>
      </c>
      <c r="B95" t="str">
        <f t="shared" si="14"/>
        <v>Recaman.dfy-2</v>
      </c>
      <c r="C95" t="s">
        <v>308</v>
      </c>
      <c r="D95">
        <v>2</v>
      </c>
      <c r="E95">
        <v>0</v>
      </c>
      <c r="F95">
        <v>13.207599999999999</v>
      </c>
      <c r="G95">
        <v>1.0603</v>
      </c>
      <c r="H95">
        <v>13.2056</v>
      </c>
      <c r="I95">
        <v>-1</v>
      </c>
      <c r="J95">
        <v>0</v>
      </c>
      <c r="K95">
        <v>0</v>
      </c>
      <c r="L95">
        <f t="shared" si="8"/>
        <v>0</v>
      </c>
      <c r="M95">
        <f t="shared" si="9"/>
        <v>0</v>
      </c>
      <c r="N95">
        <f t="shared" si="10"/>
        <v>0</v>
      </c>
      <c r="O95">
        <f t="shared" si="11"/>
        <v>0</v>
      </c>
      <c r="P95">
        <f t="shared" si="12"/>
        <v>102</v>
      </c>
      <c r="Q95">
        <f>VLOOKUP(C95,Locs!A:C,3,0)</f>
        <v>57</v>
      </c>
      <c r="R95">
        <f>VLOOKUP(C95,Locs!A:F,6,0)</f>
        <v>0</v>
      </c>
      <c r="S95">
        <f t="shared" si="13"/>
        <v>0</v>
      </c>
      <c r="T95" t="s">
        <v>380</v>
      </c>
      <c r="U95">
        <v>102</v>
      </c>
    </row>
    <row r="96" spans="1:21" x14ac:dyDescent="0.45">
      <c r="A96">
        <v>90</v>
      </c>
      <c r="B96" t="str">
        <f t="shared" si="14"/>
        <v>Recaman.dfy-3</v>
      </c>
      <c r="C96" t="s">
        <v>308</v>
      </c>
      <c r="D96">
        <v>3</v>
      </c>
      <c r="E96">
        <v>0</v>
      </c>
      <c r="F96">
        <v>16.951599999999999</v>
      </c>
      <c r="G96">
        <v>0.99719999999999998</v>
      </c>
      <c r="H96">
        <v>16.950099999999999</v>
      </c>
      <c r="I96">
        <v>-1</v>
      </c>
      <c r="J96">
        <v>0</v>
      </c>
      <c r="K96">
        <v>0</v>
      </c>
      <c r="L96">
        <f t="shared" si="8"/>
        <v>0</v>
      </c>
      <c r="M96">
        <f t="shared" si="9"/>
        <v>0</v>
      </c>
      <c r="N96">
        <f t="shared" si="10"/>
        <v>0</v>
      </c>
      <c r="O96">
        <f t="shared" si="11"/>
        <v>0</v>
      </c>
      <c r="P96">
        <f t="shared" si="12"/>
        <v>100</v>
      </c>
      <c r="Q96">
        <f>VLOOKUP(C96,Locs!A:C,3,0)</f>
        <v>57</v>
      </c>
      <c r="R96">
        <f>VLOOKUP(C96,Locs!A:F,6,0)</f>
        <v>0</v>
      </c>
      <c r="S96">
        <f t="shared" si="13"/>
        <v>0</v>
      </c>
      <c r="T96" t="s">
        <v>381</v>
      </c>
      <c r="U96">
        <v>100</v>
      </c>
    </row>
    <row r="97" spans="1:21" x14ac:dyDescent="0.45">
      <c r="A97">
        <v>91</v>
      </c>
      <c r="B97" t="str">
        <f t="shared" si="14"/>
        <v>Recaman.dfy-4</v>
      </c>
      <c r="C97" t="s">
        <v>308</v>
      </c>
      <c r="D97">
        <v>4</v>
      </c>
      <c r="E97">
        <v>0</v>
      </c>
      <c r="F97">
        <v>10.1813</v>
      </c>
      <c r="G97">
        <v>2.3982000000000001</v>
      </c>
      <c r="H97">
        <v>10.160500000000001</v>
      </c>
      <c r="I97">
        <v>-1</v>
      </c>
      <c r="J97">
        <v>0</v>
      </c>
      <c r="K97">
        <v>0</v>
      </c>
      <c r="L97">
        <f t="shared" si="8"/>
        <v>0</v>
      </c>
      <c r="M97">
        <f t="shared" si="9"/>
        <v>0</v>
      </c>
      <c r="N97">
        <f t="shared" si="10"/>
        <v>0</v>
      </c>
      <c r="O97">
        <f t="shared" si="11"/>
        <v>0</v>
      </c>
      <c r="P97">
        <f t="shared" si="12"/>
        <v>74</v>
      </c>
      <c r="Q97">
        <f>VLOOKUP(C97,Locs!A:C,3,0)</f>
        <v>57</v>
      </c>
      <c r="R97">
        <f>VLOOKUP(C97,Locs!A:F,6,0)</f>
        <v>0</v>
      </c>
      <c r="S97">
        <f t="shared" si="13"/>
        <v>0</v>
      </c>
      <c r="T97" t="s">
        <v>720</v>
      </c>
      <c r="U97">
        <v>74</v>
      </c>
    </row>
    <row r="98" spans="1:21" x14ac:dyDescent="0.45">
      <c r="A98">
        <v>92</v>
      </c>
      <c r="B98" t="str">
        <f t="shared" si="14"/>
        <v>Recaman.dfy-5</v>
      </c>
      <c r="C98" t="s">
        <v>308</v>
      </c>
      <c r="D98">
        <v>5</v>
      </c>
      <c r="E98">
        <v>0</v>
      </c>
      <c r="F98">
        <v>14.5845</v>
      </c>
      <c r="G98">
        <v>2.4493999999999998</v>
      </c>
      <c r="H98">
        <v>14.582100000000001</v>
      </c>
      <c r="I98">
        <v>-1</v>
      </c>
      <c r="J98">
        <v>0</v>
      </c>
      <c r="K98">
        <v>0</v>
      </c>
      <c r="L98">
        <f t="shared" si="8"/>
        <v>0</v>
      </c>
      <c r="M98">
        <f t="shared" si="9"/>
        <v>0</v>
      </c>
      <c r="N98">
        <f t="shared" si="10"/>
        <v>0</v>
      </c>
      <c r="O98">
        <f t="shared" si="11"/>
        <v>0</v>
      </c>
      <c r="P98">
        <f t="shared" si="12"/>
        <v>118</v>
      </c>
      <c r="Q98">
        <f>VLOOKUP(C98,Locs!A:C,3,0)</f>
        <v>57</v>
      </c>
      <c r="R98">
        <f>VLOOKUP(C98,Locs!A:F,6,0)</f>
        <v>0</v>
      </c>
      <c r="S98">
        <f t="shared" si="13"/>
        <v>0</v>
      </c>
      <c r="T98" t="s">
        <v>774</v>
      </c>
      <c r="U98">
        <v>118</v>
      </c>
    </row>
    <row r="99" spans="1:21" x14ac:dyDescent="0.45">
      <c r="A99">
        <v>93</v>
      </c>
      <c r="B99" t="str">
        <f t="shared" si="14"/>
        <v>RotateLeft.dfy-1</v>
      </c>
      <c r="C99" t="s">
        <v>309</v>
      </c>
      <c r="D99">
        <v>1</v>
      </c>
      <c r="E99">
        <v>1</v>
      </c>
      <c r="F99">
        <v>5.3552</v>
      </c>
      <c r="G99">
        <v>0.70340000000000003</v>
      </c>
      <c r="H99">
        <v>5.3512000000000004</v>
      </c>
      <c r="I99">
        <v>1</v>
      </c>
      <c r="J99">
        <v>1</v>
      </c>
      <c r="K99">
        <v>1</v>
      </c>
      <c r="L99">
        <f t="shared" si="8"/>
        <v>3</v>
      </c>
      <c r="M99">
        <f t="shared" si="9"/>
        <v>1</v>
      </c>
      <c r="N99">
        <f t="shared" si="10"/>
        <v>1</v>
      </c>
      <c r="O99">
        <f t="shared" si="11"/>
        <v>1</v>
      </c>
      <c r="P99">
        <f t="shared" si="12"/>
        <v>25</v>
      </c>
      <c r="Q99">
        <f>VLOOKUP(C99,Locs!A:C,3,0)</f>
        <v>24</v>
      </c>
      <c r="R99">
        <f>VLOOKUP(C99,Locs!A:F,6,0)</f>
        <v>0</v>
      </c>
      <c r="S99">
        <f t="shared" si="13"/>
        <v>1</v>
      </c>
      <c r="T99" t="s">
        <v>382</v>
      </c>
      <c r="U99">
        <v>25</v>
      </c>
    </row>
    <row r="100" spans="1:21" x14ac:dyDescent="0.45">
      <c r="A100">
        <v>94</v>
      </c>
      <c r="B100" t="str">
        <f t="shared" si="14"/>
        <v>RotateLeft.dfy-2</v>
      </c>
      <c r="C100" t="s">
        <v>309</v>
      </c>
      <c r="D100">
        <v>2</v>
      </c>
      <c r="E100">
        <v>1</v>
      </c>
      <c r="F100">
        <v>5.7667000000000002</v>
      </c>
      <c r="G100">
        <v>0.70609999999999995</v>
      </c>
      <c r="H100">
        <v>5.7656000000000001</v>
      </c>
      <c r="I100">
        <v>1</v>
      </c>
      <c r="J100">
        <v>1</v>
      </c>
      <c r="K100">
        <v>1</v>
      </c>
      <c r="L100">
        <f t="shared" si="8"/>
        <v>3</v>
      </c>
      <c r="M100">
        <f t="shared" si="9"/>
        <v>1</v>
      </c>
      <c r="N100">
        <f t="shared" si="10"/>
        <v>1</v>
      </c>
      <c r="O100">
        <f t="shared" si="11"/>
        <v>1</v>
      </c>
      <c r="P100">
        <f t="shared" si="12"/>
        <v>25</v>
      </c>
      <c r="Q100">
        <f>VLOOKUP(C100,Locs!A:C,3,0)</f>
        <v>24</v>
      </c>
      <c r="R100">
        <f>VLOOKUP(C100,Locs!A:F,6,0)</f>
        <v>0</v>
      </c>
      <c r="S100">
        <f t="shared" si="13"/>
        <v>1</v>
      </c>
      <c r="T100" t="s">
        <v>383</v>
      </c>
      <c r="U100">
        <v>25</v>
      </c>
    </row>
    <row r="101" spans="1:21" x14ac:dyDescent="0.45">
      <c r="A101">
        <v>95</v>
      </c>
      <c r="B101" t="str">
        <f t="shared" si="14"/>
        <v>RotateLeft.dfy-3</v>
      </c>
      <c r="C101" t="s">
        <v>309</v>
      </c>
      <c r="D101">
        <v>3</v>
      </c>
      <c r="E101">
        <v>1</v>
      </c>
      <c r="F101">
        <v>5.3230000000000004</v>
      </c>
      <c r="G101">
        <v>0.70479999999999998</v>
      </c>
      <c r="H101">
        <v>5.3213999999999997</v>
      </c>
      <c r="I101">
        <v>1</v>
      </c>
      <c r="J101">
        <v>1</v>
      </c>
      <c r="K101">
        <v>1</v>
      </c>
      <c r="L101">
        <f t="shared" si="8"/>
        <v>3</v>
      </c>
      <c r="M101">
        <f t="shared" si="9"/>
        <v>1</v>
      </c>
      <c r="N101">
        <f t="shared" si="10"/>
        <v>1</v>
      </c>
      <c r="O101">
        <f t="shared" si="11"/>
        <v>1</v>
      </c>
      <c r="P101">
        <f t="shared" si="12"/>
        <v>25</v>
      </c>
      <c r="Q101">
        <f>VLOOKUP(C101,Locs!A:C,3,0)</f>
        <v>24</v>
      </c>
      <c r="R101">
        <f>VLOOKUP(C101,Locs!A:F,6,0)</f>
        <v>0</v>
      </c>
      <c r="S101">
        <f t="shared" si="13"/>
        <v>1</v>
      </c>
      <c r="T101" t="s">
        <v>384</v>
      </c>
      <c r="U101">
        <v>25</v>
      </c>
    </row>
    <row r="102" spans="1:21" x14ac:dyDescent="0.45">
      <c r="A102">
        <v>96</v>
      </c>
      <c r="B102" t="str">
        <f t="shared" si="14"/>
        <v>SelectionSort.dfy-1</v>
      </c>
      <c r="C102" t="s">
        <v>10</v>
      </c>
      <c r="D102">
        <v>1</v>
      </c>
      <c r="E102">
        <v>0</v>
      </c>
      <c r="F102">
        <v>10.463100000000001</v>
      </c>
      <c r="G102">
        <v>1.6754</v>
      </c>
      <c r="H102">
        <v>10.460599999999999</v>
      </c>
      <c r="I102">
        <v>1</v>
      </c>
      <c r="J102">
        <v>0</v>
      </c>
      <c r="K102">
        <v>0</v>
      </c>
      <c r="L102">
        <f t="shared" si="8"/>
        <v>0</v>
      </c>
      <c r="M102">
        <f t="shared" si="9"/>
        <v>0</v>
      </c>
      <c r="N102">
        <f t="shared" si="10"/>
        <v>0</v>
      </c>
      <c r="O102">
        <f t="shared" si="11"/>
        <v>0</v>
      </c>
      <c r="P102">
        <f t="shared" si="12"/>
        <v>49</v>
      </c>
      <c r="Q102">
        <f>VLOOKUP(C102,Locs!A:C,3,0)</f>
        <v>38</v>
      </c>
      <c r="R102">
        <f>VLOOKUP(C102,Locs!A:F,6,0)</f>
        <v>1</v>
      </c>
      <c r="S102">
        <f t="shared" si="13"/>
        <v>0</v>
      </c>
      <c r="T102" t="s">
        <v>385</v>
      </c>
      <c r="U102">
        <v>49</v>
      </c>
    </row>
    <row r="103" spans="1:21" x14ac:dyDescent="0.45">
      <c r="A103">
        <v>97</v>
      </c>
      <c r="B103" t="str">
        <f t="shared" si="14"/>
        <v>SelectionSort.dfy-2</v>
      </c>
      <c r="C103" t="s">
        <v>10</v>
      </c>
      <c r="D103">
        <v>2</v>
      </c>
      <c r="E103">
        <v>0</v>
      </c>
      <c r="F103">
        <v>9.1704000000000008</v>
      </c>
      <c r="G103">
        <v>1.7309000000000001</v>
      </c>
      <c r="H103">
        <v>9.1687999999999992</v>
      </c>
      <c r="I103">
        <v>-1</v>
      </c>
      <c r="J103">
        <v>0</v>
      </c>
      <c r="K103">
        <v>0</v>
      </c>
      <c r="L103">
        <f t="shared" si="8"/>
        <v>0</v>
      </c>
      <c r="M103">
        <f t="shared" si="9"/>
        <v>0</v>
      </c>
      <c r="N103">
        <f t="shared" si="10"/>
        <v>0</v>
      </c>
      <c r="O103">
        <f t="shared" si="11"/>
        <v>0</v>
      </c>
      <c r="P103">
        <f t="shared" si="12"/>
        <v>49</v>
      </c>
      <c r="Q103">
        <f>VLOOKUP(C103,Locs!A:C,3,0)</f>
        <v>38</v>
      </c>
      <c r="R103">
        <f>VLOOKUP(C103,Locs!A:F,6,0)</f>
        <v>1</v>
      </c>
      <c r="S103">
        <f t="shared" si="13"/>
        <v>0</v>
      </c>
      <c r="T103" t="s">
        <v>386</v>
      </c>
      <c r="U103">
        <v>49</v>
      </c>
    </row>
    <row r="104" spans="1:21" x14ac:dyDescent="0.45">
      <c r="A104">
        <v>98</v>
      </c>
      <c r="B104" t="str">
        <f t="shared" si="14"/>
        <v>SelectionSort.dfy-3</v>
      </c>
      <c r="C104" t="s">
        <v>10</v>
      </c>
      <c r="D104">
        <v>3</v>
      </c>
      <c r="E104">
        <v>0</v>
      </c>
      <c r="F104">
        <v>9.8385999999999996</v>
      </c>
      <c r="G104">
        <v>1.7315</v>
      </c>
      <c r="H104">
        <v>9.8373000000000008</v>
      </c>
      <c r="I104">
        <v>-1</v>
      </c>
      <c r="J104">
        <v>0</v>
      </c>
      <c r="K104">
        <v>0</v>
      </c>
      <c r="L104">
        <f t="shared" si="8"/>
        <v>0</v>
      </c>
      <c r="M104">
        <f t="shared" si="9"/>
        <v>0</v>
      </c>
      <c r="N104">
        <f t="shared" si="10"/>
        <v>0</v>
      </c>
      <c r="O104">
        <f t="shared" si="11"/>
        <v>0</v>
      </c>
      <c r="P104">
        <f t="shared" si="12"/>
        <v>50</v>
      </c>
      <c r="Q104">
        <f>VLOOKUP(C104,Locs!A:C,3,0)</f>
        <v>38</v>
      </c>
      <c r="R104">
        <f>VLOOKUP(C104,Locs!A:F,6,0)</f>
        <v>1</v>
      </c>
      <c r="S104">
        <f t="shared" si="13"/>
        <v>0</v>
      </c>
      <c r="T104" t="s">
        <v>387</v>
      </c>
      <c r="U104">
        <v>50</v>
      </c>
    </row>
    <row r="105" spans="1:21" x14ac:dyDescent="0.45">
      <c r="A105">
        <v>99</v>
      </c>
      <c r="B105" t="str">
        <f t="shared" si="14"/>
        <v>SelectionSort.dfy-4</v>
      </c>
      <c r="C105" t="s">
        <v>10</v>
      </c>
      <c r="D105">
        <v>4</v>
      </c>
      <c r="E105">
        <v>0</v>
      </c>
      <c r="F105">
        <v>11.117699999999999</v>
      </c>
      <c r="G105">
        <v>2.3632</v>
      </c>
      <c r="H105">
        <v>11.097799999999999</v>
      </c>
      <c r="I105">
        <v>-1</v>
      </c>
      <c r="J105">
        <v>0</v>
      </c>
      <c r="K105">
        <v>0</v>
      </c>
      <c r="L105">
        <f t="shared" si="8"/>
        <v>0</v>
      </c>
      <c r="M105">
        <f t="shared" si="9"/>
        <v>0</v>
      </c>
      <c r="N105">
        <f t="shared" si="10"/>
        <v>0</v>
      </c>
      <c r="O105">
        <f t="shared" si="11"/>
        <v>0</v>
      </c>
      <c r="P105">
        <f t="shared" si="12"/>
        <v>50</v>
      </c>
      <c r="Q105">
        <f>VLOOKUP(C105,Locs!A:C,3,0)</f>
        <v>38</v>
      </c>
      <c r="R105">
        <f>VLOOKUP(C105,Locs!A:F,6,0)</f>
        <v>1</v>
      </c>
      <c r="S105">
        <f t="shared" si="13"/>
        <v>0</v>
      </c>
      <c r="T105" t="s">
        <v>779</v>
      </c>
      <c r="U105">
        <v>50</v>
      </c>
    </row>
    <row r="106" spans="1:21" x14ac:dyDescent="0.45">
      <c r="A106">
        <v>100</v>
      </c>
      <c r="B106" t="str">
        <f t="shared" si="14"/>
        <v>SelectionSort.dfy-5</v>
      </c>
      <c r="C106" t="s">
        <v>10</v>
      </c>
      <c r="D106">
        <v>5</v>
      </c>
      <c r="E106">
        <v>0</v>
      </c>
      <c r="F106">
        <v>11.195</v>
      </c>
      <c r="G106">
        <v>2.5270999999999999</v>
      </c>
      <c r="H106">
        <v>11.1892</v>
      </c>
      <c r="I106">
        <v>1</v>
      </c>
      <c r="J106">
        <v>0</v>
      </c>
      <c r="K106">
        <v>0</v>
      </c>
      <c r="L106">
        <f t="shared" si="8"/>
        <v>0</v>
      </c>
      <c r="M106">
        <f t="shared" si="9"/>
        <v>0</v>
      </c>
      <c r="N106">
        <f t="shared" si="10"/>
        <v>0</v>
      </c>
      <c r="O106">
        <f t="shared" si="11"/>
        <v>0</v>
      </c>
      <c r="P106">
        <f t="shared" si="12"/>
        <v>50</v>
      </c>
      <c r="Q106">
        <f>VLOOKUP(C106,Locs!A:C,3,0)</f>
        <v>38</v>
      </c>
      <c r="R106">
        <f>VLOOKUP(C106,Locs!A:F,6,0)</f>
        <v>1</v>
      </c>
      <c r="S106">
        <f t="shared" si="13"/>
        <v>0</v>
      </c>
      <c r="T106" t="s">
        <v>780</v>
      </c>
      <c r="U106">
        <v>50</v>
      </c>
    </row>
    <row r="107" spans="1:21" x14ac:dyDescent="0.45">
      <c r="A107">
        <v>101</v>
      </c>
      <c r="B107" t="str">
        <f t="shared" si="14"/>
        <v>task_id_105.dfy-1</v>
      </c>
      <c r="C107" t="s">
        <v>11</v>
      </c>
      <c r="D107">
        <v>1</v>
      </c>
      <c r="E107">
        <v>0</v>
      </c>
      <c r="F107">
        <v>25.55</v>
      </c>
      <c r="G107">
        <v>1.6693</v>
      </c>
      <c r="H107">
        <v>25.547499999999999</v>
      </c>
      <c r="I107">
        <v>1</v>
      </c>
      <c r="J107">
        <v>0</v>
      </c>
      <c r="K107">
        <v>0</v>
      </c>
      <c r="L107">
        <f t="shared" si="8"/>
        <v>1</v>
      </c>
      <c r="M107">
        <f t="shared" si="9"/>
        <v>3</v>
      </c>
      <c r="N107">
        <f t="shared" si="10"/>
        <v>0.66666666666666663</v>
      </c>
      <c r="O107">
        <f t="shared" si="11"/>
        <v>1</v>
      </c>
      <c r="P107">
        <f t="shared" si="12"/>
        <v>36</v>
      </c>
      <c r="Q107">
        <f>VLOOKUP(C107,Locs!A:C,3,0)</f>
        <v>26</v>
      </c>
      <c r="R107">
        <f>VLOOKUP(C107,Locs!A:F,6,0)</f>
        <v>3</v>
      </c>
      <c r="S107">
        <f t="shared" si="13"/>
        <v>3</v>
      </c>
      <c r="T107" t="s">
        <v>388</v>
      </c>
      <c r="U107">
        <v>36</v>
      </c>
    </row>
    <row r="108" spans="1:21" x14ac:dyDescent="0.45">
      <c r="A108">
        <v>102</v>
      </c>
      <c r="B108" t="str">
        <f t="shared" si="14"/>
        <v>task_id_105.dfy-2</v>
      </c>
      <c r="C108" t="s">
        <v>11</v>
      </c>
      <c r="D108">
        <v>2</v>
      </c>
      <c r="E108">
        <v>0</v>
      </c>
      <c r="F108">
        <v>6.6731999999999996</v>
      </c>
      <c r="G108">
        <v>1.7065999999999999</v>
      </c>
      <c r="H108">
        <v>6.6719999999999997</v>
      </c>
      <c r="I108">
        <v>1</v>
      </c>
      <c r="J108">
        <v>0</v>
      </c>
      <c r="K108">
        <v>0</v>
      </c>
      <c r="L108">
        <f t="shared" si="8"/>
        <v>1</v>
      </c>
      <c r="M108">
        <f t="shared" si="9"/>
        <v>3</v>
      </c>
      <c r="N108">
        <f t="shared" si="10"/>
        <v>0.66666666666666663</v>
      </c>
      <c r="O108">
        <f t="shared" si="11"/>
        <v>1</v>
      </c>
      <c r="P108">
        <f t="shared" si="12"/>
        <v>33</v>
      </c>
      <c r="Q108">
        <f>VLOOKUP(C108,Locs!A:C,3,0)</f>
        <v>26</v>
      </c>
      <c r="R108">
        <f>VLOOKUP(C108,Locs!A:F,6,0)</f>
        <v>3</v>
      </c>
      <c r="S108">
        <f t="shared" si="13"/>
        <v>3</v>
      </c>
      <c r="T108" t="s">
        <v>389</v>
      </c>
      <c r="U108">
        <v>33</v>
      </c>
    </row>
    <row r="109" spans="1:21" x14ac:dyDescent="0.45">
      <c r="A109">
        <v>103</v>
      </c>
      <c r="B109" t="str">
        <f t="shared" si="14"/>
        <v>task_id_105.dfy-3</v>
      </c>
      <c r="C109" t="s">
        <v>11</v>
      </c>
      <c r="D109">
        <v>3</v>
      </c>
      <c r="E109">
        <v>1</v>
      </c>
      <c r="F109">
        <v>7.0907999999999998</v>
      </c>
      <c r="G109">
        <v>1.6698</v>
      </c>
      <c r="H109">
        <v>7.0891999999999999</v>
      </c>
      <c r="I109">
        <v>1</v>
      </c>
      <c r="J109">
        <v>1</v>
      </c>
      <c r="K109">
        <v>1</v>
      </c>
      <c r="L109">
        <f t="shared" si="8"/>
        <v>1</v>
      </c>
      <c r="M109">
        <f t="shared" si="9"/>
        <v>3</v>
      </c>
      <c r="N109">
        <f t="shared" si="10"/>
        <v>0.66666666666666663</v>
      </c>
      <c r="O109">
        <f t="shared" si="11"/>
        <v>1</v>
      </c>
      <c r="P109">
        <f t="shared" si="12"/>
        <v>33</v>
      </c>
      <c r="Q109">
        <f>VLOOKUP(C109,Locs!A:C,3,0)</f>
        <v>26</v>
      </c>
      <c r="R109">
        <f>VLOOKUP(C109,Locs!A:F,6,0)</f>
        <v>3</v>
      </c>
      <c r="S109">
        <f t="shared" si="13"/>
        <v>3</v>
      </c>
      <c r="T109" t="s">
        <v>390</v>
      </c>
      <c r="U109">
        <v>33</v>
      </c>
    </row>
    <row r="110" spans="1:21" x14ac:dyDescent="0.45">
      <c r="A110">
        <v>104</v>
      </c>
      <c r="B110" t="str">
        <f t="shared" si="14"/>
        <v>task_id_106.dfy-1</v>
      </c>
      <c r="C110" t="s">
        <v>12</v>
      </c>
      <c r="D110">
        <v>1</v>
      </c>
      <c r="E110">
        <v>1</v>
      </c>
      <c r="F110">
        <v>4.7933000000000003</v>
      </c>
      <c r="G110">
        <v>1.2097</v>
      </c>
      <c r="H110">
        <v>4.7828999999999997</v>
      </c>
      <c r="I110">
        <v>1</v>
      </c>
      <c r="J110">
        <v>1</v>
      </c>
      <c r="K110">
        <v>1</v>
      </c>
      <c r="L110">
        <f t="shared" si="8"/>
        <v>3</v>
      </c>
      <c r="M110">
        <f t="shared" si="9"/>
        <v>1</v>
      </c>
      <c r="N110">
        <f t="shared" si="10"/>
        <v>1</v>
      </c>
      <c r="O110">
        <f t="shared" si="11"/>
        <v>1</v>
      </c>
      <c r="P110">
        <f t="shared" si="12"/>
        <v>24</v>
      </c>
      <c r="Q110">
        <f>VLOOKUP(C110,Locs!A:C,3,0)</f>
        <v>24</v>
      </c>
      <c r="R110">
        <f>VLOOKUP(C110,Locs!A:F,6,0)</f>
        <v>0</v>
      </c>
      <c r="S110">
        <f t="shared" si="13"/>
        <v>1</v>
      </c>
      <c r="T110" t="s">
        <v>391</v>
      </c>
      <c r="U110">
        <v>24</v>
      </c>
    </row>
    <row r="111" spans="1:21" x14ac:dyDescent="0.45">
      <c r="A111">
        <v>105</v>
      </c>
      <c r="B111" t="str">
        <f t="shared" si="14"/>
        <v>task_id_106.dfy-2</v>
      </c>
      <c r="C111" t="s">
        <v>12</v>
      </c>
      <c r="D111">
        <v>2</v>
      </c>
      <c r="E111">
        <v>1</v>
      </c>
      <c r="F111">
        <v>5.2240000000000002</v>
      </c>
      <c r="G111">
        <v>1.3520000000000001</v>
      </c>
      <c r="H111">
        <v>5.2209000000000003</v>
      </c>
      <c r="I111">
        <v>1</v>
      </c>
      <c r="J111">
        <v>1</v>
      </c>
      <c r="K111">
        <v>1</v>
      </c>
      <c r="L111">
        <f t="shared" si="8"/>
        <v>3</v>
      </c>
      <c r="M111">
        <f t="shared" si="9"/>
        <v>1</v>
      </c>
      <c r="N111">
        <f t="shared" si="10"/>
        <v>1</v>
      </c>
      <c r="O111">
        <f t="shared" si="11"/>
        <v>1</v>
      </c>
      <c r="P111">
        <f t="shared" si="12"/>
        <v>24</v>
      </c>
      <c r="Q111">
        <f>VLOOKUP(C111,Locs!A:C,3,0)</f>
        <v>24</v>
      </c>
      <c r="R111">
        <f>VLOOKUP(C111,Locs!A:F,6,0)</f>
        <v>0</v>
      </c>
      <c r="S111">
        <f t="shared" si="13"/>
        <v>1</v>
      </c>
      <c r="T111" t="s">
        <v>392</v>
      </c>
      <c r="U111">
        <v>24</v>
      </c>
    </row>
    <row r="112" spans="1:21" x14ac:dyDescent="0.45">
      <c r="A112">
        <v>106</v>
      </c>
      <c r="B112" t="str">
        <f t="shared" si="14"/>
        <v>task_id_106.dfy-3</v>
      </c>
      <c r="C112" t="s">
        <v>12</v>
      </c>
      <c r="D112">
        <v>3</v>
      </c>
      <c r="E112">
        <v>1</v>
      </c>
      <c r="F112">
        <v>6.7460000000000004</v>
      </c>
      <c r="G112">
        <v>1.1321000000000001</v>
      </c>
      <c r="H112">
        <v>6.7431999999999999</v>
      </c>
      <c r="I112">
        <v>1</v>
      </c>
      <c r="J112">
        <v>1</v>
      </c>
      <c r="K112">
        <v>1</v>
      </c>
      <c r="L112">
        <f t="shared" si="8"/>
        <v>3</v>
      </c>
      <c r="M112">
        <f t="shared" si="9"/>
        <v>1</v>
      </c>
      <c r="N112">
        <f t="shared" si="10"/>
        <v>1</v>
      </c>
      <c r="O112">
        <f t="shared" si="11"/>
        <v>1</v>
      </c>
      <c r="P112">
        <f t="shared" si="12"/>
        <v>24</v>
      </c>
      <c r="Q112">
        <f>VLOOKUP(C112,Locs!A:C,3,0)</f>
        <v>24</v>
      </c>
      <c r="R112">
        <f>VLOOKUP(C112,Locs!A:F,6,0)</f>
        <v>0</v>
      </c>
      <c r="S112">
        <f t="shared" si="13"/>
        <v>1</v>
      </c>
      <c r="T112" t="s">
        <v>393</v>
      </c>
      <c r="U112">
        <v>24</v>
      </c>
    </row>
    <row r="113" spans="1:21" x14ac:dyDescent="0.45">
      <c r="A113">
        <v>107</v>
      </c>
      <c r="B113" t="str">
        <f t="shared" si="14"/>
        <v>task_id_113.dfy-1</v>
      </c>
      <c r="C113" t="s">
        <v>13</v>
      </c>
      <c r="D113">
        <v>1</v>
      </c>
      <c r="E113">
        <v>0</v>
      </c>
      <c r="F113">
        <v>5.0791000000000004</v>
      </c>
      <c r="G113">
        <v>1.1990000000000001</v>
      </c>
      <c r="H113">
        <v>5.0758999999999999</v>
      </c>
      <c r="I113">
        <v>1</v>
      </c>
      <c r="J113">
        <v>0</v>
      </c>
      <c r="K113">
        <v>0</v>
      </c>
      <c r="L113">
        <f t="shared" si="8"/>
        <v>0</v>
      </c>
      <c r="M113">
        <f t="shared" si="9"/>
        <v>0</v>
      </c>
      <c r="N113">
        <f t="shared" si="10"/>
        <v>0</v>
      </c>
      <c r="O113">
        <f t="shared" si="11"/>
        <v>0</v>
      </c>
      <c r="P113">
        <f t="shared" si="12"/>
        <v>32</v>
      </c>
      <c r="Q113">
        <f>VLOOKUP(C113,Locs!A:C,3,0)</f>
        <v>30</v>
      </c>
      <c r="R113">
        <f>VLOOKUP(C113,Locs!A:F,6,0)</f>
        <v>1</v>
      </c>
      <c r="S113">
        <f t="shared" si="13"/>
        <v>0</v>
      </c>
      <c r="T113" t="s">
        <v>394</v>
      </c>
      <c r="U113">
        <v>32</v>
      </c>
    </row>
    <row r="114" spans="1:21" x14ac:dyDescent="0.45">
      <c r="A114">
        <v>108</v>
      </c>
      <c r="B114" t="str">
        <f t="shared" si="14"/>
        <v>task_id_113.dfy-2</v>
      </c>
      <c r="C114" t="s">
        <v>13</v>
      </c>
      <c r="D114">
        <v>2</v>
      </c>
      <c r="E114">
        <v>0</v>
      </c>
      <c r="F114">
        <v>5.5381999999999998</v>
      </c>
      <c r="G114">
        <v>1.2079</v>
      </c>
      <c r="H114">
        <v>5.5358999999999998</v>
      </c>
      <c r="I114">
        <v>1</v>
      </c>
      <c r="J114">
        <v>0</v>
      </c>
      <c r="K114">
        <v>0</v>
      </c>
      <c r="L114">
        <f t="shared" si="8"/>
        <v>0</v>
      </c>
      <c r="M114">
        <f t="shared" si="9"/>
        <v>0</v>
      </c>
      <c r="N114">
        <f t="shared" si="10"/>
        <v>0</v>
      </c>
      <c r="O114">
        <f t="shared" si="11"/>
        <v>0</v>
      </c>
      <c r="P114">
        <f t="shared" si="12"/>
        <v>32</v>
      </c>
      <c r="Q114">
        <f>VLOOKUP(C114,Locs!A:C,3,0)</f>
        <v>30</v>
      </c>
      <c r="R114">
        <f>VLOOKUP(C114,Locs!A:F,6,0)</f>
        <v>1</v>
      </c>
      <c r="S114">
        <f t="shared" si="13"/>
        <v>0</v>
      </c>
      <c r="T114" t="s">
        <v>395</v>
      </c>
      <c r="U114">
        <v>32</v>
      </c>
    </row>
    <row r="115" spans="1:21" x14ac:dyDescent="0.45">
      <c r="A115">
        <v>109</v>
      </c>
      <c r="B115" t="str">
        <f t="shared" si="14"/>
        <v>task_id_113.dfy-3</v>
      </c>
      <c r="C115" t="s">
        <v>13</v>
      </c>
      <c r="D115">
        <v>3</v>
      </c>
      <c r="E115">
        <v>0</v>
      </c>
      <c r="F115">
        <v>5.1675000000000004</v>
      </c>
      <c r="G115">
        <v>0.79849999999999999</v>
      </c>
      <c r="H115">
        <v>5.1657999999999999</v>
      </c>
      <c r="I115">
        <v>1</v>
      </c>
      <c r="J115">
        <v>0</v>
      </c>
      <c r="K115">
        <v>0</v>
      </c>
      <c r="L115">
        <f t="shared" si="8"/>
        <v>0</v>
      </c>
      <c r="M115">
        <f t="shared" si="9"/>
        <v>0</v>
      </c>
      <c r="N115">
        <f t="shared" si="10"/>
        <v>0</v>
      </c>
      <c r="O115">
        <f t="shared" si="11"/>
        <v>0</v>
      </c>
      <c r="P115">
        <f t="shared" si="12"/>
        <v>32</v>
      </c>
      <c r="Q115">
        <f>VLOOKUP(C115,Locs!A:C,3,0)</f>
        <v>30</v>
      </c>
      <c r="R115">
        <f>VLOOKUP(C115,Locs!A:F,6,0)</f>
        <v>1</v>
      </c>
      <c r="S115">
        <f t="shared" si="13"/>
        <v>0</v>
      </c>
      <c r="T115" t="s">
        <v>396</v>
      </c>
      <c r="U115">
        <v>32</v>
      </c>
    </row>
    <row r="116" spans="1:21" x14ac:dyDescent="0.45">
      <c r="A116">
        <v>110</v>
      </c>
      <c r="B116" t="str">
        <f t="shared" si="14"/>
        <v>task_id_113.dfy-4</v>
      </c>
      <c r="C116" t="s">
        <v>13</v>
      </c>
      <c r="D116">
        <v>4</v>
      </c>
      <c r="E116">
        <v>0</v>
      </c>
      <c r="F116">
        <v>5.75</v>
      </c>
      <c r="G116">
        <v>1.1673</v>
      </c>
      <c r="H116">
        <v>5.7302</v>
      </c>
      <c r="I116">
        <v>1</v>
      </c>
      <c r="J116">
        <v>0</v>
      </c>
      <c r="K116">
        <v>0</v>
      </c>
      <c r="L116">
        <f t="shared" si="8"/>
        <v>0</v>
      </c>
      <c r="M116">
        <f t="shared" si="9"/>
        <v>0</v>
      </c>
      <c r="N116">
        <f t="shared" si="10"/>
        <v>0</v>
      </c>
      <c r="O116">
        <f t="shared" si="11"/>
        <v>0</v>
      </c>
      <c r="P116">
        <f t="shared" si="12"/>
        <v>32</v>
      </c>
      <c r="Q116">
        <f>VLOOKUP(C116,Locs!A:C,3,0)</f>
        <v>30</v>
      </c>
      <c r="R116">
        <f>VLOOKUP(C116,Locs!A:F,6,0)</f>
        <v>1</v>
      </c>
      <c r="S116">
        <f t="shared" si="13"/>
        <v>0</v>
      </c>
      <c r="T116" t="s">
        <v>1125</v>
      </c>
      <c r="U116">
        <v>32</v>
      </c>
    </row>
    <row r="117" spans="1:21" x14ac:dyDescent="0.45">
      <c r="A117">
        <v>111</v>
      </c>
      <c r="B117" t="str">
        <f t="shared" si="14"/>
        <v>task_id_113.dfy-5</v>
      </c>
      <c r="C117" t="s">
        <v>13</v>
      </c>
      <c r="D117">
        <v>5</v>
      </c>
      <c r="E117">
        <v>0</v>
      </c>
      <c r="F117">
        <v>5.2270000000000003</v>
      </c>
      <c r="G117">
        <v>1.1943999999999999</v>
      </c>
      <c r="H117">
        <v>5.2244999999999999</v>
      </c>
      <c r="I117">
        <v>1</v>
      </c>
      <c r="J117">
        <v>0</v>
      </c>
      <c r="K117">
        <v>0</v>
      </c>
      <c r="L117">
        <f t="shared" si="8"/>
        <v>0</v>
      </c>
      <c r="M117">
        <f t="shared" si="9"/>
        <v>0</v>
      </c>
      <c r="N117">
        <f t="shared" si="10"/>
        <v>0</v>
      </c>
      <c r="O117">
        <f t="shared" si="11"/>
        <v>0</v>
      </c>
      <c r="P117">
        <f t="shared" si="12"/>
        <v>32</v>
      </c>
      <c r="Q117">
        <f>VLOOKUP(C117,Locs!A:C,3,0)</f>
        <v>30</v>
      </c>
      <c r="R117">
        <f>VLOOKUP(C117,Locs!A:F,6,0)</f>
        <v>1</v>
      </c>
      <c r="S117">
        <f t="shared" si="13"/>
        <v>0</v>
      </c>
      <c r="T117" t="s">
        <v>1126</v>
      </c>
      <c r="U117">
        <v>32</v>
      </c>
    </row>
    <row r="118" spans="1:21" x14ac:dyDescent="0.45">
      <c r="A118">
        <v>112</v>
      </c>
      <c r="B118" t="str">
        <f t="shared" si="14"/>
        <v>task_id_126.dfy-1</v>
      </c>
      <c r="C118" t="s">
        <v>14</v>
      </c>
      <c r="D118">
        <v>1</v>
      </c>
      <c r="E118">
        <v>0</v>
      </c>
      <c r="F118">
        <v>16.845400000000001</v>
      </c>
      <c r="G118">
        <v>62.764899999999997</v>
      </c>
      <c r="H118">
        <v>16.820599999999999</v>
      </c>
      <c r="I118">
        <v>-1</v>
      </c>
      <c r="J118">
        <v>0</v>
      </c>
      <c r="K118">
        <v>0</v>
      </c>
      <c r="L118">
        <f t="shared" si="8"/>
        <v>2</v>
      </c>
      <c r="M118">
        <f t="shared" si="9"/>
        <v>4</v>
      </c>
      <c r="N118">
        <f t="shared" si="10"/>
        <v>1</v>
      </c>
      <c r="O118">
        <f t="shared" si="11"/>
        <v>1</v>
      </c>
      <c r="P118">
        <f t="shared" si="12"/>
        <v>75</v>
      </c>
      <c r="Q118">
        <f>VLOOKUP(C118,Locs!A:C,3,0)</f>
        <v>46</v>
      </c>
      <c r="R118">
        <f>VLOOKUP(C118,Locs!A:F,6,0)</f>
        <v>2</v>
      </c>
      <c r="S118">
        <f t="shared" si="13"/>
        <v>4</v>
      </c>
      <c r="T118" t="s">
        <v>397</v>
      </c>
      <c r="U118">
        <v>75</v>
      </c>
    </row>
    <row r="119" spans="1:21" x14ac:dyDescent="0.45">
      <c r="A119">
        <v>113</v>
      </c>
      <c r="B119" t="str">
        <f t="shared" si="14"/>
        <v>task_id_126.dfy-2</v>
      </c>
      <c r="C119" t="s">
        <v>14</v>
      </c>
      <c r="D119">
        <v>2</v>
      </c>
      <c r="E119">
        <v>0</v>
      </c>
      <c r="F119">
        <v>12.359299999999999</v>
      </c>
      <c r="G119">
        <v>2.4464999999999999</v>
      </c>
      <c r="H119">
        <v>12.356400000000001</v>
      </c>
      <c r="I119">
        <v>-1</v>
      </c>
      <c r="J119">
        <v>0</v>
      </c>
      <c r="K119">
        <v>0</v>
      </c>
      <c r="L119">
        <f t="shared" si="8"/>
        <v>2</v>
      </c>
      <c r="M119">
        <f t="shared" si="9"/>
        <v>4</v>
      </c>
      <c r="N119">
        <f t="shared" si="10"/>
        <v>1</v>
      </c>
      <c r="O119">
        <f t="shared" si="11"/>
        <v>1</v>
      </c>
      <c r="P119">
        <f t="shared" si="12"/>
        <v>72</v>
      </c>
      <c r="Q119">
        <f>VLOOKUP(C119,Locs!A:C,3,0)</f>
        <v>46</v>
      </c>
      <c r="R119">
        <f>VLOOKUP(C119,Locs!A:F,6,0)</f>
        <v>2</v>
      </c>
      <c r="S119">
        <f t="shared" si="13"/>
        <v>4</v>
      </c>
      <c r="T119" t="s">
        <v>398</v>
      </c>
      <c r="U119">
        <v>72</v>
      </c>
    </row>
    <row r="120" spans="1:21" x14ac:dyDescent="0.45">
      <c r="A120">
        <v>114</v>
      </c>
      <c r="B120" t="str">
        <f t="shared" si="14"/>
        <v>task_id_126.dfy-3</v>
      </c>
      <c r="C120" t="s">
        <v>14</v>
      </c>
      <c r="D120">
        <v>3</v>
      </c>
      <c r="E120">
        <v>0</v>
      </c>
      <c r="F120">
        <v>11.969099999999999</v>
      </c>
      <c r="G120">
        <v>2.4464999999999999</v>
      </c>
      <c r="H120">
        <v>11.964600000000001</v>
      </c>
      <c r="I120">
        <v>-1</v>
      </c>
      <c r="J120">
        <v>0</v>
      </c>
      <c r="K120">
        <v>0</v>
      </c>
      <c r="L120">
        <f t="shared" si="8"/>
        <v>2</v>
      </c>
      <c r="M120">
        <f t="shared" si="9"/>
        <v>4</v>
      </c>
      <c r="N120">
        <f t="shared" si="10"/>
        <v>1</v>
      </c>
      <c r="O120">
        <f t="shared" si="11"/>
        <v>1</v>
      </c>
      <c r="P120">
        <f t="shared" si="12"/>
        <v>69</v>
      </c>
      <c r="Q120">
        <f>VLOOKUP(C120,Locs!A:C,3,0)</f>
        <v>46</v>
      </c>
      <c r="R120">
        <f>VLOOKUP(C120,Locs!A:F,6,0)</f>
        <v>2</v>
      </c>
      <c r="S120">
        <f t="shared" si="13"/>
        <v>4</v>
      </c>
      <c r="T120" t="s">
        <v>399</v>
      </c>
      <c r="U120">
        <v>69</v>
      </c>
    </row>
    <row r="121" spans="1:21" x14ac:dyDescent="0.45">
      <c r="A121">
        <v>115</v>
      </c>
      <c r="B121" t="str">
        <f t="shared" si="14"/>
        <v>task_id_126.dfy-4</v>
      </c>
      <c r="C121" t="s">
        <v>14</v>
      </c>
      <c r="D121">
        <v>4</v>
      </c>
      <c r="E121">
        <v>1</v>
      </c>
      <c r="F121">
        <v>15.68</v>
      </c>
      <c r="G121">
        <v>2.4916999999999998</v>
      </c>
      <c r="H121">
        <v>15.6607</v>
      </c>
      <c r="I121">
        <v>1</v>
      </c>
      <c r="J121">
        <v>1</v>
      </c>
      <c r="K121">
        <v>1</v>
      </c>
      <c r="L121">
        <f t="shared" si="8"/>
        <v>2</v>
      </c>
      <c r="M121">
        <f t="shared" si="9"/>
        <v>4</v>
      </c>
      <c r="N121">
        <f t="shared" si="10"/>
        <v>1</v>
      </c>
      <c r="O121">
        <f t="shared" si="11"/>
        <v>1</v>
      </c>
      <c r="P121">
        <f t="shared" si="12"/>
        <v>91</v>
      </c>
      <c r="Q121">
        <f>VLOOKUP(C121,Locs!A:C,3,0)</f>
        <v>46</v>
      </c>
      <c r="R121">
        <f>VLOOKUP(C121,Locs!A:F,6,0)</f>
        <v>2</v>
      </c>
      <c r="S121">
        <f t="shared" si="13"/>
        <v>4</v>
      </c>
      <c r="T121" t="s">
        <v>782</v>
      </c>
      <c r="U121">
        <v>91</v>
      </c>
    </row>
    <row r="122" spans="1:21" x14ac:dyDescent="0.45">
      <c r="A122">
        <v>116</v>
      </c>
      <c r="B122" t="str">
        <f t="shared" si="14"/>
        <v>task_id_126.dfy-5</v>
      </c>
      <c r="C122" t="s">
        <v>14</v>
      </c>
      <c r="D122">
        <v>5</v>
      </c>
      <c r="E122">
        <v>1</v>
      </c>
      <c r="F122">
        <v>16.387699999999999</v>
      </c>
      <c r="G122">
        <v>2.4634999999999998</v>
      </c>
      <c r="H122">
        <v>16.3627</v>
      </c>
      <c r="I122">
        <v>1</v>
      </c>
      <c r="J122">
        <v>1</v>
      </c>
      <c r="K122">
        <v>1</v>
      </c>
      <c r="L122">
        <f t="shared" si="8"/>
        <v>2</v>
      </c>
      <c r="M122">
        <f t="shared" si="9"/>
        <v>4</v>
      </c>
      <c r="N122">
        <f t="shared" si="10"/>
        <v>1</v>
      </c>
      <c r="O122">
        <f t="shared" si="11"/>
        <v>1</v>
      </c>
      <c r="P122">
        <f t="shared" si="12"/>
        <v>91</v>
      </c>
      <c r="Q122">
        <f>VLOOKUP(C122,Locs!A:C,3,0)</f>
        <v>46</v>
      </c>
      <c r="R122">
        <f>VLOOKUP(C122,Locs!A:F,6,0)</f>
        <v>2</v>
      </c>
      <c r="S122">
        <f t="shared" si="13"/>
        <v>4</v>
      </c>
      <c r="T122" t="s">
        <v>783</v>
      </c>
      <c r="U122">
        <v>91</v>
      </c>
    </row>
    <row r="123" spans="1:21" x14ac:dyDescent="0.45">
      <c r="A123">
        <v>117</v>
      </c>
      <c r="B123" t="str">
        <f t="shared" si="14"/>
        <v>task_id_133.dfy-1</v>
      </c>
      <c r="C123" t="s">
        <v>15</v>
      </c>
      <c r="D123">
        <v>1</v>
      </c>
      <c r="E123">
        <v>1</v>
      </c>
      <c r="F123">
        <v>6.4855999999999998</v>
      </c>
      <c r="G123">
        <v>2.2664</v>
      </c>
      <c r="H123">
        <v>6.4645999999999999</v>
      </c>
      <c r="I123">
        <v>1</v>
      </c>
      <c r="J123">
        <v>1</v>
      </c>
      <c r="K123">
        <v>1</v>
      </c>
      <c r="L123">
        <f t="shared" si="8"/>
        <v>3</v>
      </c>
      <c r="M123">
        <f t="shared" si="9"/>
        <v>1</v>
      </c>
      <c r="N123">
        <f t="shared" si="10"/>
        <v>1</v>
      </c>
      <c r="O123">
        <f t="shared" si="11"/>
        <v>1</v>
      </c>
      <c r="P123">
        <f t="shared" si="12"/>
        <v>29</v>
      </c>
      <c r="Q123">
        <f>VLOOKUP(C123,Locs!A:C,3,0)</f>
        <v>28</v>
      </c>
      <c r="R123">
        <f>VLOOKUP(C123,Locs!A:F,6,0)</f>
        <v>0</v>
      </c>
      <c r="S123">
        <f t="shared" si="13"/>
        <v>1</v>
      </c>
      <c r="T123" t="s">
        <v>400</v>
      </c>
      <c r="U123">
        <v>29</v>
      </c>
    </row>
    <row r="124" spans="1:21" x14ac:dyDescent="0.45">
      <c r="A124">
        <v>118</v>
      </c>
      <c r="B124" t="str">
        <f t="shared" si="14"/>
        <v>task_id_133.dfy-2</v>
      </c>
      <c r="C124" t="s">
        <v>15</v>
      </c>
      <c r="D124">
        <v>2</v>
      </c>
      <c r="E124">
        <v>1</v>
      </c>
      <c r="F124">
        <v>6.2758000000000003</v>
      </c>
      <c r="G124">
        <v>2.2555000000000001</v>
      </c>
      <c r="H124">
        <v>6.2725999999999997</v>
      </c>
      <c r="I124">
        <v>1</v>
      </c>
      <c r="J124">
        <v>1</v>
      </c>
      <c r="K124">
        <v>1</v>
      </c>
      <c r="L124">
        <f t="shared" si="8"/>
        <v>3</v>
      </c>
      <c r="M124">
        <f t="shared" si="9"/>
        <v>1</v>
      </c>
      <c r="N124">
        <f t="shared" si="10"/>
        <v>1</v>
      </c>
      <c r="O124">
        <f t="shared" si="11"/>
        <v>1</v>
      </c>
      <c r="P124">
        <f t="shared" si="12"/>
        <v>29</v>
      </c>
      <c r="Q124">
        <f>VLOOKUP(C124,Locs!A:C,3,0)</f>
        <v>28</v>
      </c>
      <c r="R124">
        <f>VLOOKUP(C124,Locs!A:F,6,0)</f>
        <v>0</v>
      </c>
      <c r="S124">
        <f t="shared" si="13"/>
        <v>1</v>
      </c>
      <c r="T124" t="s">
        <v>401</v>
      </c>
      <c r="U124">
        <v>29</v>
      </c>
    </row>
    <row r="125" spans="1:21" x14ac:dyDescent="0.45">
      <c r="A125">
        <v>119</v>
      </c>
      <c r="B125" t="str">
        <f t="shared" si="14"/>
        <v>task_id_133.dfy-3</v>
      </c>
      <c r="C125" t="s">
        <v>15</v>
      </c>
      <c r="D125">
        <v>3</v>
      </c>
      <c r="E125">
        <v>1</v>
      </c>
      <c r="F125">
        <v>8.798</v>
      </c>
      <c r="G125">
        <v>2.2627000000000002</v>
      </c>
      <c r="H125">
        <v>8.7932000000000006</v>
      </c>
      <c r="I125">
        <v>1</v>
      </c>
      <c r="J125">
        <v>1</v>
      </c>
      <c r="K125">
        <v>1</v>
      </c>
      <c r="L125">
        <f t="shared" si="8"/>
        <v>3</v>
      </c>
      <c r="M125">
        <f t="shared" si="9"/>
        <v>1</v>
      </c>
      <c r="N125">
        <f t="shared" si="10"/>
        <v>1</v>
      </c>
      <c r="O125">
        <f t="shared" si="11"/>
        <v>1</v>
      </c>
      <c r="P125">
        <f t="shared" si="12"/>
        <v>29</v>
      </c>
      <c r="Q125">
        <f>VLOOKUP(C125,Locs!A:C,3,0)</f>
        <v>28</v>
      </c>
      <c r="R125">
        <f>VLOOKUP(C125,Locs!A:F,6,0)</f>
        <v>0</v>
      </c>
      <c r="S125">
        <f t="shared" si="13"/>
        <v>1</v>
      </c>
      <c r="T125" t="s">
        <v>402</v>
      </c>
      <c r="U125">
        <v>29</v>
      </c>
    </row>
    <row r="126" spans="1:21" x14ac:dyDescent="0.45">
      <c r="A126">
        <v>120</v>
      </c>
      <c r="B126" t="str">
        <f t="shared" si="14"/>
        <v>task_id_145.dfy-1</v>
      </c>
      <c r="C126" t="s">
        <v>16</v>
      </c>
      <c r="D126">
        <v>1</v>
      </c>
      <c r="E126">
        <v>0</v>
      </c>
      <c r="F126">
        <v>6.6378000000000004</v>
      </c>
      <c r="G126">
        <v>1.3332999999999999</v>
      </c>
      <c r="H126">
        <v>6.6142000000000003</v>
      </c>
      <c r="I126">
        <v>1</v>
      </c>
      <c r="J126">
        <v>0</v>
      </c>
      <c r="K126">
        <v>0</v>
      </c>
      <c r="L126">
        <f t="shared" si="8"/>
        <v>0</v>
      </c>
      <c r="M126">
        <f t="shared" si="9"/>
        <v>0</v>
      </c>
      <c r="N126">
        <f t="shared" si="10"/>
        <v>0</v>
      </c>
      <c r="O126">
        <f t="shared" si="11"/>
        <v>0</v>
      </c>
      <c r="P126">
        <f t="shared" si="12"/>
        <v>32</v>
      </c>
      <c r="Q126">
        <f>VLOOKUP(C126,Locs!A:C,3,0)</f>
        <v>37</v>
      </c>
      <c r="R126">
        <f>VLOOKUP(C126,Locs!A:F,6,0)</f>
        <v>6</v>
      </c>
      <c r="S126">
        <f t="shared" si="13"/>
        <v>0</v>
      </c>
      <c r="T126" t="s">
        <v>403</v>
      </c>
      <c r="U126">
        <v>32</v>
      </c>
    </row>
    <row r="127" spans="1:21" x14ac:dyDescent="0.45">
      <c r="A127">
        <v>121</v>
      </c>
      <c r="B127" t="str">
        <f t="shared" si="14"/>
        <v>task_id_145.dfy-2</v>
      </c>
      <c r="C127" t="s">
        <v>16</v>
      </c>
      <c r="D127">
        <v>2</v>
      </c>
      <c r="E127">
        <v>0</v>
      </c>
      <c r="F127">
        <v>6.2</v>
      </c>
      <c r="G127">
        <v>1.0516000000000001</v>
      </c>
      <c r="H127">
        <v>6.1973000000000003</v>
      </c>
      <c r="I127">
        <v>1</v>
      </c>
      <c r="J127">
        <v>0</v>
      </c>
      <c r="K127">
        <v>0</v>
      </c>
      <c r="L127">
        <f t="shared" si="8"/>
        <v>0</v>
      </c>
      <c r="M127">
        <f t="shared" si="9"/>
        <v>0</v>
      </c>
      <c r="N127">
        <f t="shared" si="10"/>
        <v>0</v>
      </c>
      <c r="O127">
        <f t="shared" si="11"/>
        <v>0</v>
      </c>
      <c r="P127">
        <f t="shared" si="12"/>
        <v>32</v>
      </c>
      <c r="Q127">
        <f>VLOOKUP(C127,Locs!A:C,3,0)</f>
        <v>37</v>
      </c>
      <c r="R127">
        <f>VLOOKUP(C127,Locs!A:F,6,0)</f>
        <v>6</v>
      </c>
      <c r="S127">
        <f t="shared" si="13"/>
        <v>0</v>
      </c>
      <c r="T127" t="s">
        <v>404</v>
      </c>
      <c r="U127">
        <v>32</v>
      </c>
    </row>
    <row r="128" spans="1:21" x14ac:dyDescent="0.45">
      <c r="A128">
        <v>122</v>
      </c>
      <c r="B128" t="str">
        <f t="shared" si="14"/>
        <v>task_id_145.dfy-3</v>
      </c>
      <c r="C128" t="s">
        <v>16</v>
      </c>
      <c r="D128">
        <v>3</v>
      </c>
      <c r="E128">
        <v>0</v>
      </c>
      <c r="F128">
        <v>6.0373999999999999</v>
      </c>
      <c r="G128">
        <v>0.82840000000000003</v>
      </c>
      <c r="H128">
        <v>6.0357000000000003</v>
      </c>
      <c r="I128">
        <v>1</v>
      </c>
      <c r="J128">
        <v>0</v>
      </c>
      <c r="K128">
        <v>0</v>
      </c>
      <c r="L128">
        <f t="shared" si="8"/>
        <v>0</v>
      </c>
      <c r="M128">
        <f t="shared" si="9"/>
        <v>0</v>
      </c>
      <c r="N128">
        <f t="shared" si="10"/>
        <v>0</v>
      </c>
      <c r="O128">
        <f t="shared" si="11"/>
        <v>0</v>
      </c>
      <c r="P128">
        <f t="shared" si="12"/>
        <v>32</v>
      </c>
      <c r="Q128">
        <f>VLOOKUP(C128,Locs!A:C,3,0)</f>
        <v>37</v>
      </c>
      <c r="R128">
        <f>VLOOKUP(C128,Locs!A:F,6,0)</f>
        <v>6</v>
      </c>
      <c r="S128">
        <f t="shared" si="13"/>
        <v>0</v>
      </c>
      <c r="T128" t="s">
        <v>405</v>
      </c>
      <c r="U128">
        <v>32</v>
      </c>
    </row>
    <row r="129" spans="1:21" x14ac:dyDescent="0.45">
      <c r="A129">
        <v>123</v>
      </c>
      <c r="B129" t="str">
        <f t="shared" si="14"/>
        <v>task_id_145.dfy-4</v>
      </c>
      <c r="C129" t="s">
        <v>16</v>
      </c>
      <c r="D129">
        <v>4</v>
      </c>
      <c r="E129">
        <v>0</v>
      </c>
      <c r="F129">
        <v>15.235799999999999</v>
      </c>
      <c r="G129">
        <v>1.2804</v>
      </c>
      <c r="H129">
        <v>15.214399999999999</v>
      </c>
      <c r="I129">
        <v>1</v>
      </c>
      <c r="J129">
        <v>0</v>
      </c>
      <c r="K129">
        <v>0</v>
      </c>
      <c r="L129">
        <f t="shared" si="8"/>
        <v>0</v>
      </c>
      <c r="M129">
        <f t="shared" si="9"/>
        <v>0</v>
      </c>
      <c r="N129">
        <f t="shared" si="10"/>
        <v>0</v>
      </c>
      <c r="O129">
        <f t="shared" si="11"/>
        <v>0</v>
      </c>
      <c r="P129">
        <f t="shared" si="12"/>
        <v>32</v>
      </c>
      <c r="Q129">
        <f>VLOOKUP(C129,Locs!A:C,3,0)</f>
        <v>37</v>
      </c>
      <c r="R129">
        <f>VLOOKUP(C129,Locs!A:F,6,0)</f>
        <v>6</v>
      </c>
      <c r="S129">
        <f t="shared" si="13"/>
        <v>0</v>
      </c>
      <c r="T129" t="s">
        <v>786</v>
      </c>
      <c r="U129">
        <v>32</v>
      </c>
    </row>
    <row r="130" spans="1:21" x14ac:dyDescent="0.45">
      <c r="A130">
        <v>124</v>
      </c>
      <c r="B130" t="str">
        <f t="shared" si="14"/>
        <v>task_id_145.dfy-5</v>
      </c>
      <c r="C130" t="s">
        <v>16</v>
      </c>
      <c r="D130">
        <v>5</v>
      </c>
      <c r="E130">
        <v>-1</v>
      </c>
      <c r="F130">
        <v>7.1749000000000001</v>
      </c>
      <c r="G130">
        <v>0.60650000000000004</v>
      </c>
      <c r="H130">
        <v>7.1726000000000001</v>
      </c>
      <c r="I130">
        <v>-1</v>
      </c>
      <c r="J130">
        <v>-1</v>
      </c>
      <c r="K130">
        <v>-1</v>
      </c>
      <c r="L130">
        <f t="shared" si="8"/>
        <v>0</v>
      </c>
      <c r="M130">
        <f t="shared" si="9"/>
        <v>0</v>
      </c>
      <c r="N130">
        <f t="shared" si="10"/>
        <v>0</v>
      </c>
      <c r="O130">
        <f t="shared" si="11"/>
        <v>0</v>
      </c>
      <c r="P130">
        <f t="shared" si="12"/>
        <v>33</v>
      </c>
      <c r="Q130">
        <f>VLOOKUP(C130,Locs!A:C,3,0)</f>
        <v>37</v>
      </c>
      <c r="R130">
        <f>VLOOKUP(C130,Locs!A:F,6,0)</f>
        <v>6</v>
      </c>
      <c r="S130">
        <f t="shared" si="13"/>
        <v>0</v>
      </c>
      <c r="T130" t="s">
        <v>935</v>
      </c>
      <c r="U130">
        <v>33</v>
      </c>
    </row>
    <row r="131" spans="1:21" x14ac:dyDescent="0.45">
      <c r="A131">
        <v>125</v>
      </c>
      <c r="B131" t="str">
        <f t="shared" si="14"/>
        <v>task_id_161.dfy-1</v>
      </c>
      <c r="C131" t="s">
        <v>17</v>
      </c>
      <c r="D131">
        <v>1</v>
      </c>
      <c r="E131">
        <v>0</v>
      </c>
      <c r="F131">
        <v>10.7895</v>
      </c>
      <c r="G131">
        <v>1.9269000000000001</v>
      </c>
      <c r="H131">
        <v>10.7654</v>
      </c>
      <c r="I131">
        <v>0</v>
      </c>
      <c r="J131">
        <v>0</v>
      </c>
      <c r="K131">
        <v>0</v>
      </c>
      <c r="L131">
        <f t="shared" ref="L131:L194" si="15">COUNTIFS(C:C,C131,E:E,1)</f>
        <v>0</v>
      </c>
      <c r="M131">
        <f t="shared" ref="M131:M194" si="16">_xlfn.MINIFS(D:D,C:C,C131,E:E,1)</f>
        <v>0</v>
      </c>
      <c r="N131">
        <f t="shared" ref="N131:N194" si="17">CHOOSE(L131+1,0,2/3,1,1)</f>
        <v>0</v>
      </c>
      <c r="O131">
        <f t="shared" ref="O131:O194" si="18">IF(L131&gt;0,1,0)</f>
        <v>0</v>
      </c>
      <c r="P131">
        <f t="shared" ref="P131:P194" si="19">VLOOKUP(LEFT(C131,LEN(C131)-4)&amp;"_"&amp;D131&amp;"_llm.dfy",T:U,2,0)</f>
        <v>59</v>
      </c>
      <c r="Q131">
        <f>VLOOKUP(C131,Locs!A:C,3,0)</f>
        <v>59</v>
      </c>
      <c r="R131">
        <f>VLOOKUP(C131,Locs!A:F,6,0)</f>
        <v>9</v>
      </c>
      <c r="S131">
        <f t="shared" ref="S131:S194" si="20">_xlfn.MINIFS(D:D,C:C,C131,E:E,1)</f>
        <v>0</v>
      </c>
      <c r="T131" t="s">
        <v>406</v>
      </c>
      <c r="U131">
        <v>59</v>
      </c>
    </row>
    <row r="132" spans="1:21" x14ac:dyDescent="0.45">
      <c r="A132">
        <v>126</v>
      </c>
      <c r="B132" t="str">
        <f t="shared" si="14"/>
        <v>task_id_161.dfy-2</v>
      </c>
      <c r="C132" t="s">
        <v>17</v>
      </c>
      <c r="D132">
        <v>2</v>
      </c>
      <c r="E132">
        <v>0</v>
      </c>
      <c r="F132">
        <v>11.6602</v>
      </c>
      <c r="G132">
        <v>2.3656000000000001</v>
      </c>
      <c r="H132">
        <v>11.657500000000001</v>
      </c>
      <c r="I132">
        <v>1</v>
      </c>
      <c r="J132">
        <v>0</v>
      </c>
      <c r="K132">
        <v>0</v>
      </c>
      <c r="L132">
        <f t="shared" si="15"/>
        <v>0</v>
      </c>
      <c r="M132">
        <f t="shared" si="16"/>
        <v>0</v>
      </c>
      <c r="N132">
        <f t="shared" si="17"/>
        <v>0</v>
      </c>
      <c r="O132">
        <f t="shared" si="18"/>
        <v>0</v>
      </c>
      <c r="P132">
        <f t="shared" si="19"/>
        <v>48</v>
      </c>
      <c r="Q132">
        <f>VLOOKUP(C132,Locs!A:C,3,0)</f>
        <v>59</v>
      </c>
      <c r="R132">
        <f>VLOOKUP(C132,Locs!A:F,6,0)</f>
        <v>9</v>
      </c>
      <c r="S132">
        <f t="shared" si="20"/>
        <v>0</v>
      </c>
      <c r="T132" t="s">
        <v>407</v>
      </c>
      <c r="U132">
        <v>48</v>
      </c>
    </row>
    <row r="133" spans="1:21" x14ac:dyDescent="0.45">
      <c r="A133">
        <v>127</v>
      </c>
      <c r="B133" t="str">
        <f t="shared" si="14"/>
        <v>task_id_161.dfy-3</v>
      </c>
      <c r="C133" t="s">
        <v>17</v>
      </c>
      <c r="D133">
        <v>3</v>
      </c>
      <c r="E133">
        <v>0</v>
      </c>
      <c r="F133">
        <v>10.7638</v>
      </c>
      <c r="G133">
        <v>2.5164</v>
      </c>
      <c r="H133">
        <v>10.761200000000001</v>
      </c>
      <c r="I133">
        <v>0</v>
      </c>
      <c r="J133">
        <v>0</v>
      </c>
      <c r="K133">
        <v>0</v>
      </c>
      <c r="L133">
        <f t="shared" si="15"/>
        <v>0</v>
      </c>
      <c r="M133">
        <f t="shared" si="16"/>
        <v>0</v>
      </c>
      <c r="N133">
        <f t="shared" si="17"/>
        <v>0</v>
      </c>
      <c r="O133">
        <f t="shared" si="18"/>
        <v>0</v>
      </c>
      <c r="P133">
        <f t="shared" si="19"/>
        <v>59</v>
      </c>
      <c r="Q133">
        <f>VLOOKUP(C133,Locs!A:C,3,0)</f>
        <v>59</v>
      </c>
      <c r="R133">
        <f>VLOOKUP(C133,Locs!A:F,6,0)</f>
        <v>9</v>
      </c>
      <c r="S133">
        <f t="shared" si="20"/>
        <v>0</v>
      </c>
      <c r="T133" t="s">
        <v>408</v>
      </c>
      <c r="U133">
        <v>59</v>
      </c>
    </row>
    <row r="134" spans="1:21" x14ac:dyDescent="0.45">
      <c r="A134">
        <v>128</v>
      </c>
      <c r="B134" t="str">
        <f t="shared" si="14"/>
        <v>task_id_161.dfy-4</v>
      </c>
      <c r="C134" t="s">
        <v>17</v>
      </c>
      <c r="D134">
        <v>4</v>
      </c>
      <c r="E134">
        <v>0</v>
      </c>
      <c r="F134">
        <v>12.9968</v>
      </c>
      <c r="G134">
        <v>2.3757999999999999</v>
      </c>
      <c r="H134">
        <v>12.9724</v>
      </c>
      <c r="I134">
        <v>1</v>
      </c>
      <c r="J134">
        <v>0</v>
      </c>
      <c r="K134">
        <v>0</v>
      </c>
      <c r="L134">
        <f t="shared" si="15"/>
        <v>0</v>
      </c>
      <c r="M134">
        <f t="shared" si="16"/>
        <v>0</v>
      </c>
      <c r="N134">
        <f t="shared" si="17"/>
        <v>0</v>
      </c>
      <c r="O134">
        <f t="shared" si="18"/>
        <v>0</v>
      </c>
      <c r="P134">
        <f t="shared" si="19"/>
        <v>48</v>
      </c>
      <c r="Q134">
        <f>VLOOKUP(C134,Locs!A:C,3,0)</f>
        <v>59</v>
      </c>
      <c r="R134">
        <f>VLOOKUP(C134,Locs!A:F,6,0)</f>
        <v>9</v>
      </c>
      <c r="S134">
        <f t="shared" si="20"/>
        <v>0</v>
      </c>
      <c r="T134" t="s">
        <v>721</v>
      </c>
      <c r="U134">
        <v>48</v>
      </c>
    </row>
    <row r="135" spans="1:21" x14ac:dyDescent="0.45">
      <c r="A135">
        <v>129</v>
      </c>
      <c r="B135" t="str">
        <f t="shared" ref="B135:B198" si="21">C135&amp;"-"&amp;D135</f>
        <v>task_id_161.dfy-5</v>
      </c>
      <c r="C135" t="s">
        <v>17</v>
      </c>
      <c r="D135">
        <v>5</v>
      </c>
      <c r="E135">
        <v>0</v>
      </c>
      <c r="F135">
        <v>12.1371</v>
      </c>
      <c r="G135">
        <v>2.3296000000000001</v>
      </c>
      <c r="H135">
        <v>12.133900000000001</v>
      </c>
      <c r="I135">
        <v>1</v>
      </c>
      <c r="J135">
        <v>0</v>
      </c>
      <c r="K135">
        <v>0</v>
      </c>
      <c r="L135">
        <f t="shared" si="15"/>
        <v>0</v>
      </c>
      <c r="M135">
        <f t="shared" si="16"/>
        <v>0</v>
      </c>
      <c r="N135">
        <f t="shared" si="17"/>
        <v>0</v>
      </c>
      <c r="O135">
        <f t="shared" si="18"/>
        <v>0</v>
      </c>
      <c r="P135">
        <f t="shared" si="19"/>
        <v>48</v>
      </c>
      <c r="Q135">
        <f>VLOOKUP(C135,Locs!A:C,3,0)</f>
        <v>59</v>
      </c>
      <c r="R135">
        <f>VLOOKUP(C135,Locs!A:F,6,0)</f>
        <v>9</v>
      </c>
      <c r="S135">
        <f t="shared" si="20"/>
        <v>0</v>
      </c>
      <c r="T135" t="s">
        <v>722</v>
      </c>
      <c r="U135">
        <v>48</v>
      </c>
    </row>
    <row r="136" spans="1:21" x14ac:dyDescent="0.45">
      <c r="A136">
        <v>130</v>
      </c>
      <c r="B136" t="str">
        <f t="shared" si="21"/>
        <v>task_id_170.dfy-1</v>
      </c>
      <c r="C136" t="s">
        <v>18</v>
      </c>
      <c r="D136">
        <v>1</v>
      </c>
      <c r="E136">
        <v>1</v>
      </c>
      <c r="F136">
        <v>7.2736999999999998</v>
      </c>
      <c r="G136">
        <v>2.2391000000000001</v>
      </c>
      <c r="H136">
        <v>7.2523999999999997</v>
      </c>
      <c r="I136">
        <v>1</v>
      </c>
      <c r="J136">
        <v>1</v>
      </c>
      <c r="K136">
        <v>1</v>
      </c>
      <c r="L136">
        <f t="shared" si="15"/>
        <v>2</v>
      </c>
      <c r="M136">
        <f t="shared" si="16"/>
        <v>1</v>
      </c>
      <c r="N136">
        <f t="shared" si="17"/>
        <v>1</v>
      </c>
      <c r="O136">
        <f t="shared" si="18"/>
        <v>1</v>
      </c>
      <c r="P136">
        <f t="shared" si="19"/>
        <v>29</v>
      </c>
      <c r="Q136">
        <f>VLOOKUP(C136,Locs!A:C,3,0)</f>
        <v>28</v>
      </c>
      <c r="R136">
        <f>VLOOKUP(C136,Locs!A:F,6,0)</f>
        <v>1</v>
      </c>
      <c r="S136">
        <f t="shared" si="20"/>
        <v>1</v>
      </c>
      <c r="T136" t="s">
        <v>409</v>
      </c>
      <c r="U136">
        <v>29</v>
      </c>
    </row>
    <row r="137" spans="1:21" x14ac:dyDescent="0.45">
      <c r="A137">
        <v>131</v>
      </c>
      <c r="B137" t="str">
        <f t="shared" si="21"/>
        <v>task_id_170.dfy-2</v>
      </c>
      <c r="C137" t="s">
        <v>18</v>
      </c>
      <c r="D137">
        <v>2</v>
      </c>
      <c r="E137">
        <v>1</v>
      </c>
      <c r="F137">
        <v>8.1030999999999995</v>
      </c>
      <c r="G137">
        <v>2.2522000000000002</v>
      </c>
      <c r="H137">
        <v>8.0983000000000001</v>
      </c>
      <c r="I137">
        <v>1</v>
      </c>
      <c r="J137">
        <v>1</v>
      </c>
      <c r="K137">
        <v>1</v>
      </c>
      <c r="L137">
        <f t="shared" si="15"/>
        <v>2</v>
      </c>
      <c r="M137">
        <f t="shared" si="16"/>
        <v>1</v>
      </c>
      <c r="N137">
        <f t="shared" si="17"/>
        <v>1</v>
      </c>
      <c r="O137">
        <f t="shared" si="18"/>
        <v>1</v>
      </c>
      <c r="P137">
        <f t="shared" si="19"/>
        <v>29</v>
      </c>
      <c r="Q137">
        <f>VLOOKUP(C137,Locs!A:C,3,0)</f>
        <v>28</v>
      </c>
      <c r="R137">
        <f>VLOOKUP(C137,Locs!A:F,6,0)</f>
        <v>1</v>
      </c>
      <c r="S137">
        <f t="shared" si="20"/>
        <v>1</v>
      </c>
      <c r="T137" t="s">
        <v>410</v>
      </c>
      <c r="U137">
        <v>29</v>
      </c>
    </row>
    <row r="138" spans="1:21" x14ac:dyDescent="0.45">
      <c r="A138">
        <v>132</v>
      </c>
      <c r="B138" t="str">
        <f t="shared" si="21"/>
        <v>task_id_170.dfy-3</v>
      </c>
      <c r="C138" t="s">
        <v>18</v>
      </c>
      <c r="D138">
        <v>3</v>
      </c>
      <c r="E138">
        <v>0</v>
      </c>
      <c r="F138">
        <v>9.7199000000000009</v>
      </c>
      <c r="G138">
        <v>2.3148</v>
      </c>
      <c r="H138">
        <v>9.7172000000000001</v>
      </c>
      <c r="I138">
        <v>-1</v>
      </c>
      <c r="J138">
        <v>0</v>
      </c>
      <c r="K138">
        <v>0</v>
      </c>
      <c r="L138">
        <f t="shared" si="15"/>
        <v>2</v>
      </c>
      <c r="M138">
        <f t="shared" si="16"/>
        <v>1</v>
      </c>
      <c r="N138">
        <f t="shared" si="17"/>
        <v>1</v>
      </c>
      <c r="O138">
        <f t="shared" si="18"/>
        <v>1</v>
      </c>
      <c r="P138">
        <f t="shared" si="19"/>
        <v>41</v>
      </c>
      <c r="Q138">
        <f>VLOOKUP(C138,Locs!A:C,3,0)</f>
        <v>28</v>
      </c>
      <c r="R138">
        <f>VLOOKUP(C138,Locs!A:F,6,0)</f>
        <v>1</v>
      </c>
      <c r="S138">
        <f t="shared" si="20"/>
        <v>1</v>
      </c>
      <c r="T138" t="s">
        <v>411</v>
      </c>
      <c r="U138">
        <v>41</v>
      </c>
    </row>
    <row r="139" spans="1:21" x14ac:dyDescent="0.45">
      <c r="A139">
        <v>133</v>
      </c>
      <c r="B139" t="str">
        <f t="shared" si="21"/>
        <v>task_id_18.dfy-1</v>
      </c>
      <c r="C139" t="s">
        <v>19</v>
      </c>
      <c r="D139">
        <v>1</v>
      </c>
      <c r="E139">
        <v>0</v>
      </c>
      <c r="F139">
        <v>10.1464</v>
      </c>
      <c r="G139">
        <v>4.3819999999999997</v>
      </c>
      <c r="H139">
        <v>10.1197</v>
      </c>
      <c r="I139">
        <v>-1</v>
      </c>
      <c r="J139">
        <v>0</v>
      </c>
      <c r="K139">
        <v>0</v>
      </c>
      <c r="L139">
        <f t="shared" si="15"/>
        <v>0</v>
      </c>
      <c r="M139">
        <f t="shared" si="16"/>
        <v>0</v>
      </c>
      <c r="N139">
        <f t="shared" si="17"/>
        <v>0</v>
      </c>
      <c r="O139">
        <f t="shared" si="18"/>
        <v>0</v>
      </c>
      <c r="P139">
        <f t="shared" si="19"/>
        <v>55</v>
      </c>
      <c r="Q139">
        <f>VLOOKUP(C139,Locs!A:C,3,0)</f>
        <v>30</v>
      </c>
      <c r="R139">
        <f>VLOOKUP(C139,Locs!A:F,6,0)</f>
        <v>4</v>
      </c>
      <c r="S139">
        <f t="shared" si="20"/>
        <v>0</v>
      </c>
      <c r="T139" t="s">
        <v>412</v>
      </c>
      <c r="U139">
        <v>55</v>
      </c>
    </row>
    <row r="140" spans="1:21" x14ac:dyDescent="0.45">
      <c r="A140">
        <v>134</v>
      </c>
      <c r="B140" t="str">
        <f t="shared" si="21"/>
        <v>task_id_18.dfy-2</v>
      </c>
      <c r="C140" t="s">
        <v>19</v>
      </c>
      <c r="D140">
        <v>2</v>
      </c>
      <c r="E140">
        <v>0</v>
      </c>
      <c r="F140">
        <v>13.5947</v>
      </c>
      <c r="G140">
        <v>4.851</v>
      </c>
      <c r="H140">
        <v>13.5923</v>
      </c>
      <c r="I140">
        <v>-1</v>
      </c>
      <c r="J140">
        <v>0</v>
      </c>
      <c r="K140">
        <v>0</v>
      </c>
      <c r="L140">
        <f t="shared" si="15"/>
        <v>0</v>
      </c>
      <c r="M140">
        <f t="shared" si="16"/>
        <v>0</v>
      </c>
      <c r="N140">
        <f t="shared" si="17"/>
        <v>0</v>
      </c>
      <c r="O140">
        <f t="shared" si="18"/>
        <v>0</v>
      </c>
      <c r="P140">
        <f t="shared" si="19"/>
        <v>56</v>
      </c>
      <c r="Q140">
        <f>VLOOKUP(C140,Locs!A:C,3,0)</f>
        <v>30</v>
      </c>
      <c r="R140">
        <f>VLOOKUP(C140,Locs!A:F,6,0)</f>
        <v>4</v>
      </c>
      <c r="S140">
        <f t="shared" si="20"/>
        <v>0</v>
      </c>
      <c r="T140" t="s">
        <v>413</v>
      </c>
      <c r="U140">
        <v>56</v>
      </c>
    </row>
    <row r="141" spans="1:21" x14ac:dyDescent="0.45">
      <c r="A141">
        <v>135</v>
      </c>
      <c r="B141" t="str">
        <f t="shared" si="21"/>
        <v>task_id_18.dfy-3</v>
      </c>
      <c r="C141" t="s">
        <v>19</v>
      </c>
      <c r="D141">
        <v>3</v>
      </c>
      <c r="E141">
        <v>0</v>
      </c>
      <c r="F141">
        <v>6.6588000000000003</v>
      </c>
      <c r="G141">
        <v>2.3102</v>
      </c>
      <c r="H141">
        <v>6.6558999999999999</v>
      </c>
      <c r="I141">
        <v>-1</v>
      </c>
      <c r="J141">
        <v>0</v>
      </c>
      <c r="K141">
        <v>0</v>
      </c>
      <c r="L141">
        <f t="shared" si="15"/>
        <v>0</v>
      </c>
      <c r="M141">
        <f t="shared" si="16"/>
        <v>0</v>
      </c>
      <c r="N141">
        <f t="shared" si="17"/>
        <v>0</v>
      </c>
      <c r="O141">
        <f t="shared" si="18"/>
        <v>0</v>
      </c>
      <c r="P141">
        <f t="shared" si="19"/>
        <v>27</v>
      </c>
      <c r="Q141">
        <f>VLOOKUP(C141,Locs!A:C,3,0)</f>
        <v>30</v>
      </c>
      <c r="R141">
        <f>VLOOKUP(C141,Locs!A:F,6,0)</f>
        <v>4</v>
      </c>
      <c r="S141">
        <f t="shared" si="20"/>
        <v>0</v>
      </c>
      <c r="T141" t="s">
        <v>414</v>
      </c>
      <c r="U141">
        <v>27</v>
      </c>
    </row>
    <row r="142" spans="1:21" x14ac:dyDescent="0.45">
      <c r="A142">
        <v>136</v>
      </c>
      <c r="B142" t="str">
        <f t="shared" si="21"/>
        <v>task_id_18.dfy-4</v>
      </c>
      <c r="C142" t="s">
        <v>19</v>
      </c>
      <c r="D142">
        <v>4</v>
      </c>
      <c r="E142">
        <v>0</v>
      </c>
      <c r="F142">
        <v>12.3286</v>
      </c>
      <c r="G142">
        <v>3.5872000000000002</v>
      </c>
      <c r="H142">
        <v>12.3109</v>
      </c>
      <c r="I142">
        <v>-1</v>
      </c>
      <c r="J142">
        <v>0</v>
      </c>
      <c r="K142">
        <v>0</v>
      </c>
      <c r="L142">
        <f t="shared" si="15"/>
        <v>0</v>
      </c>
      <c r="M142">
        <f t="shared" si="16"/>
        <v>0</v>
      </c>
      <c r="N142">
        <f t="shared" si="17"/>
        <v>0</v>
      </c>
      <c r="O142">
        <f t="shared" si="18"/>
        <v>0</v>
      </c>
      <c r="P142">
        <f t="shared" si="19"/>
        <v>56</v>
      </c>
      <c r="Q142">
        <f>VLOOKUP(C142,Locs!A:C,3,0)</f>
        <v>30</v>
      </c>
      <c r="R142">
        <f>VLOOKUP(C142,Locs!A:F,6,0)</f>
        <v>4</v>
      </c>
      <c r="S142">
        <f t="shared" si="20"/>
        <v>0</v>
      </c>
      <c r="T142" t="s">
        <v>723</v>
      </c>
      <c r="U142">
        <v>56</v>
      </c>
    </row>
    <row r="143" spans="1:21" x14ac:dyDescent="0.45">
      <c r="A143">
        <v>137</v>
      </c>
      <c r="B143" t="str">
        <f t="shared" si="21"/>
        <v>task_id_18.dfy-5</v>
      </c>
      <c r="C143" t="s">
        <v>19</v>
      </c>
      <c r="D143">
        <v>5</v>
      </c>
      <c r="E143">
        <v>0</v>
      </c>
      <c r="F143">
        <v>10.9619</v>
      </c>
      <c r="G143">
        <v>4.0235000000000003</v>
      </c>
      <c r="H143">
        <v>10.959</v>
      </c>
      <c r="I143">
        <v>-1</v>
      </c>
      <c r="J143">
        <v>0</v>
      </c>
      <c r="K143">
        <v>0</v>
      </c>
      <c r="L143">
        <f t="shared" si="15"/>
        <v>0</v>
      </c>
      <c r="M143">
        <f t="shared" si="16"/>
        <v>0</v>
      </c>
      <c r="N143">
        <f t="shared" si="17"/>
        <v>0</v>
      </c>
      <c r="O143">
        <f t="shared" si="18"/>
        <v>0</v>
      </c>
      <c r="P143">
        <f t="shared" si="19"/>
        <v>56</v>
      </c>
      <c r="Q143">
        <f>VLOOKUP(C143,Locs!A:C,3,0)</f>
        <v>30</v>
      </c>
      <c r="R143">
        <f>VLOOKUP(C143,Locs!A:F,6,0)</f>
        <v>4</v>
      </c>
      <c r="S143">
        <f t="shared" si="20"/>
        <v>0</v>
      </c>
      <c r="T143" t="s">
        <v>724</v>
      </c>
      <c r="U143">
        <v>56</v>
      </c>
    </row>
    <row r="144" spans="1:21" x14ac:dyDescent="0.45">
      <c r="A144">
        <v>138</v>
      </c>
      <c r="B144" t="str">
        <f t="shared" si="21"/>
        <v>task_id_2.dfy-1</v>
      </c>
      <c r="C144" t="s">
        <v>20</v>
      </c>
      <c r="D144">
        <v>1</v>
      </c>
      <c r="E144">
        <v>1</v>
      </c>
      <c r="F144">
        <v>7.8269000000000002</v>
      </c>
      <c r="G144">
        <v>1.5414000000000001</v>
      </c>
      <c r="H144">
        <v>7.8051000000000004</v>
      </c>
      <c r="I144">
        <v>1</v>
      </c>
      <c r="J144">
        <v>1</v>
      </c>
      <c r="K144">
        <v>1</v>
      </c>
      <c r="L144">
        <f t="shared" si="15"/>
        <v>3</v>
      </c>
      <c r="M144">
        <f t="shared" si="16"/>
        <v>1</v>
      </c>
      <c r="N144">
        <f t="shared" si="17"/>
        <v>1</v>
      </c>
      <c r="O144">
        <f t="shared" si="18"/>
        <v>1</v>
      </c>
      <c r="P144">
        <f t="shared" si="19"/>
        <v>32</v>
      </c>
      <c r="Q144">
        <f>VLOOKUP(C144,Locs!A:C,3,0)</f>
        <v>33</v>
      </c>
      <c r="R144">
        <f>VLOOKUP(C144,Locs!A:F,6,0)</f>
        <v>4</v>
      </c>
      <c r="S144">
        <f t="shared" si="20"/>
        <v>1</v>
      </c>
      <c r="T144" t="s">
        <v>415</v>
      </c>
      <c r="U144">
        <v>25</v>
      </c>
    </row>
    <row r="145" spans="1:21" x14ac:dyDescent="0.45">
      <c r="A145">
        <v>139</v>
      </c>
      <c r="B145" t="str">
        <f t="shared" si="21"/>
        <v>task_id_2.dfy-2</v>
      </c>
      <c r="C145" t="s">
        <v>20</v>
      </c>
      <c r="D145">
        <v>2</v>
      </c>
      <c r="E145">
        <v>1</v>
      </c>
      <c r="F145">
        <v>6.4253</v>
      </c>
      <c r="G145">
        <v>3.0236000000000001</v>
      </c>
      <c r="H145">
        <v>6.4227999999999996</v>
      </c>
      <c r="I145">
        <v>1</v>
      </c>
      <c r="J145">
        <v>1</v>
      </c>
      <c r="K145">
        <v>1</v>
      </c>
      <c r="L145">
        <f t="shared" si="15"/>
        <v>3</v>
      </c>
      <c r="M145">
        <f t="shared" si="16"/>
        <v>1</v>
      </c>
      <c r="N145">
        <f t="shared" si="17"/>
        <v>1</v>
      </c>
      <c r="O145">
        <f t="shared" si="18"/>
        <v>1</v>
      </c>
      <c r="P145">
        <f t="shared" si="19"/>
        <v>32</v>
      </c>
      <c r="Q145">
        <f>VLOOKUP(C145,Locs!A:C,3,0)</f>
        <v>33</v>
      </c>
      <c r="R145">
        <f>VLOOKUP(C145,Locs!A:F,6,0)</f>
        <v>4</v>
      </c>
      <c r="S145">
        <f t="shared" si="20"/>
        <v>1</v>
      </c>
      <c r="T145" t="s">
        <v>416</v>
      </c>
      <c r="U145">
        <v>25</v>
      </c>
    </row>
    <row r="146" spans="1:21" x14ac:dyDescent="0.45">
      <c r="A146">
        <v>140</v>
      </c>
      <c r="B146" t="str">
        <f t="shared" si="21"/>
        <v>task_id_2.dfy-3</v>
      </c>
      <c r="C146" t="s">
        <v>20</v>
      </c>
      <c r="D146">
        <v>3</v>
      </c>
      <c r="E146">
        <v>1</v>
      </c>
      <c r="F146">
        <v>6.1813000000000002</v>
      </c>
      <c r="G146">
        <v>1.615</v>
      </c>
      <c r="H146">
        <v>6.1786000000000003</v>
      </c>
      <c r="I146">
        <v>1</v>
      </c>
      <c r="J146">
        <v>1</v>
      </c>
      <c r="K146">
        <v>1</v>
      </c>
      <c r="L146">
        <f t="shared" si="15"/>
        <v>3</v>
      </c>
      <c r="M146">
        <f t="shared" si="16"/>
        <v>1</v>
      </c>
      <c r="N146">
        <f t="shared" si="17"/>
        <v>1</v>
      </c>
      <c r="O146">
        <f t="shared" si="18"/>
        <v>1</v>
      </c>
      <c r="P146">
        <f t="shared" si="19"/>
        <v>32</v>
      </c>
      <c r="Q146">
        <f>VLOOKUP(C146,Locs!A:C,3,0)</f>
        <v>33</v>
      </c>
      <c r="R146">
        <f>VLOOKUP(C146,Locs!A:F,6,0)</f>
        <v>4</v>
      </c>
      <c r="S146">
        <f t="shared" si="20"/>
        <v>1</v>
      </c>
      <c r="T146" t="s">
        <v>417</v>
      </c>
      <c r="U146">
        <v>27</v>
      </c>
    </row>
    <row r="147" spans="1:21" x14ac:dyDescent="0.45">
      <c r="A147">
        <v>141</v>
      </c>
      <c r="B147" t="str">
        <f t="shared" si="21"/>
        <v>task_id_230.dfy-1</v>
      </c>
      <c r="C147" t="s">
        <v>21</v>
      </c>
      <c r="D147">
        <v>1</v>
      </c>
      <c r="E147">
        <v>1</v>
      </c>
      <c r="F147">
        <v>5.3030999999999997</v>
      </c>
      <c r="G147">
        <v>1.3621000000000001</v>
      </c>
      <c r="H147">
        <v>5.2778</v>
      </c>
      <c r="I147">
        <v>1</v>
      </c>
      <c r="J147">
        <v>1</v>
      </c>
      <c r="K147">
        <v>1</v>
      </c>
      <c r="L147">
        <f t="shared" si="15"/>
        <v>3</v>
      </c>
      <c r="M147">
        <f t="shared" si="16"/>
        <v>1</v>
      </c>
      <c r="N147">
        <f t="shared" si="17"/>
        <v>1</v>
      </c>
      <c r="O147">
        <f t="shared" si="18"/>
        <v>1</v>
      </c>
      <c r="P147">
        <f t="shared" si="19"/>
        <v>25</v>
      </c>
      <c r="Q147">
        <f>VLOOKUP(C147,Locs!A:C,3,0)</f>
        <v>26</v>
      </c>
      <c r="R147">
        <f>VLOOKUP(C147,Locs!A:F,6,0)</f>
        <v>0</v>
      </c>
      <c r="S147">
        <f t="shared" si="20"/>
        <v>1</v>
      </c>
      <c r="T147" t="s">
        <v>418</v>
      </c>
      <c r="U147">
        <v>38</v>
      </c>
    </row>
    <row r="148" spans="1:21" x14ac:dyDescent="0.45">
      <c r="A148">
        <v>142</v>
      </c>
      <c r="B148" t="str">
        <f t="shared" si="21"/>
        <v>task_id_230.dfy-2</v>
      </c>
      <c r="C148" t="s">
        <v>21</v>
      </c>
      <c r="D148">
        <v>2</v>
      </c>
      <c r="E148">
        <v>1</v>
      </c>
      <c r="F148">
        <v>5.0023999999999997</v>
      </c>
      <c r="G148">
        <v>1.3935</v>
      </c>
      <c r="H148">
        <v>5</v>
      </c>
      <c r="I148">
        <v>1</v>
      </c>
      <c r="J148">
        <v>1</v>
      </c>
      <c r="K148">
        <v>1</v>
      </c>
      <c r="L148">
        <f t="shared" si="15"/>
        <v>3</v>
      </c>
      <c r="M148">
        <f t="shared" si="16"/>
        <v>1</v>
      </c>
      <c r="N148">
        <f t="shared" si="17"/>
        <v>1</v>
      </c>
      <c r="O148">
        <f t="shared" si="18"/>
        <v>1</v>
      </c>
      <c r="P148">
        <f t="shared" si="19"/>
        <v>25</v>
      </c>
      <c r="Q148">
        <f>VLOOKUP(C148,Locs!A:C,3,0)</f>
        <v>26</v>
      </c>
      <c r="R148">
        <f>VLOOKUP(C148,Locs!A:F,6,0)</f>
        <v>0</v>
      </c>
      <c r="S148">
        <f t="shared" si="20"/>
        <v>1</v>
      </c>
      <c r="T148" t="s">
        <v>419</v>
      </c>
      <c r="U148">
        <v>29</v>
      </c>
    </row>
    <row r="149" spans="1:21" x14ac:dyDescent="0.45">
      <c r="A149">
        <v>143</v>
      </c>
      <c r="B149" t="str">
        <f t="shared" si="21"/>
        <v>task_id_230.dfy-3</v>
      </c>
      <c r="C149" t="s">
        <v>21</v>
      </c>
      <c r="D149">
        <v>3</v>
      </c>
      <c r="E149">
        <v>1</v>
      </c>
      <c r="F149">
        <v>5.6223000000000001</v>
      </c>
      <c r="G149">
        <v>1.3388</v>
      </c>
      <c r="H149">
        <v>5.6193999999999997</v>
      </c>
      <c r="I149">
        <v>1</v>
      </c>
      <c r="J149">
        <v>1</v>
      </c>
      <c r="K149">
        <v>1</v>
      </c>
      <c r="L149">
        <f t="shared" si="15"/>
        <v>3</v>
      </c>
      <c r="M149">
        <f t="shared" si="16"/>
        <v>1</v>
      </c>
      <c r="N149">
        <f t="shared" si="17"/>
        <v>1</v>
      </c>
      <c r="O149">
        <f t="shared" si="18"/>
        <v>1</v>
      </c>
      <c r="P149">
        <f t="shared" si="19"/>
        <v>27</v>
      </c>
      <c r="Q149">
        <f>VLOOKUP(C149,Locs!A:C,3,0)</f>
        <v>26</v>
      </c>
      <c r="R149">
        <f>VLOOKUP(C149,Locs!A:F,6,0)</f>
        <v>0</v>
      </c>
      <c r="S149">
        <f t="shared" si="20"/>
        <v>1</v>
      </c>
      <c r="T149" t="s">
        <v>420</v>
      </c>
      <c r="U149">
        <v>46</v>
      </c>
    </row>
    <row r="150" spans="1:21" x14ac:dyDescent="0.45">
      <c r="A150">
        <v>144</v>
      </c>
      <c r="B150" t="str">
        <f t="shared" si="21"/>
        <v>task_id_249.dfy-1</v>
      </c>
      <c r="C150" t="s">
        <v>22</v>
      </c>
      <c r="D150">
        <v>1</v>
      </c>
      <c r="E150">
        <v>0</v>
      </c>
      <c r="F150">
        <v>10.862299999999999</v>
      </c>
      <c r="G150">
        <v>1.5472999999999999</v>
      </c>
      <c r="H150">
        <v>10.8393</v>
      </c>
      <c r="I150">
        <v>0</v>
      </c>
      <c r="J150">
        <v>0</v>
      </c>
      <c r="K150">
        <v>0</v>
      </c>
      <c r="L150">
        <f t="shared" si="15"/>
        <v>0</v>
      </c>
      <c r="M150">
        <f t="shared" si="16"/>
        <v>0</v>
      </c>
      <c r="N150">
        <f t="shared" si="17"/>
        <v>0</v>
      </c>
      <c r="O150">
        <f t="shared" si="18"/>
        <v>0</v>
      </c>
      <c r="P150">
        <f t="shared" si="19"/>
        <v>38</v>
      </c>
      <c r="Q150">
        <f>VLOOKUP(C150,Locs!A:C,3,0)</f>
        <v>37</v>
      </c>
      <c r="R150">
        <f>VLOOKUP(C150,Locs!A:F,6,0)</f>
        <v>8</v>
      </c>
      <c r="S150">
        <f t="shared" si="20"/>
        <v>0</v>
      </c>
      <c r="T150" t="s">
        <v>729</v>
      </c>
      <c r="U150">
        <v>27</v>
      </c>
    </row>
    <row r="151" spans="1:21" x14ac:dyDescent="0.45">
      <c r="A151">
        <v>145</v>
      </c>
      <c r="B151" t="str">
        <f t="shared" si="21"/>
        <v>task_id_249.dfy-2</v>
      </c>
      <c r="C151" t="s">
        <v>22</v>
      </c>
      <c r="D151">
        <v>2</v>
      </c>
      <c r="E151">
        <v>0</v>
      </c>
      <c r="F151">
        <v>8.7934000000000001</v>
      </c>
      <c r="G151">
        <v>1.4847999999999999</v>
      </c>
      <c r="H151">
        <v>8.7899999999999991</v>
      </c>
      <c r="I151">
        <v>0</v>
      </c>
      <c r="J151">
        <v>0</v>
      </c>
      <c r="K151">
        <v>0</v>
      </c>
      <c r="L151">
        <f t="shared" si="15"/>
        <v>0</v>
      </c>
      <c r="M151">
        <f t="shared" si="16"/>
        <v>0</v>
      </c>
      <c r="N151">
        <f t="shared" si="17"/>
        <v>0</v>
      </c>
      <c r="O151">
        <f t="shared" si="18"/>
        <v>0</v>
      </c>
      <c r="P151">
        <f t="shared" si="19"/>
        <v>29</v>
      </c>
      <c r="Q151">
        <f>VLOOKUP(C151,Locs!A:C,3,0)</f>
        <v>37</v>
      </c>
      <c r="R151">
        <f>VLOOKUP(C151,Locs!A:F,6,0)</f>
        <v>8</v>
      </c>
      <c r="S151">
        <f t="shared" si="20"/>
        <v>0</v>
      </c>
      <c r="T151" t="s">
        <v>730</v>
      </c>
      <c r="U151">
        <v>49</v>
      </c>
    </row>
    <row r="152" spans="1:21" x14ac:dyDescent="0.45">
      <c r="A152">
        <v>146</v>
      </c>
      <c r="B152" t="str">
        <f t="shared" si="21"/>
        <v>task_id_249.dfy-3</v>
      </c>
      <c r="C152" t="s">
        <v>22</v>
      </c>
      <c r="D152">
        <v>3</v>
      </c>
      <c r="E152">
        <v>0</v>
      </c>
      <c r="F152">
        <v>13.2562</v>
      </c>
      <c r="G152">
        <v>1.7278</v>
      </c>
      <c r="H152">
        <v>13.2538</v>
      </c>
      <c r="I152">
        <v>0</v>
      </c>
      <c r="J152">
        <v>0</v>
      </c>
      <c r="K152">
        <v>0</v>
      </c>
      <c r="L152">
        <f t="shared" si="15"/>
        <v>0</v>
      </c>
      <c r="M152">
        <f t="shared" si="16"/>
        <v>0</v>
      </c>
      <c r="N152">
        <f t="shared" si="17"/>
        <v>0</v>
      </c>
      <c r="O152">
        <f t="shared" si="18"/>
        <v>0</v>
      </c>
      <c r="P152">
        <f t="shared" si="19"/>
        <v>46</v>
      </c>
      <c r="Q152">
        <f>VLOOKUP(C152,Locs!A:C,3,0)</f>
        <v>37</v>
      </c>
      <c r="R152">
        <f>VLOOKUP(C152,Locs!A:F,6,0)</f>
        <v>8</v>
      </c>
      <c r="S152">
        <f t="shared" si="20"/>
        <v>0</v>
      </c>
      <c r="T152" t="s">
        <v>421</v>
      </c>
      <c r="U152">
        <v>27</v>
      </c>
    </row>
    <row r="153" spans="1:21" x14ac:dyDescent="0.45">
      <c r="A153">
        <v>147</v>
      </c>
      <c r="B153" t="str">
        <f t="shared" si="21"/>
        <v>task_id_249.dfy-4</v>
      </c>
      <c r="C153" t="s">
        <v>22</v>
      </c>
      <c r="D153">
        <v>4</v>
      </c>
      <c r="E153">
        <v>0</v>
      </c>
      <c r="F153">
        <v>7.2662000000000004</v>
      </c>
      <c r="G153">
        <v>1.3267</v>
      </c>
      <c r="H153">
        <v>7.2460000000000004</v>
      </c>
      <c r="I153">
        <v>0</v>
      </c>
      <c r="J153">
        <v>0</v>
      </c>
      <c r="K153">
        <v>0</v>
      </c>
      <c r="L153">
        <f t="shared" si="15"/>
        <v>0</v>
      </c>
      <c r="M153">
        <f t="shared" si="16"/>
        <v>0</v>
      </c>
      <c r="N153">
        <f t="shared" si="17"/>
        <v>0</v>
      </c>
      <c r="O153">
        <f t="shared" si="18"/>
        <v>0</v>
      </c>
      <c r="P153">
        <f t="shared" si="19"/>
        <v>27</v>
      </c>
      <c r="Q153">
        <f>VLOOKUP(C153,Locs!A:C,3,0)</f>
        <v>37</v>
      </c>
      <c r="R153">
        <f>VLOOKUP(C153,Locs!A:F,6,0)</f>
        <v>8</v>
      </c>
      <c r="S153">
        <f t="shared" si="20"/>
        <v>0</v>
      </c>
      <c r="T153" t="s">
        <v>422</v>
      </c>
      <c r="U153">
        <v>27</v>
      </c>
    </row>
    <row r="154" spans="1:21" x14ac:dyDescent="0.45">
      <c r="A154">
        <v>148</v>
      </c>
      <c r="B154" t="str">
        <f t="shared" si="21"/>
        <v>task_id_249.dfy-5</v>
      </c>
      <c r="C154" t="s">
        <v>22</v>
      </c>
      <c r="D154">
        <v>5</v>
      </c>
      <c r="E154">
        <v>0</v>
      </c>
      <c r="F154">
        <v>10.6671</v>
      </c>
      <c r="G154">
        <v>1.7045999999999999</v>
      </c>
      <c r="H154">
        <v>10.6623</v>
      </c>
      <c r="I154">
        <v>0</v>
      </c>
      <c r="J154">
        <v>0</v>
      </c>
      <c r="K154">
        <v>0</v>
      </c>
      <c r="L154">
        <f t="shared" si="15"/>
        <v>0</v>
      </c>
      <c r="M154">
        <f t="shared" si="16"/>
        <v>0</v>
      </c>
      <c r="N154">
        <f t="shared" si="17"/>
        <v>0</v>
      </c>
      <c r="O154">
        <f t="shared" si="18"/>
        <v>0</v>
      </c>
      <c r="P154">
        <f t="shared" si="19"/>
        <v>49</v>
      </c>
      <c r="Q154">
        <f>VLOOKUP(C154,Locs!A:C,3,0)</f>
        <v>37</v>
      </c>
      <c r="R154">
        <f>VLOOKUP(C154,Locs!A:F,6,0)</f>
        <v>8</v>
      </c>
      <c r="S154">
        <f t="shared" si="20"/>
        <v>0</v>
      </c>
      <c r="T154" t="s">
        <v>423</v>
      </c>
      <c r="U154">
        <v>27</v>
      </c>
    </row>
    <row r="155" spans="1:21" x14ac:dyDescent="0.45">
      <c r="A155">
        <v>149</v>
      </c>
      <c r="B155" t="str">
        <f t="shared" si="21"/>
        <v>task_id_251.dfy-1</v>
      </c>
      <c r="C155" t="s">
        <v>23</v>
      </c>
      <c r="D155">
        <v>1</v>
      </c>
      <c r="E155">
        <v>1</v>
      </c>
      <c r="F155">
        <v>6.7914000000000003</v>
      </c>
      <c r="G155">
        <v>2.2269000000000001</v>
      </c>
      <c r="H155">
        <v>6.7662000000000004</v>
      </c>
      <c r="I155">
        <v>1</v>
      </c>
      <c r="J155">
        <v>1</v>
      </c>
      <c r="K155">
        <v>1</v>
      </c>
      <c r="L155">
        <f t="shared" si="15"/>
        <v>3</v>
      </c>
      <c r="M155">
        <f t="shared" si="16"/>
        <v>1</v>
      </c>
      <c r="N155">
        <f t="shared" si="17"/>
        <v>1</v>
      </c>
      <c r="O155">
        <f t="shared" si="18"/>
        <v>1</v>
      </c>
      <c r="P155">
        <f t="shared" si="19"/>
        <v>27</v>
      </c>
      <c r="Q155">
        <f>VLOOKUP(C155,Locs!A:C,3,0)</f>
        <v>20</v>
      </c>
      <c r="R155">
        <f>VLOOKUP(C155,Locs!A:F,6,0)</f>
        <v>2</v>
      </c>
      <c r="S155">
        <f t="shared" si="20"/>
        <v>1</v>
      </c>
      <c r="T155" t="s">
        <v>424</v>
      </c>
      <c r="U155">
        <v>28</v>
      </c>
    </row>
    <row r="156" spans="1:21" x14ac:dyDescent="0.45">
      <c r="A156">
        <v>150</v>
      </c>
      <c r="B156" t="str">
        <f t="shared" si="21"/>
        <v>task_id_251.dfy-2</v>
      </c>
      <c r="C156" t="s">
        <v>23</v>
      </c>
      <c r="D156">
        <v>2</v>
      </c>
      <c r="E156">
        <v>1</v>
      </c>
      <c r="F156">
        <v>6.7671999999999999</v>
      </c>
      <c r="G156">
        <v>2.274</v>
      </c>
      <c r="H156">
        <v>6.7645999999999997</v>
      </c>
      <c r="I156">
        <v>1</v>
      </c>
      <c r="J156">
        <v>1</v>
      </c>
      <c r="K156">
        <v>1</v>
      </c>
      <c r="L156">
        <f t="shared" si="15"/>
        <v>3</v>
      </c>
      <c r="M156">
        <f t="shared" si="16"/>
        <v>1</v>
      </c>
      <c r="N156">
        <f t="shared" si="17"/>
        <v>1</v>
      </c>
      <c r="O156">
        <f t="shared" si="18"/>
        <v>1</v>
      </c>
      <c r="P156">
        <f t="shared" si="19"/>
        <v>27</v>
      </c>
      <c r="Q156">
        <f>VLOOKUP(C156,Locs!A:C,3,0)</f>
        <v>20</v>
      </c>
      <c r="R156">
        <f>VLOOKUP(C156,Locs!A:F,6,0)</f>
        <v>2</v>
      </c>
      <c r="S156">
        <f t="shared" si="20"/>
        <v>1</v>
      </c>
      <c r="T156" t="s">
        <v>425</v>
      </c>
      <c r="U156">
        <v>28</v>
      </c>
    </row>
    <row r="157" spans="1:21" x14ac:dyDescent="0.45">
      <c r="A157">
        <v>151</v>
      </c>
      <c r="B157" t="str">
        <f t="shared" si="21"/>
        <v>task_id_251.dfy-3</v>
      </c>
      <c r="C157" t="s">
        <v>23</v>
      </c>
      <c r="D157">
        <v>3</v>
      </c>
      <c r="E157">
        <v>1</v>
      </c>
      <c r="F157">
        <v>6.8747999999999996</v>
      </c>
      <c r="G157">
        <v>2.2164999999999999</v>
      </c>
      <c r="H157">
        <v>6.8723000000000001</v>
      </c>
      <c r="I157">
        <v>1</v>
      </c>
      <c r="J157">
        <v>1</v>
      </c>
      <c r="K157">
        <v>1</v>
      </c>
      <c r="L157">
        <f t="shared" si="15"/>
        <v>3</v>
      </c>
      <c r="M157">
        <f t="shared" si="16"/>
        <v>1</v>
      </c>
      <c r="N157">
        <f t="shared" si="17"/>
        <v>1</v>
      </c>
      <c r="O157">
        <f t="shared" si="18"/>
        <v>1</v>
      </c>
      <c r="P157">
        <f t="shared" si="19"/>
        <v>27</v>
      </c>
      <c r="Q157">
        <f>VLOOKUP(C157,Locs!A:C,3,0)</f>
        <v>20</v>
      </c>
      <c r="R157">
        <f>VLOOKUP(C157,Locs!A:F,6,0)</f>
        <v>2</v>
      </c>
      <c r="S157">
        <f t="shared" si="20"/>
        <v>1</v>
      </c>
      <c r="T157" t="s">
        <v>426</v>
      </c>
      <c r="U157">
        <v>28</v>
      </c>
    </row>
    <row r="158" spans="1:21" x14ac:dyDescent="0.45">
      <c r="A158">
        <v>152</v>
      </c>
      <c r="B158" t="str">
        <f t="shared" si="21"/>
        <v>task_id_261.dfy-1</v>
      </c>
      <c r="C158" t="s">
        <v>24</v>
      </c>
      <c r="D158">
        <v>1</v>
      </c>
      <c r="E158">
        <v>1</v>
      </c>
      <c r="F158">
        <v>5.7735000000000003</v>
      </c>
      <c r="G158">
        <v>1.2074</v>
      </c>
      <c r="H158">
        <v>5.7519999999999998</v>
      </c>
      <c r="I158">
        <v>1</v>
      </c>
      <c r="J158">
        <v>1</v>
      </c>
      <c r="K158">
        <v>1</v>
      </c>
      <c r="L158">
        <f t="shared" si="15"/>
        <v>3</v>
      </c>
      <c r="M158">
        <f t="shared" si="16"/>
        <v>1</v>
      </c>
      <c r="N158">
        <f t="shared" si="17"/>
        <v>1</v>
      </c>
      <c r="O158">
        <f t="shared" si="18"/>
        <v>1</v>
      </c>
      <c r="P158">
        <f t="shared" si="19"/>
        <v>28</v>
      </c>
      <c r="Q158">
        <f>VLOOKUP(C158,Locs!A:C,3,0)</f>
        <v>28</v>
      </c>
      <c r="R158">
        <f>VLOOKUP(C158,Locs!A:F,6,0)</f>
        <v>0</v>
      </c>
      <c r="S158">
        <f t="shared" si="20"/>
        <v>1</v>
      </c>
      <c r="T158" t="s">
        <v>427</v>
      </c>
      <c r="U158">
        <v>28</v>
      </c>
    </row>
    <row r="159" spans="1:21" x14ac:dyDescent="0.45">
      <c r="A159">
        <v>153</v>
      </c>
      <c r="B159" t="str">
        <f t="shared" si="21"/>
        <v>task_id_261.dfy-2</v>
      </c>
      <c r="C159" t="s">
        <v>24</v>
      </c>
      <c r="D159">
        <v>2</v>
      </c>
      <c r="E159">
        <v>1</v>
      </c>
      <c r="F159">
        <v>7.8000999999999996</v>
      </c>
      <c r="G159">
        <v>1.2636000000000001</v>
      </c>
      <c r="H159">
        <v>7.7972000000000001</v>
      </c>
      <c r="I159">
        <v>1</v>
      </c>
      <c r="J159">
        <v>1</v>
      </c>
      <c r="K159">
        <v>1</v>
      </c>
      <c r="L159">
        <f t="shared" si="15"/>
        <v>3</v>
      </c>
      <c r="M159">
        <f t="shared" si="16"/>
        <v>1</v>
      </c>
      <c r="N159">
        <f t="shared" si="17"/>
        <v>1</v>
      </c>
      <c r="O159">
        <f t="shared" si="18"/>
        <v>1</v>
      </c>
      <c r="P159">
        <f t="shared" si="19"/>
        <v>28</v>
      </c>
      <c r="Q159">
        <f>VLOOKUP(C159,Locs!A:C,3,0)</f>
        <v>28</v>
      </c>
      <c r="R159">
        <f>VLOOKUP(C159,Locs!A:F,6,0)</f>
        <v>0</v>
      </c>
      <c r="S159">
        <f t="shared" si="20"/>
        <v>1</v>
      </c>
      <c r="T159" t="s">
        <v>428</v>
      </c>
      <c r="U159">
        <v>28</v>
      </c>
    </row>
    <row r="160" spans="1:21" x14ac:dyDescent="0.45">
      <c r="A160">
        <v>154</v>
      </c>
      <c r="B160" t="str">
        <f t="shared" si="21"/>
        <v>task_id_261.dfy-3</v>
      </c>
      <c r="C160" t="s">
        <v>24</v>
      </c>
      <c r="D160">
        <v>3</v>
      </c>
      <c r="E160">
        <v>1</v>
      </c>
      <c r="F160">
        <v>6.7401999999999997</v>
      </c>
      <c r="G160">
        <v>1.1334</v>
      </c>
      <c r="H160">
        <v>6.7378</v>
      </c>
      <c r="I160">
        <v>1</v>
      </c>
      <c r="J160">
        <v>1</v>
      </c>
      <c r="K160">
        <v>1</v>
      </c>
      <c r="L160">
        <f t="shared" si="15"/>
        <v>3</v>
      </c>
      <c r="M160">
        <f t="shared" si="16"/>
        <v>1</v>
      </c>
      <c r="N160">
        <f t="shared" si="17"/>
        <v>1</v>
      </c>
      <c r="O160">
        <f t="shared" si="18"/>
        <v>1</v>
      </c>
      <c r="P160">
        <f t="shared" si="19"/>
        <v>28</v>
      </c>
      <c r="Q160">
        <f>VLOOKUP(C160,Locs!A:C,3,0)</f>
        <v>28</v>
      </c>
      <c r="R160">
        <f>VLOOKUP(C160,Locs!A:F,6,0)</f>
        <v>0</v>
      </c>
      <c r="S160">
        <f t="shared" si="20"/>
        <v>1</v>
      </c>
      <c r="T160" t="s">
        <v>429</v>
      </c>
      <c r="U160">
        <v>27</v>
      </c>
    </row>
    <row r="161" spans="1:21" x14ac:dyDescent="0.45">
      <c r="A161">
        <v>155</v>
      </c>
      <c r="B161" t="str">
        <f t="shared" si="21"/>
        <v>task_id_267.dfy-1</v>
      </c>
      <c r="C161" t="s">
        <v>25</v>
      </c>
      <c r="D161">
        <v>1</v>
      </c>
      <c r="E161">
        <v>1</v>
      </c>
      <c r="F161">
        <v>6.9047000000000001</v>
      </c>
      <c r="G161">
        <v>2.2189999999999999</v>
      </c>
      <c r="H161">
        <v>6.8856000000000002</v>
      </c>
      <c r="I161">
        <v>1</v>
      </c>
      <c r="J161">
        <v>1</v>
      </c>
      <c r="K161">
        <v>1</v>
      </c>
      <c r="L161">
        <f t="shared" si="15"/>
        <v>3</v>
      </c>
      <c r="M161">
        <f t="shared" si="16"/>
        <v>1</v>
      </c>
      <c r="N161">
        <f t="shared" si="17"/>
        <v>1</v>
      </c>
      <c r="O161">
        <f t="shared" si="18"/>
        <v>1</v>
      </c>
      <c r="P161">
        <f t="shared" si="19"/>
        <v>28</v>
      </c>
      <c r="Q161">
        <f>VLOOKUP(C161,Locs!A:C,3,0)</f>
        <v>21</v>
      </c>
      <c r="R161">
        <f>VLOOKUP(C161,Locs!A:F,6,0)</f>
        <v>0</v>
      </c>
      <c r="S161">
        <f t="shared" si="20"/>
        <v>1</v>
      </c>
      <c r="T161" t="s">
        <v>430</v>
      </c>
      <c r="U161">
        <v>27</v>
      </c>
    </row>
    <row r="162" spans="1:21" x14ac:dyDescent="0.45">
      <c r="A162">
        <v>156</v>
      </c>
      <c r="B162" t="str">
        <f t="shared" si="21"/>
        <v>task_id_267.dfy-2</v>
      </c>
      <c r="C162" t="s">
        <v>25</v>
      </c>
      <c r="D162">
        <v>2</v>
      </c>
      <c r="E162">
        <v>1</v>
      </c>
      <c r="F162">
        <v>6.1146000000000003</v>
      </c>
      <c r="G162">
        <v>2.1989999999999998</v>
      </c>
      <c r="H162">
        <v>6.1119000000000003</v>
      </c>
      <c r="I162">
        <v>1</v>
      </c>
      <c r="J162">
        <v>1</v>
      </c>
      <c r="K162">
        <v>1</v>
      </c>
      <c r="L162">
        <f t="shared" si="15"/>
        <v>3</v>
      </c>
      <c r="M162">
        <f t="shared" si="16"/>
        <v>1</v>
      </c>
      <c r="N162">
        <f t="shared" si="17"/>
        <v>1</v>
      </c>
      <c r="O162">
        <f t="shared" si="18"/>
        <v>1</v>
      </c>
      <c r="P162">
        <f t="shared" si="19"/>
        <v>28</v>
      </c>
      <c r="Q162">
        <f>VLOOKUP(C162,Locs!A:C,3,0)</f>
        <v>21</v>
      </c>
      <c r="R162">
        <f>VLOOKUP(C162,Locs!A:F,6,0)</f>
        <v>0</v>
      </c>
      <c r="S162">
        <f t="shared" si="20"/>
        <v>1</v>
      </c>
      <c r="T162" t="s">
        <v>431</v>
      </c>
      <c r="U162">
        <v>27</v>
      </c>
    </row>
    <row r="163" spans="1:21" x14ac:dyDescent="0.45">
      <c r="A163">
        <v>157</v>
      </c>
      <c r="B163" t="str">
        <f t="shared" si="21"/>
        <v>task_id_267.dfy-3</v>
      </c>
      <c r="C163" t="s">
        <v>25</v>
      </c>
      <c r="D163">
        <v>3</v>
      </c>
      <c r="E163">
        <v>1</v>
      </c>
      <c r="F163">
        <v>7.4279999999999999</v>
      </c>
      <c r="G163">
        <v>1.6261000000000001</v>
      </c>
      <c r="H163">
        <v>7.4257999999999997</v>
      </c>
      <c r="I163">
        <v>1</v>
      </c>
      <c r="J163">
        <v>1</v>
      </c>
      <c r="K163">
        <v>1</v>
      </c>
      <c r="L163">
        <f t="shared" si="15"/>
        <v>3</v>
      </c>
      <c r="M163">
        <f t="shared" si="16"/>
        <v>1</v>
      </c>
      <c r="N163">
        <f t="shared" si="17"/>
        <v>1</v>
      </c>
      <c r="O163">
        <f t="shared" si="18"/>
        <v>1</v>
      </c>
      <c r="P163">
        <f t="shared" si="19"/>
        <v>27</v>
      </c>
      <c r="Q163">
        <f>VLOOKUP(C163,Locs!A:C,3,0)</f>
        <v>21</v>
      </c>
      <c r="R163">
        <f>VLOOKUP(C163,Locs!A:F,6,0)</f>
        <v>0</v>
      </c>
      <c r="S163">
        <f t="shared" si="20"/>
        <v>1</v>
      </c>
      <c r="T163" t="s">
        <v>432</v>
      </c>
      <c r="U163">
        <v>27</v>
      </c>
    </row>
    <row r="164" spans="1:21" x14ac:dyDescent="0.45">
      <c r="A164">
        <v>158</v>
      </c>
      <c r="B164" t="str">
        <f t="shared" si="21"/>
        <v>task_id_273.dfy-1</v>
      </c>
      <c r="C164" t="s">
        <v>26</v>
      </c>
      <c r="D164">
        <v>1</v>
      </c>
      <c r="E164">
        <v>1</v>
      </c>
      <c r="F164">
        <v>6.0701000000000001</v>
      </c>
      <c r="G164">
        <v>1.1636</v>
      </c>
      <c r="H164">
        <v>6.0491000000000001</v>
      </c>
      <c r="I164">
        <v>1</v>
      </c>
      <c r="J164">
        <v>1</v>
      </c>
      <c r="K164">
        <v>1</v>
      </c>
      <c r="L164">
        <f t="shared" si="15"/>
        <v>3</v>
      </c>
      <c r="M164">
        <f t="shared" si="16"/>
        <v>1</v>
      </c>
      <c r="N164">
        <f t="shared" si="17"/>
        <v>1</v>
      </c>
      <c r="O164">
        <f t="shared" si="18"/>
        <v>1</v>
      </c>
      <c r="P164">
        <f t="shared" si="19"/>
        <v>27</v>
      </c>
      <c r="Q164">
        <f>VLOOKUP(C164,Locs!A:C,3,0)</f>
        <v>27</v>
      </c>
      <c r="R164">
        <f>VLOOKUP(C164,Locs!A:F,6,0)</f>
        <v>0</v>
      </c>
      <c r="S164">
        <f t="shared" si="20"/>
        <v>1</v>
      </c>
      <c r="T164" t="s">
        <v>433</v>
      </c>
      <c r="U164">
        <v>27</v>
      </c>
    </row>
    <row r="165" spans="1:21" x14ac:dyDescent="0.45">
      <c r="A165">
        <v>159</v>
      </c>
      <c r="B165" t="str">
        <f t="shared" si="21"/>
        <v>task_id_273.dfy-2</v>
      </c>
      <c r="C165" t="s">
        <v>26</v>
      </c>
      <c r="D165">
        <v>2</v>
      </c>
      <c r="E165">
        <v>1</v>
      </c>
      <c r="F165">
        <v>5.4463999999999997</v>
      </c>
      <c r="G165">
        <v>0.79179999999999995</v>
      </c>
      <c r="H165">
        <v>5.4440999999999997</v>
      </c>
      <c r="I165">
        <v>1</v>
      </c>
      <c r="J165">
        <v>1</v>
      </c>
      <c r="K165">
        <v>1</v>
      </c>
      <c r="L165">
        <f t="shared" si="15"/>
        <v>3</v>
      </c>
      <c r="M165">
        <f t="shared" si="16"/>
        <v>1</v>
      </c>
      <c r="N165">
        <f t="shared" si="17"/>
        <v>1</v>
      </c>
      <c r="O165">
        <f t="shared" si="18"/>
        <v>1</v>
      </c>
      <c r="P165">
        <f t="shared" si="19"/>
        <v>27</v>
      </c>
      <c r="Q165">
        <f>VLOOKUP(C165,Locs!A:C,3,0)</f>
        <v>27</v>
      </c>
      <c r="R165">
        <f>VLOOKUP(C165,Locs!A:F,6,0)</f>
        <v>0</v>
      </c>
      <c r="S165">
        <f t="shared" si="20"/>
        <v>1</v>
      </c>
      <c r="T165" t="s">
        <v>434</v>
      </c>
      <c r="U165">
        <v>27</v>
      </c>
    </row>
    <row r="166" spans="1:21" x14ac:dyDescent="0.45">
      <c r="A166">
        <v>160</v>
      </c>
      <c r="B166" t="str">
        <f t="shared" si="21"/>
        <v>task_id_273.dfy-3</v>
      </c>
      <c r="C166" t="s">
        <v>26</v>
      </c>
      <c r="D166">
        <v>3</v>
      </c>
      <c r="E166">
        <v>1</v>
      </c>
      <c r="F166">
        <v>6.0948000000000002</v>
      </c>
      <c r="G166">
        <v>0.74039999999999995</v>
      </c>
      <c r="H166">
        <v>6.0934999999999997</v>
      </c>
      <c r="I166">
        <v>1</v>
      </c>
      <c r="J166">
        <v>1</v>
      </c>
      <c r="K166">
        <v>1</v>
      </c>
      <c r="L166">
        <f t="shared" si="15"/>
        <v>3</v>
      </c>
      <c r="M166">
        <f t="shared" si="16"/>
        <v>1</v>
      </c>
      <c r="N166">
        <f t="shared" si="17"/>
        <v>1</v>
      </c>
      <c r="O166">
        <f t="shared" si="18"/>
        <v>1</v>
      </c>
      <c r="P166">
        <f t="shared" si="19"/>
        <v>27</v>
      </c>
      <c r="Q166">
        <f>VLOOKUP(C166,Locs!A:C,3,0)</f>
        <v>27</v>
      </c>
      <c r="R166">
        <f>VLOOKUP(C166,Locs!A:F,6,0)</f>
        <v>0</v>
      </c>
      <c r="S166">
        <f t="shared" si="20"/>
        <v>1</v>
      </c>
      <c r="T166" t="s">
        <v>435</v>
      </c>
      <c r="U166">
        <v>27</v>
      </c>
    </row>
    <row r="167" spans="1:21" x14ac:dyDescent="0.45">
      <c r="A167">
        <v>161</v>
      </c>
      <c r="B167" t="str">
        <f t="shared" si="21"/>
        <v>task_id_282.dfy-1</v>
      </c>
      <c r="C167" t="s">
        <v>27</v>
      </c>
      <c r="D167">
        <v>1</v>
      </c>
      <c r="E167">
        <v>1</v>
      </c>
      <c r="F167">
        <v>5.5340999999999996</v>
      </c>
      <c r="G167">
        <v>0.96179999999999999</v>
      </c>
      <c r="H167">
        <v>5.5137999999999998</v>
      </c>
      <c r="I167">
        <v>1</v>
      </c>
      <c r="J167">
        <v>1</v>
      </c>
      <c r="K167">
        <v>1</v>
      </c>
      <c r="L167">
        <f t="shared" si="15"/>
        <v>3</v>
      </c>
      <c r="M167">
        <f t="shared" si="16"/>
        <v>1</v>
      </c>
      <c r="N167">
        <f t="shared" si="17"/>
        <v>1</v>
      </c>
      <c r="O167">
        <f t="shared" si="18"/>
        <v>1</v>
      </c>
      <c r="P167">
        <f t="shared" si="19"/>
        <v>27</v>
      </c>
      <c r="Q167">
        <f>VLOOKUP(C167,Locs!A:C,3,0)</f>
        <v>26</v>
      </c>
      <c r="R167">
        <f>VLOOKUP(C167,Locs!A:F,6,0)</f>
        <v>0</v>
      </c>
      <c r="S167">
        <f t="shared" si="20"/>
        <v>1</v>
      </c>
      <c r="T167" t="s">
        <v>436</v>
      </c>
      <c r="U167">
        <v>25</v>
      </c>
    </row>
    <row r="168" spans="1:21" x14ac:dyDescent="0.45">
      <c r="A168">
        <v>162</v>
      </c>
      <c r="B168" t="str">
        <f t="shared" si="21"/>
        <v>task_id_282.dfy-2</v>
      </c>
      <c r="C168" t="s">
        <v>27</v>
      </c>
      <c r="D168">
        <v>2</v>
      </c>
      <c r="E168">
        <v>1</v>
      </c>
      <c r="F168">
        <v>5.9508999999999999</v>
      </c>
      <c r="G168">
        <v>0.89429999999999998</v>
      </c>
      <c r="H168">
        <v>5.9493999999999998</v>
      </c>
      <c r="I168">
        <v>1</v>
      </c>
      <c r="J168">
        <v>1</v>
      </c>
      <c r="K168">
        <v>1</v>
      </c>
      <c r="L168">
        <f t="shared" si="15"/>
        <v>3</v>
      </c>
      <c r="M168">
        <f t="shared" si="16"/>
        <v>1</v>
      </c>
      <c r="N168">
        <f t="shared" si="17"/>
        <v>1</v>
      </c>
      <c r="O168">
        <f t="shared" si="18"/>
        <v>1</v>
      </c>
      <c r="P168">
        <f t="shared" si="19"/>
        <v>27</v>
      </c>
      <c r="Q168">
        <f>VLOOKUP(C168,Locs!A:C,3,0)</f>
        <v>26</v>
      </c>
      <c r="R168">
        <f>VLOOKUP(C168,Locs!A:F,6,0)</f>
        <v>0</v>
      </c>
      <c r="S168">
        <f t="shared" si="20"/>
        <v>1</v>
      </c>
      <c r="T168" t="s">
        <v>437</v>
      </c>
      <c r="U168">
        <v>25</v>
      </c>
    </row>
    <row r="169" spans="1:21" x14ac:dyDescent="0.45">
      <c r="A169">
        <v>163</v>
      </c>
      <c r="B169" t="str">
        <f t="shared" si="21"/>
        <v>task_id_282.dfy-3</v>
      </c>
      <c r="C169" t="s">
        <v>27</v>
      </c>
      <c r="D169">
        <v>3</v>
      </c>
      <c r="E169">
        <v>1</v>
      </c>
      <c r="F169">
        <v>5.9720000000000004</v>
      </c>
      <c r="G169">
        <v>0.87409999999999999</v>
      </c>
      <c r="H169">
        <v>5.9706999999999999</v>
      </c>
      <c r="I169">
        <v>1</v>
      </c>
      <c r="J169">
        <v>1</v>
      </c>
      <c r="K169">
        <v>1</v>
      </c>
      <c r="L169">
        <f t="shared" si="15"/>
        <v>3</v>
      </c>
      <c r="M169">
        <f t="shared" si="16"/>
        <v>1</v>
      </c>
      <c r="N169">
        <f t="shared" si="17"/>
        <v>1</v>
      </c>
      <c r="O169">
        <f t="shared" si="18"/>
        <v>1</v>
      </c>
      <c r="P169">
        <f t="shared" si="19"/>
        <v>27</v>
      </c>
      <c r="Q169">
        <f>VLOOKUP(C169,Locs!A:C,3,0)</f>
        <v>26</v>
      </c>
      <c r="R169">
        <f>VLOOKUP(C169,Locs!A:F,6,0)</f>
        <v>0</v>
      </c>
      <c r="S169">
        <f t="shared" si="20"/>
        <v>1</v>
      </c>
      <c r="T169" t="s">
        <v>438</v>
      </c>
      <c r="U169">
        <v>25</v>
      </c>
    </row>
    <row r="170" spans="1:21" x14ac:dyDescent="0.45">
      <c r="A170">
        <v>164</v>
      </c>
      <c r="B170" t="str">
        <f t="shared" si="21"/>
        <v>task_id_284.dfy-1</v>
      </c>
      <c r="C170" t="s">
        <v>28</v>
      </c>
      <c r="D170">
        <v>1</v>
      </c>
      <c r="E170">
        <v>1</v>
      </c>
      <c r="F170">
        <v>5.3468</v>
      </c>
      <c r="G170">
        <v>0.82169999999999999</v>
      </c>
      <c r="H170">
        <v>5.3308999999999997</v>
      </c>
      <c r="I170">
        <v>1</v>
      </c>
      <c r="J170">
        <v>1</v>
      </c>
      <c r="K170">
        <v>1</v>
      </c>
      <c r="L170">
        <f t="shared" si="15"/>
        <v>3</v>
      </c>
      <c r="M170">
        <f t="shared" si="16"/>
        <v>1</v>
      </c>
      <c r="N170">
        <f t="shared" si="17"/>
        <v>1</v>
      </c>
      <c r="O170">
        <f t="shared" si="18"/>
        <v>1</v>
      </c>
      <c r="P170">
        <f t="shared" si="19"/>
        <v>25</v>
      </c>
      <c r="Q170">
        <f>VLOOKUP(C170,Locs!A:C,3,0)</f>
        <v>25</v>
      </c>
      <c r="R170">
        <f>VLOOKUP(C170,Locs!A:F,6,0)</f>
        <v>1</v>
      </c>
      <c r="S170">
        <f t="shared" si="20"/>
        <v>1</v>
      </c>
      <c r="T170" t="s">
        <v>439</v>
      </c>
      <c r="U170">
        <v>24</v>
      </c>
    </row>
    <row r="171" spans="1:21" x14ac:dyDescent="0.45">
      <c r="A171">
        <v>165</v>
      </c>
      <c r="B171" t="str">
        <f t="shared" si="21"/>
        <v>task_id_284.dfy-2</v>
      </c>
      <c r="C171" t="s">
        <v>28</v>
      </c>
      <c r="D171">
        <v>2</v>
      </c>
      <c r="E171">
        <v>1</v>
      </c>
      <c r="F171">
        <v>4.9416000000000002</v>
      </c>
      <c r="G171">
        <v>0.77210000000000001</v>
      </c>
      <c r="H171">
        <v>4.9402999999999997</v>
      </c>
      <c r="I171">
        <v>1</v>
      </c>
      <c r="J171">
        <v>1</v>
      </c>
      <c r="K171">
        <v>1</v>
      </c>
      <c r="L171">
        <f t="shared" si="15"/>
        <v>3</v>
      </c>
      <c r="M171">
        <f t="shared" si="16"/>
        <v>1</v>
      </c>
      <c r="N171">
        <f t="shared" si="17"/>
        <v>1</v>
      </c>
      <c r="O171">
        <f t="shared" si="18"/>
        <v>1</v>
      </c>
      <c r="P171">
        <f t="shared" si="19"/>
        <v>25</v>
      </c>
      <c r="Q171">
        <f>VLOOKUP(C171,Locs!A:C,3,0)</f>
        <v>25</v>
      </c>
      <c r="R171">
        <f>VLOOKUP(C171,Locs!A:F,6,0)</f>
        <v>1</v>
      </c>
      <c r="S171">
        <f t="shared" si="20"/>
        <v>1</v>
      </c>
      <c r="T171" t="s">
        <v>440</v>
      </c>
      <c r="U171">
        <v>24</v>
      </c>
    </row>
    <row r="172" spans="1:21" x14ac:dyDescent="0.45">
      <c r="A172">
        <v>166</v>
      </c>
      <c r="B172" t="str">
        <f t="shared" si="21"/>
        <v>task_id_284.dfy-3</v>
      </c>
      <c r="C172" t="s">
        <v>28</v>
      </c>
      <c r="D172">
        <v>3</v>
      </c>
      <c r="E172">
        <v>1</v>
      </c>
      <c r="F172">
        <v>5.1939000000000002</v>
      </c>
      <c r="G172">
        <v>0.79479999999999995</v>
      </c>
      <c r="H172">
        <v>5.1924999999999999</v>
      </c>
      <c r="I172">
        <v>1</v>
      </c>
      <c r="J172">
        <v>1</v>
      </c>
      <c r="K172">
        <v>1</v>
      </c>
      <c r="L172">
        <f t="shared" si="15"/>
        <v>3</v>
      </c>
      <c r="M172">
        <f t="shared" si="16"/>
        <v>1</v>
      </c>
      <c r="N172">
        <f t="shared" si="17"/>
        <v>1</v>
      </c>
      <c r="O172">
        <f t="shared" si="18"/>
        <v>1</v>
      </c>
      <c r="P172">
        <f t="shared" si="19"/>
        <v>25</v>
      </c>
      <c r="Q172">
        <f>VLOOKUP(C172,Locs!A:C,3,0)</f>
        <v>25</v>
      </c>
      <c r="R172">
        <f>VLOOKUP(C172,Locs!A:F,6,0)</f>
        <v>1</v>
      </c>
      <c r="S172">
        <f t="shared" si="20"/>
        <v>1</v>
      </c>
      <c r="T172" t="s">
        <v>441</v>
      </c>
      <c r="U172">
        <v>24</v>
      </c>
    </row>
    <row r="173" spans="1:21" x14ac:dyDescent="0.45">
      <c r="A173">
        <v>167</v>
      </c>
      <c r="B173" t="str">
        <f t="shared" si="21"/>
        <v>task_id_290.dfy-1</v>
      </c>
      <c r="C173" t="s">
        <v>29</v>
      </c>
      <c r="D173">
        <v>1</v>
      </c>
      <c r="E173">
        <v>0</v>
      </c>
      <c r="F173">
        <v>5.4583000000000004</v>
      </c>
      <c r="G173">
        <v>0.77759999999999996</v>
      </c>
      <c r="H173">
        <v>5.4381000000000004</v>
      </c>
      <c r="I173">
        <v>1</v>
      </c>
      <c r="J173">
        <v>0</v>
      </c>
      <c r="K173">
        <v>0</v>
      </c>
      <c r="L173">
        <f t="shared" si="15"/>
        <v>0</v>
      </c>
      <c r="M173">
        <f t="shared" si="16"/>
        <v>0</v>
      </c>
      <c r="N173">
        <f t="shared" si="17"/>
        <v>0</v>
      </c>
      <c r="O173">
        <f t="shared" si="18"/>
        <v>0</v>
      </c>
      <c r="P173">
        <f t="shared" si="19"/>
        <v>24</v>
      </c>
      <c r="Q173">
        <f>VLOOKUP(C173,Locs!A:C,3,0)</f>
        <v>24</v>
      </c>
      <c r="R173">
        <f>VLOOKUP(C173,Locs!A:F,6,0)</f>
        <v>0</v>
      </c>
      <c r="S173">
        <f t="shared" si="20"/>
        <v>0</v>
      </c>
      <c r="T173" t="s">
        <v>1127</v>
      </c>
      <c r="U173">
        <v>24</v>
      </c>
    </row>
    <row r="174" spans="1:21" x14ac:dyDescent="0.45">
      <c r="A174">
        <v>168</v>
      </c>
      <c r="B174" t="str">
        <f t="shared" si="21"/>
        <v>task_id_290.dfy-2</v>
      </c>
      <c r="C174" t="s">
        <v>29</v>
      </c>
      <c r="D174">
        <v>2</v>
      </c>
      <c r="E174">
        <v>0</v>
      </c>
      <c r="F174">
        <v>5.9089</v>
      </c>
      <c r="G174">
        <v>0.75380000000000003</v>
      </c>
      <c r="H174">
        <v>5.9073000000000002</v>
      </c>
      <c r="I174">
        <v>1</v>
      </c>
      <c r="J174">
        <v>0</v>
      </c>
      <c r="K174">
        <v>0</v>
      </c>
      <c r="L174">
        <f t="shared" si="15"/>
        <v>0</v>
      </c>
      <c r="M174">
        <f t="shared" si="16"/>
        <v>0</v>
      </c>
      <c r="N174">
        <f t="shared" si="17"/>
        <v>0</v>
      </c>
      <c r="O174">
        <f t="shared" si="18"/>
        <v>0</v>
      </c>
      <c r="P174">
        <f t="shared" si="19"/>
        <v>24</v>
      </c>
      <c r="Q174">
        <f>VLOOKUP(C174,Locs!A:C,3,0)</f>
        <v>24</v>
      </c>
      <c r="R174">
        <f>VLOOKUP(C174,Locs!A:F,6,0)</f>
        <v>0</v>
      </c>
      <c r="S174">
        <f t="shared" si="20"/>
        <v>0</v>
      </c>
      <c r="T174" t="s">
        <v>1128</v>
      </c>
      <c r="U174">
        <v>24</v>
      </c>
    </row>
    <row r="175" spans="1:21" x14ac:dyDescent="0.45">
      <c r="A175">
        <v>169</v>
      </c>
      <c r="B175" t="str">
        <f t="shared" si="21"/>
        <v>task_id_290.dfy-3</v>
      </c>
      <c r="C175" t="s">
        <v>29</v>
      </c>
      <c r="D175">
        <v>3</v>
      </c>
      <c r="E175">
        <v>0</v>
      </c>
      <c r="F175">
        <v>6.1414</v>
      </c>
      <c r="G175">
        <v>0.76380000000000003</v>
      </c>
      <c r="H175">
        <v>6.1398000000000001</v>
      </c>
      <c r="I175">
        <v>1</v>
      </c>
      <c r="J175">
        <v>0</v>
      </c>
      <c r="K175">
        <v>0</v>
      </c>
      <c r="L175">
        <f t="shared" si="15"/>
        <v>0</v>
      </c>
      <c r="M175">
        <f t="shared" si="16"/>
        <v>0</v>
      </c>
      <c r="N175">
        <f t="shared" si="17"/>
        <v>0</v>
      </c>
      <c r="O175">
        <f t="shared" si="18"/>
        <v>0</v>
      </c>
      <c r="P175">
        <f t="shared" si="19"/>
        <v>24</v>
      </c>
      <c r="Q175">
        <f>VLOOKUP(C175,Locs!A:C,3,0)</f>
        <v>24</v>
      </c>
      <c r="R175">
        <f>VLOOKUP(C175,Locs!A:F,6,0)</f>
        <v>0</v>
      </c>
      <c r="S175">
        <f t="shared" si="20"/>
        <v>0</v>
      </c>
      <c r="T175" t="s">
        <v>442</v>
      </c>
      <c r="U175">
        <v>32</v>
      </c>
    </row>
    <row r="176" spans="1:21" x14ac:dyDescent="0.45">
      <c r="A176">
        <v>170</v>
      </c>
      <c r="B176" t="str">
        <f t="shared" si="21"/>
        <v>task_id_290.dfy-4</v>
      </c>
      <c r="C176" t="s">
        <v>29</v>
      </c>
      <c r="D176">
        <v>4</v>
      </c>
      <c r="E176">
        <v>0</v>
      </c>
      <c r="F176">
        <v>6.1247999999999996</v>
      </c>
      <c r="G176">
        <v>1.2064999999999999</v>
      </c>
      <c r="H176">
        <v>6.1025999999999998</v>
      </c>
      <c r="I176">
        <v>1</v>
      </c>
      <c r="J176">
        <v>0</v>
      </c>
      <c r="K176">
        <v>0</v>
      </c>
      <c r="L176">
        <f t="shared" si="15"/>
        <v>0</v>
      </c>
      <c r="M176">
        <f t="shared" si="16"/>
        <v>0</v>
      </c>
      <c r="N176">
        <f t="shared" si="17"/>
        <v>0</v>
      </c>
      <c r="O176">
        <f t="shared" si="18"/>
        <v>0</v>
      </c>
      <c r="P176">
        <f t="shared" si="19"/>
        <v>24</v>
      </c>
      <c r="Q176">
        <f>VLOOKUP(C176,Locs!A:C,3,0)</f>
        <v>24</v>
      </c>
      <c r="R176">
        <f>VLOOKUP(C176,Locs!A:F,6,0)</f>
        <v>0</v>
      </c>
      <c r="S176">
        <f t="shared" si="20"/>
        <v>0</v>
      </c>
      <c r="T176" t="s">
        <v>443</v>
      </c>
      <c r="U176">
        <v>32</v>
      </c>
    </row>
    <row r="177" spans="1:21" x14ac:dyDescent="0.45">
      <c r="A177">
        <v>171</v>
      </c>
      <c r="B177" t="str">
        <f t="shared" si="21"/>
        <v>task_id_290.dfy-5</v>
      </c>
      <c r="C177" t="s">
        <v>29</v>
      </c>
      <c r="D177">
        <v>5</v>
      </c>
      <c r="E177">
        <v>0</v>
      </c>
      <c r="F177">
        <v>6.5479000000000003</v>
      </c>
      <c r="G177">
        <v>1.1734</v>
      </c>
      <c r="H177">
        <v>6.5457000000000001</v>
      </c>
      <c r="I177">
        <v>1</v>
      </c>
      <c r="J177">
        <v>0</v>
      </c>
      <c r="K177">
        <v>0</v>
      </c>
      <c r="L177">
        <f t="shared" si="15"/>
        <v>0</v>
      </c>
      <c r="M177">
        <f t="shared" si="16"/>
        <v>0</v>
      </c>
      <c r="N177">
        <f t="shared" si="17"/>
        <v>0</v>
      </c>
      <c r="O177">
        <f t="shared" si="18"/>
        <v>0</v>
      </c>
      <c r="P177">
        <f t="shared" si="19"/>
        <v>24</v>
      </c>
      <c r="Q177">
        <f>VLOOKUP(C177,Locs!A:C,3,0)</f>
        <v>24</v>
      </c>
      <c r="R177">
        <f>VLOOKUP(C177,Locs!A:F,6,0)</f>
        <v>0</v>
      </c>
      <c r="S177">
        <f t="shared" si="20"/>
        <v>0</v>
      </c>
      <c r="T177" t="s">
        <v>444</v>
      </c>
      <c r="U177">
        <v>32</v>
      </c>
    </row>
    <row r="178" spans="1:21" x14ac:dyDescent="0.45">
      <c r="A178">
        <v>172</v>
      </c>
      <c r="B178" t="str">
        <f t="shared" si="21"/>
        <v>task_id_3.dfy-1</v>
      </c>
      <c r="C178" t="s">
        <v>30</v>
      </c>
      <c r="D178">
        <v>1</v>
      </c>
      <c r="E178">
        <v>0</v>
      </c>
      <c r="F178">
        <v>5.7823000000000002</v>
      </c>
      <c r="G178">
        <v>1.6503000000000001</v>
      </c>
      <c r="H178">
        <v>5.7628000000000004</v>
      </c>
      <c r="I178">
        <v>0</v>
      </c>
      <c r="J178">
        <v>0</v>
      </c>
      <c r="K178">
        <v>0</v>
      </c>
      <c r="L178">
        <f t="shared" si="15"/>
        <v>0</v>
      </c>
      <c r="M178">
        <f t="shared" si="16"/>
        <v>0</v>
      </c>
      <c r="N178">
        <f t="shared" si="17"/>
        <v>0</v>
      </c>
      <c r="O178">
        <f t="shared" si="18"/>
        <v>0</v>
      </c>
      <c r="P178">
        <f t="shared" si="19"/>
        <v>30</v>
      </c>
      <c r="Q178">
        <f>VLOOKUP(C178,Locs!A:C,3,0)</f>
        <v>23</v>
      </c>
      <c r="R178">
        <f>VLOOKUP(C178,Locs!A:F,6,0)</f>
        <v>2</v>
      </c>
      <c r="S178">
        <f t="shared" si="20"/>
        <v>0</v>
      </c>
      <c r="T178" t="s">
        <v>445</v>
      </c>
      <c r="U178">
        <v>22</v>
      </c>
    </row>
    <row r="179" spans="1:21" x14ac:dyDescent="0.45">
      <c r="A179">
        <v>173</v>
      </c>
      <c r="B179" t="str">
        <f t="shared" si="21"/>
        <v>task_id_3.dfy-2</v>
      </c>
      <c r="C179" t="s">
        <v>30</v>
      </c>
      <c r="D179">
        <v>2</v>
      </c>
      <c r="E179">
        <v>0</v>
      </c>
      <c r="F179">
        <v>4.1433999999999997</v>
      </c>
      <c r="G179">
        <v>0.72409999999999997</v>
      </c>
      <c r="H179">
        <v>4.1416000000000004</v>
      </c>
      <c r="I179">
        <v>1</v>
      </c>
      <c r="J179">
        <v>0</v>
      </c>
      <c r="K179">
        <v>0</v>
      </c>
      <c r="L179">
        <f t="shared" si="15"/>
        <v>0</v>
      </c>
      <c r="M179">
        <f t="shared" si="16"/>
        <v>0</v>
      </c>
      <c r="N179">
        <f t="shared" si="17"/>
        <v>0</v>
      </c>
      <c r="O179">
        <f t="shared" si="18"/>
        <v>0</v>
      </c>
      <c r="P179">
        <f t="shared" si="19"/>
        <v>21</v>
      </c>
      <c r="Q179">
        <f>VLOOKUP(C179,Locs!A:C,3,0)</f>
        <v>23</v>
      </c>
      <c r="R179">
        <f>VLOOKUP(C179,Locs!A:F,6,0)</f>
        <v>2</v>
      </c>
      <c r="S179">
        <f t="shared" si="20"/>
        <v>0</v>
      </c>
      <c r="T179" t="s">
        <v>446</v>
      </c>
      <c r="U179">
        <v>22</v>
      </c>
    </row>
    <row r="180" spans="1:21" x14ac:dyDescent="0.45">
      <c r="A180">
        <v>174</v>
      </c>
      <c r="B180" t="str">
        <f t="shared" si="21"/>
        <v>task_id_3.dfy-3</v>
      </c>
      <c r="C180" t="s">
        <v>30</v>
      </c>
      <c r="D180">
        <v>3</v>
      </c>
      <c r="E180">
        <v>0</v>
      </c>
      <c r="F180">
        <v>4.1113999999999997</v>
      </c>
      <c r="G180">
        <v>0.70820000000000005</v>
      </c>
      <c r="H180">
        <v>4.1098999999999997</v>
      </c>
      <c r="I180">
        <v>1</v>
      </c>
      <c r="J180">
        <v>0</v>
      </c>
      <c r="K180">
        <v>0</v>
      </c>
      <c r="L180">
        <f t="shared" si="15"/>
        <v>0</v>
      </c>
      <c r="M180">
        <f t="shared" si="16"/>
        <v>0</v>
      </c>
      <c r="N180">
        <f t="shared" si="17"/>
        <v>0</v>
      </c>
      <c r="O180">
        <f t="shared" si="18"/>
        <v>0</v>
      </c>
      <c r="P180">
        <f t="shared" si="19"/>
        <v>21</v>
      </c>
      <c r="Q180">
        <f>VLOOKUP(C180,Locs!A:C,3,0)</f>
        <v>23</v>
      </c>
      <c r="R180">
        <f>VLOOKUP(C180,Locs!A:F,6,0)</f>
        <v>2</v>
      </c>
      <c r="S180">
        <f t="shared" si="20"/>
        <v>0</v>
      </c>
      <c r="T180" t="s">
        <v>447</v>
      </c>
      <c r="U180">
        <v>22</v>
      </c>
    </row>
    <row r="181" spans="1:21" x14ac:dyDescent="0.45">
      <c r="A181">
        <v>175</v>
      </c>
      <c r="B181" t="str">
        <f t="shared" si="21"/>
        <v>task_id_3.dfy-4</v>
      </c>
      <c r="C181" t="s">
        <v>30</v>
      </c>
      <c r="D181">
        <v>4</v>
      </c>
      <c r="E181">
        <v>0</v>
      </c>
      <c r="F181">
        <v>4.9173</v>
      </c>
      <c r="G181">
        <v>2.2570000000000001</v>
      </c>
      <c r="H181">
        <v>4.8967000000000001</v>
      </c>
      <c r="I181">
        <v>0</v>
      </c>
      <c r="J181">
        <v>0</v>
      </c>
      <c r="K181">
        <v>0</v>
      </c>
      <c r="L181">
        <f t="shared" si="15"/>
        <v>0</v>
      </c>
      <c r="M181">
        <f t="shared" si="16"/>
        <v>0</v>
      </c>
      <c r="N181">
        <f t="shared" si="17"/>
        <v>0</v>
      </c>
      <c r="O181">
        <f t="shared" si="18"/>
        <v>0</v>
      </c>
      <c r="P181">
        <f t="shared" si="19"/>
        <v>25</v>
      </c>
      <c r="Q181">
        <f>VLOOKUP(C181,Locs!A:C,3,0)</f>
        <v>23</v>
      </c>
      <c r="R181">
        <f>VLOOKUP(C181,Locs!A:F,6,0)</f>
        <v>2</v>
      </c>
      <c r="S181">
        <f t="shared" si="20"/>
        <v>0</v>
      </c>
      <c r="T181" t="s">
        <v>448</v>
      </c>
      <c r="U181">
        <v>19</v>
      </c>
    </row>
    <row r="182" spans="1:21" x14ac:dyDescent="0.45">
      <c r="A182">
        <v>176</v>
      </c>
      <c r="B182" t="str">
        <f t="shared" si="21"/>
        <v>task_id_3.dfy-5</v>
      </c>
      <c r="C182" t="s">
        <v>30</v>
      </c>
      <c r="D182">
        <v>5</v>
      </c>
      <c r="E182">
        <v>0</v>
      </c>
      <c r="F182">
        <v>9.3811999999999998</v>
      </c>
      <c r="G182">
        <v>2.2645</v>
      </c>
      <c r="H182">
        <v>9.3788999999999998</v>
      </c>
      <c r="I182">
        <v>0</v>
      </c>
      <c r="J182">
        <v>0</v>
      </c>
      <c r="K182">
        <v>0</v>
      </c>
      <c r="L182">
        <f t="shared" si="15"/>
        <v>0</v>
      </c>
      <c r="M182">
        <f t="shared" si="16"/>
        <v>0</v>
      </c>
      <c r="N182">
        <f t="shared" si="17"/>
        <v>0</v>
      </c>
      <c r="O182">
        <f t="shared" si="18"/>
        <v>0</v>
      </c>
      <c r="P182">
        <f t="shared" si="19"/>
        <v>25</v>
      </c>
      <c r="Q182">
        <f>VLOOKUP(C182,Locs!A:C,3,0)</f>
        <v>23</v>
      </c>
      <c r="R182">
        <f>VLOOKUP(C182,Locs!A:F,6,0)</f>
        <v>2</v>
      </c>
      <c r="S182">
        <f t="shared" si="20"/>
        <v>0</v>
      </c>
      <c r="T182" t="s">
        <v>449</v>
      </c>
      <c r="U182">
        <v>19</v>
      </c>
    </row>
    <row r="183" spans="1:21" x14ac:dyDescent="0.45">
      <c r="A183">
        <v>177</v>
      </c>
      <c r="B183" t="str">
        <f t="shared" si="21"/>
        <v>task_id_310.dfy-1</v>
      </c>
      <c r="C183" t="s">
        <v>31</v>
      </c>
      <c r="D183">
        <v>1</v>
      </c>
      <c r="E183">
        <v>1</v>
      </c>
      <c r="F183">
        <v>5.2897999999999996</v>
      </c>
      <c r="G183">
        <v>1.2785</v>
      </c>
      <c r="H183">
        <v>5.2687999999999997</v>
      </c>
      <c r="I183">
        <v>1</v>
      </c>
      <c r="J183">
        <v>1</v>
      </c>
      <c r="K183">
        <v>1</v>
      </c>
      <c r="L183">
        <f t="shared" si="15"/>
        <v>3</v>
      </c>
      <c r="M183">
        <f t="shared" si="16"/>
        <v>1</v>
      </c>
      <c r="N183">
        <f t="shared" si="17"/>
        <v>1</v>
      </c>
      <c r="O183">
        <f t="shared" si="18"/>
        <v>1</v>
      </c>
      <c r="P183">
        <f t="shared" si="19"/>
        <v>22</v>
      </c>
      <c r="Q183">
        <f>VLOOKUP(C183,Locs!A:C,3,0)</f>
        <v>21</v>
      </c>
      <c r="R183">
        <f>VLOOKUP(C183,Locs!A:F,6,0)</f>
        <v>0</v>
      </c>
      <c r="S183">
        <f t="shared" si="20"/>
        <v>1</v>
      </c>
      <c r="T183" t="s">
        <v>450</v>
      </c>
      <c r="U183">
        <v>19</v>
      </c>
    </row>
    <row r="184" spans="1:21" x14ac:dyDescent="0.45">
      <c r="A184">
        <v>178</v>
      </c>
      <c r="B184" t="str">
        <f t="shared" si="21"/>
        <v>task_id_310.dfy-2</v>
      </c>
      <c r="C184" t="s">
        <v>31</v>
      </c>
      <c r="D184">
        <v>2</v>
      </c>
      <c r="E184">
        <v>1</v>
      </c>
      <c r="F184">
        <v>6.7359999999999998</v>
      </c>
      <c r="G184">
        <v>1.1949000000000001</v>
      </c>
      <c r="H184">
        <v>6.7336</v>
      </c>
      <c r="I184">
        <v>1</v>
      </c>
      <c r="J184">
        <v>1</v>
      </c>
      <c r="K184">
        <v>1</v>
      </c>
      <c r="L184">
        <f t="shared" si="15"/>
        <v>3</v>
      </c>
      <c r="M184">
        <f t="shared" si="16"/>
        <v>1</v>
      </c>
      <c r="N184">
        <f t="shared" si="17"/>
        <v>1</v>
      </c>
      <c r="O184">
        <f t="shared" si="18"/>
        <v>1</v>
      </c>
      <c r="P184">
        <f t="shared" si="19"/>
        <v>22</v>
      </c>
      <c r="Q184">
        <f>VLOOKUP(C184,Locs!A:C,3,0)</f>
        <v>21</v>
      </c>
      <c r="R184">
        <f>VLOOKUP(C184,Locs!A:F,6,0)</f>
        <v>0</v>
      </c>
      <c r="S184">
        <f t="shared" si="20"/>
        <v>1</v>
      </c>
      <c r="T184" t="s">
        <v>451</v>
      </c>
      <c r="U184">
        <v>30</v>
      </c>
    </row>
    <row r="185" spans="1:21" x14ac:dyDescent="0.45">
      <c r="A185">
        <v>179</v>
      </c>
      <c r="B185" t="str">
        <f t="shared" si="21"/>
        <v>task_id_310.dfy-3</v>
      </c>
      <c r="C185" t="s">
        <v>31</v>
      </c>
      <c r="D185">
        <v>3</v>
      </c>
      <c r="E185">
        <v>1</v>
      </c>
      <c r="F185">
        <v>4.8276000000000003</v>
      </c>
      <c r="G185">
        <v>1.2215</v>
      </c>
      <c r="H185">
        <v>4.8250999999999999</v>
      </c>
      <c r="I185">
        <v>1</v>
      </c>
      <c r="J185">
        <v>1</v>
      </c>
      <c r="K185">
        <v>1</v>
      </c>
      <c r="L185">
        <f t="shared" si="15"/>
        <v>3</v>
      </c>
      <c r="M185">
        <f t="shared" si="16"/>
        <v>1</v>
      </c>
      <c r="N185">
        <f t="shared" si="17"/>
        <v>1</v>
      </c>
      <c r="O185">
        <f t="shared" si="18"/>
        <v>1</v>
      </c>
      <c r="P185">
        <f t="shared" si="19"/>
        <v>22</v>
      </c>
      <c r="Q185">
        <f>VLOOKUP(C185,Locs!A:C,3,0)</f>
        <v>21</v>
      </c>
      <c r="R185">
        <f>VLOOKUP(C185,Locs!A:F,6,0)</f>
        <v>0</v>
      </c>
      <c r="S185">
        <f t="shared" si="20"/>
        <v>1</v>
      </c>
      <c r="T185" t="s">
        <v>452</v>
      </c>
      <c r="U185">
        <v>21</v>
      </c>
    </row>
    <row r="186" spans="1:21" x14ac:dyDescent="0.45">
      <c r="A186">
        <v>180</v>
      </c>
      <c r="B186" t="str">
        <f t="shared" si="21"/>
        <v>task_id_399.dfy-1</v>
      </c>
      <c r="C186" t="s">
        <v>32</v>
      </c>
      <c r="D186">
        <v>1</v>
      </c>
      <c r="E186">
        <v>1</v>
      </c>
      <c r="F186">
        <v>6.2073999999999998</v>
      </c>
      <c r="G186">
        <v>1.2717000000000001</v>
      </c>
      <c r="H186">
        <v>6.1872999999999996</v>
      </c>
      <c r="I186">
        <v>1</v>
      </c>
      <c r="J186">
        <v>1</v>
      </c>
      <c r="K186">
        <v>1</v>
      </c>
      <c r="L186">
        <f t="shared" si="15"/>
        <v>3</v>
      </c>
      <c r="M186">
        <f t="shared" si="16"/>
        <v>1</v>
      </c>
      <c r="N186">
        <f t="shared" si="17"/>
        <v>1</v>
      </c>
      <c r="O186">
        <f t="shared" si="18"/>
        <v>1</v>
      </c>
      <c r="P186">
        <f t="shared" si="19"/>
        <v>19</v>
      </c>
      <c r="Q186">
        <f>VLOOKUP(C186,Locs!A:C,3,0)</f>
        <v>19</v>
      </c>
      <c r="R186">
        <f>VLOOKUP(C186,Locs!A:F,6,0)</f>
        <v>0</v>
      </c>
      <c r="S186">
        <f t="shared" si="20"/>
        <v>1</v>
      </c>
      <c r="T186" t="s">
        <v>453</v>
      </c>
      <c r="U186">
        <v>21</v>
      </c>
    </row>
    <row r="187" spans="1:21" x14ac:dyDescent="0.45">
      <c r="A187">
        <v>181</v>
      </c>
      <c r="B187" t="str">
        <f t="shared" si="21"/>
        <v>task_id_399.dfy-2</v>
      </c>
      <c r="C187" t="s">
        <v>32</v>
      </c>
      <c r="D187">
        <v>2</v>
      </c>
      <c r="E187">
        <v>1</v>
      </c>
      <c r="F187">
        <v>4.8992000000000004</v>
      </c>
      <c r="G187">
        <v>0.78</v>
      </c>
      <c r="H187">
        <v>4.8968999999999996</v>
      </c>
      <c r="I187">
        <v>1</v>
      </c>
      <c r="J187">
        <v>1</v>
      </c>
      <c r="K187">
        <v>1</v>
      </c>
      <c r="L187">
        <f t="shared" si="15"/>
        <v>3</v>
      </c>
      <c r="M187">
        <f t="shared" si="16"/>
        <v>1</v>
      </c>
      <c r="N187">
        <f t="shared" si="17"/>
        <v>1</v>
      </c>
      <c r="O187">
        <f t="shared" si="18"/>
        <v>1</v>
      </c>
      <c r="P187">
        <f t="shared" si="19"/>
        <v>19</v>
      </c>
      <c r="Q187">
        <f>VLOOKUP(C187,Locs!A:C,3,0)</f>
        <v>19</v>
      </c>
      <c r="R187">
        <f>VLOOKUP(C187,Locs!A:F,6,0)</f>
        <v>0</v>
      </c>
      <c r="S187">
        <f t="shared" si="20"/>
        <v>1</v>
      </c>
      <c r="T187" t="s">
        <v>1062</v>
      </c>
      <c r="U187">
        <v>25</v>
      </c>
    </row>
    <row r="188" spans="1:21" x14ac:dyDescent="0.45">
      <c r="A188">
        <v>182</v>
      </c>
      <c r="B188" t="str">
        <f t="shared" si="21"/>
        <v>task_id_399.dfy-3</v>
      </c>
      <c r="C188" t="s">
        <v>32</v>
      </c>
      <c r="D188">
        <v>3</v>
      </c>
      <c r="E188">
        <v>1</v>
      </c>
      <c r="F188">
        <v>4.6843000000000004</v>
      </c>
      <c r="G188">
        <v>1.2226999999999999</v>
      </c>
      <c r="H188">
        <v>4.6824000000000003</v>
      </c>
      <c r="I188">
        <v>1</v>
      </c>
      <c r="J188">
        <v>1</v>
      </c>
      <c r="K188">
        <v>1</v>
      </c>
      <c r="L188">
        <f t="shared" si="15"/>
        <v>3</v>
      </c>
      <c r="M188">
        <f t="shared" si="16"/>
        <v>1</v>
      </c>
      <c r="N188">
        <f t="shared" si="17"/>
        <v>1</v>
      </c>
      <c r="O188">
        <f t="shared" si="18"/>
        <v>1</v>
      </c>
      <c r="P188">
        <f t="shared" si="19"/>
        <v>19</v>
      </c>
      <c r="Q188">
        <f>VLOOKUP(C188,Locs!A:C,3,0)</f>
        <v>19</v>
      </c>
      <c r="R188">
        <f>VLOOKUP(C188,Locs!A:F,6,0)</f>
        <v>0</v>
      </c>
      <c r="S188">
        <f t="shared" si="20"/>
        <v>1</v>
      </c>
      <c r="T188" t="s">
        <v>1063</v>
      </c>
      <c r="U188">
        <v>25</v>
      </c>
    </row>
    <row r="189" spans="1:21" x14ac:dyDescent="0.45">
      <c r="A189">
        <v>183</v>
      </c>
      <c r="B189" t="str">
        <f t="shared" si="21"/>
        <v>task_id_401.dfy-1</v>
      </c>
      <c r="C189" t="s">
        <v>33</v>
      </c>
      <c r="D189">
        <v>1</v>
      </c>
      <c r="E189">
        <v>0</v>
      </c>
      <c r="F189">
        <v>12.0419</v>
      </c>
      <c r="G189">
        <v>1.7568999999999999</v>
      </c>
      <c r="H189">
        <v>12.021100000000001</v>
      </c>
      <c r="I189">
        <v>-1</v>
      </c>
      <c r="J189">
        <v>0</v>
      </c>
      <c r="K189">
        <v>0</v>
      </c>
      <c r="L189">
        <f t="shared" si="15"/>
        <v>0</v>
      </c>
      <c r="M189">
        <f t="shared" si="16"/>
        <v>0</v>
      </c>
      <c r="N189">
        <f t="shared" si="17"/>
        <v>0</v>
      </c>
      <c r="O189">
        <f t="shared" si="18"/>
        <v>0</v>
      </c>
      <c r="P189">
        <f t="shared" si="19"/>
        <v>57</v>
      </c>
      <c r="Q189">
        <f>VLOOKUP(C189,Locs!A:C,3,0)</f>
        <v>42</v>
      </c>
      <c r="R189">
        <f>VLOOKUP(C189,Locs!A:F,6,0)</f>
        <v>4</v>
      </c>
      <c r="S189">
        <f t="shared" si="20"/>
        <v>0</v>
      </c>
      <c r="T189" t="s">
        <v>454</v>
      </c>
      <c r="U189">
        <v>57</v>
      </c>
    </row>
    <row r="190" spans="1:21" x14ac:dyDescent="0.45">
      <c r="A190">
        <v>184</v>
      </c>
      <c r="B190" t="str">
        <f t="shared" si="21"/>
        <v>task_id_401.dfy-2</v>
      </c>
      <c r="C190" t="s">
        <v>33</v>
      </c>
      <c r="D190">
        <v>2</v>
      </c>
      <c r="E190">
        <v>0</v>
      </c>
      <c r="F190">
        <v>14.0427</v>
      </c>
      <c r="G190">
        <v>1.7316</v>
      </c>
      <c r="H190">
        <v>14.0412</v>
      </c>
      <c r="I190">
        <v>0</v>
      </c>
      <c r="J190">
        <v>0</v>
      </c>
      <c r="K190">
        <v>0</v>
      </c>
      <c r="L190">
        <f t="shared" si="15"/>
        <v>0</v>
      </c>
      <c r="M190">
        <f t="shared" si="16"/>
        <v>0</v>
      </c>
      <c r="N190">
        <f t="shared" si="17"/>
        <v>0</v>
      </c>
      <c r="O190">
        <f t="shared" si="18"/>
        <v>0</v>
      </c>
      <c r="P190">
        <f t="shared" si="19"/>
        <v>57</v>
      </c>
      <c r="Q190">
        <f>VLOOKUP(C190,Locs!A:C,3,0)</f>
        <v>42</v>
      </c>
      <c r="R190">
        <f>VLOOKUP(C190,Locs!A:F,6,0)</f>
        <v>4</v>
      </c>
      <c r="S190">
        <f t="shared" si="20"/>
        <v>0</v>
      </c>
      <c r="T190" t="s">
        <v>455</v>
      </c>
      <c r="U190">
        <v>57</v>
      </c>
    </row>
    <row r="191" spans="1:21" x14ac:dyDescent="0.45">
      <c r="A191">
        <v>185</v>
      </c>
      <c r="B191" t="str">
        <f t="shared" si="21"/>
        <v>task_id_401.dfy-3</v>
      </c>
      <c r="C191" t="s">
        <v>33</v>
      </c>
      <c r="D191">
        <v>3</v>
      </c>
      <c r="E191">
        <v>0</v>
      </c>
      <c r="F191">
        <v>13.6272</v>
      </c>
      <c r="G191">
        <v>1.746</v>
      </c>
      <c r="H191">
        <v>13.6257</v>
      </c>
      <c r="I191">
        <v>0</v>
      </c>
      <c r="J191">
        <v>0</v>
      </c>
      <c r="K191">
        <v>0</v>
      </c>
      <c r="L191">
        <f t="shared" si="15"/>
        <v>0</v>
      </c>
      <c r="M191">
        <f t="shared" si="16"/>
        <v>0</v>
      </c>
      <c r="N191">
        <f t="shared" si="17"/>
        <v>0</v>
      </c>
      <c r="O191">
        <f t="shared" si="18"/>
        <v>0</v>
      </c>
      <c r="P191">
        <f t="shared" si="19"/>
        <v>57</v>
      </c>
      <c r="Q191">
        <f>VLOOKUP(C191,Locs!A:C,3,0)</f>
        <v>42</v>
      </c>
      <c r="R191">
        <f>VLOOKUP(C191,Locs!A:F,6,0)</f>
        <v>4</v>
      </c>
      <c r="S191">
        <f t="shared" si="20"/>
        <v>0</v>
      </c>
      <c r="T191" t="s">
        <v>456</v>
      </c>
      <c r="U191">
        <v>57</v>
      </c>
    </row>
    <row r="192" spans="1:21" x14ac:dyDescent="0.45">
      <c r="A192">
        <v>186</v>
      </c>
      <c r="B192" t="str">
        <f t="shared" si="21"/>
        <v>task_id_401.dfy-4</v>
      </c>
      <c r="C192" t="s">
        <v>33</v>
      </c>
      <c r="D192">
        <v>4</v>
      </c>
      <c r="E192">
        <v>0</v>
      </c>
      <c r="F192">
        <v>14.562900000000001</v>
      </c>
      <c r="G192">
        <v>2.5493999999999999</v>
      </c>
      <c r="H192">
        <v>14.5435</v>
      </c>
      <c r="I192">
        <v>0</v>
      </c>
      <c r="J192">
        <v>0</v>
      </c>
      <c r="K192">
        <v>0</v>
      </c>
      <c r="L192">
        <f t="shared" si="15"/>
        <v>0</v>
      </c>
      <c r="M192">
        <f t="shared" si="16"/>
        <v>0</v>
      </c>
      <c r="N192">
        <f t="shared" si="17"/>
        <v>0</v>
      </c>
      <c r="O192">
        <f t="shared" si="18"/>
        <v>0</v>
      </c>
      <c r="P192">
        <f t="shared" si="19"/>
        <v>58</v>
      </c>
      <c r="Q192">
        <f>VLOOKUP(C192,Locs!A:C,3,0)</f>
        <v>42</v>
      </c>
      <c r="R192">
        <f>VLOOKUP(C192,Locs!A:F,6,0)</f>
        <v>4</v>
      </c>
      <c r="S192">
        <f t="shared" si="20"/>
        <v>0</v>
      </c>
      <c r="T192" t="s">
        <v>731</v>
      </c>
      <c r="U192">
        <v>58</v>
      </c>
    </row>
    <row r="193" spans="1:21" x14ac:dyDescent="0.45">
      <c r="A193">
        <v>187</v>
      </c>
      <c r="B193" t="str">
        <f t="shared" si="21"/>
        <v>task_id_401.dfy-5</v>
      </c>
      <c r="C193" t="s">
        <v>33</v>
      </c>
      <c r="D193">
        <v>5</v>
      </c>
      <c r="E193">
        <v>0</v>
      </c>
      <c r="F193">
        <v>13.6473</v>
      </c>
      <c r="G193">
        <v>2.4276</v>
      </c>
      <c r="H193">
        <v>13.638999999999999</v>
      </c>
      <c r="I193">
        <v>0</v>
      </c>
      <c r="J193">
        <v>0</v>
      </c>
      <c r="K193">
        <v>0</v>
      </c>
      <c r="L193">
        <f t="shared" si="15"/>
        <v>0</v>
      </c>
      <c r="M193">
        <f t="shared" si="16"/>
        <v>0</v>
      </c>
      <c r="N193">
        <f t="shared" si="17"/>
        <v>0</v>
      </c>
      <c r="O193">
        <f t="shared" si="18"/>
        <v>0</v>
      </c>
      <c r="P193">
        <f t="shared" si="19"/>
        <v>57</v>
      </c>
      <c r="Q193">
        <f>VLOOKUP(C193,Locs!A:C,3,0)</f>
        <v>42</v>
      </c>
      <c r="R193">
        <f>VLOOKUP(C193,Locs!A:F,6,0)</f>
        <v>4</v>
      </c>
      <c r="S193">
        <f t="shared" si="20"/>
        <v>0</v>
      </c>
      <c r="T193" t="s">
        <v>732</v>
      </c>
      <c r="U193">
        <v>57</v>
      </c>
    </row>
    <row r="194" spans="1:21" x14ac:dyDescent="0.45">
      <c r="A194">
        <v>188</v>
      </c>
      <c r="B194" t="str">
        <f t="shared" si="21"/>
        <v>task_id_414.dfy-1</v>
      </c>
      <c r="C194" t="s">
        <v>34</v>
      </c>
      <c r="D194">
        <v>1</v>
      </c>
      <c r="E194">
        <v>0</v>
      </c>
      <c r="F194">
        <v>5.7782</v>
      </c>
      <c r="G194">
        <v>0.73609999999999998</v>
      </c>
      <c r="H194">
        <v>5.7557</v>
      </c>
      <c r="I194">
        <v>1</v>
      </c>
      <c r="J194">
        <v>0</v>
      </c>
      <c r="K194">
        <v>0</v>
      </c>
      <c r="L194">
        <f t="shared" si="15"/>
        <v>0</v>
      </c>
      <c r="M194">
        <f t="shared" si="16"/>
        <v>0</v>
      </c>
      <c r="N194">
        <f t="shared" si="17"/>
        <v>0</v>
      </c>
      <c r="O194">
        <f t="shared" si="18"/>
        <v>0</v>
      </c>
      <c r="P194">
        <f t="shared" si="19"/>
        <v>28</v>
      </c>
      <c r="Q194">
        <f>VLOOKUP(C194,Locs!A:C,3,0)</f>
        <v>28</v>
      </c>
      <c r="R194">
        <f>VLOOKUP(C194,Locs!A:F,6,0)</f>
        <v>1</v>
      </c>
      <c r="S194">
        <f t="shared" si="20"/>
        <v>0</v>
      </c>
      <c r="T194" t="s">
        <v>457</v>
      </c>
      <c r="U194">
        <v>28</v>
      </c>
    </row>
    <row r="195" spans="1:21" x14ac:dyDescent="0.45">
      <c r="A195">
        <v>189</v>
      </c>
      <c r="B195" t="str">
        <f t="shared" si="21"/>
        <v>task_id_414.dfy-2</v>
      </c>
      <c r="C195" t="s">
        <v>34</v>
      </c>
      <c r="D195">
        <v>2</v>
      </c>
      <c r="E195">
        <v>0</v>
      </c>
      <c r="F195">
        <v>5.2984</v>
      </c>
      <c r="G195">
        <v>0.79379999999999995</v>
      </c>
      <c r="H195">
        <v>5.2961999999999998</v>
      </c>
      <c r="I195">
        <v>1</v>
      </c>
      <c r="J195">
        <v>0</v>
      </c>
      <c r="K195">
        <v>0</v>
      </c>
      <c r="L195">
        <f t="shared" ref="L195:L258" si="22">COUNTIFS(C:C,C195,E:E,1)</f>
        <v>0</v>
      </c>
      <c r="M195">
        <f t="shared" ref="M195:M258" si="23">_xlfn.MINIFS(D:D,C:C,C195,E:E,1)</f>
        <v>0</v>
      </c>
      <c r="N195">
        <f t="shared" ref="N195:N258" si="24">CHOOSE(L195+1,0,2/3,1,1)</f>
        <v>0</v>
      </c>
      <c r="O195">
        <f t="shared" ref="O195:O258" si="25">IF(L195&gt;0,1,0)</f>
        <v>0</v>
      </c>
      <c r="P195">
        <f t="shared" ref="P195:P258" si="26">VLOOKUP(LEFT(C195,LEN(C195)-4)&amp;"_"&amp;D195&amp;"_llm.dfy",T:U,2,0)</f>
        <v>28</v>
      </c>
      <c r="Q195">
        <f>VLOOKUP(C195,Locs!A:C,3,0)</f>
        <v>28</v>
      </c>
      <c r="R195">
        <f>VLOOKUP(C195,Locs!A:F,6,0)</f>
        <v>1</v>
      </c>
      <c r="S195">
        <f t="shared" ref="S195:S258" si="27">_xlfn.MINIFS(D:D,C:C,C195,E:E,1)</f>
        <v>0</v>
      </c>
      <c r="T195" t="s">
        <v>458</v>
      </c>
      <c r="U195">
        <v>28</v>
      </c>
    </row>
    <row r="196" spans="1:21" x14ac:dyDescent="0.45">
      <c r="A196">
        <v>190</v>
      </c>
      <c r="B196" t="str">
        <f t="shared" si="21"/>
        <v>task_id_414.dfy-3</v>
      </c>
      <c r="C196" t="s">
        <v>34</v>
      </c>
      <c r="D196">
        <v>3</v>
      </c>
      <c r="E196">
        <v>0</v>
      </c>
      <c r="F196">
        <v>5.4797000000000002</v>
      </c>
      <c r="G196">
        <v>0.78810000000000002</v>
      </c>
      <c r="H196">
        <v>5.4779</v>
      </c>
      <c r="I196">
        <v>1</v>
      </c>
      <c r="J196">
        <v>0</v>
      </c>
      <c r="K196">
        <v>0</v>
      </c>
      <c r="L196">
        <f t="shared" si="22"/>
        <v>0</v>
      </c>
      <c r="M196">
        <f t="shared" si="23"/>
        <v>0</v>
      </c>
      <c r="N196">
        <f t="shared" si="24"/>
        <v>0</v>
      </c>
      <c r="O196">
        <f t="shared" si="25"/>
        <v>0</v>
      </c>
      <c r="P196">
        <f t="shared" si="26"/>
        <v>28</v>
      </c>
      <c r="Q196">
        <f>VLOOKUP(C196,Locs!A:C,3,0)</f>
        <v>28</v>
      </c>
      <c r="R196">
        <f>VLOOKUP(C196,Locs!A:F,6,0)</f>
        <v>1</v>
      </c>
      <c r="S196">
        <f t="shared" si="27"/>
        <v>0</v>
      </c>
      <c r="T196" t="s">
        <v>459</v>
      </c>
      <c r="U196">
        <v>28</v>
      </c>
    </row>
    <row r="197" spans="1:21" x14ac:dyDescent="0.45">
      <c r="A197">
        <v>191</v>
      </c>
      <c r="B197" t="str">
        <f t="shared" si="21"/>
        <v>task_id_414.dfy-4</v>
      </c>
      <c r="C197" t="s">
        <v>34</v>
      </c>
      <c r="D197">
        <v>4</v>
      </c>
      <c r="E197">
        <v>0</v>
      </c>
      <c r="F197">
        <v>5.7670000000000003</v>
      </c>
      <c r="G197">
        <v>1.2435</v>
      </c>
      <c r="H197">
        <v>5.7449000000000003</v>
      </c>
      <c r="I197">
        <v>1</v>
      </c>
      <c r="J197">
        <v>0</v>
      </c>
      <c r="K197">
        <v>0</v>
      </c>
      <c r="L197">
        <f t="shared" si="22"/>
        <v>0</v>
      </c>
      <c r="M197">
        <f t="shared" si="23"/>
        <v>0</v>
      </c>
      <c r="N197">
        <f t="shared" si="24"/>
        <v>0</v>
      </c>
      <c r="O197">
        <f t="shared" si="25"/>
        <v>0</v>
      </c>
      <c r="P197">
        <f t="shared" si="26"/>
        <v>28</v>
      </c>
      <c r="Q197">
        <f>VLOOKUP(C197,Locs!A:C,3,0)</f>
        <v>28</v>
      </c>
      <c r="R197">
        <f>VLOOKUP(C197,Locs!A:F,6,0)</f>
        <v>1</v>
      </c>
      <c r="S197">
        <f t="shared" si="27"/>
        <v>0</v>
      </c>
      <c r="T197" t="s">
        <v>1129</v>
      </c>
      <c r="U197">
        <v>28</v>
      </c>
    </row>
    <row r="198" spans="1:21" x14ac:dyDescent="0.45">
      <c r="A198">
        <v>192</v>
      </c>
      <c r="B198" t="str">
        <f t="shared" si="21"/>
        <v>task_id_414.dfy-5</v>
      </c>
      <c r="C198" t="s">
        <v>34</v>
      </c>
      <c r="D198">
        <v>5</v>
      </c>
      <c r="E198">
        <v>0</v>
      </c>
      <c r="F198">
        <v>5.7388000000000003</v>
      </c>
      <c r="G198">
        <v>1.1314</v>
      </c>
      <c r="H198">
        <v>5.7363999999999997</v>
      </c>
      <c r="I198">
        <v>1</v>
      </c>
      <c r="J198">
        <v>0</v>
      </c>
      <c r="K198">
        <v>0</v>
      </c>
      <c r="L198">
        <f t="shared" si="22"/>
        <v>0</v>
      </c>
      <c r="M198">
        <f t="shared" si="23"/>
        <v>0</v>
      </c>
      <c r="N198">
        <f t="shared" si="24"/>
        <v>0</v>
      </c>
      <c r="O198">
        <f t="shared" si="25"/>
        <v>0</v>
      </c>
      <c r="P198">
        <f t="shared" si="26"/>
        <v>28</v>
      </c>
      <c r="Q198">
        <f>VLOOKUP(C198,Locs!A:C,3,0)</f>
        <v>28</v>
      </c>
      <c r="R198">
        <f>VLOOKUP(C198,Locs!A:F,6,0)</f>
        <v>1</v>
      </c>
      <c r="S198">
        <f t="shared" si="27"/>
        <v>0</v>
      </c>
      <c r="T198" t="s">
        <v>1130</v>
      </c>
      <c r="U198">
        <v>28</v>
      </c>
    </row>
    <row r="199" spans="1:21" x14ac:dyDescent="0.45">
      <c r="A199">
        <v>193</v>
      </c>
      <c r="B199" t="str">
        <f t="shared" ref="B199:B262" si="28">C199&amp;"-"&amp;D199</f>
        <v>task_id_424.dfy-1</v>
      </c>
      <c r="C199" t="s">
        <v>35</v>
      </c>
      <c r="D199">
        <v>1</v>
      </c>
      <c r="E199">
        <v>1</v>
      </c>
      <c r="F199">
        <v>5.8422999999999998</v>
      </c>
      <c r="G199">
        <v>2.2412999999999998</v>
      </c>
      <c r="H199">
        <v>5.8122999999999996</v>
      </c>
      <c r="I199">
        <v>1</v>
      </c>
      <c r="J199">
        <v>1</v>
      </c>
      <c r="K199">
        <v>1</v>
      </c>
      <c r="L199">
        <f t="shared" si="22"/>
        <v>3</v>
      </c>
      <c r="M199">
        <f t="shared" si="23"/>
        <v>1</v>
      </c>
      <c r="N199">
        <f t="shared" si="24"/>
        <v>1</v>
      </c>
      <c r="O199">
        <f t="shared" si="25"/>
        <v>1</v>
      </c>
      <c r="P199">
        <f t="shared" si="26"/>
        <v>29</v>
      </c>
      <c r="Q199">
        <f>VLOOKUP(C199,Locs!A:C,3,0)</f>
        <v>29</v>
      </c>
      <c r="R199">
        <f>VLOOKUP(C199,Locs!A:F,6,0)</f>
        <v>0</v>
      </c>
      <c r="S199">
        <f t="shared" si="27"/>
        <v>1</v>
      </c>
      <c r="T199" t="s">
        <v>460</v>
      </c>
      <c r="U199">
        <v>29</v>
      </c>
    </row>
    <row r="200" spans="1:21" x14ac:dyDescent="0.45">
      <c r="A200">
        <v>194</v>
      </c>
      <c r="B200" t="str">
        <f t="shared" si="28"/>
        <v>task_id_424.dfy-2</v>
      </c>
      <c r="C200" t="s">
        <v>35</v>
      </c>
      <c r="D200">
        <v>2</v>
      </c>
      <c r="E200">
        <v>1</v>
      </c>
      <c r="F200">
        <v>8.8711000000000002</v>
      </c>
      <c r="G200">
        <v>2.2376999999999998</v>
      </c>
      <c r="H200">
        <v>8.8680000000000003</v>
      </c>
      <c r="I200">
        <v>1</v>
      </c>
      <c r="J200">
        <v>1</v>
      </c>
      <c r="K200">
        <v>1</v>
      </c>
      <c r="L200">
        <f t="shared" si="22"/>
        <v>3</v>
      </c>
      <c r="M200">
        <f t="shared" si="23"/>
        <v>1</v>
      </c>
      <c r="N200">
        <f t="shared" si="24"/>
        <v>1</v>
      </c>
      <c r="O200">
        <f t="shared" si="25"/>
        <v>1</v>
      </c>
      <c r="P200">
        <f t="shared" si="26"/>
        <v>29</v>
      </c>
      <c r="Q200">
        <f>VLOOKUP(C200,Locs!A:C,3,0)</f>
        <v>29</v>
      </c>
      <c r="R200">
        <f>VLOOKUP(C200,Locs!A:F,6,0)</f>
        <v>0</v>
      </c>
      <c r="S200">
        <f t="shared" si="27"/>
        <v>1</v>
      </c>
      <c r="T200" t="s">
        <v>461</v>
      </c>
      <c r="U200">
        <v>29</v>
      </c>
    </row>
    <row r="201" spans="1:21" x14ac:dyDescent="0.45">
      <c r="A201">
        <v>195</v>
      </c>
      <c r="B201" t="str">
        <f t="shared" si="28"/>
        <v>task_id_424.dfy-3</v>
      </c>
      <c r="C201" t="s">
        <v>35</v>
      </c>
      <c r="D201">
        <v>3</v>
      </c>
      <c r="E201">
        <v>1</v>
      </c>
      <c r="F201">
        <v>5.2450999999999999</v>
      </c>
      <c r="G201">
        <v>2.2320000000000002</v>
      </c>
      <c r="H201">
        <v>5.2426000000000004</v>
      </c>
      <c r="I201">
        <v>1</v>
      </c>
      <c r="J201">
        <v>1</v>
      </c>
      <c r="K201">
        <v>1</v>
      </c>
      <c r="L201">
        <f t="shared" si="22"/>
        <v>3</v>
      </c>
      <c r="M201">
        <f t="shared" si="23"/>
        <v>1</v>
      </c>
      <c r="N201">
        <f t="shared" si="24"/>
        <v>1</v>
      </c>
      <c r="O201">
        <f t="shared" si="25"/>
        <v>1</v>
      </c>
      <c r="P201">
        <f t="shared" si="26"/>
        <v>29</v>
      </c>
      <c r="Q201">
        <f>VLOOKUP(C201,Locs!A:C,3,0)</f>
        <v>29</v>
      </c>
      <c r="R201">
        <f>VLOOKUP(C201,Locs!A:F,6,0)</f>
        <v>0</v>
      </c>
      <c r="S201">
        <f t="shared" si="27"/>
        <v>1</v>
      </c>
      <c r="T201" t="s">
        <v>462</v>
      </c>
      <c r="U201">
        <v>29</v>
      </c>
    </row>
    <row r="202" spans="1:21" x14ac:dyDescent="0.45">
      <c r="A202">
        <v>196</v>
      </c>
      <c r="B202" t="str">
        <f t="shared" si="28"/>
        <v>task_id_426.dfy-1</v>
      </c>
      <c r="C202" t="s">
        <v>36</v>
      </c>
      <c r="D202">
        <v>1</v>
      </c>
      <c r="E202">
        <v>0</v>
      </c>
      <c r="F202">
        <v>7.4240000000000004</v>
      </c>
      <c r="G202">
        <v>2.3107000000000002</v>
      </c>
      <c r="H202">
        <v>7.4038000000000004</v>
      </c>
      <c r="I202">
        <v>-1</v>
      </c>
      <c r="J202">
        <v>0</v>
      </c>
      <c r="K202">
        <v>0</v>
      </c>
      <c r="L202">
        <f t="shared" si="22"/>
        <v>0</v>
      </c>
      <c r="M202">
        <f t="shared" si="23"/>
        <v>0</v>
      </c>
      <c r="N202">
        <f t="shared" si="24"/>
        <v>0</v>
      </c>
      <c r="O202">
        <f t="shared" si="25"/>
        <v>0</v>
      </c>
      <c r="P202">
        <f t="shared" si="26"/>
        <v>34</v>
      </c>
      <c r="Q202">
        <f>VLOOKUP(C202,Locs!A:C,3,0)</f>
        <v>33</v>
      </c>
      <c r="R202">
        <f>VLOOKUP(C202,Locs!A:F,6,0)</f>
        <v>2</v>
      </c>
      <c r="S202">
        <f t="shared" si="27"/>
        <v>0</v>
      </c>
      <c r="T202" t="s">
        <v>463</v>
      </c>
      <c r="U202">
        <v>34</v>
      </c>
    </row>
    <row r="203" spans="1:21" x14ac:dyDescent="0.45">
      <c r="A203">
        <v>197</v>
      </c>
      <c r="B203" t="str">
        <f t="shared" si="28"/>
        <v>task_id_426.dfy-2</v>
      </c>
      <c r="C203" t="s">
        <v>36</v>
      </c>
      <c r="D203">
        <v>2</v>
      </c>
      <c r="E203">
        <v>0</v>
      </c>
      <c r="F203">
        <v>6.1896000000000004</v>
      </c>
      <c r="G203">
        <v>1.7887999999999999</v>
      </c>
      <c r="H203">
        <v>6.1882999999999999</v>
      </c>
      <c r="I203">
        <v>-1</v>
      </c>
      <c r="J203">
        <v>0</v>
      </c>
      <c r="K203">
        <v>0</v>
      </c>
      <c r="L203">
        <f t="shared" si="22"/>
        <v>0</v>
      </c>
      <c r="M203">
        <f t="shared" si="23"/>
        <v>0</v>
      </c>
      <c r="N203">
        <f t="shared" si="24"/>
        <v>0</v>
      </c>
      <c r="O203">
        <f t="shared" si="25"/>
        <v>0</v>
      </c>
      <c r="P203">
        <f t="shared" si="26"/>
        <v>35</v>
      </c>
      <c r="Q203">
        <f>VLOOKUP(C203,Locs!A:C,3,0)</f>
        <v>33</v>
      </c>
      <c r="R203">
        <f>VLOOKUP(C203,Locs!A:F,6,0)</f>
        <v>2</v>
      </c>
      <c r="S203">
        <f t="shared" si="27"/>
        <v>0</v>
      </c>
      <c r="T203" t="s">
        <v>464</v>
      </c>
      <c r="U203">
        <v>35</v>
      </c>
    </row>
    <row r="204" spans="1:21" x14ac:dyDescent="0.45">
      <c r="A204">
        <v>198</v>
      </c>
      <c r="B204" t="str">
        <f t="shared" si="28"/>
        <v>task_id_426.dfy-3</v>
      </c>
      <c r="C204" t="s">
        <v>36</v>
      </c>
      <c r="D204">
        <v>3</v>
      </c>
      <c r="E204">
        <v>0</v>
      </c>
      <c r="F204">
        <v>7.2443999999999997</v>
      </c>
      <c r="G204">
        <v>2.3923000000000001</v>
      </c>
      <c r="H204">
        <v>7.2403000000000004</v>
      </c>
      <c r="I204">
        <v>-1</v>
      </c>
      <c r="J204">
        <v>0</v>
      </c>
      <c r="K204">
        <v>0</v>
      </c>
      <c r="L204">
        <f t="shared" si="22"/>
        <v>0</v>
      </c>
      <c r="M204">
        <f t="shared" si="23"/>
        <v>0</v>
      </c>
      <c r="N204">
        <f t="shared" si="24"/>
        <v>0</v>
      </c>
      <c r="O204">
        <f t="shared" si="25"/>
        <v>0</v>
      </c>
      <c r="P204">
        <f t="shared" si="26"/>
        <v>35</v>
      </c>
      <c r="Q204">
        <f>VLOOKUP(C204,Locs!A:C,3,0)</f>
        <v>33</v>
      </c>
      <c r="R204">
        <f>VLOOKUP(C204,Locs!A:F,6,0)</f>
        <v>2</v>
      </c>
      <c r="S204">
        <f t="shared" si="27"/>
        <v>0</v>
      </c>
      <c r="T204" t="s">
        <v>465</v>
      </c>
      <c r="U204">
        <v>35</v>
      </c>
    </row>
    <row r="205" spans="1:21" x14ac:dyDescent="0.45">
      <c r="A205">
        <v>199</v>
      </c>
      <c r="B205" t="str">
        <f t="shared" si="28"/>
        <v>task_id_426.dfy-4</v>
      </c>
      <c r="C205" t="s">
        <v>36</v>
      </c>
      <c r="D205">
        <v>4</v>
      </c>
      <c r="E205">
        <v>0</v>
      </c>
      <c r="F205">
        <v>7.3581000000000003</v>
      </c>
      <c r="G205">
        <v>2.3959999999999999</v>
      </c>
      <c r="H205">
        <v>7.3398000000000003</v>
      </c>
      <c r="I205">
        <v>-1</v>
      </c>
      <c r="J205">
        <v>0</v>
      </c>
      <c r="K205">
        <v>0</v>
      </c>
      <c r="L205">
        <f t="shared" si="22"/>
        <v>0</v>
      </c>
      <c r="M205">
        <f t="shared" si="23"/>
        <v>0</v>
      </c>
      <c r="N205">
        <f t="shared" si="24"/>
        <v>0</v>
      </c>
      <c r="O205">
        <f t="shared" si="25"/>
        <v>0</v>
      </c>
      <c r="P205">
        <f t="shared" si="26"/>
        <v>34</v>
      </c>
      <c r="Q205">
        <f>VLOOKUP(C205,Locs!A:C,3,0)</f>
        <v>33</v>
      </c>
      <c r="R205">
        <f>VLOOKUP(C205,Locs!A:F,6,0)</f>
        <v>2</v>
      </c>
      <c r="S205">
        <f t="shared" si="27"/>
        <v>0</v>
      </c>
      <c r="T205" t="s">
        <v>816</v>
      </c>
      <c r="U205">
        <v>34</v>
      </c>
    </row>
    <row r="206" spans="1:21" x14ac:dyDescent="0.45">
      <c r="A206">
        <v>200</v>
      </c>
      <c r="B206" t="str">
        <f t="shared" si="28"/>
        <v>task_id_426.dfy-5</v>
      </c>
      <c r="C206" t="s">
        <v>36</v>
      </c>
      <c r="D206">
        <v>5</v>
      </c>
      <c r="E206">
        <v>0</v>
      </c>
      <c r="F206">
        <v>8.9044000000000008</v>
      </c>
      <c r="G206">
        <v>1.8774</v>
      </c>
      <c r="H206">
        <v>8.9022000000000006</v>
      </c>
      <c r="I206">
        <v>-1</v>
      </c>
      <c r="J206">
        <v>0</v>
      </c>
      <c r="K206">
        <v>0</v>
      </c>
      <c r="L206">
        <f t="shared" si="22"/>
        <v>0</v>
      </c>
      <c r="M206">
        <f t="shared" si="23"/>
        <v>0</v>
      </c>
      <c r="N206">
        <f t="shared" si="24"/>
        <v>0</v>
      </c>
      <c r="O206">
        <f t="shared" si="25"/>
        <v>0</v>
      </c>
      <c r="P206">
        <f t="shared" si="26"/>
        <v>35</v>
      </c>
      <c r="Q206">
        <f>VLOOKUP(C206,Locs!A:C,3,0)</f>
        <v>33</v>
      </c>
      <c r="R206">
        <f>VLOOKUP(C206,Locs!A:F,6,0)</f>
        <v>2</v>
      </c>
      <c r="S206">
        <f t="shared" si="27"/>
        <v>0</v>
      </c>
      <c r="T206" t="s">
        <v>817</v>
      </c>
      <c r="U206">
        <v>35</v>
      </c>
    </row>
    <row r="207" spans="1:21" x14ac:dyDescent="0.45">
      <c r="A207">
        <v>201</v>
      </c>
      <c r="B207" t="str">
        <f t="shared" si="28"/>
        <v>task_id_431.dfy-1</v>
      </c>
      <c r="C207" t="s">
        <v>37</v>
      </c>
      <c r="D207">
        <v>1</v>
      </c>
      <c r="E207">
        <v>1</v>
      </c>
      <c r="F207">
        <v>7.1784999999999997</v>
      </c>
      <c r="G207">
        <v>1.1154999999999999</v>
      </c>
      <c r="H207">
        <v>7.1524000000000001</v>
      </c>
      <c r="I207">
        <v>1</v>
      </c>
      <c r="J207">
        <v>1</v>
      </c>
      <c r="K207">
        <v>1</v>
      </c>
      <c r="L207">
        <f t="shared" si="22"/>
        <v>3</v>
      </c>
      <c r="M207">
        <f t="shared" si="23"/>
        <v>1</v>
      </c>
      <c r="N207">
        <f t="shared" si="24"/>
        <v>1</v>
      </c>
      <c r="O207">
        <f t="shared" si="25"/>
        <v>1</v>
      </c>
      <c r="P207">
        <f t="shared" si="26"/>
        <v>33</v>
      </c>
      <c r="Q207">
        <f>VLOOKUP(C207,Locs!A:C,3,0)</f>
        <v>37</v>
      </c>
      <c r="R207">
        <f>VLOOKUP(C207,Locs!A:F,6,0)</f>
        <v>6</v>
      </c>
      <c r="S207">
        <f t="shared" si="27"/>
        <v>1</v>
      </c>
      <c r="T207" t="s">
        <v>466</v>
      </c>
      <c r="U207">
        <v>33</v>
      </c>
    </row>
    <row r="208" spans="1:21" x14ac:dyDescent="0.45">
      <c r="A208">
        <v>202</v>
      </c>
      <c r="B208" t="str">
        <f t="shared" si="28"/>
        <v>task_id_431.dfy-2</v>
      </c>
      <c r="C208" t="s">
        <v>37</v>
      </c>
      <c r="D208">
        <v>2</v>
      </c>
      <c r="E208">
        <v>1</v>
      </c>
      <c r="F208">
        <v>8.4838000000000005</v>
      </c>
      <c r="G208">
        <v>0.91090000000000004</v>
      </c>
      <c r="H208">
        <v>8.4822000000000006</v>
      </c>
      <c r="I208">
        <v>1</v>
      </c>
      <c r="J208">
        <v>1</v>
      </c>
      <c r="K208">
        <v>1</v>
      </c>
      <c r="L208">
        <f t="shared" si="22"/>
        <v>3</v>
      </c>
      <c r="M208">
        <f t="shared" si="23"/>
        <v>1</v>
      </c>
      <c r="N208">
        <f t="shared" si="24"/>
        <v>1</v>
      </c>
      <c r="O208">
        <f t="shared" si="25"/>
        <v>1</v>
      </c>
      <c r="P208">
        <f t="shared" si="26"/>
        <v>34</v>
      </c>
      <c r="Q208">
        <f>VLOOKUP(C208,Locs!A:C,3,0)</f>
        <v>37</v>
      </c>
      <c r="R208">
        <f>VLOOKUP(C208,Locs!A:F,6,0)</f>
        <v>6</v>
      </c>
      <c r="S208">
        <f t="shared" si="27"/>
        <v>1</v>
      </c>
      <c r="T208" t="s">
        <v>467</v>
      </c>
      <c r="U208">
        <v>34</v>
      </c>
    </row>
    <row r="209" spans="1:21" x14ac:dyDescent="0.45">
      <c r="A209">
        <v>203</v>
      </c>
      <c r="B209" t="str">
        <f t="shared" si="28"/>
        <v>task_id_431.dfy-3</v>
      </c>
      <c r="C209" t="s">
        <v>37</v>
      </c>
      <c r="D209">
        <v>3</v>
      </c>
      <c r="E209">
        <v>1</v>
      </c>
      <c r="F209">
        <v>7.0049999999999999</v>
      </c>
      <c r="G209">
        <v>0.79920000000000002</v>
      </c>
      <c r="H209">
        <v>7.0033000000000003</v>
      </c>
      <c r="I209">
        <v>1</v>
      </c>
      <c r="J209">
        <v>1</v>
      </c>
      <c r="K209">
        <v>1</v>
      </c>
      <c r="L209">
        <f t="shared" si="22"/>
        <v>3</v>
      </c>
      <c r="M209">
        <f t="shared" si="23"/>
        <v>1</v>
      </c>
      <c r="N209">
        <f t="shared" si="24"/>
        <v>1</v>
      </c>
      <c r="O209">
        <f t="shared" si="25"/>
        <v>1</v>
      </c>
      <c r="P209">
        <f t="shared" si="26"/>
        <v>33</v>
      </c>
      <c r="Q209">
        <f>VLOOKUP(C209,Locs!A:C,3,0)</f>
        <v>37</v>
      </c>
      <c r="R209">
        <f>VLOOKUP(C209,Locs!A:F,6,0)</f>
        <v>6</v>
      </c>
      <c r="S209">
        <f t="shared" si="27"/>
        <v>1</v>
      </c>
      <c r="T209" t="s">
        <v>468</v>
      </c>
      <c r="U209">
        <v>33</v>
      </c>
    </row>
    <row r="210" spans="1:21" x14ac:dyDescent="0.45">
      <c r="A210">
        <v>204</v>
      </c>
      <c r="B210" t="str">
        <f t="shared" si="28"/>
        <v>task_id_433.dfy-1</v>
      </c>
      <c r="C210" t="s">
        <v>38</v>
      </c>
      <c r="D210">
        <v>1</v>
      </c>
      <c r="E210">
        <v>0</v>
      </c>
      <c r="F210">
        <v>4.2907999999999999</v>
      </c>
      <c r="G210">
        <v>0.78410000000000002</v>
      </c>
      <c r="H210">
        <v>4.2712000000000003</v>
      </c>
      <c r="I210">
        <v>1</v>
      </c>
      <c r="J210">
        <v>0</v>
      </c>
      <c r="K210">
        <v>0</v>
      </c>
      <c r="L210">
        <f t="shared" si="22"/>
        <v>0</v>
      </c>
      <c r="M210">
        <f t="shared" si="23"/>
        <v>0</v>
      </c>
      <c r="N210">
        <f t="shared" si="24"/>
        <v>0</v>
      </c>
      <c r="O210">
        <f t="shared" si="25"/>
        <v>0</v>
      </c>
      <c r="P210">
        <f t="shared" si="26"/>
        <v>19</v>
      </c>
      <c r="Q210">
        <f>VLOOKUP(C210,Locs!A:C,3,0)</f>
        <v>20</v>
      </c>
      <c r="R210">
        <f>VLOOKUP(C210,Locs!A:F,6,0)</f>
        <v>1</v>
      </c>
      <c r="S210">
        <f t="shared" si="27"/>
        <v>0</v>
      </c>
      <c r="T210" t="s">
        <v>469</v>
      </c>
      <c r="U210">
        <v>19</v>
      </c>
    </row>
    <row r="211" spans="1:21" x14ac:dyDescent="0.45">
      <c r="A211">
        <v>205</v>
      </c>
      <c r="B211" t="str">
        <f t="shared" si="28"/>
        <v>task_id_433.dfy-2</v>
      </c>
      <c r="C211" t="s">
        <v>38</v>
      </c>
      <c r="D211">
        <v>2</v>
      </c>
      <c r="E211">
        <v>0</v>
      </c>
      <c r="F211">
        <v>3.9493999999999998</v>
      </c>
      <c r="G211">
        <v>1.3142</v>
      </c>
      <c r="H211">
        <v>3.9474</v>
      </c>
      <c r="I211">
        <v>1</v>
      </c>
      <c r="J211">
        <v>0</v>
      </c>
      <c r="K211">
        <v>0</v>
      </c>
      <c r="L211">
        <f t="shared" si="22"/>
        <v>0</v>
      </c>
      <c r="M211">
        <f t="shared" si="23"/>
        <v>0</v>
      </c>
      <c r="N211">
        <f t="shared" si="24"/>
        <v>0</v>
      </c>
      <c r="O211">
        <f t="shared" si="25"/>
        <v>0</v>
      </c>
      <c r="P211">
        <f t="shared" si="26"/>
        <v>19</v>
      </c>
      <c r="Q211">
        <f>VLOOKUP(C211,Locs!A:C,3,0)</f>
        <v>20</v>
      </c>
      <c r="R211">
        <f>VLOOKUP(C211,Locs!A:F,6,0)</f>
        <v>1</v>
      </c>
      <c r="S211">
        <f t="shared" si="27"/>
        <v>0</v>
      </c>
      <c r="T211" t="s">
        <v>470</v>
      </c>
      <c r="U211">
        <v>19</v>
      </c>
    </row>
    <row r="212" spans="1:21" x14ac:dyDescent="0.45">
      <c r="A212">
        <v>206</v>
      </c>
      <c r="B212" t="str">
        <f t="shared" si="28"/>
        <v>task_id_433.dfy-3</v>
      </c>
      <c r="C212" t="s">
        <v>38</v>
      </c>
      <c r="D212">
        <v>3</v>
      </c>
      <c r="E212">
        <v>0</v>
      </c>
      <c r="F212">
        <v>4.0664999999999996</v>
      </c>
      <c r="G212">
        <v>1.1992</v>
      </c>
      <c r="H212">
        <v>4.0640999999999998</v>
      </c>
      <c r="I212">
        <v>1</v>
      </c>
      <c r="J212">
        <v>0</v>
      </c>
      <c r="K212">
        <v>0</v>
      </c>
      <c r="L212">
        <f t="shared" si="22"/>
        <v>0</v>
      </c>
      <c r="M212">
        <f t="shared" si="23"/>
        <v>0</v>
      </c>
      <c r="N212">
        <f t="shared" si="24"/>
        <v>0</v>
      </c>
      <c r="O212">
        <f t="shared" si="25"/>
        <v>0</v>
      </c>
      <c r="P212">
        <f t="shared" si="26"/>
        <v>19</v>
      </c>
      <c r="Q212">
        <f>VLOOKUP(C212,Locs!A:C,3,0)</f>
        <v>20</v>
      </c>
      <c r="R212">
        <f>VLOOKUP(C212,Locs!A:F,6,0)</f>
        <v>1</v>
      </c>
      <c r="S212">
        <f t="shared" si="27"/>
        <v>0</v>
      </c>
      <c r="T212" t="s">
        <v>471</v>
      </c>
      <c r="U212">
        <v>19</v>
      </c>
    </row>
    <row r="213" spans="1:21" x14ac:dyDescent="0.45">
      <c r="A213">
        <v>207</v>
      </c>
      <c r="B213" t="str">
        <f t="shared" si="28"/>
        <v>task_id_433.dfy-4</v>
      </c>
      <c r="C213" t="s">
        <v>38</v>
      </c>
      <c r="D213">
        <v>4</v>
      </c>
      <c r="E213">
        <v>0</v>
      </c>
      <c r="F213">
        <v>5.2784000000000004</v>
      </c>
      <c r="G213">
        <v>1.1544000000000001</v>
      </c>
      <c r="H213">
        <v>5.2618</v>
      </c>
      <c r="I213">
        <v>1</v>
      </c>
      <c r="J213">
        <v>0</v>
      </c>
      <c r="K213">
        <v>0</v>
      </c>
      <c r="L213">
        <f t="shared" si="22"/>
        <v>0</v>
      </c>
      <c r="M213">
        <f t="shared" si="23"/>
        <v>0</v>
      </c>
      <c r="N213">
        <f t="shared" si="24"/>
        <v>0</v>
      </c>
      <c r="O213">
        <f t="shared" si="25"/>
        <v>0</v>
      </c>
      <c r="P213">
        <f t="shared" si="26"/>
        <v>19</v>
      </c>
      <c r="Q213">
        <f>VLOOKUP(C213,Locs!A:C,3,0)</f>
        <v>20</v>
      </c>
      <c r="R213">
        <f>VLOOKUP(C213,Locs!A:F,6,0)</f>
        <v>1</v>
      </c>
      <c r="S213">
        <f t="shared" si="27"/>
        <v>0</v>
      </c>
      <c r="T213" t="s">
        <v>734</v>
      </c>
      <c r="U213">
        <v>19</v>
      </c>
    </row>
    <row r="214" spans="1:21" x14ac:dyDescent="0.45">
      <c r="A214">
        <v>208</v>
      </c>
      <c r="B214" t="str">
        <f t="shared" si="28"/>
        <v>task_id_433.dfy-5</v>
      </c>
      <c r="C214" t="s">
        <v>38</v>
      </c>
      <c r="D214">
        <v>5</v>
      </c>
      <c r="E214">
        <v>0</v>
      </c>
      <c r="F214">
        <v>4.1219000000000001</v>
      </c>
      <c r="G214">
        <v>1.2304999999999999</v>
      </c>
      <c r="H214">
        <v>4.1193999999999997</v>
      </c>
      <c r="I214">
        <v>1</v>
      </c>
      <c r="J214">
        <v>0</v>
      </c>
      <c r="K214">
        <v>0</v>
      </c>
      <c r="L214">
        <f t="shared" si="22"/>
        <v>0</v>
      </c>
      <c r="M214">
        <f t="shared" si="23"/>
        <v>0</v>
      </c>
      <c r="N214">
        <f t="shared" si="24"/>
        <v>0</v>
      </c>
      <c r="O214">
        <f t="shared" si="25"/>
        <v>0</v>
      </c>
      <c r="P214">
        <f t="shared" si="26"/>
        <v>19</v>
      </c>
      <c r="Q214">
        <f>VLOOKUP(C214,Locs!A:C,3,0)</f>
        <v>20</v>
      </c>
      <c r="R214">
        <f>VLOOKUP(C214,Locs!A:F,6,0)</f>
        <v>1</v>
      </c>
      <c r="S214">
        <f t="shared" si="27"/>
        <v>0</v>
      </c>
      <c r="T214" t="s">
        <v>735</v>
      </c>
      <c r="U214">
        <v>19</v>
      </c>
    </row>
    <row r="215" spans="1:21" x14ac:dyDescent="0.45">
      <c r="A215">
        <v>209</v>
      </c>
      <c r="B215" t="str">
        <f t="shared" si="28"/>
        <v>task_id_436.dfy-1</v>
      </c>
      <c r="C215" t="s">
        <v>39</v>
      </c>
      <c r="D215">
        <v>1</v>
      </c>
      <c r="E215">
        <v>0</v>
      </c>
      <c r="F215">
        <v>7.9561000000000002</v>
      </c>
      <c r="G215">
        <v>1.7314000000000001</v>
      </c>
      <c r="H215">
        <v>7.9333</v>
      </c>
      <c r="I215">
        <v>1</v>
      </c>
      <c r="J215">
        <v>0</v>
      </c>
      <c r="K215">
        <v>0</v>
      </c>
      <c r="L215">
        <f t="shared" si="22"/>
        <v>1</v>
      </c>
      <c r="M215">
        <f t="shared" si="23"/>
        <v>3</v>
      </c>
      <c r="N215">
        <f t="shared" si="24"/>
        <v>0.66666666666666663</v>
      </c>
      <c r="O215">
        <f t="shared" si="25"/>
        <v>1</v>
      </c>
      <c r="P215">
        <f t="shared" si="26"/>
        <v>34</v>
      </c>
      <c r="Q215">
        <f>VLOOKUP(C215,Locs!A:C,3,0)</f>
        <v>30</v>
      </c>
      <c r="R215">
        <f>VLOOKUP(C215,Locs!A:F,6,0)</f>
        <v>2</v>
      </c>
      <c r="S215">
        <f t="shared" si="27"/>
        <v>3</v>
      </c>
      <c r="T215" t="s">
        <v>472</v>
      </c>
      <c r="U215">
        <v>34</v>
      </c>
    </row>
    <row r="216" spans="1:21" x14ac:dyDescent="0.45">
      <c r="A216">
        <v>210</v>
      </c>
      <c r="B216" t="str">
        <f t="shared" si="28"/>
        <v>task_id_436.dfy-2</v>
      </c>
      <c r="C216" t="s">
        <v>39</v>
      </c>
      <c r="D216">
        <v>2</v>
      </c>
      <c r="E216">
        <v>0</v>
      </c>
      <c r="F216">
        <v>10.6084</v>
      </c>
      <c r="G216">
        <v>2.3472</v>
      </c>
      <c r="H216">
        <v>10.604900000000001</v>
      </c>
      <c r="I216">
        <v>1</v>
      </c>
      <c r="J216">
        <v>0</v>
      </c>
      <c r="K216">
        <v>0</v>
      </c>
      <c r="L216">
        <f t="shared" si="22"/>
        <v>1</v>
      </c>
      <c r="M216">
        <f t="shared" si="23"/>
        <v>3</v>
      </c>
      <c r="N216">
        <f t="shared" si="24"/>
        <v>0.66666666666666663</v>
      </c>
      <c r="O216">
        <f t="shared" si="25"/>
        <v>1</v>
      </c>
      <c r="P216">
        <f t="shared" si="26"/>
        <v>39</v>
      </c>
      <c r="Q216">
        <f>VLOOKUP(C216,Locs!A:C,3,0)</f>
        <v>30</v>
      </c>
      <c r="R216">
        <f>VLOOKUP(C216,Locs!A:F,6,0)</f>
        <v>2</v>
      </c>
      <c r="S216">
        <f t="shared" si="27"/>
        <v>3</v>
      </c>
      <c r="T216" t="s">
        <v>473</v>
      </c>
      <c r="U216">
        <v>39</v>
      </c>
    </row>
    <row r="217" spans="1:21" x14ac:dyDescent="0.45">
      <c r="A217">
        <v>211</v>
      </c>
      <c r="B217" t="str">
        <f t="shared" si="28"/>
        <v>task_id_436.dfy-3</v>
      </c>
      <c r="C217" t="s">
        <v>39</v>
      </c>
      <c r="D217">
        <v>3</v>
      </c>
      <c r="E217">
        <v>1</v>
      </c>
      <c r="F217">
        <v>9.3523999999999994</v>
      </c>
      <c r="G217">
        <v>1.6814</v>
      </c>
      <c r="H217">
        <v>9.3501999999999992</v>
      </c>
      <c r="I217">
        <v>1</v>
      </c>
      <c r="J217">
        <v>1</v>
      </c>
      <c r="K217">
        <v>1</v>
      </c>
      <c r="L217">
        <f t="shared" si="22"/>
        <v>1</v>
      </c>
      <c r="M217">
        <f t="shared" si="23"/>
        <v>3</v>
      </c>
      <c r="N217">
        <f t="shared" si="24"/>
        <v>0.66666666666666663</v>
      </c>
      <c r="O217">
        <f t="shared" si="25"/>
        <v>1</v>
      </c>
      <c r="P217">
        <f t="shared" si="26"/>
        <v>36</v>
      </c>
      <c r="Q217">
        <f>VLOOKUP(C217,Locs!A:C,3,0)</f>
        <v>30</v>
      </c>
      <c r="R217">
        <f>VLOOKUP(C217,Locs!A:F,6,0)</f>
        <v>2</v>
      </c>
      <c r="S217">
        <f t="shared" si="27"/>
        <v>3</v>
      </c>
      <c r="T217" t="s">
        <v>474</v>
      </c>
      <c r="U217">
        <v>36</v>
      </c>
    </row>
    <row r="218" spans="1:21" x14ac:dyDescent="0.45">
      <c r="A218">
        <v>212</v>
      </c>
      <c r="B218" t="str">
        <f t="shared" si="28"/>
        <v>task_id_445.dfy-1</v>
      </c>
      <c r="C218" t="s">
        <v>40</v>
      </c>
      <c r="D218">
        <v>1</v>
      </c>
      <c r="E218">
        <v>1</v>
      </c>
      <c r="F218">
        <v>4.8810000000000002</v>
      </c>
      <c r="G218">
        <v>1.2436</v>
      </c>
      <c r="H218">
        <v>4.8585000000000003</v>
      </c>
      <c r="I218">
        <v>1</v>
      </c>
      <c r="J218">
        <v>1</v>
      </c>
      <c r="K218">
        <v>1</v>
      </c>
      <c r="L218">
        <f t="shared" si="22"/>
        <v>3</v>
      </c>
      <c r="M218">
        <f t="shared" si="23"/>
        <v>1</v>
      </c>
      <c r="N218">
        <f t="shared" si="24"/>
        <v>1</v>
      </c>
      <c r="O218">
        <f t="shared" si="25"/>
        <v>1</v>
      </c>
      <c r="P218">
        <f t="shared" si="26"/>
        <v>19</v>
      </c>
      <c r="Q218">
        <f>VLOOKUP(C218,Locs!A:C,3,0)</f>
        <v>19</v>
      </c>
      <c r="R218">
        <f>VLOOKUP(C218,Locs!A:F,6,0)</f>
        <v>0</v>
      </c>
      <c r="S218">
        <f t="shared" si="27"/>
        <v>1</v>
      </c>
      <c r="T218" t="s">
        <v>475</v>
      </c>
      <c r="U218">
        <v>19</v>
      </c>
    </row>
    <row r="219" spans="1:21" x14ac:dyDescent="0.45">
      <c r="A219">
        <v>213</v>
      </c>
      <c r="B219" t="str">
        <f t="shared" si="28"/>
        <v>task_id_445.dfy-2</v>
      </c>
      <c r="C219" t="s">
        <v>40</v>
      </c>
      <c r="D219">
        <v>2</v>
      </c>
      <c r="E219">
        <v>1</v>
      </c>
      <c r="F219">
        <v>5.2084000000000001</v>
      </c>
      <c r="G219">
        <v>1.2289000000000001</v>
      </c>
      <c r="H219">
        <v>5.2049000000000003</v>
      </c>
      <c r="I219">
        <v>1</v>
      </c>
      <c r="J219">
        <v>1</v>
      </c>
      <c r="K219">
        <v>1</v>
      </c>
      <c r="L219">
        <f t="shared" si="22"/>
        <v>3</v>
      </c>
      <c r="M219">
        <f t="shared" si="23"/>
        <v>1</v>
      </c>
      <c r="N219">
        <f t="shared" si="24"/>
        <v>1</v>
      </c>
      <c r="O219">
        <f t="shared" si="25"/>
        <v>1</v>
      </c>
      <c r="P219">
        <f t="shared" si="26"/>
        <v>19</v>
      </c>
      <c r="Q219">
        <f>VLOOKUP(C219,Locs!A:C,3,0)</f>
        <v>19</v>
      </c>
      <c r="R219">
        <f>VLOOKUP(C219,Locs!A:F,6,0)</f>
        <v>0</v>
      </c>
      <c r="S219">
        <f t="shared" si="27"/>
        <v>1</v>
      </c>
      <c r="T219" t="s">
        <v>476</v>
      </c>
      <c r="U219">
        <v>19</v>
      </c>
    </row>
    <row r="220" spans="1:21" x14ac:dyDescent="0.45">
      <c r="A220">
        <v>214</v>
      </c>
      <c r="B220" t="str">
        <f t="shared" si="28"/>
        <v>task_id_445.dfy-3</v>
      </c>
      <c r="C220" t="s">
        <v>40</v>
      </c>
      <c r="D220">
        <v>3</v>
      </c>
      <c r="E220">
        <v>1</v>
      </c>
      <c r="F220">
        <v>5.9402999999999997</v>
      </c>
      <c r="G220">
        <v>1.1763999999999999</v>
      </c>
      <c r="H220">
        <v>5.9375999999999998</v>
      </c>
      <c r="I220">
        <v>1</v>
      </c>
      <c r="J220">
        <v>1</v>
      </c>
      <c r="K220">
        <v>1</v>
      </c>
      <c r="L220">
        <f t="shared" si="22"/>
        <v>3</v>
      </c>
      <c r="M220">
        <f t="shared" si="23"/>
        <v>1</v>
      </c>
      <c r="N220">
        <f t="shared" si="24"/>
        <v>1</v>
      </c>
      <c r="O220">
        <f t="shared" si="25"/>
        <v>1</v>
      </c>
      <c r="P220">
        <f t="shared" si="26"/>
        <v>19</v>
      </c>
      <c r="Q220">
        <f>VLOOKUP(C220,Locs!A:C,3,0)</f>
        <v>19</v>
      </c>
      <c r="R220">
        <f>VLOOKUP(C220,Locs!A:F,6,0)</f>
        <v>0</v>
      </c>
      <c r="S220">
        <f t="shared" si="27"/>
        <v>1</v>
      </c>
      <c r="T220" t="s">
        <v>477</v>
      </c>
      <c r="U220">
        <v>19</v>
      </c>
    </row>
    <row r="221" spans="1:21" x14ac:dyDescent="0.45">
      <c r="A221">
        <v>215</v>
      </c>
      <c r="B221" t="str">
        <f t="shared" si="28"/>
        <v>task_id_447.dfy-1</v>
      </c>
      <c r="C221" t="s">
        <v>41</v>
      </c>
      <c r="D221">
        <v>1</v>
      </c>
      <c r="E221">
        <v>1</v>
      </c>
      <c r="F221">
        <v>5.6154999999999999</v>
      </c>
      <c r="G221">
        <v>0.83550000000000002</v>
      </c>
      <c r="H221">
        <v>5.5956999999999999</v>
      </c>
      <c r="I221">
        <v>1</v>
      </c>
      <c r="J221">
        <v>1</v>
      </c>
      <c r="K221">
        <v>1</v>
      </c>
      <c r="L221">
        <f t="shared" si="22"/>
        <v>3</v>
      </c>
      <c r="M221">
        <f t="shared" si="23"/>
        <v>1</v>
      </c>
      <c r="N221">
        <f t="shared" si="24"/>
        <v>1</v>
      </c>
      <c r="O221">
        <f t="shared" si="25"/>
        <v>1</v>
      </c>
      <c r="P221">
        <f t="shared" si="26"/>
        <v>23</v>
      </c>
      <c r="Q221">
        <f>VLOOKUP(C221,Locs!A:C,3,0)</f>
        <v>26</v>
      </c>
      <c r="R221">
        <f>VLOOKUP(C221,Locs!A:F,6,0)</f>
        <v>0</v>
      </c>
      <c r="S221">
        <f t="shared" si="27"/>
        <v>1</v>
      </c>
      <c r="T221" t="s">
        <v>478</v>
      </c>
      <c r="U221">
        <v>23</v>
      </c>
    </row>
    <row r="222" spans="1:21" x14ac:dyDescent="0.45">
      <c r="A222">
        <v>216</v>
      </c>
      <c r="B222" t="str">
        <f t="shared" si="28"/>
        <v>task_id_447.dfy-2</v>
      </c>
      <c r="C222" t="s">
        <v>41</v>
      </c>
      <c r="D222">
        <v>2</v>
      </c>
      <c r="E222">
        <v>1</v>
      </c>
      <c r="F222">
        <v>5.2723000000000004</v>
      </c>
      <c r="G222">
        <v>0.83220000000000005</v>
      </c>
      <c r="H222">
        <v>5.2706999999999997</v>
      </c>
      <c r="I222">
        <v>1</v>
      </c>
      <c r="J222">
        <v>1</v>
      </c>
      <c r="K222">
        <v>1</v>
      </c>
      <c r="L222">
        <f t="shared" si="22"/>
        <v>3</v>
      </c>
      <c r="M222">
        <f t="shared" si="23"/>
        <v>1</v>
      </c>
      <c r="N222">
        <f t="shared" si="24"/>
        <v>1</v>
      </c>
      <c r="O222">
        <f t="shared" si="25"/>
        <v>1</v>
      </c>
      <c r="P222">
        <f t="shared" si="26"/>
        <v>22</v>
      </c>
      <c r="Q222">
        <f>VLOOKUP(C222,Locs!A:C,3,0)</f>
        <v>26</v>
      </c>
      <c r="R222">
        <f>VLOOKUP(C222,Locs!A:F,6,0)</f>
        <v>0</v>
      </c>
      <c r="S222">
        <f t="shared" si="27"/>
        <v>1</v>
      </c>
      <c r="T222" t="s">
        <v>479</v>
      </c>
      <c r="U222">
        <v>22</v>
      </c>
    </row>
    <row r="223" spans="1:21" x14ac:dyDescent="0.45">
      <c r="A223">
        <v>217</v>
      </c>
      <c r="B223" t="str">
        <f t="shared" si="28"/>
        <v>task_id_447.dfy-3</v>
      </c>
      <c r="C223" t="s">
        <v>41</v>
      </c>
      <c r="D223">
        <v>3</v>
      </c>
      <c r="E223">
        <v>1</v>
      </c>
      <c r="F223">
        <v>5.3068999999999997</v>
      </c>
      <c r="G223">
        <v>0.78200000000000003</v>
      </c>
      <c r="H223">
        <v>5.3051000000000004</v>
      </c>
      <c r="I223">
        <v>1</v>
      </c>
      <c r="J223">
        <v>1</v>
      </c>
      <c r="K223">
        <v>1</v>
      </c>
      <c r="L223">
        <f t="shared" si="22"/>
        <v>3</v>
      </c>
      <c r="M223">
        <f t="shared" si="23"/>
        <v>1</v>
      </c>
      <c r="N223">
        <f t="shared" si="24"/>
        <v>1</v>
      </c>
      <c r="O223">
        <f t="shared" si="25"/>
        <v>1</v>
      </c>
      <c r="P223">
        <f t="shared" si="26"/>
        <v>22</v>
      </c>
      <c r="Q223">
        <f>VLOOKUP(C223,Locs!A:C,3,0)</f>
        <v>26</v>
      </c>
      <c r="R223">
        <f>VLOOKUP(C223,Locs!A:F,6,0)</f>
        <v>0</v>
      </c>
      <c r="S223">
        <f t="shared" si="27"/>
        <v>1</v>
      </c>
      <c r="T223" t="s">
        <v>480</v>
      </c>
      <c r="U223">
        <v>22</v>
      </c>
    </row>
    <row r="224" spans="1:21" x14ac:dyDescent="0.45">
      <c r="A224">
        <v>218</v>
      </c>
      <c r="B224" t="str">
        <f t="shared" si="28"/>
        <v>task_id_454.dfy-1</v>
      </c>
      <c r="C224" t="s">
        <v>42</v>
      </c>
      <c r="D224">
        <v>1</v>
      </c>
      <c r="E224">
        <v>1</v>
      </c>
      <c r="F224">
        <v>5.3197000000000001</v>
      </c>
      <c r="G224">
        <v>1.2279</v>
      </c>
      <c r="H224">
        <v>5.2941000000000003</v>
      </c>
      <c r="I224">
        <v>1</v>
      </c>
      <c r="J224">
        <v>1</v>
      </c>
      <c r="K224">
        <v>1</v>
      </c>
      <c r="L224">
        <f t="shared" si="22"/>
        <v>3</v>
      </c>
      <c r="M224">
        <f t="shared" si="23"/>
        <v>1</v>
      </c>
      <c r="N224">
        <f t="shared" si="24"/>
        <v>1</v>
      </c>
      <c r="O224">
        <f t="shared" si="25"/>
        <v>1</v>
      </c>
      <c r="P224">
        <f t="shared" si="26"/>
        <v>25</v>
      </c>
      <c r="Q224">
        <f>VLOOKUP(C224,Locs!A:C,3,0)</f>
        <v>23</v>
      </c>
      <c r="R224">
        <f>VLOOKUP(C224,Locs!A:F,6,0)</f>
        <v>0</v>
      </c>
      <c r="S224">
        <f t="shared" si="27"/>
        <v>1</v>
      </c>
      <c r="T224" t="s">
        <v>481</v>
      </c>
      <c r="U224">
        <v>25</v>
      </c>
    </row>
    <row r="225" spans="1:21" x14ac:dyDescent="0.45">
      <c r="A225">
        <v>219</v>
      </c>
      <c r="B225" t="str">
        <f t="shared" si="28"/>
        <v>task_id_454.dfy-2</v>
      </c>
      <c r="C225" t="s">
        <v>42</v>
      </c>
      <c r="D225">
        <v>2</v>
      </c>
      <c r="E225">
        <v>1</v>
      </c>
      <c r="F225">
        <v>4.8163</v>
      </c>
      <c r="G225">
        <v>1.1776</v>
      </c>
      <c r="H225">
        <v>4.8137999999999996</v>
      </c>
      <c r="I225">
        <v>1</v>
      </c>
      <c r="J225">
        <v>1</v>
      </c>
      <c r="K225">
        <v>1</v>
      </c>
      <c r="L225">
        <f t="shared" si="22"/>
        <v>3</v>
      </c>
      <c r="M225">
        <f t="shared" si="23"/>
        <v>1</v>
      </c>
      <c r="N225">
        <f t="shared" si="24"/>
        <v>1</v>
      </c>
      <c r="O225">
        <f t="shared" si="25"/>
        <v>1</v>
      </c>
      <c r="P225">
        <f t="shared" si="26"/>
        <v>25</v>
      </c>
      <c r="Q225">
        <f>VLOOKUP(C225,Locs!A:C,3,0)</f>
        <v>23</v>
      </c>
      <c r="R225">
        <f>VLOOKUP(C225,Locs!A:F,6,0)</f>
        <v>0</v>
      </c>
      <c r="S225">
        <f t="shared" si="27"/>
        <v>1</v>
      </c>
      <c r="T225" t="s">
        <v>482</v>
      </c>
      <c r="U225">
        <v>25</v>
      </c>
    </row>
    <row r="226" spans="1:21" x14ac:dyDescent="0.45">
      <c r="A226">
        <v>220</v>
      </c>
      <c r="B226" t="str">
        <f t="shared" si="28"/>
        <v>task_id_454.dfy-3</v>
      </c>
      <c r="C226" t="s">
        <v>42</v>
      </c>
      <c r="D226">
        <v>3</v>
      </c>
      <c r="E226">
        <v>1</v>
      </c>
      <c r="F226">
        <v>5.7378</v>
      </c>
      <c r="G226">
        <v>2.6764000000000001</v>
      </c>
      <c r="H226">
        <v>5.7352999999999996</v>
      </c>
      <c r="I226">
        <v>1</v>
      </c>
      <c r="J226">
        <v>1</v>
      </c>
      <c r="K226">
        <v>1</v>
      </c>
      <c r="L226">
        <f t="shared" si="22"/>
        <v>3</v>
      </c>
      <c r="M226">
        <f t="shared" si="23"/>
        <v>1</v>
      </c>
      <c r="N226">
        <f t="shared" si="24"/>
        <v>1</v>
      </c>
      <c r="O226">
        <f t="shared" si="25"/>
        <v>1</v>
      </c>
      <c r="P226">
        <f t="shared" si="26"/>
        <v>25</v>
      </c>
      <c r="Q226">
        <f>VLOOKUP(C226,Locs!A:C,3,0)</f>
        <v>23</v>
      </c>
      <c r="R226">
        <f>VLOOKUP(C226,Locs!A:F,6,0)</f>
        <v>0</v>
      </c>
      <c r="S226">
        <f t="shared" si="27"/>
        <v>1</v>
      </c>
      <c r="T226" t="s">
        <v>483</v>
      </c>
      <c r="U226">
        <v>25</v>
      </c>
    </row>
    <row r="227" spans="1:21" x14ac:dyDescent="0.45">
      <c r="A227">
        <v>221</v>
      </c>
      <c r="B227" t="str">
        <f t="shared" si="28"/>
        <v>task_id_457.dfy-1</v>
      </c>
      <c r="C227" t="s">
        <v>43</v>
      </c>
      <c r="D227">
        <v>1</v>
      </c>
      <c r="E227">
        <v>1</v>
      </c>
      <c r="F227">
        <v>5.6546000000000003</v>
      </c>
      <c r="G227">
        <v>1.1757</v>
      </c>
      <c r="H227">
        <v>5.6361999999999997</v>
      </c>
      <c r="I227">
        <v>1</v>
      </c>
      <c r="J227">
        <v>1</v>
      </c>
      <c r="K227">
        <v>1</v>
      </c>
      <c r="L227">
        <f t="shared" si="22"/>
        <v>3</v>
      </c>
      <c r="M227">
        <f t="shared" si="23"/>
        <v>1</v>
      </c>
      <c r="N227">
        <f t="shared" si="24"/>
        <v>1</v>
      </c>
      <c r="O227">
        <f t="shared" si="25"/>
        <v>1</v>
      </c>
      <c r="P227">
        <f t="shared" si="26"/>
        <v>26</v>
      </c>
      <c r="Q227">
        <f>VLOOKUP(C227,Locs!A:C,3,0)</f>
        <v>26</v>
      </c>
      <c r="R227">
        <f>VLOOKUP(C227,Locs!A:F,6,0)</f>
        <v>0</v>
      </c>
      <c r="S227">
        <f t="shared" si="27"/>
        <v>1</v>
      </c>
      <c r="T227" t="s">
        <v>484</v>
      </c>
      <c r="U227">
        <v>26</v>
      </c>
    </row>
    <row r="228" spans="1:21" x14ac:dyDescent="0.45">
      <c r="A228">
        <v>222</v>
      </c>
      <c r="B228" t="str">
        <f t="shared" si="28"/>
        <v>task_id_457.dfy-2</v>
      </c>
      <c r="C228" t="s">
        <v>43</v>
      </c>
      <c r="D228">
        <v>2</v>
      </c>
      <c r="E228">
        <v>1</v>
      </c>
      <c r="F228">
        <v>7.0968</v>
      </c>
      <c r="G228">
        <v>1.1343000000000001</v>
      </c>
      <c r="H228">
        <v>7.0941000000000001</v>
      </c>
      <c r="I228">
        <v>1</v>
      </c>
      <c r="J228">
        <v>1</v>
      </c>
      <c r="K228">
        <v>1</v>
      </c>
      <c r="L228">
        <f t="shared" si="22"/>
        <v>3</v>
      </c>
      <c r="M228">
        <f t="shared" si="23"/>
        <v>1</v>
      </c>
      <c r="N228">
        <f t="shared" si="24"/>
        <v>1</v>
      </c>
      <c r="O228">
        <f t="shared" si="25"/>
        <v>1</v>
      </c>
      <c r="P228">
        <f t="shared" si="26"/>
        <v>26</v>
      </c>
      <c r="Q228">
        <f>VLOOKUP(C228,Locs!A:C,3,0)</f>
        <v>26</v>
      </c>
      <c r="R228">
        <f>VLOOKUP(C228,Locs!A:F,6,0)</f>
        <v>0</v>
      </c>
      <c r="S228">
        <f t="shared" si="27"/>
        <v>1</v>
      </c>
      <c r="T228" t="s">
        <v>485</v>
      </c>
      <c r="U228">
        <v>26</v>
      </c>
    </row>
    <row r="229" spans="1:21" x14ac:dyDescent="0.45">
      <c r="A229">
        <v>223</v>
      </c>
      <c r="B229" t="str">
        <f t="shared" si="28"/>
        <v>task_id_457.dfy-3</v>
      </c>
      <c r="C229" t="s">
        <v>43</v>
      </c>
      <c r="D229">
        <v>3</v>
      </c>
      <c r="E229">
        <v>1</v>
      </c>
      <c r="F229">
        <v>5.2584</v>
      </c>
      <c r="G229">
        <v>1.2496</v>
      </c>
      <c r="H229">
        <v>5.2560000000000002</v>
      </c>
      <c r="I229">
        <v>1</v>
      </c>
      <c r="J229">
        <v>1</v>
      </c>
      <c r="K229">
        <v>1</v>
      </c>
      <c r="L229">
        <f t="shared" si="22"/>
        <v>3</v>
      </c>
      <c r="M229">
        <f t="shared" si="23"/>
        <v>1</v>
      </c>
      <c r="N229">
        <f t="shared" si="24"/>
        <v>1</v>
      </c>
      <c r="O229">
        <f t="shared" si="25"/>
        <v>1</v>
      </c>
      <c r="P229">
        <f t="shared" si="26"/>
        <v>26</v>
      </c>
      <c r="Q229">
        <f>VLOOKUP(C229,Locs!A:C,3,0)</f>
        <v>26</v>
      </c>
      <c r="R229">
        <f>VLOOKUP(C229,Locs!A:F,6,0)</f>
        <v>0</v>
      </c>
      <c r="S229">
        <f t="shared" si="27"/>
        <v>1</v>
      </c>
      <c r="T229" t="s">
        <v>486</v>
      </c>
      <c r="U229">
        <v>26</v>
      </c>
    </row>
    <row r="230" spans="1:21" x14ac:dyDescent="0.45">
      <c r="A230">
        <v>224</v>
      </c>
      <c r="B230" t="str">
        <f t="shared" si="28"/>
        <v>task_id_470.dfy-1</v>
      </c>
      <c r="C230" t="s">
        <v>44</v>
      </c>
      <c r="D230">
        <v>1</v>
      </c>
      <c r="E230">
        <v>1</v>
      </c>
      <c r="F230">
        <v>4.8978999999999999</v>
      </c>
      <c r="G230">
        <v>1.2606999999999999</v>
      </c>
      <c r="H230">
        <v>4.8669000000000002</v>
      </c>
      <c r="I230">
        <v>1</v>
      </c>
      <c r="J230">
        <v>1</v>
      </c>
      <c r="K230">
        <v>1</v>
      </c>
      <c r="L230">
        <f t="shared" si="22"/>
        <v>3</v>
      </c>
      <c r="M230">
        <f t="shared" si="23"/>
        <v>1</v>
      </c>
      <c r="N230">
        <f t="shared" si="24"/>
        <v>1</v>
      </c>
      <c r="O230">
        <f t="shared" si="25"/>
        <v>1</v>
      </c>
      <c r="P230">
        <f t="shared" si="26"/>
        <v>23</v>
      </c>
      <c r="Q230">
        <f>VLOOKUP(C230,Locs!A:C,3,0)</f>
        <v>23</v>
      </c>
      <c r="R230">
        <f>VLOOKUP(C230,Locs!A:F,6,0)</f>
        <v>0</v>
      </c>
      <c r="S230">
        <f t="shared" si="27"/>
        <v>1</v>
      </c>
      <c r="T230" t="s">
        <v>487</v>
      </c>
      <c r="U230">
        <v>23</v>
      </c>
    </row>
    <row r="231" spans="1:21" x14ac:dyDescent="0.45">
      <c r="A231">
        <v>225</v>
      </c>
      <c r="B231" t="str">
        <f t="shared" si="28"/>
        <v>task_id_470.dfy-2</v>
      </c>
      <c r="C231" t="s">
        <v>44</v>
      </c>
      <c r="D231">
        <v>2</v>
      </c>
      <c r="E231">
        <v>1</v>
      </c>
      <c r="F231">
        <v>5.3815</v>
      </c>
      <c r="G231">
        <v>1.1573</v>
      </c>
      <c r="H231">
        <v>5.3780000000000001</v>
      </c>
      <c r="I231">
        <v>1</v>
      </c>
      <c r="J231">
        <v>1</v>
      </c>
      <c r="K231">
        <v>1</v>
      </c>
      <c r="L231">
        <f t="shared" si="22"/>
        <v>3</v>
      </c>
      <c r="M231">
        <f t="shared" si="23"/>
        <v>1</v>
      </c>
      <c r="N231">
        <f t="shared" si="24"/>
        <v>1</v>
      </c>
      <c r="O231">
        <f t="shared" si="25"/>
        <v>1</v>
      </c>
      <c r="P231">
        <f t="shared" si="26"/>
        <v>23</v>
      </c>
      <c r="Q231">
        <f>VLOOKUP(C231,Locs!A:C,3,0)</f>
        <v>23</v>
      </c>
      <c r="R231">
        <f>VLOOKUP(C231,Locs!A:F,6,0)</f>
        <v>0</v>
      </c>
      <c r="S231">
        <f t="shared" si="27"/>
        <v>1</v>
      </c>
      <c r="T231" t="s">
        <v>488</v>
      </c>
      <c r="U231">
        <v>23</v>
      </c>
    </row>
    <row r="232" spans="1:21" x14ac:dyDescent="0.45">
      <c r="A232">
        <v>226</v>
      </c>
      <c r="B232" t="str">
        <f t="shared" si="28"/>
        <v>task_id_470.dfy-3</v>
      </c>
      <c r="C232" t="s">
        <v>44</v>
      </c>
      <c r="D232">
        <v>3</v>
      </c>
      <c r="E232">
        <v>1</v>
      </c>
      <c r="F232">
        <v>5.6281999999999996</v>
      </c>
      <c r="G232">
        <v>1.1846000000000001</v>
      </c>
      <c r="H232">
        <v>5.6257000000000001</v>
      </c>
      <c r="I232">
        <v>1</v>
      </c>
      <c r="J232">
        <v>1</v>
      </c>
      <c r="K232">
        <v>1</v>
      </c>
      <c r="L232">
        <f t="shared" si="22"/>
        <v>3</v>
      </c>
      <c r="M232">
        <f t="shared" si="23"/>
        <v>1</v>
      </c>
      <c r="N232">
        <f t="shared" si="24"/>
        <v>1</v>
      </c>
      <c r="O232">
        <f t="shared" si="25"/>
        <v>1</v>
      </c>
      <c r="P232">
        <f t="shared" si="26"/>
        <v>23</v>
      </c>
      <c r="Q232">
        <f>VLOOKUP(C232,Locs!A:C,3,0)</f>
        <v>23</v>
      </c>
      <c r="R232">
        <f>VLOOKUP(C232,Locs!A:F,6,0)</f>
        <v>0</v>
      </c>
      <c r="S232">
        <f t="shared" si="27"/>
        <v>1</v>
      </c>
      <c r="T232" t="s">
        <v>489</v>
      </c>
      <c r="U232">
        <v>23</v>
      </c>
    </row>
    <row r="233" spans="1:21" x14ac:dyDescent="0.45">
      <c r="A233">
        <v>227</v>
      </c>
      <c r="B233" t="str">
        <f t="shared" si="28"/>
        <v>task_id_472.dfy-1</v>
      </c>
      <c r="C233" t="s">
        <v>45</v>
      </c>
      <c r="D233">
        <v>1</v>
      </c>
      <c r="E233">
        <v>1</v>
      </c>
      <c r="F233">
        <v>5.0404999999999998</v>
      </c>
      <c r="G233">
        <v>1.1805000000000001</v>
      </c>
      <c r="H233">
        <v>5.0160999999999998</v>
      </c>
      <c r="I233">
        <v>1</v>
      </c>
      <c r="J233">
        <v>1</v>
      </c>
      <c r="K233">
        <v>1</v>
      </c>
      <c r="L233">
        <f t="shared" si="22"/>
        <v>3</v>
      </c>
      <c r="M233">
        <f t="shared" si="23"/>
        <v>1</v>
      </c>
      <c r="N233">
        <f t="shared" si="24"/>
        <v>1</v>
      </c>
      <c r="O233">
        <f t="shared" si="25"/>
        <v>1</v>
      </c>
      <c r="P233">
        <f t="shared" si="26"/>
        <v>28</v>
      </c>
      <c r="Q233">
        <f>VLOOKUP(C233,Locs!A:C,3,0)</f>
        <v>28</v>
      </c>
      <c r="R233">
        <f>VLOOKUP(C233,Locs!A:F,6,0)</f>
        <v>2</v>
      </c>
      <c r="S233">
        <f t="shared" si="27"/>
        <v>1</v>
      </c>
      <c r="T233" t="s">
        <v>490</v>
      </c>
      <c r="U233">
        <v>28</v>
      </c>
    </row>
    <row r="234" spans="1:21" x14ac:dyDescent="0.45">
      <c r="A234">
        <v>228</v>
      </c>
      <c r="B234" t="str">
        <f t="shared" si="28"/>
        <v>task_id_472.dfy-2</v>
      </c>
      <c r="C234" t="s">
        <v>45</v>
      </c>
      <c r="D234">
        <v>2</v>
      </c>
      <c r="E234">
        <v>1</v>
      </c>
      <c r="F234">
        <v>5.2587000000000002</v>
      </c>
      <c r="G234">
        <v>1.2802</v>
      </c>
      <c r="H234">
        <v>5.2553999999999998</v>
      </c>
      <c r="I234">
        <v>1</v>
      </c>
      <c r="J234">
        <v>1</v>
      </c>
      <c r="K234">
        <v>1</v>
      </c>
      <c r="L234">
        <f t="shared" si="22"/>
        <v>3</v>
      </c>
      <c r="M234">
        <f t="shared" si="23"/>
        <v>1</v>
      </c>
      <c r="N234">
        <f t="shared" si="24"/>
        <v>1</v>
      </c>
      <c r="O234">
        <f t="shared" si="25"/>
        <v>1</v>
      </c>
      <c r="P234">
        <f t="shared" si="26"/>
        <v>28</v>
      </c>
      <c r="Q234">
        <f>VLOOKUP(C234,Locs!A:C,3,0)</f>
        <v>28</v>
      </c>
      <c r="R234">
        <f>VLOOKUP(C234,Locs!A:F,6,0)</f>
        <v>2</v>
      </c>
      <c r="S234">
        <f t="shared" si="27"/>
        <v>1</v>
      </c>
      <c r="T234" t="s">
        <v>491</v>
      </c>
      <c r="U234">
        <v>28</v>
      </c>
    </row>
    <row r="235" spans="1:21" x14ac:dyDescent="0.45">
      <c r="A235">
        <v>229</v>
      </c>
      <c r="B235" t="str">
        <f t="shared" si="28"/>
        <v>task_id_472.dfy-3</v>
      </c>
      <c r="C235" t="s">
        <v>45</v>
      </c>
      <c r="D235">
        <v>3</v>
      </c>
      <c r="E235">
        <v>1</v>
      </c>
      <c r="F235">
        <v>5.9751000000000003</v>
      </c>
      <c r="G235">
        <v>1.3272999999999999</v>
      </c>
      <c r="H235">
        <v>5.97</v>
      </c>
      <c r="I235">
        <v>1</v>
      </c>
      <c r="J235">
        <v>1</v>
      </c>
      <c r="K235">
        <v>1</v>
      </c>
      <c r="L235">
        <f t="shared" si="22"/>
        <v>3</v>
      </c>
      <c r="M235">
        <f t="shared" si="23"/>
        <v>1</v>
      </c>
      <c r="N235">
        <f t="shared" si="24"/>
        <v>1</v>
      </c>
      <c r="O235">
        <f t="shared" si="25"/>
        <v>1</v>
      </c>
      <c r="P235">
        <f t="shared" si="26"/>
        <v>28</v>
      </c>
      <c r="Q235">
        <f>VLOOKUP(C235,Locs!A:C,3,0)</f>
        <v>28</v>
      </c>
      <c r="R235">
        <f>VLOOKUP(C235,Locs!A:F,6,0)</f>
        <v>2</v>
      </c>
      <c r="S235">
        <f t="shared" si="27"/>
        <v>1</v>
      </c>
      <c r="T235" t="s">
        <v>492</v>
      </c>
      <c r="U235">
        <v>28</v>
      </c>
    </row>
    <row r="236" spans="1:21" x14ac:dyDescent="0.45">
      <c r="A236">
        <v>230</v>
      </c>
      <c r="B236" t="str">
        <f t="shared" si="28"/>
        <v>task_id_474.dfy-1</v>
      </c>
      <c r="C236" t="s">
        <v>46</v>
      </c>
      <c r="D236">
        <v>1</v>
      </c>
      <c r="E236">
        <v>1</v>
      </c>
      <c r="F236">
        <v>5.4625000000000004</v>
      </c>
      <c r="G236">
        <v>1.1963999999999999</v>
      </c>
      <c r="H236">
        <v>5.4461000000000004</v>
      </c>
      <c r="I236">
        <v>1</v>
      </c>
      <c r="J236">
        <v>1</v>
      </c>
      <c r="K236">
        <v>1</v>
      </c>
      <c r="L236">
        <f t="shared" si="22"/>
        <v>3</v>
      </c>
      <c r="M236">
        <f t="shared" si="23"/>
        <v>1</v>
      </c>
      <c r="N236">
        <f t="shared" si="24"/>
        <v>1</v>
      </c>
      <c r="O236">
        <f t="shared" si="25"/>
        <v>1</v>
      </c>
      <c r="P236">
        <f t="shared" si="26"/>
        <v>27</v>
      </c>
      <c r="Q236">
        <f>VLOOKUP(C236,Locs!A:C,3,0)</f>
        <v>26</v>
      </c>
      <c r="R236">
        <f>VLOOKUP(C236,Locs!A:F,6,0)</f>
        <v>0</v>
      </c>
      <c r="S236">
        <f t="shared" si="27"/>
        <v>1</v>
      </c>
      <c r="T236" t="s">
        <v>493</v>
      </c>
      <c r="U236">
        <v>27</v>
      </c>
    </row>
    <row r="237" spans="1:21" x14ac:dyDescent="0.45">
      <c r="A237">
        <v>231</v>
      </c>
      <c r="B237" t="str">
        <f t="shared" si="28"/>
        <v>task_id_474.dfy-2</v>
      </c>
      <c r="C237" t="s">
        <v>46</v>
      </c>
      <c r="D237">
        <v>2</v>
      </c>
      <c r="E237">
        <v>1</v>
      </c>
      <c r="F237">
        <v>5.2925000000000004</v>
      </c>
      <c r="G237">
        <v>1.1654</v>
      </c>
      <c r="H237">
        <v>5.2899000000000003</v>
      </c>
      <c r="I237">
        <v>1</v>
      </c>
      <c r="J237">
        <v>1</v>
      </c>
      <c r="K237">
        <v>1</v>
      </c>
      <c r="L237">
        <f t="shared" si="22"/>
        <v>3</v>
      </c>
      <c r="M237">
        <f t="shared" si="23"/>
        <v>1</v>
      </c>
      <c r="N237">
        <f t="shared" si="24"/>
        <v>1</v>
      </c>
      <c r="O237">
        <f t="shared" si="25"/>
        <v>1</v>
      </c>
      <c r="P237">
        <f t="shared" si="26"/>
        <v>27</v>
      </c>
      <c r="Q237">
        <f>VLOOKUP(C237,Locs!A:C,3,0)</f>
        <v>26</v>
      </c>
      <c r="R237">
        <f>VLOOKUP(C237,Locs!A:F,6,0)</f>
        <v>0</v>
      </c>
      <c r="S237">
        <f t="shared" si="27"/>
        <v>1</v>
      </c>
      <c r="T237" t="s">
        <v>494</v>
      </c>
      <c r="U237">
        <v>27</v>
      </c>
    </row>
    <row r="238" spans="1:21" x14ac:dyDescent="0.45">
      <c r="A238">
        <v>232</v>
      </c>
      <c r="B238" t="str">
        <f t="shared" si="28"/>
        <v>task_id_474.dfy-3</v>
      </c>
      <c r="C238" t="s">
        <v>46</v>
      </c>
      <c r="D238">
        <v>3</v>
      </c>
      <c r="E238">
        <v>1</v>
      </c>
      <c r="F238">
        <v>5.4546000000000001</v>
      </c>
      <c r="G238">
        <v>1.1543000000000001</v>
      </c>
      <c r="H238">
        <v>5.4515000000000002</v>
      </c>
      <c r="I238">
        <v>1</v>
      </c>
      <c r="J238">
        <v>1</v>
      </c>
      <c r="K238">
        <v>1</v>
      </c>
      <c r="L238">
        <f t="shared" si="22"/>
        <v>3</v>
      </c>
      <c r="M238">
        <f t="shared" si="23"/>
        <v>1</v>
      </c>
      <c r="N238">
        <f t="shared" si="24"/>
        <v>1</v>
      </c>
      <c r="O238">
        <f t="shared" si="25"/>
        <v>1</v>
      </c>
      <c r="P238">
        <f t="shared" si="26"/>
        <v>27</v>
      </c>
      <c r="Q238">
        <f>VLOOKUP(C238,Locs!A:C,3,0)</f>
        <v>26</v>
      </c>
      <c r="R238">
        <f>VLOOKUP(C238,Locs!A:F,6,0)</f>
        <v>0</v>
      </c>
      <c r="S238">
        <f t="shared" si="27"/>
        <v>1</v>
      </c>
      <c r="T238" t="s">
        <v>495</v>
      </c>
      <c r="U238">
        <v>27</v>
      </c>
    </row>
    <row r="239" spans="1:21" x14ac:dyDescent="0.45">
      <c r="A239">
        <v>233</v>
      </c>
      <c r="B239" t="str">
        <f t="shared" si="28"/>
        <v>task_id_476.dfy-1</v>
      </c>
      <c r="C239" t="s">
        <v>47</v>
      </c>
      <c r="D239">
        <v>1</v>
      </c>
      <c r="E239">
        <v>0</v>
      </c>
      <c r="F239">
        <v>7.3018999999999998</v>
      </c>
      <c r="G239">
        <v>1.4523999999999999</v>
      </c>
      <c r="H239">
        <v>7.2808000000000002</v>
      </c>
      <c r="I239">
        <v>1</v>
      </c>
      <c r="J239">
        <v>0</v>
      </c>
      <c r="K239">
        <v>0</v>
      </c>
      <c r="L239">
        <f t="shared" si="22"/>
        <v>0</v>
      </c>
      <c r="M239">
        <f t="shared" si="23"/>
        <v>0</v>
      </c>
      <c r="N239">
        <f t="shared" si="24"/>
        <v>0</v>
      </c>
      <c r="O239">
        <f t="shared" si="25"/>
        <v>0</v>
      </c>
      <c r="P239">
        <f t="shared" si="26"/>
        <v>32</v>
      </c>
      <c r="Q239">
        <f>VLOOKUP(C239,Locs!A:C,3,0)</f>
        <v>54</v>
      </c>
      <c r="R239">
        <f>VLOOKUP(C239,Locs!A:F,6,0)</f>
        <v>2</v>
      </c>
      <c r="S239">
        <f t="shared" si="27"/>
        <v>0</v>
      </c>
      <c r="T239" t="s">
        <v>496</v>
      </c>
      <c r="U239">
        <v>32</v>
      </c>
    </row>
    <row r="240" spans="1:21" x14ac:dyDescent="0.45">
      <c r="A240">
        <v>234</v>
      </c>
      <c r="B240" t="str">
        <f t="shared" si="28"/>
        <v>task_id_476.dfy-2</v>
      </c>
      <c r="C240" t="s">
        <v>47</v>
      </c>
      <c r="D240">
        <v>2</v>
      </c>
      <c r="E240">
        <v>0</v>
      </c>
      <c r="F240">
        <v>7.2530000000000001</v>
      </c>
      <c r="G240">
        <v>1.3525</v>
      </c>
      <c r="H240">
        <v>7.2497999999999996</v>
      </c>
      <c r="I240">
        <v>1</v>
      </c>
      <c r="J240">
        <v>0</v>
      </c>
      <c r="K240">
        <v>0</v>
      </c>
      <c r="L240">
        <f t="shared" si="22"/>
        <v>0</v>
      </c>
      <c r="M240">
        <f t="shared" si="23"/>
        <v>0</v>
      </c>
      <c r="N240">
        <f t="shared" si="24"/>
        <v>0</v>
      </c>
      <c r="O240">
        <f t="shared" si="25"/>
        <v>0</v>
      </c>
      <c r="P240">
        <f t="shared" si="26"/>
        <v>32</v>
      </c>
      <c r="Q240">
        <f>VLOOKUP(C240,Locs!A:C,3,0)</f>
        <v>54</v>
      </c>
      <c r="R240">
        <f>VLOOKUP(C240,Locs!A:F,6,0)</f>
        <v>2</v>
      </c>
      <c r="S240">
        <f t="shared" si="27"/>
        <v>0</v>
      </c>
      <c r="T240" t="s">
        <v>497</v>
      </c>
      <c r="U240">
        <v>32</v>
      </c>
    </row>
    <row r="241" spans="1:21" x14ac:dyDescent="0.45">
      <c r="A241">
        <v>235</v>
      </c>
      <c r="B241" t="str">
        <f t="shared" si="28"/>
        <v>task_id_476.dfy-3</v>
      </c>
      <c r="C241" t="s">
        <v>47</v>
      </c>
      <c r="D241">
        <v>3</v>
      </c>
      <c r="E241">
        <v>0</v>
      </c>
      <c r="F241">
        <v>6.2343000000000002</v>
      </c>
      <c r="G241">
        <v>1.2547999999999999</v>
      </c>
      <c r="H241">
        <v>6.2313000000000001</v>
      </c>
      <c r="I241">
        <v>1</v>
      </c>
      <c r="J241">
        <v>0</v>
      </c>
      <c r="K241">
        <v>0</v>
      </c>
      <c r="L241">
        <f t="shared" si="22"/>
        <v>0</v>
      </c>
      <c r="M241">
        <f t="shared" si="23"/>
        <v>0</v>
      </c>
      <c r="N241">
        <f t="shared" si="24"/>
        <v>0</v>
      </c>
      <c r="O241">
        <f t="shared" si="25"/>
        <v>0</v>
      </c>
      <c r="P241">
        <f t="shared" si="26"/>
        <v>32</v>
      </c>
      <c r="Q241">
        <f>VLOOKUP(C241,Locs!A:C,3,0)</f>
        <v>54</v>
      </c>
      <c r="R241">
        <f>VLOOKUP(C241,Locs!A:F,6,0)</f>
        <v>2</v>
      </c>
      <c r="S241">
        <f t="shared" si="27"/>
        <v>0</v>
      </c>
      <c r="T241" t="s">
        <v>498</v>
      </c>
      <c r="U241">
        <v>32</v>
      </c>
    </row>
    <row r="242" spans="1:21" x14ac:dyDescent="0.45">
      <c r="A242">
        <v>236</v>
      </c>
      <c r="B242" t="str">
        <f t="shared" si="28"/>
        <v>task_id_476.dfy-4</v>
      </c>
      <c r="C242" t="s">
        <v>47</v>
      </c>
      <c r="D242">
        <v>4</v>
      </c>
      <c r="E242">
        <v>0</v>
      </c>
      <c r="F242">
        <v>7.3609</v>
      </c>
      <c r="G242">
        <v>1.3428</v>
      </c>
      <c r="H242">
        <v>7.3388999999999998</v>
      </c>
      <c r="I242">
        <v>1</v>
      </c>
      <c r="J242">
        <v>0</v>
      </c>
      <c r="K242">
        <v>0</v>
      </c>
      <c r="L242">
        <f t="shared" si="22"/>
        <v>0</v>
      </c>
      <c r="M242">
        <f t="shared" si="23"/>
        <v>0</v>
      </c>
      <c r="N242">
        <f t="shared" si="24"/>
        <v>0</v>
      </c>
      <c r="O242">
        <f t="shared" si="25"/>
        <v>0</v>
      </c>
      <c r="P242">
        <f t="shared" si="26"/>
        <v>32</v>
      </c>
      <c r="Q242">
        <f>VLOOKUP(C242,Locs!A:C,3,0)</f>
        <v>54</v>
      </c>
      <c r="R242">
        <f>VLOOKUP(C242,Locs!A:F,6,0)</f>
        <v>2</v>
      </c>
      <c r="S242">
        <f t="shared" si="27"/>
        <v>0</v>
      </c>
      <c r="T242" t="s">
        <v>969</v>
      </c>
      <c r="U242">
        <v>32</v>
      </c>
    </row>
    <row r="243" spans="1:21" x14ac:dyDescent="0.45">
      <c r="A243">
        <v>237</v>
      </c>
      <c r="B243" t="str">
        <f t="shared" si="28"/>
        <v>task_id_476.dfy-5</v>
      </c>
      <c r="C243" t="s">
        <v>47</v>
      </c>
      <c r="D243">
        <v>5</v>
      </c>
      <c r="E243">
        <v>0</v>
      </c>
      <c r="F243">
        <v>7.0205000000000002</v>
      </c>
      <c r="G243">
        <v>1.2218</v>
      </c>
      <c r="H243">
        <v>7.0183</v>
      </c>
      <c r="I243">
        <v>1</v>
      </c>
      <c r="J243">
        <v>0</v>
      </c>
      <c r="K243">
        <v>0</v>
      </c>
      <c r="L243">
        <f t="shared" si="22"/>
        <v>0</v>
      </c>
      <c r="M243">
        <f t="shared" si="23"/>
        <v>0</v>
      </c>
      <c r="N243">
        <f t="shared" si="24"/>
        <v>0</v>
      </c>
      <c r="O243">
        <f t="shared" si="25"/>
        <v>0</v>
      </c>
      <c r="P243">
        <f t="shared" si="26"/>
        <v>30</v>
      </c>
      <c r="Q243">
        <f>VLOOKUP(C243,Locs!A:C,3,0)</f>
        <v>54</v>
      </c>
      <c r="R243">
        <f>VLOOKUP(C243,Locs!A:F,6,0)</f>
        <v>2</v>
      </c>
      <c r="S243">
        <f t="shared" si="27"/>
        <v>0</v>
      </c>
      <c r="T243" t="s">
        <v>970</v>
      </c>
      <c r="U243">
        <v>30</v>
      </c>
    </row>
    <row r="244" spans="1:21" x14ac:dyDescent="0.45">
      <c r="A244">
        <v>238</v>
      </c>
      <c r="B244" t="str">
        <f t="shared" si="28"/>
        <v>task_id_477.dfy-1</v>
      </c>
      <c r="C244" t="s">
        <v>48</v>
      </c>
      <c r="D244">
        <v>1</v>
      </c>
      <c r="E244">
        <v>1</v>
      </c>
      <c r="F244">
        <v>5.4020000000000001</v>
      </c>
      <c r="G244">
        <v>2.2581000000000002</v>
      </c>
      <c r="H244">
        <v>5.3806000000000003</v>
      </c>
      <c r="I244">
        <v>1</v>
      </c>
      <c r="J244">
        <v>1</v>
      </c>
      <c r="K244">
        <v>1</v>
      </c>
      <c r="L244">
        <f t="shared" si="22"/>
        <v>3</v>
      </c>
      <c r="M244">
        <f t="shared" si="23"/>
        <v>1</v>
      </c>
      <c r="N244">
        <f t="shared" si="24"/>
        <v>1</v>
      </c>
      <c r="O244">
        <f t="shared" si="25"/>
        <v>1</v>
      </c>
      <c r="P244">
        <f t="shared" si="26"/>
        <v>26</v>
      </c>
      <c r="Q244">
        <f>VLOOKUP(C244,Locs!A:C,3,0)</f>
        <v>27</v>
      </c>
      <c r="R244">
        <f>VLOOKUP(C244,Locs!A:F,6,0)</f>
        <v>0</v>
      </c>
      <c r="S244">
        <f t="shared" si="27"/>
        <v>1</v>
      </c>
      <c r="T244" t="s">
        <v>499</v>
      </c>
      <c r="U244">
        <v>26</v>
      </c>
    </row>
    <row r="245" spans="1:21" x14ac:dyDescent="0.45">
      <c r="A245">
        <v>239</v>
      </c>
      <c r="B245" t="str">
        <f t="shared" si="28"/>
        <v>task_id_477.dfy-2</v>
      </c>
      <c r="C245" t="s">
        <v>48</v>
      </c>
      <c r="D245">
        <v>2</v>
      </c>
      <c r="E245">
        <v>1</v>
      </c>
      <c r="F245">
        <v>4.9543999999999997</v>
      </c>
      <c r="G245">
        <v>2.2778</v>
      </c>
      <c r="H245">
        <v>4.9516999999999998</v>
      </c>
      <c r="I245">
        <v>1</v>
      </c>
      <c r="J245">
        <v>1</v>
      </c>
      <c r="K245">
        <v>1</v>
      </c>
      <c r="L245">
        <f t="shared" si="22"/>
        <v>3</v>
      </c>
      <c r="M245">
        <f t="shared" si="23"/>
        <v>1</v>
      </c>
      <c r="N245">
        <f t="shared" si="24"/>
        <v>1</v>
      </c>
      <c r="O245">
        <f t="shared" si="25"/>
        <v>1</v>
      </c>
      <c r="P245">
        <f t="shared" si="26"/>
        <v>26</v>
      </c>
      <c r="Q245">
        <f>VLOOKUP(C245,Locs!A:C,3,0)</f>
        <v>27</v>
      </c>
      <c r="R245">
        <f>VLOOKUP(C245,Locs!A:F,6,0)</f>
        <v>0</v>
      </c>
      <c r="S245">
        <f t="shared" si="27"/>
        <v>1</v>
      </c>
      <c r="T245" t="s">
        <v>500</v>
      </c>
      <c r="U245">
        <v>26</v>
      </c>
    </row>
    <row r="246" spans="1:21" x14ac:dyDescent="0.45">
      <c r="A246">
        <v>240</v>
      </c>
      <c r="B246" t="str">
        <f t="shared" si="28"/>
        <v>task_id_477.dfy-3</v>
      </c>
      <c r="C246" t="s">
        <v>48</v>
      </c>
      <c r="D246">
        <v>3</v>
      </c>
      <c r="E246">
        <v>1</v>
      </c>
      <c r="F246">
        <v>6.0232000000000001</v>
      </c>
      <c r="G246">
        <v>2.3833000000000002</v>
      </c>
      <c r="H246">
        <v>6.02</v>
      </c>
      <c r="I246">
        <v>1</v>
      </c>
      <c r="J246">
        <v>1</v>
      </c>
      <c r="K246">
        <v>1</v>
      </c>
      <c r="L246">
        <f t="shared" si="22"/>
        <v>3</v>
      </c>
      <c r="M246">
        <f t="shared" si="23"/>
        <v>1</v>
      </c>
      <c r="N246">
        <f t="shared" si="24"/>
        <v>1</v>
      </c>
      <c r="O246">
        <f t="shared" si="25"/>
        <v>1</v>
      </c>
      <c r="P246">
        <f t="shared" si="26"/>
        <v>26</v>
      </c>
      <c r="Q246">
        <f>VLOOKUP(C246,Locs!A:C,3,0)</f>
        <v>27</v>
      </c>
      <c r="R246">
        <f>VLOOKUP(C246,Locs!A:F,6,0)</f>
        <v>0</v>
      </c>
      <c r="S246">
        <f t="shared" si="27"/>
        <v>1</v>
      </c>
      <c r="T246" t="s">
        <v>501</v>
      </c>
      <c r="U246">
        <v>26</v>
      </c>
    </row>
    <row r="247" spans="1:21" x14ac:dyDescent="0.45">
      <c r="A247">
        <v>241</v>
      </c>
      <c r="B247" t="str">
        <f t="shared" si="28"/>
        <v>task_id_555.dfy-1</v>
      </c>
      <c r="C247" t="s">
        <v>49</v>
      </c>
      <c r="D247">
        <v>1</v>
      </c>
      <c r="E247">
        <v>1</v>
      </c>
      <c r="F247">
        <v>9.0883000000000003</v>
      </c>
      <c r="G247">
        <v>2.2498</v>
      </c>
      <c r="H247">
        <v>9.0639000000000003</v>
      </c>
      <c r="I247">
        <v>1</v>
      </c>
      <c r="J247">
        <v>1</v>
      </c>
      <c r="K247">
        <v>1</v>
      </c>
      <c r="L247">
        <f t="shared" si="22"/>
        <v>3</v>
      </c>
      <c r="M247">
        <f t="shared" si="23"/>
        <v>1</v>
      </c>
      <c r="N247">
        <f t="shared" si="24"/>
        <v>1</v>
      </c>
      <c r="O247">
        <f t="shared" si="25"/>
        <v>1</v>
      </c>
      <c r="P247">
        <f t="shared" si="26"/>
        <v>51</v>
      </c>
      <c r="Q247">
        <f>VLOOKUP(C247,Locs!A:C,3,0)</f>
        <v>43</v>
      </c>
      <c r="R247">
        <f>VLOOKUP(C247,Locs!A:F,6,0)</f>
        <v>0</v>
      </c>
      <c r="S247">
        <f t="shared" si="27"/>
        <v>1</v>
      </c>
      <c r="T247" t="s">
        <v>502</v>
      </c>
      <c r="U247">
        <v>51</v>
      </c>
    </row>
    <row r="248" spans="1:21" x14ac:dyDescent="0.45">
      <c r="A248">
        <v>242</v>
      </c>
      <c r="B248" t="str">
        <f t="shared" si="28"/>
        <v>task_id_555.dfy-2</v>
      </c>
      <c r="C248" t="s">
        <v>49</v>
      </c>
      <c r="D248">
        <v>2</v>
      </c>
      <c r="E248">
        <v>1</v>
      </c>
      <c r="F248">
        <v>9.6472999999999995</v>
      </c>
      <c r="G248">
        <v>2.2315</v>
      </c>
      <c r="H248">
        <v>9.6440999999999999</v>
      </c>
      <c r="I248">
        <v>1</v>
      </c>
      <c r="J248">
        <v>1</v>
      </c>
      <c r="K248">
        <v>1</v>
      </c>
      <c r="L248">
        <f t="shared" si="22"/>
        <v>3</v>
      </c>
      <c r="M248">
        <f t="shared" si="23"/>
        <v>1</v>
      </c>
      <c r="N248">
        <f t="shared" si="24"/>
        <v>1</v>
      </c>
      <c r="O248">
        <f t="shared" si="25"/>
        <v>1</v>
      </c>
      <c r="P248">
        <f t="shared" si="26"/>
        <v>51</v>
      </c>
      <c r="Q248">
        <f>VLOOKUP(C248,Locs!A:C,3,0)</f>
        <v>43</v>
      </c>
      <c r="R248">
        <f>VLOOKUP(C248,Locs!A:F,6,0)</f>
        <v>0</v>
      </c>
      <c r="S248">
        <f t="shared" si="27"/>
        <v>1</v>
      </c>
      <c r="T248" t="s">
        <v>503</v>
      </c>
      <c r="U248">
        <v>51</v>
      </c>
    </row>
    <row r="249" spans="1:21" x14ac:dyDescent="0.45">
      <c r="A249">
        <v>243</v>
      </c>
      <c r="B249" t="str">
        <f t="shared" si="28"/>
        <v>task_id_555.dfy-3</v>
      </c>
      <c r="C249" t="s">
        <v>49</v>
      </c>
      <c r="D249">
        <v>3</v>
      </c>
      <c r="E249">
        <v>1</v>
      </c>
      <c r="F249">
        <v>9.0593000000000004</v>
      </c>
      <c r="G249">
        <v>2.2867000000000002</v>
      </c>
      <c r="H249">
        <v>9.0568000000000008</v>
      </c>
      <c r="I249">
        <v>1</v>
      </c>
      <c r="J249">
        <v>1</v>
      </c>
      <c r="K249">
        <v>1</v>
      </c>
      <c r="L249">
        <f t="shared" si="22"/>
        <v>3</v>
      </c>
      <c r="M249">
        <f t="shared" si="23"/>
        <v>1</v>
      </c>
      <c r="N249">
        <f t="shared" si="24"/>
        <v>1</v>
      </c>
      <c r="O249">
        <f t="shared" si="25"/>
        <v>1</v>
      </c>
      <c r="P249">
        <f t="shared" si="26"/>
        <v>51</v>
      </c>
      <c r="Q249">
        <f>VLOOKUP(C249,Locs!A:C,3,0)</f>
        <v>43</v>
      </c>
      <c r="R249">
        <f>VLOOKUP(C249,Locs!A:F,6,0)</f>
        <v>0</v>
      </c>
      <c r="S249">
        <f t="shared" si="27"/>
        <v>1</v>
      </c>
      <c r="T249" t="s">
        <v>504</v>
      </c>
      <c r="U249">
        <v>51</v>
      </c>
    </row>
    <row r="250" spans="1:21" x14ac:dyDescent="0.45">
      <c r="A250">
        <v>244</v>
      </c>
      <c r="B250" t="str">
        <f t="shared" si="28"/>
        <v>task_id_557.dfy-1</v>
      </c>
      <c r="C250" t="s">
        <v>50</v>
      </c>
      <c r="D250">
        <v>1</v>
      </c>
      <c r="E250">
        <v>1</v>
      </c>
      <c r="F250">
        <v>6.8071000000000002</v>
      </c>
      <c r="G250">
        <v>2.2334999999999998</v>
      </c>
      <c r="H250">
        <v>6.7834000000000003</v>
      </c>
      <c r="I250">
        <v>1</v>
      </c>
      <c r="J250">
        <v>1</v>
      </c>
      <c r="K250">
        <v>1</v>
      </c>
      <c r="L250">
        <f t="shared" si="22"/>
        <v>3</v>
      </c>
      <c r="M250">
        <f t="shared" si="23"/>
        <v>1</v>
      </c>
      <c r="N250">
        <f t="shared" si="24"/>
        <v>1</v>
      </c>
      <c r="O250">
        <f t="shared" si="25"/>
        <v>1</v>
      </c>
      <c r="P250">
        <f t="shared" si="26"/>
        <v>23</v>
      </c>
      <c r="Q250">
        <f>VLOOKUP(C250,Locs!A:C,3,0)</f>
        <v>24</v>
      </c>
      <c r="R250">
        <f>VLOOKUP(C250,Locs!A:F,6,0)</f>
        <v>0</v>
      </c>
      <c r="S250">
        <f t="shared" si="27"/>
        <v>1</v>
      </c>
      <c r="T250" t="s">
        <v>505</v>
      </c>
      <c r="U250">
        <v>23</v>
      </c>
    </row>
    <row r="251" spans="1:21" x14ac:dyDescent="0.45">
      <c r="A251">
        <v>245</v>
      </c>
      <c r="B251" t="str">
        <f t="shared" si="28"/>
        <v>task_id_557.dfy-2</v>
      </c>
      <c r="C251" t="s">
        <v>50</v>
      </c>
      <c r="D251">
        <v>2</v>
      </c>
      <c r="E251">
        <v>1</v>
      </c>
      <c r="F251">
        <v>4.7426000000000004</v>
      </c>
      <c r="G251">
        <v>2.2863000000000002</v>
      </c>
      <c r="H251">
        <v>4.7375999999999996</v>
      </c>
      <c r="I251">
        <v>1</v>
      </c>
      <c r="J251">
        <v>1</v>
      </c>
      <c r="K251">
        <v>1</v>
      </c>
      <c r="L251">
        <f t="shared" si="22"/>
        <v>3</v>
      </c>
      <c r="M251">
        <f t="shared" si="23"/>
        <v>1</v>
      </c>
      <c r="N251">
        <f t="shared" si="24"/>
        <v>1</v>
      </c>
      <c r="O251">
        <f t="shared" si="25"/>
        <v>1</v>
      </c>
      <c r="P251">
        <f t="shared" si="26"/>
        <v>23</v>
      </c>
      <c r="Q251">
        <f>VLOOKUP(C251,Locs!A:C,3,0)</f>
        <v>24</v>
      </c>
      <c r="R251">
        <f>VLOOKUP(C251,Locs!A:F,6,0)</f>
        <v>0</v>
      </c>
      <c r="S251">
        <f t="shared" si="27"/>
        <v>1</v>
      </c>
      <c r="T251" t="s">
        <v>506</v>
      </c>
      <c r="U251">
        <v>23</v>
      </c>
    </row>
    <row r="252" spans="1:21" x14ac:dyDescent="0.45">
      <c r="A252">
        <v>246</v>
      </c>
      <c r="B252" t="str">
        <f t="shared" si="28"/>
        <v>task_id_557.dfy-3</v>
      </c>
      <c r="C252" t="s">
        <v>50</v>
      </c>
      <c r="D252">
        <v>3</v>
      </c>
      <c r="E252">
        <v>1</v>
      </c>
      <c r="F252">
        <v>4.8917000000000002</v>
      </c>
      <c r="G252">
        <v>2.2654999999999998</v>
      </c>
      <c r="H252">
        <v>4.8863000000000003</v>
      </c>
      <c r="I252">
        <v>1</v>
      </c>
      <c r="J252">
        <v>1</v>
      </c>
      <c r="K252">
        <v>1</v>
      </c>
      <c r="L252">
        <f t="shared" si="22"/>
        <v>3</v>
      </c>
      <c r="M252">
        <f t="shared" si="23"/>
        <v>1</v>
      </c>
      <c r="N252">
        <f t="shared" si="24"/>
        <v>1</v>
      </c>
      <c r="O252">
        <f t="shared" si="25"/>
        <v>1</v>
      </c>
      <c r="P252">
        <f t="shared" si="26"/>
        <v>23</v>
      </c>
      <c r="Q252">
        <f>VLOOKUP(C252,Locs!A:C,3,0)</f>
        <v>24</v>
      </c>
      <c r="R252">
        <f>VLOOKUP(C252,Locs!A:F,6,0)</f>
        <v>0</v>
      </c>
      <c r="S252">
        <f t="shared" si="27"/>
        <v>1</v>
      </c>
      <c r="T252" t="s">
        <v>507</v>
      </c>
      <c r="U252">
        <v>23</v>
      </c>
    </row>
    <row r="253" spans="1:21" x14ac:dyDescent="0.45">
      <c r="A253">
        <v>247</v>
      </c>
      <c r="B253" t="str">
        <f t="shared" si="28"/>
        <v>task_id_566.dfy-1</v>
      </c>
      <c r="C253" t="s">
        <v>51</v>
      </c>
      <c r="D253">
        <v>1</v>
      </c>
      <c r="E253">
        <v>1</v>
      </c>
      <c r="F253">
        <v>6.1874000000000002</v>
      </c>
      <c r="G253">
        <v>1.1982999999999999</v>
      </c>
      <c r="H253">
        <v>6.1684999999999999</v>
      </c>
      <c r="I253">
        <v>1</v>
      </c>
      <c r="J253">
        <v>1</v>
      </c>
      <c r="K253">
        <v>1</v>
      </c>
      <c r="L253">
        <f t="shared" si="22"/>
        <v>3</v>
      </c>
      <c r="M253">
        <f t="shared" si="23"/>
        <v>1</v>
      </c>
      <c r="N253">
        <f t="shared" si="24"/>
        <v>1</v>
      </c>
      <c r="O253">
        <f t="shared" si="25"/>
        <v>1</v>
      </c>
      <c r="P253">
        <f t="shared" si="26"/>
        <v>28</v>
      </c>
      <c r="Q253">
        <f>VLOOKUP(C253,Locs!A:C,3,0)</f>
        <v>28</v>
      </c>
      <c r="R253">
        <f>VLOOKUP(C253,Locs!A:F,6,0)</f>
        <v>0</v>
      </c>
      <c r="S253">
        <f t="shared" si="27"/>
        <v>1</v>
      </c>
      <c r="T253" t="s">
        <v>508</v>
      </c>
      <c r="U253">
        <v>28</v>
      </c>
    </row>
    <row r="254" spans="1:21" x14ac:dyDescent="0.45">
      <c r="A254">
        <v>248</v>
      </c>
      <c r="B254" t="str">
        <f t="shared" si="28"/>
        <v>task_id_566.dfy-2</v>
      </c>
      <c r="C254" t="s">
        <v>51</v>
      </c>
      <c r="D254">
        <v>2</v>
      </c>
      <c r="E254">
        <v>1</v>
      </c>
      <c r="F254">
        <v>5.3391000000000002</v>
      </c>
      <c r="G254">
        <v>1.1583000000000001</v>
      </c>
      <c r="H254">
        <v>5.3365</v>
      </c>
      <c r="I254">
        <v>1</v>
      </c>
      <c r="J254">
        <v>1</v>
      </c>
      <c r="K254">
        <v>1</v>
      </c>
      <c r="L254">
        <f t="shared" si="22"/>
        <v>3</v>
      </c>
      <c r="M254">
        <f t="shared" si="23"/>
        <v>1</v>
      </c>
      <c r="N254">
        <f t="shared" si="24"/>
        <v>1</v>
      </c>
      <c r="O254">
        <f t="shared" si="25"/>
        <v>1</v>
      </c>
      <c r="P254">
        <f t="shared" si="26"/>
        <v>28</v>
      </c>
      <c r="Q254">
        <f>VLOOKUP(C254,Locs!A:C,3,0)</f>
        <v>28</v>
      </c>
      <c r="R254">
        <f>VLOOKUP(C254,Locs!A:F,6,0)</f>
        <v>0</v>
      </c>
      <c r="S254">
        <f t="shared" si="27"/>
        <v>1</v>
      </c>
      <c r="T254" t="s">
        <v>509</v>
      </c>
      <c r="U254">
        <v>28</v>
      </c>
    </row>
    <row r="255" spans="1:21" x14ac:dyDescent="0.45">
      <c r="A255">
        <v>249</v>
      </c>
      <c r="B255" t="str">
        <f t="shared" si="28"/>
        <v>task_id_566.dfy-3</v>
      </c>
      <c r="C255" t="s">
        <v>51</v>
      </c>
      <c r="D255">
        <v>3</v>
      </c>
      <c r="E255">
        <v>1</v>
      </c>
      <c r="F255">
        <v>5.1649000000000003</v>
      </c>
      <c r="G255">
        <v>1.1728000000000001</v>
      </c>
      <c r="H255">
        <v>5.1623999999999999</v>
      </c>
      <c r="I255">
        <v>1</v>
      </c>
      <c r="J255">
        <v>1</v>
      </c>
      <c r="K255">
        <v>1</v>
      </c>
      <c r="L255">
        <f t="shared" si="22"/>
        <v>3</v>
      </c>
      <c r="M255">
        <f t="shared" si="23"/>
        <v>1</v>
      </c>
      <c r="N255">
        <f t="shared" si="24"/>
        <v>1</v>
      </c>
      <c r="O255">
        <f t="shared" si="25"/>
        <v>1</v>
      </c>
      <c r="P255">
        <f t="shared" si="26"/>
        <v>28</v>
      </c>
      <c r="Q255">
        <f>VLOOKUP(C255,Locs!A:C,3,0)</f>
        <v>28</v>
      </c>
      <c r="R255">
        <f>VLOOKUP(C255,Locs!A:F,6,0)</f>
        <v>0</v>
      </c>
      <c r="S255">
        <f t="shared" si="27"/>
        <v>1</v>
      </c>
      <c r="T255" t="s">
        <v>510</v>
      </c>
      <c r="U255">
        <v>28</v>
      </c>
    </row>
    <row r="256" spans="1:21" x14ac:dyDescent="0.45">
      <c r="A256">
        <v>250</v>
      </c>
      <c r="B256" t="str">
        <f t="shared" si="28"/>
        <v>task_id_567.dfy-1</v>
      </c>
      <c r="C256" t="s">
        <v>52</v>
      </c>
      <c r="D256">
        <v>1</v>
      </c>
      <c r="E256">
        <v>0</v>
      </c>
      <c r="F256">
        <v>4.6984000000000004</v>
      </c>
      <c r="G256">
        <v>1.2403999999999999</v>
      </c>
      <c r="H256">
        <v>4.6776999999999997</v>
      </c>
      <c r="I256">
        <v>1</v>
      </c>
      <c r="J256">
        <v>0</v>
      </c>
      <c r="K256">
        <v>0</v>
      </c>
      <c r="L256">
        <f t="shared" si="22"/>
        <v>0</v>
      </c>
      <c r="M256">
        <f t="shared" si="23"/>
        <v>0</v>
      </c>
      <c r="N256">
        <f t="shared" si="24"/>
        <v>0</v>
      </c>
      <c r="O256">
        <f t="shared" si="25"/>
        <v>0</v>
      </c>
      <c r="P256">
        <f t="shared" si="26"/>
        <v>22</v>
      </c>
      <c r="Q256">
        <f>VLOOKUP(C256,Locs!A:C,3,0)</f>
        <v>23</v>
      </c>
      <c r="R256">
        <f>VLOOKUP(C256,Locs!A:F,6,0)</f>
        <v>1</v>
      </c>
      <c r="S256">
        <f t="shared" si="27"/>
        <v>0</v>
      </c>
      <c r="T256" t="s">
        <v>511</v>
      </c>
      <c r="U256">
        <v>22</v>
      </c>
    </row>
    <row r="257" spans="1:21" x14ac:dyDescent="0.45">
      <c r="A257">
        <v>251</v>
      </c>
      <c r="B257" t="str">
        <f t="shared" si="28"/>
        <v>task_id_567.dfy-2</v>
      </c>
      <c r="C257" t="s">
        <v>52</v>
      </c>
      <c r="D257">
        <v>2</v>
      </c>
      <c r="E257">
        <v>0</v>
      </c>
      <c r="F257">
        <v>4.2077999999999998</v>
      </c>
      <c r="G257">
        <v>1.3097000000000001</v>
      </c>
      <c r="H257">
        <v>4.2053000000000003</v>
      </c>
      <c r="I257">
        <v>1</v>
      </c>
      <c r="J257">
        <v>0</v>
      </c>
      <c r="K257">
        <v>0</v>
      </c>
      <c r="L257">
        <f t="shared" si="22"/>
        <v>0</v>
      </c>
      <c r="M257">
        <f t="shared" si="23"/>
        <v>0</v>
      </c>
      <c r="N257">
        <f t="shared" si="24"/>
        <v>0</v>
      </c>
      <c r="O257">
        <f t="shared" si="25"/>
        <v>0</v>
      </c>
      <c r="P257">
        <f t="shared" si="26"/>
        <v>22</v>
      </c>
      <c r="Q257">
        <f>VLOOKUP(C257,Locs!A:C,3,0)</f>
        <v>23</v>
      </c>
      <c r="R257">
        <f>VLOOKUP(C257,Locs!A:F,6,0)</f>
        <v>1</v>
      </c>
      <c r="S257">
        <f t="shared" si="27"/>
        <v>0</v>
      </c>
      <c r="T257" t="s">
        <v>512</v>
      </c>
      <c r="U257">
        <v>22</v>
      </c>
    </row>
    <row r="258" spans="1:21" x14ac:dyDescent="0.45">
      <c r="A258">
        <v>252</v>
      </c>
      <c r="B258" t="str">
        <f t="shared" si="28"/>
        <v>task_id_567.dfy-3</v>
      </c>
      <c r="C258" t="s">
        <v>52</v>
      </c>
      <c r="D258">
        <v>3</v>
      </c>
      <c r="E258">
        <v>0</v>
      </c>
      <c r="F258">
        <v>4.2549999999999999</v>
      </c>
      <c r="G258">
        <v>1.2297</v>
      </c>
      <c r="H258">
        <v>4.2522000000000002</v>
      </c>
      <c r="I258">
        <v>1</v>
      </c>
      <c r="J258">
        <v>0</v>
      </c>
      <c r="K258">
        <v>0</v>
      </c>
      <c r="L258">
        <f t="shared" si="22"/>
        <v>0</v>
      </c>
      <c r="M258">
        <f t="shared" si="23"/>
        <v>0</v>
      </c>
      <c r="N258">
        <f t="shared" si="24"/>
        <v>0</v>
      </c>
      <c r="O258">
        <f t="shared" si="25"/>
        <v>0</v>
      </c>
      <c r="P258">
        <f t="shared" si="26"/>
        <v>22</v>
      </c>
      <c r="Q258">
        <f>VLOOKUP(C258,Locs!A:C,3,0)</f>
        <v>23</v>
      </c>
      <c r="R258">
        <f>VLOOKUP(C258,Locs!A:F,6,0)</f>
        <v>1</v>
      </c>
      <c r="S258">
        <f t="shared" si="27"/>
        <v>0</v>
      </c>
      <c r="T258" t="s">
        <v>513</v>
      </c>
      <c r="U258">
        <v>22</v>
      </c>
    </row>
    <row r="259" spans="1:21" x14ac:dyDescent="0.45">
      <c r="A259">
        <v>253</v>
      </c>
      <c r="B259" t="str">
        <f t="shared" si="28"/>
        <v>task_id_567.dfy-4</v>
      </c>
      <c r="C259" t="s">
        <v>52</v>
      </c>
      <c r="D259">
        <v>4</v>
      </c>
      <c r="E259">
        <v>0</v>
      </c>
      <c r="F259">
        <v>4.5475000000000003</v>
      </c>
      <c r="G259">
        <v>1.2039</v>
      </c>
      <c r="H259">
        <v>4.5277000000000003</v>
      </c>
      <c r="I259">
        <v>1</v>
      </c>
      <c r="J259">
        <v>0</v>
      </c>
      <c r="K259">
        <v>0</v>
      </c>
      <c r="L259">
        <f t="shared" ref="L259:L322" si="29">COUNTIFS(C:C,C259,E:E,1)</f>
        <v>0</v>
      </c>
      <c r="M259">
        <f t="shared" ref="M259:M322" si="30">_xlfn.MINIFS(D:D,C:C,C259,E:E,1)</f>
        <v>0</v>
      </c>
      <c r="N259">
        <f t="shared" ref="N259:N322" si="31">CHOOSE(L259+1,0,2/3,1,1)</f>
        <v>0</v>
      </c>
      <c r="O259">
        <f t="shared" ref="O259:O322" si="32">IF(L259&gt;0,1,0)</f>
        <v>0</v>
      </c>
      <c r="P259">
        <f t="shared" ref="P259:P322" si="33">VLOOKUP(LEFT(C259,LEN(C259)-4)&amp;"_"&amp;D259&amp;"_llm.dfy",T:U,2,0)</f>
        <v>22</v>
      </c>
      <c r="Q259">
        <f>VLOOKUP(C259,Locs!A:C,3,0)</f>
        <v>23</v>
      </c>
      <c r="R259">
        <f>VLOOKUP(C259,Locs!A:F,6,0)</f>
        <v>1</v>
      </c>
      <c r="S259">
        <f t="shared" ref="S259:S322" si="34">_xlfn.MINIFS(D:D,C:C,C259,E:E,1)</f>
        <v>0</v>
      </c>
      <c r="T259" t="s">
        <v>981</v>
      </c>
      <c r="U259">
        <v>22</v>
      </c>
    </row>
    <row r="260" spans="1:21" x14ac:dyDescent="0.45">
      <c r="A260">
        <v>254</v>
      </c>
      <c r="B260" t="str">
        <f t="shared" si="28"/>
        <v>task_id_567.dfy-5</v>
      </c>
      <c r="C260" t="s">
        <v>52</v>
      </c>
      <c r="D260">
        <v>5</v>
      </c>
      <c r="E260">
        <v>0</v>
      </c>
      <c r="F260">
        <v>4.5401999999999996</v>
      </c>
      <c r="G260">
        <v>1.3462000000000001</v>
      </c>
      <c r="H260">
        <v>4.5378999999999996</v>
      </c>
      <c r="I260">
        <v>1</v>
      </c>
      <c r="J260">
        <v>0</v>
      </c>
      <c r="K260">
        <v>0</v>
      </c>
      <c r="L260">
        <f t="shared" si="29"/>
        <v>0</v>
      </c>
      <c r="M260">
        <f t="shared" si="30"/>
        <v>0</v>
      </c>
      <c r="N260">
        <f t="shared" si="31"/>
        <v>0</v>
      </c>
      <c r="O260">
        <f t="shared" si="32"/>
        <v>0</v>
      </c>
      <c r="P260">
        <f t="shared" si="33"/>
        <v>22</v>
      </c>
      <c r="Q260">
        <f>VLOOKUP(C260,Locs!A:C,3,0)</f>
        <v>23</v>
      </c>
      <c r="R260">
        <f>VLOOKUP(C260,Locs!A:F,6,0)</f>
        <v>1</v>
      </c>
      <c r="S260">
        <f t="shared" si="34"/>
        <v>0</v>
      </c>
      <c r="T260" t="s">
        <v>982</v>
      </c>
      <c r="U260">
        <v>22</v>
      </c>
    </row>
    <row r="261" spans="1:21" x14ac:dyDescent="0.45">
      <c r="A261">
        <v>255</v>
      </c>
      <c r="B261" t="str">
        <f t="shared" si="28"/>
        <v>task_id_572.dfy-1</v>
      </c>
      <c r="C261" t="s">
        <v>53</v>
      </c>
      <c r="D261">
        <v>1</v>
      </c>
      <c r="E261">
        <v>0</v>
      </c>
      <c r="F261">
        <v>8.4675999999999991</v>
      </c>
      <c r="G261">
        <v>1.3923000000000001</v>
      </c>
      <c r="H261">
        <v>8.4469999999999992</v>
      </c>
      <c r="I261">
        <v>1</v>
      </c>
      <c r="J261">
        <v>0</v>
      </c>
      <c r="K261">
        <v>0</v>
      </c>
      <c r="L261">
        <f t="shared" si="29"/>
        <v>0</v>
      </c>
      <c r="M261">
        <f t="shared" si="30"/>
        <v>0</v>
      </c>
      <c r="N261">
        <f t="shared" si="31"/>
        <v>0</v>
      </c>
      <c r="O261">
        <f t="shared" si="32"/>
        <v>0</v>
      </c>
      <c r="P261">
        <f t="shared" si="33"/>
        <v>28</v>
      </c>
      <c r="Q261">
        <f>VLOOKUP(C261,Locs!A:C,3,0)</f>
        <v>37</v>
      </c>
      <c r="R261">
        <f>VLOOKUP(C261,Locs!A:F,6,0)</f>
        <v>2</v>
      </c>
      <c r="S261">
        <f t="shared" si="34"/>
        <v>0</v>
      </c>
      <c r="T261" t="s">
        <v>514</v>
      </c>
      <c r="U261">
        <v>28</v>
      </c>
    </row>
    <row r="262" spans="1:21" x14ac:dyDescent="0.45">
      <c r="A262">
        <v>256</v>
      </c>
      <c r="B262" t="str">
        <f t="shared" si="28"/>
        <v>task_id_572.dfy-2</v>
      </c>
      <c r="C262" t="s">
        <v>53</v>
      </c>
      <c r="D262">
        <v>2</v>
      </c>
      <c r="E262">
        <v>0</v>
      </c>
      <c r="F262">
        <v>8.9685000000000006</v>
      </c>
      <c r="G262">
        <v>1.3706</v>
      </c>
      <c r="H262">
        <v>8.9658999999999995</v>
      </c>
      <c r="I262">
        <v>0</v>
      </c>
      <c r="J262">
        <v>0</v>
      </c>
      <c r="K262">
        <v>0</v>
      </c>
      <c r="L262">
        <f t="shared" si="29"/>
        <v>0</v>
      </c>
      <c r="M262">
        <f t="shared" si="30"/>
        <v>0</v>
      </c>
      <c r="N262">
        <f t="shared" si="31"/>
        <v>0</v>
      </c>
      <c r="O262">
        <f t="shared" si="32"/>
        <v>0</v>
      </c>
      <c r="P262">
        <f t="shared" si="33"/>
        <v>28</v>
      </c>
      <c r="Q262">
        <f>VLOOKUP(C262,Locs!A:C,3,0)</f>
        <v>37</v>
      </c>
      <c r="R262">
        <f>VLOOKUP(C262,Locs!A:F,6,0)</f>
        <v>2</v>
      </c>
      <c r="S262">
        <f t="shared" si="34"/>
        <v>0</v>
      </c>
      <c r="T262" t="s">
        <v>515</v>
      </c>
      <c r="U262">
        <v>28</v>
      </c>
    </row>
    <row r="263" spans="1:21" x14ac:dyDescent="0.45">
      <c r="A263">
        <v>257</v>
      </c>
      <c r="B263" t="str">
        <f t="shared" ref="B263:B326" si="35">C263&amp;"-"&amp;D263</f>
        <v>task_id_572.dfy-3</v>
      </c>
      <c r="C263" t="s">
        <v>53</v>
      </c>
      <c r="D263">
        <v>3</v>
      </c>
      <c r="E263">
        <v>0</v>
      </c>
      <c r="F263">
        <v>9.3115000000000006</v>
      </c>
      <c r="G263">
        <v>1.4450000000000001</v>
      </c>
      <c r="H263">
        <v>9.3084000000000007</v>
      </c>
      <c r="I263">
        <v>0</v>
      </c>
      <c r="J263">
        <v>0</v>
      </c>
      <c r="K263">
        <v>0</v>
      </c>
      <c r="L263">
        <f t="shared" si="29"/>
        <v>0</v>
      </c>
      <c r="M263">
        <f t="shared" si="30"/>
        <v>0</v>
      </c>
      <c r="N263">
        <f t="shared" si="31"/>
        <v>0</v>
      </c>
      <c r="O263">
        <f t="shared" si="32"/>
        <v>0</v>
      </c>
      <c r="P263">
        <f t="shared" si="33"/>
        <v>28</v>
      </c>
      <c r="Q263">
        <f>VLOOKUP(C263,Locs!A:C,3,0)</f>
        <v>37</v>
      </c>
      <c r="R263">
        <f>VLOOKUP(C263,Locs!A:F,6,0)</f>
        <v>2</v>
      </c>
      <c r="S263">
        <f t="shared" si="34"/>
        <v>0</v>
      </c>
      <c r="T263" t="s">
        <v>516</v>
      </c>
      <c r="U263">
        <v>28</v>
      </c>
    </row>
    <row r="264" spans="1:21" x14ac:dyDescent="0.45">
      <c r="A264">
        <v>258</v>
      </c>
      <c r="B264" t="str">
        <f t="shared" si="35"/>
        <v>task_id_572.dfy-4</v>
      </c>
      <c r="C264" t="s">
        <v>53</v>
      </c>
      <c r="D264">
        <v>4</v>
      </c>
      <c r="E264">
        <v>0</v>
      </c>
      <c r="F264">
        <v>9.8553999999999995</v>
      </c>
      <c r="G264">
        <v>61.887099999999997</v>
      </c>
      <c r="H264">
        <v>9.8282000000000007</v>
      </c>
      <c r="I264">
        <v>-1</v>
      </c>
      <c r="J264">
        <v>0</v>
      </c>
      <c r="K264">
        <v>0</v>
      </c>
      <c r="L264">
        <f t="shared" si="29"/>
        <v>0</v>
      </c>
      <c r="M264">
        <f t="shared" si="30"/>
        <v>0</v>
      </c>
      <c r="N264">
        <f t="shared" si="31"/>
        <v>0</v>
      </c>
      <c r="O264">
        <f t="shared" si="32"/>
        <v>0</v>
      </c>
      <c r="P264">
        <f t="shared" si="33"/>
        <v>34</v>
      </c>
      <c r="Q264">
        <f>VLOOKUP(C264,Locs!A:C,3,0)</f>
        <v>37</v>
      </c>
      <c r="R264">
        <f>VLOOKUP(C264,Locs!A:F,6,0)</f>
        <v>2</v>
      </c>
      <c r="S264">
        <f t="shared" si="34"/>
        <v>0</v>
      </c>
      <c r="T264" t="s">
        <v>830</v>
      </c>
      <c r="U264">
        <v>34</v>
      </c>
    </row>
    <row r="265" spans="1:21" x14ac:dyDescent="0.45">
      <c r="A265">
        <v>259</v>
      </c>
      <c r="B265" t="str">
        <f t="shared" si="35"/>
        <v>task_id_572.dfy-5</v>
      </c>
      <c r="C265" t="s">
        <v>53</v>
      </c>
      <c r="D265">
        <v>5</v>
      </c>
      <c r="E265">
        <v>0</v>
      </c>
      <c r="F265">
        <v>8.7466000000000008</v>
      </c>
      <c r="G265">
        <v>1.7464999999999999</v>
      </c>
      <c r="H265">
        <v>8.7445000000000004</v>
      </c>
      <c r="I265">
        <v>-1</v>
      </c>
      <c r="J265">
        <v>0</v>
      </c>
      <c r="K265">
        <v>0</v>
      </c>
      <c r="L265">
        <f t="shared" si="29"/>
        <v>0</v>
      </c>
      <c r="M265">
        <f t="shared" si="30"/>
        <v>0</v>
      </c>
      <c r="N265">
        <f t="shared" si="31"/>
        <v>0</v>
      </c>
      <c r="O265">
        <f t="shared" si="32"/>
        <v>0</v>
      </c>
      <c r="P265">
        <f t="shared" si="33"/>
        <v>36</v>
      </c>
      <c r="Q265">
        <f>VLOOKUP(C265,Locs!A:C,3,0)</f>
        <v>37</v>
      </c>
      <c r="R265">
        <f>VLOOKUP(C265,Locs!A:F,6,0)</f>
        <v>2</v>
      </c>
      <c r="S265">
        <f t="shared" si="34"/>
        <v>0</v>
      </c>
      <c r="T265" t="s">
        <v>831</v>
      </c>
      <c r="U265">
        <v>36</v>
      </c>
    </row>
    <row r="266" spans="1:21" x14ac:dyDescent="0.45">
      <c r="A266">
        <v>260</v>
      </c>
      <c r="B266" t="str">
        <f t="shared" si="35"/>
        <v>task_id_573.dfy-1</v>
      </c>
      <c r="C266" t="s">
        <v>54</v>
      </c>
      <c r="D266">
        <v>1</v>
      </c>
      <c r="E266">
        <v>0</v>
      </c>
      <c r="F266">
        <v>24.5106</v>
      </c>
      <c r="G266">
        <v>3.0905999999999998</v>
      </c>
      <c r="H266">
        <v>24.484200000000001</v>
      </c>
      <c r="I266">
        <v>-1</v>
      </c>
      <c r="J266">
        <v>0</v>
      </c>
      <c r="K266">
        <v>0</v>
      </c>
      <c r="L266">
        <f t="shared" si="29"/>
        <v>0</v>
      </c>
      <c r="M266">
        <f t="shared" si="30"/>
        <v>0</v>
      </c>
      <c r="N266">
        <f t="shared" si="31"/>
        <v>0</v>
      </c>
      <c r="O266">
        <f t="shared" si="32"/>
        <v>0</v>
      </c>
      <c r="P266">
        <f t="shared" si="33"/>
        <v>119</v>
      </c>
      <c r="Q266">
        <f>VLOOKUP(C266,Locs!A:C,3,0)</f>
        <v>56</v>
      </c>
      <c r="R266">
        <f>VLOOKUP(C266,Locs!A:F,6,0)</f>
        <v>8</v>
      </c>
      <c r="S266">
        <f t="shared" si="34"/>
        <v>0</v>
      </c>
      <c r="T266" t="s">
        <v>517</v>
      </c>
      <c r="U266">
        <v>119</v>
      </c>
    </row>
    <row r="267" spans="1:21" x14ac:dyDescent="0.45">
      <c r="A267">
        <v>261</v>
      </c>
      <c r="B267" t="str">
        <f t="shared" si="35"/>
        <v>task_id_573.dfy-2</v>
      </c>
      <c r="C267" t="s">
        <v>54</v>
      </c>
      <c r="D267">
        <v>2</v>
      </c>
      <c r="E267">
        <v>0</v>
      </c>
      <c r="F267">
        <v>15.668100000000001</v>
      </c>
      <c r="G267">
        <v>2.3923000000000001</v>
      </c>
      <c r="H267">
        <v>15.6656</v>
      </c>
      <c r="I267">
        <v>-1</v>
      </c>
      <c r="J267">
        <v>0</v>
      </c>
      <c r="K267">
        <v>0</v>
      </c>
      <c r="L267">
        <f t="shared" si="29"/>
        <v>0</v>
      </c>
      <c r="M267">
        <f t="shared" si="30"/>
        <v>0</v>
      </c>
      <c r="N267">
        <f t="shared" si="31"/>
        <v>0</v>
      </c>
      <c r="O267">
        <f t="shared" si="32"/>
        <v>0</v>
      </c>
      <c r="P267">
        <f t="shared" si="33"/>
        <v>82</v>
      </c>
      <c r="Q267">
        <f>VLOOKUP(C267,Locs!A:C,3,0)</f>
        <v>56</v>
      </c>
      <c r="R267">
        <f>VLOOKUP(C267,Locs!A:F,6,0)</f>
        <v>8</v>
      </c>
      <c r="S267">
        <f t="shared" si="34"/>
        <v>0</v>
      </c>
      <c r="T267" t="s">
        <v>518</v>
      </c>
      <c r="U267">
        <v>82</v>
      </c>
    </row>
    <row r="268" spans="1:21" x14ac:dyDescent="0.45">
      <c r="A268">
        <v>262</v>
      </c>
      <c r="B268" t="str">
        <f t="shared" si="35"/>
        <v>task_id_573.dfy-3</v>
      </c>
      <c r="C268" t="s">
        <v>54</v>
      </c>
      <c r="D268">
        <v>3</v>
      </c>
      <c r="E268">
        <v>0</v>
      </c>
      <c r="F268">
        <v>32.0383</v>
      </c>
      <c r="G268">
        <v>27.819700000000001</v>
      </c>
      <c r="H268">
        <v>32.035800000000002</v>
      </c>
      <c r="I268">
        <v>-1</v>
      </c>
      <c r="J268">
        <v>0</v>
      </c>
      <c r="K268">
        <v>0</v>
      </c>
      <c r="L268">
        <f t="shared" si="29"/>
        <v>0</v>
      </c>
      <c r="M268">
        <f t="shared" si="30"/>
        <v>0</v>
      </c>
      <c r="N268">
        <f t="shared" si="31"/>
        <v>0</v>
      </c>
      <c r="O268">
        <f t="shared" si="32"/>
        <v>0</v>
      </c>
      <c r="P268">
        <f t="shared" si="33"/>
        <v>163</v>
      </c>
      <c r="Q268">
        <f>VLOOKUP(C268,Locs!A:C,3,0)</f>
        <v>56</v>
      </c>
      <c r="R268">
        <f>VLOOKUP(C268,Locs!A:F,6,0)</f>
        <v>8</v>
      </c>
      <c r="S268">
        <f t="shared" si="34"/>
        <v>0</v>
      </c>
      <c r="T268" t="s">
        <v>519</v>
      </c>
      <c r="U268">
        <v>163</v>
      </c>
    </row>
    <row r="269" spans="1:21" x14ac:dyDescent="0.45">
      <c r="A269">
        <v>263</v>
      </c>
      <c r="B269" t="str">
        <f t="shared" si="35"/>
        <v>task_id_573.dfy-4</v>
      </c>
      <c r="C269" t="s">
        <v>54</v>
      </c>
      <c r="D269">
        <v>4</v>
      </c>
      <c r="E269">
        <v>0</v>
      </c>
      <c r="F269">
        <v>24.468399999999999</v>
      </c>
      <c r="G269">
        <v>2.3820999999999999</v>
      </c>
      <c r="H269">
        <v>24.448799999999999</v>
      </c>
      <c r="I269">
        <v>-1</v>
      </c>
      <c r="J269">
        <v>0</v>
      </c>
      <c r="K269">
        <v>0</v>
      </c>
      <c r="L269">
        <f t="shared" si="29"/>
        <v>0</v>
      </c>
      <c r="M269">
        <f t="shared" si="30"/>
        <v>0</v>
      </c>
      <c r="N269">
        <f t="shared" si="31"/>
        <v>0</v>
      </c>
      <c r="O269">
        <f t="shared" si="32"/>
        <v>0</v>
      </c>
      <c r="P269">
        <f t="shared" si="33"/>
        <v>115</v>
      </c>
      <c r="Q269">
        <f>VLOOKUP(C269,Locs!A:C,3,0)</f>
        <v>56</v>
      </c>
      <c r="R269">
        <f>VLOOKUP(C269,Locs!A:F,6,0)</f>
        <v>8</v>
      </c>
      <c r="S269">
        <f t="shared" si="34"/>
        <v>0</v>
      </c>
      <c r="T269" t="s">
        <v>834</v>
      </c>
      <c r="U269">
        <v>115</v>
      </c>
    </row>
    <row r="270" spans="1:21" x14ac:dyDescent="0.45">
      <c r="A270">
        <v>264</v>
      </c>
      <c r="B270" t="str">
        <f t="shared" si="35"/>
        <v>task_id_573.dfy-5</v>
      </c>
      <c r="C270" t="s">
        <v>54</v>
      </c>
      <c r="D270">
        <v>5</v>
      </c>
      <c r="E270">
        <v>0</v>
      </c>
      <c r="F270">
        <v>31.788799999999998</v>
      </c>
      <c r="G270">
        <v>1.8036000000000001</v>
      </c>
      <c r="H270">
        <v>31.786799999999999</v>
      </c>
      <c r="I270">
        <v>-1</v>
      </c>
      <c r="J270">
        <v>0</v>
      </c>
      <c r="K270">
        <v>0</v>
      </c>
      <c r="L270">
        <f t="shared" si="29"/>
        <v>0</v>
      </c>
      <c r="M270">
        <f t="shared" si="30"/>
        <v>0</v>
      </c>
      <c r="N270">
        <f t="shared" si="31"/>
        <v>0</v>
      </c>
      <c r="O270">
        <f t="shared" si="32"/>
        <v>0</v>
      </c>
      <c r="P270">
        <f t="shared" si="33"/>
        <v>164</v>
      </c>
      <c r="Q270">
        <f>VLOOKUP(C270,Locs!A:C,3,0)</f>
        <v>56</v>
      </c>
      <c r="R270">
        <f>VLOOKUP(C270,Locs!A:F,6,0)</f>
        <v>8</v>
      </c>
      <c r="S270">
        <f t="shared" si="34"/>
        <v>0</v>
      </c>
      <c r="T270" t="s">
        <v>835</v>
      </c>
      <c r="U270">
        <v>164</v>
      </c>
    </row>
    <row r="271" spans="1:21" x14ac:dyDescent="0.45">
      <c r="A271">
        <v>265</v>
      </c>
      <c r="B271" t="str">
        <f t="shared" si="35"/>
        <v>task_id_576.dfy-1</v>
      </c>
      <c r="C271" t="s">
        <v>55</v>
      </c>
      <c r="D271">
        <v>1</v>
      </c>
      <c r="E271">
        <v>0</v>
      </c>
      <c r="F271">
        <v>7.3471000000000002</v>
      </c>
      <c r="G271">
        <v>0.88739999999999997</v>
      </c>
      <c r="H271">
        <v>7.3243</v>
      </c>
      <c r="I271">
        <v>1</v>
      </c>
      <c r="J271">
        <v>0</v>
      </c>
      <c r="K271">
        <v>0</v>
      </c>
      <c r="L271">
        <f t="shared" si="29"/>
        <v>0</v>
      </c>
      <c r="M271">
        <f t="shared" si="30"/>
        <v>0</v>
      </c>
      <c r="N271">
        <f t="shared" si="31"/>
        <v>0</v>
      </c>
      <c r="O271">
        <f t="shared" si="32"/>
        <v>0</v>
      </c>
      <c r="P271">
        <f t="shared" si="33"/>
        <v>33</v>
      </c>
      <c r="Q271">
        <f>VLOOKUP(C271,Locs!A:C,3,0)</f>
        <v>34</v>
      </c>
      <c r="R271">
        <f>VLOOKUP(C271,Locs!A:F,6,0)</f>
        <v>5</v>
      </c>
      <c r="S271">
        <f t="shared" si="34"/>
        <v>0</v>
      </c>
      <c r="T271" t="s">
        <v>520</v>
      </c>
      <c r="U271">
        <v>33</v>
      </c>
    </row>
    <row r="272" spans="1:21" x14ac:dyDescent="0.45">
      <c r="A272">
        <v>266</v>
      </c>
      <c r="B272" t="str">
        <f t="shared" si="35"/>
        <v>task_id_576.dfy-2</v>
      </c>
      <c r="C272" t="s">
        <v>55</v>
      </c>
      <c r="D272">
        <v>2</v>
      </c>
      <c r="E272">
        <v>0</v>
      </c>
      <c r="F272">
        <v>7.6668000000000003</v>
      </c>
      <c r="G272">
        <v>1.3042</v>
      </c>
      <c r="H272">
        <v>7.6643999999999997</v>
      </c>
      <c r="I272">
        <v>1</v>
      </c>
      <c r="J272">
        <v>0</v>
      </c>
      <c r="K272">
        <v>0</v>
      </c>
      <c r="L272">
        <f t="shared" si="29"/>
        <v>0</v>
      </c>
      <c r="M272">
        <f t="shared" si="30"/>
        <v>0</v>
      </c>
      <c r="N272">
        <f t="shared" si="31"/>
        <v>0</v>
      </c>
      <c r="O272">
        <f t="shared" si="32"/>
        <v>0</v>
      </c>
      <c r="P272">
        <f t="shared" si="33"/>
        <v>33</v>
      </c>
      <c r="Q272">
        <f>VLOOKUP(C272,Locs!A:C,3,0)</f>
        <v>34</v>
      </c>
      <c r="R272">
        <f>VLOOKUP(C272,Locs!A:F,6,0)</f>
        <v>5</v>
      </c>
      <c r="S272">
        <f t="shared" si="34"/>
        <v>0</v>
      </c>
      <c r="T272" t="s">
        <v>521</v>
      </c>
      <c r="U272">
        <v>33</v>
      </c>
    </row>
    <row r="273" spans="1:21" x14ac:dyDescent="0.45">
      <c r="A273">
        <v>267</v>
      </c>
      <c r="B273" t="str">
        <f t="shared" si="35"/>
        <v>task_id_576.dfy-3</v>
      </c>
      <c r="C273" t="s">
        <v>55</v>
      </c>
      <c r="D273">
        <v>3</v>
      </c>
      <c r="E273">
        <v>0</v>
      </c>
      <c r="F273">
        <v>6.1531000000000002</v>
      </c>
      <c r="G273">
        <v>1.3829</v>
      </c>
      <c r="H273">
        <v>6.1502999999999997</v>
      </c>
      <c r="I273">
        <v>-1</v>
      </c>
      <c r="J273">
        <v>0</v>
      </c>
      <c r="K273">
        <v>0</v>
      </c>
      <c r="L273">
        <f t="shared" si="29"/>
        <v>0</v>
      </c>
      <c r="M273">
        <f t="shared" si="30"/>
        <v>0</v>
      </c>
      <c r="N273">
        <f t="shared" si="31"/>
        <v>0</v>
      </c>
      <c r="O273">
        <f t="shared" si="32"/>
        <v>0</v>
      </c>
      <c r="P273">
        <f t="shared" si="33"/>
        <v>33</v>
      </c>
      <c r="Q273">
        <f>VLOOKUP(C273,Locs!A:C,3,0)</f>
        <v>34</v>
      </c>
      <c r="R273">
        <f>VLOOKUP(C273,Locs!A:F,6,0)</f>
        <v>5</v>
      </c>
      <c r="S273">
        <f t="shared" si="34"/>
        <v>0</v>
      </c>
      <c r="T273" t="s">
        <v>522</v>
      </c>
      <c r="U273">
        <v>33</v>
      </c>
    </row>
    <row r="274" spans="1:21" x14ac:dyDescent="0.45">
      <c r="A274">
        <v>268</v>
      </c>
      <c r="B274" t="str">
        <f t="shared" si="35"/>
        <v>task_id_576.dfy-4</v>
      </c>
      <c r="C274" t="s">
        <v>55</v>
      </c>
      <c r="D274">
        <v>4</v>
      </c>
      <c r="E274">
        <v>0</v>
      </c>
      <c r="F274">
        <v>6.5857999999999999</v>
      </c>
      <c r="G274">
        <v>0.89559999999999995</v>
      </c>
      <c r="H274">
        <v>6.5675999999999997</v>
      </c>
      <c r="I274">
        <v>1</v>
      </c>
      <c r="J274">
        <v>0</v>
      </c>
      <c r="K274">
        <v>0</v>
      </c>
      <c r="L274">
        <f t="shared" si="29"/>
        <v>0</v>
      </c>
      <c r="M274">
        <f t="shared" si="30"/>
        <v>0</v>
      </c>
      <c r="N274">
        <f t="shared" si="31"/>
        <v>0</v>
      </c>
      <c r="O274">
        <f t="shared" si="32"/>
        <v>0</v>
      </c>
      <c r="P274">
        <f t="shared" si="33"/>
        <v>33</v>
      </c>
      <c r="Q274">
        <f>VLOOKUP(C274,Locs!A:C,3,0)</f>
        <v>34</v>
      </c>
      <c r="R274">
        <f>VLOOKUP(C274,Locs!A:F,6,0)</f>
        <v>5</v>
      </c>
      <c r="S274">
        <f t="shared" si="34"/>
        <v>0</v>
      </c>
      <c r="T274" t="s">
        <v>841</v>
      </c>
      <c r="U274">
        <v>33</v>
      </c>
    </row>
    <row r="275" spans="1:21" x14ac:dyDescent="0.45">
      <c r="A275">
        <v>269</v>
      </c>
      <c r="B275" t="str">
        <f t="shared" si="35"/>
        <v>task_id_576.dfy-5</v>
      </c>
      <c r="C275" t="s">
        <v>55</v>
      </c>
      <c r="D275">
        <v>5</v>
      </c>
      <c r="E275">
        <v>0</v>
      </c>
      <c r="F275">
        <v>6.0052000000000003</v>
      </c>
      <c r="G275">
        <v>0.86619999999999997</v>
      </c>
      <c r="H275">
        <v>6.0034999999999998</v>
      </c>
      <c r="I275">
        <v>1</v>
      </c>
      <c r="J275">
        <v>0</v>
      </c>
      <c r="K275">
        <v>0</v>
      </c>
      <c r="L275">
        <f t="shared" si="29"/>
        <v>0</v>
      </c>
      <c r="M275">
        <f t="shared" si="30"/>
        <v>0</v>
      </c>
      <c r="N275">
        <f t="shared" si="31"/>
        <v>0</v>
      </c>
      <c r="O275">
        <f t="shared" si="32"/>
        <v>0</v>
      </c>
      <c r="P275">
        <f t="shared" si="33"/>
        <v>33</v>
      </c>
      <c r="Q275">
        <f>VLOOKUP(C275,Locs!A:C,3,0)</f>
        <v>34</v>
      </c>
      <c r="R275">
        <f>VLOOKUP(C275,Locs!A:F,6,0)</f>
        <v>5</v>
      </c>
      <c r="S275">
        <f t="shared" si="34"/>
        <v>0</v>
      </c>
      <c r="T275" t="s">
        <v>842</v>
      </c>
      <c r="U275">
        <v>33</v>
      </c>
    </row>
    <row r="276" spans="1:21" x14ac:dyDescent="0.45">
      <c r="A276">
        <v>270</v>
      </c>
      <c r="B276" t="str">
        <f t="shared" si="35"/>
        <v>task_id_578.dfy-1</v>
      </c>
      <c r="C276" t="s">
        <v>56</v>
      </c>
      <c r="D276">
        <v>1</v>
      </c>
      <c r="E276">
        <v>0</v>
      </c>
      <c r="F276">
        <v>5.7042999999999999</v>
      </c>
      <c r="G276">
        <v>1.2115</v>
      </c>
      <c r="H276">
        <v>5.6811999999999996</v>
      </c>
      <c r="I276">
        <v>1</v>
      </c>
      <c r="J276">
        <v>0</v>
      </c>
      <c r="K276">
        <v>0</v>
      </c>
      <c r="L276">
        <f t="shared" si="29"/>
        <v>0</v>
      </c>
      <c r="M276">
        <f t="shared" si="30"/>
        <v>0</v>
      </c>
      <c r="N276">
        <f t="shared" si="31"/>
        <v>0</v>
      </c>
      <c r="O276">
        <f t="shared" si="32"/>
        <v>0</v>
      </c>
      <c r="P276">
        <f t="shared" si="33"/>
        <v>20</v>
      </c>
      <c r="Q276">
        <f>VLOOKUP(C276,Locs!A:C,3,0)</f>
        <v>23</v>
      </c>
      <c r="R276">
        <f>VLOOKUP(C276,Locs!A:F,6,0)</f>
        <v>3</v>
      </c>
      <c r="S276">
        <f t="shared" si="34"/>
        <v>0</v>
      </c>
      <c r="T276" t="s">
        <v>523</v>
      </c>
      <c r="U276">
        <v>20</v>
      </c>
    </row>
    <row r="277" spans="1:21" x14ac:dyDescent="0.45">
      <c r="A277">
        <v>271</v>
      </c>
      <c r="B277" t="str">
        <f t="shared" si="35"/>
        <v>task_id_578.dfy-2</v>
      </c>
      <c r="C277" t="s">
        <v>56</v>
      </c>
      <c r="D277">
        <v>2</v>
      </c>
      <c r="E277">
        <v>0</v>
      </c>
      <c r="F277">
        <v>5.5406000000000004</v>
      </c>
      <c r="G277">
        <v>1.1949000000000001</v>
      </c>
      <c r="H277">
        <v>5.5377999999999998</v>
      </c>
      <c r="I277">
        <v>1</v>
      </c>
      <c r="J277">
        <v>0</v>
      </c>
      <c r="K277">
        <v>0</v>
      </c>
      <c r="L277">
        <f t="shared" si="29"/>
        <v>0</v>
      </c>
      <c r="M277">
        <f t="shared" si="30"/>
        <v>0</v>
      </c>
      <c r="N277">
        <f t="shared" si="31"/>
        <v>0</v>
      </c>
      <c r="O277">
        <f t="shared" si="32"/>
        <v>0</v>
      </c>
      <c r="P277">
        <f t="shared" si="33"/>
        <v>20</v>
      </c>
      <c r="Q277">
        <f>VLOOKUP(C277,Locs!A:C,3,0)</f>
        <v>23</v>
      </c>
      <c r="R277">
        <f>VLOOKUP(C277,Locs!A:F,6,0)</f>
        <v>3</v>
      </c>
      <c r="S277">
        <f t="shared" si="34"/>
        <v>0</v>
      </c>
      <c r="T277" t="s">
        <v>524</v>
      </c>
      <c r="U277">
        <v>20</v>
      </c>
    </row>
    <row r="278" spans="1:21" x14ac:dyDescent="0.45">
      <c r="A278">
        <v>272</v>
      </c>
      <c r="B278" t="str">
        <f t="shared" si="35"/>
        <v>task_id_578.dfy-3</v>
      </c>
      <c r="C278" t="s">
        <v>56</v>
      </c>
      <c r="D278">
        <v>3</v>
      </c>
      <c r="E278">
        <v>0</v>
      </c>
      <c r="F278">
        <v>7.3948</v>
      </c>
      <c r="G278">
        <v>1.1997</v>
      </c>
      <c r="H278">
        <v>7.3922999999999996</v>
      </c>
      <c r="I278">
        <v>1</v>
      </c>
      <c r="J278">
        <v>0</v>
      </c>
      <c r="K278">
        <v>0</v>
      </c>
      <c r="L278">
        <f t="shared" si="29"/>
        <v>0</v>
      </c>
      <c r="M278">
        <f t="shared" si="30"/>
        <v>0</v>
      </c>
      <c r="N278">
        <f t="shared" si="31"/>
        <v>0</v>
      </c>
      <c r="O278">
        <f t="shared" si="32"/>
        <v>0</v>
      </c>
      <c r="P278">
        <f t="shared" si="33"/>
        <v>24</v>
      </c>
      <c r="Q278">
        <f>VLOOKUP(C278,Locs!A:C,3,0)</f>
        <v>23</v>
      </c>
      <c r="R278">
        <f>VLOOKUP(C278,Locs!A:F,6,0)</f>
        <v>3</v>
      </c>
      <c r="S278">
        <f t="shared" si="34"/>
        <v>0</v>
      </c>
      <c r="T278" t="s">
        <v>525</v>
      </c>
      <c r="U278">
        <v>24</v>
      </c>
    </row>
    <row r="279" spans="1:21" x14ac:dyDescent="0.45">
      <c r="A279">
        <v>273</v>
      </c>
      <c r="B279" t="str">
        <f t="shared" si="35"/>
        <v>task_id_578.dfy-4</v>
      </c>
      <c r="C279" t="s">
        <v>56</v>
      </c>
      <c r="D279">
        <v>4</v>
      </c>
      <c r="E279">
        <v>0</v>
      </c>
      <c r="F279">
        <v>5.3353999999999999</v>
      </c>
      <c r="G279">
        <v>1.1205000000000001</v>
      </c>
      <c r="H279">
        <v>5.3125</v>
      </c>
      <c r="I279">
        <v>1</v>
      </c>
      <c r="J279">
        <v>0</v>
      </c>
      <c r="K279">
        <v>0</v>
      </c>
      <c r="L279">
        <f t="shared" si="29"/>
        <v>0</v>
      </c>
      <c r="M279">
        <f t="shared" si="30"/>
        <v>0</v>
      </c>
      <c r="N279">
        <f t="shared" si="31"/>
        <v>0</v>
      </c>
      <c r="O279">
        <f t="shared" si="32"/>
        <v>0</v>
      </c>
      <c r="P279">
        <f t="shared" si="33"/>
        <v>20</v>
      </c>
      <c r="Q279">
        <f>VLOOKUP(C279,Locs!A:C,3,0)</f>
        <v>23</v>
      </c>
      <c r="R279">
        <f>VLOOKUP(C279,Locs!A:F,6,0)</f>
        <v>3</v>
      </c>
      <c r="S279">
        <f t="shared" si="34"/>
        <v>0</v>
      </c>
      <c r="T279" t="s">
        <v>1131</v>
      </c>
      <c r="U279">
        <v>20</v>
      </c>
    </row>
    <row r="280" spans="1:21" x14ac:dyDescent="0.45">
      <c r="A280">
        <v>274</v>
      </c>
      <c r="B280" t="str">
        <f t="shared" si="35"/>
        <v>task_id_578.dfy-5</v>
      </c>
      <c r="C280" t="s">
        <v>56</v>
      </c>
      <c r="D280">
        <v>5</v>
      </c>
      <c r="E280">
        <v>0</v>
      </c>
      <c r="F280">
        <v>6.3987999999999996</v>
      </c>
      <c r="G280">
        <v>1.0137</v>
      </c>
      <c r="H280">
        <v>6.3968999999999996</v>
      </c>
      <c r="I280">
        <v>1</v>
      </c>
      <c r="J280">
        <v>0</v>
      </c>
      <c r="K280">
        <v>0</v>
      </c>
      <c r="L280">
        <f t="shared" si="29"/>
        <v>0</v>
      </c>
      <c r="M280">
        <f t="shared" si="30"/>
        <v>0</v>
      </c>
      <c r="N280">
        <f t="shared" si="31"/>
        <v>0</v>
      </c>
      <c r="O280">
        <f t="shared" si="32"/>
        <v>0</v>
      </c>
      <c r="P280">
        <f t="shared" si="33"/>
        <v>20</v>
      </c>
      <c r="Q280">
        <f>VLOOKUP(C280,Locs!A:C,3,0)</f>
        <v>23</v>
      </c>
      <c r="R280">
        <f>VLOOKUP(C280,Locs!A:F,6,0)</f>
        <v>3</v>
      </c>
      <c r="S280">
        <f t="shared" si="34"/>
        <v>0</v>
      </c>
      <c r="T280" t="s">
        <v>1132</v>
      </c>
      <c r="U280">
        <v>20</v>
      </c>
    </row>
    <row r="281" spans="1:21" x14ac:dyDescent="0.45">
      <c r="A281">
        <v>275</v>
      </c>
      <c r="B281" t="str">
        <f t="shared" si="35"/>
        <v>task_id_579.dfy-1</v>
      </c>
      <c r="C281" t="s">
        <v>57</v>
      </c>
      <c r="D281">
        <v>1</v>
      </c>
      <c r="E281">
        <v>0</v>
      </c>
      <c r="F281">
        <v>8.9489999999999998</v>
      </c>
      <c r="G281">
        <v>2.5470999999999999</v>
      </c>
      <c r="H281">
        <v>8.9259000000000004</v>
      </c>
      <c r="I281">
        <v>0</v>
      </c>
      <c r="J281">
        <v>0</v>
      </c>
      <c r="K281">
        <v>0</v>
      </c>
      <c r="L281">
        <f t="shared" si="29"/>
        <v>0</v>
      </c>
      <c r="M281">
        <f t="shared" si="30"/>
        <v>0</v>
      </c>
      <c r="N281">
        <f t="shared" si="31"/>
        <v>0</v>
      </c>
      <c r="O281">
        <f t="shared" si="32"/>
        <v>0</v>
      </c>
      <c r="P281">
        <f t="shared" si="33"/>
        <v>55</v>
      </c>
      <c r="Q281">
        <f>VLOOKUP(C281,Locs!A:C,3,0)</f>
        <v>49</v>
      </c>
      <c r="R281">
        <f>VLOOKUP(C281,Locs!A:F,6,0)</f>
        <v>2</v>
      </c>
      <c r="S281">
        <f t="shared" si="34"/>
        <v>0</v>
      </c>
      <c r="T281" t="s">
        <v>526</v>
      </c>
      <c r="U281">
        <v>55</v>
      </c>
    </row>
    <row r="282" spans="1:21" x14ac:dyDescent="0.45">
      <c r="A282">
        <v>276</v>
      </c>
      <c r="B282" t="str">
        <f t="shared" si="35"/>
        <v>task_id_579.dfy-2</v>
      </c>
      <c r="C282" t="s">
        <v>57</v>
      </c>
      <c r="D282">
        <v>2</v>
      </c>
      <c r="E282">
        <v>0</v>
      </c>
      <c r="F282">
        <v>8.8632000000000009</v>
      </c>
      <c r="G282">
        <v>2.4255</v>
      </c>
      <c r="H282">
        <v>8.8606999999999996</v>
      </c>
      <c r="I282">
        <v>0</v>
      </c>
      <c r="J282">
        <v>0</v>
      </c>
      <c r="K282">
        <v>0</v>
      </c>
      <c r="L282">
        <f t="shared" si="29"/>
        <v>0</v>
      </c>
      <c r="M282">
        <f t="shared" si="30"/>
        <v>0</v>
      </c>
      <c r="N282">
        <f t="shared" si="31"/>
        <v>0</v>
      </c>
      <c r="O282">
        <f t="shared" si="32"/>
        <v>0</v>
      </c>
      <c r="P282">
        <f t="shared" si="33"/>
        <v>55</v>
      </c>
      <c r="Q282">
        <f>VLOOKUP(C282,Locs!A:C,3,0)</f>
        <v>49</v>
      </c>
      <c r="R282">
        <f>VLOOKUP(C282,Locs!A:F,6,0)</f>
        <v>2</v>
      </c>
      <c r="S282">
        <f t="shared" si="34"/>
        <v>0</v>
      </c>
      <c r="T282" t="s">
        <v>527</v>
      </c>
      <c r="U282">
        <v>55</v>
      </c>
    </row>
    <row r="283" spans="1:21" x14ac:dyDescent="0.45">
      <c r="A283">
        <v>277</v>
      </c>
      <c r="B283" t="str">
        <f t="shared" si="35"/>
        <v>task_id_579.dfy-3</v>
      </c>
      <c r="C283" t="s">
        <v>57</v>
      </c>
      <c r="D283">
        <v>3</v>
      </c>
      <c r="E283">
        <v>0</v>
      </c>
      <c r="F283">
        <v>11.863899999999999</v>
      </c>
      <c r="G283">
        <v>2.5005000000000002</v>
      </c>
      <c r="H283">
        <v>11.8614</v>
      </c>
      <c r="I283">
        <v>1</v>
      </c>
      <c r="J283">
        <v>0</v>
      </c>
      <c r="K283">
        <v>0</v>
      </c>
      <c r="L283">
        <f t="shared" si="29"/>
        <v>0</v>
      </c>
      <c r="M283">
        <f t="shared" si="30"/>
        <v>0</v>
      </c>
      <c r="N283">
        <f t="shared" si="31"/>
        <v>0</v>
      </c>
      <c r="O283">
        <f t="shared" si="32"/>
        <v>0</v>
      </c>
      <c r="P283">
        <f t="shared" si="33"/>
        <v>50</v>
      </c>
      <c r="Q283">
        <f>VLOOKUP(C283,Locs!A:C,3,0)</f>
        <v>49</v>
      </c>
      <c r="R283">
        <f>VLOOKUP(C283,Locs!A:F,6,0)</f>
        <v>2</v>
      </c>
      <c r="S283">
        <f t="shared" si="34"/>
        <v>0</v>
      </c>
      <c r="T283" t="s">
        <v>528</v>
      </c>
      <c r="U283">
        <v>50</v>
      </c>
    </row>
    <row r="284" spans="1:21" x14ac:dyDescent="0.45">
      <c r="A284">
        <v>278</v>
      </c>
      <c r="B284" t="str">
        <f t="shared" si="35"/>
        <v>task_id_579.dfy-4</v>
      </c>
      <c r="C284" t="s">
        <v>57</v>
      </c>
      <c r="D284">
        <v>4</v>
      </c>
      <c r="E284">
        <v>0</v>
      </c>
      <c r="F284">
        <v>10.510899999999999</v>
      </c>
      <c r="G284">
        <v>2.3727999999999998</v>
      </c>
      <c r="H284">
        <v>10.490600000000001</v>
      </c>
      <c r="I284">
        <v>0</v>
      </c>
      <c r="J284">
        <v>0</v>
      </c>
      <c r="K284">
        <v>0</v>
      </c>
      <c r="L284">
        <f t="shared" si="29"/>
        <v>0</v>
      </c>
      <c r="M284">
        <f t="shared" si="30"/>
        <v>0</v>
      </c>
      <c r="N284">
        <f t="shared" si="31"/>
        <v>0</v>
      </c>
      <c r="O284">
        <f t="shared" si="32"/>
        <v>0</v>
      </c>
      <c r="P284">
        <f t="shared" si="33"/>
        <v>55</v>
      </c>
      <c r="Q284">
        <f>VLOOKUP(C284,Locs!A:C,3,0)</f>
        <v>49</v>
      </c>
      <c r="R284">
        <f>VLOOKUP(C284,Locs!A:F,6,0)</f>
        <v>2</v>
      </c>
      <c r="S284">
        <f t="shared" si="34"/>
        <v>0</v>
      </c>
      <c r="T284" t="s">
        <v>738</v>
      </c>
      <c r="U284">
        <v>55</v>
      </c>
    </row>
    <row r="285" spans="1:21" x14ac:dyDescent="0.45">
      <c r="A285">
        <v>279</v>
      </c>
      <c r="B285" t="str">
        <f t="shared" si="35"/>
        <v>task_id_579.dfy-5</v>
      </c>
      <c r="C285" t="s">
        <v>57</v>
      </c>
      <c r="D285">
        <v>5</v>
      </c>
      <c r="E285">
        <v>0</v>
      </c>
      <c r="F285">
        <v>12.225099999999999</v>
      </c>
      <c r="G285">
        <v>2.4464000000000001</v>
      </c>
      <c r="H285">
        <v>12.2227</v>
      </c>
      <c r="I285">
        <v>-1</v>
      </c>
      <c r="J285">
        <v>0</v>
      </c>
      <c r="K285">
        <v>0</v>
      </c>
      <c r="L285">
        <f t="shared" si="29"/>
        <v>0</v>
      </c>
      <c r="M285">
        <f t="shared" si="30"/>
        <v>0</v>
      </c>
      <c r="N285">
        <f t="shared" si="31"/>
        <v>0</v>
      </c>
      <c r="O285">
        <f t="shared" si="32"/>
        <v>0</v>
      </c>
      <c r="P285">
        <f t="shared" si="33"/>
        <v>51</v>
      </c>
      <c r="Q285">
        <f>VLOOKUP(C285,Locs!A:C,3,0)</f>
        <v>49</v>
      </c>
      <c r="R285">
        <f>VLOOKUP(C285,Locs!A:F,6,0)</f>
        <v>2</v>
      </c>
      <c r="S285">
        <f t="shared" si="34"/>
        <v>0</v>
      </c>
      <c r="T285" t="s">
        <v>847</v>
      </c>
      <c r="U285">
        <v>51</v>
      </c>
    </row>
    <row r="286" spans="1:21" x14ac:dyDescent="0.45">
      <c r="A286">
        <v>280</v>
      </c>
      <c r="B286" t="str">
        <f t="shared" si="35"/>
        <v>task_id_587.dfy-1</v>
      </c>
      <c r="C286" t="s">
        <v>58</v>
      </c>
      <c r="D286">
        <v>1</v>
      </c>
      <c r="E286">
        <v>1</v>
      </c>
      <c r="F286">
        <v>3.4485999999999999</v>
      </c>
      <c r="G286">
        <v>1.2538</v>
      </c>
      <c r="H286">
        <v>3.4297</v>
      </c>
      <c r="I286">
        <v>1</v>
      </c>
      <c r="J286">
        <v>1</v>
      </c>
      <c r="K286">
        <v>1</v>
      </c>
      <c r="L286">
        <f t="shared" si="29"/>
        <v>3</v>
      </c>
      <c r="M286">
        <f t="shared" si="30"/>
        <v>1</v>
      </c>
      <c r="N286">
        <f t="shared" si="31"/>
        <v>1</v>
      </c>
      <c r="O286">
        <f t="shared" si="32"/>
        <v>1</v>
      </c>
      <c r="P286">
        <f t="shared" si="33"/>
        <v>15</v>
      </c>
      <c r="Q286">
        <f>VLOOKUP(C286,Locs!A:C,3,0)</f>
        <v>15</v>
      </c>
      <c r="R286">
        <f>VLOOKUP(C286,Locs!A:F,6,0)</f>
        <v>0</v>
      </c>
      <c r="S286">
        <f t="shared" si="34"/>
        <v>1</v>
      </c>
      <c r="T286" t="s">
        <v>529</v>
      </c>
      <c r="U286">
        <v>15</v>
      </c>
    </row>
    <row r="287" spans="1:21" x14ac:dyDescent="0.45">
      <c r="A287">
        <v>281</v>
      </c>
      <c r="B287" t="str">
        <f t="shared" si="35"/>
        <v>task_id_587.dfy-2</v>
      </c>
      <c r="C287" t="s">
        <v>58</v>
      </c>
      <c r="D287">
        <v>2</v>
      </c>
      <c r="E287">
        <v>1</v>
      </c>
      <c r="F287">
        <v>3.4430000000000001</v>
      </c>
      <c r="G287">
        <v>1.1229</v>
      </c>
      <c r="H287">
        <v>3.4390000000000001</v>
      </c>
      <c r="I287">
        <v>1</v>
      </c>
      <c r="J287">
        <v>1</v>
      </c>
      <c r="K287">
        <v>1</v>
      </c>
      <c r="L287">
        <f t="shared" si="29"/>
        <v>3</v>
      </c>
      <c r="M287">
        <f t="shared" si="30"/>
        <v>1</v>
      </c>
      <c r="N287">
        <f t="shared" si="31"/>
        <v>1</v>
      </c>
      <c r="O287">
        <f t="shared" si="32"/>
        <v>1</v>
      </c>
      <c r="P287">
        <f t="shared" si="33"/>
        <v>15</v>
      </c>
      <c r="Q287">
        <f>VLOOKUP(C287,Locs!A:C,3,0)</f>
        <v>15</v>
      </c>
      <c r="R287">
        <f>VLOOKUP(C287,Locs!A:F,6,0)</f>
        <v>0</v>
      </c>
      <c r="S287">
        <f t="shared" si="34"/>
        <v>1</v>
      </c>
      <c r="T287" t="s">
        <v>530</v>
      </c>
      <c r="U287">
        <v>15</v>
      </c>
    </row>
    <row r="288" spans="1:21" x14ac:dyDescent="0.45">
      <c r="A288">
        <v>282</v>
      </c>
      <c r="B288" t="str">
        <f t="shared" si="35"/>
        <v>task_id_587.dfy-3</v>
      </c>
      <c r="C288" t="s">
        <v>58</v>
      </c>
      <c r="D288">
        <v>3</v>
      </c>
      <c r="E288">
        <v>1</v>
      </c>
      <c r="F288">
        <v>8.7302</v>
      </c>
      <c r="G288">
        <v>1.1302000000000001</v>
      </c>
      <c r="H288">
        <v>8.7278000000000002</v>
      </c>
      <c r="I288">
        <v>1</v>
      </c>
      <c r="J288">
        <v>1</v>
      </c>
      <c r="K288">
        <v>1</v>
      </c>
      <c r="L288">
        <f t="shared" si="29"/>
        <v>3</v>
      </c>
      <c r="M288">
        <f t="shared" si="30"/>
        <v>1</v>
      </c>
      <c r="N288">
        <f t="shared" si="31"/>
        <v>1</v>
      </c>
      <c r="O288">
        <f t="shared" si="32"/>
        <v>1</v>
      </c>
      <c r="P288">
        <f t="shared" si="33"/>
        <v>15</v>
      </c>
      <c r="Q288">
        <f>VLOOKUP(C288,Locs!A:C,3,0)</f>
        <v>15</v>
      </c>
      <c r="R288">
        <f>VLOOKUP(C288,Locs!A:F,6,0)</f>
        <v>0</v>
      </c>
      <c r="S288">
        <f t="shared" si="34"/>
        <v>1</v>
      </c>
      <c r="T288" t="s">
        <v>531</v>
      </c>
      <c r="U288">
        <v>15</v>
      </c>
    </row>
    <row r="289" spans="1:21" x14ac:dyDescent="0.45">
      <c r="A289">
        <v>283</v>
      </c>
      <c r="B289" t="str">
        <f t="shared" si="35"/>
        <v>task_id_594.dfy-1</v>
      </c>
      <c r="C289" t="s">
        <v>59</v>
      </c>
      <c r="D289">
        <v>1</v>
      </c>
      <c r="E289">
        <v>0</v>
      </c>
      <c r="F289">
        <v>8.6123999999999992</v>
      </c>
      <c r="G289">
        <v>1.7853000000000001</v>
      </c>
      <c r="H289">
        <v>8.5838999999999999</v>
      </c>
      <c r="I289">
        <v>-1</v>
      </c>
      <c r="J289">
        <v>0</v>
      </c>
      <c r="K289">
        <v>0</v>
      </c>
      <c r="L289">
        <f t="shared" si="29"/>
        <v>0</v>
      </c>
      <c r="M289">
        <f t="shared" si="30"/>
        <v>0</v>
      </c>
      <c r="N289">
        <f t="shared" si="31"/>
        <v>0</v>
      </c>
      <c r="O289">
        <f t="shared" si="32"/>
        <v>0</v>
      </c>
      <c r="P289">
        <f t="shared" si="33"/>
        <v>45</v>
      </c>
      <c r="Q289">
        <f>VLOOKUP(C289,Locs!A:C,3,0)</f>
        <v>48</v>
      </c>
      <c r="R289">
        <f>VLOOKUP(C289,Locs!A:F,6,0)</f>
        <v>6</v>
      </c>
      <c r="S289">
        <f t="shared" si="34"/>
        <v>0</v>
      </c>
      <c r="T289" t="s">
        <v>532</v>
      </c>
      <c r="U289">
        <v>45</v>
      </c>
    </row>
    <row r="290" spans="1:21" x14ac:dyDescent="0.45">
      <c r="A290">
        <v>284</v>
      </c>
      <c r="B290" t="str">
        <f t="shared" si="35"/>
        <v>task_id_594.dfy-2</v>
      </c>
      <c r="C290" t="s">
        <v>59</v>
      </c>
      <c r="D290">
        <v>2</v>
      </c>
      <c r="E290">
        <v>0</v>
      </c>
      <c r="F290">
        <v>8.1064000000000007</v>
      </c>
      <c r="G290">
        <v>1.7444999999999999</v>
      </c>
      <c r="H290">
        <v>8.1044999999999998</v>
      </c>
      <c r="I290">
        <v>-1</v>
      </c>
      <c r="J290">
        <v>0</v>
      </c>
      <c r="K290">
        <v>0</v>
      </c>
      <c r="L290">
        <f t="shared" si="29"/>
        <v>0</v>
      </c>
      <c r="M290">
        <f t="shared" si="30"/>
        <v>0</v>
      </c>
      <c r="N290">
        <f t="shared" si="31"/>
        <v>0</v>
      </c>
      <c r="O290">
        <f t="shared" si="32"/>
        <v>0</v>
      </c>
      <c r="P290">
        <f t="shared" si="33"/>
        <v>44</v>
      </c>
      <c r="Q290">
        <f>VLOOKUP(C290,Locs!A:C,3,0)</f>
        <v>48</v>
      </c>
      <c r="R290">
        <f>VLOOKUP(C290,Locs!A:F,6,0)</f>
        <v>6</v>
      </c>
      <c r="S290">
        <f t="shared" si="34"/>
        <v>0</v>
      </c>
      <c r="T290" t="s">
        <v>533</v>
      </c>
      <c r="U290">
        <v>44</v>
      </c>
    </row>
    <row r="291" spans="1:21" x14ac:dyDescent="0.45">
      <c r="A291">
        <v>285</v>
      </c>
      <c r="B291" t="str">
        <f t="shared" si="35"/>
        <v>task_id_594.dfy-3</v>
      </c>
      <c r="C291" t="s">
        <v>59</v>
      </c>
      <c r="D291">
        <v>3</v>
      </c>
      <c r="E291">
        <v>0</v>
      </c>
      <c r="F291">
        <v>8.1062999999999992</v>
      </c>
      <c r="G291">
        <v>1.7437</v>
      </c>
      <c r="H291">
        <v>8.1046999999999993</v>
      </c>
      <c r="I291">
        <v>-1</v>
      </c>
      <c r="J291">
        <v>0</v>
      </c>
      <c r="K291">
        <v>0</v>
      </c>
      <c r="L291">
        <f t="shared" si="29"/>
        <v>0</v>
      </c>
      <c r="M291">
        <f t="shared" si="30"/>
        <v>0</v>
      </c>
      <c r="N291">
        <f t="shared" si="31"/>
        <v>0</v>
      </c>
      <c r="O291">
        <f t="shared" si="32"/>
        <v>0</v>
      </c>
      <c r="P291">
        <f t="shared" si="33"/>
        <v>44</v>
      </c>
      <c r="Q291">
        <f>VLOOKUP(C291,Locs!A:C,3,0)</f>
        <v>48</v>
      </c>
      <c r="R291">
        <f>VLOOKUP(C291,Locs!A:F,6,0)</f>
        <v>6</v>
      </c>
      <c r="S291">
        <f t="shared" si="34"/>
        <v>0</v>
      </c>
      <c r="T291" t="s">
        <v>534</v>
      </c>
      <c r="U291">
        <v>44</v>
      </c>
    </row>
    <row r="292" spans="1:21" x14ac:dyDescent="0.45">
      <c r="A292">
        <v>286</v>
      </c>
      <c r="B292" t="str">
        <f t="shared" si="35"/>
        <v>task_id_594.dfy-4</v>
      </c>
      <c r="C292" t="s">
        <v>59</v>
      </c>
      <c r="D292">
        <v>4</v>
      </c>
      <c r="E292">
        <v>0</v>
      </c>
      <c r="F292">
        <v>11.2294</v>
      </c>
      <c r="G292">
        <v>2.3346</v>
      </c>
      <c r="H292">
        <v>11.208299999999999</v>
      </c>
      <c r="I292">
        <v>-1</v>
      </c>
      <c r="J292">
        <v>0</v>
      </c>
      <c r="K292">
        <v>0</v>
      </c>
      <c r="L292">
        <f t="shared" si="29"/>
        <v>0</v>
      </c>
      <c r="M292">
        <f t="shared" si="30"/>
        <v>0</v>
      </c>
      <c r="N292">
        <f t="shared" si="31"/>
        <v>0</v>
      </c>
      <c r="O292">
        <f t="shared" si="32"/>
        <v>0</v>
      </c>
      <c r="P292">
        <f t="shared" si="33"/>
        <v>45</v>
      </c>
      <c r="Q292">
        <f>VLOOKUP(C292,Locs!A:C,3,0)</f>
        <v>48</v>
      </c>
      <c r="R292">
        <f>VLOOKUP(C292,Locs!A:F,6,0)</f>
        <v>6</v>
      </c>
      <c r="S292">
        <f t="shared" si="34"/>
        <v>0</v>
      </c>
      <c r="T292" t="s">
        <v>992</v>
      </c>
      <c r="U292">
        <v>45</v>
      </c>
    </row>
    <row r="293" spans="1:21" x14ac:dyDescent="0.45">
      <c r="A293">
        <v>287</v>
      </c>
      <c r="B293" t="str">
        <f t="shared" si="35"/>
        <v>task_id_594.dfy-5</v>
      </c>
      <c r="C293" t="s">
        <v>59</v>
      </c>
      <c r="D293">
        <v>5</v>
      </c>
      <c r="E293">
        <v>0</v>
      </c>
      <c r="F293">
        <v>11.2684</v>
      </c>
      <c r="G293">
        <v>2.3214000000000001</v>
      </c>
      <c r="H293">
        <v>11.2661</v>
      </c>
      <c r="I293">
        <v>-1</v>
      </c>
      <c r="J293">
        <v>0</v>
      </c>
      <c r="K293">
        <v>0</v>
      </c>
      <c r="L293">
        <f t="shared" si="29"/>
        <v>0</v>
      </c>
      <c r="M293">
        <f t="shared" si="30"/>
        <v>0</v>
      </c>
      <c r="N293">
        <f t="shared" si="31"/>
        <v>0</v>
      </c>
      <c r="O293">
        <f t="shared" si="32"/>
        <v>0</v>
      </c>
      <c r="P293">
        <f t="shared" si="33"/>
        <v>45</v>
      </c>
      <c r="Q293">
        <f>VLOOKUP(C293,Locs!A:C,3,0)</f>
        <v>48</v>
      </c>
      <c r="R293">
        <f>VLOOKUP(C293,Locs!A:F,6,0)</f>
        <v>6</v>
      </c>
      <c r="S293">
        <f t="shared" si="34"/>
        <v>0</v>
      </c>
      <c r="T293" t="s">
        <v>993</v>
      </c>
      <c r="U293">
        <v>45</v>
      </c>
    </row>
    <row r="294" spans="1:21" x14ac:dyDescent="0.45">
      <c r="A294">
        <v>288</v>
      </c>
      <c r="B294" t="str">
        <f t="shared" si="35"/>
        <v>task_id_599.dfy-1</v>
      </c>
      <c r="C294" t="s">
        <v>60</v>
      </c>
      <c r="D294">
        <v>1</v>
      </c>
      <c r="E294">
        <v>1</v>
      </c>
      <c r="F294">
        <v>4.3987999999999996</v>
      </c>
      <c r="G294">
        <v>0.69779999999999998</v>
      </c>
      <c r="H294">
        <v>4.3803999999999998</v>
      </c>
      <c r="I294">
        <v>1</v>
      </c>
      <c r="J294">
        <v>1</v>
      </c>
      <c r="K294">
        <v>1</v>
      </c>
      <c r="L294">
        <f t="shared" si="29"/>
        <v>3</v>
      </c>
      <c r="M294">
        <f t="shared" si="30"/>
        <v>1</v>
      </c>
      <c r="N294">
        <f t="shared" si="31"/>
        <v>1</v>
      </c>
      <c r="O294">
        <f t="shared" si="32"/>
        <v>1</v>
      </c>
      <c r="P294">
        <f t="shared" si="33"/>
        <v>21</v>
      </c>
      <c r="Q294">
        <f>VLOOKUP(C294,Locs!A:C,3,0)</f>
        <v>21</v>
      </c>
      <c r="R294">
        <f>VLOOKUP(C294,Locs!A:F,6,0)</f>
        <v>0</v>
      </c>
      <c r="S294">
        <f t="shared" si="34"/>
        <v>1</v>
      </c>
      <c r="T294" t="s">
        <v>535</v>
      </c>
      <c r="U294">
        <v>21</v>
      </c>
    </row>
    <row r="295" spans="1:21" x14ac:dyDescent="0.45">
      <c r="A295">
        <v>289</v>
      </c>
      <c r="B295" t="str">
        <f t="shared" si="35"/>
        <v>task_id_599.dfy-2</v>
      </c>
      <c r="C295" t="s">
        <v>60</v>
      </c>
      <c r="D295">
        <v>2</v>
      </c>
      <c r="E295">
        <v>1</v>
      </c>
      <c r="F295">
        <v>5.2355</v>
      </c>
      <c r="G295">
        <v>0.79059999999999997</v>
      </c>
      <c r="H295">
        <v>5.234</v>
      </c>
      <c r="I295">
        <v>1</v>
      </c>
      <c r="J295">
        <v>1</v>
      </c>
      <c r="K295">
        <v>1</v>
      </c>
      <c r="L295">
        <f t="shared" si="29"/>
        <v>3</v>
      </c>
      <c r="M295">
        <f t="shared" si="30"/>
        <v>1</v>
      </c>
      <c r="N295">
        <f t="shared" si="31"/>
        <v>1</v>
      </c>
      <c r="O295">
        <f t="shared" si="32"/>
        <v>1</v>
      </c>
      <c r="P295">
        <f t="shared" si="33"/>
        <v>21</v>
      </c>
      <c r="Q295">
        <f>VLOOKUP(C295,Locs!A:C,3,0)</f>
        <v>21</v>
      </c>
      <c r="R295">
        <f>VLOOKUP(C295,Locs!A:F,6,0)</f>
        <v>0</v>
      </c>
      <c r="S295">
        <f t="shared" si="34"/>
        <v>1</v>
      </c>
      <c r="T295" t="s">
        <v>536</v>
      </c>
      <c r="U295">
        <v>21</v>
      </c>
    </row>
    <row r="296" spans="1:21" x14ac:dyDescent="0.45">
      <c r="A296">
        <v>290</v>
      </c>
      <c r="B296" t="str">
        <f t="shared" si="35"/>
        <v>task_id_599.dfy-3</v>
      </c>
      <c r="C296" t="s">
        <v>60</v>
      </c>
      <c r="D296">
        <v>3</v>
      </c>
      <c r="E296">
        <v>1</v>
      </c>
      <c r="F296">
        <v>5.5709</v>
      </c>
      <c r="G296">
        <v>1.0992999999999999</v>
      </c>
      <c r="H296">
        <v>5.5682</v>
      </c>
      <c r="I296">
        <v>1</v>
      </c>
      <c r="J296">
        <v>1</v>
      </c>
      <c r="K296">
        <v>1</v>
      </c>
      <c r="L296">
        <f t="shared" si="29"/>
        <v>3</v>
      </c>
      <c r="M296">
        <f t="shared" si="30"/>
        <v>1</v>
      </c>
      <c r="N296">
        <f t="shared" si="31"/>
        <v>1</v>
      </c>
      <c r="O296">
        <f t="shared" si="32"/>
        <v>1</v>
      </c>
      <c r="P296">
        <f t="shared" si="33"/>
        <v>21</v>
      </c>
      <c r="Q296">
        <f>VLOOKUP(C296,Locs!A:C,3,0)</f>
        <v>21</v>
      </c>
      <c r="R296">
        <f>VLOOKUP(C296,Locs!A:F,6,0)</f>
        <v>0</v>
      </c>
      <c r="S296">
        <f t="shared" si="34"/>
        <v>1</v>
      </c>
      <c r="T296" t="s">
        <v>537</v>
      </c>
      <c r="U296">
        <v>21</v>
      </c>
    </row>
    <row r="297" spans="1:21" x14ac:dyDescent="0.45">
      <c r="A297">
        <v>291</v>
      </c>
      <c r="B297" t="str">
        <f t="shared" si="35"/>
        <v>task_id_602.dfy-1</v>
      </c>
      <c r="C297" t="s">
        <v>61</v>
      </c>
      <c r="D297">
        <v>1</v>
      </c>
      <c r="E297">
        <v>0</v>
      </c>
      <c r="F297">
        <v>8.7584</v>
      </c>
      <c r="G297">
        <v>1.3204</v>
      </c>
      <c r="H297">
        <v>8.7369000000000003</v>
      </c>
      <c r="I297">
        <v>-1</v>
      </c>
      <c r="J297">
        <v>0</v>
      </c>
      <c r="K297">
        <v>0</v>
      </c>
      <c r="L297">
        <f t="shared" si="29"/>
        <v>0</v>
      </c>
      <c r="M297">
        <f t="shared" si="30"/>
        <v>0</v>
      </c>
      <c r="N297">
        <f t="shared" si="31"/>
        <v>0</v>
      </c>
      <c r="O297">
        <f t="shared" si="32"/>
        <v>0</v>
      </c>
      <c r="P297">
        <f t="shared" si="33"/>
        <v>31</v>
      </c>
      <c r="Q297">
        <f>VLOOKUP(C297,Locs!A:C,3,0)</f>
        <v>31</v>
      </c>
      <c r="R297">
        <f>VLOOKUP(C297,Locs!A:F,6,0)</f>
        <v>2</v>
      </c>
      <c r="S297">
        <f t="shared" si="34"/>
        <v>0</v>
      </c>
      <c r="T297" t="s">
        <v>538</v>
      </c>
      <c r="U297">
        <v>31</v>
      </c>
    </row>
    <row r="298" spans="1:21" x14ac:dyDescent="0.45">
      <c r="A298">
        <v>292</v>
      </c>
      <c r="B298" t="str">
        <f t="shared" si="35"/>
        <v>task_id_602.dfy-2</v>
      </c>
      <c r="C298" t="s">
        <v>61</v>
      </c>
      <c r="D298">
        <v>2</v>
      </c>
      <c r="E298">
        <v>0</v>
      </c>
      <c r="F298">
        <v>9.5248000000000008</v>
      </c>
      <c r="G298">
        <v>1.2196</v>
      </c>
      <c r="H298">
        <v>9.5203000000000007</v>
      </c>
      <c r="I298">
        <v>-1</v>
      </c>
      <c r="J298">
        <v>0</v>
      </c>
      <c r="K298">
        <v>0</v>
      </c>
      <c r="L298">
        <f t="shared" si="29"/>
        <v>0</v>
      </c>
      <c r="M298">
        <f t="shared" si="30"/>
        <v>0</v>
      </c>
      <c r="N298">
        <f t="shared" si="31"/>
        <v>0</v>
      </c>
      <c r="O298">
        <f t="shared" si="32"/>
        <v>0</v>
      </c>
      <c r="P298">
        <f t="shared" si="33"/>
        <v>31</v>
      </c>
      <c r="Q298">
        <f>VLOOKUP(C298,Locs!A:C,3,0)</f>
        <v>31</v>
      </c>
      <c r="R298">
        <f>VLOOKUP(C298,Locs!A:F,6,0)</f>
        <v>2</v>
      </c>
      <c r="S298">
        <f t="shared" si="34"/>
        <v>0</v>
      </c>
      <c r="T298" t="s">
        <v>539</v>
      </c>
      <c r="U298">
        <v>31</v>
      </c>
    </row>
    <row r="299" spans="1:21" x14ac:dyDescent="0.45">
      <c r="A299">
        <v>293</v>
      </c>
      <c r="B299" t="str">
        <f t="shared" si="35"/>
        <v>task_id_602.dfy-3</v>
      </c>
      <c r="C299" t="s">
        <v>61</v>
      </c>
      <c r="D299">
        <v>3</v>
      </c>
      <c r="E299">
        <v>0</v>
      </c>
      <c r="F299">
        <v>8.8678000000000008</v>
      </c>
      <c r="G299">
        <v>0.74980000000000002</v>
      </c>
      <c r="H299">
        <v>8.8660999999999994</v>
      </c>
      <c r="I299">
        <v>-1</v>
      </c>
      <c r="J299">
        <v>0</v>
      </c>
      <c r="K299">
        <v>0</v>
      </c>
      <c r="L299">
        <f t="shared" si="29"/>
        <v>0</v>
      </c>
      <c r="M299">
        <f t="shared" si="30"/>
        <v>0</v>
      </c>
      <c r="N299">
        <f t="shared" si="31"/>
        <v>0</v>
      </c>
      <c r="O299">
        <f t="shared" si="32"/>
        <v>0</v>
      </c>
      <c r="P299">
        <f t="shared" si="33"/>
        <v>31</v>
      </c>
      <c r="Q299">
        <f>VLOOKUP(C299,Locs!A:C,3,0)</f>
        <v>31</v>
      </c>
      <c r="R299">
        <f>VLOOKUP(C299,Locs!A:F,6,0)</f>
        <v>2</v>
      </c>
      <c r="S299">
        <f t="shared" si="34"/>
        <v>0</v>
      </c>
      <c r="T299" t="s">
        <v>540</v>
      </c>
      <c r="U299">
        <v>31</v>
      </c>
    </row>
    <row r="300" spans="1:21" x14ac:dyDescent="0.45">
      <c r="A300">
        <v>294</v>
      </c>
      <c r="B300" t="str">
        <f t="shared" si="35"/>
        <v>task_id_602.dfy-4</v>
      </c>
      <c r="C300" t="s">
        <v>61</v>
      </c>
      <c r="D300">
        <v>4</v>
      </c>
      <c r="E300">
        <v>0</v>
      </c>
      <c r="F300">
        <v>8.7399000000000004</v>
      </c>
      <c r="G300">
        <v>1.2639</v>
      </c>
      <c r="H300">
        <v>8.7124000000000006</v>
      </c>
      <c r="I300">
        <v>-1</v>
      </c>
      <c r="J300">
        <v>0</v>
      </c>
      <c r="K300">
        <v>0</v>
      </c>
      <c r="L300">
        <f t="shared" si="29"/>
        <v>0</v>
      </c>
      <c r="M300">
        <f t="shared" si="30"/>
        <v>0</v>
      </c>
      <c r="N300">
        <f t="shared" si="31"/>
        <v>0</v>
      </c>
      <c r="O300">
        <f t="shared" si="32"/>
        <v>0</v>
      </c>
      <c r="P300">
        <f t="shared" si="33"/>
        <v>31</v>
      </c>
      <c r="Q300">
        <f>VLOOKUP(C300,Locs!A:C,3,0)</f>
        <v>31</v>
      </c>
      <c r="R300">
        <f>VLOOKUP(C300,Locs!A:F,6,0)</f>
        <v>2</v>
      </c>
      <c r="S300">
        <f t="shared" si="34"/>
        <v>0</v>
      </c>
      <c r="T300" t="s">
        <v>994</v>
      </c>
      <c r="U300">
        <v>31</v>
      </c>
    </row>
    <row r="301" spans="1:21" x14ac:dyDescent="0.45">
      <c r="A301">
        <v>295</v>
      </c>
      <c r="B301" t="str">
        <f t="shared" si="35"/>
        <v>task_id_602.dfy-5</v>
      </c>
      <c r="C301" t="s">
        <v>61</v>
      </c>
      <c r="D301">
        <v>5</v>
      </c>
      <c r="E301">
        <v>0</v>
      </c>
      <c r="F301">
        <v>8.8702000000000005</v>
      </c>
      <c r="G301">
        <v>1.4215</v>
      </c>
      <c r="H301">
        <v>8.8672000000000004</v>
      </c>
      <c r="I301">
        <v>-1</v>
      </c>
      <c r="J301">
        <v>0</v>
      </c>
      <c r="K301">
        <v>0</v>
      </c>
      <c r="L301">
        <f t="shared" si="29"/>
        <v>0</v>
      </c>
      <c r="M301">
        <f t="shared" si="30"/>
        <v>0</v>
      </c>
      <c r="N301">
        <f t="shared" si="31"/>
        <v>0</v>
      </c>
      <c r="O301">
        <f t="shared" si="32"/>
        <v>0</v>
      </c>
      <c r="P301">
        <f t="shared" si="33"/>
        <v>31</v>
      </c>
      <c r="Q301">
        <f>VLOOKUP(C301,Locs!A:C,3,0)</f>
        <v>31</v>
      </c>
      <c r="R301">
        <f>VLOOKUP(C301,Locs!A:F,6,0)</f>
        <v>2</v>
      </c>
      <c r="S301">
        <f t="shared" si="34"/>
        <v>0</v>
      </c>
      <c r="T301" t="s">
        <v>995</v>
      </c>
      <c r="U301">
        <v>31</v>
      </c>
    </row>
    <row r="302" spans="1:21" x14ac:dyDescent="0.45">
      <c r="A302">
        <v>296</v>
      </c>
      <c r="B302" t="str">
        <f t="shared" si="35"/>
        <v>task_id_605.dfy-1</v>
      </c>
      <c r="C302" t="s">
        <v>62</v>
      </c>
      <c r="D302">
        <v>1</v>
      </c>
      <c r="E302">
        <v>0</v>
      </c>
      <c r="F302">
        <v>9.5387000000000004</v>
      </c>
      <c r="G302">
        <v>1.7801</v>
      </c>
      <c r="H302">
        <v>9.5170999999999992</v>
      </c>
      <c r="I302">
        <v>0</v>
      </c>
      <c r="J302">
        <v>0</v>
      </c>
      <c r="K302">
        <v>0</v>
      </c>
      <c r="L302">
        <f t="shared" si="29"/>
        <v>0</v>
      </c>
      <c r="M302">
        <f t="shared" si="30"/>
        <v>0</v>
      </c>
      <c r="N302">
        <f t="shared" si="31"/>
        <v>0</v>
      </c>
      <c r="O302">
        <f t="shared" si="32"/>
        <v>0</v>
      </c>
      <c r="P302">
        <f t="shared" si="33"/>
        <v>49</v>
      </c>
      <c r="Q302">
        <f>VLOOKUP(C302,Locs!A:C,3,0)</f>
        <v>22</v>
      </c>
      <c r="R302">
        <f>VLOOKUP(C302,Locs!A:F,6,0)</f>
        <v>1</v>
      </c>
      <c r="S302">
        <f t="shared" si="34"/>
        <v>0</v>
      </c>
      <c r="T302" t="s">
        <v>541</v>
      </c>
      <c r="U302">
        <v>49</v>
      </c>
    </row>
    <row r="303" spans="1:21" x14ac:dyDescent="0.45">
      <c r="A303">
        <v>297</v>
      </c>
      <c r="B303" t="str">
        <f t="shared" si="35"/>
        <v>task_id_605.dfy-2</v>
      </c>
      <c r="C303" t="s">
        <v>62</v>
      </c>
      <c r="D303">
        <v>2</v>
      </c>
      <c r="E303">
        <v>0</v>
      </c>
      <c r="F303">
        <v>7.6207000000000003</v>
      </c>
      <c r="G303">
        <v>2.3671000000000002</v>
      </c>
      <c r="H303">
        <v>7.6180000000000003</v>
      </c>
      <c r="I303">
        <v>0</v>
      </c>
      <c r="J303">
        <v>0</v>
      </c>
      <c r="K303">
        <v>0</v>
      </c>
      <c r="L303">
        <f t="shared" si="29"/>
        <v>0</v>
      </c>
      <c r="M303">
        <f t="shared" si="30"/>
        <v>0</v>
      </c>
      <c r="N303">
        <f t="shared" si="31"/>
        <v>0</v>
      </c>
      <c r="O303">
        <f t="shared" si="32"/>
        <v>0</v>
      </c>
      <c r="P303">
        <f t="shared" si="33"/>
        <v>38</v>
      </c>
      <c r="Q303">
        <f>VLOOKUP(C303,Locs!A:C,3,0)</f>
        <v>22</v>
      </c>
      <c r="R303">
        <f>VLOOKUP(C303,Locs!A:F,6,0)</f>
        <v>1</v>
      </c>
      <c r="S303">
        <f t="shared" si="34"/>
        <v>0</v>
      </c>
      <c r="T303" t="s">
        <v>542</v>
      </c>
      <c r="U303">
        <v>38</v>
      </c>
    </row>
    <row r="304" spans="1:21" x14ac:dyDescent="0.45">
      <c r="A304">
        <v>298</v>
      </c>
      <c r="B304" t="str">
        <f t="shared" si="35"/>
        <v>task_id_605.dfy-3</v>
      </c>
      <c r="C304" t="s">
        <v>62</v>
      </c>
      <c r="D304">
        <v>3</v>
      </c>
      <c r="E304">
        <v>0</v>
      </c>
      <c r="F304">
        <v>6.1397000000000004</v>
      </c>
      <c r="G304">
        <v>2.3795999999999999</v>
      </c>
      <c r="H304">
        <v>6.1372999999999998</v>
      </c>
      <c r="I304">
        <v>0</v>
      </c>
      <c r="J304">
        <v>0</v>
      </c>
      <c r="K304">
        <v>0</v>
      </c>
      <c r="L304">
        <f t="shared" si="29"/>
        <v>0</v>
      </c>
      <c r="M304">
        <f t="shared" si="30"/>
        <v>0</v>
      </c>
      <c r="N304">
        <f t="shared" si="31"/>
        <v>0</v>
      </c>
      <c r="O304">
        <f t="shared" si="32"/>
        <v>0</v>
      </c>
      <c r="P304">
        <f t="shared" si="33"/>
        <v>30</v>
      </c>
      <c r="Q304">
        <f>VLOOKUP(C304,Locs!A:C,3,0)</f>
        <v>22</v>
      </c>
      <c r="R304">
        <f>VLOOKUP(C304,Locs!A:F,6,0)</f>
        <v>1</v>
      </c>
      <c r="S304">
        <f t="shared" si="34"/>
        <v>0</v>
      </c>
      <c r="T304" t="s">
        <v>543</v>
      </c>
      <c r="U304">
        <v>30</v>
      </c>
    </row>
    <row r="305" spans="1:21" x14ac:dyDescent="0.45">
      <c r="A305">
        <v>299</v>
      </c>
      <c r="B305" t="str">
        <f t="shared" si="35"/>
        <v>task_id_605.dfy-4</v>
      </c>
      <c r="C305" t="s">
        <v>62</v>
      </c>
      <c r="D305">
        <v>4</v>
      </c>
      <c r="E305">
        <v>0</v>
      </c>
      <c r="F305">
        <v>8.6908999999999992</v>
      </c>
      <c r="G305">
        <v>2.3860000000000001</v>
      </c>
      <c r="H305">
        <v>8.6721000000000004</v>
      </c>
      <c r="I305">
        <v>0</v>
      </c>
      <c r="J305">
        <v>0</v>
      </c>
      <c r="K305">
        <v>0</v>
      </c>
      <c r="L305">
        <f t="shared" si="29"/>
        <v>0</v>
      </c>
      <c r="M305">
        <f t="shared" si="30"/>
        <v>0</v>
      </c>
      <c r="N305">
        <f t="shared" si="31"/>
        <v>0</v>
      </c>
      <c r="O305">
        <f t="shared" si="32"/>
        <v>0</v>
      </c>
      <c r="P305">
        <f t="shared" si="33"/>
        <v>46</v>
      </c>
      <c r="Q305">
        <f>VLOOKUP(C305,Locs!A:C,3,0)</f>
        <v>22</v>
      </c>
      <c r="R305">
        <f>VLOOKUP(C305,Locs!A:F,6,0)</f>
        <v>1</v>
      </c>
      <c r="S305">
        <f t="shared" si="34"/>
        <v>0</v>
      </c>
      <c r="T305" t="s">
        <v>1081</v>
      </c>
      <c r="U305">
        <v>46</v>
      </c>
    </row>
    <row r="306" spans="1:21" x14ac:dyDescent="0.45">
      <c r="A306">
        <v>300</v>
      </c>
      <c r="B306" t="str">
        <f t="shared" si="35"/>
        <v>task_id_605.dfy-5</v>
      </c>
      <c r="C306" t="s">
        <v>62</v>
      </c>
      <c r="D306">
        <v>5</v>
      </c>
      <c r="E306">
        <v>0</v>
      </c>
      <c r="F306">
        <v>8.8917000000000002</v>
      </c>
      <c r="G306">
        <v>2.3384</v>
      </c>
      <c r="H306">
        <v>8.8890999999999991</v>
      </c>
      <c r="I306">
        <v>0</v>
      </c>
      <c r="J306">
        <v>0</v>
      </c>
      <c r="K306">
        <v>0</v>
      </c>
      <c r="L306">
        <f t="shared" si="29"/>
        <v>0</v>
      </c>
      <c r="M306">
        <f t="shared" si="30"/>
        <v>0</v>
      </c>
      <c r="N306">
        <f t="shared" si="31"/>
        <v>0</v>
      </c>
      <c r="O306">
        <f t="shared" si="32"/>
        <v>0</v>
      </c>
      <c r="P306">
        <f t="shared" si="33"/>
        <v>49</v>
      </c>
      <c r="Q306">
        <f>VLOOKUP(C306,Locs!A:C,3,0)</f>
        <v>22</v>
      </c>
      <c r="R306">
        <f>VLOOKUP(C306,Locs!A:F,6,0)</f>
        <v>1</v>
      </c>
      <c r="S306">
        <f t="shared" si="34"/>
        <v>0</v>
      </c>
      <c r="T306" t="s">
        <v>1082</v>
      </c>
      <c r="U306">
        <v>49</v>
      </c>
    </row>
    <row r="307" spans="1:21" x14ac:dyDescent="0.45">
      <c r="A307">
        <v>301</v>
      </c>
      <c r="B307" t="str">
        <f t="shared" si="35"/>
        <v>task_id_610.dfy-1</v>
      </c>
      <c r="C307" t="s">
        <v>63</v>
      </c>
      <c r="D307">
        <v>1</v>
      </c>
      <c r="E307">
        <v>1</v>
      </c>
      <c r="F307">
        <v>7.3990999999999998</v>
      </c>
      <c r="G307">
        <v>2.1442999999999999</v>
      </c>
      <c r="H307">
        <v>7.3768000000000002</v>
      </c>
      <c r="I307">
        <v>1</v>
      </c>
      <c r="J307">
        <v>1</v>
      </c>
      <c r="K307">
        <v>1</v>
      </c>
      <c r="L307">
        <f t="shared" si="29"/>
        <v>3</v>
      </c>
      <c r="M307">
        <f t="shared" si="30"/>
        <v>1</v>
      </c>
      <c r="N307">
        <f t="shared" si="31"/>
        <v>1</v>
      </c>
      <c r="O307">
        <f t="shared" si="32"/>
        <v>1</v>
      </c>
      <c r="P307">
        <f t="shared" si="33"/>
        <v>30</v>
      </c>
      <c r="Q307">
        <f>VLOOKUP(C307,Locs!A:C,3,0)</f>
        <v>26</v>
      </c>
      <c r="R307">
        <f>VLOOKUP(C307,Locs!A:F,6,0)</f>
        <v>0</v>
      </c>
      <c r="S307">
        <f t="shared" si="34"/>
        <v>1</v>
      </c>
      <c r="T307" t="s">
        <v>544</v>
      </c>
      <c r="U307">
        <v>30</v>
      </c>
    </row>
    <row r="308" spans="1:21" x14ac:dyDescent="0.45">
      <c r="A308">
        <v>302</v>
      </c>
      <c r="B308" t="str">
        <f t="shared" si="35"/>
        <v>task_id_610.dfy-2</v>
      </c>
      <c r="C308" t="s">
        <v>63</v>
      </c>
      <c r="D308">
        <v>2</v>
      </c>
      <c r="E308">
        <v>1</v>
      </c>
      <c r="F308">
        <v>7.351</v>
      </c>
      <c r="G308">
        <v>1.377</v>
      </c>
      <c r="H308">
        <v>7.3482000000000003</v>
      </c>
      <c r="I308">
        <v>1</v>
      </c>
      <c r="J308">
        <v>1</v>
      </c>
      <c r="K308">
        <v>1</v>
      </c>
      <c r="L308">
        <f t="shared" si="29"/>
        <v>3</v>
      </c>
      <c r="M308">
        <f t="shared" si="30"/>
        <v>1</v>
      </c>
      <c r="N308">
        <f t="shared" si="31"/>
        <v>1</v>
      </c>
      <c r="O308">
        <f t="shared" si="32"/>
        <v>1</v>
      </c>
      <c r="P308">
        <f t="shared" si="33"/>
        <v>30</v>
      </c>
      <c r="Q308">
        <f>VLOOKUP(C308,Locs!A:C,3,0)</f>
        <v>26</v>
      </c>
      <c r="R308">
        <f>VLOOKUP(C308,Locs!A:F,6,0)</f>
        <v>0</v>
      </c>
      <c r="S308">
        <f t="shared" si="34"/>
        <v>1</v>
      </c>
      <c r="T308" t="s">
        <v>545</v>
      </c>
      <c r="U308">
        <v>30</v>
      </c>
    </row>
    <row r="309" spans="1:21" x14ac:dyDescent="0.45">
      <c r="A309">
        <v>303</v>
      </c>
      <c r="B309" t="str">
        <f t="shared" si="35"/>
        <v>task_id_610.dfy-3</v>
      </c>
      <c r="C309" t="s">
        <v>63</v>
      </c>
      <c r="D309">
        <v>3</v>
      </c>
      <c r="E309">
        <v>1</v>
      </c>
      <c r="F309">
        <v>7.5124000000000004</v>
      </c>
      <c r="G309">
        <v>1.3977999999999999</v>
      </c>
      <c r="H309">
        <v>7.5088999999999997</v>
      </c>
      <c r="I309">
        <v>1</v>
      </c>
      <c r="J309">
        <v>1</v>
      </c>
      <c r="K309">
        <v>1</v>
      </c>
      <c r="L309">
        <f t="shared" si="29"/>
        <v>3</v>
      </c>
      <c r="M309">
        <f t="shared" si="30"/>
        <v>1</v>
      </c>
      <c r="N309">
        <f t="shared" si="31"/>
        <v>1</v>
      </c>
      <c r="O309">
        <f t="shared" si="32"/>
        <v>1</v>
      </c>
      <c r="P309">
        <f t="shared" si="33"/>
        <v>30</v>
      </c>
      <c r="Q309">
        <f>VLOOKUP(C309,Locs!A:C,3,0)</f>
        <v>26</v>
      </c>
      <c r="R309">
        <f>VLOOKUP(C309,Locs!A:F,6,0)</f>
        <v>0</v>
      </c>
      <c r="S309">
        <f t="shared" si="34"/>
        <v>1</v>
      </c>
      <c r="T309" t="s">
        <v>546</v>
      </c>
      <c r="U309">
        <v>30</v>
      </c>
    </row>
    <row r="310" spans="1:21" x14ac:dyDescent="0.45">
      <c r="A310">
        <v>304</v>
      </c>
      <c r="B310" t="str">
        <f t="shared" si="35"/>
        <v>task_id_616.dfy-1</v>
      </c>
      <c r="C310" t="s">
        <v>64</v>
      </c>
      <c r="D310">
        <v>1</v>
      </c>
      <c r="E310">
        <v>1</v>
      </c>
      <c r="F310">
        <v>6.4291999999999998</v>
      </c>
      <c r="G310">
        <v>1.3459000000000001</v>
      </c>
      <c r="H310">
        <v>6.4089999999999998</v>
      </c>
      <c r="I310">
        <v>1</v>
      </c>
      <c r="J310">
        <v>1</v>
      </c>
      <c r="K310">
        <v>1</v>
      </c>
      <c r="L310">
        <f t="shared" si="29"/>
        <v>3</v>
      </c>
      <c r="M310">
        <f t="shared" si="30"/>
        <v>1</v>
      </c>
      <c r="N310">
        <f t="shared" si="31"/>
        <v>1</v>
      </c>
      <c r="O310">
        <f t="shared" si="32"/>
        <v>1</v>
      </c>
      <c r="P310">
        <f t="shared" si="33"/>
        <v>24</v>
      </c>
      <c r="Q310">
        <f>VLOOKUP(C310,Locs!A:C,3,0)</f>
        <v>24</v>
      </c>
      <c r="R310">
        <f>VLOOKUP(C310,Locs!A:F,6,0)</f>
        <v>0</v>
      </c>
      <c r="S310">
        <f t="shared" si="34"/>
        <v>1</v>
      </c>
      <c r="T310" t="s">
        <v>547</v>
      </c>
      <c r="U310">
        <v>24</v>
      </c>
    </row>
    <row r="311" spans="1:21" x14ac:dyDescent="0.45">
      <c r="A311">
        <v>305</v>
      </c>
      <c r="B311" t="str">
        <f t="shared" si="35"/>
        <v>task_id_616.dfy-2</v>
      </c>
      <c r="C311" t="s">
        <v>64</v>
      </c>
      <c r="D311">
        <v>2</v>
      </c>
      <c r="E311">
        <v>1</v>
      </c>
      <c r="F311">
        <v>6.2812000000000001</v>
      </c>
      <c r="G311">
        <v>1.3098000000000001</v>
      </c>
      <c r="H311">
        <v>6.2779999999999996</v>
      </c>
      <c r="I311">
        <v>1</v>
      </c>
      <c r="J311">
        <v>1</v>
      </c>
      <c r="K311">
        <v>1</v>
      </c>
      <c r="L311">
        <f t="shared" si="29"/>
        <v>3</v>
      </c>
      <c r="M311">
        <f t="shared" si="30"/>
        <v>1</v>
      </c>
      <c r="N311">
        <f t="shared" si="31"/>
        <v>1</v>
      </c>
      <c r="O311">
        <f t="shared" si="32"/>
        <v>1</v>
      </c>
      <c r="P311">
        <f t="shared" si="33"/>
        <v>24</v>
      </c>
      <c r="Q311">
        <f>VLOOKUP(C311,Locs!A:C,3,0)</f>
        <v>24</v>
      </c>
      <c r="R311">
        <f>VLOOKUP(C311,Locs!A:F,6,0)</f>
        <v>0</v>
      </c>
      <c r="S311">
        <f t="shared" si="34"/>
        <v>1</v>
      </c>
      <c r="T311" t="s">
        <v>548</v>
      </c>
      <c r="U311">
        <v>24</v>
      </c>
    </row>
    <row r="312" spans="1:21" x14ac:dyDescent="0.45">
      <c r="A312">
        <v>306</v>
      </c>
      <c r="B312" t="str">
        <f t="shared" si="35"/>
        <v>task_id_616.dfy-3</v>
      </c>
      <c r="C312" t="s">
        <v>64</v>
      </c>
      <c r="D312">
        <v>3</v>
      </c>
      <c r="E312">
        <v>1</v>
      </c>
      <c r="F312">
        <v>5.6748000000000003</v>
      </c>
      <c r="G312">
        <v>1.4835</v>
      </c>
      <c r="H312">
        <v>5.6723999999999997</v>
      </c>
      <c r="I312">
        <v>1</v>
      </c>
      <c r="J312">
        <v>1</v>
      </c>
      <c r="K312">
        <v>1</v>
      </c>
      <c r="L312">
        <f t="shared" si="29"/>
        <v>3</v>
      </c>
      <c r="M312">
        <f t="shared" si="30"/>
        <v>1</v>
      </c>
      <c r="N312">
        <f t="shared" si="31"/>
        <v>1</v>
      </c>
      <c r="O312">
        <f t="shared" si="32"/>
        <v>1</v>
      </c>
      <c r="P312">
        <f t="shared" si="33"/>
        <v>24</v>
      </c>
      <c r="Q312">
        <f>VLOOKUP(C312,Locs!A:C,3,0)</f>
        <v>24</v>
      </c>
      <c r="R312">
        <f>VLOOKUP(C312,Locs!A:F,6,0)</f>
        <v>0</v>
      </c>
      <c r="S312">
        <f t="shared" si="34"/>
        <v>1</v>
      </c>
      <c r="T312" t="s">
        <v>549</v>
      </c>
      <c r="U312">
        <v>24</v>
      </c>
    </row>
    <row r="313" spans="1:21" x14ac:dyDescent="0.45">
      <c r="A313">
        <v>307</v>
      </c>
      <c r="B313" t="str">
        <f t="shared" si="35"/>
        <v>task_id_62.dfy-1</v>
      </c>
      <c r="C313" t="s">
        <v>65</v>
      </c>
      <c r="D313">
        <v>1</v>
      </c>
      <c r="E313">
        <v>0</v>
      </c>
      <c r="F313">
        <v>6.8724999999999996</v>
      </c>
      <c r="G313">
        <v>2.335</v>
      </c>
      <c r="H313">
        <v>6.8509000000000002</v>
      </c>
      <c r="I313">
        <v>1</v>
      </c>
      <c r="J313">
        <v>0</v>
      </c>
      <c r="K313">
        <v>0</v>
      </c>
      <c r="L313">
        <f t="shared" si="29"/>
        <v>0</v>
      </c>
      <c r="M313">
        <f t="shared" si="30"/>
        <v>0</v>
      </c>
      <c r="N313">
        <f t="shared" si="31"/>
        <v>0</v>
      </c>
      <c r="O313">
        <f t="shared" si="32"/>
        <v>0</v>
      </c>
      <c r="P313">
        <f t="shared" si="33"/>
        <v>36</v>
      </c>
      <c r="Q313">
        <f>VLOOKUP(C313,Locs!A:C,3,0)</f>
        <v>30</v>
      </c>
      <c r="R313">
        <f>VLOOKUP(C313,Locs!A:F,6,0)</f>
        <v>3</v>
      </c>
      <c r="S313">
        <f t="shared" si="34"/>
        <v>0</v>
      </c>
      <c r="T313" t="s">
        <v>550</v>
      </c>
      <c r="U313">
        <v>24</v>
      </c>
    </row>
    <row r="314" spans="1:21" x14ac:dyDescent="0.45">
      <c r="A314">
        <v>308</v>
      </c>
      <c r="B314" t="str">
        <f t="shared" si="35"/>
        <v>task_id_62.dfy-2</v>
      </c>
      <c r="C314" t="s">
        <v>65</v>
      </c>
      <c r="D314">
        <v>2</v>
      </c>
      <c r="E314">
        <v>0</v>
      </c>
      <c r="F314">
        <v>5.6001000000000003</v>
      </c>
      <c r="G314">
        <v>1.3196000000000001</v>
      </c>
      <c r="H314">
        <v>5.5975999999999999</v>
      </c>
      <c r="I314">
        <v>1</v>
      </c>
      <c r="J314">
        <v>0</v>
      </c>
      <c r="K314">
        <v>0</v>
      </c>
      <c r="L314">
        <f t="shared" si="29"/>
        <v>0</v>
      </c>
      <c r="M314">
        <f t="shared" si="30"/>
        <v>0</v>
      </c>
      <c r="N314">
        <f t="shared" si="31"/>
        <v>0</v>
      </c>
      <c r="O314">
        <f t="shared" si="32"/>
        <v>0</v>
      </c>
      <c r="P314">
        <f t="shared" si="33"/>
        <v>26</v>
      </c>
      <c r="Q314">
        <f>VLOOKUP(C314,Locs!A:C,3,0)</f>
        <v>30</v>
      </c>
      <c r="R314">
        <f>VLOOKUP(C314,Locs!A:F,6,0)</f>
        <v>3</v>
      </c>
      <c r="S314">
        <f t="shared" si="34"/>
        <v>0</v>
      </c>
      <c r="T314" t="s">
        <v>551</v>
      </c>
      <c r="U314">
        <v>24</v>
      </c>
    </row>
    <row r="315" spans="1:21" x14ac:dyDescent="0.45">
      <c r="A315">
        <v>309</v>
      </c>
      <c r="B315" t="str">
        <f t="shared" si="35"/>
        <v>task_id_62.dfy-3</v>
      </c>
      <c r="C315" t="s">
        <v>65</v>
      </c>
      <c r="D315">
        <v>3</v>
      </c>
      <c r="E315">
        <v>0</v>
      </c>
      <c r="F315">
        <v>7.8432000000000004</v>
      </c>
      <c r="G315">
        <v>2.3894000000000002</v>
      </c>
      <c r="H315">
        <v>7.8407999999999998</v>
      </c>
      <c r="I315">
        <v>1</v>
      </c>
      <c r="J315">
        <v>0</v>
      </c>
      <c r="K315">
        <v>0</v>
      </c>
      <c r="L315">
        <f t="shared" si="29"/>
        <v>0</v>
      </c>
      <c r="M315">
        <f t="shared" si="30"/>
        <v>0</v>
      </c>
      <c r="N315">
        <f t="shared" si="31"/>
        <v>0</v>
      </c>
      <c r="O315">
        <f t="shared" si="32"/>
        <v>0</v>
      </c>
      <c r="P315">
        <f t="shared" si="33"/>
        <v>45</v>
      </c>
      <c r="Q315">
        <f>VLOOKUP(C315,Locs!A:C,3,0)</f>
        <v>30</v>
      </c>
      <c r="R315">
        <f>VLOOKUP(C315,Locs!A:F,6,0)</f>
        <v>3</v>
      </c>
      <c r="S315">
        <f t="shared" si="34"/>
        <v>0</v>
      </c>
      <c r="T315" t="s">
        <v>552</v>
      </c>
      <c r="U315">
        <v>24</v>
      </c>
    </row>
    <row r="316" spans="1:21" x14ac:dyDescent="0.45">
      <c r="A316">
        <v>310</v>
      </c>
      <c r="B316" t="str">
        <f t="shared" si="35"/>
        <v>task_id_62.dfy-4</v>
      </c>
      <c r="C316" t="s">
        <v>65</v>
      </c>
      <c r="D316">
        <v>4</v>
      </c>
      <c r="E316">
        <v>0</v>
      </c>
      <c r="F316">
        <v>5.0754999999999999</v>
      </c>
      <c r="G316">
        <v>1.3705000000000001</v>
      </c>
      <c r="H316">
        <v>5.0553999999999997</v>
      </c>
      <c r="I316">
        <v>1</v>
      </c>
      <c r="J316">
        <v>0</v>
      </c>
      <c r="K316">
        <v>0</v>
      </c>
      <c r="L316">
        <f t="shared" si="29"/>
        <v>0</v>
      </c>
      <c r="M316">
        <f t="shared" si="30"/>
        <v>0</v>
      </c>
      <c r="N316">
        <f t="shared" si="31"/>
        <v>0</v>
      </c>
      <c r="O316">
        <f t="shared" si="32"/>
        <v>0</v>
      </c>
      <c r="P316">
        <f t="shared" si="33"/>
        <v>26</v>
      </c>
      <c r="Q316">
        <f>VLOOKUP(C316,Locs!A:C,3,0)</f>
        <v>30</v>
      </c>
      <c r="R316">
        <f>VLOOKUP(C316,Locs!A:F,6,0)</f>
        <v>3</v>
      </c>
      <c r="S316">
        <f t="shared" si="34"/>
        <v>0</v>
      </c>
      <c r="T316" t="s">
        <v>553</v>
      </c>
      <c r="U316">
        <v>21</v>
      </c>
    </row>
    <row r="317" spans="1:21" x14ac:dyDescent="0.45">
      <c r="A317">
        <v>316</v>
      </c>
      <c r="B317" t="str">
        <f t="shared" si="35"/>
        <v>task_id_62.dfy-5</v>
      </c>
      <c r="C317" t="s">
        <v>65</v>
      </c>
      <c r="D317">
        <v>5</v>
      </c>
      <c r="E317">
        <v>0</v>
      </c>
      <c r="F317">
        <v>5.6725000000000003</v>
      </c>
      <c r="G317">
        <v>1.3619000000000001</v>
      </c>
      <c r="H317">
        <v>5.67</v>
      </c>
      <c r="I317">
        <v>1</v>
      </c>
      <c r="J317">
        <v>0</v>
      </c>
      <c r="K317">
        <v>0</v>
      </c>
      <c r="L317">
        <f t="shared" si="29"/>
        <v>0</v>
      </c>
      <c r="M317">
        <f t="shared" si="30"/>
        <v>0</v>
      </c>
      <c r="N317">
        <f t="shared" si="31"/>
        <v>0</v>
      </c>
      <c r="O317">
        <f t="shared" si="32"/>
        <v>0</v>
      </c>
      <c r="P317">
        <f t="shared" si="33"/>
        <v>26</v>
      </c>
      <c r="Q317">
        <f>VLOOKUP(C317,Locs!A:C,3,0)</f>
        <v>30</v>
      </c>
      <c r="R317">
        <f>VLOOKUP(C317,Locs!A:F,6,0)</f>
        <v>3</v>
      </c>
      <c r="S317">
        <f t="shared" si="34"/>
        <v>0</v>
      </c>
      <c r="T317" t="s">
        <v>554</v>
      </c>
      <c r="U317">
        <v>21</v>
      </c>
    </row>
    <row r="318" spans="1:21" x14ac:dyDescent="0.45">
      <c r="A318">
        <v>317</v>
      </c>
      <c r="B318" t="str">
        <f t="shared" si="35"/>
        <v>task_id_623.dfy-1</v>
      </c>
      <c r="C318" t="s">
        <v>66</v>
      </c>
      <c r="D318">
        <v>1</v>
      </c>
      <c r="E318">
        <v>1</v>
      </c>
      <c r="F318">
        <v>5.1302000000000003</v>
      </c>
      <c r="G318">
        <v>2.2814999999999999</v>
      </c>
      <c r="H318">
        <v>5.1058000000000003</v>
      </c>
      <c r="I318">
        <v>1</v>
      </c>
      <c r="J318">
        <v>1</v>
      </c>
      <c r="K318">
        <v>1</v>
      </c>
      <c r="L318">
        <f t="shared" si="29"/>
        <v>3</v>
      </c>
      <c r="M318">
        <f t="shared" si="30"/>
        <v>1</v>
      </c>
      <c r="N318">
        <f t="shared" si="31"/>
        <v>1</v>
      </c>
      <c r="O318">
        <f t="shared" si="32"/>
        <v>1</v>
      </c>
      <c r="P318">
        <f t="shared" si="33"/>
        <v>24</v>
      </c>
      <c r="Q318">
        <f>VLOOKUP(C318,Locs!A:C,3,0)</f>
        <v>25</v>
      </c>
      <c r="R318">
        <f>VLOOKUP(C318,Locs!A:F,6,0)</f>
        <v>0</v>
      </c>
      <c r="S318">
        <f t="shared" si="34"/>
        <v>1</v>
      </c>
      <c r="T318" t="s">
        <v>555</v>
      </c>
      <c r="U318">
        <v>21</v>
      </c>
    </row>
    <row r="319" spans="1:21" x14ac:dyDescent="0.45">
      <c r="A319">
        <v>318</v>
      </c>
      <c r="B319" t="str">
        <f t="shared" si="35"/>
        <v>task_id_623.dfy-2</v>
      </c>
      <c r="C319" t="s">
        <v>66</v>
      </c>
      <c r="D319">
        <v>2</v>
      </c>
      <c r="E319">
        <v>1</v>
      </c>
      <c r="F319">
        <v>5.3612000000000002</v>
      </c>
      <c r="G319">
        <v>2.7644000000000002</v>
      </c>
      <c r="H319">
        <v>5.3586999999999998</v>
      </c>
      <c r="I319">
        <v>1</v>
      </c>
      <c r="J319">
        <v>1</v>
      </c>
      <c r="K319">
        <v>1</v>
      </c>
      <c r="L319">
        <f t="shared" si="29"/>
        <v>3</v>
      </c>
      <c r="M319">
        <f t="shared" si="30"/>
        <v>1</v>
      </c>
      <c r="N319">
        <f t="shared" si="31"/>
        <v>1</v>
      </c>
      <c r="O319">
        <f t="shared" si="32"/>
        <v>1</v>
      </c>
      <c r="P319">
        <f t="shared" si="33"/>
        <v>24</v>
      </c>
      <c r="Q319">
        <f>VLOOKUP(C319,Locs!A:C,3,0)</f>
        <v>25</v>
      </c>
      <c r="R319">
        <f>VLOOKUP(C319,Locs!A:F,6,0)</f>
        <v>0</v>
      </c>
      <c r="S319">
        <f t="shared" si="34"/>
        <v>1</v>
      </c>
      <c r="T319" t="s">
        <v>556</v>
      </c>
      <c r="U319">
        <v>31</v>
      </c>
    </row>
    <row r="320" spans="1:21" x14ac:dyDescent="0.45">
      <c r="A320">
        <v>319</v>
      </c>
      <c r="B320" t="str">
        <f t="shared" si="35"/>
        <v>task_id_623.dfy-3</v>
      </c>
      <c r="C320" t="s">
        <v>66</v>
      </c>
      <c r="D320">
        <v>3</v>
      </c>
      <c r="E320">
        <v>1</v>
      </c>
      <c r="F320">
        <v>8.5459999999999994</v>
      </c>
      <c r="G320">
        <v>2.2597999999999998</v>
      </c>
      <c r="H320">
        <v>8.5433000000000003</v>
      </c>
      <c r="I320">
        <v>1</v>
      </c>
      <c r="J320">
        <v>1</v>
      </c>
      <c r="K320">
        <v>1</v>
      </c>
      <c r="L320">
        <f t="shared" si="29"/>
        <v>3</v>
      </c>
      <c r="M320">
        <f t="shared" si="30"/>
        <v>1</v>
      </c>
      <c r="N320">
        <f t="shared" si="31"/>
        <v>1</v>
      </c>
      <c r="O320">
        <f t="shared" si="32"/>
        <v>1</v>
      </c>
      <c r="P320">
        <f t="shared" si="33"/>
        <v>24</v>
      </c>
      <c r="Q320">
        <f>VLOOKUP(C320,Locs!A:C,3,0)</f>
        <v>25</v>
      </c>
      <c r="R320">
        <f>VLOOKUP(C320,Locs!A:F,6,0)</f>
        <v>0</v>
      </c>
      <c r="S320">
        <f t="shared" si="34"/>
        <v>1</v>
      </c>
      <c r="T320" t="s">
        <v>557</v>
      </c>
      <c r="U320">
        <v>31</v>
      </c>
    </row>
    <row r="321" spans="1:21" x14ac:dyDescent="0.45">
      <c r="A321">
        <v>320</v>
      </c>
      <c r="B321" t="str">
        <f t="shared" si="35"/>
        <v>task_id_624.dfy-1</v>
      </c>
      <c r="C321" t="s">
        <v>67</v>
      </c>
      <c r="D321">
        <v>1</v>
      </c>
      <c r="E321">
        <v>1</v>
      </c>
      <c r="F321">
        <v>4.5491000000000001</v>
      </c>
      <c r="G321">
        <v>2.2364999999999999</v>
      </c>
      <c r="H321">
        <v>4.5263</v>
      </c>
      <c r="I321">
        <v>1</v>
      </c>
      <c r="J321">
        <v>1</v>
      </c>
      <c r="K321">
        <v>1</v>
      </c>
      <c r="L321">
        <f t="shared" si="29"/>
        <v>3</v>
      </c>
      <c r="M321">
        <f t="shared" si="30"/>
        <v>1</v>
      </c>
      <c r="N321">
        <f t="shared" si="31"/>
        <v>1</v>
      </c>
      <c r="O321">
        <f t="shared" si="32"/>
        <v>1</v>
      </c>
      <c r="P321">
        <f t="shared" si="33"/>
        <v>21</v>
      </c>
      <c r="Q321">
        <f>VLOOKUP(C321,Locs!A:C,3,0)</f>
        <v>22</v>
      </c>
      <c r="R321">
        <f>VLOOKUP(C321,Locs!A:F,6,0)</f>
        <v>0</v>
      </c>
      <c r="S321">
        <f t="shared" si="34"/>
        <v>1</v>
      </c>
      <c r="T321" t="s">
        <v>558</v>
      </c>
      <c r="U321">
        <v>30</v>
      </c>
    </row>
    <row r="322" spans="1:21" x14ac:dyDescent="0.45">
      <c r="A322">
        <v>321</v>
      </c>
      <c r="B322" t="str">
        <f t="shared" si="35"/>
        <v>task_id_624.dfy-2</v>
      </c>
      <c r="C322" t="s">
        <v>67</v>
      </c>
      <c r="D322">
        <v>2</v>
      </c>
      <c r="E322">
        <v>1</v>
      </c>
      <c r="F322">
        <v>4.6906999999999996</v>
      </c>
      <c r="G322">
        <v>2.2671999999999999</v>
      </c>
      <c r="H322">
        <v>4.6875</v>
      </c>
      <c r="I322">
        <v>1</v>
      </c>
      <c r="J322">
        <v>1</v>
      </c>
      <c r="K322">
        <v>1</v>
      </c>
      <c r="L322">
        <f t="shared" si="29"/>
        <v>3</v>
      </c>
      <c r="M322">
        <f t="shared" si="30"/>
        <v>1</v>
      </c>
      <c r="N322">
        <f t="shared" si="31"/>
        <v>1</v>
      </c>
      <c r="O322">
        <f t="shared" si="32"/>
        <v>1</v>
      </c>
      <c r="P322">
        <f t="shared" si="33"/>
        <v>21</v>
      </c>
      <c r="Q322">
        <f>VLOOKUP(C322,Locs!A:C,3,0)</f>
        <v>22</v>
      </c>
      <c r="R322">
        <f>VLOOKUP(C322,Locs!A:F,6,0)</f>
        <v>0</v>
      </c>
      <c r="S322">
        <f t="shared" si="34"/>
        <v>1</v>
      </c>
      <c r="T322" t="s">
        <v>739</v>
      </c>
      <c r="U322">
        <v>31</v>
      </c>
    </row>
    <row r="323" spans="1:21" x14ac:dyDescent="0.45">
      <c r="A323">
        <v>322</v>
      </c>
      <c r="B323" t="str">
        <f t="shared" si="35"/>
        <v>task_id_624.dfy-3</v>
      </c>
      <c r="C323" t="s">
        <v>67</v>
      </c>
      <c r="D323">
        <v>3</v>
      </c>
      <c r="E323">
        <v>1</v>
      </c>
      <c r="F323">
        <v>4.2842000000000002</v>
      </c>
      <c r="G323">
        <v>2.2465999999999999</v>
      </c>
      <c r="H323">
        <v>4.2813999999999997</v>
      </c>
      <c r="I323">
        <v>1</v>
      </c>
      <c r="J323">
        <v>1</v>
      </c>
      <c r="K323">
        <v>1</v>
      </c>
      <c r="L323">
        <f t="shared" ref="L323:L386" si="36">COUNTIFS(C:C,C323,E:E,1)</f>
        <v>3</v>
      </c>
      <c r="M323">
        <f t="shared" ref="M323:M386" si="37">_xlfn.MINIFS(D:D,C:C,C323,E:E,1)</f>
        <v>1</v>
      </c>
      <c r="N323">
        <f t="shared" ref="N323:N386" si="38">CHOOSE(L323+1,0,2/3,1,1)</f>
        <v>1</v>
      </c>
      <c r="O323">
        <f t="shared" ref="O323:O386" si="39">IF(L323&gt;0,1,0)</f>
        <v>1</v>
      </c>
      <c r="P323">
        <f t="shared" ref="P323:P386" si="40">VLOOKUP(LEFT(C323,LEN(C323)-4)&amp;"_"&amp;D323&amp;"_llm.dfy",T:U,2,0)</f>
        <v>21</v>
      </c>
      <c r="Q323">
        <f>VLOOKUP(C323,Locs!A:C,3,0)</f>
        <v>22</v>
      </c>
      <c r="R323">
        <f>VLOOKUP(C323,Locs!A:F,6,0)</f>
        <v>0</v>
      </c>
      <c r="S323">
        <f t="shared" ref="S323:S386" si="41">_xlfn.MINIFS(D:D,C:C,C323,E:E,1)</f>
        <v>1</v>
      </c>
      <c r="T323" t="s">
        <v>740</v>
      </c>
      <c r="U323">
        <v>31</v>
      </c>
    </row>
    <row r="324" spans="1:21" x14ac:dyDescent="0.45">
      <c r="A324">
        <v>323</v>
      </c>
      <c r="B324" t="str">
        <f t="shared" si="35"/>
        <v>task_id_627.dfy-1</v>
      </c>
      <c r="C324" t="s">
        <v>68</v>
      </c>
      <c r="D324">
        <v>1</v>
      </c>
      <c r="E324">
        <v>0</v>
      </c>
      <c r="F324">
        <v>6.4687000000000001</v>
      </c>
      <c r="G324">
        <v>1.3029999999999999</v>
      </c>
      <c r="H324">
        <v>6.4473000000000003</v>
      </c>
      <c r="I324">
        <v>1</v>
      </c>
      <c r="J324">
        <v>0</v>
      </c>
      <c r="K324">
        <v>0</v>
      </c>
      <c r="L324">
        <f t="shared" si="36"/>
        <v>0</v>
      </c>
      <c r="M324">
        <f t="shared" si="37"/>
        <v>0</v>
      </c>
      <c r="N324">
        <f t="shared" si="38"/>
        <v>0</v>
      </c>
      <c r="O324">
        <f t="shared" si="39"/>
        <v>0</v>
      </c>
      <c r="P324">
        <f t="shared" si="40"/>
        <v>31</v>
      </c>
      <c r="Q324">
        <f>VLOOKUP(C324,Locs!A:C,3,0)</f>
        <v>36</v>
      </c>
      <c r="R324">
        <f>VLOOKUP(C324,Locs!A:F,6,0)</f>
        <v>6</v>
      </c>
      <c r="S324">
        <f t="shared" si="41"/>
        <v>0</v>
      </c>
      <c r="T324" t="s">
        <v>559</v>
      </c>
      <c r="U324">
        <v>45</v>
      </c>
    </row>
    <row r="325" spans="1:21" x14ac:dyDescent="0.45">
      <c r="A325">
        <v>324</v>
      </c>
      <c r="B325" t="str">
        <f t="shared" si="35"/>
        <v>task_id_627.dfy-2</v>
      </c>
      <c r="C325" t="s">
        <v>68</v>
      </c>
      <c r="D325">
        <v>2</v>
      </c>
      <c r="E325">
        <v>0</v>
      </c>
      <c r="F325">
        <v>6.7568999999999999</v>
      </c>
      <c r="G325">
        <v>1.6185</v>
      </c>
      <c r="H325">
        <v>6.7542</v>
      </c>
      <c r="I325">
        <v>1</v>
      </c>
      <c r="J325">
        <v>0</v>
      </c>
      <c r="K325">
        <v>0</v>
      </c>
      <c r="L325">
        <f t="shared" si="36"/>
        <v>0</v>
      </c>
      <c r="M325">
        <f t="shared" si="37"/>
        <v>0</v>
      </c>
      <c r="N325">
        <f t="shared" si="38"/>
        <v>0</v>
      </c>
      <c r="O325">
        <f t="shared" si="39"/>
        <v>0</v>
      </c>
      <c r="P325">
        <f t="shared" si="40"/>
        <v>31</v>
      </c>
      <c r="Q325">
        <f>VLOOKUP(C325,Locs!A:C,3,0)</f>
        <v>36</v>
      </c>
      <c r="R325">
        <f>VLOOKUP(C325,Locs!A:F,6,0)</f>
        <v>6</v>
      </c>
      <c r="S325">
        <f t="shared" si="41"/>
        <v>0</v>
      </c>
      <c r="T325" t="s">
        <v>560</v>
      </c>
      <c r="U325">
        <v>45</v>
      </c>
    </row>
    <row r="326" spans="1:21" x14ac:dyDescent="0.45">
      <c r="A326">
        <v>325</v>
      </c>
      <c r="B326" t="str">
        <f t="shared" si="35"/>
        <v>task_id_627.dfy-3</v>
      </c>
      <c r="C326" t="s">
        <v>68</v>
      </c>
      <c r="D326">
        <v>3</v>
      </c>
      <c r="E326">
        <v>0</v>
      </c>
      <c r="F326">
        <v>5.6052</v>
      </c>
      <c r="G326">
        <v>1.2915000000000001</v>
      </c>
      <c r="H326">
        <v>5.6021999999999998</v>
      </c>
      <c r="I326">
        <v>1</v>
      </c>
      <c r="J326">
        <v>0</v>
      </c>
      <c r="K326">
        <v>0</v>
      </c>
      <c r="L326">
        <f t="shared" si="36"/>
        <v>0</v>
      </c>
      <c r="M326">
        <f t="shared" si="37"/>
        <v>0</v>
      </c>
      <c r="N326">
        <f t="shared" si="38"/>
        <v>0</v>
      </c>
      <c r="O326">
        <f t="shared" si="39"/>
        <v>0</v>
      </c>
      <c r="P326">
        <f t="shared" si="40"/>
        <v>30</v>
      </c>
      <c r="Q326">
        <f>VLOOKUP(C326,Locs!A:C,3,0)</f>
        <v>36</v>
      </c>
      <c r="R326">
        <f>VLOOKUP(C326,Locs!A:F,6,0)</f>
        <v>6</v>
      </c>
      <c r="S326">
        <f t="shared" si="41"/>
        <v>0</v>
      </c>
      <c r="T326" t="s">
        <v>561</v>
      </c>
      <c r="U326">
        <v>45</v>
      </c>
    </row>
    <row r="327" spans="1:21" x14ac:dyDescent="0.45">
      <c r="A327">
        <v>326</v>
      </c>
      <c r="B327" t="str">
        <f t="shared" ref="B327:B390" si="42">C327&amp;"-"&amp;D327</f>
        <v>task_id_627.dfy-4</v>
      </c>
      <c r="C327" t="s">
        <v>68</v>
      </c>
      <c r="D327">
        <v>4</v>
      </c>
      <c r="E327">
        <v>0</v>
      </c>
      <c r="F327">
        <v>5.6292</v>
      </c>
      <c r="G327">
        <v>1.2226999999999999</v>
      </c>
      <c r="H327">
        <v>5.6070000000000002</v>
      </c>
      <c r="I327">
        <v>1</v>
      </c>
      <c r="J327">
        <v>0</v>
      </c>
      <c r="K327">
        <v>0</v>
      </c>
      <c r="L327">
        <f t="shared" si="36"/>
        <v>0</v>
      </c>
      <c r="M327">
        <f t="shared" si="37"/>
        <v>0</v>
      </c>
      <c r="N327">
        <f t="shared" si="38"/>
        <v>0</v>
      </c>
      <c r="O327">
        <f t="shared" si="39"/>
        <v>0</v>
      </c>
      <c r="P327">
        <f t="shared" si="40"/>
        <v>31</v>
      </c>
      <c r="Q327">
        <f>VLOOKUP(C327,Locs!A:C,3,0)</f>
        <v>36</v>
      </c>
      <c r="R327">
        <f>VLOOKUP(C327,Locs!A:F,6,0)</f>
        <v>6</v>
      </c>
      <c r="S327">
        <f t="shared" si="41"/>
        <v>0</v>
      </c>
      <c r="T327" t="s">
        <v>562</v>
      </c>
      <c r="U327">
        <v>36</v>
      </c>
    </row>
    <row r="328" spans="1:21" x14ac:dyDescent="0.45">
      <c r="A328">
        <v>327</v>
      </c>
      <c r="B328" t="str">
        <f t="shared" si="42"/>
        <v>task_id_627.dfy-5</v>
      </c>
      <c r="C328" t="s">
        <v>68</v>
      </c>
      <c r="D328">
        <v>5</v>
      </c>
      <c r="E328">
        <v>0</v>
      </c>
      <c r="F328">
        <v>5.4827000000000004</v>
      </c>
      <c r="G328">
        <v>1.2546999999999999</v>
      </c>
      <c r="H328">
        <v>5.4798</v>
      </c>
      <c r="I328">
        <v>1</v>
      </c>
      <c r="J328">
        <v>0</v>
      </c>
      <c r="K328">
        <v>0</v>
      </c>
      <c r="L328">
        <f t="shared" si="36"/>
        <v>0</v>
      </c>
      <c r="M328">
        <f t="shared" si="37"/>
        <v>0</v>
      </c>
      <c r="N328">
        <f t="shared" si="38"/>
        <v>0</v>
      </c>
      <c r="O328">
        <f t="shared" si="39"/>
        <v>0</v>
      </c>
      <c r="P328">
        <f t="shared" si="40"/>
        <v>31</v>
      </c>
      <c r="Q328">
        <f>VLOOKUP(C328,Locs!A:C,3,0)</f>
        <v>36</v>
      </c>
      <c r="R328">
        <f>VLOOKUP(C328,Locs!A:F,6,0)</f>
        <v>6</v>
      </c>
      <c r="S328">
        <f t="shared" si="41"/>
        <v>0</v>
      </c>
      <c r="T328" t="s">
        <v>563</v>
      </c>
      <c r="U328">
        <v>26</v>
      </c>
    </row>
    <row r="329" spans="1:21" x14ac:dyDescent="0.45">
      <c r="A329">
        <v>328</v>
      </c>
      <c r="B329" t="str">
        <f t="shared" si="42"/>
        <v>task_id_629.dfy-1</v>
      </c>
      <c r="C329" t="s">
        <v>69</v>
      </c>
      <c r="D329">
        <v>1</v>
      </c>
      <c r="E329">
        <v>1</v>
      </c>
      <c r="F329">
        <v>9.7921999999999993</v>
      </c>
      <c r="G329">
        <v>2.4066000000000001</v>
      </c>
      <c r="H329">
        <v>9.7711000000000006</v>
      </c>
      <c r="I329">
        <v>1</v>
      </c>
      <c r="J329">
        <v>1</v>
      </c>
      <c r="K329">
        <v>1</v>
      </c>
      <c r="L329">
        <f t="shared" si="36"/>
        <v>3</v>
      </c>
      <c r="M329">
        <f t="shared" si="37"/>
        <v>1</v>
      </c>
      <c r="N329">
        <f t="shared" si="38"/>
        <v>1</v>
      </c>
      <c r="O329">
        <f t="shared" si="39"/>
        <v>1</v>
      </c>
      <c r="P329">
        <f t="shared" si="40"/>
        <v>45</v>
      </c>
      <c r="Q329">
        <f>VLOOKUP(C329,Locs!A:C,3,0)</f>
        <v>49</v>
      </c>
      <c r="R329">
        <f>VLOOKUP(C329,Locs!A:F,6,0)</f>
        <v>2</v>
      </c>
      <c r="S329">
        <f t="shared" si="41"/>
        <v>1</v>
      </c>
      <c r="T329" t="s">
        <v>564</v>
      </c>
      <c r="U329">
        <v>45</v>
      </c>
    </row>
    <row r="330" spans="1:21" x14ac:dyDescent="0.45">
      <c r="A330">
        <v>329</v>
      </c>
      <c r="B330" t="str">
        <f t="shared" si="42"/>
        <v>task_id_629.dfy-2</v>
      </c>
      <c r="C330" t="s">
        <v>69</v>
      </c>
      <c r="D330">
        <v>2</v>
      </c>
      <c r="E330">
        <v>1</v>
      </c>
      <c r="F330">
        <v>8.6477000000000004</v>
      </c>
      <c r="G330">
        <v>2.4855</v>
      </c>
      <c r="H330">
        <v>8.6428999999999991</v>
      </c>
      <c r="I330">
        <v>1</v>
      </c>
      <c r="J330">
        <v>1</v>
      </c>
      <c r="K330">
        <v>1</v>
      </c>
      <c r="L330">
        <f t="shared" si="36"/>
        <v>3</v>
      </c>
      <c r="M330">
        <f t="shared" si="37"/>
        <v>1</v>
      </c>
      <c r="N330">
        <f t="shared" si="38"/>
        <v>1</v>
      </c>
      <c r="O330">
        <f t="shared" si="39"/>
        <v>1</v>
      </c>
      <c r="P330">
        <f t="shared" si="40"/>
        <v>45</v>
      </c>
      <c r="Q330">
        <f>VLOOKUP(C330,Locs!A:C,3,0)</f>
        <v>49</v>
      </c>
      <c r="R330">
        <f>VLOOKUP(C330,Locs!A:F,6,0)</f>
        <v>2</v>
      </c>
      <c r="S330">
        <f t="shared" si="41"/>
        <v>1</v>
      </c>
      <c r="T330" t="s">
        <v>1003</v>
      </c>
      <c r="U330">
        <v>26</v>
      </c>
    </row>
    <row r="331" spans="1:21" x14ac:dyDescent="0.45">
      <c r="A331">
        <v>330</v>
      </c>
      <c r="B331" t="str">
        <f t="shared" si="42"/>
        <v>task_id_629.dfy-3</v>
      </c>
      <c r="C331" t="s">
        <v>69</v>
      </c>
      <c r="D331">
        <v>3</v>
      </c>
      <c r="E331">
        <v>1</v>
      </c>
      <c r="F331">
        <v>8.2612000000000005</v>
      </c>
      <c r="G331">
        <v>2.4805999999999999</v>
      </c>
      <c r="H331">
        <v>8.2567000000000004</v>
      </c>
      <c r="I331">
        <v>1</v>
      </c>
      <c r="J331">
        <v>1</v>
      </c>
      <c r="K331">
        <v>1</v>
      </c>
      <c r="L331">
        <f t="shared" si="36"/>
        <v>3</v>
      </c>
      <c r="M331">
        <f t="shared" si="37"/>
        <v>1</v>
      </c>
      <c r="N331">
        <f t="shared" si="38"/>
        <v>1</v>
      </c>
      <c r="O331">
        <f t="shared" si="39"/>
        <v>1</v>
      </c>
      <c r="P331">
        <f t="shared" si="40"/>
        <v>45</v>
      </c>
      <c r="Q331">
        <f>VLOOKUP(C331,Locs!A:C,3,0)</f>
        <v>49</v>
      </c>
      <c r="R331">
        <f>VLOOKUP(C331,Locs!A:F,6,0)</f>
        <v>2</v>
      </c>
      <c r="S331">
        <f t="shared" si="41"/>
        <v>1</v>
      </c>
      <c r="T331" t="s">
        <v>1004</v>
      </c>
      <c r="U331">
        <v>26</v>
      </c>
    </row>
    <row r="332" spans="1:21" s="1" customFormat="1" x14ac:dyDescent="0.45">
      <c r="A332"/>
      <c r="B332" t="str">
        <f t="shared" si="42"/>
        <v>task_id_632.dfy-1</v>
      </c>
      <c r="C332" t="s">
        <v>70</v>
      </c>
      <c r="D332">
        <v>1</v>
      </c>
      <c r="E332">
        <v>0</v>
      </c>
      <c r="F332">
        <v>8.8455999999999992</v>
      </c>
      <c r="G332">
        <v>2.6991999999999998</v>
      </c>
      <c r="H332">
        <v>8.8228000000000009</v>
      </c>
      <c r="I332">
        <v>0</v>
      </c>
      <c r="J332">
        <v>0</v>
      </c>
      <c r="K332">
        <v>0</v>
      </c>
      <c r="L332">
        <f t="shared" si="36"/>
        <v>0</v>
      </c>
      <c r="M332">
        <f t="shared" si="37"/>
        <v>0</v>
      </c>
      <c r="N332">
        <f t="shared" si="38"/>
        <v>0</v>
      </c>
      <c r="O332">
        <f t="shared" si="39"/>
        <v>0</v>
      </c>
      <c r="P332">
        <f t="shared" si="40"/>
        <v>53</v>
      </c>
      <c r="Q332">
        <f>VLOOKUP(C332,Locs!A:C,3,0)</f>
        <v>48</v>
      </c>
      <c r="R332">
        <f>VLOOKUP(C332,Locs!A:F,6,0)</f>
        <v>2</v>
      </c>
      <c r="S332">
        <f t="shared" si="41"/>
        <v>0</v>
      </c>
      <c r="T332" t="s">
        <v>565</v>
      </c>
      <c r="U332">
        <v>53</v>
      </c>
    </row>
    <row r="333" spans="1:21" x14ac:dyDescent="0.45">
      <c r="B333" t="str">
        <f t="shared" si="42"/>
        <v>task_id_632.dfy-2</v>
      </c>
      <c r="C333" t="s">
        <v>70</v>
      </c>
      <c r="D333">
        <v>2</v>
      </c>
      <c r="E333">
        <v>0</v>
      </c>
      <c r="F333">
        <v>11.2195</v>
      </c>
      <c r="G333">
        <v>2.8043</v>
      </c>
      <c r="H333">
        <v>11.216699999999999</v>
      </c>
      <c r="I333">
        <v>0</v>
      </c>
      <c r="J333">
        <v>0</v>
      </c>
      <c r="K333">
        <v>0</v>
      </c>
      <c r="L333">
        <f t="shared" si="36"/>
        <v>0</v>
      </c>
      <c r="M333">
        <f t="shared" si="37"/>
        <v>0</v>
      </c>
      <c r="N333">
        <f t="shared" si="38"/>
        <v>0</v>
      </c>
      <c r="O333">
        <f t="shared" si="39"/>
        <v>0</v>
      </c>
      <c r="P333">
        <f t="shared" si="40"/>
        <v>53</v>
      </c>
      <c r="Q333">
        <f>VLOOKUP(C333,Locs!A:C,3,0)</f>
        <v>48</v>
      </c>
      <c r="R333">
        <f>VLOOKUP(C333,Locs!A:F,6,0)</f>
        <v>2</v>
      </c>
      <c r="S333">
        <f t="shared" si="41"/>
        <v>0</v>
      </c>
      <c r="T333" t="s">
        <v>566</v>
      </c>
      <c r="U333">
        <v>53</v>
      </c>
    </row>
    <row r="334" spans="1:21" x14ac:dyDescent="0.45">
      <c r="B334" t="str">
        <f t="shared" si="42"/>
        <v>task_id_632.dfy-3</v>
      </c>
      <c r="C334" t="s">
        <v>70</v>
      </c>
      <c r="D334">
        <v>3</v>
      </c>
      <c r="E334">
        <v>0</v>
      </c>
      <c r="F334">
        <v>11.156000000000001</v>
      </c>
      <c r="G334">
        <v>2.6997</v>
      </c>
      <c r="H334">
        <v>11.1532</v>
      </c>
      <c r="I334">
        <v>0</v>
      </c>
      <c r="J334">
        <v>0</v>
      </c>
      <c r="K334">
        <v>0</v>
      </c>
      <c r="L334">
        <f t="shared" si="36"/>
        <v>0</v>
      </c>
      <c r="M334">
        <f t="shared" si="37"/>
        <v>0</v>
      </c>
      <c r="N334">
        <f t="shared" si="38"/>
        <v>0</v>
      </c>
      <c r="O334">
        <f t="shared" si="39"/>
        <v>0</v>
      </c>
      <c r="P334">
        <f t="shared" si="40"/>
        <v>62</v>
      </c>
      <c r="Q334">
        <f>VLOOKUP(C334,Locs!A:C,3,0)</f>
        <v>48</v>
      </c>
      <c r="R334">
        <f>VLOOKUP(C334,Locs!A:F,6,0)</f>
        <v>2</v>
      </c>
      <c r="S334">
        <f t="shared" si="41"/>
        <v>0</v>
      </c>
      <c r="T334" t="s">
        <v>567</v>
      </c>
      <c r="U334">
        <v>62</v>
      </c>
    </row>
    <row r="335" spans="1:21" x14ac:dyDescent="0.45">
      <c r="B335" t="str">
        <f t="shared" si="42"/>
        <v>task_id_632.dfy-4</v>
      </c>
      <c r="C335" t="s">
        <v>70</v>
      </c>
      <c r="D335">
        <v>4</v>
      </c>
      <c r="E335">
        <v>0</v>
      </c>
      <c r="F335">
        <v>10.2887</v>
      </c>
      <c r="G335">
        <v>13.4955</v>
      </c>
      <c r="H335">
        <v>10.2682</v>
      </c>
      <c r="I335">
        <v>0</v>
      </c>
      <c r="J335">
        <v>0</v>
      </c>
      <c r="K335">
        <v>0</v>
      </c>
      <c r="L335">
        <f t="shared" si="36"/>
        <v>0</v>
      </c>
      <c r="M335">
        <f t="shared" si="37"/>
        <v>0</v>
      </c>
      <c r="N335">
        <f t="shared" si="38"/>
        <v>0</v>
      </c>
      <c r="O335">
        <f t="shared" si="39"/>
        <v>0</v>
      </c>
      <c r="P335">
        <f t="shared" si="40"/>
        <v>50</v>
      </c>
      <c r="Q335">
        <f>VLOOKUP(C335,Locs!A:C,3,0)</f>
        <v>48</v>
      </c>
      <c r="R335">
        <f>VLOOKUP(C335,Locs!A:F,6,0)</f>
        <v>2</v>
      </c>
      <c r="S335">
        <f t="shared" si="41"/>
        <v>0</v>
      </c>
      <c r="T335" t="s">
        <v>859</v>
      </c>
      <c r="U335">
        <v>50</v>
      </c>
    </row>
    <row r="336" spans="1:21" x14ac:dyDescent="0.45">
      <c r="B336" t="str">
        <f t="shared" si="42"/>
        <v>task_id_632.dfy-5</v>
      </c>
      <c r="C336" t="s">
        <v>70</v>
      </c>
      <c r="D336">
        <v>5</v>
      </c>
      <c r="E336">
        <v>0</v>
      </c>
      <c r="F336">
        <v>12.836600000000001</v>
      </c>
      <c r="G336">
        <v>1.9592000000000001</v>
      </c>
      <c r="H336">
        <v>12.835100000000001</v>
      </c>
      <c r="I336">
        <v>0</v>
      </c>
      <c r="J336">
        <v>0</v>
      </c>
      <c r="K336">
        <v>0</v>
      </c>
      <c r="L336">
        <f t="shared" si="36"/>
        <v>0</v>
      </c>
      <c r="M336">
        <f t="shared" si="37"/>
        <v>0</v>
      </c>
      <c r="N336">
        <f t="shared" si="38"/>
        <v>0</v>
      </c>
      <c r="O336">
        <f t="shared" si="39"/>
        <v>0</v>
      </c>
      <c r="P336">
        <f t="shared" si="40"/>
        <v>53</v>
      </c>
      <c r="Q336">
        <f>VLOOKUP(C336,Locs!A:C,3,0)</f>
        <v>48</v>
      </c>
      <c r="R336">
        <f>VLOOKUP(C336,Locs!A:F,6,0)</f>
        <v>2</v>
      </c>
      <c r="S336">
        <f t="shared" si="41"/>
        <v>0</v>
      </c>
      <c r="T336" t="s">
        <v>860</v>
      </c>
      <c r="U336">
        <v>53</v>
      </c>
    </row>
    <row r="337" spans="2:21" x14ac:dyDescent="0.45">
      <c r="B337" t="str">
        <f t="shared" si="42"/>
        <v>task_id_644.dfy-1</v>
      </c>
      <c r="C337" t="s">
        <v>71</v>
      </c>
      <c r="D337">
        <v>1</v>
      </c>
      <c r="E337">
        <v>1</v>
      </c>
      <c r="F337">
        <v>8.1051000000000002</v>
      </c>
      <c r="G337">
        <v>1.3903000000000001</v>
      </c>
      <c r="H337">
        <v>8.0808999999999997</v>
      </c>
      <c r="I337">
        <v>1</v>
      </c>
      <c r="J337">
        <v>1</v>
      </c>
      <c r="K337">
        <v>1</v>
      </c>
      <c r="L337">
        <f t="shared" si="36"/>
        <v>3</v>
      </c>
      <c r="M337">
        <f t="shared" si="37"/>
        <v>1</v>
      </c>
      <c r="N337">
        <f t="shared" si="38"/>
        <v>1</v>
      </c>
      <c r="O337">
        <f t="shared" si="39"/>
        <v>1</v>
      </c>
      <c r="P337">
        <f t="shared" si="40"/>
        <v>33</v>
      </c>
      <c r="Q337">
        <f>VLOOKUP(C337,Locs!A:C,3,0)</f>
        <v>31</v>
      </c>
      <c r="R337">
        <f>VLOOKUP(C337,Locs!A:F,6,0)</f>
        <v>0</v>
      </c>
      <c r="S337">
        <f t="shared" si="41"/>
        <v>1</v>
      </c>
      <c r="T337" t="s">
        <v>568</v>
      </c>
      <c r="U337">
        <v>33</v>
      </c>
    </row>
    <row r="338" spans="2:21" x14ac:dyDescent="0.45">
      <c r="B338" t="str">
        <f t="shared" si="42"/>
        <v>task_id_644.dfy-2</v>
      </c>
      <c r="C338" t="s">
        <v>71</v>
      </c>
      <c r="D338">
        <v>2</v>
      </c>
      <c r="E338">
        <v>1</v>
      </c>
      <c r="F338">
        <v>6.7037000000000004</v>
      </c>
      <c r="G338">
        <v>1.4258999999999999</v>
      </c>
      <c r="H338">
        <v>6.7011000000000003</v>
      </c>
      <c r="I338">
        <v>1</v>
      </c>
      <c r="J338">
        <v>1</v>
      </c>
      <c r="K338">
        <v>1</v>
      </c>
      <c r="L338">
        <f t="shared" si="36"/>
        <v>3</v>
      </c>
      <c r="M338">
        <f t="shared" si="37"/>
        <v>1</v>
      </c>
      <c r="N338">
        <f t="shared" si="38"/>
        <v>1</v>
      </c>
      <c r="O338">
        <f t="shared" si="39"/>
        <v>1</v>
      </c>
      <c r="P338">
        <f t="shared" si="40"/>
        <v>33</v>
      </c>
      <c r="Q338">
        <f>VLOOKUP(C338,Locs!A:C,3,0)</f>
        <v>31</v>
      </c>
      <c r="R338">
        <f>VLOOKUP(C338,Locs!A:F,6,0)</f>
        <v>0</v>
      </c>
      <c r="S338">
        <f t="shared" si="41"/>
        <v>1</v>
      </c>
      <c r="T338" t="s">
        <v>569</v>
      </c>
      <c r="U338">
        <v>33</v>
      </c>
    </row>
    <row r="339" spans="2:21" x14ac:dyDescent="0.45">
      <c r="B339" t="str">
        <f t="shared" si="42"/>
        <v>task_id_644.dfy-3</v>
      </c>
      <c r="C339" t="s">
        <v>71</v>
      </c>
      <c r="D339">
        <v>3</v>
      </c>
      <c r="E339">
        <v>1</v>
      </c>
      <c r="F339">
        <v>6.7030000000000003</v>
      </c>
      <c r="G339">
        <v>1.3257000000000001</v>
      </c>
      <c r="H339">
        <v>6.7004999999999999</v>
      </c>
      <c r="I339">
        <v>1</v>
      </c>
      <c r="J339">
        <v>1</v>
      </c>
      <c r="K339">
        <v>1</v>
      </c>
      <c r="L339">
        <f t="shared" si="36"/>
        <v>3</v>
      </c>
      <c r="M339">
        <f t="shared" si="37"/>
        <v>1</v>
      </c>
      <c r="N339">
        <f t="shared" si="38"/>
        <v>1</v>
      </c>
      <c r="O339">
        <f t="shared" si="39"/>
        <v>1</v>
      </c>
      <c r="P339">
        <f t="shared" si="40"/>
        <v>33</v>
      </c>
      <c r="Q339">
        <f>VLOOKUP(C339,Locs!A:C,3,0)</f>
        <v>31</v>
      </c>
      <c r="R339">
        <f>VLOOKUP(C339,Locs!A:F,6,0)</f>
        <v>0</v>
      </c>
      <c r="S339">
        <f t="shared" si="41"/>
        <v>1</v>
      </c>
      <c r="T339" t="s">
        <v>570</v>
      </c>
      <c r="U339">
        <v>33</v>
      </c>
    </row>
    <row r="340" spans="2:21" x14ac:dyDescent="0.45">
      <c r="B340" t="str">
        <f t="shared" si="42"/>
        <v>task_id_69.dfy-1</v>
      </c>
      <c r="C340" t="s">
        <v>72</v>
      </c>
      <c r="D340">
        <v>1</v>
      </c>
      <c r="E340">
        <v>1</v>
      </c>
      <c r="F340">
        <v>5.6912000000000003</v>
      </c>
      <c r="G340">
        <v>1.3566</v>
      </c>
      <c r="H340">
        <v>5.6746999999999996</v>
      </c>
      <c r="I340">
        <v>1</v>
      </c>
      <c r="J340">
        <v>1</v>
      </c>
      <c r="K340">
        <v>1</v>
      </c>
      <c r="L340">
        <f t="shared" si="36"/>
        <v>3</v>
      </c>
      <c r="M340">
        <f t="shared" si="37"/>
        <v>1</v>
      </c>
      <c r="N340">
        <f t="shared" si="38"/>
        <v>1</v>
      </c>
      <c r="O340">
        <f t="shared" si="39"/>
        <v>1</v>
      </c>
      <c r="P340">
        <f t="shared" si="40"/>
        <v>27</v>
      </c>
      <c r="Q340">
        <f>VLOOKUP(C340,Locs!A:C,3,0)</f>
        <v>27</v>
      </c>
      <c r="R340">
        <f>VLOOKUP(C340,Locs!A:F,6,0)</f>
        <v>0</v>
      </c>
      <c r="S340">
        <f t="shared" si="41"/>
        <v>1</v>
      </c>
      <c r="T340" t="s">
        <v>571</v>
      </c>
      <c r="U340">
        <v>27</v>
      </c>
    </row>
    <row r="341" spans="2:21" x14ac:dyDescent="0.45">
      <c r="B341" t="str">
        <f t="shared" si="42"/>
        <v>task_id_69.dfy-2</v>
      </c>
      <c r="C341" t="s">
        <v>72</v>
      </c>
      <c r="D341">
        <v>2</v>
      </c>
      <c r="E341">
        <v>1</v>
      </c>
      <c r="F341">
        <v>5.5762</v>
      </c>
      <c r="G341">
        <v>1.0915999999999999</v>
      </c>
      <c r="H341">
        <v>5.5732999999999997</v>
      </c>
      <c r="I341">
        <v>1</v>
      </c>
      <c r="J341">
        <v>1</v>
      </c>
      <c r="K341">
        <v>1</v>
      </c>
      <c r="L341">
        <f t="shared" si="36"/>
        <v>3</v>
      </c>
      <c r="M341">
        <f t="shared" si="37"/>
        <v>1</v>
      </c>
      <c r="N341">
        <f t="shared" si="38"/>
        <v>1</v>
      </c>
      <c r="O341">
        <f t="shared" si="39"/>
        <v>1</v>
      </c>
      <c r="P341">
        <f t="shared" si="40"/>
        <v>27</v>
      </c>
      <c r="Q341">
        <f>VLOOKUP(C341,Locs!A:C,3,0)</f>
        <v>27</v>
      </c>
      <c r="R341">
        <f>VLOOKUP(C341,Locs!A:F,6,0)</f>
        <v>0</v>
      </c>
      <c r="S341">
        <f t="shared" si="41"/>
        <v>1</v>
      </c>
      <c r="T341" t="s">
        <v>572</v>
      </c>
      <c r="U341">
        <v>27</v>
      </c>
    </row>
    <row r="342" spans="2:21" x14ac:dyDescent="0.45">
      <c r="B342" t="str">
        <f t="shared" si="42"/>
        <v>task_id_69.dfy-3</v>
      </c>
      <c r="C342" t="s">
        <v>72</v>
      </c>
      <c r="D342">
        <v>3</v>
      </c>
      <c r="E342">
        <v>1</v>
      </c>
      <c r="F342">
        <v>6.0926999999999998</v>
      </c>
      <c r="G342">
        <v>1.0891</v>
      </c>
      <c r="H342">
        <v>6.0899000000000001</v>
      </c>
      <c r="I342">
        <v>1</v>
      </c>
      <c r="J342">
        <v>1</v>
      </c>
      <c r="K342">
        <v>1</v>
      </c>
      <c r="L342">
        <f t="shared" si="36"/>
        <v>3</v>
      </c>
      <c r="M342">
        <f t="shared" si="37"/>
        <v>1</v>
      </c>
      <c r="N342">
        <f t="shared" si="38"/>
        <v>1</v>
      </c>
      <c r="O342">
        <f t="shared" si="39"/>
        <v>1</v>
      </c>
      <c r="P342">
        <f t="shared" si="40"/>
        <v>27</v>
      </c>
      <c r="Q342">
        <f>VLOOKUP(C342,Locs!A:C,3,0)</f>
        <v>27</v>
      </c>
      <c r="R342">
        <f>VLOOKUP(C342,Locs!A:F,6,0)</f>
        <v>0</v>
      </c>
      <c r="S342">
        <f t="shared" si="41"/>
        <v>1</v>
      </c>
      <c r="T342" t="s">
        <v>573</v>
      </c>
      <c r="U342">
        <v>27</v>
      </c>
    </row>
    <row r="343" spans="2:21" x14ac:dyDescent="0.45">
      <c r="B343" t="str">
        <f t="shared" si="42"/>
        <v>task_id_70.dfy-1</v>
      </c>
      <c r="C343" t="s">
        <v>73</v>
      </c>
      <c r="D343">
        <v>1</v>
      </c>
      <c r="E343">
        <v>0</v>
      </c>
      <c r="F343">
        <v>6.1783000000000001</v>
      </c>
      <c r="G343">
        <v>1.1777</v>
      </c>
      <c r="H343">
        <v>6.1578999999999997</v>
      </c>
      <c r="I343">
        <v>1</v>
      </c>
      <c r="J343">
        <v>0</v>
      </c>
      <c r="K343">
        <v>0</v>
      </c>
      <c r="L343">
        <f t="shared" si="36"/>
        <v>0</v>
      </c>
      <c r="M343">
        <f t="shared" si="37"/>
        <v>0</v>
      </c>
      <c r="N343">
        <f t="shared" si="38"/>
        <v>0</v>
      </c>
      <c r="O343">
        <f t="shared" si="39"/>
        <v>0</v>
      </c>
      <c r="P343">
        <f t="shared" si="40"/>
        <v>27</v>
      </c>
      <c r="Q343">
        <f>VLOOKUP(C343,Locs!A:C,3,0)</f>
        <v>28</v>
      </c>
      <c r="R343">
        <f>VLOOKUP(C343,Locs!A:F,6,0)</f>
        <v>1</v>
      </c>
      <c r="S343">
        <f t="shared" si="41"/>
        <v>0</v>
      </c>
      <c r="T343" t="s">
        <v>574</v>
      </c>
      <c r="U343">
        <v>27</v>
      </c>
    </row>
    <row r="344" spans="2:21" x14ac:dyDescent="0.45">
      <c r="B344" t="str">
        <f t="shared" si="42"/>
        <v>task_id_70.dfy-2</v>
      </c>
      <c r="C344" t="s">
        <v>73</v>
      </c>
      <c r="D344">
        <v>2</v>
      </c>
      <c r="E344">
        <v>0</v>
      </c>
      <c r="F344">
        <v>5.1738</v>
      </c>
      <c r="G344">
        <v>1.1668000000000001</v>
      </c>
      <c r="H344">
        <v>5.1712999999999996</v>
      </c>
      <c r="I344">
        <v>1</v>
      </c>
      <c r="J344">
        <v>0</v>
      </c>
      <c r="K344">
        <v>0</v>
      </c>
      <c r="L344">
        <f t="shared" si="36"/>
        <v>0</v>
      </c>
      <c r="M344">
        <f t="shared" si="37"/>
        <v>0</v>
      </c>
      <c r="N344">
        <f t="shared" si="38"/>
        <v>0</v>
      </c>
      <c r="O344">
        <f t="shared" si="39"/>
        <v>0</v>
      </c>
      <c r="P344">
        <f t="shared" si="40"/>
        <v>27</v>
      </c>
      <c r="Q344">
        <f>VLOOKUP(C344,Locs!A:C,3,0)</f>
        <v>28</v>
      </c>
      <c r="R344">
        <f>VLOOKUP(C344,Locs!A:F,6,0)</f>
        <v>1</v>
      </c>
      <c r="S344">
        <f t="shared" si="41"/>
        <v>0</v>
      </c>
      <c r="T344" t="s">
        <v>575</v>
      </c>
      <c r="U344">
        <v>27</v>
      </c>
    </row>
    <row r="345" spans="2:21" x14ac:dyDescent="0.45">
      <c r="B345" t="str">
        <f t="shared" si="42"/>
        <v>task_id_70.dfy-3</v>
      </c>
      <c r="C345" t="s">
        <v>73</v>
      </c>
      <c r="D345">
        <v>3</v>
      </c>
      <c r="E345">
        <v>0</v>
      </c>
      <c r="F345">
        <v>6.0490000000000004</v>
      </c>
      <c r="G345">
        <v>1.1794</v>
      </c>
      <c r="H345">
        <v>6.0465</v>
      </c>
      <c r="I345">
        <v>1</v>
      </c>
      <c r="J345">
        <v>0</v>
      </c>
      <c r="K345">
        <v>0</v>
      </c>
      <c r="L345">
        <f t="shared" si="36"/>
        <v>0</v>
      </c>
      <c r="M345">
        <f t="shared" si="37"/>
        <v>0</v>
      </c>
      <c r="N345">
        <f t="shared" si="38"/>
        <v>0</v>
      </c>
      <c r="O345">
        <f t="shared" si="39"/>
        <v>0</v>
      </c>
      <c r="P345">
        <f t="shared" si="40"/>
        <v>27</v>
      </c>
      <c r="Q345">
        <f>VLOOKUP(C345,Locs!A:C,3,0)</f>
        <v>28</v>
      </c>
      <c r="R345">
        <f>VLOOKUP(C345,Locs!A:F,6,0)</f>
        <v>1</v>
      </c>
      <c r="S345">
        <f t="shared" si="41"/>
        <v>0</v>
      </c>
      <c r="T345" t="s">
        <v>576</v>
      </c>
      <c r="U345">
        <v>27</v>
      </c>
    </row>
    <row r="346" spans="2:21" x14ac:dyDescent="0.45">
      <c r="B346" t="str">
        <f t="shared" si="42"/>
        <v>task_id_70.dfy-4</v>
      </c>
      <c r="C346" t="s">
        <v>73</v>
      </c>
      <c r="D346">
        <v>4</v>
      </c>
      <c r="E346">
        <v>0</v>
      </c>
      <c r="F346">
        <v>5.6910999999999996</v>
      </c>
      <c r="G346">
        <v>1.3204</v>
      </c>
      <c r="H346">
        <v>5.6691000000000003</v>
      </c>
      <c r="I346">
        <v>1</v>
      </c>
      <c r="J346">
        <v>0</v>
      </c>
      <c r="K346">
        <v>0</v>
      </c>
      <c r="L346">
        <f t="shared" si="36"/>
        <v>0</v>
      </c>
      <c r="M346">
        <f t="shared" si="37"/>
        <v>0</v>
      </c>
      <c r="N346">
        <f t="shared" si="38"/>
        <v>0</v>
      </c>
      <c r="O346">
        <f t="shared" si="39"/>
        <v>0</v>
      </c>
      <c r="P346">
        <f t="shared" si="40"/>
        <v>27</v>
      </c>
      <c r="Q346">
        <f>VLOOKUP(C346,Locs!A:C,3,0)</f>
        <v>28</v>
      </c>
      <c r="R346">
        <f>VLOOKUP(C346,Locs!A:F,6,0)</f>
        <v>1</v>
      </c>
      <c r="S346">
        <f t="shared" si="41"/>
        <v>0</v>
      </c>
      <c r="T346" t="s">
        <v>1093</v>
      </c>
      <c r="U346">
        <v>27</v>
      </c>
    </row>
    <row r="347" spans="2:21" x14ac:dyDescent="0.45">
      <c r="B347" t="str">
        <f t="shared" si="42"/>
        <v>task_id_70.dfy-5</v>
      </c>
      <c r="C347" t="s">
        <v>73</v>
      </c>
      <c r="D347">
        <v>5</v>
      </c>
      <c r="E347">
        <v>0</v>
      </c>
      <c r="F347">
        <v>5.2210000000000001</v>
      </c>
      <c r="G347">
        <v>1.7965</v>
      </c>
      <c r="H347">
        <v>5.2184999999999997</v>
      </c>
      <c r="I347">
        <v>1</v>
      </c>
      <c r="J347">
        <v>0</v>
      </c>
      <c r="K347">
        <v>0</v>
      </c>
      <c r="L347">
        <f t="shared" si="36"/>
        <v>0</v>
      </c>
      <c r="M347">
        <f t="shared" si="37"/>
        <v>0</v>
      </c>
      <c r="N347">
        <f t="shared" si="38"/>
        <v>0</v>
      </c>
      <c r="O347">
        <f t="shared" si="39"/>
        <v>0</v>
      </c>
      <c r="P347">
        <f t="shared" si="40"/>
        <v>27</v>
      </c>
      <c r="Q347">
        <f>VLOOKUP(C347,Locs!A:C,3,0)</f>
        <v>28</v>
      </c>
      <c r="R347">
        <f>VLOOKUP(C347,Locs!A:F,6,0)</f>
        <v>1</v>
      </c>
      <c r="S347">
        <f t="shared" si="41"/>
        <v>0</v>
      </c>
      <c r="T347" t="s">
        <v>1133</v>
      </c>
      <c r="U347">
        <v>27</v>
      </c>
    </row>
    <row r="348" spans="2:21" x14ac:dyDescent="0.45">
      <c r="B348" t="str">
        <f t="shared" si="42"/>
        <v>task_id_728.dfy-1</v>
      </c>
      <c r="C348" t="s">
        <v>74</v>
      </c>
      <c r="D348">
        <v>1</v>
      </c>
      <c r="E348">
        <v>1</v>
      </c>
      <c r="F348">
        <v>5.2674000000000003</v>
      </c>
      <c r="G348">
        <v>1.1353</v>
      </c>
      <c r="H348">
        <v>5.2398999999999996</v>
      </c>
      <c r="I348">
        <v>1</v>
      </c>
      <c r="J348">
        <v>1</v>
      </c>
      <c r="K348">
        <v>1</v>
      </c>
      <c r="L348">
        <f t="shared" si="36"/>
        <v>3</v>
      </c>
      <c r="M348">
        <f t="shared" si="37"/>
        <v>1</v>
      </c>
      <c r="N348">
        <f t="shared" si="38"/>
        <v>1</v>
      </c>
      <c r="O348">
        <f t="shared" si="39"/>
        <v>1</v>
      </c>
      <c r="P348">
        <f t="shared" si="40"/>
        <v>23</v>
      </c>
      <c r="Q348">
        <f>VLOOKUP(C348,Locs!A:C,3,0)</f>
        <v>23</v>
      </c>
      <c r="R348">
        <f>VLOOKUP(C348,Locs!A:F,6,0)</f>
        <v>0</v>
      </c>
      <c r="S348">
        <f t="shared" si="41"/>
        <v>1</v>
      </c>
      <c r="T348" t="s">
        <v>577</v>
      </c>
      <c r="U348">
        <v>23</v>
      </c>
    </row>
    <row r="349" spans="2:21" x14ac:dyDescent="0.45">
      <c r="B349" t="str">
        <f t="shared" si="42"/>
        <v>task_id_728.dfy-2</v>
      </c>
      <c r="C349" t="s">
        <v>74</v>
      </c>
      <c r="D349">
        <v>2</v>
      </c>
      <c r="E349">
        <v>1</v>
      </c>
      <c r="F349">
        <v>5.5965999999999996</v>
      </c>
      <c r="G349">
        <v>1.1274</v>
      </c>
      <c r="H349">
        <v>5.5932000000000004</v>
      </c>
      <c r="I349">
        <v>1</v>
      </c>
      <c r="J349">
        <v>1</v>
      </c>
      <c r="K349">
        <v>1</v>
      </c>
      <c r="L349">
        <f t="shared" si="36"/>
        <v>3</v>
      </c>
      <c r="M349">
        <f t="shared" si="37"/>
        <v>1</v>
      </c>
      <c r="N349">
        <f t="shared" si="38"/>
        <v>1</v>
      </c>
      <c r="O349">
        <f t="shared" si="39"/>
        <v>1</v>
      </c>
      <c r="P349">
        <f t="shared" si="40"/>
        <v>23</v>
      </c>
      <c r="Q349">
        <f>VLOOKUP(C349,Locs!A:C,3,0)</f>
        <v>23</v>
      </c>
      <c r="R349">
        <f>VLOOKUP(C349,Locs!A:F,6,0)</f>
        <v>0</v>
      </c>
      <c r="S349">
        <f t="shared" si="41"/>
        <v>1</v>
      </c>
      <c r="T349" t="s">
        <v>578</v>
      </c>
      <c r="U349">
        <v>23</v>
      </c>
    </row>
    <row r="350" spans="2:21" x14ac:dyDescent="0.45">
      <c r="B350" t="str">
        <f t="shared" si="42"/>
        <v>task_id_728.dfy-3</v>
      </c>
      <c r="C350" t="s">
        <v>74</v>
      </c>
      <c r="D350">
        <v>3</v>
      </c>
      <c r="E350">
        <v>1</v>
      </c>
      <c r="F350">
        <v>4.8232999999999997</v>
      </c>
      <c r="G350">
        <v>1.1413</v>
      </c>
      <c r="H350">
        <v>4.8208000000000002</v>
      </c>
      <c r="I350">
        <v>1</v>
      </c>
      <c r="J350">
        <v>1</v>
      </c>
      <c r="K350">
        <v>1</v>
      </c>
      <c r="L350">
        <f t="shared" si="36"/>
        <v>3</v>
      </c>
      <c r="M350">
        <f t="shared" si="37"/>
        <v>1</v>
      </c>
      <c r="N350">
        <f t="shared" si="38"/>
        <v>1</v>
      </c>
      <c r="O350">
        <f t="shared" si="39"/>
        <v>1</v>
      </c>
      <c r="P350">
        <f t="shared" si="40"/>
        <v>23</v>
      </c>
      <c r="Q350">
        <f>VLOOKUP(C350,Locs!A:C,3,0)</f>
        <v>23</v>
      </c>
      <c r="R350">
        <f>VLOOKUP(C350,Locs!A:F,6,0)</f>
        <v>0</v>
      </c>
      <c r="S350">
        <f t="shared" si="41"/>
        <v>1</v>
      </c>
      <c r="T350" t="s">
        <v>579</v>
      </c>
      <c r="U350">
        <v>23</v>
      </c>
    </row>
    <row r="351" spans="2:21" x14ac:dyDescent="0.45">
      <c r="B351" t="str">
        <f t="shared" si="42"/>
        <v>task_id_732.dfy-1</v>
      </c>
      <c r="C351" t="s">
        <v>75</v>
      </c>
      <c r="D351">
        <v>1</v>
      </c>
      <c r="E351">
        <v>1</v>
      </c>
      <c r="F351">
        <v>5.5362</v>
      </c>
      <c r="G351">
        <v>1.256</v>
      </c>
      <c r="H351">
        <v>5.5151000000000003</v>
      </c>
      <c r="I351">
        <v>1</v>
      </c>
      <c r="J351">
        <v>1</v>
      </c>
      <c r="K351">
        <v>1</v>
      </c>
      <c r="L351">
        <f t="shared" si="36"/>
        <v>3</v>
      </c>
      <c r="M351">
        <f t="shared" si="37"/>
        <v>1</v>
      </c>
      <c r="N351">
        <f t="shared" si="38"/>
        <v>1</v>
      </c>
      <c r="O351">
        <f t="shared" si="39"/>
        <v>1</v>
      </c>
      <c r="P351">
        <f t="shared" si="40"/>
        <v>23</v>
      </c>
      <c r="Q351">
        <f>VLOOKUP(C351,Locs!A:C,3,0)</f>
        <v>24</v>
      </c>
      <c r="R351">
        <f>VLOOKUP(C351,Locs!A:F,6,0)</f>
        <v>0</v>
      </c>
      <c r="S351">
        <f t="shared" si="41"/>
        <v>1</v>
      </c>
      <c r="T351" t="s">
        <v>580</v>
      </c>
      <c r="U351">
        <v>23</v>
      </c>
    </row>
    <row r="352" spans="2:21" x14ac:dyDescent="0.45">
      <c r="B352" t="str">
        <f t="shared" si="42"/>
        <v>task_id_732.dfy-2</v>
      </c>
      <c r="C352" t="s">
        <v>75</v>
      </c>
      <c r="D352">
        <v>2</v>
      </c>
      <c r="E352">
        <v>1</v>
      </c>
      <c r="F352">
        <v>6.7713000000000001</v>
      </c>
      <c r="G352">
        <v>1.2481</v>
      </c>
      <c r="H352">
        <v>6.7689000000000004</v>
      </c>
      <c r="I352">
        <v>1</v>
      </c>
      <c r="J352">
        <v>1</v>
      </c>
      <c r="K352">
        <v>1</v>
      </c>
      <c r="L352">
        <f t="shared" si="36"/>
        <v>3</v>
      </c>
      <c r="M352">
        <f t="shared" si="37"/>
        <v>1</v>
      </c>
      <c r="N352">
        <f t="shared" si="38"/>
        <v>1</v>
      </c>
      <c r="O352">
        <f t="shared" si="39"/>
        <v>1</v>
      </c>
      <c r="P352">
        <f t="shared" si="40"/>
        <v>23</v>
      </c>
      <c r="Q352">
        <f>VLOOKUP(C352,Locs!A:C,3,0)</f>
        <v>24</v>
      </c>
      <c r="R352">
        <f>VLOOKUP(C352,Locs!A:F,6,0)</f>
        <v>0</v>
      </c>
      <c r="S352">
        <f t="shared" si="41"/>
        <v>1</v>
      </c>
      <c r="T352" t="s">
        <v>581</v>
      </c>
      <c r="U352">
        <v>23</v>
      </c>
    </row>
    <row r="353" spans="2:21" x14ac:dyDescent="0.45">
      <c r="B353" t="str">
        <f t="shared" si="42"/>
        <v>task_id_732.dfy-3</v>
      </c>
      <c r="C353" t="s">
        <v>75</v>
      </c>
      <c r="D353">
        <v>3</v>
      </c>
      <c r="E353">
        <v>1</v>
      </c>
      <c r="F353">
        <v>5.2233999999999998</v>
      </c>
      <c r="G353">
        <v>1.2375</v>
      </c>
      <c r="H353">
        <v>5.2188999999999997</v>
      </c>
      <c r="I353">
        <v>1</v>
      </c>
      <c r="J353">
        <v>1</v>
      </c>
      <c r="K353">
        <v>1</v>
      </c>
      <c r="L353">
        <f t="shared" si="36"/>
        <v>3</v>
      </c>
      <c r="M353">
        <f t="shared" si="37"/>
        <v>1</v>
      </c>
      <c r="N353">
        <f t="shared" si="38"/>
        <v>1</v>
      </c>
      <c r="O353">
        <f t="shared" si="39"/>
        <v>1</v>
      </c>
      <c r="P353">
        <f t="shared" si="40"/>
        <v>23</v>
      </c>
      <c r="Q353">
        <f>VLOOKUP(C353,Locs!A:C,3,0)</f>
        <v>24</v>
      </c>
      <c r="R353">
        <f>VLOOKUP(C353,Locs!A:F,6,0)</f>
        <v>0</v>
      </c>
      <c r="S353">
        <f t="shared" si="41"/>
        <v>1</v>
      </c>
      <c r="T353" t="s">
        <v>582</v>
      </c>
      <c r="U353">
        <v>23</v>
      </c>
    </row>
    <row r="354" spans="2:21" x14ac:dyDescent="0.45">
      <c r="B354" t="str">
        <f t="shared" si="42"/>
        <v>task_id_733.dfy-1</v>
      </c>
      <c r="C354" t="s">
        <v>76</v>
      </c>
      <c r="D354">
        <v>1</v>
      </c>
      <c r="E354">
        <v>0</v>
      </c>
      <c r="F354">
        <v>6.8638000000000003</v>
      </c>
      <c r="G354">
        <v>1.2103999999999999</v>
      </c>
      <c r="H354">
        <v>6.8441999999999998</v>
      </c>
      <c r="I354">
        <v>1</v>
      </c>
      <c r="J354">
        <v>0</v>
      </c>
      <c r="K354">
        <v>0</v>
      </c>
      <c r="L354">
        <f t="shared" si="36"/>
        <v>0</v>
      </c>
      <c r="M354">
        <f t="shared" si="37"/>
        <v>0</v>
      </c>
      <c r="N354">
        <f t="shared" si="38"/>
        <v>0</v>
      </c>
      <c r="O354">
        <f t="shared" si="39"/>
        <v>0</v>
      </c>
      <c r="P354">
        <f t="shared" si="40"/>
        <v>27</v>
      </c>
      <c r="Q354">
        <f>VLOOKUP(C354,Locs!A:C,3,0)</f>
        <v>28</v>
      </c>
      <c r="R354">
        <f>VLOOKUP(C354,Locs!A:F,6,0)</f>
        <v>1</v>
      </c>
      <c r="S354">
        <f t="shared" si="41"/>
        <v>0</v>
      </c>
      <c r="T354" t="s">
        <v>583</v>
      </c>
      <c r="U354">
        <v>27</v>
      </c>
    </row>
    <row r="355" spans="2:21" x14ac:dyDescent="0.45">
      <c r="B355" t="str">
        <f t="shared" si="42"/>
        <v>task_id_733.dfy-2</v>
      </c>
      <c r="C355" t="s">
        <v>76</v>
      </c>
      <c r="D355">
        <v>2</v>
      </c>
      <c r="E355">
        <v>0</v>
      </c>
      <c r="F355">
        <v>8.3804999999999996</v>
      </c>
      <c r="G355">
        <v>1.2254</v>
      </c>
      <c r="H355">
        <v>8.3758999999999997</v>
      </c>
      <c r="I355">
        <v>1</v>
      </c>
      <c r="J355">
        <v>0</v>
      </c>
      <c r="K355">
        <v>0</v>
      </c>
      <c r="L355">
        <f t="shared" si="36"/>
        <v>0</v>
      </c>
      <c r="M355">
        <f t="shared" si="37"/>
        <v>0</v>
      </c>
      <c r="N355">
        <f t="shared" si="38"/>
        <v>0</v>
      </c>
      <c r="O355">
        <f t="shared" si="39"/>
        <v>0</v>
      </c>
      <c r="P355">
        <f t="shared" si="40"/>
        <v>27</v>
      </c>
      <c r="Q355">
        <f>VLOOKUP(C355,Locs!A:C,3,0)</f>
        <v>28</v>
      </c>
      <c r="R355">
        <f>VLOOKUP(C355,Locs!A:F,6,0)</f>
        <v>1</v>
      </c>
      <c r="S355">
        <f t="shared" si="41"/>
        <v>0</v>
      </c>
      <c r="T355" t="s">
        <v>584</v>
      </c>
      <c r="U355">
        <v>27</v>
      </c>
    </row>
    <row r="356" spans="2:21" x14ac:dyDescent="0.45">
      <c r="B356" t="str">
        <f t="shared" si="42"/>
        <v>task_id_733.dfy-3</v>
      </c>
      <c r="C356" t="s">
        <v>76</v>
      </c>
      <c r="D356">
        <v>3</v>
      </c>
      <c r="E356">
        <v>0</v>
      </c>
      <c r="F356">
        <v>6.1494999999999997</v>
      </c>
      <c r="G356">
        <v>1.1954</v>
      </c>
      <c r="H356">
        <v>6.1471</v>
      </c>
      <c r="I356">
        <v>1</v>
      </c>
      <c r="J356">
        <v>0</v>
      </c>
      <c r="K356">
        <v>0</v>
      </c>
      <c r="L356">
        <f t="shared" si="36"/>
        <v>0</v>
      </c>
      <c r="M356">
        <f t="shared" si="37"/>
        <v>0</v>
      </c>
      <c r="N356">
        <f t="shared" si="38"/>
        <v>0</v>
      </c>
      <c r="O356">
        <f t="shared" si="39"/>
        <v>0</v>
      </c>
      <c r="P356">
        <f t="shared" si="40"/>
        <v>27</v>
      </c>
      <c r="Q356">
        <f>VLOOKUP(C356,Locs!A:C,3,0)</f>
        <v>28</v>
      </c>
      <c r="R356">
        <f>VLOOKUP(C356,Locs!A:F,6,0)</f>
        <v>1</v>
      </c>
      <c r="S356">
        <f t="shared" si="41"/>
        <v>0</v>
      </c>
      <c r="T356" t="s">
        <v>585</v>
      </c>
      <c r="U356">
        <v>27</v>
      </c>
    </row>
    <row r="357" spans="2:21" x14ac:dyDescent="0.45">
      <c r="B357" t="str">
        <f t="shared" si="42"/>
        <v>task_id_733.dfy-4</v>
      </c>
      <c r="C357" t="s">
        <v>76</v>
      </c>
      <c r="D357">
        <v>4</v>
      </c>
      <c r="E357">
        <v>0</v>
      </c>
      <c r="F357">
        <v>5.1824000000000003</v>
      </c>
      <c r="G357">
        <v>1.2841</v>
      </c>
      <c r="H357">
        <v>5.1639999999999997</v>
      </c>
      <c r="I357">
        <v>1</v>
      </c>
      <c r="J357">
        <v>0</v>
      </c>
      <c r="K357">
        <v>0</v>
      </c>
      <c r="L357">
        <f t="shared" si="36"/>
        <v>0</v>
      </c>
      <c r="M357">
        <f t="shared" si="37"/>
        <v>0</v>
      </c>
      <c r="N357">
        <f t="shared" si="38"/>
        <v>0</v>
      </c>
      <c r="O357">
        <f t="shared" si="39"/>
        <v>0</v>
      </c>
      <c r="P357">
        <f t="shared" si="40"/>
        <v>27</v>
      </c>
      <c r="Q357">
        <f>VLOOKUP(C357,Locs!A:C,3,0)</f>
        <v>28</v>
      </c>
      <c r="R357">
        <f>VLOOKUP(C357,Locs!A:F,6,0)</f>
        <v>1</v>
      </c>
      <c r="S357">
        <f t="shared" si="41"/>
        <v>0</v>
      </c>
      <c r="T357" t="s">
        <v>741</v>
      </c>
      <c r="U357">
        <v>27</v>
      </c>
    </row>
    <row r="358" spans="2:21" x14ac:dyDescent="0.45">
      <c r="B358" t="str">
        <f t="shared" si="42"/>
        <v>task_id_733.dfy-5</v>
      </c>
      <c r="C358" t="s">
        <v>76</v>
      </c>
      <c r="D358">
        <v>5</v>
      </c>
      <c r="E358">
        <v>0</v>
      </c>
      <c r="F358">
        <v>6.4617000000000004</v>
      </c>
      <c r="G358">
        <v>1.3431999999999999</v>
      </c>
      <c r="H358">
        <v>6.4593999999999996</v>
      </c>
      <c r="I358">
        <v>1</v>
      </c>
      <c r="J358">
        <v>0</v>
      </c>
      <c r="K358">
        <v>0</v>
      </c>
      <c r="L358">
        <f t="shared" si="36"/>
        <v>0</v>
      </c>
      <c r="M358">
        <f t="shared" si="37"/>
        <v>0</v>
      </c>
      <c r="N358">
        <f t="shared" si="38"/>
        <v>0</v>
      </c>
      <c r="O358">
        <f t="shared" si="39"/>
        <v>0</v>
      </c>
      <c r="P358">
        <f t="shared" si="40"/>
        <v>28</v>
      </c>
      <c r="Q358">
        <f>VLOOKUP(C358,Locs!A:C,3,0)</f>
        <v>28</v>
      </c>
      <c r="R358">
        <f>VLOOKUP(C358,Locs!A:F,6,0)</f>
        <v>1</v>
      </c>
      <c r="S358">
        <f t="shared" si="41"/>
        <v>0</v>
      </c>
      <c r="T358" t="s">
        <v>742</v>
      </c>
      <c r="U358">
        <v>28</v>
      </c>
    </row>
    <row r="359" spans="2:21" x14ac:dyDescent="0.45">
      <c r="B359" t="str">
        <f t="shared" si="42"/>
        <v>task_id_741.dfy-1</v>
      </c>
      <c r="C359" t="s">
        <v>77</v>
      </c>
      <c r="D359">
        <v>1</v>
      </c>
      <c r="E359">
        <v>0</v>
      </c>
      <c r="F359">
        <v>4.6803999999999997</v>
      </c>
      <c r="G359">
        <v>1.1526000000000001</v>
      </c>
      <c r="H359">
        <v>4.6589</v>
      </c>
      <c r="I359">
        <v>1</v>
      </c>
      <c r="J359">
        <v>0</v>
      </c>
      <c r="K359">
        <v>0</v>
      </c>
      <c r="L359">
        <f t="shared" si="36"/>
        <v>0</v>
      </c>
      <c r="M359">
        <f t="shared" si="37"/>
        <v>0</v>
      </c>
      <c r="N359">
        <f t="shared" si="38"/>
        <v>0</v>
      </c>
      <c r="O359">
        <f t="shared" si="39"/>
        <v>0</v>
      </c>
      <c r="P359">
        <f t="shared" si="40"/>
        <v>23</v>
      </c>
      <c r="Q359">
        <f>VLOOKUP(C359,Locs!A:C,3,0)</f>
        <v>24</v>
      </c>
      <c r="R359">
        <f>VLOOKUP(C359,Locs!A:F,6,0)</f>
        <v>1</v>
      </c>
      <c r="S359">
        <f t="shared" si="41"/>
        <v>0</v>
      </c>
      <c r="T359" t="s">
        <v>586</v>
      </c>
      <c r="U359">
        <v>23</v>
      </c>
    </row>
    <row r="360" spans="2:21" x14ac:dyDescent="0.45">
      <c r="B360" t="str">
        <f t="shared" si="42"/>
        <v>task_id_741.dfy-2</v>
      </c>
      <c r="C360" t="s">
        <v>77</v>
      </c>
      <c r="D360">
        <v>2</v>
      </c>
      <c r="E360">
        <v>0</v>
      </c>
      <c r="F360">
        <v>4.6341000000000001</v>
      </c>
      <c r="G360">
        <v>1.1175999999999999</v>
      </c>
      <c r="H360">
        <v>4.6315999999999997</v>
      </c>
      <c r="I360">
        <v>1</v>
      </c>
      <c r="J360">
        <v>0</v>
      </c>
      <c r="K360">
        <v>0</v>
      </c>
      <c r="L360">
        <f t="shared" si="36"/>
        <v>0</v>
      </c>
      <c r="M360">
        <f t="shared" si="37"/>
        <v>0</v>
      </c>
      <c r="N360">
        <f t="shared" si="38"/>
        <v>0</v>
      </c>
      <c r="O360">
        <f t="shared" si="39"/>
        <v>0</v>
      </c>
      <c r="P360">
        <f t="shared" si="40"/>
        <v>23</v>
      </c>
      <c r="Q360">
        <f>VLOOKUP(C360,Locs!A:C,3,0)</f>
        <v>24</v>
      </c>
      <c r="R360">
        <f>VLOOKUP(C360,Locs!A:F,6,0)</f>
        <v>1</v>
      </c>
      <c r="S360">
        <f t="shared" si="41"/>
        <v>0</v>
      </c>
      <c r="T360" t="s">
        <v>587</v>
      </c>
      <c r="U360">
        <v>23</v>
      </c>
    </row>
    <row r="361" spans="2:21" x14ac:dyDescent="0.45">
      <c r="B361" t="str">
        <f t="shared" si="42"/>
        <v>task_id_741.dfy-3</v>
      </c>
      <c r="C361" t="s">
        <v>77</v>
      </c>
      <c r="D361">
        <v>3</v>
      </c>
      <c r="E361">
        <v>0</v>
      </c>
      <c r="F361">
        <v>5.1332000000000004</v>
      </c>
      <c r="G361">
        <v>1.1685000000000001</v>
      </c>
      <c r="H361">
        <v>5.1307999999999998</v>
      </c>
      <c r="I361">
        <v>1</v>
      </c>
      <c r="J361">
        <v>0</v>
      </c>
      <c r="K361">
        <v>0</v>
      </c>
      <c r="L361">
        <f t="shared" si="36"/>
        <v>0</v>
      </c>
      <c r="M361">
        <f t="shared" si="37"/>
        <v>0</v>
      </c>
      <c r="N361">
        <f t="shared" si="38"/>
        <v>0</v>
      </c>
      <c r="O361">
        <f t="shared" si="39"/>
        <v>0</v>
      </c>
      <c r="P361">
        <f t="shared" si="40"/>
        <v>23</v>
      </c>
      <c r="Q361">
        <f>VLOOKUP(C361,Locs!A:C,3,0)</f>
        <v>24</v>
      </c>
      <c r="R361">
        <f>VLOOKUP(C361,Locs!A:F,6,0)</f>
        <v>1</v>
      </c>
      <c r="S361">
        <f t="shared" si="41"/>
        <v>0</v>
      </c>
      <c r="T361" t="s">
        <v>588</v>
      </c>
      <c r="U361">
        <v>23</v>
      </c>
    </row>
    <row r="362" spans="2:21" x14ac:dyDescent="0.45">
      <c r="B362" t="str">
        <f t="shared" si="42"/>
        <v>task_id_741.dfy-4</v>
      </c>
      <c r="C362" t="s">
        <v>77</v>
      </c>
      <c r="D362">
        <v>4</v>
      </c>
      <c r="E362">
        <v>0</v>
      </c>
      <c r="F362">
        <v>5.2255000000000003</v>
      </c>
      <c r="G362">
        <v>1.2773000000000001</v>
      </c>
      <c r="H362">
        <v>5.2046000000000001</v>
      </c>
      <c r="I362">
        <v>1</v>
      </c>
      <c r="J362">
        <v>0</v>
      </c>
      <c r="K362">
        <v>0</v>
      </c>
      <c r="L362">
        <f t="shared" si="36"/>
        <v>0</v>
      </c>
      <c r="M362">
        <f t="shared" si="37"/>
        <v>0</v>
      </c>
      <c r="N362">
        <f t="shared" si="38"/>
        <v>0</v>
      </c>
      <c r="O362">
        <f t="shared" si="39"/>
        <v>0</v>
      </c>
      <c r="P362">
        <f t="shared" si="40"/>
        <v>23</v>
      </c>
      <c r="Q362">
        <f>VLOOKUP(C362,Locs!A:C,3,0)</f>
        <v>24</v>
      </c>
      <c r="R362">
        <f>VLOOKUP(C362,Locs!A:F,6,0)</f>
        <v>1</v>
      </c>
      <c r="S362">
        <f t="shared" si="41"/>
        <v>0</v>
      </c>
      <c r="T362" t="s">
        <v>865</v>
      </c>
      <c r="U362">
        <v>23</v>
      </c>
    </row>
    <row r="363" spans="2:21" x14ac:dyDescent="0.45">
      <c r="B363" t="str">
        <f t="shared" si="42"/>
        <v>task_id_741.dfy-5</v>
      </c>
      <c r="C363" t="s">
        <v>77</v>
      </c>
      <c r="D363">
        <v>5</v>
      </c>
      <c r="E363">
        <v>0</v>
      </c>
      <c r="F363">
        <v>5.2065999999999999</v>
      </c>
      <c r="G363">
        <v>1.2403999999999999</v>
      </c>
      <c r="H363">
        <v>5.2042999999999999</v>
      </c>
      <c r="I363">
        <v>1</v>
      </c>
      <c r="J363">
        <v>0</v>
      </c>
      <c r="K363">
        <v>0</v>
      </c>
      <c r="L363">
        <f t="shared" si="36"/>
        <v>0</v>
      </c>
      <c r="M363">
        <f t="shared" si="37"/>
        <v>0</v>
      </c>
      <c r="N363">
        <f t="shared" si="38"/>
        <v>0</v>
      </c>
      <c r="O363">
        <f t="shared" si="39"/>
        <v>0</v>
      </c>
      <c r="P363">
        <f t="shared" si="40"/>
        <v>23</v>
      </c>
      <c r="Q363">
        <f>VLOOKUP(C363,Locs!A:C,3,0)</f>
        <v>24</v>
      </c>
      <c r="R363">
        <f>VLOOKUP(C363,Locs!A:F,6,0)</f>
        <v>1</v>
      </c>
      <c r="S363">
        <f t="shared" si="41"/>
        <v>0</v>
      </c>
      <c r="T363" t="s">
        <v>1097</v>
      </c>
      <c r="U363">
        <v>23</v>
      </c>
    </row>
    <row r="364" spans="2:21" x14ac:dyDescent="0.45">
      <c r="B364" t="str">
        <f t="shared" si="42"/>
        <v>task_id_743.dfy-1</v>
      </c>
      <c r="C364" t="s">
        <v>78</v>
      </c>
      <c r="D364">
        <v>1</v>
      </c>
      <c r="E364">
        <v>0</v>
      </c>
      <c r="F364">
        <v>6.4394</v>
      </c>
      <c r="G364">
        <v>3.6421999999999999</v>
      </c>
      <c r="H364">
        <v>6.4200999999999997</v>
      </c>
      <c r="I364">
        <v>0</v>
      </c>
      <c r="J364">
        <v>0</v>
      </c>
      <c r="K364">
        <v>0</v>
      </c>
      <c r="L364">
        <f t="shared" si="36"/>
        <v>2</v>
      </c>
      <c r="M364">
        <f t="shared" si="37"/>
        <v>4</v>
      </c>
      <c r="N364">
        <f t="shared" si="38"/>
        <v>1</v>
      </c>
      <c r="O364">
        <f t="shared" si="39"/>
        <v>1</v>
      </c>
      <c r="P364">
        <f t="shared" si="40"/>
        <v>23</v>
      </c>
      <c r="Q364">
        <f>VLOOKUP(C364,Locs!A:C,3,0)</f>
        <v>22</v>
      </c>
      <c r="R364">
        <f>VLOOKUP(C364,Locs!A:F,6,0)</f>
        <v>0</v>
      </c>
      <c r="S364">
        <f t="shared" si="41"/>
        <v>4</v>
      </c>
      <c r="T364" t="s">
        <v>589</v>
      </c>
      <c r="U364">
        <v>23</v>
      </c>
    </row>
    <row r="365" spans="2:21" x14ac:dyDescent="0.45">
      <c r="B365" t="str">
        <f t="shared" si="42"/>
        <v>task_id_743.dfy-2</v>
      </c>
      <c r="C365" t="s">
        <v>78</v>
      </c>
      <c r="D365">
        <v>2</v>
      </c>
      <c r="E365">
        <v>0</v>
      </c>
      <c r="F365">
        <v>5.5483000000000002</v>
      </c>
      <c r="G365">
        <v>3.5726</v>
      </c>
      <c r="H365">
        <v>5.5457999999999998</v>
      </c>
      <c r="I365">
        <v>0</v>
      </c>
      <c r="J365">
        <v>0</v>
      </c>
      <c r="K365">
        <v>0</v>
      </c>
      <c r="L365">
        <f t="shared" si="36"/>
        <v>2</v>
      </c>
      <c r="M365">
        <f t="shared" si="37"/>
        <v>4</v>
      </c>
      <c r="N365">
        <f t="shared" si="38"/>
        <v>1</v>
      </c>
      <c r="O365">
        <f t="shared" si="39"/>
        <v>1</v>
      </c>
      <c r="P365">
        <f t="shared" si="40"/>
        <v>23</v>
      </c>
      <c r="Q365">
        <f>VLOOKUP(C365,Locs!A:C,3,0)</f>
        <v>22</v>
      </c>
      <c r="R365">
        <f>VLOOKUP(C365,Locs!A:F,6,0)</f>
        <v>0</v>
      </c>
      <c r="S365">
        <f t="shared" si="41"/>
        <v>4</v>
      </c>
      <c r="T365" t="s">
        <v>590</v>
      </c>
      <c r="U365">
        <v>23</v>
      </c>
    </row>
    <row r="366" spans="2:21" x14ac:dyDescent="0.45">
      <c r="B366" t="str">
        <f t="shared" si="42"/>
        <v>task_id_743.dfy-3</v>
      </c>
      <c r="C366" t="s">
        <v>78</v>
      </c>
      <c r="D366">
        <v>3</v>
      </c>
      <c r="E366">
        <v>0</v>
      </c>
      <c r="F366">
        <v>5.7417999999999996</v>
      </c>
      <c r="G366">
        <v>3.5491000000000001</v>
      </c>
      <c r="H366">
        <v>5.7393999999999998</v>
      </c>
      <c r="I366">
        <v>0</v>
      </c>
      <c r="J366">
        <v>0</v>
      </c>
      <c r="K366">
        <v>0</v>
      </c>
      <c r="L366">
        <f t="shared" si="36"/>
        <v>2</v>
      </c>
      <c r="M366">
        <f t="shared" si="37"/>
        <v>4</v>
      </c>
      <c r="N366">
        <f t="shared" si="38"/>
        <v>1</v>
      </c>
      <c r="O366">
        <f t="shared" si="39"/>
        <v>1</v>
      </c>
      <c r="P366">
        <f t="shared" si="40"/>
        <v>23</v>
      </c>
      <c r="Q366">
        <f>VLOOKUP(C366,Locs!A:C,3,0)</f>
        <v>22</v>
      </c>
      <c r="R366">
        <f>VLOOKUP(C366,Locs!A:F,6,0)</f>
        <v>0</v>
      </c>
      <c r="S366">
        <f t="shared" si="41"/>
        <v>4</v>
      </c>
      <c r="T366" t="s">
        <v>591</v>
      </c>
      <c r="U366">
        <v>23</v>
      </c>
    </row>
    <row r="367" spans="2:21" x14ac:dyDescent="0.45">
      <c r="B367" t="str">
        <f t="shared" si="42"/>
        <v>task_id_743.dfy-4</v>
      </c>
      <c r="C367" t="s">
        <v>78</v>
      </c>
      <c r="D367">
        <v>4</v>
      </c>
      <c r="E367">
        <v>1</v>
      </c>
      <c r="F367">
        <v>9.0620999999999992</v>
      </c>
      <c r="G367">
        <v>2.3064</v>
      </c>
      <c r="H367">
        <v>9.0404</v>
      </c>
      <c r="I367">
        <v>1</v>
      </c>
      <c r="J367">
        <v>1</v>
      </c>
      <c r="K367">
        <v>1</v>
      </c>
      <c r="L367">
        <f t="shared" si="36"/>
        <v>2</v>
      </c>
      <c r="M367">
        <f t="shared" si="37"/>
        <v>4</v>
      </c>
      <c r="N367">
        <f t="shared" si="38"/>
        <v>1</v>
      </c>
      <c r="O367">
        <f t="shared" si="39"/>
        <v>1</v>
      </c>
      <c r="P367">
        <f t="shared" si="40"/>
        <v>39</v>
      </c>
      <c r="Q367">
        <f>VLOOKUP(C367,Locs!A:C,3,0)</f>
        <v>22</v>
      </c>
      <c r="R367">
        <f>VLOOKUP(C367,Locs!A:F,6,0)</f>
        <v>0</v>
      </c>
      <c r="S367">
        <f t="shared" si="41"/>
        <v>4</v>
      </c>
      <c r="T367" t="s">
        <v>1134</v>
      </c>
      <c r="U367">
        <v>39</v>
      </c>
    </row>
    <row r="368" spans="2:21" x14ac:dyDescent="0.45">
      <c r="B368" t="str">
        <f t="shared" si="42"/>
        <v>task_id_743.dfy-5</v>
      </c>
      <c r="C368" t="s">
        <v>78</v>
      </c>
      <c r="D368">
        <v>5</v>
      </c>
      <c r="E368">
        <v>1</v>
      </c>
      <c r="F368">
        <v>9.3445999999999998</v>
      </c>
      <c r="G368">
        <v>2.3182</v>
      </c>
      <c r="H368">
        <v>9.3414999999999999</v>
      </c>
      <c r="I368">
        <v>1</v>
      </c>
      <c r="J368">
        <v>1</v>
      </c>
      <c r="K368">
        <v>1</v>
      </c>
      <c r="L368">
        <f t="shared" si="36"/>
        <v>2</v>
      </c>
      <c r="M368">
        <f t="shared" si="37"/>
        <v>4</v>
      </c>
      <c r="N368">
        <f t="shared" si="38"/>
        <v>1</v>
      </c>
      <c r="O368">
        <f t="shared" si="39"/>
        <v>1</v>
      </c>
      <c r="P368">
        <f t="shared" si="40"/>
        <v>39</v>
      </c>
      <c r="Q368">
        <f>VLOOKUP(C368,Locs!A:C,3,0)</f>
        <v>22</v>
      </c>
      <c r="R368">
        <f>VLOOKUP(C368,Locs!A:F,6,0)</f>
        <v>0</v>
      </c>
      <c r="S368">
        <f t="shared" si="41"/>
        <v>4</v>
      </c>
      <c r="T368" t="s">
        <v>1135</v>
      </c>
      <c r="U368">
        <v>39</v>
      </c>
    </row>
    <row r="369" spans="2:21" x14ac:dyDescent="0.45">
      <c r="B369" t="str">
        <f t="shared" si="42"/>
        <v>task_id_751.dfy-1</v>
      </c>
      <c r="C369" t="s">
        <v>79</v>
      </c>
      <c r="D369">
        <v>1</v>
      </c>
      <c r="E369">
        <v>1</v>
      </c>
      <c r="F369">
        <v>7.6875999999999998</v>
      </c>
      <c r="G369">
        <v>2.3166000000000002</v>
      </c>
      <c r="H369">
        <v>7.6627000000000001</v>
      </c>
      <c r="I369">
        <v>1</v>
      </c>
      <c r="J369">
        <v>1</v>
      </c>
      <c r="K369">
        <v>1</v>
      </c>
      <c r="L369">
        <f t="shared" si="36"/>
        <v>2</v>
      </c>
      <c r="M369">
        <f t="shared" si="37"/>
        <v>1</v>
      </c>
      <c r="N369">
        <f t="shared" si="38"/>
        <v>1</v>
      </c>
      <c r="O369">
        <f t="shared" si="39"/>
        <v>1</v>
      </c>
      <c r="P369">
        <f t="shared" si="40"/>
        <v>40</v>
      </c>
      <c r="Q369">
        <f>VLOOKUP(C369,Locs!A:C,3,0)</f>
        <v>31</v>
      </c>
      <c r="R369">
        <f>VLOOKUP(C369,Locs!A:F,6,0)</f>
        <v>1</v>
      </c>
      <c r="S369">
        <f t="shared" si="41"/>
        <v>1</v>
      </c>
      <c r="T369" t="s">
        <v>592</v>
      </c>
      <c r="U369">
        <v>40</v>
      </c>
    </row>
    <row r="370" spans="2:21" x14ac:dyDescent="0.45">
      <c r="B370" t="str">
        <f t="shared" si="42"/>
        <v>task_id_751.dfy-2</v>
      </c>
      <c r="C370" t="s">
        <v>79</v>
      </c>
      <c r="D370">
        <v>2</v>
      </c>
      <c r="E370">
        <v>0</v>
      </c>
      <c r="F370">
        <v>7.6227999999999998</v>
      </c>
      <c r="G370">
        <v>2.4908000000000001</v>
      </c>
      <c r="H370">
        <v>7.6201999999999996</v>
      </c>
      <c r="I370">
        <v>1</v>
      </c>
      <c r="J370">
        <v>0</v>
      </c>
      <c r="K370">
        <v>0</v>
      </c>
      <c r="L370">
        <f t="shared" si="36"/>
        <v>2</v>
      </c>
      <c r="M370">
        <f t="shared" si="37"/>
        <v>1</v>
      </c>
      <c r="N370">
        <f t="shared" si="38"/>
        <v>1</v>
      </c>
      <c r="O370">
        <f t="shared" si="39"/>
        <v>1</v>
      </c>
      <c r="P370">
        <f t="shared" si="40"/>
        <v>40</v>
      </c>
      <c r="Q370">
        <f>VLOOKUP(C370,Locs!A:C,3,0)</f>
        <v>31</v>
      </c>
      <c r="R370">
        <f>VLOOKUP(C370,Locs!A:F,6,0)</f>
        <v>1</v>
      </c>
      <c r="S370">
        <f t="shared" si="41"/>
        <v>1</v>
      </c>
      <c r="T370" t="s">
        <v>593</v>
      </c>
      <c r="U370">
        <v>40</v>
      </c>
    </row>
    <row r="371" spans="2:21" x14ac:dyDescent="0.45">
      <c r="B371" t="str">
        <f t="shared" si="42"/>
        <v>task_id_751.dfy-3</v>
      </c>
      <c r="C371" t="s">
        <v>79</v>
      </c>
      <c r="D371">
        <v>3</v>
      </c>
      <c r="E371">
        <v>1</v>
      </c>
      <c r="F371">
        <v>8.9954999999999998</v>
      </c>
      <c r="G371">
        <v>2.3166000000000002</v>
      </c>
      <c r="H371">
        <v>8.9926999999999992</v>
      </c>
      <c r="I371">
        <v>1</v>
      </c>
      <c r="J371">
        <v>1</v>
      </c>
      <c r="K371">
        <v>1</v>
      </c>
      <c r="L371">
        <f t="shared" si="36"/>
        <v>2</v>
      </c>
      <c r="M371">
        <f t="shared" si="37"/>
        <v>1</v>
      </c>
      <c r="N371">
        <f t="shared" si="38"/>
        <v>1</v>
      </c>
      <c r="O371">
        <f t="shared" si="39"/>
        <v>1</v>
      </c>
      <c r="P371">
        <f t="shared" si="40"/>
        <v>40</v>
      </c>
      <c r="Q371">
        <f>VLOOKUP(C371,Locs!A:C,3,0)</f>
        <v>31</v>
      </c>
      <c r="R371">
        <f>VLOOKUP(C371,Locs!A:F,6,0)</f>
        <v>1</v>
      </c>
      <c r="S371">
        <f t="shared" si="41"/>
        <v>1</v>
      </c>
      <c r="T371" t="s">
        <v>594</v>
      </c>
      <c r="U371">
        <v>40</v>
      </c>
    </row>
    <row r="372" spans="2:21" x14ac:dyDescent="0.45">
      <c r="B372" t="str">
        <f t="shared" si="42"/>
        <v>task_id_755.dfy-1</v>
      </c>
      <c r="C372" t="s">
        <v>80</v>
      </c>
      <c r="D372">
        <v>1</v>
      </c>
      <c r="E372">
        <v>0</v>
      </c>
      <c r="F372">
        <v>16.646100000000001</v>
      </c>
      <c r="G372">
        <v>2.3913000000000002</v>
      </c>
      <c r="H372">
        <v>16.6221</v>
      </c>
      <c r="I372">
        <v>1</v>
      </c>
      <c r="J372">
        <v>0</v>
      </c>
      <c r="K372">
        <v>0</v>
      </c>
      <c r="L372">
        <f t="shared" si="36"/>
        <v>0</v>
      </c>
      <c r="M372">
        <f t="shared" si="37"/>
        <v>0</v>
      </c>
      <c r="N372">
        <f t="shared" si="38"/>
        <v>0</v>
      </c>
      <c r="O372">
        <f t="shared" si="39"/>
        <v>0</v>
      </c>
      <c r="P372">
        <f t="shared" si="40"/>
        <v>69</v>
      </c>
      <c r="Q372">
        <f>VLOOKUP(C372,Locs!A:C,3,0)</f>
        <v>38</v>
      </c>
      <c r="R372">
        <f>VLOOKUP(C372,Locs!A:F,6,0)</f>
        <v>1</v>
      </c>
      <c r="S372">
        <f t="shared" si="41"/>
        <v>0</v>
      </c>
      <c r="T372" t="s">
        <v>595</v>
      </c>
      <c r="U372">
        <v>69</v>
      </c>
    </row>
    <row r="373" spans="2:21" x14ac:dyDescent="0.45">
      <c r="B373" t="str">
        <f t="shared" si="42"/>
        <v>task_id_755.dfy-2</v>
      </c>
      <c r="C373" t="s">
        <v>80</v>
      </c>
      <c r="D373">
        <v>2</v>
      </c>
      <c r="E373">
        <v>0</v>
      </c>
      <c r="F373">
        <v>13.7905</v>
      </c>
      <c r="G373">
        <v>2.3439000000000001</v>
      </c>
      <c r="H373">
        <v>13.787599999999999</v>
      </c>
      <c r="I373">
        <v>-1</v>
      </c>
      <c r="J373">
        <v>0</v>
      </c>
      <c r="K373">
        <v>0</v>
      </c>
      <c r="L373">
        <f t="shared" si="36"/>
        <v>0</v>
      </c>
      <c r="M373">
        <f t="shared" si="37"/>
        <v>0</v>
      </c>
      <c r="N373">
        <f t="shared" si="38"/>
        <v>0</v>
      </c>
      <c r="O373">
        <f t="shared" si="39"/>
        <v>0</v>
      </c>
      <c r="P373">
        <f t="shared" si="40"/>
        <v>69</v>
      </c>
      <c r="Q373">
        <f>VLOOKUP(C373,Locs!A:C,3,0)</f>
        <v>38</v>
      </c>
      <c r="R373">
        <f>VLOOKUP(C373,Locs!A:F,6,0)</f>
        <v>1</v>
      </c>
      <c r="S373">
        <f t="shared" si="41"/>
        <v>0</v>
      </c>
      <c r="T373" t="s">
        <v>596</v>
      </c>
      <c r="U373">
        <v>69</v>
      </c>
    </row>
    <row r="374" spans="2:21" x14ac:dyDescent="0.45">
      <c r="B374" t="str">
        <f t="shared" si="42"/>
        <v>task_id_755.dfy-3</v>
      </c>
      <c r="C374" t="s">
        <v>80</v>
      </c>
      <c r="D374">
        <v>3</v>
      </c>
      <c r="E374">
        <v>0</v>
      </c>
      <c r="F374">
        <v>15.2464</v>
      </c>
      <c r="G374">
        <v>2.3849999999999998</v>
      </c>
      <c r="H374">
        <v>15.244</v>
      </c>
      <c r="I374">
        <v>1</v>
      </c>
      <c r="J374">
        <v>0</v>
      </c>
      <c r="K374">
        <v>0</v>
      </c>
      <c r="L374">
        <f t="shared" si="36"/>
        <v>0</v>
      </c>
      <c r="M374">
        <f t="shared" si="37"/>
        <v>0</v>
      </c>
      <c r="N374">
        <f t="shared" si="38"/>
        <v>0</v>
      </c>
      <c r="O374">
        <f t="shared" si="39"/>
        <v>0</v>
      </c>
      <c r="P374">
        <f t="shared" si="40"/>
        <v>66</v>
      </c>
      <c r="Q374">
        <f>VLOOKUP(C374,Locs!A:C,3,0)</f>
        <v>38</v>
      </c>
      <c r="R374">
        <f>VLOOKUP(C374,Locs!A:F,6,0)</f>
        <v>1</v>
      </c>
      <c r="S374">
        <f t="shared" si="41"/>
        <v>0</v>
      </c>
      <c r="T374" t="s">
        <v>597</v>
      </c>
      <c r="U374">
        <v>66</v>
      </c>
    </row>
    <row r="375" spans="2:21" x14ac:dyDescent="0.45">
      <c r="B375" t="str">
        <f t="shared" si="42"/>
        <v>task_id_755.dfy-4</v>
      </c>
      <c r="C375" t="s">
        <v>80</v>
      </c>
      <c r="D375">
        <v>4</v>
      </c>
      <c r="E375">
        <v>0</v>
      </c>
      <c r="F375">
        <v>12.587</v>
      </c>
      <c r="G375">
        <v>2.4737</v>
      </c>
      <c r="H375">
        <v>12.566700000000001</v>
      </c>
      <c r="I375">
        <v>1</v>
      </c>
      <c r="J375">
        <v>0</v>
      </c>
      <c r="K375">
        <v>0</v>
      </c>
      <c r="L375">
        <f t="shared" si="36"/>
        <v>0</v>
      </c>
      <c r="M375">
        <f t="shared" si="37"/>
        <v>0</v>
      </c>
      <c r="N375">
        <f t="shared" si="38"/>
        <v>0</v>
      </c>
      <c r="O375">
        <f t="shared" si="39"/>
        <v>0</v>
      </c>
      <c r="P375">
        <f t="shared" si="40"/>
        <v>69</v>
      </c>
      <c r="Q375">
        <f>VLOOKUP(C375,Locs!A:C,3,0)</f>
        <v>38</v>
      </c>
      <c r="R375">
        <f>VLOOKUP(C375,Locs!A:F,6,0)</f>
        <v>1</v>
      </c>
      <c r="S375">
        <f t="shared" si="41"/>
        <v>0</v>
      </c>
      <c r="T375" t="s">
        <v>1007</v>
      </c>
      <c r="U375">
        <v>69</v>
      </c>
    </row>
    <row r="376" spans="2:21" x14ac:dyDescent="0.45">
      <c r="B376" t="str">
        <f t="shared" si="42"/>
        <v>task_id_755.dfy-5</v>
      </c>
      <c r="C376" t="s">
        <v>80</v>
      </c>
      <c r="D376">
        <v>5</v>
      </c>
      <c r="E376">
        <v>0</v>
      </c>
      <c r="F376">
        <v>13.5649</v>
      </c>
      <c r="G376">
        <v>2.4146000000000001</v>
      </c>
      <c r="H376">
        <v>13.5625</v>
      </c>
      <c r="I376">
        <v>1</v>
      </c>
      <c r="J376">
        <v>0</v>
      </c>
      <c r="K376">
        <v>0</v>
      </c>
      <c r="L376">
        <f t="shared" si="36"/>
        <v>0</v>
      </c>
      <c r="M376">
        <f t="shared" si="37"/>
        <v>0</v>
      </c>
      <c r="N376">
        <f t="shared" si="38"/>
        <v>0</v>
      </c>
      <c r="O376">
        <f t="shared" si="39"/>
        <v>0</v>
      </c>
      <c r="P376">
        <f t="shared" si="40"/>
        <v>69</v>
      </c>
      <c r="Q376">
        <f>VLOOKUP(C376,Locs!A:C,3,0)</f>
        <v>38</v>
      </c>
      <c r="R376">
        <f>VLOOKUP(C376,Locs!A:F,6,0)</f>
        <v>1</v>
      </c>
      <c r="S376">
        <f t="shared" si="41"/>
        <v>0</v>
      </c>
      <c r="T376" t="s">
        <v>1008</v>
      </c>
      <c r="U376">
        <v>69</v>
      </c>
    </row>
    <row r="377" spans="2:21" x14ac:dyDescent="0.45">
      <c r="B377" t="str">
        <f t="shared" si="42"/>
        <v>task_id_760.dfy-1</v>
      </c>
      <c r="C377" t="s">
        <v>81</v>
      </c>
      <c r="D377">
        <v>1</v>
      </c>
      <c r="E377">
        <v>0</v>
      </c>
      <c r="F377">
        <v>5.4984000000000002</v>
      </c>
      <c r="G377">
        <v>1.2708999999999999</v>
      </c>
      <c r="H377">
        <v>5.4762000000000004</v>
      </c>
      <c r="I377">
        <v>1</v>
      </c>
      <c r="J377">
        <v>0</v>
      </c>
      <c r="K377">
        <v>0</v>
      </c>
      <c r="L377">
        <f t="shared" si="36"/>
        <v>0</v>
      </c>
      <c r="M377">
        <f t="shared" si="37"/>
        <v>0</v>
      </c>
      <c r="N377">
        <f t="shared" si="38"/>
        <v>0</v>
      </c>
      <c r="O377">
        <f t="shared" si="39"/>
        <v>0</v>
      </c>
      <c r="P377">
        <f t="shared" si="40"/>
        <v>27</v>
      </c>
      <c r="Q377">
        <f>VLOOKUP(C377,Locs!A:C,3,0)</f>
        <v>28</v>
      </c>
      <c r="R377">
        <f>VLOOKUP(C377,Locs!A:F,6,0)</f>
        <v>1</v>
      </c>
      <c r="S377">
        <f t="shared" si="41"/>
        <v>0</v>
      </c>
      <c r="T377" t="s">
        <v>598</v>
      </c>
      <c r="U377">
        <v>27</v>
      </c>
    </row>
    <row r="378" spans="2:21" x14ac:dyDescent="0.45">
      <c r="B378" t="str">
        <f t="shared" si="42"/>
        <v>task_id_760.dfy-2</v>
      </c>
      <c r="C378" t="s">
        <v>81</v>
      </c>
      <c r="D378">
        <v>2</v>
      </c>
      <c r="E378">
        <v>0</v>
      </c>
      <c r="F378">
        <v>6.1454000000000004</v>
      </c>
      <c r="G378">
        <v>1.2141999999999999</v>
      </c>
      <c r="H378">
        <v>6.1406999999999998</v>
      </c>
      <c r="I378">
        <v>1</v>
      </c>
      <c r="J378">
        <v>0</v>
      </c>
      <c r="K378">
        <v>0</v>
      </c>
      <c r="L378">
        <f t="shared" si="36"/>
        <v>0</v>
      </c>
      <c r="M378">
        <f t="shared" si="37"/>
        <v>0</v>
      </c>
      <c r="N378">
        <f t="shared" si="38"/>
        <v>0</v>
      </c>
      <c r="O378">
        <f t="shared" si="39"/>
        <v>0</v>
      </c>
      <c r="P378">
        <f t="shared" si="40"/>
        <v>27</v>
      </c>
      <c r="Q378">
        <f>VLOOKUP(C378,Locs!A:C,3,0)</f>
        <v>28</v>
      </c>
      <c r="R378">
        <f>VLOOKUP(C378,Locs!A:F,6,0)</f>
        <v>1</v>
      </c>
      <c r="S378">
        <f t="shared" si="41"/>
        <v>0</v>
      </c>
      <c r="T378" t="s">
        <v>599</v>
      </c>
      <c r="U378">
        <v>27</v>
      </c>
    </row>
    <row r="379" spans="2:21" x14ac:dyDescent="0.45">
      <c r="B379" t="str">
        <f t="shared" si="42"/>
        <v>task_id_760.dfy-3</v>
      </c>
      <c r="C379" t="s">
        <v>81</v>
      </c>
      <c r="D379">
        <v>3</v>
      </c>
      <c r="E379">
        <v>0</v>
      </c>
      <c r="F379">
        <v>5.2789000000000001</v>
      </c>
      <c r="G379">
        <v>1.1894</v>
      </c>
      <c r="H379">
        <v>5.2765000000000004</v>
      </c>
      <c r="I379">
        <v>1</v>
      </c>
      <c r="J379">
        <v>0</v>
      </c>
      <c r="K379">
        <v>0</v>
      </c>
      <c r="L379">
        <f t="shared" si="36"/>
        <v>0</v>
      </c>
      <c r="M379">
        <f t="shared" si="37"/>
        <v>0</v>
      </c>
      <c r="N379">
        <f t="shared" si="38"/>
        <v>0</v>
      </c>
      <c r="O379">
        <f t="shared" si="39"/>
        <v>0</v>
      </c>
      <c r="P379">
        <f t="shared" si="40"/>
        <v>27</v>
      </c>
      <c r="Q379">
        <f>VLOOKUP(C379,Locs!A:C,3,0)</f>
        <v>28</v>
      </c>
      <c r="R379">
        <f>VLOOKUP(C379,Locs!A:F,6,0)</f>
        <v>1</v>
      </c>
      <c r="S379">
        <f t="shared" si="41"/>
        <v>0</v>
      </c>
      <c r="T379" t="s">
        <v>600</v>
      </c>
      <c r="U379">
        <v>27</v>
      </c>
    </row>
    <row r="380" spans="2:21" x14ac:dyDescent="0.45">
      <c r="B380" t="str">
        <f t="shared" si="42"/>
        <v>task_id_760.dfy-4</v>
      </c>
      <c r="C380" t="s">
        <v>81</v>
      </c>
      <c r="D380">
        <v>4</v>
      </c>
      <c r="E380">
        <v>0</v>
      </c>
      <c r="F380">
        <v>5.1490999999999998</v>
      </c>
      <c r="G380">
        <v>1.212</v>
      </c>
      <c r="H380">
        <v>5.1295999999999999</v>
      </c>
      <c r="I380">
        <v>1</v>
      </c>
      <c r="J380">
        <v>0</v>
      </c>
      <c r="K380">
        <v>0</v>
      </c>
      <c r="L380">
        <f t="shared" si="36"/>
        <v>0</v>
      </c>
      <c r="M380">
        <f t="shared" si="37"/>
        <v>0</v>
      </c>
      <c r="N380">
        <f t="shared" si="38"/>
        <v>0</v>
      </c>
      <c r="O380">
        <f t="shared" si="39"/>
        <v>0</v>
      </c>
      <c r="P380">
        <f t="shared" si="40"/>
        <v>27</v>
      </c>
      <c r="Q380">
        <f>VLOOKUP(C380,Locs!A:C,3,0)</f>
        <v>28</v>
      </c>
      <c r="R380">
        <f>VLOOKUP(C380,Locs!A:F,6,0)</f>
        <v>1</v>
      </c>
      <c r="S380">
        <f t="shared" si="41"/>
        <v>0</v>
      </c>
      <c r="T380" t="s">
        <v>743</v>
      </c>
      <c r="U380">
        <v>27</v>
      </c>
    </row>
    <row r="381" spans="2:21" x14ac:dyDescent="0.45">
      <c r="B381" t="str">
        <f t="shared" si="42"/>
        <v>task_id_760.dfy-5</v>
      </c>
      <c r="C381" t="s">
        <v>81</v>
      </c>
      <c r="D381">
        <v>5</v>
      </c>
      <c r="E381">
        <v>0</v>
      </c>
      <c r="F381">
        <v>5.6410999999999998</v>
      </c>
      <c r="G381">
        <v>1.2470000000000001</v>
      </c>
      <c r="H381">
        <v>5.6391999999999998</v>
      </c>
      <c r="I381">
        <v>1</v>
      </c>
      <c r="J381">
        <v>0</v>
      </c>
      <c r="K381">
        <v>0</v>
      </c>
      <c r="L381">
        <f t="shared" si="36"/>
        <v>0</v>
      </c>
      <c r="M381">
        <f t="shared" si="37"/>
        <v>0</v>
      </c>
      <c r="N381">
        <f t="shared" si="38"/>
        <v>0</v>
      </c>
      <c r="O381">
        <f t="shared" si="39"/>
        <v>0</v>
      </c>
      <c r="P381">
        <f t="shared" si="40"/>
        <v>27</v>
      </c>
      <c r="Q381">
        <f>VLOOKUP(C381,Locs!A:C,3,0)</f>
        <v>28</v>
      </c>
      <c r="R381">
        <f>VLOOKUP(C381,Locs!A:F,6,0)</f>
        <v>1</v>
      </c>
      <c r="S381">
        <f t="shared" si="41"/>
        <v>0</v>
      </c>
      <c r="T381" t="s">
        <v>744</v>
      </c>
      <c r="U381">
        <v>27</v>
      </c>
    </row>
    <row r="382" spans="2:21" x14ac:dyDescent="0.45">
      <c r="B382" t="str">
        <f t="shared" si="42"/>
        <v>task_id_769.dfy-1</v>
      </c>
      <c r="C382" t="s">
        <v>82</v>
      </c>
      <c r="D382">
        <v>1</v>
      </c>
      <c r="E382">
        <v>0</v>
      </c>
      <c r="F382">
        <v>8.0997000000000003</v>
      </c>
      <c r="G382">
        <v>1.3039000000000001</v>
      </c>
      <c r="H382">
        <v>8.0778999999999996</v>
      </c>
      <c r="I382">
        <v>-1</v>
      </c>
      <c r="J382">
        <v>0</v>
      </c>
      <c r="K382">
        <v>0</v>
      </c>
      <c r="L382">
        <f t="shared" si="36"/>
        <v>0</v>
      </c>
      <c r="M382">
        <f t="shared" si="37"/>
        <v>0</v>
      </c>
      <c r="N382">
        <f t="shared" si="38"/>
        <v>0</v>
      </c>
      <c r="O382">
        <f t="shared" si="39"/>
        <v>0</v>
      </c>
      <c r="P382">
        <f t="shared" si="40"/>
        <v>34</v>
      </c>
      <c r="Q382">
        <f>VLOOKUP(C382,Locs!A:C,3,0)</f>
        <v>33</v>
      </c>
      <c r="R382">
        <f>VLOOKUP(C382,Locs!A:F,6,0)</f>
        <v>2</v>
      </c>
      <c r="S382">
        <f t="shared" si="41"/>
        <v>0</v>
      </c>
      <c r="T382" t="s">
        <v>601</v>
      </c>
      <c r="U382">
        <v>34</v>
      </c>
    </row>
    <row r="383" spans="2:21" x14ac:dyDescent="0.45">
      <c r="B383" t="str">
        <f t="shared" si="42"/>
        <v>task_id_769.dfy-2</v>
      </c>
      <c r="C383" t="s">
        <v>82</v>
      </c>
      <c r="D383">
        <v>2</v>
      </c>
      <c r="E383">
        <v>0</v>
      </c>
      <c r="F383">
        <v>9.7453000000000003</v>
      </c>
      <c r="G383">
        <v>1.2847999999999999</v>
      </c>
      <c r="H383">
        <v>9.7408999999999999</v>
      </c>
      <c r="I383">
        <v>1</v>
      </c>
      <c r="J383">
        <v>0</v>
      </c>
      <c r="K383">
        <v>0</v>
      </c>
      <c r="L383">
        <f t="shared" si="36"/>
        <v>0</v>
      </c>
      <c r="M383">
        <f t="shared" si="37"/>
        <v>0</v>
      </c>
      <c r="N383">
        <f t="shared" si="38"/>
        <v>0</v>
      </c>
      <c r="O383">
        <f t="shared" si="39"/>
        <v>0</v>
      </c>
      <c r="P383">
        <f t="shared" si="40"/>
        <v>37</v>
      </c>
      <c r="Q383">
        <f>VLOOKUP(C383,Locs!A:C,3,0)</f>
        <v>33</v>
      </c>
      <c r="R383">
        <f>VLOOKUP(C383,Locs!A:F,6,0)</f>
        <v>2</v>
      </c>
      <c r="S383">
        <f t="shared" si="41"/>
        <v>0</v>
      </c>
      <c r="T383" t="s">
        <v>602</v>
      </c>
      <c r="U383">
        <v>37</v>
      </c>
    </row>
    <row r="384" spans="2:21" x14ac:dyDescent="0.45">
      <c r="B384" t="str">
        <f t="shared" si="42"/>
        <v>task_id_769.dfy-3</v>
      </c>
      <c r="C384" t="s">
        <v>82</v>
      </c>
      <c r="D384">
        <v>3</v>
      </c>
      <c r="E384">
        <v>0</v>
      </c>
      <c r="F384">
        <v>8.0792999999999999</v>
      </c>
      <c r="G384">
        <v>1.2521</v>
      </c>
      <c r="H384">
        <v>8.0767000000000007</v>
      </c>
      <c r="I384">
        <v>-1</v>
      </c>
      <c r="J384">
        <v>0</v>
      </c>
      <c r="K384">
        <v>0</v>
      </c>
      <c r="L384">
        <f t="shared" si="36"/>
        <v>0</v>
      </c>
      <c r="M384">
        <f t="shared" si="37"/>
        <v>0</v>
      </c>
      <c r="N384">
        <f t="shared" si="38"/>
        <v>0</v>
      </c>
      <c r="O384">
        <f t="shared" si="39"/>
        <v>0</v>
      </c>
      <c r="P384">
        <f t="shared" si="40"/>
        <v>34</v>
      </c>
      <c r="Q384">
        <f>VLOOKUP(C384,Locs!A:C,3,0)</f>
        <v>33</v>
      </c>
      <c r="R384">
        <f>VLOOKUP(C384,Locs!A:F,6,0)</f>
        <v>2</v>
      </c>
      <c r="S384">
        <f t="shared" si="41"/>
        <v>0</v>
      </c>
      <c r="T384" t="s">
        <v>603</v>
      </c>
      <c r="U384">
        <v>34</v>
      </c>
    </row>
    <row r="385" spans="2:21" x14ac:dyDescent="0.45">
      <c r="B385" t="str">
        <f t="shared" si="42"/>
        <v>task_id_769.dfy-4</v>
      </c>
      <c r="C385" t="s">
        <v>82</v>
      </c>
      <c r="D385">
        <v>4</v>
      </c>
      <c r="E385">
        <v>0</v>
      </c>
      <c r="F385">
        <v>8.0746000000000002</v>
      </c>
      <c r="G385">
        <v>1.3420000000000001</v>
      </c>
      <c r="H385">
        <v>8.0531000000000006</v>
      </c>
      <c r="I385">
        <v>-1</v>
      </c>
      <c r="J385">
        <v>0</v>
      </c>
      <c r="K385">
        <v>0</v>
      </c>
      <c r="L385">
        <f t="shared" si="36"/>
        <v>0</v>
      </c>
      <c r="M385">
        <f t="shared" si="37"/>
        <v>0</v>
      </c>
      <c r="N385">
        <f t="shared" si="38"/>
        <v>0</v>
      </c>
      <c r="O385">
        <f t="shared" si="39"/>
        <v>0</v>
      </c>
      <c r="P385">
        <f t="shared" si="40"/>
        <v>34</v>
      </c>
      <c r="Q385">
        <f>VLOOKUP(C385,Locs!A:C,3,0)</f>
        <v>33</v>
      </c>
      <c r="R385">
        <f>VLOOKUP(C385,Locs!A:F,6,0)</f>
        <v>2</v>
      </c>
      <c r="S385">
        <f t="shared" si="41"/>
        <v>0</v>
      </c>
      <c r="T385" t="s">
        <v>1012</v>
      </c>
      <c r="U385">
        <v>34</v>
      </c>
    </row>
    <row r="386" spans="2:21" x14ac:dyDescent="0.45">
      <c r="B386" t="str">
        <f t="shared" si="42"/>
        <v>task_id_769.dfy-5</v>
      </c>
      <c r="C386" t="s">
        <v>82</v>
      </c>
      <c r="D386">
        <v>5</v>
      </c>
      <c r="E386">
        <v>0</v>
      </c>
      <c r="F386">
        <v>8.2712000000000003</v>
      </c>
      <c r="G386">
        <v>1.3837999999999999</v>
      </c>
      <c r="H386">
        <v>8.2685999999999993</v>
      </c>
      <c r="I386">
        <v>-1</v>
      </c>
      <c r="J386">
        <v>0</v>
      </c>
      <c r="K386">
        <v>0</v>
      </c>
      <c r="L386">
        <f t="shared" si="36"/>
        <v>0</v>
      </c>
      <c r="M386">
        <f t="shared" si="37"/>
        <v>0</v>
      </c>
      <c r="N386">
        <f t="shared" si="38"/>
        <v>0</v>
      </c>
      <c r="O386">
        <f t="shared" si="39"/>
        <v>0</v>
      </c>
      <c r="P386">
        <f t="shared" si="40"/>
        <v>34</v>
      </c>
      <c r="Q386">
        <f>VLOOKUP(C386,Locs!A:C,3,0)</f>
        <v>33</v>
      </c>
      <c r="R386">
        <f>VLOOKUP(C386,Locs!A:F,6,0)</f>
        <v>2</v>
      </c>
      <c r="S386">
        <f t="shared" si="41"/>
        <v>0</v>
      </c>
      <c r="T386" t="s">
        <v>1013</v>
      </c>
      <c r="U386">
        <v>34</v>
      </c>
    </row>
    <row r="387" spans="2:21" x14ac:dyDescent="0.45">
      <c r="B387" t="str">
        <f t="shared" si="42"/>
        <v>task_id_770.dfy-1</v>
      </c>
      <c r="C387" t="s">
        <v>83</v>
      </c>
      <c r="D387">
        <v>1</v>
      </c>
      <c r="E387">
        <v>0</v>
      </c>
      <c r="F387">
        <v>5.7558999999999996</v>
      </c>
      <c r="G387">
        <v>62.0807</v>
      </c>
      <c r="H387">
        <v>5.7355</v>
      </c>
      <c r="I387">
        <v>-1</v>
      </c>
      <c r="J387">
        <v>0</v>
      </c>
      <c r="K387">
        <v>0</v>
      </c>
      <c r="L387">
        <f t="shared" ref="L387:L443" si="43">COUNTIFS(C:C,C387,E:E,1)</f>
        <v>1</v>
      </c>
      <c r="M387">
        <f t="shared" ref="M387:M443" si="44">_xlfn.MINIFS(D:D,C:C,C387,E:E,1)</f>
        <v>5</v>
      </c>
      <c r="N387">
        <f t="shared" ref="N387:N443" si="45">CHOOSE(L387+1,0,2/3,1,1)</f>
        <v>0.66666666666666663</v>
      </c>
      <c r="O387">
        <f t="shared" ref="O387:O443" si="46">IF(L387&gt;0,1,0)</f>
        <v>1</v>
      </c>
      <c r="P387">
        <f t="shared" ref="P387:P443" si="47">VLOOKUP(LEFT(C387,LEN(C387)-4)&amp;"_"&amp;D387&amp;"_llm.dfy",T:U,2,0)</f>
        <v>30</v>
      </c>
      <c r="Q387">
        <f>VLOOKUP(C387,Locs!A:C,3,0)</f>
        <v>23</v>
      </c>
      <c r="R387">
        <f>VLOOKUP(C387,Locs!A:F,6,0)</f>
        <v>0</v>
      </c>
      <c r="S387">
        <f t="shared" ref="S387:S443" si="48">_xlfn.MINIFS(D:D,C:C,C387,E:E,1)</f>
        <v>5</v>
      </c>
      <c r="T387" t="s">
        <v>604</v>
      </c>
      <c r="U387">
        <v>30</v>
      </c>
    </row>
    <row r="388" spans="2:21" x14ac:dyDescent="0.45">
      <c r="B388" t="str">
        <f t="shared" si="42"/>
        <v>task_id_770.dfy-2</v>
      </c>
      <c r="C388" t="s">
        <v>83</v>
      </c>
      <c r="D388">
        <v>2</v>
      </c>
      <c r="E388">
        <v>0</v>
      </c>
      <c r="F388">
        <v>7.0080999999999998</v>
      </c>
      <c r="G388">
        <v>61.751100000000001</v>
      </c>
      <c r="H388">
        <v>7.0060000000000002</v>
      </c>
      <c r="I388">
        <v>-1</v>
      </c>
      <c r="J388">
        <v>0</v>
      </c>
      <c r="K388">
        <v>0</v>
      </c>
      <c r="L388">
        <f t="shared" si="43"/>
        <v>1</v>
      </c>
      <c r="M388">
        <f t="shared" si="44"/>
        <v>5</v>
      </c>
      <c r="N388">
        <f t="shared" si="45"/>
        <v>0.66666666666666663</v>
      </c>
      <c r="O388">
        <f t="shared" si="46"/>
        <v>1</v>
      </c>
      <c r="P388">
        <f t="shared" si="47"/>
        <v>30</v>
      </c>
      <c r="Q388">
        <f>VLOOKUP(C388,Locs!A:C,3,0)</f>
        <v>23</v>
      </c>
      <c r="R388">
        <f>VLOOKUP(C388,Locs!A:F,6,0)</f>
        <v>0</v>
      </c>
      <c r="S388">
        <f t="shared" si="48"/>
        <v>5</v>
      </c>
      <c r="T388" t="s">
        <v>605</v>
      </c>
      <c r="U388">
        <v>30</v>
      </c>
    </row>
    <row r="389" spans="2:21" x14ac:dyDescent="0.45">
      <c r="B389" t="str">
        <f t="shared" si="42"/>
        <v>task_id_770.dfy-3</v>
      </c>
      <c r="C389" t="s">
        <v>83</v>
      </c>
      <c r="D389">
        <v>3</v>
      </c>
      <c r="E389">
        <v>0</v>
      </c>
      <c r="F389">
        <v>6.2495000000000003</v>
      </c>
      <c r="G389">
        <v>61.302</v>
      </c>
      <c r="H389">
        <v>6.2430000000000003</v>
      </c>
      <c r="I389">
        <v>-1</v>
      </c>
      <c r="J389">
        <v>0</v>
      </c>
      <c r="K389">
        <v>0</v>
      </c>
      <c r="L389">
        <f t="shared" si="43"/>
        <v>1</v>
      </c>
      <c r="M389">
        <f t="shared" si="44"/>
        <v>5</v>
      </c>
      <c r="N389">
        <f t="shared" si="45"/>
        <v>0.66666666666666663</v>
      </c>
      <c r="O389">
        <f t="shared" si="46"/>
        <v>1</v>
      </c>
      <c r="P389">
        <f t="shared" si="47"/>
        <v>30</v>
      </c>
      <c r="Q389">
        <f>VLOOKUP(C389,Locs!A:C,3,0)</f>
        <v>23</v>
      </c>
      <c r="R389">
        <f>VLOOKUP(C389,Locs!A:F,6,0)</f>
        <v>0</v>
      </c>
      <c r="S389">
        <f t="shared" si="48"/>
        <v>5</v>
      </c>
      <c r="T389" t="s">
        <v>606</v>
      </c>
      <c r="U389">
        <v>30</v>
      </c>
    </row>
    <row r="390" spans="2:21" x14ac:dyDescent="0.45">
      <c r="B390" t="str">
        <f t="shared" si="42"/>
        <v>task_id_770.dfy-4</v>
      </c>
      <c r="C390" t="s">
        <v>83</v>
      </c>
      <c r="D390">
        <v>4</v>
      </c>
      <c r="E390">
        <v>0</v>
      </c>
      <c r="F390">
        <v>6.4965000000000002</v>
      </c>
      <c r="G390">
        <v>62.419899999999998</v>
      </c>
      <c r="H390">
        <v>6.4781000000000004</v>
      </c>
      <c r="I390">
        <v>-1</v>
      </c>
      <c r="J390">
        <v>0</v>
      </c>
      <c r="K390">
        <v>0</v>
      </c>
      <c r="L390">
        <f t="shared" si="43"/>
        <v>1</v>
      </c>
      <c r="M390">
        <f t="shared" si="44"/>
        <v>5</v>
      </c>
      <c r="N390">
        <f t="shared" si="45"/>
        <v>0.66666666666666663</v>
      </c>
      <c r="O390">
        <f t="shared" si="46"/>
        <v>1</v>
      </c>
      <c r="P390">
        <f t="shared" si="47"/>
        <v>30</v>
      </c>
      <c r="Q390">
        <f>VLOOKUP(C390,Locs!A:C,3,0)</f>
        <v>23</v>
      </c>
      <c r="R390">
        <f>VLOOKUP(C390,Locs!A:F,6,0)</f>
        <v>0</v>
      </c>
      <c r="S390">
        <f t="shared" si="48"/>
        <v>5</v>
      </c>
      <c r="T390" t="s">
        <v>1136</v>
      </c>
      <c r="U390">
        <v>30</v>
      </c>
    </row>
    <row r="391" spans="2:21" x14ac:dyDescent="0.45">
      <c r="B391" t="str">
        <f t="shared" ref="B391:B443" si="49">C391&amp;"-"&amp;D391</f>
        <v>task_id_770.dfy-5</v>
      </c>
      <c r="C391" t="s">
        <v>83</v>
      </c>
      <c r="D391">
        <v>5</v>
      </c>
      <c r="E391">
        <v>1</v>
      </c>
      <c r="F391">
        <v>6.9184999999999999</v>
      </c>
      <c r="G391">
        <v>1.2649999999999999</v>
      </c>
      <c r="H391">
        <v>6.9156000000000004</v>
      </c>
      <c r="I391">
        <v>1</v>
      </c>
      <c r="J391">
        <v>1</v>
      </c>
      <c r="K391">
        <v>1</v>
      </c>
      <c r="L391">
        <f t="shared" si="43"/>
        <v>1</v>
      </c>
      <c r="M391">
        <f t="shared" si="44"/>
        <v>5</v>
      </c>
      <c r="N391">
        <f t="shared" si="45"/>
        <v>0.66666666666666663</v>
      </c>
      <c r="O391">
        <f t="shared" si="46"/>
        <v>1</v>
      </c>
      <c r="P391">
        <f t="shared" si="47"/>
        <v>30</v>
      </c>
      <c r="Q391">
        <f>VLOOKUP(C391,Locs!A:C,3,0)</f>
        <v>23</v>
      </c>
      <c r="R391">
        <f>VLOOKUP(C391,Locs!A:F,6,0)</f>
        <v>0</v>
      </c>
      <c r="S391">
        <f t="shared" si="48"/>
        <v>5</v>
      </c>
      <c r="T391" t="s">
        <v>1137</v>
      </c>
      <c r="U391">
        <v>30</v>
      </c>
    </row>
    <row r="392" spans="2:21" x14ac:dyDescent="0.45">
      <c r="B392" t="str">
        <f t="shared" si="49"/>
        <v>task_id_775.dfy-1</v>
      </c>
      <c r="C392" t="s">
        <v>84</v>
      </c>
      <c r="D392">
        <v>1</v>
      </c>
      <c r="E392">
        <v>0</v>
      </c>
      <c r="F392">
        <v>5.0446999999999997</v>
      </c>
      <c r="G392">
        <v>1.6564000000000001</v>
      </c>
      <c r="H392">
        <v>5.0240999999999998</v>
      </c>
      <c r="I392">
        <v>1</v>
      </c>
      <c r="J392">
        <v>0</v>
      </c>
      <c r="K392">
        <v>0</v>
      </c>
      <c r="L392">
        <f t="shared" si="43"/>
        <v>0</v>
      </c>
      <c r="M392">
        <f t="shared" si="44"/>
        <v>0</v>
      </c>
      <c r="N392">
        <f t="shared" si="45"/>
        <v>0</v>
      </c>
      <c r="O392">
        <f t="shared" si="46"/>
        <v>0</v>
      </c>
      <c r="P392">
        <f t="shared" si="47"/>
        <v>23</v>
      </c>
      <c r="Q392">
        <f>VLOOKUP(C392,Locs!A:C,3,0)</f>
        <v>24</v>
      </c>
      <c r="R392">
        <f>VLOOKUP(C392,Locs!A:F,6,0)</f>
        <v>1</v>
      </c>
      <c r="S392">
        <f t="shared" si="48"/>
        <v>0</v>
      </c>
      <c r="T392" t="s">
        <v>607</v>
      </c>
      <c r="U392">
        <v>23</v>
      </c>
    </row>
    <row r="393" spans="2:21" x14ac:dyDescent="0.45">
      <c r="B393" t="str">
        <f t="shared" si="49"/>
        <v>task_id_775.dfy-2</v>
      </c>
      <c r="C393" t="s">
        <v>84</v>
      </c>
      <c r="D393">
        <v>2</v>
      </c>
      <c r="E393">
        <v>0</v>
      </c>
      <c r="F393">
        <v>4.9355000000000002</v>
      </c>
      <c r="G393">
        <v>1.6695</v>
      </c>
      <c r="H393">
        <v>4.9336000000000002</v>
      </c>
      <c r="I393">
        <v>1</v>
      </c>
      <c r="J393">
        <v>0</v>
      </c>
      <c r="K393">
        <v>0</v>
      </c>
      <c r="L393">
        <f t="shared" si="43"/>
        <v>0</v>
      </c>
      <c r="M393">
        <f t="shared" si="44"/>
        <v>0</v>
      </c>
      <c r="N393">
        <f t="shared" si="45"/>
        <v>0</v>
      </c>
      <c r="O393">
        <f t="shared" si="46"/>
        <v>0</v>
      </c>
      <c r="P393">
        <f t="shared" si="47"/>
        <v>23</v>
      </c>
      <c r="Q393">
        <f>VLOOKUP(C393,Locs!A:C,3,0)</f>
        <v>24</v>
      </c>
      <c r="R393">
        <f>VLOOKUP(C393,Locs!A:F,6,0)</f>
        <v>1</v>
      </c>
      <c r="S393">
        <f t="shared" si="48"/>
        <v>0</v>
      </c>
      <c r="T393" t="s">
        <v>608</v>
      </c>
      <c r="U393">
        <v>23</v>
      </c>
    </row>
    <row r="394" spans="2:21" x14ac:dyDescent="0.45">
      <c r="B394" t="str">
        <f t="shared" si="49"/>
        <v>task_id_775.dfy-3</v>
      </c>
      <c r="C394" t="s">
        <v>84</v>
      </c>
      <c r="D394">
        <v>3</v>
      </c>
      <c r="E394">
        <v>0</v>
      </c>
      <c r="F394">
        <v>4.9206000000000003</v>
      </c>
      <c r="G394">
        <v>1.6642999999999999</v>
      </c>
      <c r="H394">
        <v>4.9191000000000003</v>
      </c>
      <c r="I394">
        <v>1</v>
      </c>
      <c r="J394">
        <v>0</v>
      </c>
      <c r="K394">
        <v>0</v>
      </c>
      <c r="L394">
        <f t="shared" si="43"/>
        <v>0</v>
      </c>
      <c r="M394">
        <f t="shared" si="44"/>
        <v>0</v>
      </c>
      <c r="N394">
        <f t="shared" si="45"/>
        <v>0</v>
      </c>
      <c r="O394">
        <f t="shared" si="46"/>
        <v>0</v>
      </c>
      <c r="P394">
        <f t="shared" si="47"/>
        <v>23</v>
      </c>
      <c r="Q394">
        <f>VLOOKUP(C394,Locs!A:C,3,0)</f>
        <v>24</v>
      </c>
      <c r="R394">
        <f>VLOOKUP(C394,Locs!A:F,6,0)</f>
        <v>1</v>
      </c>
      <c r="S394">
        <f t="shared" si="48"/>
        <v>0</v>
      </c>
      <c r="T394" t="s">
        <v>609</v>
      </c>
      <c r="U394">
        <v>23</v>
      </c>
    </row>
    <row r="395" spans="2:21" x14ac:dyDescent="0.45">
      <c r="B395" t="str">
        <f t="shared" si="49"/>
        <v>task_id_775.dfy-4</v>
      </c>
      <c r="C395" t="s">
        <v>84</v>
      </c>
      <c r="D395">
        <v>4</v>
      </c>
      <c r="E395">
        <v>0</v>
      </c>
      <c r="F395">
        <v>5.4840999999999998</v>
      </c>
      <c r="G395">
        <v>2.2488000000000001</v>
      </c>
      <c r="H395">
        <v>5.4640000000000004</v>
      </c>
      <c r="I395">
        <v>1</v>
      </c>
      <c r="J395">
        <v>0</v>
      </c>
      <c r="K395">
        <v>0</v>
      </c>
      <c r="L395">
        <f t="shared" si="43"/>
        <v>0</v>
      </c>
      <c r="M395">
        <f t="shared" si="44"/>
        <v>0</v>
      </c>
      <c r="N395">
        <f t="shared" si="45"/>
        <v>0</v>
      </c>
      <c r="O395">
        <f t="shared" si="46"/>
        <v>0</v>
      </c>
      <c r="P395">
        <f t="shared" si="47"/>
        <v>23</v>
      </c>
      <c r="Q395">
        <f>VLOOKUP(C395,Locs!A:C,3,0)</f>
        <v>24</v>
      </c>
      <c r="R395">
        <f>VLOOKUP(C395,Locs!A:F,6,0)</f>
        <v>1</v>
      </c>
      <c r="S395">
        <f t="shared" si="48"/>
        <v>0</v>
      </c>
      <c r="T395" t="s">
        <v>1018</v>
      </c>
      <c r="U395">
        <v>23</v>
      </c>
    </row>
    <row r="396" spans="2:21" x14ac:dyDescent="0.45">
      <c r="B396" t="str">
        <f t="shared" si="49"/>
        <v>task_id_775.dfy-5</v>
      </c>
      <c r="C396" t="s">
        <v>84</v>
      </c>
      <c r="D396">
        <v>5</v>
      </c>
      <c r="E396">
        <v>0</v>
      </c>
      <c r="F396">
        <v>5.0749000000000004</v>
      </c>
      <c r="G396">
        <v>2.2202000000000002</v>
      </c>
      <c r="H396">
        <v>5.0667</v>
      </c>
      <c r="I396">
        <v>1</v>
      </c>
      <c r="J396">
        <v>0</v>
      </c>
      <c r="K396">
        <v>0</v>
      </c>
      <c r="L396">
        <f t="shared" si="43"/>
        <v>0</v>
      </c>
      <c r="M396">
        <f t="shared" si="44"/>
        <v>0</v>
      </c>
      <c r="N396">
        <f t="shared" si="45"/>
        <v>0</v>
      </c>
      <c r="O396">
        <f t="shared" si="46"/>
        <v>0</v>
      </c>
      <c r="P396">
        <f t="shared" si="47"/>
        <v>23</v>
      </c>
      <c r="Q396">
        <f>VLOOKUP(C396,Locs!A:C,3,0)</f>
        <v>24</v>
      </c>
      <c r="R396">
        <f>VLOOKUP(C396,Locs!A:F,6,0)</f>
        <v>1</v>
      </c>
      <c r="S396">
        <f t="shared" si="48"/>
        <v>0</v>
      </c>
      <c r="T396" t="s">
        <v>1037</v>
      </c>
      <c r="U396">
        <v>23</v>
      </c>
    </row>
    <row r="397" spans="2:21" x14ac:dyDescent="0.45">
      <c r="B397" t="str">
        <f t="shared" si="49"/>
        <v>task_id_784.dfy-1</v>
      </c>
      <c r="C397" t="s">
        <v>85</v>
      </c>
      <c r="D397">
        <v>1</v>
      </c>
      <c r="E397">
        <v>0</v>
      </c>
      <c r="F397">
        <v>8.5762999999999998</v>
      </c>
      <c r="G397">
        <v>1.7369000000000001</v>
      </c>
      <c r="H397">
        <v>8.5478000000000005</v>
      </c>
      <c r="I397">
        <v>-1</v>
      </c>
      <c r="J397">
        <v>0</v>
      </c>
      <c r="K397">
        <v>0</v>
      </c>
      <c r="L397">
        <f t="shared" si="43"/>
        <v>0</v>
      </c>
      <c r="M397">
        <f t="shared" si="44"/>
        <v>0</v>
      </c>
      <c r="N397">
        <f t="shared" si="45"/>
        <v>0</v>
      </c>
      <c r="O397">
        <f t="shared" si="46"/>
        <v>0</v>
      </c>
      <c r="P397">
        <f t="shared" si="47"/>
        <v>50</v>
      </c>
      <c r="Q397">
        <f>VLOOKUP(C397,Locs!A:C,3,0)</f>
        <v>57</v>
      </c>
      <c r="R397">
        <f>VLOOKUP(C397,Locs!A:F,6,0)</f>
        <v>4</v>
      </c>
      <c r="S397">
        <f t="shared" si="48"/>
        <v>0</v>
      </c>
      <c r="T397" t="s">
        <v>610</v>
      </c>
      <c r="U397">
        <v>50</v>
      </c>
    </row>
    <row r="398" spans="2:21" x14ac:dyDescent="0.45">
      <c r="B398" t="str">
        <f t="shared" si="49"/>
        <v>task_id_784.dfy-2</v>
      </c>
      <c r="C398" t="s">
        <v>85</v>
      </c>
      <c r="D398">
        <v>2</v>
      </c>
      <c r="E398">
        <v>0</v>
      </c>
      <c r="F398">
        <v>11.991400000000001</v>
      </c>
      <c r="G398">
        <v>1.7398</v>
      </c>
      <c r="H398">
        <v>11.989599999999999</v>
      </c>
      <c r="I398">
        <v>-1</v>
      </c>
      <c r="J398">
        <v>0</v>
      </c>
      <c r="K398">
        <v>0</v>
      </c>
      <c r="L398">
        <f t="shared" si="43"/>
        <v>0</v>
      </c>
      <c r="M398">
        <f t="shared" si="44"/>
        <v>0</v>
      </c>
      <c r="N398">
        <f t="shared" si="45"/>
        <v>0</v>
      </c>
      <c r="O398">
        <f t="shared" si="46"/>
        <v>0</v>
      </c>
      <c r="P398">
        <f t="shared" si="47"/>
        <v>50</v>
      </c>
      <c r="Q398">
        <f>VLOOKUP(C398,Locs!A:C,3,0)</f>
        <v>57</v>
      </c>
      <c r="R398">
        <f>VLOOKUP(C398,Locs!A:F,6,0)</f>
        <v>4</v>
      </c>
      <c r="S398">
        <f t="shared" si="48"/>
        <v>0</v>
      </c>
      <c r="T398" t="s">
        <v>611</v>
      </c>
      <c r="U398">
        <v>50</v>
      </c>
    </row>
    <row r="399" spans="2:21" x14ac:dyDescent="0.45">
      <c r="B399" t="str">
        <f t="shared" si="49"/>
        <v>task_id_784.dfy-3</v>
      </c>
      <c r="C399" t="s">
        <v>85</v>
      </c>
      <c r="D399">
        <v>3</v>
      </c>
      <c r="E399">
        <v>0</v>
      </c>
      <c r="F399">
        <v>8.4708000000000006</v>
      </c>
      <c r="G399">
        <v>1.7043999999999999</v>
      </c>
      <c r="H399">
        <v>8.4689999999999994</v>
      </c>
      <c r="I399">
        <v>-1</v>
      </c>
      <c r="J399">
        <v>0</v>
      </c>
      <c r="K399">
        <v>0</v>
      </c>
      <c r="L399">
        <f t="shared" si="43"/>
        <v>0</v>
      </c>
      <c r="M399">
        <f t="shared" si="44"/>
        <v>0</v>
      </c>
      <c r="N399">
        <f t="shared" si="45"/>
        <v>0</v>
      </c>
      <c r="O399">
        <f t="shared" si="46"/>
        <v>0</v>
      </c>
      <c r="P399">
        <f t="shared" si="47"/>
        <v>50</v>
      </c>
      <c r="Q399">
        <f>VLOOKUP(C399,Locs!A:C,3,0)</f>
        <v>57</v>
      </c>
      <c r="R399">
        <f>VLOOKUP(C399,Locs!A:F,6,0)</f>
        <v>4</v>
      </c>
      <c r="S399">
        <f t="shared" si="48"/>
        <v>0</v>
      </c>
      <c r="T399" t="s">
        <v>612</v>
      </c>
      <c r="U399">
        <v>50</v>
      </c>
    </row>
    <row r="400" spans="2:21" x14ac:dyDescent="0.45">
      <c r="B400" t="str">
        <f t="shared" si="49"/>
        <v>task_id_784.dfy-4</v>
      </c>
      <c r="C400" t="s">
        <v>85</v>
      </c>
      <c r="D400">
        <v>4</v>
      </c>
      <c r="E400">
        <v>0</v>
      </c>
      <c r="F400">
        <v>11.009499999999999</v>
      </c>
      <c r="G400">
        <v>2.3243999999999998</v>
      </c>
      <c r="H400">
        <v>10.9887</v>
      </c>
      <c r="I400">
        <v>-1</v>
      </c>
      <c r="J400">
        <v>0</v>
      </c>
      <c r="K400">
        <v>0</v>
      </c>
      <c r="L400">
        <f t="shared" si="43"/>
        <v>0</v>
      </c>
      <c r="M400">
        <f t="shared" si="44"/>
        <v>0</v>
      </c>
      <c r="N400">
        <f t="shared" si="45"/>
        <v>0</v>
      </c>
      <c r="O400">
        <f t="shared" si="46"/>
        <v>0</v>
      </c>
      <c r="P400">
        <f t="shared" si="47"/>
        <v>50</v>
      </c>
      <c r="Q400">
        <f>VLOOKUP(C400,Locs!A:C,3,0)</f>
        <v>57</v>
      </c>
      <c r="R400">
        <f>VLOOKUP(C400,Locs!A:F,6,0)</f>
        <v>4</v>
      </c>
      <c r="S400">
        <f t="shared" si="48"/>
        <v>0</v>
      </c>
      <c r="T400" t="s">
        <v>1104</v>
      </c>
      <c r="U400">
        <v>50</v>
      </c>
    </row>
    <row r="401" spans="2:21" x14ac:dyDescent="0.45">
      <c r="B401" t="str">
        <f t="shared" si="49"/>
        <v>task_id_784.dfy-5</v>
      </c>
      <c r="C401" t="s">
        <v>85</v>
      </c>
      <c r="D401">
        <v>5</v>
      </c>
      <c r="E401">
        <v>0</v>
      </c>
      <c r="F401">
        <v>12.116300000000001</v>
      </c>
      <c r="G401">
        <v>2.3565</v>
      </c>
      <c r="H401">
        <v>12.1136</v>
      </c>
      <c r="I401">
        <v>-1</v>
      </c>
      <c r="J401">
        <v>0</v>
      </c>
      <c r="K401">
        <v>0</v>
      </c>
      <c r="L401">
        <f t="shared" si="43"/>
        <v>0</v>
      </c>
      <c r="M401">
        <f t="shared" si="44"/>
        <v>0</v>
      </c>
      <c r="N401">
        <f t="shared" si="45"/>
        <v>0</v>
      </c>
      <c r="O401">
        <f t="shared" si="46"/>
        <v>0</v>
      </c>
      <c r="P401">
        <f t="shared" si="47"/>
        <v>50</v>
      </c>
      <c r="Q401">
        <f>VLOOKUP(C401,Locs!A:C,3,0)</f>
        <v>57</v>
      </c>
      <c r="R401">
        <f>VLOOKUP(C401,Locs!A:F,6,0)</f>
        <v>4</v>
      </c>
      <c r="S401">
        <f t="shared" si="48"/>
        <v>0</v>
      </c>
      <c r="T401" t="s">
        <v>1105</v>
      </c>
      <c r="U401">
        <v>50</v>
      </c>
    </row>
    <row r="402" spans="2:21" x14ac:dyDescent="0.45">
      <c r="B402" t="str">
        <f t="shared" si="49"/>
        <v>task_id_790.dfy-1</v>
      </c>
      <c r="C402" t="s">
        <v>86</v>
      </c>
      <c r="D402">
        <v>1</v>
      </c>
      <c r="E402">
        <v>1</v>
      </c>
      <c r="F402">
        <v>5.681</v>
      </c>
      <c r="G402">
        <v>1.6075999999999999</v>
      </c>
      <c r="H402">
        <v>5.6620999999999997</v>
      </c>
      <c r="I402">
        <v>1</v>
      </c>
      <c r="J402">
        <v>1</v>
      </c>
      <c r="K402">
        <v>1</v>
      </c>
      <c r="L402">
        <f t="shared" si="43"/>
        <v>3</v>
      </c>
      <c r="M402">
        <f t="shared" si="44"/>
        <v>1</v>
      </c>
      <c r="N402">
        <f t="shared" si="45"/>
        <v>1</v>
      </c>
      <c r="O402">
        <f t="shared" si="46"/>
        <v>1</v>
      </c>
      <c r="P402">
        <f t="shared" si="47"/>
        <v>28</v>
      </c>
      <c r="Q402">
        <f>VLOOKUP(C402,Locs!A:C,3,0)</f>
        <v>28</v>
      </c>
      <c r="R402">
        <f>VLOOKUP(C402,Locs!A:F,6,0)</f>
        <v>0</v>
      </c>
      <c r="S402">
        <f t="shared" si="48"/>
        <v>1</v>
      </c>
      <c r="T402" t="s">
        <v>613</v>
      </c>
      <c r="U402">
        <v>28</v>
      </c>
    </row>
    <row r="403" spans="2:21" x14ac:dyDescent="0.45">
      <c r="B403" t="str">
        <f t="shared" si="49"/>
        <v>task_id_790.dfy-2</v>
      </c>
      <c r="C403" t="s">
        <v>86</v>
      </c>
      <c r="D403">
        <v>2</v>
      </c>
      <c r="E403">
        <v>1</v>
      </c>
      <c r="F403">
        <v>5.4954999999999998</v>
      </c>
      <c r="G403">
        <v>1.6267</v>
      </c>
      <c r="H403">
        <v>5.4941000000000004</v>
      </c>
      <c r="I403">
        <v>1</v>
      </c>
      <c r="J403">
        <v>1</v>
      </c>
      <c r="K403">
        <v>1</v>
      </c>
      <c r="L403">
        <f t="shared" si="43"/>
        <v>3</v>
      </c>
      <c r="M403">
        <f t="shared" si="44"/>
        <v>1</v>
      </c>
      <c r="N403">
        <f t="shared" si="45"/>
        <v>1</v>
      </c>
      <c r="O403">
        <f t="shared" si="46"/>
        <v>1</v>
      </c>
      <c r="P403">
        <f t="shared" si="47"/>
        <v>28</v>
      </c>
      <c r="Q403">
        <f>VLOOKUP(C403,Locs!A:C,3,0)</f>
        <v>28</v>
      </c>
      <c r="R403">
        <f>VLOOKUP(C403,Locs!A:F,6,0)</f>
        <v>0</v>
      </c>
      <c r="S403">
        <f t="shared" si="48"/>
        <v>1</v>
      </c>
      <c r="T403" t="s">
        <v>614</v>
      </c>
      <c r="U403">
        <v>28</v>
      </c>
    </row>
    <row r="404" spans="2:21" x14ac:dyDescent="0.45">
      <c r="B404" t="str">
        <f t="shared" si="49"/>
        <v>task_id_790.dfy-3</v>
      </c>
      <c r="C404" t="s">
        <v>86</v>
      </c>
      <c r="D404">
        <v>3</v>
      </c>
      <c r="E404">
        <v>1</v>
      </c>
      <c r="F404">
        <v>5.9374000000000002</v>
      </c>
      <c r="G404">
        <v>1.6425000000000001</v>
      </c>
      <c r="H404">
        <v>5.9358000000000004</v>
      </c>
      <c r="I404">
        <v>1</v>
      </c>
      <c r="J404">
        <v>1</v>
      </c>
      <c r="K404">
        <v>1</v>
      </c>
      <c r="L404">
        <f t="shared" si="43"/>
        <v>3</v>
      </c>
      <c r="M404">
        <f t="shared" si="44"/>
        <v>1</v>
      </c>
      <c r="N404">
        <f t="shared" si="45"/>
        <v>1</v>
      </c>
      <c r="O404">
        <f t="shared" si="46"/>
        <v>1</v>
      </c>
      <c r="P404">
        <f t="shared" si="47"/>
        <v>28</v>
      </c>
      <c r="Q404">
        <f>VLOOKUP(C404,Locs!A:C,3,0)</f>
        <v>28</v>
      </c>
      <c r="R404">
        <f>VLOOKUP(C404,Locs!A:F,6,0)</f>
        <v>0</v>
      </c>
      <c r="S404">
        <f t="shared" si="48"/>
        <v>1</v>
      </c>
      <c r="T404" t="s">
        <v>615</v>
      </c>
      <c r="U404">
        <v>28</v>
      </c>
    </row>
    <row r="405" spans="2:21" x14ac:dyDescent="0.45">
      <c r="B405" t="str">
        <f t="shared" si="49"/>
        <v>task_id_793.dfy-1</v>
      </c>
      <c r="C405" t="s">
        <v>87</v>
      </c>
      <c r="D405">
        <v>1</v>
      </c>
      <c r="E405">
        <v>0</v>
      </c>
      <c r="F405">
        <v>6.0616000000000003</v>
      </c>
      <c r="G405">
        <v>0.7792</v>
      </c>
      <c r="H405">
        <v>6.0307000000000004</v>
      </c>
      <c r="I405">
        <v>1</v>
      </c>
      <c r="J405">
        <v>0</v>
      </c>
      <c r="K405">
        <v>0</v>
      </c>
      <c r="L405">
        <f t="shared" si="43"/>
        <v>0</v>
      </c>
      <c r="M405">
        <f t="shared" si="44"/>
        <v>0</v>
      </c>
      <c r="N405">
        <f t="shared" si="45"/>
        <v>0</v>
      </c>
      <c r="O405">
        <f t="shared" si="46"/>
        <v>0</v>
      </c>
      <c r="P405">
        <f t="shared" si="47"/>
        <v>29</v>
      </c>
      <c r="Q405">
        <f>VLOOKUP(C405,Locs!A:C,3,0)</f>
        <v>30</v>
      </c>
      <c r="R405">
        <f>VLOOKUP(C405,Locs!A:F,6,0)</f>
        <v>2</v>
      </c>
      <c r="S405">
        <f t="shared" si="48"/>
        <v>0</v>
      </c>
      <c r="T405" t="s">
        <v>616</v>
      </c>
      <c r="U405">
        <v>29</v>
      </c>
    </row>
    <row r="406" spans="2:21" x14ac:dyDescent="0.45">
      <c r="B406" t="str">
        <f t="shared" si="49"/>
        <v>task_id_793.dfy-2</v>
      </c>
      <c r="C406" t="s">
        <v>87</v>
      </c>
      <c r="D406">
        <v>2</v>
      </c>
      <c r="E406">
        <v>0</v>
      </c>
      <c r="F406">
        <v>7.1493000000000002</v>
      </c>
      <c r="G406">
        <v>0.76359999999999995</v>
      </c>
      <c r="H406">
        <v>7.1475999999999997</v>
      </c>
      <c r="I406">
        <v>1</v>
      </c>
      <c r="J406">
        <v>0</v>
      </c>
      <c r="K406">
        <v>0</v>
      </c>
      <c r="L406">
        <f t="shared" si="43"/>
        <v>0</v>
      </c>
      <c r="M406">
        <f t="shared" si="44"/>
        <v>0</v>
      </c>
      <c r="N406">
        <f t="shared" si="45"/>
        <v>0</v>
      </c>
      <c r="O406">
        <f t="shared" si="46"/>
        <v>0</v>
      </c>
      <c r="P406">
        <f t="shared" si="47"/>
        <v>29</v>
      </c>
      <c r="Q406">
        <f>VLOOKUP(C406,Locs!A:C,3,0)</f>
        <v>30</v>
      </c>
      <c r="R406">
        <f>VLOOKUP(C406,Locs!A:F,6,0)</f>
        <v>2</v>
      </c>
      <c r="S406">
        <f t="shared" si="48"/>
        <v>0</v>
      </c>
      <c r="T406" t="s">
        <v>617</v>
      </c>
      <c r="U406">
        <v>29</v>
      </c>
    </row>
    <row r="407" spans="2:21" x14ac:dyDescent="0.45">
      <c r="B407" t="str">
        <f t="shared" si="49"/>
        <v>task_id_793.dfy-3</v>
      </c>
      <c r="C407" t="s">
        <v>87</v>
      </c>
      <c r="D407">
        <v>3</v>
      </c>
      <c r="E407">
        <v>0</v>
      </c>
      <c r="F407">
        <v>6.1779000000000002</v>
      </c>
      <c r="G407">
        <v>0.78690000000000004</v>
      </c>
      <c r="H407">
        <v>6.1764000000000001</v>
      </c>
      <c r="I407">
        <v>1</v>
      </c>
      <c r="J407">
        <v>0</v>
      </c>
      <c r="K407">
        <v>0</v>
      </c>
      <c r="L407">
        <f t="shared" si="43"/>
        <v>0</v>
      </c>
      <c r="M407">
        <f t="shared" si="44"/>
        <v>0</v>
      </c>
      <c r="N407">
        <f t="shared" si="45"/>
        <v>0</v>
      </c>
      <c r="O407">
        <f t="shared" si="46"/>
        <v>0</v>
      </c>
      <c r="P407">
        <f t="shared" si="47"/>
        <v>29</v>
      </c>
      <c r="Q407">
        <f>VLOOKUP(C407,Locs!A:C,3,0)</f>
        <v>30</v>
      </c>
      <c r="R407">
        <f>VLOOKUP(C407,Locs!A:F,6,0)</f>
        <v>2</v>
      </c>
      <c r="S407">
        <f t="shared" si="48"/>
        <v>0</v>
      </c>
      <c r="T407" t="s">
        <v>618</v>
      </c>
      <c r="U407">
        <v>29</v>
      </c>
    </row>
    <row r="408" spans="2:21" x14ac:dyDescent="0.45">
      <c r="B408" t="str">
        <f t="shared" si="49"/>
        <v>task_id_793.dfy-4</v>
      </c>
      <c r="C408" t="s">
        <v>87</v>
      </c>
      <c r="D408">
        <v>4</v>
      </c>
      <c r="E408">
        <v>0</v>
      </c>
      <c r="F408">
        <v>7.8959999999999999</v>
      </c>
      <c r="G408">
        <v>2.3178999999999998</v>
      </c>
      <c r="H408">
        <v>7.8749000000000002</v>
      </c>
      <c r="I408">
        <v>1</v>
      </c>
      <c r="J408">
        <v>0</v>
      </c>
      <c r="K408">
        <v>0</v>
      </c>
      <c r="L408">
        <f t="shared" si="43"/>
        <v>0</v>
      </c>
      <c r="M408">
        <f t="shared" si="44"/>
        <v>0</v>
      </c>
      <c r="N408">
        <f t="shared" si="45"/>
        <v>0</v>
      </c>
      <c r="O408">
        <f t="shared" si="46"/>
        <v>0</v>
      </c>
      <c r="P408">
        <f t="shared" si="47"/>
        <v>35</v>
      </c>
      <c r="Q408">
        <f>VLOOKUP(C408,Locs!A:C,3,0)</f>
        <v>30</v>
      </c>
      <c r="R408">
        <f>VLOOKUP(C408,Locs!A:F,6,0)</f>
        <v>2</v>
      </c>
      <c r="S408">
        <f t="shared" si="48"/>
        <v>0</v>
      </c>
      <c r="T408" t="s">
        <v>746</v>
      </c>
      <c r="U408">
        <v>35</v>
      </c>
    </row>
    <row r="409" spans="2:21" x14ac:dyDescent="0.45">
      <c r="B409" t="str">
        <f t="shared" si="49"/>
        <v>task_id_793.dfy-5</v>
      </c>
      <c r="C409" t="s">
        <v>87</v>
      </c>
      <c r="D409">
        <v>5</v>
      </c>
      <c r="E409">
        <v>0</v>
      </c>
      <c r="F409">
        <v>7.8893000000000004</v>
      </c>
      <c r="G409">
        <v>2.2924000000000002</v>
      </c>
      <c r="H409">
        <v>7.8871000000000002</v>
      </c>
      <c r="I409">
        <v>1</v>
      </c>
      <c r="J409">
        <v>0</v>
      </c>
      <c r="K409">
        <v>0</v>
      </c>
      <c r="L409">
        <f t="shared" si="43"/>
        <v>0</v>
      </c>
      <c r="M409">
        <f t="shared" si="44"/>
        <v>0</v>
      </c>
      <c r="N409">
        <f t="shared" si="45"/>
        <v>0</v>
      </c>
      <c r="O409">
        <f t="shared" si="46"/>
        <v>0</v>
      </c>
      <c r="P409">
        <f t="shared" si="47"/>
        <v>35</v>
      </c>
      <c r="Q409">
        <f>VLOOKUP(C409,Locs!A:C,3,0)</f>
        <v>30</v>
      </c>
      <c r="R409">
        <f>VLOOKUP(C409,Locs!A:F,6,0)</f>
        <v>2</v>
      </c>
      <c r="S409">
        <f t="shared" si="48"/>
        <v>0</v>
      </c>
      <c r="T409" t="s">
        <v>747</v>
      </c>
      <c r="U409">
        <v>35</v>
      </c>
    </row>
    <row r="410" spans="2:21" x14ac:dyDescent="0.45">
      <c r="B410" t="str">
        <f t="shared" si="49"/>
        <v>task_id_798.dfy-1</v>
      </c>
      <c r="C410" t="s">
        <v>88</v>
      </c>
      <c r="D410">
        <v>1</v>
      </c>
      <c r="E410">
        <v>0</v>
      </c>
      <c r="F410">
        <v>8.1019000000000005</v>
      </c>
      <c r="G410">
        <v>1.7142999999999999</v>
      </c>
      <c r="H410">
        <v>8.0824999999999996</v>
      </c>
      <c r="I410">
        <v>-1</v>
      </c>
      <c r="J410">
        <v>0</v>
      </c>
      <c r="K410">
        <v>0</v>
      </c>
      <c r="L410">
        <f t="shared" si="43"/>
        <v>0</v>
      </c>
      <c r="M410">
        <f t="shared" si="44"/>
        <v>0</v>
      </c>
      <c r="N410">
        <f t="shared" si="45"/>
        <v>0</v>
      </c>
      <c r="O410">
        <f t="shared" si="46"/>
        <v>0</v>
      </c>
      <c r="P410">
        <f t="shared" si="47"/>
        <v>40</v>
      </c>
      <c r="Q410">
        <f>VLOOKUP(C410,Locs!A:C,3,0)</f>
        <v>35</v>
      </c>
      <c r="R410">
        <f>VLOOKUP(C410,Locs!A:F,6,0)</f>
        <v>0</v>
      </c>
      <c r="S410">
        <f t="shared" si="48"/>
        <v>0</v>
      </c>
      <c r="T410" t="s">
        <v>619</v>
      </c>
      <c r="U410">
        <v>40</v>
      </c>
    </row>
    <row r="411" spans="2:21" x14ac:dyDescent="0.45">
      <c r="B411" t="str">
        <f t="shared" si="49"/>
        <v>task_id_798.dfy-2</v>
      </c>
      <c r="C411" t="s">
        <v>88</v>
      </c>
      <c r="D411">
        <v>2</v>
      </c>
      <c r="E411">
        <v>0</v>
      </c>
      <c r="F411">
        <v>6.9625000000000004</v>
      </c>
      <c r="G411">
        <v>1.7023999999999999</v>
      </c>
      <c r="H411">
        <v>6.9608999999999996</v>
      </c>
      <c r="I411">
        <v>-1</v>
      </c>
      <c r="J411">
        <v>0</v>
      </c>
      <c r="K411">
        <v>0</v>
      </c>
      <c r="L411">
        <f t="shared" si="43"/>
        <v>0</v>
      </c>
      <c r="M411">
        <f t="shared" si="44"/>
        <v>0</v>
      </c>
      <c r="N411">
        <f t="shared" si="45"/>
        <v>0</v>
      </c>
      <c r="O411">
        <f t="shared" si="46"/>
        <v>0</v>
      </c>
      <c r="P411">
        <f t="shared" si="47"/>
        <v>40</v>
      </c>
      <c r="Q411">
        <f>VLOOKUP(C411,Locs!A:C,3,0)</f>
        <v>35</v>
      </c>
      <c r="R411">
        <f>VLOOKUP(C411,Locs!A:F,6,0)</f>
        <v>0</v>
      </c>
      <c r="S411">
        <f t="shared" si="48"/>
        <v>0</v>
      </c>
      <c r="T411" t="s">
        <v>620</v>
      </c>
      <c r="U411">
        <v>40</v>
      </c>
    </row>
    <row r="412" spans="2:21" x14ac:dyDescent="0.45">
      <c r="B412" t="str">
        <f t="shared" si="49"/>
        <v>task_id_798.dfy-3</v>
      </c>
      <c r="C412" t="s">
        <v>88</v>
      </c>
      <c r="D412">
        <v>3</v>
      </c>
      <c r="E412">
        <v>0</v>
      </c>
      <c r="F412">
        <v>7.9443000000000001</v>
      </c>
      <c r="G412">
        <v>1.6993</v>
      </c>
      <c r="H412">
        <v>7.9428000000000001</v>
      </c>
      <c r="I412">
        <v>-1</v>
      </c>
      <c r="J412">
        <v>0</v>
      </c>
      <c r="K412">
        <v>0</v>
      </c>
      <c r="L412">
        <f t="shared" si="43"/>
        <v>0</v>
      </c>
      <c r="M412">
        <f t="shared" si="44"/>
        <v>0</v>
      </c>
      <c r="N412">
        <f t="shared" si="45"/>
        <v>0</v>
      </c>
      <c r="O412">
        <f t="shared" si="46"/>
        <v>0</v>
      </c>
      <c r="P412">
        <f t="shared" si="47"/>
        <v>39</v>
      </c>
      <c r="Q412">
        <f>VLOOKUP(C412,Locs!A:C,3,0)</f>
        <v>35</v>
      </c>
      <c r="R412">
        <f>VLOOKUP(C412,Locs!A:F,6,0)</f>
        <v>0</v>
      </c>
      <c r="S412">
        <f t="shared" si="48"/>
        <v>0</v>
      </c>
      <c r="T412" t="s">
        <v>621</v>
      </c>
      <c r="U412">
        <v>39</v>
      </c>
    </row>
    <row r="413" spans="2:21" x14ac:dyDescent="0.45">
      <c r="B413" t="str">
        <f t="shared" si="49"/>
        <v>task_id_798.dfy-4</v>
      </c>
      <c r="C413" t="s">
        <v>88</v>
      </c>
      <c r="D413">
        <v>4</v>
      </c>
      <c r="E413">
        <v>0</v>
      </c>
      <c r="F413">
        <v>7.9313000000000002</v>
      </c>
      <c r="G413">
        <v>2.3264999999999998</v>
      </c>
      <c r="H413">
        <v>7.9086999999999996</v>
      </c>
      <c r="I413">
        <v>-1</v>
      </c>
      <c r="J413">
        <v>0</v>
      </c>
      <c r="K413">
        <v>0</v>
      </c>
      <c r="L413">
        <f t="shared" si="43"/>
        <v>0</v>
      </c>
      <c r="M413">
        <f t="shared" si="44"/>
        <v>0</v>
      </c>
      <c r="N413">
        <f t="shared" si="45"/>
        <v>0</v>
      </c>
      <c r="O413">
        <f t="shared" si="46"/>
        <v>0</v>
      </c>
      <c r="P413">
        <f t="shared" si="47"/>
        <v>40</v>
      </c>
      <c r="Q413">
        <f>VLOOKUP(C413,Locs!A:C,3,0)</f>
        <v>35</v>
      </c>
      <c r="R413">
        <f>VLOOKUP(C413,Locs!A:F,6,0)</f>
        <v>0</v>
      </c>
      <c r="S413">
        <f t="shared" si="48"/>
        <v>0</v>
      </c>
      <c r="T413" t="s">
        <v>868</v>
      </c>
      <c r="U413">
        <v>40</v>
      </c>
    </row>
    <row r="414" spans="2:21" x14ac:dyDescent="0.45">
      <c r="B414" t="str">
        <f t="shared" si="49"/>
        <v>task_id_798.dfy-5</v>
      </c>
      <c r="C414" t="s">
        <v>88</v>
      </c>
      <c r="D414">
        <v>5</v>
      </c>
      <c r="E414">
        <v>0</v>
      </c>
      <c r="F414">
        <v>7.5377999999999998</v>
      </c>
      <c r="G414">
        <v>2.3189000000000002</v>
      </c>
      <c r="H414">
        <v>7.5357000000000003</v>
      </c>
      <c r="I414">
        <v>-1</v>
      </c>
      <c r="J414">
        <v>0</v>
      </c>
      <c r="K414">
        <v>0</v>
      </c>
      <c r="L414">
        <f t="shared" si="43"/>
        <v>0</v>
      </c>
      <c r="M414">
        <f t="shared" si="44"/>
        <v>0</v>
      </c>
      <c r="N414">
        <f t="shared" si="45"/>
        <v>0</v>
      </c>
      <c r="O414">
        <f t="shared" si="46"/>
        <v>0</v>
      </c>
      <c r="P414">
        <f t="shared" si="47"/>
        <v>40</v>
      </c>
      <c r="Q414">
        <f>VLOOKUP(C414,Locs!A:C,3,0)</f>
        <v>35</v>
      </c>
      <c r="R414">
        <f>VLOOKUP(C414,Locs!A:F,6,0)</f>
        <v>0</v>
      </c>
      <c r="S414">
        <f t="shared" si="48"/>
        <v>0</v>
      </c>
      <c r="T414" t="s">
        <v>1019</v>
      </c>
      <c r="U414">
        <v>40</v>
      </c>
    </row>
    <row r="415" spans="2:21" x14ac:dyDescent="0.45">
      <c r="B415" t="str">
        <f t="shared" si="49"/>
        <v>task_id_8.dfy-1</v>
      </c>
      <c r="C415" t="s">
        <v>89</v>
      </c>
      <c r="D415">
        <v>1</v>
      </c>
      <c r="E415">
        <v>1</v>
      </c>
      <c r="F415">
        <v>5.375</v>
      </c>
      <c r="G415">
        <v>0.79590000000000005</v>
      </c>
      <c r="H415">
        <v>5.3548</v>
      </c>
      <c r="I415">
        <v>1</v>
      </c>
      <c r="J415">
        <v>1</v>
      </c>
      <c r="K415">
        <v>1</v>
      </c>
      <c r="L415">
        <f t="shared" si="43"/>
        <v>3</v>
      </c>
      <c r="M415">
        <f t="shared" si="44"/>
        <v>1</v>
      </c>
      <c r="N415">
        <f t="shared" si="45"/>
        <v>1</v>
      </c>
      <c r="O415">
        <f t="shared" si="46"/>
        <v>1</v>
      </c>
      <c r="P415">
        <f t="shared" si="47"/>
        <v>23</v>
      </c>
      <c r="Q415">
        <f>VLOOKUP(C415,Locs!A:C,3,0)</f>
        <v>22</v>
      </c>
      <c r="R415">
        <f>VLOOKUP(C415,Locs!A:F,6,0)</f>
        <v>0</v>
      </c>
      <c r="S415">
        <f t="shared" si="48"/>
        <v>1</v>
      </c>
      <c r="T415" t="s">
        <v>622</v>
      </c>
      <c r="U415">
        <v>20</v>
      </c>
    </row>
    <row r="416" spans="2:21" x14ac:dyDescent="0.45">
      <c r="B416" t="str">
        <f t="shared" si="49"/>
        <v>task_id_8.dfy-2</v>
      </c>
      <c r="C416" t="s">
        <v>89</v>
      </c>
      <c r="D416">
        <v>2</v>
      </c>
      <c r="E416">
        <v>1</v>
      </c>
      <c r="F416">
        <v>5.3917999999999999</v>
      </c>
      <c r="G416">
        <v>0.83550000000000002</v>
      </c>
      <c r="H416">
        <v>5.3902000000000001</v>
      </c>
      <c r="I416">
        <v>1</v>
      </c>
      <c r="J416">
        <v>1</v>
      </c>
      <c r="K416">
        <v>1</v>
      </c>
      <c r="L416">
        <f t="shared" si="43"/>
        <v>3</v>
      </c>
      <c r="M416">
        <f t="shared" si="44"/>
        <v>1</v>
      </c>
      <c r="N416">
        <f t="shared" si="45"/>
        <v>1</v>
      </c>
      <c r="O416">
        <f t="shared" si="46"/>
        <v>1</v>
      </c>
      <c r="P416">
        <f t="shared" si="47"/>
        <v>22</v>
      </c>
      <c r="Q416">
        <f>VLOOKUP(C416,Locs!A:C,3,0)</f>
        <v>22</v>
      </c>
      <c r="R416">
        <f>VLOOKUP(C416,Locs!A:F,6,0)</f>
        <v>0</v>
      </c>
      <c r="S416">
        <f t="shared" si="48"/>
        <v>1</v>
      </c>
      <c r="T416" t="s">
        <v>623</v>
      </c>
      <c r="U416">
        <v>20</v>
      </c>
    </row>
    <row r="417" spans="2:21" x14ac:dyDescent="0.45">
      <c r="B417" t="str">
        <f t="shared" si="49"/>
        <v>task_id_8.dfy-3</v>
      </c>
      <c r="C417" t="s">
        <v>89</v>
      </c>
      <c r="D417">
        <v>3</v>
      </c>
      <c r="E417">
        <v>1</v>
      </c>
      <c r="F417">
        <v>5.5926999999999998</v>
      </c>
      <c r="G417">
        <v>0.8115</v>
      </c>
      <c r="H417">
        <v>5.5911999999999997</v>
      </c>
      <c r="I417">
        <v>1</v>
      </c>
      <c r="J417">
        <v>1</v>
      </c>
      <c r="K417">
        <v>1</v>
      </c>
      <c r="L417">
        <f t="shared" si="43"/>
        <v>3</v>
      </c>
      <c r="M417">
        <f t="shared" si="44"/>
        <v>1</v>
      </c>
      <c r="N417">
        <f t="shared" si="45"/>
        <v>1</v>
      </c>
      <c r="O417">
        <f t="shared" si="46"/>
        <v>1</v>
      </c>
      <c r="P417">
        <f t="shared" si="47"/>
        <v>22</v>
      </c>
      <c r="Q417">
        <f>VLOOKUP(C417,Locs!A:C,3,0)</f>
        <v>22</v>
      </c>
      <c r="R417">
        <f>VLOOKUP(C417,Locs!A:F,6,0)</f>
        <v>0</v>
      </c>
      <c r="S417">
        <f t="shared" si="48"/>
        <v>1</v>
      </c>
      <c r="T417" t="s">
        <v>624</v>
      </c>
      <c r="U417">
        <v>20</v>
      </c>
    </row>
    <row r="418" spans="2:21" x14ac:dyDescent="0.45">
      <c r="B418" t="str">
        <f t="shared" si="49"/>
        <v>task_id_803.dfy-1</v>
      </c>
      <c r="C418" t="s">
        <v>90</v>
      </c>
      <c r="D418">
        <v>1</v>
      </c>
      <c r="E418">
        <v>0</v>
      </c>
      <c r="F418">
        <v>4.1700999999999997</v>
      </c>
      <c r="G418">
        <v>0.97799999999999998</v>
      </c>
      <c r="H418">
        <v>4.1508000000000003</v>
      </c>
      <c r="I418">
        <v>0</v>
      </c>
      <c r="J418">
        <v>0</v>
      </c>
      <c r="K418">
        <v>0</v>
      </c>
      <c r="L418">
        <f t="shared" si="43"/>
        <v>0</v>
      </c>
      <c r="M418">
        <f t="shared" si="44"/>
        <v>0</v>
      </c>
      <c r="N418">
        <f t="shared" si="45"/>
        <v>0</v>
      </c>
      <c r="O418">
        <f t="shared" si="46"/>
        <v>0</v>
      </c>
      <c r="P418">
        <f t="shared" si="47"/>
        <v>20</v>
      </c>
      <c r="Q418">
        <f>VLOOKUP(C418,Locs!A:C,3,0)</f>
        <v>30</v>
      </c>
      <c r="R418">
        <f>VLOOKUP(C418,Locs!A:F,6,0)</f>
        <v>5</v>
      </c>
      <c r="S418">
        <f t="shared" si="48"/>
        <v>0</v>
      </c>
      <c r="T418" t="s">
        <v>748</v>
      </c>
      <c r="U418">
        <v>20</v>
      </c>
    </row>
    <row r="419" spans="2:21" x14ac:dyDescent="0.45">
      <c r="B419" t="str">
        <f t="shared" si="49"/>
        <v>task_id_803.dfy-2</v>
      </c>
      <c r="C419" t="s">
        <v>90</v>
      </c>
      <c r="D419">
        <v>2</v>
      </c>
      <c r="E419">
        <v>0</v>
      </c>
      <c r="F419">
        <v>4.3472999999999997</v>
      </c>
      <c r="G419">
        <v>0.95050000000000001</v>
      </c>
      <c r="H419">
        <v>4.3456999999999999</v>
      </c>
      <c r="I419">
        <v>0</v>
      </c>
      <c r="J419">
        <v>0</v>
      </c>
      <c r="K419">
        <v>0</v>
      </c>
      <c r="L419">
        <f t="shared" si="43"/>
        <v>0</v>
      </c>
      <c r="M419">
        <f t="shared" si="44"/>
        <v>0</v>
      </c>
      <c r="N419">
        <f t="shared" si="45"/>
        <v>0</v>
      </c>
      <c r="O419">
        <f t="shared" si="46"/>
        <v>0</v>
      </c>
      <c r="P419">
        <f t="shared" si="47"/>
        <v>20</v>
      </c>
      <c r="Q419">
        <f>VLOOKUP(C419,Locs!A:C,3,0)</f>
        <v>30</v>
      </c>
      <c r="R419">
        <f>VLOOKUP(C419,Locs!A:F,6,0)</f>
        <v>5</v>
      </c>
      <c r="S419">
        <f t="shared" si="48"/>
        <v>0</v>
      </c>
      <c r="T419" t="s">
        <v>749</v>
      </c>
      <c r="U419">
        <v>20</v>
      </c>
    </row>
    <row r="420" spans="2:21" x14ac:dyDescent="0.45">
      <c r="B420" t="str">
        <f t="shared" si="49"/>
        <v>task_id_803.dfy-3</v>
      </c>
      <c r="C420" t="s">
        <v>90</v>
      </c>
      <c r="D420">
        <v>3</v>
      </c>
      <c r="E420">
        <v>0</v>
      </c>
      <c r="F420">
        <v>4.7243000000000004</v>
      </c>
      <c r="G420">
        <v>0.93959999999999999</v>
      </c>
      <c r="H420">
        <v>4.7226999999999997</v>
      </c>
      <c r="I420">
        <v>0</v>
      </c>
      <c r="J420">
        <v>0</v>
      </c>
      <c r="K420">
        <v>0</v>
      </c>
      <c r="L420">
        <f t="shared" si="43"/>
        <v>0</v>
      </c>
      <c r="M420">
        <f t="shared" si="44"/>
        <v>0</v>
      </c>
      <c r="N420">
        <f t="shared" si="45"/>
        <v>0</v>
      </c>
      <c r="O420">
        <f t="shared" si="46"/>
        <v>0</v>
      </c>
      <c r="P420">
        <f t="shared" si="47"/>
        <v>20</v>
      </c>
      <c r="Q420">
        <f>VLOOKUP(C420,Locs!A:C,3,0)</f>
        <v>30</v>
      </c>
      <c r="R420">
        <f>VLOOKUP(C420,Locs!A:F,6,0)</f>
        <v>5</v>
      </c>
      <c r="S420">
        <f t="shared" si="48"/>
        <v>0</v>
      </c>
      <c r="T420" t="s">
        <v>625</v>
      </c>
      <c r="U420">
        <v>29</v>
      </c>
    </row>
    <row r="421" spans="2:21" x14ac:dyDescent="0.45">
      <c r="B421" t="str">
        <f t="shared" si="49"/>
        <v>task_id_803.dfy-4</v>
      </c>
      <c r="C421" t="s">
        <v>90</v>
      </c>
      <c r="D421">
        <v>4</v>
      </c>
      <c r="E421">
        <v>0</v>
      </c>
      <c r="F421">
        <v>4.2587999999999999</v>
      </c>
      <c r="G421">
        <v>1.5750999999999999</v>
      </c>
      <c r="H421">
        <v>4.2340999999999998</v>
      </c>
      <c r="I421">
        <v>0</v>
      </c>
      <c r="J421">
        <v>0</v>
      </c>
      <c r="K421">
        <v>0</v>
      </c>
      <c r="L421">
        <f t="shared" si="43"/>
        <v>0</v>
      </c>
      <c r="M421">
        <f t="shared" si="44"/>
        <v>0</v>
      </c>
      <c r="N421">
        <f t="shared" si="45"/>
        <v>0</v>
      </c>
      <c r="O421">
        <f t="shared" si="46"/>
        <v>0</v>
      </c>
      <c r="P421">
        <f t="shared" si="47"/>
        <v>20</v>
      </c>
      <c r="Q421">
        <f>VLOOKUP(C421,Locs!A:C,3,0)</f>
        <v>30</v>
      </c>
      <c r="R421">
        <f>VLOOKUP(C421,Locs!A:F,6,0)</f>
        <v>5</v>
      </c>
      <c r="S421">
        <f t="shared" si="48"/>
        <v>0</v>
      </c>
      <c r="T421" t="s">
        <v>626</v>
      </c>
      <c r="U421">
        <v>29</v>
      </c>
    </row>
    <row r="422" spans="2:21" x14ac:dyDescent="0.45">
      <c r="B422" t="str">
        <f t="shared" si="49"/>
        <v>task_id_803.dfy-5</v>
      </c>
      <c r="C422" t="s">
        <v>90</v>
      </c>
      <c r="D422">
        <v>5</v>
      </c>
      <c r="E422">
        <v>0</v>
      </c>
      <c r="F422">
        <v>4.3381999999999996</v>
      </c>
      <c r="G422">
        <v>1.4221999999999999</v>
      </c>
      <c r="H422">
        <v>4.3358999999999996</v>
      </c>
      <c r="I422">
        <v>0</v>
      </c>
      <c r="J422">
        <v>0</v>
      </c>
      <c r="K422">
        <v>0</v>
      </c>
      <c r="L422">
        <f t="shared" si="43"/>
        <v>0</v>
      </c>
      <c r="M422">
        <f t="shared" si="44"/>
        <v>0</v>
      </c>
      <c r="N422">
        <f t="shared" si="45"/>
        <v>0</v>
      </c>
      <c r="O422">
        <f t="shared" si="46"/>
        <v>0</v>
      </c>
      <c r="P422">
        <f t="shared" si="47"/>
        <v>20</v>
      </c>
      <c r="Q422">
        <f>VLOOKUP(C422,Locs!A:C,3,0)</f>
        <v>30</v>
      </c>
      <c r="R422">
        <f>VLOOKUP(C422,Locs!A:F,6,0)</f>
        <v>5</v>
      </c>
      <c r="S422">
        <f t="shared" si="48"/>
        <v>0</v>
      </c>
      <c r="T422" t="s">
        <v>627</v>
      </c>
      <c r="U422">
        <v>29</v>
      </c>
    </row>
    <row r="423" spans="2:21" x14ac:dyDescent="0.45">
      <c r="B423" t="str">
        <f t="shared" si="49"/>
        <v>task_id_804.dfy-1</v>
      </c>
      <c r="C423" t="s">
        <v>91</v>
      </c>
      <c r="D423">
        <v>1</v>
      </c>
      <c r="E423">
        <v>1</v>
      </c>
      <c r="F423">
        <v>4.8959000000000001</v>
      </c>
      <c r="G423">
        <v>1.6355</v>
      </c>
      <c r="H423">
        <v>4.8753000000000002</v>
      </c>
      <c r="I423">
        <v>1</v>
      </c>
      <c r="J423">
        <v>1</v>
      </c>
      <c r="K423">
        <v>1</v>
      </c>
      <c r="L423">
        <f t="shared" si="43"/>
        <v>3</v>
      </c>
      <c r="M423">
        <f t="shared" si="44"/>
        <v>1</v>
      </c>
      <c r="N423">
        <f t="shared" si="45"/>
        <v>1</v>
      </c>
      <c r="O423">
        <f t="shared" si="46"/>
        <v>1</v>
      </c>
      <c r="P423">
        <f t="shared" si="47"/>
        <v>29</v>
      </c>
      <c r="Q423">
        <f>VLOOKUP(C423,Locs!A:C,3,0)</f>
        <v>29</v>
      </c>
      <c r="R423">
        <f>VLOOKUP(C423,Locs!A:F,6,0)</f>
        <v>1</v>
      </c>
      <c r="S423">
        <f t="shared" si="48"/>
        <v>1</v>
      </c>
      <c r="T423" t="s">
        <v>628</v>
      </c>
      <c r="U423">
        <v>29</v>
      </c>
    </row>
    <row r="424" spans="2:21" x14ac:dyDescent="0.45">
      <c r="B424" t="str">
        <f t="shared" si="49"/>
        <v>task_id_804.dfy-2</v>
      </c>
      <c r="C424" t="s">
        <v>91</v>
      </c>
      <c r="D424">
        <v>2</v>
      </c>
      <c r="E424">
        <v>1</v>
      </c>
      <c r="F424">
        <v>5.0126999999999997</v>
      </c>
      <c r="G424">
        <v>1.6717</v>
      </c>
      <c r="H424">
        <v>5.0110000000000001</v>
      </c>
      <c r="I424">
        <v>1</v>
      </c>
      <c r="J424">
        <v>1</v>
      </c>
      <c r="K424">
        <v>1</v>
      </c>
      <c r="L424">
        <f t="shared" si="43"/>
        <v>3</v>
      </c>
      <c r="M424">
        <f t="shared" si="44"/>
        <v>1</v>
      </c>
      <c r="N424">
        <f t="shared" si="45"/>
        <v>1</v>
      </c>
      <c r="O424">
        <f t="shared" si="46"/>
        <v>1</v>
      </c>
      <c r="P424">
        <f t="shared" si="47"/>
        <v>29</v>
      </c>
      <c r="Q424">
        <f>VLOOKUP(C424,Locs!A:C,3,0)</f>
        <v>29</v>
      </c>
      <c r="R424">
        <f>VLOOKUP(C424,Locs!A:F,6,0)</f>
        <v>1</v>
      </c>
      <c r="S424">
        <f t="shared" si="48"/>
        <v>1</v>
      </c>
      <c r="T424" t="s">
        <v>629</v>
      </c>
      <c r="U424">
        <v>29</v>
      </c>
    </row>
    <row r="425" spans="2:21" x14ac:dyDescent="0.45">
      <c r="B425" t="str">
        <f t="shared" si="49"/>
        <v>task_id_804.dfy-3</v>
      </c>
      <c r="C425" t="s">
        <v>91</v>
      </c>
      <c r="D425">
        <v>3</v>
      </c>
      <c r="E425">
        <v>1</v>
      </c>
      <c r="F425">
        <v>5.5670000000000002</v>
      </c>
      <c r="G425">
        <v>2.4053</v>
      </c>
      <c r="H425">
        <v>5.5652999999999997</v>
      </c>
      <c r="I425">
        <v>1</v>
      </c>
      <c r="J425">
        <v>1</v>
      </c>
      <c r="K425">
        <v>1</v>
      </c>
      <c r="L425">
        <f t="shared" si="43"/>
        <v>3</v>
      </c>
      <c r="M425">
        <f t="shared" si="44"/>
        <v>1</v>
      </c>
      <c r="N425">
        <f t="shared" si="45"/>
        <v>1</v>
      </c>
      <c r="O425">
        <f t="shared" si="46"/>
        <v>1</v>
      </c>
      <c r="P425">
        <f t="shared" si="47"/>
        <v>29</v>
      </c>
      <c r="Q425">
        <f>VLOOKUP(C425,Locs!A:C,3,0)</f>
        <v>29</v>
      </c>
      <c r="R425">
        <f>VLOOKUP(C425,Locs!A:F,6,0)</f>
        <v>1</v>
      </c>
      <c r="S425">
        <f t="shared" si="48"/>
        <v>1</v>
      </c>
      <c r="T425" t="s">
        <v>630</v>
      </c>
      <c r="U425">
        <v>29</v>
      </c>
    </row>
    <row r="426" spans="2:21" x14ac:dyDescent="0.45">
      <c r="B426" t="str">
        <f t="shared" si="49"/>
        <v>task_id_807.dfy-1</v>
      </c>
      <c r="C426" t="s">
        <v>92</v>
      </c>
      <c r="D426">
        <v>1</v>
      </c>
      <c r="E426">
        <v>0</v>
      </c>
      <c r="F426">
        <v>6.6037999999999997</v>
      </c>
      <c r="G426">
        <v>1.6951000000000001</v>
      </c>
      <c r="H426">
        <v>6.5796999999999999</v>
      </c>
      <c r="I426">
        <v>1</v>
      </c>
      <c r="J426">
        <v>0</v>
      </c>
      <c r="K426">
        <v>0</v>
      </c>
      <c r="L426">
        <f t="shared" si="43"/>
        <v>0</v>
      </c>
      <c r="M426">
        <f t="shared" si="44"/>
        <v>0</v>
      </c>
      <c r="N426">
        <f t="shared" si="45"/>
        <v>0</v>
      </c>
      <c r="O426">
        <f t="shared" si="46"/>
        <v>0</v>
      </c>
      <c r="P426">
        <f t="shared" si="47"/>
        <v>29</v>
      </c>
      <c r="Q426">
        <f>VLOOKUP(C426,Locs!A:C,3,0)</f>
        <v>35</v>
      </c>
      <c r="R426">
        <f>VLOOKUP(C426,Locs!A:F,6,0)</f>
        <v>2</v>
      </c>
      <c r="S426">
        <f t="shared" si="48"/>
        <v>0</v>
      </c>
      <c r="T426" t="s">
        <v>751</v>
      </c>
      <c r="U426">
        <v>29</v>
      </c>
    </row>
    <row r="427" spans="2:21" x14ac:dyDescent="0.45">
      <c r="B427" t="str">
        <f t="shared" si="49"/>
        <v>task_id_807.dfy-2</v>
      </c>
      <c r="C427" t="s">
        <v>92</v>
      </c>
      <c r="D427">
        <v>2</v>
      </c>
      <c r="E427">
        <v>0</v>
      </c>
      <c r="F427">
        <v>5.4637000000000002</v>
      </c>
      <c r="G427">
        <v>1.68</v>
      </c>
      <c r="H427">
        <v>5.4621000000000004</v>
      </c>
      <c r="I427">
        <v>1</v>
      </c>
      <c r="J427">
        <v>0</v>
      </c>
      <c r="K427">
        <v>0</v>
      </c>
      <c r="L427">
        <f t="shared" si="43"/>
        <v>0</v>
      </c>
      <c r="M427">
        <f t="shared" si="44"/>
        <v>0</v>
      </c>
      <c r="N427">
        <f t="shared" si="45"/>
        <v>0</v>
      </c>
      <c r="O427">
        <f t="shared" si="46"/>
        <v>0</v>
      </c>
      <c r="P427">
        <f t="shared" si="47"/>
        <v>29</v>
      </c>
      <c r="Q427">
        <f>VLOOKUP(C427,Locs!A:C,3,0)</f>
        <v>35</v>
      </c>
      <c r="R427">
        <f>VLOOKUP(C427,Locs!A:F,6,0)</f>
        <v>2</v>
      </c>
      <c r="S427">
        <f t="shared" si="48"/>
        <v>0</v>
      </c>
      <c r="T427" t="s">
        <v>1022</v>
      </c>
      <c r="U427">
        <v>29</v>
      </c>
    </row>
    <row r="428" spans="2:21" x14ac:dyDescent="0.45">
      <c r="B428" t="str">
        <f t="shared" si="49"/>
        <v>task_id_807.dfy-3</v>
      </c>
      <c r="C428" t="s">
        <v>92</v>
      </c>
      <c r="D428">
        <v>3</v>
      </c>
      <c r="E428">
        <v>0</v>
      </c>
      <c r="F428">
        <v>5.2698999999999998</v>
      </c>
      <c r="G428">
        <v>1.7082999999999999</v>
      </c>
      <c r="H428">
        <v>5.2675000000000001</v>
      </c>
      <c r="I428">
        <v>1</v>
      </c>
      <c r="J428">
        <v>0</v>
      </c>
      <c r="K428">
        <v>0</v>
      </c>
      <c r="L428">
        <f t="shared" si="43"/>
        <v>0</v>
      </c>
      <c r="M428">
        <f t="shared" si="44"/>
        <v>0</v>
      </c>
      <c r="N428">
        <f t="shared" si="45"/>
        <v>0</v>
      </c>
      <c r="O428">
        <f t="shared" si="46"/>
        <v>0</v>
      </c>
      <c r="P428">
        <f t="shared" si="47"/>
        <v>29</v>
      </c>
      <c r="Q428">
        <f>VLOOKUP(C428,Locs!A:C,3,0)</f>
        <v>35</v>
      </c>
      <c r="R428">
        <f>VLOOKUP(C428,Locs!A:F,6,0)</f>
        <v>2</v>
      </c>
      <c r="S428">
        <f t="shared" si="48"/>
        <v>0</v>
      </c>
      <c r="T428" t="s">
        <v>631</v>
      </c>
      <c r="U428">
        <v>24</v>
      </c>
    </row>
    <row r="429" spans="2:21" x14ac:dyDescent="0.45">
      <c r="B429" t="str">
        <f t="shared" si="49"/>
        <v>task_id_807.dfy-4</v>
      </c>
      <c r="C429" t="s">
        <v>92</v>
      </c>
      <c r="D429">
        <v>4</v>
      </c>
      <c r="E429">
        <v>0</v>
      </c>
      <c r="F429">
        <v>5.7987000000000002</v>
      </c>
      <c r="G429">
        <v>2.2625999999999999</v>
      </c>
      <c r="H429">
        <v>5.78</v>
      </c>
      <c r="I429">
        <v>1</v>
      </c>
      <c r="J429">
        <v>0</v>
      </c>
      <c r="K429">
        <v>0</v>
      </c>
      <c r="L429">
        <f t="shared" si="43"/>
        <v>0</v>
      </c>
      <c r="M429">
        <f t="shared" si="44"/>
        <v>0</v>
      </c>
      <c r="N429">
        <f t="shared" si="45"/>
        <v>0</v>
      </c>
      <c r="O429">
        <f t="shared" si="46"/>
        <v>0</v>
      </c>
      <c r="P429">
        <f t="shared" si="47"/>
        <v>29</v>
      </c>
      <c r="Q429">
        <f>VLOOKUP(C429,Locs!A:C,3,0)</f>
        <v>35</v>
      </c>
      <c r="R429">
        <f>VLOOKUP(C429,Locs!A:F,6,0)</f>
        <v>2</v>
      </c>
      <c r="S429">
        <f t="shared" si="48"/>
        <v>0</v>
      </c>
      <c r="T429" t="s">
        <v>632</v>
      </c>
      <c r="U429">
        <v>24</v>
      </c>
    </row>
    <row r="430" spans="2:21" x14ac:dyDescent="0.45">
      <c r="B430" t="str">
        <f t="shared" si="49"/>
        <v>task_id_807.dfy-5</v>
      </c>
      <c r="C430" t="s">
        <v>92</v>
      </c>
      <c r="D430">
        <v>5</v>
      </c>
      <c r="E430">
        <v>0</v>
      </c>
      <c r="F430">
        <v>6.1542000000000003</v>
      </c>
      <c r="G430">
        <v>2.2488999999999999</v>
      </c>
      <c r="H430">
        <v>6.1516999999999999</v>
      </c>
      <c r="I430">
        <v>1</v>
      </c>
      <c r="J430">
        <v>0</v>
      </c>
      <c r="K430">
        <v>0</v>
      </c>
      <c r="L430">
        <f t="shared" si="43"/>
        <v>0</v>
      </c>
      <c r="M430">
        <f t="shared" si="44"/>
        <v>0</v>
      </c>
      <c r="N430">
        <f t="shared" si="45"/>
        <v>0</v>
      </c>
      <c r="O430">
        <f t="shared" si="46"/>
        <v>0</v>
      </c>
      <c r="P430">
        <f t="shared" si="47"/>
        <v>29</v>
      </c>
      <c r="Q430">
        <f>VLOOKUP(C430,Locs!A:C,3,0)</f>
        <v>35</v>
      </c>
      <c r="R430">
        <f>VLOOKUP(C430,Locs!A:F,6,0)</f>
        <v>2</v>
      </c>
      <c r="S430">
        <f t="shared" si="48"/>
        <v>0</v>
      </c>
      <c r="T430" t="s">
        <v>633</v>
      </c>
      <c r="U430">
        <v>24</v>
      </c>
    </row>
    <row r="431" spans="2:21" x14ac:dyDescent="0.45">
      <c r="B431" t="str">
        <f t="shared" si="49"/>
        <v>task_id_808.dfy-1</v>
      </c>
      <c r="C431" t="s">
        <v>93</v>
      </c>
      <c r="D431">
        <v>1</v>
      </c>
      <c r="E431">
        <v>1</v>
      </c>
      <c r="F431">
        <v>4.3155000000000001</v>
      </c>
      <c r="G431">
        <v>0.75529999999999997</v>
      </c>
      <c r="H431">
        <v>4.2904</v>
      </c>
      <c r="I431">
        <v>1</v>
      </c>
      <c r="J431">
        <v>1</v>
      </c>
      <c r="K431">
        <v>1</v>
      </c>
      <c r="L431">
        <f t="shared" si="43"/>
        <v>3</v>
      </c>
      <c r="M431">
        <f t="shared" si="44"/>
        <v>1</v>
      </c>
      <c r="N431">
        <f t="shared" si="45"/>
        <v>1</v>
      </c>
      <c r="O431">
        <f t="shared" si="46"/>
        <v>1</v>
      </c>
      <c r="P431">
        <f t="shared" si="47"/>
        <v>24</v>
      </c>
      <c r="Q431">
        <f>VLOOKUP(C431,Locs!A:C,3,0)</f>
        <v>24</v>
      </c>
      <c r="R431">
        <f>VLOOKUP(C431,Locs!A:F,6,0)</f>
        <v>0</v>
      </c>
      <c r="S431">
        <f t="shared" si="48"/>
        <v>1</v>
      </c>
      <c r="T431" t="s">
        <v>634</v>
      </c>
      <c r="U431">
        <v>27</v>
      </c>
    </row>
    <row r="432" spans="2:21" x14ac:dyDescent="0.45">
      <c r="B432" t="str">
        <f t="shared" si="49"/>
        <v>task_id_808.dfy-2</v>
      </c>
      <c r="C432" t="s">
        <v>93</v>
      </c>
      <c r="D432">
        <v>2</v>
      </c>
      <c r="E432">
        <v>1</v>
      </c>
      <c r="F432">
        <v>5.1406000000000001</v>
      </c>
      <c r="G432">
        <v>0.74950000000000006</v>
      </c>
      <c r="H432">
        <v>5.1391999999999998</v>
      </c>
      <c r="I432">
        <v>1</v>
      </c>
      <c r="J432">
        <v>1</v>
      </c>
      <c r="K432">
        <v>1</v>
      </c>
      <c r="L432">
        <f t="shared" si="43"/>
        <v>3</v>
      </c>
      <c r="M432">
        <f t="shared" si="44"/>
        <v>1</v>
      </c>
      <c r="N432">
        <f t="shared" si="45"/>
        <v>1</v>
      </c>
      <c r="O432">
        <f t="shared" si="46"/>
        <v>1</v>
      </c>
      <c r="P432">
        <f t="shared" si="47"/>
        <v>24</v>
      </c>
      <c r="Q432">
        <f>VLOOKUP(C432,Locs!A:C,3,0)</f>
        <v>24</v>
      </c>
      <c r="R432">
        <f>VLOOKUP(C432,Locs!A:F,6,0)</f>
        <v>0</v>
      </c>
      <c r="S432">
        <f t="shared" si="48"/>
        <v>1</v>
      </c>
      <c r="T432" t="s">
        <v>635</v>
      </c>
      <c r="U432">
        <v>27</v>
      </c>
    </row>
    <row r="433" spans="2:21" x14ac:dyDescent="0.45">
      <c r="B433" t="str">
        <f t="shared" si="49"/>
        <v>task_id_808.dfy-3</v>
      </c>
      <c r="C433" t="s">
        <v>93</v>
      </c>
      <c r="D433">
        <v>3</v>
      </c>
      <c r="E433">
        <v>1</v>
      </c>
      <c r="F433">
        <v>4.1528</v>
      </c>
      <c r="G433">
        <v>0.77869999999999995</v>
      </c>
      <c r="H433">
        <v>4.1515000000000004</v>
      </c>
      <c r="I433">
        <v>1</v>
      </c>
      <c r="J433">
        <v>1</v>
      </c>
      <c r="K433">
        <v>1</v>
      </c>
      <c r="L433">
        <f t="shared" si="43"/>
        <v>3</v>
      </c>
      <c r="M433">
        <f t="shared" si="44"/>
        <v>1</v>
      </c>
      <c r="N433">
        <f t="shared" si="45"/>
        <v>1</v>
      </c>
      <c r="O433">
        <f t="shared" si="46"/>
        <v>1</v>
      </c>
      <c r="P433">
        <f t="shared" si="47"/>
        <v>24</v>
      </c>
      <c r="Q433">
        <f>VLOOKUP(C433,Locs!A:C,3,0)</f>
        <v>24</v>
      </c>
      <c r="R433">
        <f>VLOOKUP(C433,Locs!A:F,6,0)</f>
        <v>0</v>
      </c>
      <c r="S433">
        <f t="shared" si="48"/>
        <v>1</v>
      </c>
      <c r="T433" t="s">
        <v>636</v>
      </c>
      <c r="U433">
        <v>27</v>
      </c>
    </row>
    <row r="434" spans="2:21" x14ac:dyDescent="0.45">
      <c r="B434" t="str">
        <f t="shared" si="49"/>
        <v>task_id_809.dfy-1</v>
      </c>
      <c r="C434" t="s">
        <v>94</v>
      </c>
      <c r="D434">
        <v>1</v>
      </c>
      <c r="E434">
        <v>0</v>
      </c>
      <c r="F434">
        <v>5.6170999999999998</v>
      </c>
      <c r="G434">
        <v>0.87150000000000005</v>
      </c>
      <c r="H434">
        <v>5.6013000000000002</v>
      </c>
      <c r="I434">
        <v>1</v>
      </c>
      <c r="J434">
        <v>0</v>
      </c>
      <c r="K434">
        <v>0</v>
      </c>
      <c r="L434">
        <f t="shared" si="43"/>
        <v>0</v>
      </c>
      <c r="M434">
        <f t="shared" si="44"/>
        <v>0</v>
      </c>
      <c r="N434">
        <f t="shared" si="45"/>
        <v>0</v>
      </c>
      <c r="O434">
        <f t="shared" si="46"/>
        <v>0</v>
      </c>
      <c r="P434">
        <f t="shared" si="47"/>
        <v>27</v>
      </c>
      <c r="Q434">
        <f>VLOOKUP(C434,Locs!A:C,3,0)</f>
        <v>29</v>
      </c>
      <c r="R434">
        <f>VLOOKUP(C434,Locs!A:F,6,0)</f>
        <v>2</v>
      </c>
      <c r="S434">
        <f t="shared" si="48"/>
        <v>0</v>
      </c>
      <c r="T434" t="s">
        <v>1138</v>
      </c>
      <c r="U434">
        <v>27</v>
      </c>
    </row>
    <row r="435" spans="2:21" x14ac:dyDescent="0.45">
      <c r="B435" t="str">
        <f t="shared" si="49"/>
        <v>task_id_809.dfy-2</v>
      </c>
      <c r="C435" t="s">
        <v>94</v>
      </c>
      <c r="D435">
        <v>2</v>
      </c>
      <c r="E435">
        <v>0</v>
      </c>
      <c r="F435">
        <v>5.5496999999999996</v>
      </c>
      <c r="G435">
        <v>0.81840000000000002</v>
      </c>
      <c r="H435">
        <v>5.5479000000000003</v>
      </c>
      <c r="I435">
        <v>1</v>
      </c>
      <c r="J435">
        <v>0</v>
      </c>
      <c r="K435">
        <v>0</v>
      </c>
      <c r="L435">
        <f t="shared" si="43"/>
        <v>0</v>
      </c>
      <c r="M435">
        <f t="shared" si="44"/>
        <v>0</v>
      </c>
      <c r="N435">
        <f t="shared" si="45"/>
        <v>0</v>
      </c>
      <c r="O435">
        <f t="shared" si="46"/>
        <v>0</v>
      </c>
      <c r="P435">
        <f t="shared" si="47"/>
        <v>27</v>
      </c>
      <c r="Q435">
        <f>VLOOKUP(C435,Locs!A:C,3,0)</f>
        <v>29</v>
      </c>
      <c r="R435">
        <f>VLOOKUP(C435,Locs!A:F,6,0)</f>
        <v>2</v>
      </c>
      <c r="S435">
        <f t="shared" si="48"/>
        <v>0</v>
      </c>
      <c r="T435" t="s">
        <v>1139</v>
      </c>
      <c r="U435">
        <v>27</v>
      </c>
    </row>
    <row r="436" spans="2:21" x14ac:dyDescent="0.45">
      <c r="B436" t="str">
        <f t="shared" si="49"/>
        <v>task_id_809.dfy-3</v>
      </c>
      <c r="C436" t="s">
        <v>94</v>
      </c>
      <c r="D436">
        <v>3</v>
      </c>
      <c r="E436">
        <v>0</v>
      </c>
      <c r="F436">
        <v>8.1693999999999996</v>
      </c>
      <c r="G436">
        <v>0.76600000000000001</v>
      </c>
      <c r="H436">
        <v>8.1675000000000004</v>
      </c>
      <c r="I436">
        <v>1</v>
      </c>
      <c r="J436">
        <v>0</v>
      </c>
      <c r="K436">
        <v>0</v>
      </c>
      <c r="L436">
        <f t="shared" si="43"/>
        <v>0</v>
      </c>
      <c r="M436">
        <f t="shared" si="44"/>
        <v>0</v>
      </c>
      <c r="N436">
        <f t="shared" si="45"/>
        <v>0</v>
      </c>
      <c r="O436">
        <f t="shared" si="46"/>
        <v>0</v>
      </c>
      <c r="P436">
        <f t="shared" si="47"/>
        <v>27</v>
      </c>
      <c r="Q436">
        <f>VLOOKUP(C436,Locs!A:C,3,0)</f>
        <v>29</v>
      </c>
      <c r="R436">
        <f>VLOOKUP(C436,Locs!A:F,6,0)</f>
        <v>2</v>
      </c>
      <c r="S436">
        <f t="shared" si="48"/>
        <v>0</v>
      </c>
      <c r="T436" t="s">
        <v>637</v>
      </c>
      <c r="U436">
        <v>23</v>
      </c>
    </row>
    <row r="437" spans="2:21" x14ac:dyDescent="0.45">
      <c r="B437" t="str">
        <f t="shared" si="49"/>
        <v>task_id_809.dfy-4</v>
      </c>
      <c r="C437" t="s">
        <v>94</v>
      </c>
      <c r="D437">
        <v>4</v>
      </c>
      <c r="E437">
        <v>0</v>
      </c>
      <c r="F437">
        <v>4.8803999999999998</v>
      </c>
      <c r="G437">
        <v>1.3111999999999999</v>
      </c>
      <c r="H437">
        <v>4.8600000000000003</v>
      </c>
      <c r="I437">
        <v>1</v>
      </c>
      <c r="J437">
        <v>0</v>
      </c>
      <c r="K437">
        <v>0</v>
      </c>
      <c r="L437">
        <f t="shared" si="43"/>
        <v>0</v>
      </c>
      <c r="M437">
        <f t="shared" si="44"/>
        <v>0</v>
      </c>
      <c r="N437">
        <f t="shared" si="45"/>
        <v>0</v>
      </c>
      <c r="O437">
        <f t="shared" si="46"/>
        <v>0</v>
      </c>
      <c r="P437">
        <f t="shared" si="47"/>
        <v>27</v>
      </c>
      <c r="Q437">
        <f>VLOOKUP(C437,Locs!A:C,3,0)</f>
        <v>29</v>
      </c>
      <c r="R437">
        <f>VLOOKUP(C437,Locs!A:F,6,0)</f>
        <v>2</v>
      </c>
      <c r="S437">
        <f t="shared" si="48"/>
        <v>0</v>
      </c>
      <c r="T437" t="s">
        <v>638</v>
      </c>
      <c r="U437">
        <v>22</v>
      </c>
    </row>
    <row r="438" spans="2:21" x14ac:dyDescent="0.45">
      <c r="B438" t="str">
        <f t="shared" si="49"/>
        <v>task_id_809.dfy-5</v>
      </c>
      <c r="C438" t="s">
        <v>94</v>
      </c>
      <c r="D438">
        <v>5</v>
      </c>
      <c r="E438">
        <v>0</v>
      </c>
      <c r="F438">
        <v>5.5582000000000003</v>
      </c>
      <c r="G438">
        <v>0.75839999999999996</v>
      </c>
      <c r="H438">
        <v>5.5566000000000004</v>
      </c>
      <c r="I438">
        <v>1</v>
      </c>
      <c r="J438">
        <v>0</v>
      </c>
      <c r="K438">
        <v>0</v>
      </c>
      <c r="L438">
        <f t="shared" si="43"/>
        <v>0</v>
      </c>
      <c r="M438">
        <f t="shared" si="44"/>
        <v>0</v>
      </c>
      <c r="N438">
        <f t="shared" si="45"/>
        <v>0</v>
      </c>
      <c r="O438">
        <f t="shared" si="46"/>
        <v>0</v>
      </c>
      <c r="P438">
        <f t="shared" si="47"/>
        <v>27</v>
      </c>
      <c r="Q438">
        <f>VLOOKUP(C438,Locs!A:C,3,0)</f>
        <v>29</v>
      </c>
      <c r="R438">
        <f>VLOOKUP(C438,Locs!A:F,6,0)</f>
        <v>2</v>
      </c>
      <c r="S438">
        <f t="shared" si="48"/>
        <v>0</v>
      </c>
      <c r="T438" t="s">
        <v>639</v>
      </c>
      <c r="U438">
        <v>22</v>
      </c>
    </row>
    <row r="439" spans="2:21" x14ac:dyDescent="0.45">
      <c r="B439" t="str">
        <f t="shared" si="49"/>
        <v>task_id_95.dfy-1</v>
      </c>
      <c r="C439" t="s">
        <v>95</v>
      </c>
      <c r="D439">
        <v>1</v>
      </c>
      <c r="E439">
        <v>0</v>
      </c>
      <c r="F439">
        <v>5.4301000000000004</v>
      </c>
      <c r="G439">
        <v>0.81710000000000005</v>
      </c>
      <c r="H439">
        <v>5.4013</v>
      </c>
      <c r="I439">
        <v>1</v>
      </c>
      <c r="J439">
        <v>0</v>
      </c>
      <c r="K439">
        <v>0</v>
      </c>
      <c r="L439">
        <f t="shared" si="43"/>
        <v>0</v>
      </c>
      <c r="M439">
        <f t="shared" si="44"/>
        <v>0</v>
      </c>
      <c r="N439">
        <f t="shared" si="45"/>
        <v>0</v>
      </c>
      <c r="O439">
        <f t="shared" si="46"/>
        <v>0</v>
      </c>
      <c r="P439">
        <f t="shared" si="47"/>
        <v>26</v>
      </c>
      <c r="Q439">
        <f>VLOOKUP(C439,Locs!A:C,3,0)</f>
        <v>32</v>
      </c>
      <c r="R439">
        <f>VLOOKUP(C439,Locs!A:F,6,0)</f>
        <v>6</v>
      </c>
      <c r="S439">
        <f t="shared" si="48"/>
        <v>0</v>
      </c>
      <c r="T439" t="s">
        <v>640</v>
      </c>
      <c r="U439">
        <v>26</v>
      </c>
    </row>
    <row r="440" spans="2:21" x14ac:dyDescent="0.45">
      <c r="B440" t="str">
        <f t="shared" si="49"/>
        <v>task_id_95.dfy-2</v>
      </c>
      <c r="C440" t="s">
        <v>95</v>
      </c>
      <c r="D440">
        <v>2</v>
      </c>
      <c r="E440">
        <v>0</v>
      </c>
      <c r="F440">
        <v>12.7407</v>
      </c>
      <c r="G440">
        <v>0.83220000000000005</v>
      </c>
      <c r="H440">
        <v>12.7385</v>
      </c>
      <c r="I440">
        <v>1</v>
      </c>
      <c r="J440">
        <v>0</v>
      </c>
      <c r="K440">
        <v>0</v>
      </c>
      <c r="L440">
        <f t="shared" si="43"/>
        <v>0</v>
      </c>
      <c r="M440">
        <f t="shared" si="44"/>
        <v>0</v>
      </c>
      <c r="N440">
        <f t="shared" si="45"/>
        <v>0</v>
      </c>
      <c r="O440">
        <f t="shared" si="46"/>
        <v>0</v>
      </c>
      <c r="P440">
        <f t="shared" si="47"/>
        <v>26</v>
      </c>
      <c r="Q440">
        <f>VLOOKUP(C440,Locs!A:C,3,0)</f>
        <v>32</v>
      </c>
      <c r="R440">
        <f>VLOOKUP(C440,Locs!A:F,6,0)</f>
        <v>6</v>
      </c>
      <c r="S440">
        <f t="shared" si="48"/>
        <v>0</v>
      </c>
      <c r="T440" t="s">
        <v>641</v>
      </c>
      <c r="U440">
        <v>26</v>
      </c>
    </row>
    <row r="441" spans="2:21" x14ac:dyDescent="0.45">
      <c r="B441" t="str">
        <f t="shared" si="49"/>
        <v>task_id_95.dfy-3</v>
      </c>
      <c r="C441" t="s">
        <v>95</v>
      </c>
      <c r="D441">
        <v>3</v>
      </c>
      <c r="E441">
        <v>0</v>
      </c>
      <c r="F441">
        <v>4.9913999999999996</v>
      </c>
      <c r="G441">
        <v>0.89270000000000005</v>
      </c>
      <c r="H441">
        <v>4.9889999999999999</v>
      </c>
      <c r="I441">
        <v>1</v>
      </c>
      <c r="J441">
        <v>0</v>
      </c>
      <c r="K441">
        <v>0</v>
      </c>
      <c r="L441">
        <f t="shared" si="43"/>
        <v>0</v>
      </c>
      <c r="M441">
        <f t="shared" si="44"/>
        <v>0</v>
      </c>
      <c r="N441">
        <f t="shared" si="45"/>
        <v>0</v>
      </c>
      <c r="O441">
        <f t="shared" si="46"/>
        <v>0</v>
      </c>
      <c r="P441">
        <f t="shared" si="47"/>
        <v>26</v>
      </c>
      <c r="Q441">
        <f>VLOOKUP(C441,Locs!A:C,3,0)</f>
        <v>32</v>
      </c>
      <c r="R441">
        <f>VLOOKUP(C441,Locs!A:F,6,0)</f>
        <v>6</v>
      </c>
      <c r="S441">
        <f t="shared" si="48"/>
        <v>0</v>
      </c>
      <c r="T441" t="s">
        <v>642</v>
      </c>
      <c r="U441">
        <v>26</v>
      </c>
    </row>
    <row r="442" spans="2:21" x14ac:dyDescent="0.45">
      <c r="B442" t="str">
        <f t="shared" si="49"/>
        <v>task_id_95.dfy-4</v>
      </c>
      <c r="C442" t="s">
        <v>95</v>
      </c>
      <c r="D442">
        <v>4</v>
      </c>
      <c r="E442">
        <v>0</v>
      </c>
      <c r="F442">
        <v>5.9019000000000004</v>
      </c>
      <c r="G442">
        <v>0.7702</v>
      </c>
      <c r="H442">
        <v>5.8803000000000001</v>
      </c>
      <c r="I442">
        <v>1</v>
      </c>
      <c r="J442">
        <v>0</v>
      </c>
      <c r="K442">
        <v>0</v>
      </c>
      <c r="L442">
        <f t="shared" si="43"/>
        <v>0</v>
      </c>
      <c r="M442">
        <f t="shared" si="44"/>
        <v>0</v>
      </c>
      <c r="N442">
        <f t="shared" si="45"/>
        <v>0</v>
      </c>
      <c r="O442">
        <f t="shared" si="46"/>
        <v>0</v>
      </c>
      <c r="P442">
        <f t="shared" si="47"/>
        <v>26</v>
      </c>
      <c r="Q442">
        <f>VLOOKUP(C442,Locs!A:C,3,0)</f>
        <v>32</v>
      </c>
      <c r="R442">
        <f>VLOOKUP(C442,Locs!A:F,6,0)</f>
        <v>6</v>
      </c>
      <c r="S442">
        <f t="shared" si="48"/>
        <v>0</v>
      </c>
      <c r="T442" t="s">
        <v>1140</v>
      </c>
      <c r="U442">
        <v>26</v>
      </c>
    </row>
    <row r="443" spans="2:21" x14ac:dyDescent="0.45">
      <c r="B443" t="str">
        <f t="shared" si="49"/>
        <v>task_id_95.dfy-5</v>
      </c>
      <c r="C443" t="s">
        <v>95</v>
      </c>
      <c r="D443">
        <v>5</v>
      </c>
      <c r="E443">
        <v>0</v>
      </c>
      <c r="F443">
        <v>5.7013999999999996</v>
      </c>
      <c r="G443">
        <v>1.2392000000000001</v>
      </c>
      <c r="H443">
        <v>5.6990999999999996</v>
      </c>
      <c r="I443">
        <v>1</v>
      </c>
      <c r="J443">
        <v>0</v>
      </c>
      <c r="K443">
        <v>0</v>
      </c>
      <c r="L443">
        <f t="shared" si="43"/>
        <v>0</v>
      </c>
      <c r="M443">
        <f t="shared" si="44"/>
        <v>0</v>
      </c>
      <c r="N443">
        <f t="shared" si="45"/>
        <v>0</v>
      </c>
      <c r="O443">
        <f t="shared" si="46"/>
        <v>0</v>
      </c>
      <c r="P443">
        <f t="shared" si="47"/>
        <v>26</v>
      </c>
      <c r="Q443">
        <f>VLOOKUP(C443,Locs!A:C,3,0)</f>
        <v>32</v>
      </c>
      <c r="R443">
        <f>VLOOKUP(C443,Locs!A:F,6,0)</f>
        <v>6</v>
      </c>
      <c r="S443">
        <f t="shared" si="48"/>
        <v>0</v>
      </c>
      <c r="T443" t="s">
        <v>1141</v>
      </c>
      <c r="U443">
        <v>26</v>
      </c>
    </row>
  </sheetData>
  <autoFilter ref="A1:U443" xr:uid="{4AA40F73-8234-4175-BD37-35997D1CD133}"/>
  <hyperlinks>
    <hyperlink ref="O1" r:id="rId1" display="pass@3" xr:uid="{5DC09F63-4A4A-4041-BCB8-A6DA1CF03E49}"/>
    <hyperlink ref="N1" r:id="rId2" display="pass@2" xr:uid="{CF885CEB-EA09-4629-B64E-56975DA7E34F}"/>
    <hyperlink ref="M1" r:id="rId3" display="pass@1" xr:uid="{FFA3FC27-BC96-4898-A50A-0346ECAC005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D6E5-FD4D-4EC7-89C6-6163573294EF}">
  <dimension ref="A1:U336"/>
  <sheetViews>
    <sheetView zoomScale="70" zoomScaleNormal="70" workbookViewId="0">
      <pane ySplit="1" topLeftCell="A2" activePane="bottomLeft" state="frozen"/>
      <selection activeCell="C1" sqref="C1"/>
      <selection pane="bottomLeft" activeCell="L1" sqref="L1:S1"/>
    </sheetView>
  </sheetViews>
  <sheetFormatPr defaultRowHeight="14.25" x14ac:dyDescent="0.45"/>
  <cols>
    <col min="2" max="2" width="19.1328125" customWidth="1"/>
    <col min="3" max="3" width="19.46484375" customWidth="1"/>
    <col min="6" max="6" width="9.33203125" bestFit="1" customWidth="1"/>
    <col min="10" max="10" width="8.06640625" customWidth="1"/>
    <col min="11" max="11" width="13.33203125" customWidth="1"/>
    <col min="12" max="12" width="2.86328125" customWidth="1"/>
    <col min="13" max="13" width="8" customWidth="1"/>
    <col min="16" max="16" width="3.796875" bestFit="1" customWidth="1"/>
    <col min="17" max="17" width="6.86328125" customWidth="1"/>
    <col min="18" max="19" width="7.796875" customWidth="1"/>
    <col min="23" max="23" width="11.19921875" bestFit="1" customWidth="1"/>
  </cols>
  <sheetData>
    <row r="1" spans="1:21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21" t="s">
        <v>197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298</v>
      </c>
      <c r="K1" s="21" t="s">
        <v>299</v>
      </c>
      <c r="L1" s="167" t="s">
        <v>312</v>
      </c>
      <c r="M1" s="168" t="s">
        <v>1053</v>
      </c>
      <c r="N1" s="168">
        <v>2</v>
      </c>
      <c r="O1" s="168">
        <v>3</v>
      </c>
      <c r="P1" s="167" t="s">
        <v>645</v>
      </c>
      <c r="Q1" s="167" t="s">
        <v>646</v>
      </c>
      <c r="R1" s="167" t="s">
        <v>651</v>
      </c>
      <c r="S1" s="170" t="s">
        <v>666</v>
      </c>
      <c r="T1" s="22" t="s">
        <v>163</v>
      </c>
      <c r="U1" s="22" t="s">
        <v>643</v>
      </c>
    </row>
    <row r="2" spans="1:21" x14ac:dyDescent="0.45">
      <c r="A2">
        <v>1</v>
      </c>
      <c r="B2" t="str">
        <f t="shared" ref="B2:B70" si="0">C2&amp;"-"&amp;D2</f>
        <v>BinarySearch.dfy-1</v>
      </c>
      <c r="C2" t="s">
        <v>0</v>
      </c>
      <c r="D2">
        <v>1</v>
      </c>
      <c r="E2">
        <v>1</v>
      </c>
      <c r="F2">
        <v>8.0321999999999996</v>
      </c>
      <c r="G2">
        <v>1.6180000000000001</v>
      </c>
      <c r="H2">
        <v>8.0259999999999998</v>
      </c>
      <c r="I2">
        <v>1</v>
      </c>
      <c r="J2">
        <v>1</v>
      </c>
      <c r="K2">
        <v>1</v>
      </c>
      <c r="L2">
        <f t="shared" ref="L2:L65" si="1">COUNTIFS(C:C,C2,E:E,1)</f>
        <v>1</v>
      </c>
      <c r="M2">
        <f t="shared" ref="M2:M65" si="2">_xlfn.MINIFS(D:D,C:C,C2,E:E,1)</f>
        <v>1</v>
      </c>
      <c r="N2">
        <f>CHOOSE(L2+1,0,2/3,1,1)</f>
        <v>0.66666666666666663</v>
      </c>
      <c r="O2">
        <f>IF(L2&gt;0,1,0)</f>
        <v>1</v>
      </c>
      <c r="P2">
        <f t="shared" ref="P2:P65" si="3">VLOOKUP(LEFT(C2,LEN(C2)-4)&amp;"_"&amp;D2&amp;"_llm.dfy",T:U,2,0)</f>
        <v>47</v>
      </c>
      <c r="Q2">
        <f>VLOOKUP(C2,Locs!A:C,3,0)</f>
        <v>38</v>
      </c>
      <c r="R2">
        <f>VLOOKUP(C2,Locs!A:F,6,0)</f>
        <v>0</v>
      </c>
      <c r="S2">
        <f t="shared" ref="S2:S65" si="4">_xlfn.MINIFS(D:D,C:C,C2,E:E,1)</f>
        <v>1</v>
      </c>
      <c r="T2" t="s">
        <v>313</v>
      </c>
      <c r="U2">
        <v>47</v>
      </c>
    </row>
    <row r="3" spans="1:21" x14ac:dyDescent="0.45">
      <c r="A3">
        <v>2</v>
      </c>
      <c r="B3" t="str">
        <f t="shared" si="0"/>
        <v>BubbleSort.dfy-1</v>
      </c>
      <c r="C3" t="s">
        <v>1</v>
      </c>
      <c r="D3">
        <v>1</v>
      </c>
      <c r="E3">
        <v>0</v>
      </c>
      <c r="F3">
        <v>8.4695</v>
      </c>
      <c r="G3">
        <v>3.1899000000000002</v>
      </c>
      <c r="H3">
        <v>8.4664000000000001</v>
      </c>
      <c r="I3">
        <v>-1</v>
      </c>
      <c r="J3">
        <v>0</v>
      </c>
      <c r="K3">
        <v>0</v>
      </c>
      <c r="L3">
        <f t="shared" si="1"/>
        <v>0</v>
      </c>
      <c r="M3">
        <f t="shared" si="2"/>
        <v>0</v>
      </c>
      <c r="N3">
        <f t="shared" ref="N3:N66" si="5">CHOOSE(L3+1,0,2/3,1,1)</f>
        <v>0</v>
      </c>
      <c r="O3">
        <f t="shared" ref="O3:O66" si="6">IF(L3&gt;0,1,0)</f>
        <v>0</v>
      </c>
      <c r="P3">
        <f t="shared" si="3"/>
        <v>50</v>
      </c>
      <c r="Q3">
        <f>VLOOKUP(C3,Locs!A:C,3,0)</f>
        <v>44</v>
      </c>
      <c r="R3">
        <f>VLOOKUP(C3,Locs!A:F,6,0)</f>
        <v>1</v>
      </c>
      <c r="S3">
        <f t="shared" si="4"/>
        <v>0</v>
      </c>
      <c r="T3" t="s">
        <v>316</v>
      </c>
      <c r="U3">
        <v>50</v>
      </c>
    </row>
    <row r="4" spans="1:21" x14ac:dyDescent="0.45">
      <c r="A4">
        <v>3</v>
      </c>
      <c r="B4" t="str">
        <f t="shared" si="0"/>
        <v>BubbleSort.dfy-2</v>
      </c>
      <c r="C4" t="s">
        <v>1</v>
      </c>
      <c r="D4">
        <v>2</v>
      </c>
      <c r="E4">
        <v>0</v>
      </c>
      <c r="F4">
        <v>10.011799999999999</v>
      </c>
      <c r="G4">
        <v>1.9507000000000001</v>
      </c>
      <c r="H4">
        <v>10.010300000000001</v>
      </c>
      <c r="I4">
        <v>-1</v>
      </c>
      <c r="J4">
        <v>0</v>
      </c>
      <c r="K4">
        <v>0</v>
      </c>
      <c r="L4">
        <f t="shared" si="1"/>
        <v>0</v>
      </c>
      <c r="M4">
        <f t="shared" si="2"/>
        <v>0</v>
      </c>
      <c r="N4">
        <f t="shared" si="5"/>
        <v>0</v>
      </c>
      <c r="O4">
        <f t="shared" si="6"/>
        <v>0</v>
      </c>
      <c r="P4">
        <f t="shared" si="3"/>
        <v>52</v>
      </c>
      <c r="Q4">
        <f>VLOOKUP(C4,Locs!A:C,3,0)</f>
        <v>44</v>
      </c>
      <c r="R4">
        <f>VLOOKUP(C4,Locs!A:F,6,0)</f>
        <v>1</v>
      </c>
      <c r="S4">
        <f t="shared" si="4"/>
        <v>0</v>
      </c>
      <c r="T4" t="s">
        <v>317</v>
      </c>
      <c r="U4">
        <v>52</v>
      </c>
    </row>
    <row r="5" spans="1:21" x14ac:dyDescent="0.45">
      <c r="A5">
        <v>4</v>
      </c>
      <c r="B5" t="str">
        <f t="shared" si="0"/>
        <v>BubbleSort.dfy-3</v>
      </c>
      <c r="C5" t="s">
        <v>1</v>
      </c>
      <c r="D5">
        <v>3</v>
      </c>
      <c r="E5">
        <v>0</v>
      </c>
      <c r="F5">
        <v>9.7688000000000006</v>
      </c>
      <c r="G5">
        <v>1.9623999999999999</v>
      </c>
      <c r="H5">
        <v>9.7621000000000002</v>
      </c>
      <c r="I5">
        <v>-1</v>
      </c>
      <c r="J5">
        <v>0</v>
      </c>
      <c r="K5">
        <v>0</v>
      </c>
      <c r="L5">
        <f t="shared" si="1"/>
        <v>0</v>
      </c>
      <c r="M5">
        <f t="shared" si="2"/>
        <v>0</v>
      </c>
      <c r="N5">
        <f t="shared" si="5"/>
        <v>0</v>
      </c>
      <c r="O5">
        <f t="shared" si="6"/>
        <v>0</v>
      </c>
      <c r="P5">
        <f t="shared" si="3"/>
        <v>52</v>
      </c>
      <c r="Q5">
        <f>VLOOKUP(C5,Locs!A:C,3,0)</f>
        <v>44</v>
      </c>
      <c r="R5">
        <f>VLOOKUP(C5,Locs!A:F,6,0)</f>
        <v>1</v>
      </c>
      <c r="S5">
        <f t="shared" si="4"/>
        <v>0</v>
      </c>
      <c r="T5" t="s">
        <v>318</v>
      </c>
      <c r="U5">
        <v>52</v>
      </c>
    </row>
    <row r="6" spans="1:21" x14ac:dyDescent="0.45">
      <c r="A6">
        <v>5</v>
      </c>
      <c r="B6" t="str">
        <f t="shared" si="0"/>
        <v>BubbleSort.dfy-4</v>
      </c>
      <c r="C6" t="s">
        <v>1</v>
      </c>
      <c r="D6">
        <v>4</v>
      </c>
      <c r="E6">
        <v>0</v>
      </c>
      <c r="F6">
        <v>10.923500000000001</v>
      </c>
      <c r="G6">
        <v>2.5396000000000001</v>
      </c>
      <c r="H6">
        <v>10.9223</v>
      </c>
      <c r="I6">
        <v>-1</v>
      </c>
      <c r="J6">
        <v>0</v>
      </c>
      <c r="K6">
        <v>0</v>
      </c>
      <c r="L6">
        <f t="shared" si="1"/>
        <v>0</v>
      </c>
      <c r="M6">
        <f t="shared" si="2"/>
        <v>0</v>
      </c>
      <c r="N6">
        <f t="shared" si="5"/>
        <v>0</v>
      </c>
      <c r="O6">
        <f t="shared" si="6"/>
        <v>0</v>
      </c>
      <c r="P6">
        <f t="shared" si="3"/>
        <v>50</v>
      </c>
      <c r="Q6">
        <f>VLOOKUP(C6,Locs!A:C,3,0)</f>
        <v>44</v>
      </c>
      <c r="R6">
        <f>VLOOKUP(C6,Locs!A:F,6,0)</f>
        <v>1</v>
      </c>
      <c r="S6">
        <f t="shared" si="4"/>
        <v>0</v>
      </c>
      <c r="T6" t="s">
        <v>667</v>
      </c>
      <c r="U6">
        <v>50</v>
      </c>
    </row>
    <row r="7" spans="1:21" x14ac:dyDescent="0.45">
      <c r="A7">
        <v>6</v>
      </c>
      <c r="B7" t="str">
        <f t="shared" si="0"/>
        <v>BubbleSort.dfy-5</v>
      </c>
      <c r="C7" t="s">
        <v>1</v>
      </c>
      <c r="D7">
        <v>5</v>
      </c>
      <c r="E7">
        <v>0</v>
      </c>
      <c r="F7">
        <v>10.974299999999999</v>
      </c>
      <c r="G7">
        <v>2.5306000000000002</v>
      </c>
      <c r="H7">
        <v>10.973000000000001</v>
      </c>
      <c r="I7">
        <v>-1</v>
      </c>
      <c r="J7">
        <v>0</v>
      </c>
      <c r="K7">
        <v>0</v>
      </c>
      <c r="L7">
        <f t="shared" si="1"/>
        <v>0</v>
      </c>
      <c r="M7">
        <f t="shared" si="2"/>
        <v>0</v>
      </c>
      <c r="N7">
        <f t="shared" si="5"/>
        <v>0</v>
      </c>
      <c r="O7">
        <f t="shared" si="6"/>
        <v>0</v>
      </c>
      <c r="P7">
        <f t="shared" si="3"/>
        <v>50</v>
      </c>
      <c r="Q7">
        <f>VLOOKUP(C7,Locs!A:C,3,0)</f>
        <v>44</v>
      </c>
      <c r="R7">
        <f>VLOOKUP(C7,Locs!A:F,6,0)</f>
        <v>1</v>
      </c>
      <c r="S7">
        <f t="shared" si="4"/>
        <v>0</v>
      </c>
      <c r="T7" t="s">
        <v>668</v>
      </c>
      <c r="U7">
        <v>50</v>
      </c>
    </row>
    <row r="8" spans="1:21" x14ac:dyDescent="0.45">
      <c r="A8">
        <v>7</v>
      </c>
      <c r="B8" t="str">
        <f t="shared" si="0"/>
        <v>Catalan.dfy-1</v>
      </c>
      <c r="C8" t="s">
        <v>300</v>
      </c>
      <c r="D8">
        <v>1</v>
      </c>
      <c r="E8">
        <v>1</v>
      </c>
      <c r="F8">
        <v>5.4454000000000002</v>
      </c>
      <c r="G8">
        <v>0.72799999999999998</v>
      </c>
      <c r="H8">
        <v>5.4115000000000002</v>
      </c>
      <c r="I8">
        <v>1</v>
      </c>
      <c r="J8">
        <v>1</v>
      </c>
      <c r="K8">
        <v>1</v>
      </c>
      <c r="L8">
        <f t="shared" si="1"/>
        <v>1</v>
      </c>
      <c r="M8">
        <f t="shared" si="2"/>
        <v>1</v>
      </c>
      <c r="N8">
        <f t="shared" si="5"/>
        <v>0.66666666666666663</v>
      </c>
      <c r="O8">
        <f t="shared" si="6"/>
        <v>1</v>
      </c>
      <c r="P8">
        <f t="shared" si="3"/>
        <v>30</v>
      </c>
      <c r="Q8">
        <f>VLOOKUP(C8,Locs!A:C,3,0)</f>
        <v>28</v>
      </c>
      <c r="R8">
        <f>VLOOKUP(C8,Locs!A:F,6,0)</f>
        <v>0</v>
      </c>
      <c r="S8">
        <f t="shared" si="4"/>
        <v>1</v>
      </c>
      <c r="T8" t="s">
        <v>319</v>
      </c>
      <c r="U8">
        <v>30</v>
      </c>
    </row>
    <row r="9" spans="1:21" x14ac:dyDescent="0.45">
      <c r="A9">
        <v>8</v>
      </c>
      <c r="B9" t="str">
        <f t="shared" si="0"/>
        <v>CombNK.dfy-1</v>
      </c>
      <c r="C9" t="s">
        <v>2</v>
      </c>
      <c r="D9">
        <v>1</v>
      </c>
      <c r="E9">
        <v>0</v>
      </c>
      <c r="F9">
        <v>8.8938000000000006</v>
      </c>
      <c r="G9">
        <v>0.81140000000000001</v>
      </c>
      <c r="H9">
        <v>8.8689</v>
      </c>
      <c r="I9">
        <v>-1</v>
      </c>
      <c r="J9">
        <v>0</v>
      </c>
      <c r="K9">
        <v>0</v>
      </c>
      <c r="L9">
        <f t="shared" si="1"/>
        <v>0</v>
      </c>
      <c r="M9">
        <f t="shared" si="2"/>
        <v>0</v>
      </c>
      <c r="N9">
        <f t="shared" si="5"/>
        <v>0</v>
      </c>
      <c r="O9">
        <f t="shared" si="6"/>
        <v>0</v>
      </c>
      <c r="P9">
        <f t="shared" si="3"/>
        <v>40</v>
      </c>
      <c r="Q9">
        <f>VLOOKUP(C9,Locs!A:C,3,0)</f>
        <v>38</v>
      </c>
      <c r="R9">
        <f>VLOOKUP(C9,Locs!A:F,6,0)</f>
        <v>0</v>
      </c>
      <c r="S9">
        <f t="shared" si="4"/>
        <v>0</v>
      </c>
      <c r="T9" t="s">
        <v>322</v>
      </c>
      <c r="U9">
        <v>40</v>
      </c>
    </row>
    <row r="10" spans="1:21" x14ac:dyDescent="0.45">
      <c r="A10">
        <v>9</v>
      </c>
      <c r="B10" t="str">
        <f t="shared" si="0"/>
        <v>CombNK.dfy-2</v>
      </c>
      <c r="C10" t="s">
        <v>2</v>
      </c>
      <c r="D10">
        <v>2</v>
      </c>
      <c r="E10">
        <v>0</v>
      </c>
      <c r="F10">
        <v>8.1422000000000008</v>
      </c>
      <c r="G10">
        <v>0.77080000000000004</v>
      </c>
      <c r="H10">
        <v>8.1356999999999999</v>
      </c>
      <c r="I10">
        <v>-1</v>
      </c>
      <c r="J10">
        <v>0</v>
      </c>
      <c r="K10">
        <v>0</v>
      </c>
      <c r="L10">
        <f t="shared" si="1"/>
        <v>0</v>
      </c>
      <c r="M10">
        <f t="shared" si="2"/>
        <v>0</v>
      </c>
      <c r="N10">
        <f t="shared" si="5"/>
        <v>0</v>
      </c>
      <c r="O10">
        <f t="shared" si="6"/>
        <v>0</v>
      </c>
      <c r="P10">
        <f t="shared" si="3"/>
        <v>40</v>
      </c>
      <c r="Q10">
        <f>VLOOKUP(C10,Locs!A:C,3,0)</f>
        <v>38</v>
      </c>
      <c r="R10">
        <f>VLOOKUP(C10,Locs!A:F,6,0)</f>
        <v>0</v>
      </c>
      <c r="S10">
        <f t="shared" si="4"/>
        <v>0</v>
      </c>
      <c r="T10" t="s">
        <v>323</v>
      </c>
      <c r="U10">
        <v>40</v>
      </c>
    </row>
    <row r="11" spans="1:21" x14ac:dyDescent="0.45">
      <c r="A11">
        <v>10</v>
      </c>
      <c r="B11" t="str">
        <f t="shared" si="0"/>
        <v>CombNK.dfy-3</v>
      </c>
      <c r="C11" t="s">
        <v>2</v>
      </c>
      <c r="D11">
        <v>3</v>
      </c>
      <c r="E11">
        <v>0</v>
      </c>
      <c r="F11">
        <v>8.1183999999999994</v>
      </c>
      <c r="G11">
        <v>0.78839999999999999</v>
      </c>
      <c r="H11">
        <v>8.1126000000000005</v>
      </c>
      <c r="I11">
        <v>-1</v>
      </c>
      <c r="J11">
        <v>0</v>
      </c>
      <c r="K11">
        <v>0</v>
      </c>
      <c r="L11">
        <f t="shared" si="1"/>
        <v>0</v>
      </c>
      <c r="M11">
        <f t="shared" si="2"/>
        <v>0</v>
      </c>
      <c r="N11">
        <f t="shared" si="5"/>
        <v>0</v>
      </c>
      <c r="O11">
        <f t="shared" si="6"/>
        <v>0</v>
      </c>
      <c r="P11">
        <f t="shared" si="3"/>
        <v>40</v>
      </c>
      <c r="Q11">
        <f>VLOOKUP(C11,Locs!A:C,3,0)</f>
        <v>38</v>
      </c>
      <c r="R11">
        <f>VLOOKUP(C11,Locs!A:F,6,0)</f>
        <v>0</v>
      </c>
      <c r="S11">
        <f t="shared" si="4"/>
        <v>0</v>
      </c>
      <c r="T11" t="s">
        <v>324</v>
      </c>
      <c r="U11">
        <v>40</v>
      </c>
    </row>
    <row r="12" spans="1:21" x14ac:dyDescent="0.45">
      <c r="A12">
        <v>11</v>
      </c>
      <c r="B12" t="str">
        <f t="shared" si="0"/>
        <v>CombNK.dfy-4</v>
      </c>
      <c r="C12" t="s">
        <v>2</v>
      </c>
      <c r="D12">
        <v>4</v>
      </c>
      <c r="E12">
        <v>0</v>
      </c>
      <c r="F12">
        <v>11.473800000000001</v>
      </c>
      <c r="G12">
        <v>1.7035</v>
      </c>
      <c r="H12">
        <v>11.467000000000001</v>
      </c>
      <c r="I12">
        <v>-1</v>
      </c>
      <c r="J12">
        <v>0</v>
      </c>
      <c r="K12">
        <v>0</v>
      </c>
      <c r="L12">
        <f t="shared" si="1"/>
        <v>0</v>
      </c>
      <c r="M12">
        <f t="shared" si="2"/>
        <v>0</v>
      </c>
      <c r="N12">
        <f t="shared" si="5"/>
        <v>0</v>
      </c>
      <c r="O12">
        <f t="shared" si="6"/>
        <v>0</v>
      </c>
      <c r="P12">
        <f t="shared" si="3"/>
        <v>44</v>
      </c>
      <c r="Q12">
        <f>VLOOKUP(C12,Locs!A:C,3,0)</f>
        <v>38</v>
      </c>
      <c r="R12">
        <f>VLOOKUP(C12,Locs!A:F,6,0)</f>
        <v>0</v>
      </c>
      <c r="S12">
        <f t="shared" si="4"/>
        <v>0</v>
      </c>
      <c r="T12" t="s">
        <v>1119</v>
      </c>
      <c r="U12">
        <v>44</v>
      </c>
    </row>
    <row r="13" spans="1:21" x14ac:dyDescent="0.45">
      <c r="A13">
        <v>12</v>
      </c>
      <c r="B13" t="str">
        <f t="shared" si="0"/>
        <v>CombNK.dfy-5</v>
      </c>
      <c r="C13" t="s">
        <v>2</v>
      </c>
      <c r="D13">
        <v>5</v>
      </c>
      <c r="E13">
        <v>0</v>
      </c>
      <c r="F13">
        <v>10.552</v>
      </c>
      <c r="G13">
        <v>1.6973</v>
      </c>
      <c r="H13">
        <v>10.543699999999999</v>
      </c>
      <c r="I13">
        <v>-1</v>
      </c>
      <c r="J13">
        <v>0</v>
      </c>
      <c r="K13">
        <v>0</v>
      </c>
      <c r="L13">
        <f t="shared" si="1"/>
        <v>0</v>
      </c>
      <c r="M13">
        <f t="shared" si="2"/>
        <v>0</v>
      </c>
      <c r="N13">
        <f t="shared" si="5"/>
        <v>0</v>
      </c>
      <c r="O13">
        <f t="shared" si="6"/>
        <v>0</v>
      </c>
      <c r="P13">
        <f t="shared" si="3"/>
        <v>44</v>
      </c>
      <c r="Q13">
        <f>VLOOKUP(C13,Locs!A:C,3,0)</f>
        <v>38</v>
      </c>
      <c r="R13">
        <f>VLOOKUP(C13,Locs!A:F,6,0)</f>
        <v>0</v>
      </c>
      <c r="S13">
        <f t="shared" si="4"/>
        <v>0</v>
      </c>
      <c r="T13" t="s">
        <v>1120</v>
      </c>
      <c r="U13">
        <v>44</v>
      </c>
    </row>
    <row r="14" spans="1:21" x14ac:dyDescent="0.45">
      <c r="A14">
        <v>13</v>
      </c>
      <c r="B14" t="str">
        <f t="shared" si="0"/>
        <v>CountDistinct.dfy-1</v>
      </c>
      <c r="C14" t="s">
        <v>301</v>
      </c>
      <c r="D14">
        <v>1</v>
      </c>
      <c r="E14">
        <v>0</v>
      </c>
      <c r="F14">
        <v>6.0015999999999998</v>
      </c>
      <c r="G14">
        <v>1.6734</v>
      </c>
      <c r="H14">
        <v>5.9721000000000002</v>
      </c>
      <c r="I14">
        <v>0</v>
      </c>
      <c r="J14">
        <v>0</v>
      </c>
      <c r="K14">
        <v>0</v>
      </c>
      <c r="L14">
        <f t="shared" si="1"/>
        <v>0</v>
      </c>
      <c r="M14">
        <f t="shared" si="2"/>
        <v>0</v>
      </c>
      <c r="N14">
        <f t="shared" si="5"/>
        <v>0</v>
      </c>
      <c r="O14">
        <f t="shared" si="6"/>
        <v>0</v>
      </c>
      <c r="P14">
        <f t="shared" si="3"/>
        <v>33</v>
      </c>
      <c r="Q14">
        <f>VLOOKUP(C14,Locs!A:C,3,0)</f>
        <v>39</v>
      </c>
      <c r="R14">
        <f>VLOOKUP(C14,Locs!A:F,6,0)</f>
        <v>5</v>
      </c>
      <c r="S14">
        <f t="shared" si="4"/>
        <v>0</v>
      </c>
      <c r="T14" t="s">
        <v>325</v>
      </c>
      <c r="U14">
        <v>33</v>
      </c>
    </row>
    <row r="15" spans="1:21" x14ac:dyDescent="0.45">
      <c r="A15">
        <v>14</v>
      </c>
      <c r="B15" t="str">
        <f t="shared" si="0"/>
        <v>CountDistinct.dfy-2</v>
      </c>
      <c r="C15" t="s">
        <v>301</v>
      </c>
      <c r="D15">
        <v>2</v>
      </c>
      <c r="E15">
        <v>0</v>
      </c>
      <c r="F15">
        <v>5.9246999999999996</v>
      </c>
      <c r="G15">
        <v>1.6839999999999999</v>
      </c>
      <c r="H15">
        <v>5.9176000000000002</v>
      </c>
      <c r="I15">
        <v>0</v>
      </c>
      <c r="J15">
        <v>0</v>
      </c>
      <c r="K15">
        <v>0</v>
      </c>
      <c r="L15">
        <f t="shared" si="1"/>
        <v>0</v>
      </c>
      <c r="M15">
        <f t="shared" si="2"/>
        <v>0</v>
      </c>
      <c r="N15">
        <f t="shared" si="5"/>
        <v>0</v>
      </c>
      <c r="O15">
        <f t="shared" si="6"/>
        <v>0</v>
      </c>
      <c r="P15">
        <f t="shared" si="3"/>
        <v>33</v>
      </c>
      <c r="Q15">
        <f>VLOOKUP(C15,Locs!A:C,3,0)</f>
        <v>39</v>
      </c>
      <c r="R15">
        <f>VLOOKUP(C15,Locs!A:F,6,0)</f>
        <v>5</v>
      </c>
      <c r="S15">
        <f t="shared" si="4"/>
        <v>0</v>
      </c>
      <c r="T15" t="s">
        <v>326</v>
      </c>
      <c r="U15">
        <v>33</v>
      </c>
    </row>
    <row r="16" spans="1:21" x14ac:dyDescent="0.45">
      <c r="A16">
        <v>15</v>
      </c>
      <c r="B16" t="str">
        <f t="shared" si="0"/>
        <v>CountDistinct.dfy-3</v>
      </c>
      <c r="C16" t="s">
        <v>301</v>
      </c>
      <c r="D16">
        <v>3</v>
      </c>
      <c r="E16">
        <v>0</v>
      </c>
      <c r="F16">
        <v>9.1450999999999993</v>
      </c>
      <c r="G16">
        <v>1.6809000000000001</v>
      </c>
      <c r="H16">
        <v>9.1422000000000008</v>
      </c>
      <c r="I16">
        <v>-1</v>
      </c>
      <c r="J16">
        <v>0</v>
      </c>
      <c r="K16">
        <v>0</v>
      </c>
      <c r="L16">
        <f t="shared" si="1"/>
        <v>0</v>
      </c>
      <c r="M16">
        <f t="shared" si="2"/>
        <v>0</v>
      </c>
      <c r="N16">
        <f t="shared" si="5"/>
        <v>0</v>
      </c>
      <c r="O16">
        <f t="shared" si="6"/>
        <v>0</v>
      </c>
      <c r="P16">
        <f t="shared" si="3"/>
        <v>45</v>
      </c>
      <c r="Q16">
        <f>VLOOKUP(C16,Locs!A:C,3,0)</f>
        <v>39</v>
      </c>
      <c r="R16">
        <f>VLOOKUP(C16,Locs!A:F,6,0)</f>
        <v>5</v>
      </c>
      <c r="S16">
        <f t="shared" si="4"/>
        <v>0</v>
      </c>
      <c r="T16" t="s">
        <v>327</v>
      </c>
      <c r="U16">
        <v>45</v>
      </c>
    </row>
    <row r="17" spans="1:21" x14ac:dyDescent="0.45">
      <c r="A17">
        <v>16</v>
      </c>
      <c r="B17" t="str">
        <f t="shared" si="0"/>
        <v>CountDistinct.dfy-4</v>
      </c>
      <c r="C17" t="s">
        <v>301</v>
      </c>
      <c r="D17">
        <v>4</v>
      </c>
      <c r="E17">
        <v>0</v>
      </c>
      <c r="F17">
        <v>8.5739000000000001</v>
      </c>
      <c r="G17">
        <v>1.6767000000000001</v>
      </c>
      <c r="H17">
        <v>8.5672999999999995</v>
      </c>
      <c r="I17">
        <v>0</v>
      </c>
      <c r="J17">
        <v>0</v>
      </c>
      <c r="K17">
        <v>0</v>
      </c>
      <c r="L17">
        <f t="shared" si="1"/>
        <v>0</v>
      </c>
      <c r="M17">
        <f t="shared" si="2"/>
        <v>0</v>
      </c>
      <c r="N17">
        <f t="shared" si="5"/>
        <v>0</v>
      </c>
      <c r="O17">
        <f t="shared" si="6"/>
        <v>0</v>
      </c>
      <c r="P17">
        <f t="shared" si="3"/>
        <v>40</v>
      </c>
      <c r="Q17">
        <f>VLOOKUP(C17,Locs!A:C,3,0)</f>
        <v>39</v>
      </c>
      <c r="R17">
        <f>VLOOKUP(C17,Locs!A:F,6,0)</f>
        <v>5</v>
      </c>
      <c r="S17">
        <f t="shared" si="4"/>
        <v>0</v>
      </c>
      <c r="T17" t="s">
        <v>762</v>
      </c>
      <c r="U17">
        <v>40</v>
      </c>
    </row>
    <row r="18" spans="1:21" x14ac:dyDescent="0.45">
      <c r="A18">
        <v>17</v>
      </c>
      <c r="B18" t="str">
        <f t="shared" si="0"/>
        <v>CountDistinct.dfy-5</v>
      </c>
      <c r="C18" t="s">
        <v>301</v>
      </c>
      <c r="D18">
        <v>5</v>
      </c>
      <c r="E18">
        <v>0</v>
      </c>
      <c r="F18">
        <v>5.8712999999999997</v>
      </c>
      <c r="G18">
        <v>1.6702999999999999</v>
      </c>
      <c r="H18">
        <v>5.8662999999999998</v>
      </c>
      <c r="I18">
        <v>0</v>
      </c>
      <c r="J18">
        <v>0</v>
      </c>
      <c r="K18">
        <v>0</v>
      </c>
      <c r="L18">
        <f t="shared" si="1"/>
        <v>0</v>
      </c>
      <c r="M18">
        <f t="shared" si="2"/>
        <v>0</v>
      </c>
      <c r="N18">
        <f t="shared" si="5"/>
        <v>0</v>
      </c>
      <c r="O18">
        <f t="shared" si="6"/>
        <v>0</v>
      </c>
      <c r="P18">
        <f t="shared" si="3"/>
        <v>33</v>
      </c>
      <c r="Q18">
        <f>VLOOKUP(C18,Locs!A:C,3,0)</f>
        <v>39</v>
      </c>
      <c r="R18">
        <f>VLOOKUP(C18,Locs!A:F,6,0)</f>
        <v>5</v>
      </c>
      <c r="S18">
        <f t="shared" si="4"/>
        <v>0</v>
      </c>
      <c r="T18" t="s">
        <v>874</v>
      </c>
      <c r="U18">
        <v>33</v>
      </c>
    </row>
    <row r="19" spans="1:21" x14ac:dyDescent="0.45">
      <c r="A19">
        <v>18</v>
      </c>
      <c r="B19" t="str">
        <f t="shared" si="0"/>
        <v>Div.dfy-1</v>
      </c>
      <c r="C19" t="s">
        <v>3</v>
      </c>
      <c r="D19">
        <v>1</v>
      </c>
      <c r="E19">
        <v>1</v>
      </c>
      <c r="F19">
        <v>3.9784999999999999</v>
      </c>
      <c r="G19">
        <v>0.67579999999999996</v>
      </c>
      <c r="H19">
        <v>3.9567999999999999</v>
      </c>
      <c r="I19">
        <v>1</v>
      </c>
      <c r="J19">
        <v>1</v>
      </c>
      <c r="K19">
        <v>1</v>
      </c>
      <c r="L19">
        <f t="shared" si="1"/>
        <v>1</v>
      </c>
      <c r="M19">
        <f t="shared" si="2"/>
        <v>1</v>
      </c>
      <c r="N19">
        <f t="shared" si="5"/>
        <v>0.66666666666666663</v>
      </c>
      <c r="O19">
        <f t="shared" si="6"/>
        <v>1</v>
      </c>
      <c r="P19">
        <f t="shared" si="3"/>
        <v>19</v>
      </c>
      <c r="Q19">
        <f>VLOOKUP(C19,Locs!A:C,3,0)</f>
        <v>18</v>
      </c>
      <c r="R19">
        <f>VLOOKUP(C19,Locs!A:F,6,0)</f>
        <v>0</v>
      </c>
      <c r="S19">
        <f t="shared" si="4"/>
        <v>1</v>
      </c>
      <c r="T19" t="s">
        <v>328</v>
      </c>
      <c r="U19">
        <v>19</v>
      </c>
    </row>
    <row r="20" spans="1:21" x14ac:dyDescent="0.45">
      <c r="A20">
        <v>19</v>
      </c>
      <c r="B20" t="str">
        <f t="shared" si="0"/>
        <v>Factorial.dfy-1</v>
      </c>
      <c r="C20" t="s">
        <v>181</v>
      </c>
      <c r="D20">
        <v>1</v>
      </c>
      <c r="E20">
        <v>1</v>
      </c>
      <c r="F20">
        <v>4.9587000000000003</v>
      </c>
      <c r="G20">
        <v>0.70220000000000005</v>
      </c>
      <c r="H20">
        <v>4.9322999999999997</v>
      </c>
      <c r="I20">
        <v>1</v>
      </c>
      <c r="J20">
        <v>1</v>
      </c>
      <c r="K20">
        <v>1</v>
      </c>
      <c r="L20">
        <f t="shared" si="1"/>
        <v>1</v>
      </c>
      <c r="M20">
        <f t="shared" si="2"/>
        <v>1</v>
      </c>
      <c r="N20">
        <f t="shared" si="5"/>
        <v>0.66666666666666663</v>
      </c>
      <c r="O20">
        <f t="shared" si="6"/>
        <v>1</v>
      </c>
      <c r="P20">
        <f t="shared" si="3"/>
        <v>22</v>
      </c>
      <c r="Q20">
        <f>VLOOKUP(C20,Locs!A:C,3,0)</f>
        <v>21</v>
      </c>
      <c r="R20">
        <f>VLOOKUP(C20,Locs!A:F,6,0)</f>
        <v>0</v>
      </c>
      <c r="S20">
        <f t="shared" si="4"/>
        <v>1</v>
      </c>
      <c r="T20" t="s">
        <v>331</v>
      </c>
      <c r="U20">
        <v>22</v>
      </c>
    </row>
    <row r="21" spans="1:21" x14ac:dyDescent="0.45">
      <c r="A21">
        <v>20</v>
      </c>
      <c r="B21" t="str">
        <f t="shared" si="0"/>
        <v>FastExponentiation.dfy-1</v>
      </c>
      <c r="C21" t="s">
        <v>193</v>
      </c>
      <c r="D21">
        <v>1</v>
      </c>
      <c r="E21">
        <v>1</v>
      </c>
      <c r="F21">
        <v>8.5909999999999993</v>
      </c>
      <c r="G21">
        <v>1.6637</v>
      </c>
      <c r="H21">
        <v>8.5709</v>
      </c>
      <c r="I21">
        <v>1</v>
      </c>
      <c r="J21">
        <v>1</v>
      </c>
      <c r="K21">
        <v>1</v>
      </c>
      <c r="L21">
        <f t="shared" si="1"/>
        <v>1</v>
      </c>
      <c r="M21">
        <f t="shared" si="2"/>
        <v>1</v>
      </c>
      <c r="N21">
        <f t="shared" si="5"/>
        <v>0.66666666666666663</v>
      </c>
      <c r="O21">
        <f t="shared" si="6"/>
        <v>1</v>
      </c>
      <c r="P21">
        <f t="shared" si="3"/>
        <v>58</v>
      </c>
      <c r="Q21">
        <f>VLOOKUP(C21,Locs!A:C,3,0)</f>
        <v>38</v>
      </c>
      <c r="R21">
        <f>VLOOKUP(C21,Locs!A:F,6,0)</f>
        <v>3</v>
      </c>
      <c r="S21">
        <f t="shared" si="4"/>
        <v>1</v>
      </c>
      <c r="T21" t="s">
        <v>334</v>
      </c>
      <c r="U21">
        <v>58</v>
      </c>
    </row>
    <row r="22" spans="1:21" x14ac:dyDescent="0.45">
      <c r="A22">
        <v>21</v>
      </c>
      <c r="B22" t="str">
        <f t="shared" si="0"/>
        <v>FastModularExponentiation.dfy-1</v>
      </c>
      <c r="C22" t="s">
        <v>208</v>
      </c>
      <c r="D22">
        <v>1</v>
      </c>
      <c r="E22">
        <v>0</v>
      </c>
      <c r="F22">
        <v>23.1004</v>
      </c>
      <c r="G22">
        <v>61.703499999999998</v>
      </c>
      <c r="H22">
        <v>23.069700000000001</v>
      </c>
      <c r="I22">
        <v>-1</v>
      </c>
      <c r="J22">
        <v>0</v>
      </c>
      <c r="K22">
        <v>0</v>
      </c>
      <c r="L22">
        <f t="shared" si="1"/>
        <v>0</v>
      </c>
      <c r="M22">
        <f t="shared" si="2"/>
        <v>0</v>
      </c>
      <c r="N22">
        <f t="shared" si="5"/>
        <v>0</v>
      </c>
      <c r="O22">
        <f t="shared" si="6"/>
        <v>0</v>
      </c>
      <c r="P22">
        <f t="shared" si="3"/>
        <v>145</v>
      </c>
      <c r="Q22">
        <f>VLOOKUP(C22,Locs!A:C,3,0)</f>
        <v>104</v>
      </c>
      <c r="R22">
        <f>VLOOKUP(C22,Locs!A:F,6,0)</f>
        <v>12</v>
      </c>
      <c r="S22">
        <f t="shared" si="4"/>
        <v>0</v>
      </c>
      <c r="T22" t="s">
        <v>337</v>
      </c>
      <c r="U22">
        <v>145</v>
      </c>
    </row>
    <row r="23" spans="1:21" x14ac:dyDescent="0.45">
      <c r="A23">
        <v>22</v>
      </c>
      <c r="B23" t="str">
        <f t="shared" si="0"/>
        <v>FastModularExponentiation.dfy-2</v>
      </c>
      <c r="C23" t="s">
        <v>208</v>
      </c>
      <c r="D23">
        <v>2</v>
      </c>
      <c r="E23">
        <v>0</v>
      </c>
      <c r="F23">
        <v>27.599799999999998</v>
      </c>
      <c r="G23">
        <v>62.730600000000003</v>
      </c>
      <c r="H23">
        <v>27.598299999999998</v>
      </c>
      <c r="I23">
        <v>-1</v>
      </c>
      <c r="J23">
        <v>0</v>
      </c>
      <c r="K23">
        <v>0</v>
      </c>
      <c r="L23">
        <f t="shared" si="1"/>
        <v>0</v>
      </c>
      <c r="M23">
        <f t="shared" si="2"/>
        <v>0</v>
      </c>
      <c r="N23">
        <f t="shared" si="5"/>
        <v>0</v>
      </c>
      <c r="O23">
        <f t="shared" si="6"/>
        <v>0</v>
      </c>
      <c r="P23">
        <f t="shared" si="3"/>
        <v>182</v>
      </c>
      <c r="Q23">
        <f>VLOOKUP(C23,Locs!A:C,3,0)</f>
        <v>104</v>
      </c>
      <c r="R23">
        <f>VLOOKUP(C23,Locs!A:F,6,0)</f>
        <v>12</v>
      </c>
      <c r="S23">
        <f t="shared" si="4"/>
        <v>0</v>
      </c>
      <c r="T23" t="s">
        <v>338</v>
      </c>
      <c r="U23">
        <v>182</v>
      </c>
    </row>
    <row r="24" spans="1:21" x14ac:dyDescent="0.45">
      <c r="A24">
        <v>23</v>
      </c>
      <c r="B24" t="str">
        <f t="shared" si="0"/>
        <v>FastModularExponentiation.dfy-3</v>
      </c>
      <c r="C24" t="s">
        <v>208</v>
      </c>
      <c r="D24">
        <v>3</v>
      </c>
      <c r="E24">
        <v>0</v>
      </c>
      <c r="F24">
        <v>22.764900000000001</v>
      </c>
      <c r="G24">
        <v>62.199399999999997</v>
      </c>
      <c r="H24">
        <v>22.7636</v>
      </c>
      <c r="I24">
        <v>-1</v>
      </c>
      <c r="J24">
        <v>0</v>
      </c>
      <c r="K24">
        <v>0</v>
      </c>
      <c r="L24">
        <f t="shared" si="1"/>
        <v>0</v>
      </c>
      <c r="M24">
        <f t="shared" si="2"/>
        <v>0</v>
      </c>
      <c r="N24">
        <f t="shared" si="5"/>
        <v>0</v>
      </c>
      <c r="O24">
        <f t="shared" si="6"/>
        <v>0</v>
      </c>
      <c r="P24">
        <f t="shared" si="3"/>
        <v>145</v>
      </c>
      <c r="Q24">
        <f>VLOOKUP(C24,Locs!A:C,3,0)</f>
        <v>104</v>
      </c>
      <c r="R24">
        <f>VLOOKUP(C24,Locs!A:F,6,0)</f>
        <v>12</v>
      </c>
      <c r="S24">
        <f t="shared" si="4"/>
        <v>0</v>
      </c>
      <c r="T24" t="s">
        <v>339</v>
      </c>
      <c r="U24">
        <v>145</v>
      </c>
    </row>
    <row r="25" spans="1:21" x14ac:dyDescent="0.45">
      <c r="A25">
        <v>24</v>
      </c>
      <c r="B25" t="str">
        <f t="shared" si="0"/>
        <v>FastModularExponentiation.dfy-4</v>
      </c>
      <c r="C25" t="s">
        <v>208</v>
      </c>
      <c r="D25">
        <v>4</v>
      </c>
      <c r="E25">
        <v>0</v>
      </c>
      <c r="F25">
        <v>28.257899999999999</v>
      </c>
      <c r="G25">
        <v>61.769300000000001</v>
      </c>
      <c r="H25">
        <v>28.2562</v>
      </c>
      <c r="I25">
        <v>-1</v>
      </c>
      <c r="J25">
        <v>0</v>
      </c>
      <c r="K25">
        <v>0</v>
      </c>
      <c r="L25">
        <f t="shared" si="1"/>
        <v>0</v>
      </c>
      <c r="M25">
        <f t="shared" si="2"/>
        <v>0</v>
      </c>
      <c r="N25">
        <f t="shared" si="5"/>
        <v>0</v>
      </c>
      <c r="O25">
        <f t="shared" si="6"/>
        <v>0</v>
      </c>
      <c r="P25">
        <f t="shared" si="3"/>
        <v>136</v>
      </c>
      <c r="Q25">
        <f>VLOOKUP(C25,Locs!A:C,3,0)</f>
        <v>104</v>
      </c>
      <c r="R25">
        <f>VLOOKUP(C25,Locs!A:F,6,0)</f>
        <v>12</v>
      </c>
      <c r="S25">
        <f t="shared" si="4"/>
        <v>0</v>
      </c>
      <c r="T25" t="s">
        <v>680</v>
      </c>
      <c r="U25">
        <v>136</v>
      </c>
    </row>
    <row r="26" spans="1:21" x14ac:dyDescent="0.45">
      <c r="A26">
        <v>25</v>
      </c>
      <c r="B26" t="str">
        <f t="shared" si="0"/>
        <v>FastModularExponentiation.dfy-5</v>
      </c>
      <c r="C26" t="s">
        <v>208</v>
      </c>
      <c r="D26">
        <v>5</v>
      </c>
      <c r="E26">
        <v>0</v>
      </c>
      <c r="F26">
        <v>22.671399999999998</v>
      </c>
      <c r="G26">
        <v>62.158099999999997</v>
      </c>
      <c r="H26">
        <v>22.669899999999998</v>
      </c>
      <c r="I26">
        <v>-1</v>
      </c>
      <c r="J26">
        <v>0</v>
      </c>
      <c r="K26">
        <v>0</v>
      </c>
      <c r="L26">
        <f t="shared" si="1"/>
        <v>0</v>
      </c>
      <c r="M26">
        <f t="shared" si="2"/>
        <v>0</v>
      </c>
      <c r="N26">
        <f t="shared" si="5"/>
        <v>0</v>
      </c>
      <c r="O26">
        <f t="shared" si="6"/>
        <v>0</v>
      </c>
      <c r="P26">
        <f t="shared" si="3"/>
        <v>145</v>
      </c>
      <c r="Q26">
        <f>VLOOKUP(C26,Locs!A:C,3,0)</f>
        <v>104</v>
      </c>
      <c r="R26">
        <f>VLOOKUP(C26,Locs!A:F,6,0)</f>
        <v>12</v>
      </c>
      <c r="S26">
        <f t="shared" si="4"/>
        <v>0</v>
      </c>
      <c r="T26" t="s">
        <v>681</v>
      </c>
      <c r="U26">
        <v>145</v>
      </c>
    </row>
    <row r="27" spans="1:21" x14ac:dyDescent="0.45">
      <c r="A27">
        <v>26</v>
      </c>
      <c r="B27" t="str">
        <f t="shared" si="0"/>
        <v>Fibonacci.dfy-1</v>
      </c>
      <c r="C27" t="s">
        <v>4</v>
      </c>
      <c r="D27">
        <v>1</v>
      </c>
      <c r="E27">
        <v>1</v>
      </c>
      <c r="F27">
        <v>5.8425000000000002</v>
      </c>
      <c r="G27">
        <v>0.85170000000000001</v>
      </c>
      <c r="H27">
        <v>5.8151999999999999</v>
      </c>
      <c r="I27">
        <v>1</v>
      </c>
      <c r="J27">
        <v>1</v>
      </c>
      <c r="K27">
        <v>1</v>
      </c>
      <c r="L27">
        <f t="shared" si="1"/>
        <v>1</v>
      </c>
      <c r="M27">
        <f t="shared" si="2"/>
        <v>1</v>
      </c>
      <c r="N27">
        <f t="shared" si="5"/>
        <v>0.66666666666666663</v>
      </c>
      <c r="O27">
        <f t="shared" si="6"/>
        <v>1</v>
      </c>
      <c r="P27">
        <f t="shared" si="3"/>
        <v>29</v>
      </c>
      <c r="Q27">
        <f>VLOOKUP(C27,Locs!A:C,3,0)</f>
        <v>25</v>
      </c>
      <c r="R27">
        <f>VLOOKUP(C27,Locs!A:F,6,0)</f>
        <v>0</v>
      </c>
      <c r="S27">
        <f t="shared" si="4"/>
        <v>1</v>
      </c>
      <c r="T27" t="s">
        <v>340</v>
      </c>
      <c r="U27">
        <v>29</v>
      </c>
    </row>
    <row r="28" spans="1:21" x14ac:dyDescent="0.45">
      <c r="A28">
        <v>27</v>
      </c>
      <c r="B28" t="str">
        <f t="shared" si="0"/>
        <v>FindMax.dfy-1</v>
      </c>
      <c r="C28" t="s">
        <v>5</v>
      </c>
      <c r="D28">
        <v>1</v>
      </c>
      <c r="E28">
        <v>1</v>
      </c>
      <c r="F28">
        <v>7.2591000000000001</v>
      </c>
      <c r="G28">
        <v>0.79430000000000001</v>
      </c>
      <c r="H28">
        <v>7.2389000000000001</v>
      </c>
      <c r="I28">
        <v>1</v>
      </c>
      <c r="J28">
        <v>1</v>
      </c>
      <c r="K28">
        <v>1</v>
      </c>
      <c r="L28">
        <f t="shared" si="1"/>
        <v>1</v>
      </c>
      <c r="M28">
        <f t="shared" si="2"/>
        <v>1</v>
      </c>
      <c r="N28">
        <f t="shared" si="5"/>
        <v>0.66666666666666663</v>
      </c>
      <c r="O28">
        <f t="shared" si="6"/>
        <v>1</v>
      </c>
      <c r="P28">
        <f t="shared" si="3"/>
        <v>28</v>
      </c>
      <c r="Q28">
        <f>VLOOKUP(C28,Locs!A:C,3,0)</f>
        <v>29</v>
      </c>
      <c r="R28">
        <f>VLOOKUP(C28,Locs!A:F,6,0)</f>
        <v>1</v>
      </c>
      <c r="S28">
        <f t="shared" si="4"/>
        <v>1</v>
      </c>
      <c r="T28" t="s">
        <v>343</v>
      </c>
      <c r="U28">
        <v>28</v>
      </c>
    </row>
    <row r="29" spans="1:21" x14ac:dyDescent="0.45">
      <c r="A29">
        <v>28</v>
      </c>
      <c r="B29" t="str">
        <f t="shared" si="0"/>
        <v>InsertionSort.dfy-1</v>
      </c>
      <c r="C29" t="s">
        <v>6</v>
      </c>
      <c r="D29">
        <v>1</v>
      </c>
      <c r="E29">
        <v>0</v>
      </c>
      <c r="F29">
        <v>11.0266</v>
      </c>
      <c r="G29">
        <v>2.0066999999999999</v>
      </c>
      <c r="H29">
        <v>11.002599999999999</v>
      </c>
      <c r="I29">
        <v>-1</v>
      </c>
      <c r="J29">
        <v>0</v>
      </c>
      <c r="K29">
        <v>0</v>
      </c>
      <c r="L29">
        <f t="shared" si="1"/>
        <v>0</v>
      </c>
      <c r="M29">
        <f t="shared" si="2"/>
        <v>0</v>
      </c>
      <c r="N29">
        <f t="shared" si="5"/>
        <v>0</v>
      </c>
      <c r="O29">
        <f t="shared" si="6"/>
        <v>0</v>
      </c>
      <c r="P29">
        <f t="shared" si="3"/>
        <v>48</v>
      </c>
      <c r="Q29">
        <f>VLOOKUP(C29,Locs!A:C,3,0)</f>
        <v>57</v>
      </c>
      <c r="R29">
        <f>VLOOKUP(C29,Locs!A:F,6,0)</f>
        <v>5</v>
      </c>
      <c r="S29">
        <f t="shared" si="4"/>
        <v>0</v>
      </c>
      <c r="T29" t="s">
        <v>346</v>
      </c>
      <c r="U29">
        <v>48</v>
      </c>
    </row>
    <row r="30" spans="1:21" x14ac:dyDescent="0.45">
      <c r="A30">
        <v>29</v>
      </c>
      <c r="B30" t="str">
        <f t="shared" si="0"/>
        <v>InsertionSort.dfy-2</v>
      </c>
      <c r="C30" t="s">
        <v>6</v>
      </c>
      <c r="D30">
        <v>2</v>
      </c>
      <c r="E30">
        <v>0</v>
      </c>
      <c r="F30">
        <v>11.0916</v>
      </c>
      <c r="G30">
        <v>2.5535000000000001</v>
      </c>
      <c r="H30">
        <v>11.0901</v>
      </c>
      <c r="I30">
        <v>-1</v>
      </c>
      <c r="J30">
        <v>0</v>
      </c>
      <c r="K30">
        <v>0</v>
      </c>
      <c r="L30">
        <f t="shared" si="1"/>
        <v>0</v>
      </c>
      <c r="M30">
        <f t="shared" si="2"/>
        <v>0</v>
      </c>
      <c r="N30">
        <f t="shared" si="5"/>
        <v>0</v>
      </c>
      <c r="O30">
        <f t="shared" si="6"/>
        <v>0</v>
      </c>
      <c r="P30">
        <f t="shared" si="3"/>
        <v>49</v>
      </c>
      <c r="Q30">
        <f>VLOOKUP(C30,Locs!A:C,3,0)</f>
        <v>57</v>
      </c>
      <c r="R30">
        <f>VLOOKUP(C30,Locs!A:F,6,0)</f>
        <v>5</v>
      </c>
      <c r="S30">
        <f t="shared" si="4"/>
        <v>0</v>
      </c>
      <c r="T30" t="s">
        <v>347</v>
      </c>
      <c r="U30">
        <v>49</v>
      </c>
    </row>
    <row r="31" spans="1:21" x14ac:dyDescent="0.45">
      <c r="A31">
        <v>30</v>
      </c>
      <c r="B31" t="str">
        <f t="shared" si="0"/>
        <v>InsertionSort.dfy-3</v>
      </c>
      <c r="C31" t="s">
        <v>6</v>
      </c>
      <c r="D31">
        <v>3</v>
      </c>
      <c r="E31">
        <v>0</v>
      </c>
      <c r="F31">
        <v>11.2081</v>
      </c>
      <c r="G31">
        <v>1.9036</v>
      </c>
      <c r="H31">
        <v>11.206899999999999</v>
      </c>
      <c r="I31">
        <v>-1</v>
      </c>
      <c r="J31">
        <v>0</v>
      </c>
      <c r="K31">
        <v>0</v>
      </c>
      <c r="L31">
        <f t="shared" si="1"/>
        <v>0</v>
      </c>
      <c r="M31">
        <f t="shared" si="2"/>
        <v>0</v>
      </c>
      <c r="N31">
        <f t="shared" si="5"/>
        <v>0</v>
      </c>
      <c r="O31">
        <f t="shared" si="6"/>
        <v>0</v>
      </c>
      <c r="P31">
        <f t="shared" si="3"/>
        <v>49</v>
      </c>
      <c r="Q31">
        <f>VLOOKUP(C31,Locs!A:C,3,0)</f>
        <v>57</v>
      </c>
      <c r="R31">
        <f>VLOOKUP(C31,Locs!A:F,6,0)</f>
        <v>5</v>
      </c>
      <c r="S31">
        <f t="shared" si="4"/>
        <v>0</v>
      </c>
      <c r="T31" t="s">
        <v>348</v>
      </c>
      <c r="U31">
        <v>49</v>
      </c>
    </row>
    <row r="32" spans="1:21" x14ac:dyDescent="0.45">
      <c r="A32">
        <v>26</v>
      </c>
      <c r="B32" t="str">
        <f t="shared" si="0"/>
        <v>InsertionSort.dfy-4</v>
      </c>
      <c r="C32" t="s">
        <v>6</v>
      </c>
      <c r="D32">
        <v>4</v>
      </c>
      <c r="E32">
        <v>0</v>
      </c>
      <c r="F32">
        <v>8.2830999999999992</v>
      </c>
      <c r="G32">
        <v>2.0573000000000001</v>
      </c>
      <c r="H32">
        <v>8.2817000000000007</v>
      </c>
      <c r="I32">
        <v>-1</v>
      </c>
      <c r="J32">
        <v>0</v>
      </c>
      <c r="K32">
        <v>0</v>
      </c>
      <c r="L32">
        <f t="shared" si="1"/>
        <v>0</v>
      </c>
      <c r="M32">
        <f t="shared" si="2"/>
        <v>0</v>
      </c>
      <c r="N32">
        <f t="shared" si="5"/>
        <v>0</v>
      </c>
      <c r="O32">
        <f t="shared" si="6"/>
        <v>0</v>
      </c>
      <c r="P32">
        <f t="shared" si="3"/>
        <v>43</v>
      </c>
      <c r="Q32">
        <f>VLOOKUP(C32,Locs!A:C,3,0)</f>
        <v>57</v>
      </c>
      <c r="R32">
        <f>VLOOKUP(C32,Locs!A:F,6,0)</f>
        <v>5</v>
      </c>
      <c r="S32">
        <f t="shared" si="4"/>
        <v>0</v>
      </c>
      <c r="T32" t="s">
        <v>764</v>
      </c>
      <c r="U32">
        <v>43</v>
      </c>
    </row>
    <row r="33" spans="1:21" x14ac:dyDescent="0.45">
      <c r="A33">
        <v>27</v>
      </c>
      <c r="B33" t="str">
        <f t="shared" si="0"/>
        <v>InsertionSort.dfy-5</v>
      </c>
      <c r="C33" t="s">
        <v>6</v>
      </c>
      <c r="D33">
        <v>5</v>
      </c>
      <c r="E33">
        <v>0</v>
      </c>
      <c r="F33">
        <v>10.7744</v>
      </c>
      <c r="G33">
        <v>9.3803999999999998</v>
      </c>
      <c r="H33">
        <v>10.7719</v>
      </c>
      <c r="I33">
        <v>-1</v>
      </c>
      <c r="J33">
        <v>0</v>
      </c>
      <c r="K33">
        <v>0</v>
      </c>
      <c r="L33">
        <f t="shared" si="1"/>
        <v>0</v>
      </c>
      <c r="M33">
        <f t="shared" si="2"/>
        <v>0</v>
      </c>
      <c r="N33">
        <f t="shared" si="5"/>
        <v>0</v>
      </c>
      <c r="O33">
        <f t="shared" si="6"/>
        <v>0</v>
      </c>
      <c r="P33">
        <f t="shared" si="3"/>
        <v>49</v>
      </c>
      <c r="Q33">
        <f>VLOOKUP(C33,Locs!A:C,3,0)</f>
        <v>57</v>
      </c>
      <c r="R33">
        <f>VLOOKUP(C33,Locs!A:F,6,0)</f>
        <v>5</v>
      </c>
      <c r="S33">
        <f t="shared" si="4"/>
        <v>0</v>
      </c>
      <c r="T33" t="s">
        <v>765</v>
      </c>
      <c r="U33">
        <v>49</v>
      </c>
    </row>
    <row r="34" spans="1:21" x14ac:dyDescent="0.45">
      <c r="A34">
        <v>28</v>
      </c>
      <c r="B34" t="str">
        <f t="shared" si="0"/>
        <v>IntersectIntervals.dfy-1</v>
      </c>
      <c r="C34" t="s">
        <v>302</v>
      </c>
      <c r="D34">
        <v>1</v>
      </c>
      <c r="E34">
        <v>0</v>
      </c>
      <c r="F34">
        <v>12.0984</v>
      </c>
      <c r="G34">
        <v>1.6946000000000001</v>
      </c>
      <c r="H34">
        <v>12.0623</v>
      </c>
      <c r="I34">
        <v>-1</v>
      </c>
      <c r="J34">
        <v>0</v>
      </c>
      <c r="K34">
        <v>0</v>
      </c>
      <c r="L34">
        <f t="shared" si="1"/>
        <v>0</v>
      </c>
      <c r="M34">
        <f t="shared" si="2"/>
        <v>0</v>
      </c>
      <c r="N34">
        <f t="shared" si="5"/>
        <v>0</v>
      </c>
      <c r="O34">
        <f t="shared" si="6"/>
        <v>0</v>
      </c>
      <c r="P34">
        <f t="shared" si="3"/>
        <v>39</v>
      </c>
      <c r="Q34">
        <f>VLOOKUP(C34,Locs!A:C,3,0)</f>
        <v>40</v>
      </c>
      <c r="R34">
        <f>VLOOKUP(C34,Locs!A:F,6,0)</f>
        <v>0</v>
      </c>
      <c r="S34">
        <f t="shared" si="4"/>
        <v>0</v>
      </c>
      <c r="T34" t="s">
        <v>349</v>
      </c>
      <c r="U34">
        <v>39</v>
      </c>
    </row>
    <row r="35" spans="1:21" x14ac:dyDescent="0.45">
      <c r="A35">
        <v>29</v>
      </c>
      <c r="B35" t="str">
        <f t="shared" si="0"/>
        <v>IntersectIntervals.dfy-2</v>
      </c>
      <c r="C35" t="s">
        <v>302</v>
      </c>
      <c r="D35">
        <v>2</v>
      </c>
      <c r="E35">
        <v>0</v>
      </c>
      <c r="F35">
        <v>15.2303</v>
      </c>
      <c r="G35">
        <v>1.7927999999999999</v>
      </c>
      <c r="H35">
        <v>15.229100000000001</v>
      </c>
      <c r="I35">
        <v>-1</v>
      </c>
      <c r="J35">
        <v>0</v>
      </c>
      <c r="K35">
        <v>0</v>
      </c>
      <c r="L35">
        <f t="shared" si="1"/>
        <v>0</v>
      </c>
      <c r="M35">
        <f t="shared" si="2"/>
        <v>0</v>
      </c>
      <c r="N35">
        <f t="shared" si="5"/>
        <v>0</v>
      </c>
      <c r="O35">
        <f t="shared" si="6"/>
        <v>0</v>
      </c>
      <c r="P35">
        <f t="shared" si="3"/>
        <v>58</v>
      </c>
      <c r="Q35">
        <f>VLOOKUP(C35,Locs!A:C,3,0)</f>
        <v>40</v>
      </c>
      <c r="R35">
        <f>VLOOKUP(C35,Locs!A:F,6,0)</f>
        <v>0</v>
      </c>
      <c r="S35">
        <f t="shared" si="4"/>
        <v>0</v>
      </c>
      <c r="T35" t="s">
        <v>350</v>
      </c>
      <c r="U35">
        <v>58</v>
      </c>
    </row>
    <row r="36" spans="1:21" x14ac:dyDescent="0.45">
      <c r="A36">
        <v>30</v>
      </c>
      <c r="B36" t="str">
        <f t="shared" si="0"/>
        <v>IntersectIntervals.dfy-3</v>
      </c>
      <c r="C36" t="s">
        <v>302</v>
      </c>
      <c r="D36">
        <v>3</v>
      </c>
      <c r="E36">
        <v>0</v>
      </c>
      <c r="F36">
        <v>9.6646000000000001</v>
      </c>
      <c r="G36">
        <v>1.6998</v>
      </c>
      <c r="H36">
        <v>9.6625999999999994</v>
      </c>
      <c r="I36">
        <v>-1</v>
      </c>
      <c r="J36">
        <v>0</v>
      </c>
      <c r="K36">
        <v>0</v>
      </c>
      <c r="L36">
        <f t="shared" si="1"/>
        <v>0</v>
      </c>
      <c r="M36">
        <f t="shared" si="2"/>
        <v>0</v>
      </c>
      <c r="N36">
        <f t="shared" si="5"/>
        <v>0</v>
      </c>
      <c r="O36">
        <f t="shared" si="6"/>
        <v>0</v>
      </c>
      <c r="P36">
        <f t="shared" si="3"/>
        <v>42</v>
      </c>
      <c r="Q36">
        <f>VLOOKUP(C36,Locs!A:C,3,0)</f>
        <v>40</v>
      </c>
      <c r="R36">
        <f>VLOOKUP(C36,Locs!A:F,6,0)</f>
        <v>0</v>
      </c>
      <c r="S36">
        <f t="shared" si="4"/>
        <v>0</v>
      </c>
      <c r="T36" t="s">
        <v>351</v>
      </c>
      <c r="U36">
        <v>42</v>
      </c>
    </row>
    <row r="37" spans="1:21" x14ac:dyDescent="0.45">
      <c r="A37">
        <v>31</v>
      </c>
      <c r="B37" t="str">
        <f t="shared" si="0"/>
        <v>IntersectIntervals.dfy-4</v>
      </c>
      <c r="C37" t="s">
        <v>302</v>
      </c>
      <c r="D37">
        <v>4</v>
      </c>
      <c r="E37">
        <v>0</v>
      </c>
      <c r="F37">
        <v>11.352600000000001</v>
      </c>
      <c r="G37">
        <v>1.7226999999999999</v>
      </c>
      <c r="H37">
        <v>11.350099999999999</v>
      </c>
      <c r="I37">
        <v>-1</v>
      </c>
      <c r="J37">
        <v>0</v>
      </c>
      <c r="K37">
        <v>0</v>
      </c>
      <c r="L37">
        <f t="shared" si="1"/>
        <v>0</v>
      </c>
      <c r="M37">
        <f t="shared" si="2"/>
        <v>0</v>
      </c>
      <c r="N37">
        <f t="shared" si="5"/>
        <v>0</v>
      </c>
      <c r="O37">
        <f t="shared" si="6"/>
        <v>0</v>
      </c>
      <c r="P37">
        <f t="shared" si="3"/>
        <v>40</v>
      </c>
      <c r="Q37">
        <f>VLOOKUP(C37,Locs!A:C,3,0)</f>
        <v>40</v>
      </c>
      <c r="R37">
        <f>VLOOKUP(C37,Locs!A:F,6,0)</f>
        <v>0</v>
      </c>
      <c r="S37">
        <f t="shared" si="4"/>
        <v>0</v>
      </c>
      <c r="T37" t="s">
        <v>766</v>
      </c>
      <c r="U37">
        <v>40</v>
      </c>
    </row>
    <row r="38" spans="1:21" x14ac:dyDescent="0.45">
      <c r="A38">
        <v>32</v>
      </c>
      <c r="B38" t="str">
        <f t="shared" si="0"/>
        <v>IntersectIntervals.dfy-5</v>
      </c>
      <c r="C38" t="s">
        <v>302</v>
      </c>
      <c r="D38">
        <v>5</v>
      </c>
      <c r="E38">
        <v>0</v>
      </c>
      <c r="F38">
        <v>8.5950000000000006</v>
      </c>
      <c r="G38">
        <v>1.7132000000000001</v>
      </c>
      <c r="H38">
        <v>8.5930999999999997</v>
      </c>
      <c r="I38">
        <v>-1</v>
      </c>
      <c r="J38">
        <v>0</v>
      </c>
      <c r="K38">
        <v>0</v>
      </c>
      <c r="L38">
        <f t="shared" si="1"/>
        <v>0</v>
      </c>
      <c r="M38">
        <f t="shared" si="2"/>
        <v>0</v>
      </c>
      <c r="N38">
        <f t="shared" si="5"/>
        <v>0</v>
      </c>
      <c r="O38">
        <f t="shared" si="6"/>
        <v>0</v>
      </c>
      <c r="P38">
        <f t="shared" si="3"/>
        <v>36</v>
      </c>
      <c r="Q38">
        <f>VLOOKUP(C38,Locs!A:C,3,0)</f>
        <v>40</v>
      </c>
      <c r="R38">
        <f>VLOOKUP(C38,Locs!A:F,6,0)</f>
        <v>0</v>
      </c>
      <c r="S38">
        <f t="shared" si="4"/>
        <v>0</v>
      </c>
      <c r="T38" t="s">
        <v>891</v>
      </c>
      <c r="U38">
        <v>36</v>
      </c>
    </row>
    <row r="39" spans="1:21" x14ac:dyDescent="0.45">
      <c r="A39">
        <v>33</v>
      </c>
      <c r="B39" t="str">
        <f t="shared" si="0"/>
        <v>LinearSearch.dfy-1</v>
      </c>
      <c r="C39" t="s">
        <v>303</v>
      </c>
      <c r="D39">
        <v>1</v>
      </c>
      <c r="E39">
        <v>0</v>
      </c>
      <c r="F39">
        <v>5.5762999999999998</v>
      </c>
      <c r="G39">
        <v>0.8609</v>
      </c>
      <c r="H39">
        <v>5.5608000000000004</v>
      </c>
      <c r="I39">
        <v>1</v>
      </c>
      <c r="J39">
        <v>0</v>
      </c>
      <c r="K39">
        <v>0</v>
      </c>
      <c r="L39">
        <f t="shared" si="1"/>
        <v>0</v>
      </c>
      <c r="M39">
        <f t="shared" si="2"/>
        <v>0</v>
      </c>
      <c r="N39">
        <f t="shared" si="5"/>
        <v>0</v>
      </c>
      <c r="O39">
        <f t="shared" si="6"/>
        <v>0</v>
      </c>
      <c r="P39">
        <f t="shared" si="3"/>
        <v>23</v>
      </c>
      <c r="Q39">
        <f>VLOOKUP(C39,Locs!A:C,3,0)</f>
        <v>23</v>
      </c>
      <c r="R39">
        <f>VLOOKUP(C39,Locs!A:F,6,0)</f>
        <v>1</v>
      </c>
      <c r="S39">
        <f t="shared" si="4"/>
        <v>0</v>
      </c>
      <c r="T39" t="s">
        <v>352</v>
      </c>
      <c r="U39">
        <v>23</v>
      </c>
    </row>
    <row r="40" spans="1:21" x14ac:dyDescent="0.45">
      <c r="A40">
        <v>34</v>
      </c>
      <c r="B40" t="str">
        <f t="shared" si="0"/>
        <v>LinearSearch.dfy-2</v>
      </c>
      <c r="C40" t="s">
        <v>303</v>
      </c>
      <c r="D40">
        <v>2</v>
      </c>
      <c r="E40">
        <v>0</v>
      </c>
      <c r="F40">
        <v>4.7145000000000001</v>
      </c>
      <c r="G40">
        <v>0.85709999999999997</v>
      </c>
      <c r="H40">
        <v>4.7129000000000003</v>
      </c>
      <c r="I40">
        <v>1</v>
      </c>
      <c r="J40">
        <v>0</v>
      </c>
      <c r="K40">
        <v>0</v>
      </c>
      <c r="L40">
        <f t="shared" si="1"/>
        <v>0</v>
      </c>
      <c r="M40">
        <f t="shared" si="2"/>
        <v>0</v>
      </c>
      <c r="N40">
        <f t="shared" si="5"/>
        <v>0</v>
      </c>
      <c r="O40">
        <f t="shared" si="6"/>
        <v>0</v>
      </c>
      <c r="P40">
        <f t="shared" si="3"/>
        <v>23</v>
      </c>
      <c r="Q40">
        <f>VLOOKUP(C40,Locs!A:C,3,0)</f>
        <v>23</v>
      </c>
      <c r="R40">
        <f>VLOOKUP(C40,Locs!A:F,6,0)</f>
        <v>1</v>
      </c>
      <c r="S40">
        <f t="shared" si="4"/>
        <v>0</v>
      </c>
      <c r="T40" t="s">
        <v>353</v>
      </c>
      <c r="U40">
        <v>23</v>
      </c>
    </row>
    <row r="41" spans="1:21" x14ac:dyDescent="0.45">
      <c r="A41">
        <v>35</v>
      </c>
      <c r="B41" t="str">
        <f t="shared" si="0"/>
        <v>LinearSearch.dfy-3</v>
      </c>
      <c r="C41" t="s">
        <v>303</v>
      </c>
      <c r="D41">
        <v>3</v>
      </c>
      <c r="E41">
        <v>0</v>
      </c>
      <c r="F41">
        <v>4.8895999999999997</v>
      </c>
      <c r="G41">
        <v>0.85970000000000002</v>
      </c>
      <c r="H41">
        <v>4.8882000000000003</v>
      </c>
      <c r="I41">
        <v>1</v>
      </c>
      <c r="J41">
        <v>0</v>
      </c>
      <c r="K41">
        <v>0</v>
      </c>
      <c r="L41">
        <f t="shared" si="1"/>
        <v>0</v>
      </c>
      <c r="M41">
        <f t="shared" si="2"/>
        <v>0</v>
      </c>
      <c r="N41">
        <f t="shared" si="5"/>
        <v>0</v>
      </c>
      <c r="O41">
        <f t="shared" si="6"/>
        <v>0</v>
      </c>
      <c r="P41">
        <f t="shared" si="3"/>
        <v>23</v>
      </c>
      <c r="Q41">
        <f>VLOOKUP(C41,Locs!A:C,3,0)</f>
        <v>23</v>
      </c>
      <c r="R41">
        <f>VLOOKUP(C41,Locs!A:F,6,0)</f>
        <v>1</v>
      </c>
      <c r="S41">
        <f t="shared" si="4"/>
        <v>0</v>
      </c>
      <c r="T41" t="s">
        <v>354</v>
      </c>
      <c r="U41">
        <v>23</v>
      </c>
    </row>
    <row r="42" spans="1:21" x14ac:dyDescent="0.45">
      <c r="A42">
        <v>36</v>
      </c>
      <c r="B42" t="str">
        <f t="shared" si="0"/>
        <v>LinearSearch.dfy-4</v>
      </c>
      <c r="C42" t="s">
        <v>303</v>
      </c>
      <c r="D42">
        <v>4</v>
      </c>
      <c r="E42">
        <v>0</v>
      </c>
      <c r="F42">
        <v>4.5263</v>
      </c>
      <c r="G42">
        <v>0.76259999999999994</v>
      </c>
      <c r="H42">
        <v>4.5240999999999998</v>
      </c>
      <c r="I42">
        <v>1</v>
      </c>
      <c r="J42">
        <v>0</v>
      </c>
      <c r="K42">
        <v>0</v>
      </c>
      <c r="L42">
        <f t="shared" si="1"/>
        <v>0</v>
      </c>
      <c r="M42">
        <f t="shared" si="2"/>
        <v>0</v>
      </c>
      <c r="N42">
        <f t="shared" si="5"/>
        <v>0</v>
      </c>
      <c r="O42">
        <f t="shared" si="6"/>
        <v>0</v>
      </c>
      <c r="P42">
        <f t="shared" si="3"/>
        <v>23</v>
      </c>
      <c r="Q42">
        <f>VLOOKUP(C42,Locs!A:C,3,0)</f>
        <v>23</v>
      </c>
      <c r="R42">
        <f>VLOOKUP(C42,Locs!A:F,6,0)</f>
        <v>1</v>
      </c>
      <c r="S42">
        <f t="shared" si="4"/>
        <v>0</v>
      </c>
      <c r="T42" t="s">
        <v>686</v>
      </c>
      <c r="U42">
        <v>23</v>
      </c>
    </row>
    <row r="43" spans="1:21" x14ac:dyDescent="0.45">
      <c r="A43">
        <v>37</v>
      </c>
      <c r="B43" t="str">
        <f t="shared" si="0"/>
        <v>LinearSearch.dfy-5</v>
      </c>
      <c r="C43" t="s">
        <v>303</v>
      </c>
      <c r="D43">
        <v>5</v>
      </c>
      <c r="E43">
        <v>0</v>
      </c>
      <c r="F43">
        <v>4.6928999999999998</v>
      </c>
      <c r="G43">
        <v>0.81889999999999996</v>
      </c>
      <c r="H43">
        <v>4.6912000000000003</v>
      </c>
      <c r="I43">
        <v>1</v>
      </c>
      <c r="J43">
        <v>0</v>
      </c>
      <c r="K43">
        <v>0</v>
      </c>
      <c r="L43">
        <f t="shared" si="1"/>
        <v>0</v>
      </c>
      <c r="M43">
        <f t="shared" si="2"/>
        <v>0</v>
      </c>
      <c r="N43">
        <f t="shared" si="5"/>
        <v>0</v>
      </c>
      <c r="O43">
        <f t="shared" si="6"/>
        <v>0</v>
      </c>
      <c r="P43">
        <f t="shared" si="3"/>
        <v>23</v>
      </c>
      <c r="Q43">
        <f>VLOOKUP(C43,Locs!A:C,3,0)</f>
        <v>23</v>
      </c>
      <c r="R43">
        <f>VLOOKUP(C43,Locs!A:F,6,0)</f>
        <v>1</v>
      </c>
      <c r="S43">
        <f t="shared" si="4"/>
        <v>0</v>
      </c>
      <c r="T43" t="s">
        <v>767</v>
      </c>
      <c r="U43">
        <v>23</v>
      </c>
    </row>
    <row r="44" spans="1:21" x14ac:dyDescent="0.45">
      <c r="A44">
        <v>38</v>
      </c>
      <c r="B44" t="str">
        <f t="shared" si="0"/>
        <v>LongestPrefix.dfy-1</v>
      </c>
      <c r="C44" t="s">
        <v>7</v>
      </c>
      <c r="D44">
        <v>1</v>
      </c>
      <c r="E44">
        <v>0</v>
      </c>
      <c r="F44">
        <v>4.9020999999999999</v>
      </c>
      <c r="G44">
        <v>0.81920000000000004</v>
      </c>
      <c r="H44">
        <v>4.8806000000000003</v>
      </c>
      <c r="I44">
        <v>1</v>
      </c>
      <c r="J44">
        <v>0</v>
      </c>
      <c r="K44">
        <v>0</v>
      </c>
      <c r="L44">
        <f t="shared" si="1"/>
        <v>0</v>
      </c>
      <c r="M44">
        <f t="shared" si="2"/>
        <v>0</v>
      </c>
      <c r="N44">
        <f t="shared" si="5"/>
        <v>0</v>
      </c>
      <c r="O44">
        <f t="shared" si="6"/>
        <v>0</v>
      </c>
      <c r="P44">
        <f t="shared" si="3"/>
        <v>19</v>
      </c>
      <c r="Q44">
        <f>VLOOKUP(C44,Locs!A:C,3,0)</f>
        <v>20</v>
      </c>
      <c r="R44">
        <f>VLOOKUP(C44,Locs!A:F,6,0)</f>
        <v>1</v>
      </c>
      <c r="S44">
        <f t="shared" si="4"/>
        <v>0</v>
      </c>
      <c r="T44" t="s">
        <v>355</v>
      </c>
      <c r="U44">
        <v>19</v>
      </c>
    </row>
    <row r="45" spans="1:21" x14ac:dyDescent="0.45">
      <c r="A45">
        <v>39</v>
      </c>
      <c r="B45" t="str">
        <f t="shared" si="0"/>
        <v>LongestPrefix.dfy-2</v>
      </c>
      <c r="C45" t="s">
        <v>7</v>
      </c>
      <c r="D45">
        <v>2</v>
      </c>
      <c r="E45">
        <v>0</v>
      </c>
      <c r="F45">
        <v>4.7869999999999999</v>
      </c>
      <c r="G45">
        <v>0.87360000000000004</v>
      </c>
      <c r="H45">
        <v>4.7834000000000003</v>
      </c>
      <c r="I45">
        <v>1</v>
      </c>
      <c r="J45">
        <v>0</v>
      </c>
      <c r="K45">
        <v>0</v>
      </c>
      <c r="L45">
        <f t="shared" si="1"/>
        <v>0</v>
      </c>
      <c r="M45">
        <f t="shared" si="2"/>
        <v>0</v>
      </c>
      <c r="N45">
        <f t="shared" si="5"/>
        <v>0</v>
      </c>
      <c r="O45">
        <f t="shared" si="6"/>
        <v>0</v>
      </c>
      <c r="P45">
        <f t="shared" si="3"/>
        <v>19</v>
      </c>
      <c r="Q45">
        <f>VLOOKUP(C45,Locs!A:C,3,0)</f>
        <v>20</v>
      </c>
      <c r="R45">
        <f>VLOOKUP(C45,Locs!A:F,6,0)</f>
        <v>1</v>
      </c>
      <c r="S45">
        <f t="shared" si="4"/>
        <v>0</v>
      </c>
      <c r="T45" t="s">
        <v>356</v>
      </c>
      <c r="U45">
        <v>19</v>
      </c>
    </row>
    <row r="46" spans="1:21" x14ac:dyDescent="0.45">
      <c r="A46">
        <v>40</v>
      </c>
      <c r="B46" t="str">
        <f t="shared" si="0"/>
        <v>LongestPrefix.dfy-3</v>
      </c>
      <c r="C46" t="s">
        <v>7</v>
      </c>
      <c r="D46">
        <v>3</v>
      </c>
      <c r="E46">
        <v>0</v>
      </c>
      <c r="F46">
        <v>4.9188999999999998</v>
      </c>
      <c r="G46">
        <v>0.88690000000000002</v>
      </c>
      <c r="H46">
        <v>4.9165999999999999</v>
      </c>
      <c r="I46">
        <v>1</v>
      </c>
      <c r="J46">
        <v>0</v>
      </c>
      <c r="K46">
        <v>0</v>
      </c>
      <c r="L46">
        <f t="shared" si="1"/>
        <v>0</v>
      </c>
      <c r="M46">
        <f t="shared" si="2"/>
        <v>0</v>
      </c>
      <c r="N46">
        <f t="shared" si="5"/>
        <v>0</v>
      </c>
      <c r="O46">
        <f t="shared" si="6"/>
        <v>0</v>
      </c>
      <c r="P46">
        <f t="shared" si="3"/>
        <v>19</v>
      </c>
      <c r="Q46">
        <f>VLOOKUP(C46,Locs!A:C,3,0)</f>
        <v>20</v>
      </c>
      <c r="R46">
        <f>VLOOKUP(C46,Locs!A:F,6,0)</f>
        <v>1</v>
      </c>
      <c r="S46">
        <f t="shared" si="4"/>
        <v>0</v>
      </c>
      <c r="T46" t="s">
        <v>357</v>
      </c>
      <c r="U46">
        <v>19</v>
      </c>
    </row>
    <row r="47" spans="1:21" x14ac:dyDescent="0.45">
      <c r="A47">
        <v>41</v>
      </c>
      <c r="B47" t="str">
        <f t="shared" si="0"/>
        <v>LongestPrefix.dfy-4</v>
      </c>
      <c r="C47" t="s">
        <v>7</v>
      </c>
      <c r="D47">
        <v>4</v>
      </c>
      <c r="E47">
        <v>0</v>
      </c>
      <c r="F47">
        <v>5.0176999999999996</v>
      </c>
      <c r="G47">
        <v>0.91879999999999995</v>
      </c>
      <c r="H47">
        <v>5.0156000000000001</v>
      </c>
      <c r="I47">
        <v>1</v>
      </c>
      <c r="J47">
        <v>0</v>
      </c>
      <c r="K47">
        <v>0</v>
      </c>
      <c r="L47">
        <f t="shared" si="1"/>
        <v>0</v>
      </c>
      <c r="M47">
        <f t="shared" si="2"/>
        <v>0</v>
      </c>
      <c r="N47">
        <f t="shared" si="5"/>
        <v>0</v>
      </c>
      <c r="O47">
        <f t="shared" si="6"/>
        <v>0</v>
      </c>
      <c r="P47">
        <f t="shared" si="3"/>
        <v>19</v>
      </c>
      <c r="Q47">
        <f>VLOOKUP(C47,Locs!A:C,3,0)</f>
        <v>20</v>
      </c>
      <c r="R47">
        <f>VLOOKUP(C47,Locs!A:F,6,0)</f>
        <v>1</v>
      </c>
      <c r="S47">
        <f t="shared" si="4"/>
        <v>0</v>
      </c>
      <c r="T47" t="s">
        <v>1121</v>
      </c>
      <c r="U47">
        <v>19</v>
      </c>
    </row>
    <row r="48" spans="1:21" x14ac:dyDescent="0.45">
      <c r="A48">
        <v>42</v>
      </c>
      <c r="B48" t="str">
        <f t="shared" si="0"/>
        <v>LongestPrefix.dfy-5</v>
      </c>
      <c r="C48" t="s">
        <v>7</v>
      </c>
      <c r="D48">
        <v>5</v>
      </c>
      <c r="E48">
        <v>0</v>
      </c>
      <c r="F48">
        <v>4.9027000000000003</v>
      </c>
      <c r="G48">
        <v>0.95109999999999995</v>
      </c>
      <c r="H48">
        <v>4.9013</v>
      </c>
      <c r="I48">
        <v>1</v>
      </c>
      <c r="J48">
        <v>0</v>
      </c>
      <c r="K48">
        <v>0</v>
      </c>
      <c r="L48">
        <f t="shared" si="1"/>
        <v>0</v>
      </c>
      <c r="M48">
        <f t="shared" si="2"/>
        <v>0</v>
      </c>
      <c r="N48">
        <f t="shared" si="5"/>
        <v>0</v>
      </c>
      <c r="O48">
        <f t="shared" si="6"/>
        <v>0</v>
      </c>
      <c r="P48">
        <f t="shared" si="3"/>
        <v>19</v>
      </c>
      <c r="Q48">
        <f>VLOOKUP(C48,Locs!A:C,3,0)</f>
        <v>20</v>
      </c>
      <c r="R48">
        <f>VLOOKUP(C48,Locs!A:F,6,0)</f>
        <v>1</v>
      </c>
      <c r="S48">
        <f t="shared" si="4"/>
        <v>0</v>
      </c>
      <c r="T48" t="s">
        <v>1122</v>
      </c>
      <c r="U48">
        <v>19</v>
      </c>
    </row>
    <row r="49" spans="1:21" x14ac:dyDescent="0.45">
      <c r="A49">
        <v>43</v>
      </c>
      <c r="B49" t="str">
        <f t="shared" si="0"/>
        <v>MakeBuckets.dfy-1</v>
      </c>
      <c r="C49" t="s">
        <v>8</v>
      </c>
      <c r="D49">
        <v>1</v>
      </c>
      <c r="E49">
        <v>0</v>
      </c>
      <c r="F49">
        <v>12.972300000000001</v>
      </c>
      <c r="G49">
        <v>1.8413999999999999</v>
      </c>
      <c r="H49">
        <v>12.9499</v>
      </c>
      <c r="I49">
        <v>-1</v>
      </c>
      <c r="J49">
        <v>0</v>
      </c>
      <c r="K49">
        <v>0</v>
      </c>
      <c r="L49">
        <f t="shared" si="1"/>
        <v>0</v>
      </c>
      <c r="M49">
        <f t="shared" si="2"/>
        <v>0</v>
      </c>
      <c r="N49">
        <f t="shared" si="5"/>
        <v>0</v>
      </c>
      <c r="O49">
        <f t="shared" si="6"/>
        <v>0</v>
      </c>
      <c r="P49">
        <f t="shared" si="3"/>
        <v>74</v>
      </c>
      <c r="Q49">
        <f>VLOOKUP(C49,Locs!A:C,3,0)</f>
        <v>45</v>
      </c>
      <c r="R49">
        <f>VLOOKUP(C49,Locs!A:F,6,0)</f>
        <v>4</v>
      </c>
      <c r="S49">
        <f t="shared" si="4"/>
        <v>0</v>
      </c>
      <c r="T49" t="s">
        <v>358</v>
      </c>
      <c r="U49">
        <v>74</v>
      </c>
    </row>
    <row r="50" spans="1:21" x14ac:dyDescent="0.45">
      <c r="A50">
        <v>44</v>
      </c>
      <c r="B50" t="str">
        <f t="shared" si="0"/>
        <v>MakeBuckets.dfy-2</v>
      </c>
      <c r="C50" t="s">
        <v>8</v>
      </c>
      <c r="D50">
        <v>2</v>
      </c>
      <c r="E50">
        <v>0</v>
      </c>
      <c r="F50">
        <v>14.0138</v>
      </c>
      <c r="G50">
        <v>1.7929999999999999</v>
      </c>
      <c r="H50">
        <v>14.012499999999999</v>
      </c>
      <c r="I50">
        <v>1</v>
      </c>
      <c r="J50">
        <v>0</v>
      </c>
      <c r="K50">
        <v>0</v>
      </c>
      <c r="L50">
        <f t="shared" si="1"/>
        <v>0</v>
      </c>
      <c r="M50">
        <f t="shared" si="2"/>
        <v>0</v>
      </c>
      <c r="N50">
        <f t="shared" si="5"/>
        <v>0</v>
      </c>
      <c r="O50">
        <f t="shared" si="6"/>
        <v>0</v>
      </c>
      <c r="P50">
        <f t="shared" si="3"/>
        <v>70</v>
      </c>
      <c r="Q50">
        <f>VLOOKUP(C50,Locs!A:C,3,0)</f>
        <v>45</v>
      </c>
      <c r="R50">
        <f>VLOOKUP(C50,Locs!A:F,6,0)</f>
        <v>4</v>
      </c>
      <c r="S50">
        <f t="shared" si="4"/>
        <v>0</v>
      </c>
      <c r="T50" t="s">
        <v>359</v>
      </c>
      <c r="U50">
        <v>70</v>
      </c>
    </row>
    <row r="51" spans="1:21" x14ac:dyDescent="0.45">
      <c r="A51">
        <v>45</v>
      </c>
      <c r="B51" t="str">
        <f t="shared" si="0"/>
        <v>MakeBuckets.dfy-3</v>
      </c>
      <c r="C51" t="s">
        <v>8</v>
      </c>
      <c r="D51">
        <v>3</v>
      </c>
      <c r="E51">
        <v>0</v>
      </c>
      <c r="F51">
        <v>13.993600000000001</v>
      </c>
      <c r="G51">
        <v>1.7851999999999999</v>
      </c>
      <c r="H51">
        <v>13.991899999999999</v>
      </c>
      <c r="I51">
        <v>1</v>
      </c>
      <c r="J51">
        <v>0</v>
      </c>
      <c r="K51">
        <v>0</v>
      </c>
      <c r="L51">
        <f t="shared" si="1"/>
        <v>0</v>
      </c>
      <c r="M51">
        <f t="shared" si="2"/>
        <v>0</v>
      </c>
      <c r="N51">
        <f t="shared" si="5"/>
        <v>0</v>
      </c>
      <c r="O51">
        <f t="shared" si="6"/>
        <v>0</v>
      </c>
      <c r="P51">
        <f t="shared" si="3"/>
        <v>70</v>
      </c>
      <c r="Q51">
        <f>VLOOKUP(C51,Locs!A:C,3,0)</f>
        <v>45</v>
      </c>
      <c r="R51">
        <f>VLOOKUP(C51,Locs!A:F,6,0)</f>
        <v>4</v>
      </c>
      <c r="S51">
        <f t="shared" si="4"/>
        <v>0</v>
      </c>
      <c r="T51" t="s">
        <v>360</v>
      </c>
      <c r="U51">
        <v>70</v>
      </c>
    </row>
    <row r="52" spans="1:21" x14ac:dyDescent="0.45">
      <c r="A52">
        <v>46</v>
      </c>
      <c r="B52" t="str">
        <f t="shared" si="0"/>
        <v>MakeBuckets.dfy-4</v>
      </c>
      <c r="C52" t="s">
        <v>8</v>
      </c>
      <c r="D52">
        <v>4</v>
      </c>
      <c r="E52">
        <v>0</v>
      </c>
      <c r="F52">
        <v>11.7148</v>
      </c>
      <c r="G52">
        <v>1.8028</v>
      </c>
      <c r="H52">
        <v>11.713100000000001</v>
      </c>
      <c r="I52">
        <v>-1</v>
      </c>
      <c r="J52">
        <v>0</v>
      </c>
      <c r="K52">
        <v>0</v>
      </c>
      <c r="L52">
        <f t="shared" si="1"/>
        <v>0</v>
      </c>
      <c r="M52">
        <f t="shared" si="2"/>
        <v>0</v>
      </c>
      <c r="N52">
        <f t="shared" si="5"/>
        <v>0</v>
      </c>
      <c r="O52">
        <f t="shared" si="6"/>
        <v>0</v>
      </c>
      <c r="P52">
        <f t="shared" si="3"/>
        <v>64</v>
      </c>
      <c r="Q52">
        <f>VLOOKUP(C52,Locs!A:C,3,0)</f>
        <v>45</v>
      </c>
      <c r="R52">
        <f>VLOOKUP(C52,Locs!A:F,6,0)</f>
        <v>4</v>
      </c>
      <c r="S52">
        <f t="shared" si="4"/>
        <v>0</v>
      </c>
      <c r="T52" t="s">
        <v>687</v>
      </c>
      <c r="U52">
        <v>64</v>
      </c>
    </row>
    <row r="53" spans="1:21" x14ac:dyDescent="0.45">
      <c r="A53">
        <v>47</v>
      </c>
      <c r="B53" t="str">
        <f t="shared" si="0"/>
        <v>MakeBuckets.dfy-5</v>
      </c>
      <c r="C53" t="s">
        <v>8</v>
      </c>
      <c r="D53">
        <v>5</v>
      </c>
      <c r="E53">
        <v>0</v>
      </c>
      <c r="F53">
        <v>15.793799999999999</v>
      </c>
      <c r="G53">
        <v>1.7917000000000001</v>
      </c>
      <c r="H53">
        <v>15.7926</v>
      </c>
      <c r="I53">
        <v>-1</v>
      </c>
      <c r="J53">
        <v>0</v>
      </c>
      <c r="K53">
        <v>0</v>
      </c>
      <c r="L53">
        <f t="shared" si="1"/>
        <v>0</v>
      </c>
      <c r="M53">
        <f t="shared" si="2"/>
        <v>0</v>
      </c>
      <c r="N53">
        <f t="shared" si="5"/>
        <v>0</v>
      </c>
      <c r="O53">
        <f t="shared" si="6"/>
        <v>0</v>
      </c>
      <c r="P53">
        <f t="shared" si="3"/>
        <v>64</v>
      </c>
      <c r="Q53">
        <f>VLOOKUP(C53,Locs!A:C,3,0)</f>
        <v>45</v>
      </c>
      <c r="R53">
        <f>VLOOKUP(C53,Locs!A:F,6,0)</f>
        <v>4</v>
      </c>
      <c r="S53">
        <f t="shared" si="4"/>
        <v>0</v>
      </c>
      <c r="T53" t="s">
        <v>688</v>
      </c>
      <c r="U53">
        <v>64</v>
      </c>
    </row>
    <row r="54" spans="1:21" x14ac:dyDescent="0.45">
      <c r="A54">
        <v>48</v>
      </c>
      <c r="B54" t="str">
        <f t="shared" si="0"/>
        <v>MaxDistEqual.dfy-1</v>
      </c>
      <c r="C54" t="s">
        <v>304</v>
      </c>
      <c r="D54">
        <v>1</v>
      </c>
      <c r="E54">
        <v>-1</v>
      </c>
      <c r="F54">
        <v>17.623000000000001</v>
      </c>
      <c r="G54">
        <v>0.45019999999999999</v>
      </c>
      <c r="H54">
        <v>17.599799999999998</v>
      </c>
      <c r="I54">
        <v>-1</v>
      </c>
      <c r="J54">
        <v>-1</v>
      </c>
      <c r="K54">
        <v>-1</v>
      </c>
      <c r="L54">
        <f t="shared" si="1"/>
        <v>1</v>
      </c>
      <c r="M54">
        <f t="shared" si="2"/>
        <v>2</v>
      </c>
      <c r="N54">
        <f t="shared" si="5"/>
        <v>0.66666666666666663</v>
      </c>
      <c r="O54">
        <f t="shared" si="6"/>
        <v>1</v>
      </c>
      <c r="P54">
        <f t="shared" si="3"/>
        <v>70</v>
      </c>
      <c r="Q54">
        <f>VLOOKUP(C54,Locs!A:C,3,0)</f>
        <v>39</v>
      </c>
      <c r="R54">
        <f>VLOOKUP(C54,Locs!A:F,6,0)</f>
        <v>2</v>
      </c>
      <c r="S54">
        <f t="shared" si="4"/>
        <v>2</v>
      </c>
      <c r="T54" t="s">
        <v>361</v>
      </c>
      <c r="U54">
        <v>70</v>
      </c>
    </row>
    <row r="55" spans="1:21" x14ac:dyDescent="0.45">
      <c r="A55">
        <v>49</v>
      </c>
      <c r="B55" t="str">
        <f t="shared" si="0"/>
        <v>MaxDistEqual.dfy-2</v>
      </c>
      <c r="C55" t="s">
        <v>304</v>
      </c>
      <c r="D55">
        <v>2</v>
      </c>
      <c r="E55">
        <v>1</v>
      </c>
      <c r="F55">
        <v>18.2881</v>
      </c>
      <c r="G55">
        <v>1.0717000000000001</v>
      </c>
      <c r="H55">
        <v>18.2865</v>
      </c>
      <c r="I55">
        <v>1</v>
      </c>
      <c r="J55">
        <v>1</v>
      </c>
      <c r="K55">
        <v>1</v>
      </c>
      <c r="L55">
        <f t="shared" si="1"/>
        <v>1</v>
      </c>
      <c r="M55">
        <f t="shared" si="2"/>
        <v>2</v>
      </c>
      <c r="N55">
        <f t="shared" si="5"/>
        <v>0.66666666666666663</v>
      </c>
      <c r="O55">
        <f t="shared" si="6"/>
        <v>1</v>
      </c>
      <c r="P55">
        <f t="shared" si="3"/>
        <v>95</v>
      </c>
      <c r="Q55">
        <f>VLOOKUP(C55,Locs!A:C,3,0)</f>
        <v>39</v>
      </c>
      <c r="R55">
        <f>VLOOKUP(C55,Locs!A:F,6,0)</f>
        <v>2</v>
      </c>
      <c r="S55">
        <f t="shared" si="4"/>
        <v>2</v>
      </c>
      <c r="T55" t="s">
        <v>362</v>
      </c>
      <c r="U55">
        <v>95</v>
      </c>
    </row>
    <row r="56" spans="1:21" x14ac:dyDescent="0.45">
      <c r="A56">
        <v>50</v>
      </c>
      <c r="B56" t="str">
        <f t="shared" si="0"/>
        <v>Merge.dfy-1</v>
      </c>
      <c r="C56" t="s">
        <v>200</v>
      </c>
      <c r="D56">
        <v>1</v>
      </c>
      <c r="E56">
        <v>0</v>
      </c>
      <c r="F56">
        <v>13.157999999999999</v>
      </c>
      <c r="G56">
        <v>1.7662</v>
      </c>
      <c r="H56">
        <v>13.137499999999999</v>
      </c>
      <c r="I56">
        <v>-1</v>
      </c>
      <c r="J56">
        <v>0</v>
      </c>
      <c r="K56">
        <v>0</v>
      </c>
      <c r="L56">
        <f t="shared" si="1"/>
        <v>0</v>
      </c>
      <c r="M56">
        <f t="shared" si="2"/>
        <v>0</v>
      </c>
      <c r="N56">
        <f t="shared" si="5"/>
        <v>0</v>
      </c>
      <c r="O56">
        <f t="shared" si="6"/>
        <v>0</v>
      </c>
      <c r="P56">
        <f t="shared" si="3"/>
        <v>53</v>
      </c>
      <c r="Q56">
        <f>VLOOKUP(C56,Locs!A:C,3,0)</f>
        <v>42</v>
      </c>
      <c r="R56">
        <f>VLOOKUP(C56,Locs!A:F,6,0)</f>
        <v>6</v>
      </c>
      <c r="S56">
        <f t="shared" si="4"/>
        <v>0</v>
      </c>
      <c r="T56" t="s">
        <v>364</v>
      </c>
      <c r="U56">
        <v>53</v>
      </c>
    </row>
    <row r="57" spans="1:21" x14ac:dyDescent="0.45">
      <c r="A57">
        <v>51</v>
      </c>
      <c r="B57" t="str">
        <f t="shared" si="0"/>
        <v>Merge.dfy-2</v>
      </c>
      <c r="C57" t="s">
        <v>200</v>
      </c>
      <c r="D57">
        <v>2</v>
      </c>
      <c r="E57">
        <v>0</v>
      </c>
      <c r="F57">
        <v>13.7921</v>
      </c>
      <c r="G57">
        <v>1.7346999999999999</v>
      </c>
      <c r="H57">
        <v>13.7906</v>
      </c>
      <c r="I57">
        <v>-1</v>
      </c>
      <c r="J57">
        <v>0</v>
      </c>
      <c r="K57">
        <v>0</v>
      </c>
      <c r="L57">
        <f t="shared" si="1"/>
        <v>0</v>
      </c>
      <c r="M57">
        <f t="shared" si="2"/>
        <v>0</v>
      </c>
      <c r="N57">
        <f t="shared" si="5"/>
        <v>0</v>
      </c>
      <c r="O57">
        <f t="shared" si="6"/>
        <v>0</v>
      </c>
      <c r="P57">
        <f t="shared" si="3"/>
        <v>56</v>
      </c>
      <c r="Q57">
        <f>VLOOKUP(C57,Locs!A:C,3,0)</f>
        <v>42</v>
      </c>
      <c r="R57">
        <f>VLOOKUP(C57,Locs!A:F,6,0)</f>
        <v>6</v>
      </c>
      <c r="S57">
        <f t="shared" si="4"/>
        <v>0</v>
      </c>
      <c r="T57" t="s">
        <v>365</v>
      </c>
      <c r="U57">
        <v>56</v>
      </c>
    </row>
    <row r="58" spans="1:21" x14ac:dyDescent="0.45">
      <c r="A58">
        <v>52</v>
      </c>
      <c r="B58" t="str">
        <f t="shared" si="0"/>
        <v>Merge.dfy-3</v>
      </c>
      <c r="C58" t="s">
        <v>200</v>
      </c>
      <c r="D58">
        <v>3</v>
      </c>
      <c r="E58">
        <v>0</v>
      </c>
      <c r="F58">
        <v>11.755800000000001</v>
      </c>
      <c r="G58">
        <v>1.7458</v>
      </c>
      <c r="H58">
        <v>11.754300000000001</v>
      </c>
      <c r="I58">
        <v>-1</v>
      </c>
      <c r="J58">
        <v>0</v>
      </c>
      <c r="K58">
        <v>0</v>
      </c>
      <c r="L58">
        <f t="shared" si="1"/>
        <v>0</v>
      </c>
      <c r="M58">
        <f t="shared" si="2"/>
        <v>0</v>
      </c>
      <c r="N58">
        <f t="shared" si="5"/>
        <v>0</v>
      </c>
      <c r="O58">
        <f t="shared" si="6"/>
        <v>0</v>
      </c>
      <c r="P58">
        <f t="shared" si="3"/>
        <v>58</v>
      </c>
      <c r="Q58">
        <f>VLOOKUP(C58,Locs!A:C,3,0)</f>
        <v>42</v>
      </c>
      <c r="R58">
        <f>VLOOKUP(C58,Locs!A:F,6,0)</f>
        <v>6</v>
      </c>
      <c r="S58">
        <f t="shared" si="4"/>
        <v>0</v>
      </c>
      <c r="T58" t="s">
        <v>366</v>
      </c>
      <c r="U58">
        <v>58</v>
      </c>
    </row>
    <row r="59" spans="1:21" x14ac:dyDescent="0.45">
      <c r="A59">
        <v>53</v>
      </c>
      <c r="B59" t="str">
        <f t="shared" si="0"/>
        <v>Merge.dfy-4</v>
      </c>
      <c r="C59" t="s">
        <v>200</v>
      </c>
      <c r="D59">
        <v>4</v>
      </c>
      <c r="E59">
        <v>0</v>
      </c>
      <c r="F59">
        <v>10.421799999999999</v>
      </c>
      <c r="G59">
        <v>1.7583</v>
      </c>
      <c r="H59">
        <v>10.420500000000001</v>
      </c>
      <c r="I59">
        <v>-1</v>
      </c>
      <c r="J59">
        <v>0</v>
      </c>
      <c r="K59">
        <v>0</v>
      </c>
      <c r="L59">
        <f t="shared" si="1"/>
        <v>0</v>
      </c>
      <c r="M59">
        <f t="shared" si="2"/>
        <v>0</v>
      </c>
      <c r="N59">
        <f t="shared" si="5"/>
        <v>0</v>
      </c>
      <c r="O59">
        <f t="shared" si="6"/>
        <v>0</v>
      </c>
      <c r="P59">
        <f t="shared" si="3"/>
        <v>51</v>
      </c>
      <c r="Q59">
        <f>VLOOKUP(C59,Locs!A:C,3,0)</f>
        <v>42</v>
      </c>
      <c r="R59">
        <f>VLOOKUP(C59,Locs!A:F,6,0)</f>
        <v>6</v>
      </c>
      <c r="S59">
        <f t="shared" si="4"/>
        <v>0</v>
      </c>
      <c r="T59" t="s">
        <v>772</v>
      </c>
      <c r="U59">
        <v>51</v>
      </c>
    </row>
    <row r="60" spans="1:21" x14ac:dyDescent="0.45">
      <c r="A60">
        <v>54</v>
      </c>
      <c r="B60" t="str">
        <f t="shared" si="0"/>
        <v>Merge.dfy-5</v>
      </c>
      <c r="C60" t="s">
        <v>200</v>
      </c>
      <c r="D60">
        <v>5</v>
      </c>
      <c r="E60">
        <v>0</v>
      </c>
      <c r="F60">
        <v>14.3743</v>
      </c>
      <c r="G60">
        <v>1.7493000000000001</v>
      </c>
      <c r="H60">
        <v>14.372999999999999</v>
      </c>
      <c r="I60">
        <v>-1</v>
      </c>
      <c r="J60">
        <v>0</v>
      </c>
      <c r="K60">
        <v>0</v>
      </c>
      <c r="L60">
        <f t="shared" si="1"/>
        <v>0</v>
      </c>
      <c r="M60">
        <f t="shared" si="2"/>
        <v>0</v>
      </c>
      <c r="N60">
        <f t="shared" si="5"/>
        <v>0</v>
      </c>
      <c r="O60">
        <f t="shared" si="6"/>
        <v>0</v>
      </c>
      <c r="P60">
        <f t="shared" si="3"/>
        <v>58</v>
      </c>
      <c r="Q60">
        <f>VLOOKUP(C60,Locs!A:C,3,0)</f>
        <v>42</v>
      </c>
      <c r="R60">
        <f>VLOOKUP(C60,Locs!A:F,6,0)</f>
        <v>6</v>
      </c>
      <c r="S60">
        <f t="shared" si="4"/>
        <v>0</v>
      </c>
      <c r="T60" t="s">
        <v>908</v>
      </c>
      <c r="U60">
        <v>58</v>
      </c>
    </row>
    <row r="61" spans="1:21" x14ac:dyDescent="0.45">
      <c r="A61">
        <v>55</v>
      </c>
      <c r="B61" t="str">
        <f t="shared" si="0"/>
        <v>Mode.dfy-1</v>
      </c>
      <c r="C61" t="s">
        <v>305</v>
      </c>
      <c r="D61">
        <v>1</v>
      </c>
      <c r="E61">
        <v>0</v>
      </c>
      <c r="F61">
        <v>10.321899999999999</v>
      </c>
      <c r="G61">
        <v>1.6980999999999999</v>
      </c>
      <c r="H61">
        <v>10.302300000000001</v>
      </c>
      <c r="I61">
        <v>-1</v>
      </c>
      <c r="J61">
        <v>0</v>
      </c>
      <c r="K61">
        <v>0</v>
      </c>
      <c r="L61">
        <f t="shared" si="1"/>
        <v>0</v>
      </c>
      <c r="M61">
        <f t="shared" si="2"/>
        <v>0</v>
      </c>
      <c r="N61">
        <f t="shared" si="5"/>
        <v>0</v>
      </c>
      <c r="O61">
        <f t="shared" si="6"/>
        <v>0</v>
      </c>
      <c r="P61">
        <f t="shared" si="3"/>
        <v>47</v>
      </c>
      <c r="Q61">
        <f>VLOOKUP(C61,Locs!A:C,3,0)</f>
        <v>46</v>
      </c>
      <c r="R61">
        <f>VLOOKUP(C61,Locs!A:F,6,0)</f>
        <v>3</v>
      </c>
      <c r="S61">
        <f t="shared" si="4"/>
        <v>0</v>
      </c>
      <c r="T61" t="s">
        <v>367</v>
      </c>
      <c r="U61">
        <v>47</v>
      </c>
    </row>
    <row r="62" spans="1:21" x14ac:dyDescent="0.45">
      <c r="A62">
        <v>56</v>
      </c>
      <c r="B62" t="str">
        <f t="shared" si="0"/>
        <v>Mode.dfy-2</v>
      </c>
      <c r="C62" t="s">
        <v>305</v>
      </c>
      <c r="D62">
        <v>2</v>
      </c>
      <c r="E62">
        <v>0</v>
      </c>
      <c r="F62">
        <v>10.2018</v>
      </c>
      <c r="G62">
        <v>1.7901</v>
      </c>
      <c r="H62">
        <v>10.200200000000001</v>
      </c>
      <c r="I62">
        <v>-1</v>
      </c>
      <c r="J62">
        <v>0</v>
      </c>
      <c r="K62">
        <v>0</v>
      </c>
      <c r="L62">
        <f t="shared" si="1"/>
        <v>0</v>
      </c>
      <c r="M62">
        <f t="shared" si="2"/>
        <v>0</v>
      </c>
      <c r="N62">
        <f t="shared" si="5"/>
        <v>0</v>
      </c>
      <c r="O62">
        <f t="shared" si="6"/>
        <v>0</v>
      </c>
      <c r="P62">
        <f t="shared" si="3"/>
        <v>47</v>
      </c>
      <c r="Q62">
        <f>VLOOKUP(C62,Locs!A:C,3,0)</f>
        <v>46</v>
      </c>
      <c r="R62">
        <f>VLOOKUP(C62,Locs!A:F,6,0)</f>
        <v>3</v>
      </c>
      <c r="S62">
        <f t="shared" si="4"/>
        <v>0</v>
      </c>
      <c r="T62" t="s">
        <v>368</v>
      </c>
      <c r="U62">
        <v>47</v>
      </c>
    </row>
    <row r="63" spans="1:21" x14ac:dyDescent="0.45">
      <c r="A63">
        <v>57</v>
      </c>
      <c r="B63" t="str">
        <f t="shared" si="0"/>
        <v>Mode.dfy-3</v>
      </c>
      <c r="C63" t="s">
        <v>305</v>
      </c>
      <c r="D63">
        <v>3</v>
      </c>
      <c r="E63">
        <v>0</v>
      </c>
      <c r="F63">
        <v>10.3513</v>
      </c>
      <c r="G63">
        <v>1.7444</v>
      </c>
      <c r="H63">
        <v>10.3492</v>
      </c>
      <c r="I63">
        <v>-1</v>
      </c>
      <c r="J63">
        <v>0</v>
      </c>
      <c r="K63">
        <v>0</v>
      </c>
      <c r="L63">
        <f t="shared" si="1"/>
        <v>0</v>
      </c>
      <c r="M63">
        <f t="shared" si="2"/>
        <v>0</v>
      </c>
      <c r="N63">
        <f t="shared" si="5"/>
        <v>0</v>
      </c>
      <c r="O63">
        <f t="shared" si="6"/>
        <v>0</v>
      </c>
      <c r="P63">
        <f t="shared" si="3"/>
        <v>47</v>
      </c>
      <c r="Q63">
        <f>VLOOKUP(C63,Locs!A:C,3,0)</f>
        <v>46</v>
      </c>
      <c r="R63">
        <f>VLOOKUP(C63,Locs!A:F,6,0)</f>
        <v>3</v>
      </c>
      <c r="S63">
        <f t="shared" si="4"/>
        <v>0</v>
      </c>
      <c r="T63" t="s">
        <v>369</v>
      </c>
      <c r="U63">
        <v>47</v>
      </c>
    </row>
    <row r="64" spans="1:21" x14ac:dyDescent="0.45">
      <c r="A64">
        <v>58</v>
      </c>
      <c r="B64" t="str">
        <f t="shared" si="0"/>
        <v>Mode.dfy-4</v>
      </c>
      <c r="C64" t="s">
        <v>305</v>
      </c>
      <c r="D64">
        <v>4</v>
      </c>
      <c r="E64">
        <v>0</v>
      </c>
      <c r="F64">
        <v>10.9785</v>
      </c>
      <c r="G64">
        <v>1.8238000000000001</v>
      </c>
      <c r="H64">
        <v>10.976699999999999</v>
      </c>
      <c r="I64">
        <v>-1</v>
      </c>
      <c r="J64">
        <v>0</v>
      </c>
      <c r="K64">
        <v>0</v>
      </c>
      <c r="L64">
        <f t="shared" si="1"/>
        <v>0</v>
      </c>
      <c r="M64">
        <f t="shared" si="2"/>
        <v>0</v>
      </c>
      <c r="N64">
        <f t="shared" si="5"/>
        <v>0</v>
      </c>
      <c r="O64">
        <f t="shared" si="6"/>
        <v>0</v>
      </c>
      <c r="P64">
        <f t="shared" si="3"/>
        <v>63</v>
      </c>
      <c r="Q64">
        <f>VLOOKUP(C64,Locs!A:C,3,0)</f>
        <v>46</v>
      </c>
      <c r="R64">
        <f>VLOOKUP(C64,Locs!A:F,6,0)</f>
        <v>3</v>
      </c>
      <c r="S64">
        <f t="shared" si="4"/>
        <v>0</v>
      </c>
      <c r="T64" t="s">
        <v>690</v>
      </c>
      <c r="U64">
        <v>63</v>
      </c>
    </row>
    <row r="65" spans="1:21" x14ac:dyDescent="0.45">
      <c r="A65">
        <v>59</v>
      </c>
      <c r="B65" t="str">
        <f t="shared" si="0"/>
        <v>Mode.dfy-5</v>
      </c>
      <c r="C65" t="s">
        <v>305</v>
      </c>
      <c r="D65">
        <v>5</v>
      </c>
      <c r="E65">
        <v>0</v>
      </c>
      <c r="F65">
        <v>9.4848999999999997</v>
      </c>
      <c r="G65">
        <v>1.7764</v>
      </c>
      <c r="H65">
        <v>9.4838000000000005</v>
      </c>
      <c r="I65">
        <v>-1</v>
      </c>
      <c r="J65">
        <v>0</v>
      </c>
      <c r="K65">
        <v>0</v>
      </c>
      <c r="L65">
        <f t="shared" si="1"/>
        <v>0</v>
      </c>
      <c r="M65">
        <f t="shared" si="2"/>
        <v>0</v>
      </c>
      <c r="N65">
        <f t="shared" si="5"/>
        <v>0</v>
      </c>
      <c r="O65">
        <f t="shared" si="6"/>
        <v>0</v>
      </c>
      <c r="P65">
        <f t="shared" si="3"/>
        <v>47</v>
      </c>
      <c r="Q65">
        <f>VLOOKUP(C65,Locs!A:C,3,0)</f>
        <v>46</v>
      </c>
      <c r="R65">
        <f>VLOOKUP(C65,Locs!A:F,6,0)</f>
        <v>3</v>
      </c>
      <c r="S65">
        <f t="shared" si="4"/>
        <v>0</v>
      </c>
      <c r="T65" t="s">
        <v>691</v>
      </c>
      <c r="U65">
        <v>47</v>
      </c>
    </row>
    <row r="66" spans="1:21" x14ac:dyDescent="0.45">
      <c r="A66">
        <v>60</v>
      </c>
      <c r="B66" t="str">
        <f t="shared" si="0"/>
        <v>PartitionOddEven.dfy-1</v>
      </c>
      <c r="C66" t="s">
        <v>9</v>
      </c>
      <c r="D66">
        <v>1</v>
      </c>
      <c r="E66">
        <v>0</v>
      </c>
      <c r="F66">
        <v>6.9371999999999998</v>
      </c>
      <c r="G66">
        <v>1.7504999999999999</v>
      </c>
      <c r="H66">
        <v>6.9169999999999998</v>
      </c>
      <c r="I66">
        <v>0</v>
      </c>
      <c r="J66">
        <v>0</v>
      </c>
      <c r="K66">
        <v>0</v>
      </c>
      <c r="L66">
        <f t="shared" ref="L66:L129" si="7">COUNTIFS(C:C,C66,E:E,1)</f>
        <v>0</v>
      </c>
      <c r="M66">
        <f t="shared" ref="M66:M129" si="8">_xlfn.MINIFS(D:D,C:C,C66,E:E,1)</f>
        <v>0</v>
      </c>
      <c r="N66">
        <f t="shared" si="5"/>
        <v>0</v>
      </c>
      <c r="O66">
        <f t="shared" si="6"/>
        <v>0</v>
      </c>
      <c r="P66">
        <f t="shared" ref="P66:P129" si="9">VLOOKUP(LEFT(C66,LEN(C66)-4)&amp;"_"&amp;D66&amp;"_llm.dfy",T:U,2,0)</f>
        <v>33</v>
      </c>
      <c r="Q66">
        <f>VLOOKUP(C66,Locs!A:C,3,0)</f>
        <v>30</v>
      </c>
      <c r="R66">
        <f>VLOOKUP(C66,Locs!A:F,6,0)</f>
        <v>1</v>
      </c>
      <c r="S66">
        <f t="shared" ref="S66:S129" si="10">_xlfn.MINIFS(D:D,C:C,C66,E:E,1)</f>
        <v>0</v>
      </c>
      <c r="T66" t="s">
        <v>370</v>
      </c>
      <c r="U66">
        <v>33</v>
      </c>
    </row>
    <row r="67" spans="1:21" x14ac:dyDescent="0.45">
      <c r="A67">
        <v>61</v>
      </c>
      <c r="B67" t="str">
        <f t="shared" si="0"/>
        <v>PartitionOddEven.dfy-2</v>
      </c>
      <c r="C67" t="s">
        <v>9</v>
      </c>
      <c r="D67">
        <v>2</v>
      </c>
      <c r="E67">
        <v>0</v>
      </c>
      <c r="F67">
        <v>8.3552</v>
      </c>
      <c r="G67">
        <v>63.104599999999998</v>
      </c>
      <c r="H67">
        <v>8.3537999999999997</v>
      </c>
      <c r="I67">
        <v>0</v>
      </c>
      <c r="J67">
        <v>0</v>
      </c>
      <c r="K67">
        <v>0</v>
      </c>
      <c r="L67">
        <f t="shared" si="7"/>
        <v>0</v>
      </c>
      <c r="M67">
        <f t="shared" si="8"/>
        <v>0</v>
      </c>
      <c r="N67">
        <f t="shared" ref="N67:N130" si="11">CHOOSE(L67+1,0,2/3,1,1)</f>
        <v>0</v>
      </c>
      <c r="O67">
        <f t="shared" ref="O67:O130" si="12">IF(L67&gt;0,1,0)</f>
        <v>0</v>
      </c>
      <c r="P67">
        <f t="shared" si="9"/>
        <v>33</v>
      </c>
      <c r="Q67">
        <f>VLOOKUP(C67,Locs!A:C,3,0)</f>
        <v>30</v>
      </c>
      <c r="R67">
        <f>VLOOKUP(C67,Locs!A:F,6,0)</f>
        <v>1</v>
      </c>
      <c r="S67">
        <f t="shared" si="10"/>
        <v>0</v>
      </c>
      <c r="T67" t="s">
        <v>371</v>
      </c>
      <c r="U67">
        <v>33</v>
      </c>
    </row>
    <row r="68" spans="1:21" x14ac:dyDescent="0.45">
      <c r="A68">
        <v>62</v>
      </c>
      <c r="B68" t="str">
        <f t="shared" si="0"/>
        <v>PartitionOddEven.dfy-3</v>
      </c>
      <c r="C68" t="s">
        <v>9</v>
      </c>
      <c r="D68">
        <v>3</v>
      </c>
      <c r="E68">
        <v>0</v>
      </c>
      <c r="F68">
        <v>9.8457000000000008</v>
      </c>
      <c r="G68">
        <v>65.413499999999999</v>
      </c>
      <c r="H68">
        <v>9.8443000000000005</v>
      </c>
      <c r="I68">
        <v>0</v>
      </c>
      <c r="J68">
        <v>0</v>
      </c>
      <c r="K68">
        <v>0</v>
      </c>
      <c r="L68">
        <f t="shared" si="7"/>
        <v>0</v>
      </c>
      <c r="M68">
        <f t="shared" si="8"/>
        <v>0</v>
      </c>
      <c r="N68">
        <f t="shared" si="11"/>
        <v>0</v>
      </c>
      <c r="O68">
        <f t="shared" si="12"/>
        <v>0</v>
      </c>
      <c r="P68">
        <f t="shared" si="9"/>
        <v>33</v>
      </c>
      <c r="Q68">
        <f>VLOOKUP(C68,Locs!A:C,3,0)</f>
        <v>30</v>
      </c>
      <c r="R68">
        <f>VLOOKUP(C68,Locs!A:F,6,0)</f>
        <v>1</v>
      </c>
      <c r="S68">
        <f t="shared" si="10"/>
        <v>0</v>
      </c>
      <c r="T68" t="s">
        <v>372</v>
      </c>
      <c r="U68">
        <v>33</v>
      </c>
    </row>
    <row r="69" spans="1:21" x14ac:dyDescent="0.45">
      <c r="A69">
        <v>63</v>
      </c>
      <c r="B69" t="str">
        <f t="shared" si="0"/>
        <v>PartitionOddEven.dfy-4</v>
      </c>
      <c r="C69" t="s">
        <v>9</v>
      </c>
      <c r="D69">
        <v>4</v>
      </c>
      <c r="E69">
        <v>0</v>
      </c>
      <c r="F69">
        <v>9.1115999999999993</v>
      </c>
      <c r="G69">
        <v>65.104699999999994</v>
      </c>
      <c r="H69">
        <v>9.1095000000000006</v>
      </c>
      <c r="I69">
        <v>0</v>
      </c>
      <c r="J69">
        <v>0</v>
      </c>
      <c r="K69">
        <v>0</v>
      </c>
      <c r="L69">
        <f t="shared" si="7"/>
        <v>0</v>
      </c>
      <c r="M69">
        <f t="shared" si="8"/>
        <v>0</v>
      </c>
      <c r="N69">
        <f t="shared" si="11"/>
        <v>0</v>
      </c>
      <c r="O69">
        <f t="shared" si="12"/>
        <v>0</v>
      </c>
      <c r="P69">
        <f t="shared" si="9"/>
        <v>33</v>
      </c>
      <c r="Q69">
        <f>VLOOKUP(C69,Locs!A:C,3,0)</f>
        <v>30</v>
      </c>
      <c r="R69">
        <f>VLOOKUP(C69,Locs!A:F,6,0)</f>
        <v>1</v>
      </c>
      <c r="S69">
        <f t="shared" si="10"/>
        <v>0</v>
      </c>
      <c r="T69" t="s">
        <v>1123</v>
      </c>
      <c r="U69">
        <v>33</v>
      </c>
    </row>
    <row r="70" spans="1:21" x14ac:dyDescent="0.45">
      <c r="A70">
        <v>64</v>
      </c>
      <c r="B70" t="str">
        <f t="shared" si="0"/>
        <v>PartitionOddEven.dfy-5</v>
      </c>
      <c r="C70" t="s">
        <v>9</v>
      </c>
      <c r="D70">
        <v>5</v>
      </c>
      <c r="E70">
        <v>0</v>
      </c>
      <c r="F70">
        <v>8.5259</v>
      </c>
      <c r="G70">
        <v>63.067999999999998</v>
      </c>
      <c r="H70">
        <v>8.5246999999999993</v>
      </c>
      <c r="I70">
        <v>0</v>
      </c>
      <c r="J70">
        <v>0</v>
      </c>
      <c r="K70">
        <v>0</v>
      </c>
      <c r="L70">
        <f t="shared" si="7"/>
        <v>0</v>
      </c>
      <c r="M70">
        <f t="shared" si="8"/>
        <v>0</v>
      </c>
      <c r="N70">
        <f t="shared" si="11"/>
        <v>0</v>
      </c>
      <c r="O70">
        <f t="shared" si="12"/>
        <v>0</v>
      </c>
      <c r="P70">
        <f t="shared" si="9"/>
        <v>33</v>
      </c>
      <c r="Q70">
        <f>VLOOKUP(C70,Locs!A:C,3,0)</f>
        <v>30</v>
      </c>
      <c r="R70">
        <f>VLOOKUP(C70,Locs!A:F,6,0)</f>
        <v>1</v>
      </c>
      <c r="S70">
        <f t="shared" si="10"/>
        <v>0</v>
      </c>
      <c r="T70" t="s">
        <v>1124</v>
      </c>
      <c r="U70">
        <v>33</v>
      </c>
    </row>
    <row r="71" spans="1:21" x14ac:dyDescent="0.45">
      <c r="A71">
        <v>65</v>
      </c>
      <c r="B71" t="str">
        <f t="shared" ref="B71:B134" si="13">C71&amp;"-"&amp;D71</f>
        <v>PrimeFactors.dfy-1</v>
      </c>
      <c r="C71" t="s">
        <v>306</v>
      </c>
      <c r="D71">
        <v>1</v>
      </c>
      <c r="E71">
        <v>0</v>
      </c>
      <c r="F71">
        <v>12.1463</v>
      </c>
      <c r="G71">
        <v>61.982599999999998</v>
      </c>
      <c r="H71">
        <v>12.125400000000001</v>
      </c>
      <c r="I71">
        <v>-1</v>
      </c>
      <c r="J71">
        <v>0</v>
      </c>
      <c r="K71">
        <v>0</v>
      </c>
      <c r="L71">
        <f t="shared" si="7"/>
        <v>0</v>
      </c>
      <c r="M71">
        <f t="shared" si="8"/>
        <v>0</v>
      </c>
      <c r="N71">
        <f t="shared" si="11"/>
        <v>0</v>
      </c>
      <c r="O71">
        <f t="shared" si="12"/>
        <v>0</v>
      </c>
      <c r="P71">
        <f t="shared" si="9"/>
        <v>82</v>
      </c>
      <c r="Q71">
        <f>VLOOKUP(C71,Locs!A:C,3,0)</f>
        <v>227</v>
      </c>
      <c r="R71">
        <f>VLOOKUP(C71,Locs!A:F,6,0)</f>
        <v>17</v>
      </c>
      <c r="S71">
        <f t="shared" si="10"/>
        <v>0</v>
      </c>
      <c r="T71" t="s">
        <v>373</v>
      </c>
      <c r="U71">
        <v>82</v>
      </c>
    </row>
    <row r="72" spans="1:21" x14ac:dyDescent="0.45">
      <c r="A72">
        <v>66</v>
      </c>
      <c r="B72" t="str">
        <f t="shared" si="13"/>
        <v>PrimeFactors.dfy-2</v>
      </c>
      <c r="C72" t="s">
        <v>306</v>
      </c>
      <c r="D72">
        <v>2</v>
      </c>
      <c r="E72">
        <v>0</v>
      </c>
      <c r="F72">
        <v>12.960800000000001</v>
      </c>
      <c r="G72">
        <v>61.971200000000003</v>
      </c>
      <c r="H72">
        <v>12.9587</v>
      </c>
      <c r="I72">
        <v>-1</v>
      </c>
      <c r="J72">
        <v>0</v>
      </c>
      <c r="K72">
        <v>0</v>
      </c>
      <c r="L72">
        <f t="shared" si="7"/>
        <v>0</v>
      </c>
      <c r="M72">
        <f t="shared" si="8"/>
        <v>0</v>
      </c>
      <c r="N72">
        <f t="shared" si="11"/>
        <v>0</v>
      </c>
      <c r="O72">
        <f t="shared" si="12"/>
        <v>0</v>
      </c>
      <c r="P72">
        <f t="shared" si="9"/>
        <v>54</v>
      </c>
      <c r="Q72">
        <f>VLOOKUP(C72,Locs!A:C,3,0)</f>
        <v>227</v>
      </c>
      <c r="R72">
        <f>VLOOKUP(C72,Locs!A:F,6,0)</f>
        <v>17</v>
      </c>
      <c r="S72">
        <f t="shared" si="10"/>
        <v>0</v>
      </c>
      <c r="T72" t="s">
        <v>374</v>
      </c>
      <c r="U72">
        <v>54</v>
      </c>
    </row>
    <row r="73" spans="1:21" x14ac:dyDescent="0.45">
      <c r="A73">
        <v>67</v>
      </c>
      <c r="B73" t="str">
        <f t="shared" si="13"/>
        <v>PrimeFactors.dfy-3</v>
      </c>
      <c r="C73" t="s">
        <v>306</v>
      </c>
      <c r="D73">
        <v>3</v>
      </c>
      <c r="E73">
        <v>0</v>
      </c>
      <c r="F73">
        <v>14.6046</v>
      </c>
      <c r="G73">
        <v>83.777199999999993</v>
      </c>
      <c r="H73">
        <v>14.603199999999999</v>
      </c>
      <c r="I73">
        <v>-1</v>
      </c>
      <c r="J73">
        <v>0</v>
      </c>
      <c r="K73">
        <v>0</v>
      </c>
      <c r="L73">
        <f t="shared" si="7"/>
        <v>0</v>
      </c>
      <c r="M73">
        <f t="shared" si="8"/>
        <v>0</v>
      </c>
      <c r="N73">
        <f t="shared" si="11"/>
        <v>0</v>
      </c>
      <c r="O73">
        <f t="shared" si="12"/>
        <v>0</v>
      </c>
      <c r="P73">
        <f t="shared" si="9"/>
        <v>72</v>
      </c>
      <c r="Q73">
        <f>VLOOKUP(C73,Locs!A:C,3,0)</f>
        <v>227</v>
      </c>
      <c r="R73">
        <f>VLOOKUP(C73,Locs!A:F,6,0)</f>
        <v>17</v>
      </c>
      <c r="S73">
        <f t="shared" si="10"/>
        <v>0</v>
      </c>
      <c r="T73" t="s">
        <v>375</v>
      </c>
      <c r="U73">
        <v>72</v>
      </c>
    </row>
    <row r="74" spans="1:21" x14ac:dyDescent="0.45">
      <c r="A74">
        <v>68</v>
      </c>
      <c r="B74" t="str">
        <f t="shared" si="13"/>
        <v>PrimeFactors.dfy-4</v>
      </c>
      <c r="C74" t="s">
        <v>306</v>
      </c>
      <c r="D74">
        <v>4</v>
      </c>
      <c r="E74">
        <v>0</v>
      </c>
      <c r="F74">
        <v>12.223599999999999</v>
      </c>
      <c r="G74">
        <v>61.7273</v>
      </c>
      <c r="H74">
        <v>12.2218</v>
      </c>
      <c r="I74">
        <v>-1</v>
      </c>
      <c r="J74">
        <v>0</v>
      </c>
      <c r="K74">
        <v>0</v>
      </c>
      <c r="L74">
        <f t="shared" si="7"/>
        <v>0</v>
      </c>
      <c r="M74">
        <f t="shared" si="8"/>
        <v>0</v>
      </c>
      <c r="N74">
        <f t="shared" si="11"/>
        <v>0</v>
      </c>
      <c r="O74">
        <f t="shared" si="12"/>
        <v>0</v>
      </c>
      <c r="P74">
        <f t="shared" si="9"/>
        <v>82</v>
      </c>
      <c r="Q74">
        <f>VLOOKUP(C74,Locs!A:C,3,0)</f>
        <v>227</v>
      </c>
      <c r="R74">
        <f>VLOOKUP(C74,Locs!A:F,6,0)</f>
        <v>17</v>
      </c>
      <c r="S74">
        <f t="shared" si="10"/>
        <v>0</v>
      </c>
      <c r="T74" t="s">
        <v>707</v>
      </c>
      <c r="U74">
        <v>82</v>
      </c>
    </row>
    <row r="75" spans="1:21" x14ac:dyDescent="0.45">
      <c r="A75">
        <v>69</v>
      </c>
      <c r="B75" t="str">
        <f t="shared" si="13"/>
        <v>PrimeFactors.dfy-5</v>
      </c>
      <c r="C75" t="s">
        <v>306</v>
      </c>
      <c r="D75">
        <v>5</v>
      </c>
      <c r="E75">
        <v>0</v>
      </c>
      <c r="F75">
        <v>13.3026</v>
      </c>
      <c r="G75">
        <v>61.784799999999997</v>
      </c>
      <c r="H75">
        <v>13.301399999999999</v>
      </c>
      <c r="I75">
        <v>-1</v>
      </c>
      <c r="J75">
        <v>0</v>
      </c>
      <c r="K75">
        <v>0</v>
      </c>
      <c r="L75">
        <f t="shared" si="7"/>
        <v>0</v>
      </c>
      <c r="M75">
        <f t="shared" si="8"/>
        <v>0</v>
      </c>
      <c r="N75">
        <f t="shared" si="11"/>
        <v>0</v>
      </c>
      <c r="O75">
        <f t="shared" si="12"/>
        <v>0</v>
      </c>
      <c r="P75">
        <f t="shared" si="9"/>
        <v>81</v>
      </c>
      <c r="Q75">
        <f>VLOOKUP(C75,Locs!A:C,3,0)</f>
        <v>227</v>
      </c>
      <c r="R75">
        <f>VLOOKUP(C75,Locs!A:F,6,0)</f>
        <v>17</v>
      </c>
      <c r="S75">
        <f t="shared" si="10"/>
        <v>0</v>
      </c>
      <c r="T75" t="s">
        <v>708</v>
      </c>
      <c r="U75">
        <v>81</v>
      </c>
    </row>
    <row r="76" spans="1:21" x14ac:dyDescent="0.45">
      <c r="A76">
        <v>70</v>
      </c>
      <c r="B76" t="str">
        <f t="shared" si="13"/>
        <v>RawSort.dfy-1</v>
      </c>
      <c r="C76" t="s">
        <v>307</v>
      </c>
      <c r="D76">
        <v>1</v>
      </c>
      <c r="E76">
        <v>0</v>
      </c>
      <c r="F76">
        <v>6.5542999999999996</v>
      </c>
      <c r="G76">
        <v>1.7229000000000001</v>
      </c>
      <c r="H76">
        <v>6.5297999999999998</v>
      </c>
      <c r="I76">
        <v>-1</v>
      </c>
      <c r="J76">
        <v>0</v>
      </c>
      <c r="K76">
        <v>0</v>
      </c>
      <c r="L76">
        <f t="shared" si="7"/>
        <v>0</v>
      </c>
      <c r="M76">
        <f t="shared" si="8"/>
        <v>0</v>
      </c>
      <c r="N76">
        <f t="shared" si="11"/>
        <v>0</v>
      </c>
      <c r="O76">
        <f t="shared" si="12"/>
        <v>0</v>
      </c>
      <c r="P76">
        <f t="shared" si="9"/>
        <v>30</v>
      </c>
      <c r="Q76">
        <f>VLOOKUP(C76,Locs!A:C,3,0)</f>
        <v>48</v>
      </c>
      <c r="R76">
        <f>VLOOKUP(C76,Locs!A:F,6,0)</f>
        <v>9</v>
      </c>
      <c r="S76">
        <f t="shared" si="10"/>
        <v>0</v>
      </c>
      <c r="T76" t="s">
        <v>376</v>
      </c>
      <c r="U76">
        <v>30</v>
      </c>
    </row>
    <row r="77" spans="1:21" x14ac:dyDescent="0.45">
      <c r="A77">
        <v>71</v>
      </c>
      <c r="B77" t="str">
        <f t="shared" si="13"/>
        <v>RawSort.dfy-2</v>
      </c>
      <c r="C77" t="s">
        <v>307</v>
      </c>
      <c r="D77">
        <v>2</v>
      </c>
      <c r="E77">
        <v>-1</v>
      </c>
      <c r="F77">
        <v>7.3597000000000001</v>
      </c>
      <c r="G77">
        <v>0.39529999999999998</v>
      </c>
      <c r="H77">
        <v>7.3555999999999999</v>
      </c>
      <c r="I77">
        <v>-1</v>
      </c>
      <c r="J77">
        <v>-1</v>
      </c>
      <c r="K77">
        <v>-1</v>
      </c>
      <c r="L77">
        <f t="shared" si="7"/>
        <v>0</v>
      </c>
      <c r="M77">
        <f t="shared" si="8"/>
        <v>0</v>
      </c>
      <c r="N77">
        <f t="shared" si="11"/>
        <v>0</v>
      </c>
      <c r="O77">
        <f t="shared" si="12"/>
        <v>0</v>
      </c>
      <c r="P77">
        <f t="shared" si="9"/>
        <v>38</v>
      </c>
      <c r="Q77">
        <f>VLOOKUP(C77,Locs!A:C,3,0)</f>
        <v>48</v>
      </c>
      <c r="R77">
        <f>VLOOKUP(C77,Locs!A:F,6,0)</f>
        <v>9</v>
      </c>
      <c r="S77">
        <f t="shared" si="10"/>
        <v>0</v>
      </c>
      <c r="T77" t="s">
        <v>377</v>
      </c>
      <c r="U77">
        <v>38</v>
      </c>
    </row>
    <row r="78" spans="1:21" x14ac:dyDescent="0.45">
      <c r="A78">
        <v>72</v>
      </c>
      <c r="B78" t="str">
        <f t="shared" si="13"/>
        <v>RawSort.dfy-3</v>
      </c>
      <c r="C78" t="s">
        <v>307</v>
      </c>
      <c r="D78">
        <v>3</v>
      </c>
      <c r="E78">
        <v>0</v>
      </c>
      <c r="F78">
        <v>9.6456999999999997</v>
      </c>
      <c r="G78">
        <v>1.7568999999999999</v>
      </c>
      <c r="H78">
        <v>9.6411999999999995</v>
      </c>
      <c r="I78">
        <v>-1</v>
      </c>
      <c r="J78">
        <v>0</v>
      </c>
      <c r="K78">
        <v>0</v>
      </c>
      <c r="L78">
        <f t="shared" si="7"/>
        <v>0</v>
      </c>
      <c r="M78">
        <f t="shared" si="8"/>
        <v>0</v>
      </c>
      <c r="N78">
        <f t="shared" si="11"/>
        <v>0</v>
      </c>
      <c r="O78">
        <f t="shared" si="12"/>
        <v>0</v>
      </c>
      <c r="P78">
        <f t="shared" si="9"/>
        <v>42</v>
      </c>
      <c r="Q78">
        <f>VLOOKUP(C78,Locs!A:C,3,0)</f>
        <v>48</v>
      </c>
      <c r="R78">
        <f>VLOOKUP(C78,Locs!A:F,6,0)</f>
        <v>9</v>
      </c>
      <c r="S78">
        <f t="shared" si="10"/>
        <v>0</v>
      </c>
      <c r="T78" t="s">
        <v>378</v>
      </c>
      <c r="U78">
        <v>42</v>
      </c>
    </row>
    <row r="79" spans="1:21" x14ac:dyDescent="0.45">
      <c r="A79">
        <v>73</v>
      </c>
      <c r="B79" t="str">
        <f t="shared" si="13"/>
        <v>RawSort.dfy-4</v>
      </c>
      <c r="C79" t="s">
        <v>307</v>
      </c>
      <c r="D79">
        <v>4</v>
      </c>
      <c r="E79">
        <v>0</v>
      </c>
      <c r="F79">
        <v>6.6913999999999998</v>
      </c>
      <c r="G79">
        <v>1.6919999999999999</v>
      </c>
      <c r="H79">
        <v>6.6856</v>
      </c>
      <c r="I79">
        <v>-1</v>
      </c>
      <c r="J79">
        <v>0</v>
      </c>
      <c r="K79">
        <v>0</v>
      </c>
      <c r="L79">
        <f t="shared" si="7"/>
        <v>0</v>
      </c>
      <c r="M79">
        <f t="shared" si="8"/>
        <v>0</v>
      </c>
      <c r="N79">
        <f t="shared" si="11"/>
        <v>0</v>
      </c>
      <c r="O79">
        <f t="shared" si="12"/>
        <v>0</v>
      </c>
      <c r="P79">
        <f t="shared" si="9"/>
        <v>37</v>
      </c>
      <c r="Q79">
        <f>VLOOKUP(C79,Locs!A:C,3,0)</f>
        <v>48</v>
      </c>
      <c r="R79">
        <f>VLOOKUP(C79,Locs!A:F,6,0)</f>
        <v>9</v>
      </c>
      <c r="S79">
        <f t="shared" si="10"/>
        <v>0</v>
      </c>
      <c r="T79" t="s">
        <v>714</v>
      </c>
      <c r="U79">
        <v>37</v>
      </c>
    </row>
    <row r="80" spans="1:21" x14ac:dyDescent="0.45">
      <c r="A80">
        <v>74</v>
      </c>
      <c r="B80" t="str">
        <f t="shared" si="13"/>
        <v>RawSort.dfy-5</v>
      </c>
      <c r="C80" t="s">
        <v>307</v>
      </c>
      <c r="D80">
        <v>5</v>
      </c>
      <c r="E80">
        <v>0</v>
      </c>
      <c r="F80">
        <v>7.1464999999999996</v>
      </c>
      <c r="G80">
        <v>1.7174</v>
      </c>
      <c r="H80">
        <v>7.1407999999999996</v>
      </c>
      <c r="I80">
        <v>-1</v>
      </c>
      <c r="J80">
        <v>0</v>
      </c>
      <c r="K80">
        <v>0</v>
      </c>
      <c r="L80">
        <f t="shared" si="7"/>
        <v>0</v>
      </c>
      <c r="M80">
        <f t="shared" si="8"/>
        <v>0</v>
      </c>
      <c r="N80">
        <f t="shared" si="11"/>
        <v>0</v>
      </c>
      <c r="O80">
        <f t="shared" si="12"/>
        <v>0</v>
      </c>
      <c r="P80">
        <f t="shared" si="9"/>
        <v>37</v>
      </c>
      <c r="Q80">
        <f>VLOOKUP(C80,Locs!A:C,3,0)</f>
        <v>48</v>
      </c>
      <c r="R80">
        <f>VLOOKUP(C80,Locs!A:F,6,0)</f>
        <v>9</v>
      </c>
      <c r="S80">
        <f t="shared" si="10"/>
        <v>0</v>
      </c>
      <c r="T80" t="s">
        <v>715</v>
      </c>
      <c r="U80">
        <v>37</v>
      </c>
    </row>
    <row r="81" spans="1:21" x14ac:dyDescent="0.45">
      <c r="A81">
        <v>75</v>
      </c>
      <c r="B81" t="str">
        <f t="shared" si="13"/>
        <v>Recaman.dfy-1</v>
      </c>
      <c r="C81" t="s">
        <v>308</v>
      </c>
      <c r="D81">
        <v>1</v>
      </c>
      <c r="E81">
        <v>0</v>
      </c>
      <c r="F81">
        <v>13.0831</v>
      </c>
      <c r="G81">
        <v>1.0552999999999999</v>
      </c>
      <c r="H81">
        <v>13.0601</v>
      </c>
      <c r="I81">
        <v>-1</v>
      </c>
      <c r="J81">
        <v>0</v>
      </c>
      <c r="K81">
        <v>0</v>
      </c>
      <c r="L81">
        <f t="shared" si="7"/>
        <v>0</v>
      </c>
      <c r="M81">
        <f t="shared" si="8"/>
        <v>0</v>
      </c>
      <c r="N81">
        <f t="shared" si="11"/>
        <v>0</v>
      </c>
      <c r="O81">
        <f t="shared" si="12"/>
        <v>0</v>
      </c>
      <c r="P81">
        <f t="shared" si="9"/>
        <v>104</v>
      </c>
      <c r="Q81">
        <f>VLOOKUP(C81,Locs!A:C,3,0)</f>
        <v>57</v>
      </c>
      <c r="R81">
        <f>VLOOKUP(C81,Locs!A:F,6,0)</f>
        <v>0</v>
      </c>
      <c r="S81">
        <f t="shared" si="10"/>
        <v>0</v>
      </c>
      <c r="T81" t="s">
        <v>379</v>
      </c>
      <c r="U81">
        <v>104</v>
      </c>
    </row>
    <row r="82" spans="1:21" x14ac:dyDescent="0.45">
      <c r="A82">
        <v>76</v>
      </c>
      <c r="B82" t="str">
        <f t="shared" si="13"/>
        <v>Recaman.dfy-2</v>
      </c>
      <c r="C82" t="s">
        <v>308</v>
      </c>
      <c r="D82">
        <v>2</v>
      </c>
      <c r="E82">
        <v>0</v>
      </c>
      <c r="F82">
        <v>17.434799999999999</v>
      </c>
      <c r="G82">
        <v>1.6889000000000001</v>
      </c>
      <c r="H82">
        <v>17.433399999999999</v>
      </c>
      <c r="I82">
        <v>-1</v>
      </c>
      <c r="J82">
        <v>0</v>
      </c>
      <c r="K82">
        <v>0</v>
      </c>
      <c r="L82">
        <f t="shared" si="7"/>
        <v>0</v>
      </c>
      <c r="M82">
        <f t="shared" si="8"/>
        <v>0</v>
      </c>
      <c r="N82">
        <f t="shared" si="11"/>
        <v>0</v>
      </c>
      <c r="O82">
        <f t="shared" si="12"/>
        <v>0</v>
      </c>
      <c r="P82">
        <f t="shared" si="9"/>
        <v>101</v>
      </c>
      <c r="Q82">
        <f>VLOOKUP(C82,Locs!A:C,3,0)</f>
        <v>57</v>
      </c>
      <c r="R82">
        <f>VLOOKUP(C82,Locs!A:F,6,0)</f>
        <v>0</v>
      </c>
      <c r="S82">
        <f t="shared" si="10"/>
        <v>0</v>
      </c>
      <c r="T82" t="s">
        <v>380</v>
      </c>
      <c r="U82">
        <v>101</v>
      </c>
    </row>
    <row r="83" spans="1:21" x14ac:dyDescent="0.45">
      <c r="A83">
        <v>77</v>
      </c>
      <c r="B83" t="str">
        <f t="shared" si="13"/>
        <v>Recaman.dfy-3</v>
      </c>
      <c r="C83" t="s">
        <v>308</v>
      </c>
      <c r="D83">
        <v>3</v>
      </c>
      <c r="E83">
        <v>0</v>
      </c>
      <c r="F83">
        <v>16.610099999999999</v>
      </c>
      <c r="G83">
        <v>2.1103999999999998</v>
      </c>
      <c r="H83">
        <v>16.6083</v>
      </c>
      <c r="I83">
        <v>-1</v>
      </c>
      <c r="J83">
        <v>0</v>
      </c>
      <c r="K83">
        <v>0</v>
      </c>
      <c r="L83">
        <f t="shared" si="7"/>
        <v>0</v>
      </c>
      <c r="M83">
        <f t="shared" si="8"/>
        <v>0</v>
      </c>
      <c r="N83">
        <f t="shared" si="11"/>
        <v>0</v>
      </c>
      <c r="O83">
        <f t="shared" si="12"/>
        <v>0</v>
      </c>
      <c r="P83">
        <f t="shared" si="9"/>
        <v>101</v>
      </c>
      <c r="Q83">
        <f>VLOOKUP(C83,Locs!A:C,3,0)</f>
        <v>57</v>
      </c>
      <c r="R83">
        <f>VLOOKUP(C83,Locs!A:F,6,0)</f>
        <v>0</v>
      </c>
      <c r="S83">
        <f t="shared" si="10"/>
        <v>0</v>
      </c>
      <c r="T83" t="s">
        <v>381</v>
      </c>
      <c r="U83">
        <v>101</v>
      </c>
    </row>
    <row r="84" spans="1:21" x14ac:dyDescent="0.45">
      <c r="A84">
        <v>78</v>
      </c>
      <c r="B84" t="str">
        <f t="shared" si="13"/>
        <v>Recaman.dfy-4</v>
      </c>
      <c r="C84" t="s">
        <v>308</v>
      </c>
      <c r="D84">
        <v>4</v>
      </c>
      <c r="E84">
        <v>0</v>
      </c>
      <c r="F84">
        <v>18.756900000000002</v>
      </c>
      <c r="G84">
        <v>1.7741</v>
      </c>
      <c r="H84">
        <v>18.754899999999999</v>
      </c>
      <c r="I84">
        <v>-1</v>
      </c>
      <c r="J84">
        <v>0</v>
      </c>
      <c r="K84">
        <v>0</v>
      </c>
      <c r="L84">
        <f t="shared" si="7"/>
        <v>0</v>
      </c>
      <c r="M84">
        <f t="shared" si="8"/>
        <v>0</v>
      </c>
      <c r="N84">
        <f t="shared" si="11"/>
        <v>0</v>
      </c>
      <c r="O84">
        <f t="shared" si="12"/>
        <v>0</v>
      </c>
      <c r="P84">
        <f t="shared" si="9"/>
        <v>118</v>
      </c>
      <c r="Q84">
        <f>VLOOKUP(C84,Locs!A:C,3,0)</f>
        <v>57</v>
      </c>
      <c r="R84">
        <f>VLOOKUP(C84,Locs!A:F,6,0)</f>
        <v>0</v>
      </c>
      <c r="S84">
        <f t="shared" si="10"/>
        <v>0</v>
      </c>
      <c r="T84" t="s">
        <v>720</v>
      </c>
      <c r="U84">
        <v>118</v>
      </c>
    </row>
    <row r="85" spans="1:21" x14ac:dyDescent="0.45">
      <c r="A85">
        <v>79</v>
      </c>
      <c r="B85" t="str">
        <f t="shared" si="13"/>
        <v>Recaman.dfy-5</v>
      </c>
      <c r="C85" t="s">
        <v>308</v>
      </c>
      <c r="D85">
        <v>5</v>
      </c>
      <c r="E85">
        <v>0</v>
      </c>
      <c r="F85">
        <v>10.520300000000001</v>
      </c>
      <c r="G85">
        <v>1.8038000000000001</v>
      </c>
      <c r="H85">
        <v>10.519</v>
      </c>
      <c r="I85">
        <v>-1</v>
      </c>
      <c r="J85">
        <v>0</v>
      </c>
      <c r="K85">
        <v>0</v>
      </c>
      <c r="L85">
        <f t="shared" si="7"/>
        <v>0</v>
      </c>
      <c r="M85">
        <f t="shared" si="8"/>
        <v>0</v>
      </c>
      <c r="N85">
        <f t="shared" si="11"/>
        <v>0</v>
      </c>
      <c r="O85">
        <f t="shared" si="12"/>
        <v>0</v>
      </c>
      <c r="P85">
        <f t="shared" si="9"/>
        <v>80</v>
      </c>
      <c r="Q85">
        <f>VLOOKUP(C85,Locs!A:C,3,0)</f>
        <v>57</v>
      </c>
      <c r="R85">
        <f>VLOOKUP(C85,Locs!A:F,6,0)</f>
        <v>0</v>
      </c>
      <c r="S85">
        <f t="shared" si="10"/>
        <v>0</v>
      </c>
      <c r="T85" t="s">
        <v>774</v>
      </c>
      <c r="U85">
        <v>80</v>
      </c>
    </row>
    <row r="86" spans="1:21" x14ac:dyDescent="0.45">
      <c r="A86">
        <v>80</v>
      </c>
      <c r="B86" t="str">
        <f t="shared" si="13"/>
        <v>RotateLeft.dfy-1</v>
      </c>
      <c r="C86" t="s">
        <v>309</v>
      </c>
      <c r="D86">
        <v>1</v>
      </c>
      <c r="E86">
        <v>1</v>
      </c>
      <c r="F86">
        <v>5.4909999999999997</v>
      </c>
      <c r="G86">
        <v>0.79690000000000005</v>
      </c>
      <c r="H86">
        <v>5.4696999999999996</v>
      </c>
      <c r="I86">
        <v>1</v>
      </c>
      <c r="J86">
        <v>1</v>
      </c>
      <c r="K86">
        <v>1</v>
      </c>
      <c r="L86">
        <f t="shared" si="7"/>
        <v>1</v>
      </c>
      <c r="M86">
        <f t="shared" si="8"/>
        <v>1</v>
      </c>
      <c r="N86">
        <f t="shared" si="11"/>
        <v>0.66666666666666663</v>
      </c>
      <c r="O86">
        <f t="shared" si="12"/>
        <v>1</v>
      </c>
      <c r="P86">
        <f t="shared" si="9"/>
        <v>25</v>
      </c>
      <c r="Q86">
        <f>VLOOKUP(C86,Locs!A:C,3,0)</f>
        <v>24</v>
      </c>
      <c r="R86">
        <f>VLOOKUP(C86,Locs!A:F,6,0)</f>
        <v>0</v>
      </c>
      <c r="S86">
        <f t="shared" si="10"/>
        <v>1</v>
      </c>
      <c r="T86" t="s">
        <v>382</v>
      </c>
      <c r="U86">
        <v>25</v>
      </c>
    </row>
    <row r="87" spans="1:21" x14ac:dyDescent="0.45">
      <c r="A87">
        <v>81</v>
      </c>
      <c r="B87" t="str">
        <f t="shared" si="13"/>
        <v>SelectionSort.dfy-1</v>
      </c>
      <c r="C87" t="s">
        <v>10</v>
      </c>
      <c r="D87">
        <v>1</v>
      </c>
      <c r="E87">
        <v>0</v>
      </c>
      <c r="F87">
        <v>9.7335999999999991</v>
      </c>
      <c r="G87">
        <v>1.8189</v>
      </c>
      <c r="H87">
        <v>9.7114999999999991</v>
      </c>
      <c r="I87">
        <v>-1</v>
      </c>
      <c r="J87">
        <v>0</v>
      </c>
      <c r="K87">
        <v>0</v>
      </c>
      <c r="L87">
        <f t="shared" si="7"/>
        <v>0</v>
      </c>
      <c r="M87">
        <f t="shared" si="8"/>
        <v>0</v>
      </c>
      <c r="N87">
        <f t="shared" si="11"/>
        <v>0</v>
      </c>
      <c r="O87">
        <f t="shared" si="12"/>
        <v>0</v>
      </c>
      <c r="P87">
        <f t="shared" si="9"/>
        <v>49</v>
      </c>
      <c r="Q87">
        <f>VLOOKUP(C87,Locs!A:C,3,0)</f>
        <v>38</v>
      </c>
      <c r="R87">
        <f>VLOOKUP(C87,Locs!A:F,6,0)</f>
        <v>1</v>
      </c>
      <c r="S87">
        <f t="shared" si="10"/>
        <v>0</v>
      </c>
      <c r="T87" t="s">
        <v>385</v>
      </c>
      <c r="U87">
        <v>49</v>
      </c>
    </row>
    <row r="88" spans="1:21" x14ac:dyDescent="0.45">
      <c r="A88">
        <v>82</v>
      </c>
      <c r="B88" t="str">
        <f t="shared" si="13"/>
        <v>SelectionSort.dfy-2</v>
      </c>
      <c r="C88" t="s">
        <v>10</v>
      </c>
      <c r="D88">
        <v>2</v>
      </c>
      <c r="E88">
        <v>0</v>
      </c>
      <c r="F88">
        <v>10.382400000000001</v>
      </c>
      <c r="G88">
        <v>1.8044</v>
      </c>
      <c r="H88">
        <v>10.380800000000001</v>
      </c>
      <c r="I88">
        <v>-1</v>
      </c>
      <c r="J88">
        <v>0</v>
      </c>
      <c r="K88">
        <v>0</v>
      </c>
      <c r="L88">
        <f t="shared" si="7"/>
        <v>0</v>
      </c>
      <c r="M88">
        <f t="shared" si="8"/>
        <v>0</v>
      </c>
      <c r="N88">
        <f t="shared" si="11"/>
        <v>0</v>
      </c>
      <c r="O88">
        <f t="shared" si="12"/>
        <v>0</v>
      </c>
      <c r="P88">
        <f t="shared" si="9"/>
        <v>49</v>
      </c>
      <c r="Q88">
        <f>VLOOKUP(C88,Locs!A:C,3,0)</f>
        <v>38</v>
      </c>
      <c r="R88">
        <f>VLOOKUP(C88,Locs!A:F,6,0)</f>
        <v>1</v>
      </c>
      <c r="S88">
        <f t="shared" si="10"/>
        <v>0</v>
      </c>
      <c r="T88" t="s">
        <v>386</v>
      </c>
      <c r="U88">
        <v>49</v>
      </c>
    </row>
    <row r="89" spans="1:21" x14ac:dyDescent="0.45">
      <c r="A89">
        <v>83</v>
      </c>
      <c r="B89" t="str">
        <f t="shared" si="13"/>
        <v>SelectionSort.dfy-3</v>
      </c>
      <c r="C89" t="s">
        <v>10</v>
      </c>
      <c r="D89">
        <v>3</v>
      </c>
      <c r="E89">
        <v>0</v>
      </c>
      <c r="F89">
        <v>9.2901000000000007</v>
      </c>
      <c r="G89">
        <v>1.7501</v>
      </c>
      <c r="H89">
        <v>9.2887000000000004</v>
      </c>
      <c r="I89">
        <v>-1</v>
      </c>
      <c r="J89">
        <v>0</v>
      </c>
      <c r="K89">
        <v>0</v>
      </c>
      <c r="L89">
        <f t="shared" si="7"/>
        <v>0</v>
      </c>
      <c r="M89">
        <f t="shared" si="8"/>
        <v>0</v>
      </c>
      <c r="N89">
        <f t="shared" si="11"/>
        <v>0</v>
      </c>
      <c r="O89">
        <f t="shared" si="12"/>
        <v>0</v>
      </c>
      <c r="P89">
        <f t="shared" si="9"/>
        <v>49</v>
      </c>
      <c r="Q89">
        <f>VLOOKUP(C89,Locs!A:C,3,0)</f>
        <v>38</v>
      </c>
      <c r="R89">
        <f>VLOOKUP(C89,Locs!A:F,6,0)</f>
        <v>1</v>
      </c>
      <c r="S89">
        <f t="shared" si="10"/>
        <v>0</v>
      </c>
      <c r="T89" t="s">
        <v>387</v>
      </c>
      <c r="U89">
        <v>49</v>
      </c>
    </row>
    <row r="90" spans="1:21" x14ac:dyDescent="0.45">
      <c r="A90">
        <v>84</v>
      </c>
      <c r="B90" t="str">
        <f t="shared" si="13"/>
        <v>SelectionSort.dfy-4</v>
      </c>
      <c r="C90" t="s">
        <v>10</v>
      </c>
      <c r="D90">
        <v>4</v>
      </c>
      <c r="E90">
        <v>0</v>
      </c>
      <c r="F90">
        <v>10.5984</v>
      </c>
      <c r="G90">
        <v>1.7553000000000001</v>
      </c>
      <c r="H90">
        <v>10.5922</v>
      </c>
      <c r="I90">
        <v>1</v>
      </c>
      <c r="J90">
        <v>0</v>
      </c>
      <c r="K90">
        <v>0</v>
      </c>
      <c r="L90">
        <f t="shared" si="7"/>
        <v>0</v>
      </c>
      <c r="M90">
        <f t="shared" si="8"/>
        <v>0</v>
      </c>
      <c r="N90">
        <f t="shared" si="11"/>
        <v>0</v>
      </c>
      <c r="O90">
        <f t="shared" si="12"/>
        <v>0</v>
      </c>
      <c r="P90">
        <f t="shared" si="9"/>
        <v>50</v>
      </c>
      <c r="Q90">
        <f>VLOOKUP(C90,Locs!A:C,3,0)</f>
        <v>38</v>
      </c>
      <c r="R90">
        <f>VLOOKUP(C90,Locs!A:F,6,0)</f>
        <v>1</v>
      </c>
      <c r="S90">
        <f t="shared" si="10"/>
        <v>0</v>
      </c>
      <c r="T90" t="s">
        <v>779</v>
      </c>
      <c r="U90">
        <v>50</v>
      </c>
    </row>
    <row r="91" spans="1:21" x14ac:dyDescent="0.45">
      <c r="A91">
        <v>85</v>
      </c>
      <c r="B91" t="str">
        <f t="shared" si="13"/>
        <v>SelectionSort.dfy-5</v>
      </c>
      <c r="C91" t="s">
        <v>10</v>
      </c>
      <c r="D91">
        <v>5</v>
      </c>
      <c r="E91">
        <v>0</v>
      </c>
      <c r="F91">
        <v>9.4474999999999998</v>
      </c>
      <c r="G91">
        <v>1.7874000000000001</v>
      </c>
      <c r="H91">
        <v>9.4459</v>
      </c>
      <c r="I91">
        <v>-1</v>
      </c>
      <c r="J91">
        <v>0</v>
      </c>
      <c r="K91">
        <v>0</v>
      </c>
      <c r="L91">
        <f t="shared" si="7"/>
        <v>0</v>
      </c>
      <c r="M91">
        <f t="shared" si="8"/>
        <v>0</v>
      </c>
      <c r="N91">
        <f t="shared" si="11"/>
        <v>0</v>
      </c>
      <c r="O91">
        <f t="shared" si="12"/>
        <v>0</v>
      </c>
      <c r="P91">
        <f t="shared" si="9"/>
        <v>49</v>
      </c>
      <c r="Q91">
        <f>VLOOKUP(C91,Locs!A:C,3,0)</f>
        <v>38</v>
      </c>
      <c r="R91">
        <f>VLOOKUP(C91,Locs!A:F,6,0)</f>
        <v>1</v>
      </c>
      <c r="S91">
        <f t="shared" si="10"/>
        <v>0</v>
      </c>
      <c r="T91" t="s">
        <v>780</v>
      </c>
      <c r="U91">
        <v>49</v>
      </c>
    </row>
    <row r="92" spans="1:21" x14ac:dyDescent="0.45">
      <c r="A92">
        <v>86</v>
      </c>
      <c r="B92" t="str">
        <f t="shared" si="13"/>
        <v>task_id_105.dfy-1</v>
      </c>
      <c r="C92" t="s">
        <v>11</v>
      </c>
      <c r="D92">
        <v>1</v>
      </c>
      <c r="E92">
        <v>0</v>
      </c>
      <c r="F92">
        <v>5.6947000000000001</v>
      </c>
      <c r="G92">
        <v>1.7095</v>
      </c>
      <c r="H92">
        <v>5.6645000000000003</v>
      </c>
      <c r="I92">
        <v>-1</v>
      </c>
      <c r="J92">
        <v>0</v>
      </c>
      <c r="K92">
        <v>0</v>
      </c>
      <c r="L92">
        <f t="shared" si="7"/>
        <v>0</v>
      </c>
      <c r="M92">
        <f t="shared" si="8"/>
        <v>0</v>
      </c>
      <c r="N92">
        <f t="shared" si="11"/>
        <v>0</v>
      </c>
      <c r="O92">
        <f t="shared" si="12"/>
        <v>0</v>
      </c>
      <c r="P92">
        <f t="shared" si="9"/>
        <v>31</v>
      </c>
      <c r="Q92">
        <f>VLOOKUP(C92,Locs!A:C,3,0)</f>
        <v>26</v>
      </c>
      <c r="R92">
        <f>VLOOKUP(C92,Locs!A:F,6,0)</f>
        <v>3</v>
      </c>
      <c r="S92">
        <f t="shared" si="10"/>
        <v>0</v>
      </c>
      <c r="T92" t="s">
        <v>388</v>
      </c>
      <c r="U92">
        <v>31</v>
      </c>
    </row>
    <row r="93" spans="1:21" x14ac:dyDescent="0.45">
      <c r="A93">
        <v>87</v>
      </c>
      <c r="B93" t="str">
        <f t="shared" si="13"/>
        <v>task_id_105.dfy-2</v>
      </c>
      <c r="C93" t="s">
        <v>11</v>
      </c>
      <c r="D93">
        <v>2</v>
      </c>
      <c r="E93">
        <v>0</v>
      </c>
      <c r="F93">
        <v>5.7192999999999996</v>
      </c>
      <c r="G93">
        <v>1.7663</v>
      </c>
      <c r="H93">
        <v>5.7176999999999998</v>
      </c>
      <c r="I93">
        <v>-1</v>
      </c>
      <c r="J93">
        <v>0</v>
      </c>
      <c r="K93">
        <v>0</v>
      </c>
      <c r="L93">
        <f t="shared" si="7"/>
        <v>0</v>
      </c>
      <c r="M93">
        <f t="shared" si="8"/>
        <v>0</v>
      </c>
      <c r="N93">
        <f t="shared" si="11"/>
        <v>0</v>
      </c>
      <c r="O93">
        <f t="shared" si="12"/>
        <v>0</v>
      </c>
      <c r="P93">
        <f t="shared" si="9"/>
        <v>31</v>
      </c>
      <c r="Q93">
        <f>VLOOKUP(C93,Locs!A:C,3,0)</f>
        <v>26</v>
      </c>
      <c r="R93">
        <f>VLOOKUP(C93,Locs!A:F,6,0)</f>
        <v>3</v>
      </c>
      <c r="S93">
        <f t="shared" si="10"/>
        <v>0</v>
      </c>
      <c r="T93" t="s">
        <v>389</v>
      </c>
      <c r="U93">
        <v>31</v>
      </c>
    </row>
    <row r="94" spans="1:21" x14ac:dyDescent="0.45">
      <c r="A94">
        <v>88</v>
      </c>
      <c r="B94" t="str">
        <f t="shared" si="13"/>
        <v>task_id_105.dfy-3</v>
      </c>
      <c r="C94" t="s">
        <v>11</v>
      </c>
      <c r="D94">
        <v>3</v>
      </c>
      <c r="E94">
        <v>0</v>
      </c>
      <c r="F94">
        <v>6.1208999999999998</v>
      </c>
      <c r="G94">
        <v>2.2601</v>
      </c>
      <c r="H94">
        <v>6.1196999999999999</v>
      </c>
      <c r="I94">
        <v>-1</v>
      </c>
      <c r="J94">
        <v>0</v>
      </c>
      <c r="K94">
        <v>0</v>
      </c>
      <c r="L94">
        <f t="shared" si="7"/>
        <v>0</v>
      </c>
      <c r="M94">
        <f t="shared" si="8"/>
        <v>0</v>
      </c>
      <c r="N94">
        <f t="shared" si="11"/>
        <v>0</v>
      </c>
      <c r="O94">
        <f t="shared" si="12"/>
        <v>0</v>
      </c>
      <c r="P94">
        <f t="shared" si="9"/>
        <v>31</v>
      </c>
      <c r="Q94">
        <f>VLOOKUP(C94,Locs!A:C,3,0)</f>
        <v>26</v>
      </c>
      <c r="R94">
        <f>VLOOKUP(C94,Locs!A:F,6,0)</f>
        <v>3</v>
      </c>
      <c r="S94">
        <f t="shared" si="10"/>
        <v>0</v>
      </c>
      <c r="T94" t="s">
        <v>390</v>
      </c>
      <c r="U94">
        <v>31</v>
      </c>
    </row>
    <row r="95" spans="1:21" x14ac:dyDescent="0.45">
      <c r="A95">
        <v>89</v>
      </c>
      <c r="B95" t="str">
        <f t="shared" si="13"/>
        <v>task_id_105.dfy-4</v>
      </c>
      <c r="C95" t="s">
        <v>11</v>
      </c>
      <c r="D95">
        <v>4</v>
      </c>
      <c r="E95">
        <v>0</v>
      </c>
      <c r="F95">
        <v>5.8582999999999998</v>
      </c>
      <c r="G95">
        <v>2.3616000000000001</v>
      </c>
      <c r="H95">
        <v>5.8550000000000004</v>
      </c>
      <c r="I95">
        <v>-1</v>
      </c>
      <c r="J95">
        <v>0</v>
      </c>
      <c r="K95">
        <v>0</v>
      </c>
      <c r="L95">
        <f t="shared" si="7"/>
        <v>0</v>
      </c>
      <c r="M95">
        <f t="shared" si="8"/>
        <v>0</v>
      </c>
      <c r="N95">
        <f t="shared" si="11"/>
        <v>0</v>
      </c>
      <c r="O95">
        <f t="shared" si="12"/>
        <v>0</v>
      </c>
      <c r="P95">
        <f t="shared" si="9"/>
        <v>31</v>
      </c>
      <c r="Q95">
        <f>VLOOKUP(C95,Locs!A:C,3,0)</f>
        <v>26</v>
      </c>
      <c r="R95">
        <f>VLOOKUP(C95,Locs!A:F,6,0)</f>
        <v>3</v>
      </c>
      <c r="S95">
        <f t="shared" si="10"/>
        <v>0</v>
      </c>
      <c r="T95" t="s">
        <v>918</v>
      </c>
      <c r="U95">
        <v>31</v>
      </c>
    </row>
    <row r="96" spans="1:21" x14ac:dyDescent="0.45">
      <c r="A96">
        <v>90</v>
      </c>
      <c r="B96" t="str">
        <f t="shared" si="13"/>
        <v>task_id_105.dfy-5</v>
      </c>
      <c r="C96" t="s">
        <v>11</v>
      </c>
      <c r="D96">
        <v>5</v>
      </c>
      <c r="E96">
        <v>0</v>
      </c>
      <c r="F96">
        <v>28.302600000000002</v>
      </c>
      <c r="G96">
        <v>2.2822</v>
      </c>
      <c r="H96">
        <v>28.3001</v>
      </c>
      <c r="I96">
        <v>-1</v>
      </c>
      <c r="J96">
        <v>0</v>
      </c>
      <c r="K96">
        <v>0</v>
      </c>
      <c r="L96">
        <f t="shared" si="7"/>
        <v>0</v>
      </c>
      <c r="M96">
        <f t="shared" si="8"/>
        <v>0</v>
      </c>
      <c r="N96">
        <f t="shared" si="11"/>
        <v>0</v>
      </c>
      <c r="O96">
        <f t="shared" si="12"/>
        <v>0</v>
      </c>
      <c r="P96">
        <f t="shared" si="9"/>
        <v>31</v>
      </c>
      <c r="Q96">
        <f>VLOOKUP(C96,Locs!A:C,3,0)</f>
        <v>26</v>
      </c>
      <c r="R96">
        <f>VLOOKUP(C96,Locs!A:F,6,0)</f>
        <v>3</v>
      </c>
      <c r="S96">
        <f t="shared" si="10"/>
        <v>0</v>
      </c>
      <c r="T96" t="s">
        <v>919</v>
      </c>
      <c r="U96">
        <v>31</v>
      </c>
    </row>
    <row r="97" spans="1:21" x14ac:dyDescent="0.45">
      <c r="A97">
        <v>91</v>
      </c>
      <c r="B97" t="str">
        <f t="shared" si="13"/>
        <v>task_id_106.dfy-1</v>
      </c>
      <c r="C97" t="s">
        <v>12</v>
      </c>
      <c r="D97">
        <v>1</v>
      </c>
      <c r="E97">
        <v>1</v>
      </c>
      <c r="F97">
        <v>5.2519</v>
      </c>
      <c r="G97">
        <v>1.1787000000000001</v>
      </c>
      <c r="H97">
        <v>5.2295999999999996</v>
      </c>
      <c r="I97">
        <v>1</v>
      </c>
      <c r="J97">
        <v>1</v>
      </c>
      <c r="K97">
        <v>1</v>
      </c>
      <c r="L97">
        <f t="shared" si="7"/>
        <v>1</v>
      </c>
      <c r="M97">
        <f t="shared" si="8"/>
        <v>1</v>
      </c>
      <c r="N97">
        <f t="shared" si="11"/>
        <v>0.66666666666666663</v>
      </c>
      <c r="O97">
        <f t="shared" si="12"/>
        <v>1</v>
      </c>
      <c r="P97">
        <f t="shared" si="9"/>
        <v>24</v>
      </c>
      <c r="Q97">
        <f>VLOOKUP(C97,Locs!A:C,3,0)</f>
        <v>24</v>
      </c>
      <c r="R97">
        <f>VLOOKUP(C97,Locs!A:F,6,0)</f>
        <v>0</v>
      </c>
      <c r="S97">
        <f t="shared" si="10"/>
        <v>1</v>
      </c>
      <c r="T97" t="s">
        <v>391</v>
      </c>
      <c r="U97">
        <v>24</v>
      </c>
    </row>
    <row r="98" spans="1:21" x14ac:dyDescent="0.45">
      <c r="A98">
        <v>92</v>
      </c>
      <c r="B98" t="str">
        <f t="shared" si="13"/>
        <v>task_id_113.dfy-1</v>
      </c>
      <c r="C98" t="s">
        <v>13</v>
      </c>
      <c r="D98">
        <v>1</v>
      </c>
      <c r="E98">
        <v>0</v>
      </c>
      <c r="F98">
        <v>6.3621999999999996</v>
      </c>
      <c r="G98">
        <v>1.3728</v>
      </c>
      <c r="H98">
        <v>6.3395000000000001</v>
      </c>
      <c r="I98">
        <v>1</v>
      </c>
      <c r="J98">
        <v>0</v>
      </c>
      <c r="K98">
        <v>0</v>
      </c>
      <c r="L98">
        <f t="shared" si="7"/>
        <v>0</v>
      </c>
      <c r="M98">
        <f t="shared" si="8"/>
        <v>0</v>
      </c>
      <c r="N98">
        <f t="shared" si="11"/>
        <v>0</v>
      </c>
      <c r="O98">
        <f t="shared" si="12"/>
        <v>0</v>
      </c>
      <c r="P98">
        <f t="shared" si="9"/>
        <v>32</v>
      </c>
      <c r="Q98">
        <f>VLOOKUP(C98,Locs!A:C,3,0)</f>
        <v>30</v>
      </c>
      <c r="R98">
        <f>VLOOKUP(C98,Locs!A:F,6,0)</f>
        <v>1</v>
      </c>
      <c r="S98">
        <f t="shared" si="10"/>
        <v>0</v>
      </c>
      <c r="T98" t="s">
        <v>394</v>
      </c>
      <c r="U98">
        <v>32</v>
      </c>
    </row>
    <row r="99" spans="1:21" x14ac:dyDescent="0.45">
      <c r="A99">
        <v>93</v>
      </c>
      <c r="B99" t="str">
        <f t="shared" si="13"/>
        <v>task_id_113.dfy-2</v>
      </c>
      <c r="C99" t="s">
        <v>13</v>
      </c>
      <c r="D99">
        <v>2</v>
      </c>
      <c r="E99">
        <v>0</v>
      </c>
      <c r="F99">
        <v>4.7295999999999996</v>
      </c>
      <c r="G99">
        <v>1.2486999999999999</v>
      </c>
      <c r="H99">
        <v>4.7272999999999996</v>
      </c>
      <c r="I99">
        <v>1</v>
      </c>
      <c r="J99">
        <v>0</v>
      </c>
      <c r="K99">
        <v>0</v>
      </c>
      <c r="L99">
        <f t="shared" si="7"/>
        <v>0</v>
      </c>
      <c r="M99">
        <f t="shared" si="8"/>
        <v>0</v>
      </c>
      <c r="N99">
        <f t="shared" si="11"/>
        <v>0</v>
      </c>
      <c r="O99">
        <f t="shared" si="12"/>
        <v>0</v>
      </c>
      <c r="P99">
        <f t="shared" si="9"/>
        <v>32</v>
      </c>
      <c r="Q99">
        <f>VLOOKUP(C99,Locs!A:C,3,0)</f>
        <v>30</v>
      </c>
      <c r="R99">
        <f>VLOOKUP(C99,Locs!A:F,6,0)</f>
        <v>1</v>
      </c>
      <c r="S99">
        <f t="shared" si="10"/>
        <v>0</v>
      </c>
      <c r="T99" t="s">
        <v>395</v>
      </c>
      <c r="U99">
        <v>32</v>
      </c>
    </row>
    <row r="100" spans="1:21" x14ac:dyDescent="0.45">
      <c r="A100">
        <v>94</v>
      </c>
      <c r="B100" t="str">
        <f t="shared" si="13"/>
        <v>task_id_113.dfy-3</v>
      </c>
      <c r="C100" t="s">
        <v>13</v>
      </c>
      <c r="D100">
        <v>3</v>
      </c>
      <c r="E100">
        <v>0</v>
      </c>
      <c r="F100">
        <v>4.8746999999999998</v>
      </c>
      <c r="G100">
        <v>1.2662</v>
      </c>
      <c r="H100">
        <v>4.8723999999999998</v>
      </c>
      <c r="I100">
        <v>1</v>
      </c>
      <c r="J100">
        <v>0</v>
      </c>
      <c r="K100">
        <v>0</v>
      </c>
      <c r="L100">
        <f t="shared" si="7"/>
        <v>0</v>
      </c>
      <c r="M100">
        <f t="shared" si="8"/>
        <v>0</v>
      </c>
      <c r="N100">
        <f t="shared" si="11"/>
        <v>0</v>
      </c>
      <c r="O100">
        <f t="shared" si="12"/>
        <v>0</v>
      </c>
      <c r="P100">
        <f t="shared" si="9"/>
        <v>32</v>
      </c>
      <c r="Q100">
        <f>VLOOKUP(C100,Locs!A:C,3,0)</f>
        <v>30</v>
      </c>
      <c r="R100">
        <f>VLOOKUP(C100,Locs!A:F,6,0)</f>
        <v>1</v>
      </c>
      <c r="S100">
        <f t="shared" si="10"/>
        <v>0</v>
      </c>
      <c r="T100" t="s">
        <v>396</v>
      </c>
      <c r="U100">
        <v>32</v>
      </c>
    </row>
    <row r="101" spans="1:21" x14ac:dyDescent="0.45">
      <c r="A101">
        <v>95</v>
      </c>
      <c r="B101" t="str">
        <f t="shared" si="13"/>
        <v>task_id_113.dfy-4</v>
      </c>
      <c r="C101" t="s">
        <v>13</v>
      </c>
      <c r="D101">
        <v>4</v>
      </c>
      <c r="E101">
        <v>0</v>
      </c>
      <c r="F101">
        <v>5.3574999999999999</v>
      </c>
      <c r="G101">
        <v>1.2445999999999999</v>
      </c>
      <c r="H101">
        <v>5.3528000000000002</v>
      </c>
      <c r="I101">
        <v>1</v>
      </c>
      <c r="J101">
        <v>0</v>
      </c>
      <c r="K101">
        <v>0</v>
      </c>
      <c r="L101">
        <f t="shared" si="7"/>
        <v>0</v>
      </c>
      <c r="M101">
        <f t="shared" si="8"/>
        <v>0</v>
      </c>
      <c r="N101">
        <f t="shared" si="11"/>
        <v>0</v>
      </c>
      <c r="O101">
        <f t="shared" si="12"/>
        <v>0</v>
      </c>
      <c r="P101">
        <f t="shared" si="9"/>
        <v>32</v>
      </c>
      <c r="Q101">
        <f>VLOOKUP(C101,Locs!A:C,3,0)</f>
        <v>30</v>
      </c>
      <c r="R101">
        <f>VLOOKUP(C101,Locs!A:F,6,0)</f>
        <v>1</v>
      </c>
      <c r="S101">
        <f t="shared" si="10"/>
        <v>0</v>
      </c>
      <c r="T101" t="s">
        <v>1125</v>
      </c>
      <c r="U101">
        <v>32</v>
      </c>
    </row>
    <row r="102" spans="1:21" x14ac:dyDescent="0.45">
      <c r="A102">
        <v>96</v>
      </c>
      <c r="B102" t="str">
        <f t="shared" si="13"/>
        <v>task_id_113.dfy-5</v>
      </c>
      <c r="C102" t="s">
        <v>13</v>
      </c>
      <c r="D102">
        <v>5</v>
      </c>
      <c r="E102">
        <v>0</v>
      </c>
      <c r="F102">
        <v>4.6002999999999998</v>
      </c>
      <c r="G102">
        <v>1.3234999999999999</v>
      </c>
      <c r="H102">
        <v>4.5980999999999996</v>
      </c>
      <c r="I102">
        <v>1</v>
      </c>
      <c r="J102">
        <v>0</v>
      </c>
      <c r="K102">
        <v>0</v>
      </c>
      <c r="L102">
        <f t="shared" si="7"/>
        <v>0</v>
      </c>
      <c r="M102">
        <f t="shared" si="8"/>
        <v>0</v>
      </c>
      <c r="N102">
        <f t="shared" si="11"/>
        <v>0</v>
      </c>
      <c r="O102">
        <f t="shared" si="12"/>
        <v>0</v>
      </c>
      <c r="P102">
        <f t="shared" si="9"/>
        <v>32</v>
      </c>
      <c r="Q102">
        <f>VLOOKUP(C102,Locs!A:C,3,0)</f>
        <v>30</v>
      </c>
      <c r="R102">
        <f>VLOOKUP(C102,Locs!A:F,6,0)</f>
        <v>1</v>
      </c>
      <c r="S102">
        <f t="shared" si="10"/>
        <v>0</v>
      </c>
      <c r="T102" t="s">
        <v>1126</v>
      </c>
      <c r="U102">
        <v>32</v>
      </c>
    </row>
    <row r="103" spans="1:21" x14ac:dyDescent="0.45">
      <c r="A103">
        <v>97</v>
      </c>
      <c r="B103" t="str">
        <f t="shared" si="13"/>
        <v>task_id_126.dfy-1</v>
      </c>
      <c r="C103" t="s">
        <v>14</v>
      </c>
      <c r="D103">
        <v>1</v>
      </c>
      <c r="E103">
        <v>1</v>
      </c>
      <c r="F103">
        <v>15.7957</v>
      </c>
      <c r="G103">
        <v>2.5568</v>
      </c>
      <c r="H103">
        <v>15.7722</v>
      </c>
      <c r="I103">
        <v>1</v>
      </c>
      <c r="J103">
        <v>1</v>
      </c>
      <c r="K103">
        <v>1</v>
      </c>
      <c r="L103">
        <f t="shared" si="7"/>
        <v>1</v>
      </c>
      <c r="M103">
        <f t="shared" si="8"/>
        <v>1</v>
      </c>
      <c r="N103">
        <f t="shared" si="11"/>
        <v>0.66666666666666663</v>
      </c>
      <c r="O103">
        <f t="shared" si="12"/>
        <v>1</v>
      </c>
      <c r="P103">
        <f t="shared" si="9"/>
        <v>91</v>
      </c>
      <c r="Q103">
        <f>VLOOKUP(C103,Locs!A:C,3,0)</f>
        <v>46</v>
      </c>
      <c r="R103">
        <f>VLOOKUP(C103,Locs!A:F,6,0)</f>
        <v>2</v>
      </c>
      <c r="S103">
        <f t="shared" si="10"/>
        <v>1</v>
      </c>
      <c r="T103" t="s">
        <v>397</v>
      </c>
      <c r="U103">
        <v>91</v>
      </c>
    </row>
    <row r="104" spans="1:21" x14ac:dyDescent="0.45">
      <c r="A104">
        <v>98</v>
      </c>
      <c r="B104" t="str">
        <f t="shared" si="13"/>
        <v>task_id_133.dfy-1</v>
      </c>
      <c r="C104" t="s">
        <v>15</v>
      </c>
      <c r="D104">
        <v>1</v>
      </c>
      <c r="E104">
        <v>1</v>
      </c>
      <c r="F104">
        <v>6.4329000000000001</v>
      </c>
      <c r="G104">
        <v>2.2277999999999998</v>
      </c>
      <c r="H104">
        <v>6.4065000000000003</v>
      </c>
      <c r="I104">
        <v>1</v>
      </c>
      <c r="J104">
        <v>1</v>
      </c>
      <c r="K104">
        <v>1</v>
      </c>
      <c r="L104">
        <f t="shared" si="7"/>
        <v>1</v>
      </c>
      <c r="M104">
        <f t="shared" si="8"/>
        <v>1</v>
      </c>
      <c r="N104">
        <f t="shared" si="11"/>
        <v>0.66666666666666663</v>
      </c>
      <c r="O104">
        <f t="shared" si="12"/>
        <v>1</v>
      </c>
      <c r="P104">
        <f t="shared" si="9"/>
        <v>29</v>
      </c>
      <c r="Q104">
        <f>VLOOKUP(C104,Locs!A:C,3,0)</f>
        <v>28</v>
      </c>
      <c r="R104">
        <f>VLOOKUP(C104,Locs!A:F,6,0)</f>
        <v>0</v>
      </c>
      <c r="S104">
        <f t="shared" si="10"/>
        <v>1</v>
      </c>
      <c r="T104" t="s">
        <v>400</v>
      </c>
      <c r="U104">
        <v>29</v>
      </c>
    </row>
    <row r="105" spans="1:21" x14ac:dyDescent="0.45">
      <c r="A105">
        <v>99</v>
      </c>
      <c r="B105" t="str">
        <f t="shared" si="13"/>
        <v>task_id_145.dfy-1</v>
      </c>
      <c r="C105" t="s">
        <v>16</v>
      </c>
      <c r="D105">
        <v>1</v>
      </c>
      <c r="E105">
        <v>-1</v>
      </c>
      <c r="F105">
        <v>12.724600000000001</v>
      </c>
      <c r="G105">
        <v>0.59299999999999997</v>
      </c>
      <c r="H105">
        <v>12.6922</v>
      </c>
      <c r="I105">
        <v>-1</v>
      </c>
      <c r="J105">
        <v>-1</v>
      </c>
      <c r="K105">
        <v>-1</v>
      </c>
      <c r="L105">
        <f t="shared" si="7"/>
        <v>0</v>
      </c>
      <c r="M105">
        <f t="shared" si="8"/>
        <v>0</v>
      </c>
      <c r="N105">
        <f t="shared" si="11"/>
        <v>0</v>
      </c>
      <c r="O105">
        <f t="shared" si="12"/>
        <v>0</v>
      </c>
      <c r="P105">
        <f t="shared" si="9"/>
        <v>33</v>
      </c>
      <c r="Q105">
        <f>VLOOKUP(C105,Locs!A:C,3,0)</f>
        <v>37</v>
      </c>
      <c r="R105">
        <f>VLOOKUP(C105,Locs!A:F,6,0)</f>
        <v>6</v>
      </c>
      <c r="S105">
        <f t="shared" si="10"/>
        <v>0</v>
      </c>
      <c r="T105" t="s">
        <v>403</v>
      </c>
      <c r="U105">
        <v>33</v>
      </c>
    </row>
    <row r="106" spans="1:21" x14ac:dyDescent="0.45">
      <c r="A106">
        <v>100</v>
      </c>
      <c r="B106" t="str">
        <f t="shared" si="13"/>
        <v>task_id_145.dfy-2</v>
      </c>
      <c r="C106" t="s">
        <v>16</v>
      </c>
      <c r="D106">
        <v>2</v>
      </c>
      <c r="E106">
        <v>0</v>
      </c>
      <c r="F106">
        <v>7.3734000000000002</v>
      </c>
      <c r="G106">
        <v>1.4402999999999999</v>
      </c>
      <c r="H106">
        <v>7.3705999999999996</v>
      </c>
      <c r="I106">
        <v>1</v>
      </c>
      <c r="J106">
        <v>0</v>
      </c>
      <c r="K106">
        <v>0</v>
      </c>
      <c r="L106">
        <f t="shared" si="7"/>
        <v>0</v>
      </c>
      <c r="M106">
        <f t="shared" si="8"/>
        <v>0</v>
      </c>
      <c r="N106">
        <f t="shared" si="11"/>
        <v>0</v>
      </c>
      <c r="O106">
        <f t="shared" si="12"/>
        <v>0</v>
      </c>
      <c r="P106">
        <f t="shared" si="9"/>
        <v>32</v>
      </c>
      <c r="Q106">
        <f>VLOOKUP(C106,Locs!A:C,3,0)</f>
        <v>37</v>
      </c>
      <c r="R106">
        <f>VLOOKUP(C106,Locs!A:F,6,0)</f>
        <v>6</v>
      </c>
      <c r="S106">
        <f t="shared" si="10"/>
        <v>0</v>
      </c>
      <c r="T106" t="s">
        <v>404</v>
      </c>
      <c r="U106">
        <v>32</v>
      </c>
    </row>
    <row r="107" spans="1:21" x14ac:dyDescent="0.45">
      <c r="A107">
        <v>101</v>
      </c>
      <c r="B107" t="str">
        <f t="shared" si="13"/>
        <v>task_id_145.dfy-3</v>
      </c>
      <c r="C107" t="s">
        <v>16</v>
      </c>
      <c r="D107">
        <v>3</v>
      </c>
      <c r="E107">
        <v>0</v>
      </c>
      <c r="F107">
        <v>7.3023999999999996</v>
      </c>
      <c r="G107">
        <v>1.4159999999999999</v>
      </c>
      <c r="H107">
        <v>7.3000999999999996</v>
      </c>
      <c r="I107">
        <v>1</v>
      </c>
      <c r="J107">
        <v>0</v>
      </c>
      <c r="K107">
        <v>0</v>
      </c>
      <c r="L107">
        <f t="shared" si="7"/>
        <v>0</v>
      </c>
      <c r="M107">
        <f t="shared" si="8"/>
        <v>0</v>
      </c>
      <c r="N107">
        <f t="shared" si="11"/>
        <v>0</v>
      </c>
      <c r="O107">
        <f t="shared" si="12"/>
        <v>0</v>
      </c>
      <c r="P107">
        <f t="shared" si="9"/>
        <v>32</v>
      </c>
      <c r="Q107">
        <f>VLOOKUP(C107,Locs!A:C,3,0)</f>
        <v>37</v>
      </c>
      <c r="R107">
        <f>VLOOKUP(C107,Locs!A:F,6,0)</f>
        <v>6</v>
      </c>
      <c r="S107">
        <f t="shared" si="10"/>
        <v>0</v>
      </c>
      <c r="T107" t="s">
        <v>405</v>
      </c>
      <c r="U107">
        <v>32</v>
      </c>
    </row>
    <row r="108" spans="1:21" x14ac:dyDescent="0.45">
      <c r="A108">
        <v>102</v>
      </c>
      <c r="B108" t="str">
        <f t="shared" si="13"/>
        <v>task_id_145.dfy-4</v>
      </c>
      <c r="C108" t="s">
        <v>16</v>
      </c>
      <c r="D108">
        <v>4</v>
      </c>
      <c r="E108">
        <v>-1</v>
      </c>
      <c r="F108">
        <v>7.1748000000000003</v>
      </c>
      <c r="G108">
        <v>0.6179</v>
      </c>
      <c r="H108">
        <v>7.1721000000000004</v>
      </c>
      <c r="I108">
        <v>-1</v>
      </c>
      <c r="J108">
        <v>-1</v>
      </c>
      <c r="K108">
        <v>-1</v>
      </c>
      <c r="L108">
        <f t="shared" si="7"/>
        <v>0</v>
      </c>
      <c r="M108">
        <f t="shared" si="8"/>
        <v>0</v>
      </c>
      <c r="N108">
        <f t="shared" si="11"/>
        <v>0</v>
      </c>
      <c r="O108">
        <f t="shared" si="12"/>
        <v>0</v>
      </c>
      <c r="P108">
        <f t="shared" si="9"/>
        <v>33</v>
      </c>
      <c r="Q108">
        <f>VLOOKUP(C108,Locs!A:C,3,0)</f>
        <v>37</v>
      </c>
      <c r="R108">
        <f>VLOOKUP(C108,Locs!A:F,6,0)</f>
        <v>6</v>
      </c>
      <c r="S108">
        <f t="shared" si="10"/>
        <v>0</v>
      </c>
      <c r="T108" t="s">
        <v>786</v>
      </c>
      <c r="U108">
        <v>33</v>
      </c>
    </row>
    <row r="109" spans="1:21" x14ac:dyDescent="0.45">
      <c r="A109">
        <v>103</v>
      </c>
      <c r="B109" t="str">
        <f t="shared" si="13"/>
        <v>task_id_145.dfy-5</v>
      </c>
      <c r="C109" t="s">
        <v>16</v>
      </c>
      <c r="D109">
        <v>5</v>
      </c>
      <c r="E109">
        <v>-1</v>
      </c>
      <c r="F109">
        <v>7.9715999999999996</v>
      </c>
      <c r="G109">
        <v>0.62380000000000002</v>
      </c>
      <c r="H109">
        <v>7.9682000000000004</v>
      </c>
      <c r="I109">
        <v>-1</v>
      </c>
      <c r="J109">
        <v>-1</v>
      </c>
      <c r="K109">
        <v>-1</v>
      </c>
      <c r="L109">
        <f t="shared" si="7"/>
        <v>0</v>
      </c>
      <c r="M109">
        <f t="shared" si="8"/>
        <v>0</v>
      </c>
      <c r="N109">
        <f t="shared" si="11"/>
        <v>0</v>
      </c>
      <c r="O109">
        <f t="shared" si="12"/>
        <v>0</v>
      </c>
      <c r="P109">
        <f t="shared" si="9"/>
        <v>33</v>
      </c>
      <c r="Q109">
        <f>VLOOKUP(C109,Locs!A:C,3,0)</f>
        <v>37</v>
      </c>
      <c r="R109">
        <f>VLOOKUP(C109,Locs!A:F,6,0)</f>
        <v>6</v>
      </c>
      <c r="S109">
        <f t="shared" si="10"/>
        <v>0</v>
      </c>
      <c r="T109" t="s">
        <v>935</v>
      </c>
      <c r="U109">
        <v>33</v>
      </c>
    </row>
    <row r="110" spans="1:21" x14ac:dyDescent="0.45">
      <c r="A110">
        <v>104</v>
      </c>
      <c r="B110" t="str">
        <f t="shared" si="13"/>
        <v>task_id_161.dfy-1</v>
      </c>
      <c r="C110" t="s">
        <v>17</v>
      </c>
      <c r="D110">
        <v>1</v>
      </c>
      <c r="E110">
        <v>0</v>
      </c>
      <c r="F110">
        <v>11.528</v>
      </c>
      <c r="G110">
        <v>2.3613</v>
      </c>
      <c r="H110">
        <v>11.5145</v>
      </c>
      <c r="I110">
        <v>1</v>
      </c>
      <c r="J110">
        <v>0</v>
      </c>
      <c r="K110">
        <v>0</v>
      </c>
      <c r="L110">
        <f t="shared" si="7"/>
        <v>0</v>
      </c>
      <c r="M110">
        <f t="shared" si="8"/>
        <v>0</v>
      </c>
      <c r="N110">
        <f t="shared" si="11"/>
        <v>0</v>
      </c>
      <c r="O110">
        <f t="shared" si="12"/>
        <v>0</v>
      </c>
      <c r="P110">
        <f t="shared" si="9"/>
        <v>48</v>
      </c>
      <c r="Q110">
        <f>VLOOKUP(C110,Locs!A:C,3,0)</f>
        <v>59</v>
      </c>
      <c r="R110">
        <f>VLOOKUP(C110,Locs!A:F,6,0)</f>
        <v>9</v>
      </c>
      <c r="S110">
        <f t="shared" si="10"/>
        <v>0</v>
      </c>
      <c r="T110" t="s">
        <v>406</v>
      </c>
      <c r="U110">
        <v>48</v>
      </c>
    </row>
    <row r="111" spans="1:21" x14ac:dyDescent="0.45">
      <c r="A111">
        <v>105</v>
      </c>
      <c r="B111" t="str">
        <f t="shared" si="13"/>
        <v>task_id_161.dfy-2</v>
      </c>
      <c r="C111" t="s">
        <v>17</v>
      </c>
      <c r="D111">
        <v>2</v>
      </c>
      <c r="E111">
        <v>0</v>
      </c>
      <c r="F111">
        <v>11.4596</v>
      </c>
      <c r="G111">
        <v>2.3607</v>
      </c>
      <c r="H111">
        <v>11.456899999999999</v>
      </c>
      <c r="I111">
        <v>1</v>
      </c>
      <c r="J111">
        <v>0</v>
      </c>
      <c r="K111">
        <v>0</v>
      </c>
      <c r="L111">
        <f t="shared" si="7"/>
        <v>0</v>
      </c>
      <c r="M111">
        <f t="shared" si="8"/>
        <v>0</v>
      </c>
      <c r="N111">
        <f t="shared" si="11"/>
        <v>0</v>
      </c>
      <c r="O111">
        <f t="shared" si="12"/>
        <v>0</v>
      </c>
      <c r="P111">
        <f t="shared" si="9"/>
        <v>48</v>
      </c>
      <c r="Q111">
        <f>VLOOKUP(C111,Locs!A:C,3,0)</f>
        <v>59</v>
      </c>
      <c r="R111">
        <f>VLOOKUP(C111,Locs!A:F,6,0)</f>
        <v>9</v>
      </c>
      <c r="S111">
        <f t="shared" si="10"/>
        <v>0</v>
      </c>
      <c r="T111" t="s">
        <v>407</v>
      </c>
      <c r="U111">
        <v>48</v>
      </c>
    </row>
    <row r="112" spans="1:21" x14ac:dyDescent="0.45">
      <c r="A112">
        <v>106</v>
      </c>
      <c r="B112" t="str">
        <f t="shared" si="13"/>
        <v>task_id_161.dfy-3</v>
      </c>
      <c r="C112" t="s">
        <v>17</v>
      </c>
      <c r="D112">
        <v>3</v>
      </c>
      <c r="E112">
        <v>0</v>
      </c>
      <c r="F112">
        <v>13.305</v>
      </c>
      <c r="G112">
        <v>2.3285999999999998</v>
      </c>
      <c r="H112">
        <v>13.3024</v>
      </c>
      <c r="I112">
        <v>1</v>
      </c>
      <c r="J112">
        <v>0</v>
      </c>
      <c r="K112">
        <v>0</v>
      </c>
      <c r="L112">
        <f t="shared" si="7"/>
        <v>0</v>
      </c>
      <c r="M112">
        <f t="shared" si="8"/>
        <v>0</v>
      </c>
      <c r="N112">
        <f t="shared" si="11"/>
        <v>0</v>
      </c>
      <c r="O112">
        <f t="shared" si="12"/>
        <v>0</v>
      </c>
      <c r="P112">
        <f t="shared" si="9"/>
        <v>48</v>
      </c>
      <c r="Q112">
        <f>VLOOKUP(C112,Locs!A:C,3,0)</f>
        <v>59</v>
      </c>
      <c r="R112">
        <f>VLOOKUP(C112,Locs!A:F,6,0)</f>
        <v>9</v>
      </c>
      <c r="S112">
        <f t="shared" si="10"/>
        <v>0</v>
      </c>
      <c r="T112" t="s">
        <v>408</v>
      </c>
      <c r="U112">
        <v>48</v>
      </c>
    </row>
    <row r="113" spans="1:21" x14ac:dyDescent="0.45">
      <c r="A113">
        <v>107</v>
      </c>
      <c r="B113" t="str">
        <f t="shared" si="13"/>
        <v>task_id_161.dfy-4</v>
      </c>
      <c r="C113" t="s">
        <v>17</v>
      </c>
      <c r="D113">
        <v>4</v>
      </c>
      <c r="E113">
        <v>0</v>
      </c>
      <c r="F113">
        <v>11.1058</v>
      </c>
      <c r="G113">
        <v>2.4096000000000002</v>
      </c>
      <c r="H113">
        <v>11.1035</v>
      </c>
      <c r="I113">
        <v>0</v>
      </c>
      <c r="J113">
        <v>0</v>
      </c>
      <c r="K113">
        <v>0</v>
      </c>
      <c r="L113">
        <f t="shared" si="7"/>
        <v>0</v>
      </c>
      <c r="M113">
        <f t="shared" si="8"/>
        <v>0</v>
      </c>
      <c r="N113">
        <f t="shared" si="11"/>
        <v>0</v>
      </c>
      <c r="O113">
        <f t="shared" si="12"/>
        <v>0</v>
      </c>
      <c r="P113">
        <f t="shared" si="9"/>
        <v>57</v>
      </c>
      <c r="Q113">
        <f>VLOOKUP(C113,Locs!A:C,3,0)</f>
        <v>59</v>
      </c>
      <c r="R113">
        <f>VLOOKUP(C113,Locs!A:F,6,0)</f>
        <v>9</v>
      </c>
      <c r="S113">
        <f t="shared" si="10"/>
        <v>0</v>
      </c>
      <c r="T113" t="s">
        <v>721</v>
      </c>
      <c r="U113">
        <v>57</v>
      </c>
    </row>
    <row r="114" spans="1:21" x14ac:dyDescent="0.45">
      <c r="A114">
        <v>108</v>
      </c>
      <c r="B114" t="str">
        <f t="shared" si="13"/>
        <v>task_id_161.dfy-5</v>
      </c>
      <c r="C114" t="s">
        <v>17</v>
      </c>
      <c r="D114">
        <v>5</v>
      </c>
      <c r="E114">
        <v>0</v>
      </c>
      <c r="F114">
        <v>11.1074</v>
      </c>
      <c r="G114">
        <v>2.4081000000000001</v>
      </c>
      <c r="H114">
        <v>11.105</v>
      </c>
      <c r="I114">
        <v>0</v>
      </c>
      <c r="J114">
        <v>0</v>
      </c>
      <c r="K114">
        <v>0</v>
      </c>
      <c r="L114">
        <f t="shared" si="7"/>
        <v>0</v>
      </c>
      <c r="M114">
        <f t="shared" si="8"/>
        <v>0</v>
      </c>
      <c r="N114">
        <f t="shared" si="11"/>
        <v>0</v>
      </c>
      <c r="O114">
        <f t="shared" si="12"/>
        <v>0</v>
      </c>
      <c r="P114">
        <f t="shared" si="9"/>
        <v>57</v>
      </c>
      <c r="Q114">
        <f>VLOOKUP(C114,Locs!A:C,3,0)</f>
        <v>59</v>
      </c>
      <c r="R114">
        <f>VLOOKUP(C114,Locs!A:F,6,0)</f>
        <v>9</v>
      </c>
      <c r="S114">
        <f t="shared" si="10"/>
        <v>0</v>
      </c>
      <c r="T114" t="s">
        <v>722</v>
      </c>
      <c r="U114">
        <v>57</v>
      </c>
    </row>
    <row r="115" spans="1:21" x14ac:dyDescent="0.45">
      <c r="A115">
        <v>109</v>
      </c>
      <c r="B115" t="str">
        <f t="shared" si="13"/>
        <v>task_id_170.dfy-1</v>
      </c>
      <c r="C115" t="s">
        <v>18</v>
      </c>
      <c r="D115">
        <v>1</v>
      </c>
      <c r="E115">
        <v>1</v>
      </c>
      <c r="F115">
        <v>6.9683999999999999</v>
      </c>
      <c r="G115">
        <v>2.2366000000000001</v>
      </c>
      <c r="H115">
        <v>6.9459</v>
      </c>
      <c r="I115">
        <v>1</v>
      </c>
      <c r="J115">
        <v>1</v>
      </c>
      <c r="K115">
        <v>1</v>
      </c>
      <c r="L115">
        <f t="shared" si="7"/>
        <v>1</v>
      </c>
      <c r="M115">
        <f t="shared" si="8"/>
        <v>1</v>
      </c>
      <c r="N115">
        <f t="shared" si="11"/>
        <v>0.66666666666666663</v>
      </c>
      <c r="O115">
        <f t="shared" si="12"/>
        <v>1</v>
      </c>
      <c r="P115">
        <f t="shared" si="9"/>
        <v>29</v>
      </c>
      <c r="Q115">
        <f>VLOOKUP(C115,Locs!A:C,3,0)</f>
        <v>28</v>
      </c>
      <c r="R115">
        <f>VLOOKUP(C115,Locs!A:F,6,0)</f>
        <v>1</v>
      </c>
      <c r="S115">
        <f t="shared" si="10"/>
        <v>1</v>
      </c>
      <c r="T115" t="s">
        <v>409</v>
      </c>
      <c r="U115">
        <v>29</v>
      </c>
    </row>
    <row r="116" spans="1:21" x14ac:dyDescent="0.45">
      <c r="A116">
        <v>110</v>
      </c>
      <c r="B116" t="str">
        <f t="shared" si="13"/>
        <v>task_id_18.dfy-1</v>
      </c>
      <c r="C116" t="s">
        <v>19</v>
      </c>
      <c r="D116">
        <v>1</v>
      </c>
      <c r="E116">
        <v>0</v>
      </c>
      <c r="F116">
        <v>6.6619000000000002</v>
      </c>
      <c r="G116">
        <v>2.3551000000000002</v>
      </c>
      <c r="H116">
        <v>6.6376999999999997</v>
      </c>
      <c r="I116">
        <v>-1</v>
      </c>
      <c r="J116">
        <v>0</v>
      </c>
      <c r="K116">
        <v>0</v>
      </c>
      <c r="L116">
        <f t="shared" si="7"/>
        <v>0</v>
      </c>
      <c r="M116">
        <f t="shared" si="8"/>
        <v>0</v>
      </c>
      <c r="N116">
        <f t="shared" si="11"/>
        <v>0</v>
      </c>
      <c r="O116">
        <f t="shared" si="12"/>
        <v>0</v>
      </c>
      <c r="P116">
        <f t="shared" si="9"/>
        <v>27</v>
      </c>
      <c r="Q116">
        <f>VLOOKUP(C116,Locs!A:C,3,0)</f>
        <v>30</v>
      </c>
      <c r="R116">
        <f>VLOOKUP(C116,Locs!A:F,6,0)</f>
        <v>4</v>
      </c>
      <c r="S116">
        <f t="shared" si="10"/>
        <v>0</v>
      </c>
      <c r="T116" t="s">
        <v>412</v>
      </c>
      <c r="U116">
        <v>27</v>
      </c>
    </row>
    <row r="117" spans="1:21" x14ac:dyDescent="0.45">
      <c r="A117">
        <v>111</v>
      </c>
      <c r="B117" t="str">
        <f t="shared" si="13"/>
        <v>task_id_18.dfy-2</v>
      </c>
      <c r="C117" t="s">
        <v>19</v>
      </c>
      <c r="D117">
        <v>2</v>
      </c>
      <c r="E117">
        <v>0</v>
      </c>
      <c r="F117">
        <v>6.6262999999999996</v>
      </c>
      <c r="G117">
        <v>2.3199000000000001</v>
      </c>
      <c r="H117">
        <v>6.6238000000000001</v>
      </c>
      <c r="I117">
        <v>-1</v>
      </c>
      <c r="J117">
        <v>0</v>
      </c>
      <c r="K117">
        <v>0</v>
      </c>
      <c r="L117">
        <f t="shared" si="7"/>
        <v>0</v>
      </c>
      <c r="M117">
        <f t="shared" si="8"/>
        <v>0</v>
      </c>
      <c r="N117">
        <f t="shared" si="11"/>
        <v>0</v>
      </c>
      <c r="O117">
        <f t="shared" si="12"/>
        <v>0</v>
      </c>
      <c r="P117">
        <f t="shared" si="9"/>
        <v>27</v>
      </c>
      <c r="Q117">
        <f>VLOOKUP(C117,Locs!A:C,3,0)</f>
        <v>30</v>
      </c>
      <c r="R117">
        <f>VLOOKUP(C117,Locs!A:F,6,0)</f>
        <v>4</v>
      </c>
      <c r="S117">
        <f t="shared" si="10"/>
        <v>0</v>
      </c>
      <c r="T117" t="s">
        <v>413</v>
      </c>
      <c r="U117">
        <v>27</v>
      </c>
    </row>
    <row r="118" spans="1:21" x14ac:dyDescent="0.45">
      <c r="A118">
        <v>112</v>
      </c>
      <c r="B118" t="str">
        <f t="shared" si="13"/>
        <v>task_id_18.dfy-3</v>
      </c>
      <c r="C118" t="s">
        <v>19</v>
      </c>
      <c r="D118">
        <v>3</v>
      </c>
      <c r="E118">
        <v>0</v>
      </c>
      <c r="F118">
        <v>11.0443</v>
      </c>
      <c r="G118">
        <v>2.6644000000000001</v>
      </c>
      <c r="H118">
        <v>11.041700000000001</v>
      </c>
      <c r="I118">
        <v>-1</v>
      </c>
      <c r="J118">
        <v>0</v>
      </c>
      <c r="K118">
        <v>0</v>
      </c>
      <c r="L118">
        <f t="shared" si="7"/>
        <v>0</v>
      </c>
      <c r="M118">
        <f t="shared" si="8"/>
        <v>0</v>
      </c>
      <c r="N118">
        <f t="shared" si="11"/>
        <v>0</v>
      </c>
      <c r="O118">
        <f t="shared" si="12"/>
        <v>0</v>
      </c>
      <c r="P118">
        <f t="shared" si="9"/>
        <v>59</v>
      </c>
      <c r="Q118">
        <f>VLOOKUP(C118,Locs!A:C,3,0)</f>
        <v>30</v>
      </c>
      <c r="R118">
        <f>VLOOKUP(C118,Locs!A:F,6,0)</f>
        <v>4</v>
      </c>
      <c r="S118">
        <f t="shared" si="10"/>
        <v>0</v>
      </c>
      <c r="T118" t="s">
        <v>414</v>
      </c>
      <c r="U118">
        <v>59</v>
      </c>
    </row>
    <row r="119" spans="1:21" x14ac:dyDescent="0.45">
      <c r="A119">
        <v>113</v>
      </c>
      <c r="B119" t="str">
        <f t="shared" si="13"/>
        <v>task_id_18.dfy-4</v>
      </c>
      <c r="C119" t="s">
        <v>19</v>
      </c>
      <c r="D119">
        <v>4</v>
      </c>
      <c r="E119">
        <v>0</v>
      </c>
      <c r="F119">
        <v>6.5446999999999997</v>
      </c>
      <c r="G119">
        <v>2.3067000000000002</v>
      </c>
      <c r="H119">
        <v>6.5419999999999998</v>
      </c>
      <c r="I119">
        <v>-1</v>
      </c>
      <c r="J119">
        <v>0</v>
      </c>
      <c r="K119">
        <v>0</v>
      </c>
      <c r="L119">
        <f t="shared" si="7"/>
        <v>0</v>
      </c>
      <c r="M119">
        <f t="shared" si="8"/>
        <v>0</v>
      </c>
      <c r="N119">
        <f t="shared" si="11"/>
        <v>0</v>
      </c>
      <c r="O119">
        <f t="shared" si="12"/>
        <v>0</v>
      </c>
      <c r="P119">
        <f t="shared" si="9"/>
        <v>27</v>
      </c>
      <c r="Q119">
        <f>VLOOKUP(C119,Locs!A:C,3,0)</f>
        <v>30</v>
      </c>
      <c r="R119">
        <f>VLOOKUP(C119,Locs!A:F,6,0)</f>
        <v>4</v>
      </c>
      <c r="S119">
        <f t="shared" si="10"/>
        <v>0</v>
      </c>
      <c r="T119" t="s">
        <v>723</v>
      </c>
      <c r="U119">
        <v>27</v>
      </c>
    </row>
    <row r="120" spans="1:21" x14ac:dyDescent="0.45">
      <c r="A120">
        <v>114</v>
      </c>
      <c r="B120" t="str">
        <f t="shared" si="13"/>
        <v>task_id_18.dfy-5</v>
      </c>
      <c r="C120" t="s">
        <v>19</v>
      </c>
      <c r="D120">
        <v>5</v>
      </c>
      <c r="E120">
        <v>0</v>
      </c>
      <c r="F120">
        <v>6.7058</v>
      </c>
      <c r="G120">
        <v>2.3212000000000002</v>
      </c>
      <c r="H120">
        <v>6.7026000000000003</v>
      </c>
      <c r="I120">
        <v>-1</v>
      </c>
      <c r="J120">
        <v>0</v>
      </c>
      <c r="K120">
        <v>0</v>
      </c>
      <c r="L120">
        <f t="shared" si="7"/>
        <v>0</v>
      </c>
      <c r="M120">
        <f t="shared" si="8"/>
        <v>0</v>
      </c>
      <c r="N120">
        <f t="shared" si="11"/>
        <v>0</v>
      </c>
      <c r="O120">
        <f t="shared" si="12"/>
        <v>0</v>
      </c>
      <c r="P120">
        <f t="shared" si="9"/>
        <v>27</v>
      </c>
      <c r="Q120">
        <f>VLOOKUP(C120,Locs!A:C,3,0)</f>
        <v>30</v>
      </c>
      <c r="R120">
        <f>VLOOKUP(C120,Locs!A:F,6,0)</f>
        <v>4</v>
      </c>
      <c r="S120">
        <f t="shared" si="10"/>
        <v>0</v>
      </c>
      <c r="T120" t="s">
        <v>724</v>
      </c>
      <c r="U120">
        <v>27</v>
      </c>
    </row>
    <row r="121" spans="1:21" x14ac:dyDescent="0.45">
      <c r="A121">
        <v>115</v>
      </c>
      <c r="B121" t="str">
        <f t="shared" si="13"/>
        <v>task_id_2.dfy-1</v>
      </c>
      <c r="C121" t="s">
        <v>20</v>
      </c>
      <c r="D121">
        <v>1</v>
      </c>
      <c r="E121">
        <v>1</v>
      </c>
      <c r="F121">
        <v>7.4401000000000002</v>
      </c>
      <c r="G121">
        <v>2.2265000000000001</v>
      </c>
      <c r="H121">
        <v>7.4189999999999996</v>
      </c>
      <c r="I121">
        <v>1</v>
      </c>
      <c r="J121">
        <v>1</v>
      </c>
      <c r="K121">
        <v>1</v>
      </c>
      <c r="L121">
        <f t="shared" si="7"/>
        <v>1</v>
      </c>
      <c r="M121">
        <f t="shared" si="8"/>
        <v>1</v>
      </c>
      <c r="N121">
        <f t="shared" si="11"/>
        <v>0.66666666666666663</v>
      </c>
      <c r="O121">
        <f t="shared" si="12"/>
        <v>1</v>
      </c>
      <c r="P121">
        <f t="shared" si="9"/>
        <v>32</v>
      </c>
      <c r="Q121">
        <f>VLOOKUP(C121,Locs!A:C,3,0)</f>
        <v>33</v>
      </c>
      <c r="R121">
        <f>VLOOKUP(C121,Locs!A:F,6,0)</f>
        <v>4</v>
      </c>
      <c r="S121">
        <f t="shared" si="10"/>
        <v>1</v>
      </c>
      <c r="T121" t="s">
        <v>415</v>
      </c>
      <c r="U121">
        <v>27</v>
      </c>
    </row>
    <row r="122" spans="1:21" x14ac:dyDescent="0.45">
      <c r="A122">
        <v>116</v>
      </c>
      <c r="B122" t="str">
        <f t="shared" si="13"/>
        <v>task_id_230.dfy-1</v>
      </c>
      <c r="C122" t="s">
        <v>21</v>
      </c>
      <c r="D122">
        <v>1</v>
      </c>
      <c r="E122">
        <v>1</v>
      </c>
      <c r="F122">
        <v>33.4435</v>
      </c>
      <c r="G122">
        <v>1.3109</v>
      </c>
      <c r="H122">
        <v>33.421599999999998</v>
      </c>
      <c r="I122">
        <v>1</v>
      </c>
      <c r="J122">
        <v>1</v>
      </c>
      <c r="K122">
        <v>1</v>
      </c>
      <c r="L122">
        <f t="shared" si="7"/>
        <v>1</v>
      </c>
      <c r="M122">
        <f t="shared" si="8"/>
        <v>1</v>
      </c>
      <c r="N122">
        <f t="shared" si="11"/>
        <v>0.66666666666666663</v>
      </c>
      <c r="O122">
        <f t="shared" si="12"/>
        <v>1</v>
      </c>
      <c r="P122">
        <f t="shared" si="9"/>
        <v>27</v>
      </c>
      <c r="Q122">
        <f>VLOOKUP(C122,Locs!A:C,3,0)</f>
        <v>26</v>
      </c>
      <c r="R122">
        <f>VLOOKUP(C122,Locs!A:F,6,0)</f>
        <v>0</v>
      </c>
      <c r="S122">
        <f t="shared" si="10"/>
        <v>1</v>
      </c>
      <c r="T122" t="s">
        <v>418</v>
      </c>
      <c r="U122">
        <v>46</v>
      </c>
    </row>
    <row r="123" spans="1:21" x14ac:dyDescent="0.45">
      <c r="A123">
        <v>117</v>
      </c>
      <c r="B123" t="str">
        <f t="shared" si="13"/>
        <v>task_id_249.dfy-1</v>
      </c>
      <c r="C123" t="s">
        <v>22</v>
      </c>
      <c r="D123">
        <v>1</v>
      </c>
      <c r="E123">
        <v>0</v>
      </c>
      <c r="F123">
        <v>10.050000000000001</v>
      </c>
      <c r="G123">
        <v>1.7730999999999999</v>
      </c>
      <c r="H123">
        <v>10.026999999999999</v>
      </c>
      <c r="I123">
        <v>0</v>
      </c>
      <c r="J123">
        <v>0</v>
      </c>
      <c r="K123">
        <v>0</v>
      </c>
      <c r="L123">
        <f t="shared" si="7"/>
        <v>0</v>
      </c>
      <c r="M123">
        <f t="shared" si="8"/>
        <v>0</v>
      </c>
      <c r="N123">
        <f t="shared" si="11"/>
        <v>0</v>
      </c>
      <c r="O123">
        <f t="shared" si="12"/>
        <v>0</v>
      </c>
      <c r="P123">
        <f t="shared" si="9"/>
        <v>46</v>
      </c>
      <c r="Q123">
        <f>VLOOKUP(C123,Locs!A:C,3,0)</f>
        <v>37</v>
      </c>
      <c r="R123">
        <f>VLOOKUP(C123,Locs!A:F,6,0)</f>
        <v>8</v>
      </c>
      <c r="S123">
        <f t="shared" si="10"/>
        <v>0</v>
      </c>
      <c r="T123" t="s">
        <v>419</v>
      </c>
      <c r="U123">
        <v>49</v>
      </c>
    </row>
    <row r="124" spans="1:21" x14ac:dyDescent="0.45">
      <c r="A124">
        <v>118</v>
      </c>
      <c r="B124" t="str">
        <f t="shared" si="13"/>
        <v>task_id_249.dfy-2</v>
      </c>
      <c r="C124" t="s">
        <v>22</v>
      </c>
      <c r="D124">
        <v>2</v>
      </c>
      <c r="E124">
        <v>0</v>
      </c>
      <c r="F124">
        <v>10.9032</v>
      </c>
      <c r="G124">
        <v>1.7311000000000001</v>
      </c>
      <c r="H124">
        <v>10.900399999999999</v>
      </c>
      <c r="I124">
        <v>0</v>
      </c>
      <c r="J124">
        <v>0</v>
      </c>
      <c r="K124">
        <v>0</v>
      </c>
      <c r="L124">
        <f t="shared" si="7"/>
        <v>0</v>
      </c>
      <c r="M124">
        <f t="shared" si="8"/>
        <v>0</v>
      </c>
      <c r="N124">
        <f t="shared" si="11"/>
        <v>0</v>
      </c>
      <c r="O124">
        <f t="shared" si="12"/>
        <v>0</v>
      </c>
      <c r="P124">
        <f t="shared" si="9"/>
        <v>49</v>
      </c>
      <c r="Q124">
        <f>VLOOKUP(C124,Locs!A:C,3,0)</f>
        <v>37</v>
      </c>
      <c r="R124">
        <f>VLOOKUP(C124,Locs!A:F,6,0)</f>
        <v>8</v>
      </c>
      <c r="S124">
        <f t="shared" si="10"/>
        <v>0</v>
      </c>
      <c r="T124" t="s">
        <v>420</v>
      </c>
      <c r="U124">
        <v>42</v>
      </c>
    </row>
    <row r="125" spans="1:21" x14ac:dyDescent="0.45">
      <c r="A125">
        <v>119</v>
      </c>
      <c r="B125" t="str">
        <f t="shared" si="13"/>
        <v>task_id_249.dfy-3</v>
      </c>
      <c r="C125" t="s">
        <v>22</v>
      </c>
      <c r="D125">
        <v>3</v>
      </c>
      <c r="E125">
        <v>0</v>
      </c>
      <c r="F125">
        <v>10.555</v>
      </c>
      <c r="G125">
        <v>1.6568000000000001</v>
      </c>
      <c r="H125">
        <v>10.5503</v>
      </c>
      <c r="I125">
        <v>0</v>
      </c>
      <c r="J125">
        <v>0</v>
      </c>
      <c r="K125">
        <v>0</v>
      </c>
      <c r="L125">
        <f t="shared" si="7"/>
        <v>0</v>
      </c>
      <c r="M125">
        <f t="shared" si="8"/>
        <v>0</v>
      </c>
      <c r="N125">
        <f t="shared" si="11"/>
        <v>0</v>
      </c>
      <c r="O125">
        <f t="shared" si="12"/>
        <v>0</v>
      </c>
      <c r="P125">
        <f t="shared" si="9"/>
        <v>42</v>
      </c>
      <c r="Q125">
        <f>VLOOKUP(C125,Locs!A:C,3,0)</f>
        <v>37</v>
      </c>
      <c r="R125">
        <f>VLOOKUP(C125,Locs!A:F,6,0)</f>
        <v>8</v>
      </c>
      <c r="S125">
        <f t="shared" si="10"/>
        <v>0</v>
      </c>
      <c r="T125" t="s">
        <v>729</v>
      </c>
      <c r="U125">
        <v>49</v>
      </c>
    </row>
    <row r="126" spans="1:21" x14ac:dyDescent="0.45">
      <c r="A126">
        <v>120</v>
      </c>
      <c r="B126" t="str">
        <f t="shared" si="13"/>
        <v>task_id_249.dfy-4</v>
      </c>
      <c r="C126" t="s">
        <v>22</v>
      </c>
      <c r="D126">
        <v>4</v>
      </c>
      <c r="E126">
        <v>0</v>
      </c>
      <c r="F126">
        <v>10.577500000000001</v>
      </c>
      <c r="G126">
        <v>1.6718</v>
      </c>
      <c r="H126">
        <v>10.574199999999999</v>
      </c>
      <c r="I126">
        <v>0</v>
      </c>
      <c r="J126">
        <v>0</v>
      </c>
      <c r="K126">
        <v>0</v>
      </c>
      <c r="L126">
        <f t="shared" si="7"/>
        <v>0</v>
      </c>
      <c r="M126">
        <f t="shared" si="8"/>
        <v>0</v>
      </c>
      <c r="N126">
        <f t="shared" si="11"/>
        <v>0</v>
      </c>
      <c r="O126">
        <f t="shared" si="12"/>
        <v>0</v>
      </c>
      <c r="P126">
        <f t="shared" si="9"/>
        <v>49</v>
      </c>
      <c r="Q126">
        <f>VLOOKUP(C126,Locs!A:C,3,0)</f>
        <v>37</v>
      </c>
      <c r="R126">
        <f>VLOOKUP(C126,Locs!A:F,6,0)</f>
        <v>8</v>
      </c>
      <c r="S126">
        <f t="shared" si="10"/>
        <v>0</v>
      </c>
      <c r="T126" t="s">
        <v>730</v>
      </c>
      <c r="U126">
        <v>49</v>
      </c>
    </row>
    <row r="127" spans="1:21" x14ac:dyDescent="0.45">
      <c r="A127">
        <v>121</v>
      </c>
      <c r="B127" t="str">
        <f t="shared" si="13"/>
        <v>task_id_249.dfy-5</v>
      </c>
      <c r="C127" t="s">
        <v>22</v>
      </c>
      <c r="D127">
        <v>5</v>
      </c>
      <c r="E127">
        <v>0</v>
      </c>
      <c r="F127">
        <v>10.7462</v>
      </c>
      <c r="G127">
        <v>1.5282</v>
      </c>
      <c r="H127">
        <v>10.743399999999999</v>
      </c>
      <c r="I127">
        <v>0</v>
      </c>
      <c r="J127">
        <v>0</v>
      </c>
      <c r="K127">
        <v>0</v>
      </c>
      <c r="L127">
        <f t="shared" si="7"/>
        <v>0</v>
      </c>
      <c r="M127">
        <f t="shared" si="8"/>
        <v>0</v>
      </c>
      <c r="N127">
        <f t="shared" si="11"/>
        <v>0</v>
      </c>
      <c r="O127">
        <f t="shared" si="12"/>
        <v>0</v>
      </c>
      <c r="P127">
        <f t="shared" si="9"/>
        <v>49</v>
      </c>
      <c r="Q127">
        <f>VLOOKUP(C127,Locs!A:C,3,0)</f>
        <v>37</v>
      </c>
      <c r="R127">
        <f>VLOOKUP(C127,Locs!A:F,6,0)</f>
        <v>8</v>
      </c>
      <c r="S127">
        <f t="shared" si="10"/>
        <v>0</v>
      </c>
      <c r="T127" t="s">
        <v>421</v>
      </c>
      <c r="U127">
        <v>25</v>
      </c>
    </row>
    <row r="128" spans="1:21" x14ac:dyDescent="0.45">
      <c r="A128">
        <v>122</v>
      </c>
      <c r="B128" t="str">
        <f t="shared" si="13"/>
        <v>task_id_251.dfy-1</v>
      </c>
      <c r="C128" t="s">
        <v>23</v>
      </c>
      <c r="D128">
        <v>1</v>
      </c>
      <c r="E128">
        <v>1</v>
      </c>
      <c r="F128">
        <v>5.9752999999999998</v>
      </c>
      <c r="G128">
        <v>1.157</v>
      </c>
      <c r="H128">
        <v>5.9634999999999998</v>
      </c>
      <c r="I128">
        <v>1</v>
      </c>
      <c r="J128">
        <v>1</v>
      </c>
      <c r="K128">
        <v>1</v>
      </c>
      <c r="L128">
        <f t="shared" si="7"/>
        <v>1</v>
      </c>
      <c r="M128">
        <f t="shared" si="8"/>
        <v>1</v>
      </c>
      <c r="N128">
        <f t="shared" si="11"/>
        <v>0.66666666666666663</v>
      </c>
      <c r="O128">
        <f t="shared" si="12"/>
        <v>1</v>
      </c>
      <c r="P128">
        <f t="shared" si="9"/>
        <v>25</v>
      </c>
      <c r="Q128">
        <f>VLOOKUP(C128,Locs!A:C,3,0)</f>
        <v>20</v>
      </c>
      <c r="R128">
        <f>VLOOKUP(C128,Locs!A:F,6,0)</f>
        <v>2</v>
      </c>
      <c r="S128">
        <f t="shared" si="10"/>
        <v>1</v>
      </c>
      <c r="T128" t="s">
        <v>424</v>
      </c>
      <c r="U128">
        <v>28</v>
      </c>
    </row>
    <row r="129" spans="1:21" x14ac:dyDescent="0.45">
      <c r="A129">
        <v>123</v>
      </c>
      <c r="B129" t="str">
        <f t="shared" si="13"/>
        <v>task_id_261.dfy-1</v>
      </c>
      <c r="C129" t="s">
        <v>24</v>
      </c>
      <c r="D129">
        <v>1</v>
      </c>
      <c r="E129">
        <v>1</v>
      </c>
      <c r="F129">
        <v>5.7416</v>
      </c>
      <c r="G129">
        <v>1.1664000000000001</v>
      </c>
      <c r="H129">
        <v>5.7213000000000003</v>
      </c>
      <c r="I129">
        <v>1</v>
      </c>
      <c r="J129">
        <v>1</v>
      </c>
      <c r="K129">
        <v>1</v>
      </c>
      <c r="L129">
        <f t="shared" si="7"/>
        <v>1</v>
      </c>
      <c r="M129">
        <f t="shared" si="8"/>
        <v>1</v>
      </c>
      <c r="N129">
        <f t="shared" si="11"/>
        <v>0.66666666666666663</v>
      </c>
      <c r="O129">
        <f t="shared" si="12"/>
        <v>1</v>
      </c>
      <c r="P129">
        <f t="shared" si="9"/>
        <v>28</v>
      </c>
      <c r="Q129">
        <f>VLOOKUP(C129,Locs!A:C,3,0)</f>
        <v>28</v>
      </c>
      <c r="R129">
        <f>VLOOKUP(C129,Locs!A:F,6,0)</f>
        <v>0</v>
      </c>
      <c r="S129">
        <f t="shared" si="10"/>
        <v>1</v>
      </c>
      <c r="T129" t="s">
        <v>427</v>
      </c>
      <c r="U129">
        <v>27</v>
      </c>
    </row>
    <row r="130" spans="1:21" x14ac:dyDescent="0.45">
      <c r="A130">
        <v>124</v>
      </c>
      <c r="B130" t="str">
        <f t="shared" si="13"/>
        <v>task_id_267.dfy-1</v>
      </c>
      <c r="C130" t="s">
        <v>25</v>
      </c>
      <c r="D130">
        <v>1</v>
      </c>
      <c r="E130">
        <v>1</v>
      </c>
      <c r="F130">
        <v>6.3090999999999999</v>
      </c>
      <c r="G130">
        <v>2.1960999999999999</v>
      </c>
      <c r="H130">
        <v>6.2930999999999999</v>
      </c>
      <c r="I130">
        <v>1</v>
      </c>
      <c r="J130">
        <v>1</v>
      </c>
      <c r="K130">
        <v>1</v>
      </c>
      <c r="L130">
        <f t="shared" ref="L130:L193" si="14">COUNTIFS(C:C,C130,E:E,1)</f>
        <v>1</v>
      </c>
      <c r="M130">
        <f t="shared" ref="M130:M193" si="15">_xlfn.MINIFS(D:D,C:C,C130,E:E,1)</f>
        <v>1</v>
      </c>
      <c r="N130">
        <f t="shared" si="11"/>
        <v>0.66666666666666663</v>
      </c>
      <c r="O130">
        <f t="shared" si="12"/>
        <v>1</v>
      </c>
      <c r="P130">
        <f t="shared" ref="P130:P193" si="16">VLOOKUP(LEFT(C130,LEN(C130)-4)&amp;"_"&amp;D130&amp;"_llm.dfy",T:U,2,0)</f>
        <v>27</v>
      </c>
      <c r="Q130">
        <f>VLOOKUP(C130,Locs!A:C,3,0)</f>
        <v>21</v>
      </c>
      <c r="R130">
        <f>VLOOKUP(C130,Locs!A:F,6,0)</f>
        <v>0</v>
      </c>
      <c r="S130">
        <f t="shared" ref="S130:S193" si="17">_xlfn.MINIFS(D:D,C:C,C130,E:E,1)</f>
        <v>1</v>
      </c>
      <c r="T130" t="s">
        <v>430</v>
      </c>
      <c r="U130">
        <v>27</v>
      </c>
    </row>
    <row r="131" spans="1:21" x14ac:dyDescent="0.45">
      <c r="A131">
        <v>125</v>
      </c>
      <c r="B131" t="str">
        <f t="shared" si="13"/>
        <v>task_id_273.dfy-1</v>
      </c>
      <c r="C131" t="s">
        <v>26</v>
      </c>
      <c r="D131">
        <v>1</v>
      </c>
      <c r="E131">
        <v>1</v>
      </c>
      <c r="F131">
        <v>5.9196999999999997</v>
      </c>
      <c r="G131">
        <v>1.2117</v>
      </c>
      <c r="H131">
        <v>5.8968999999999996</v>
      </c>
      <c r="I131">
        <v>1</v>
      </c>
      <c r="J131">
        <v>1</v>
      </c>
      <c r="K131">
        <v>1</v>
      </c>
      <c r="L131">
        <f t="shared" si="14"/>
        <v>1</v>
      </c>
      <c r="M131">
        <f t="shared" si="15"/>
        <v>1</v>
      </c>
      <c r="N131">
        <f t="shared" ref="N131:N194" si="18">CHOOSE(L131+1,0,2/3,1,1)</f>
        <v>0.66666666666666663</v>
      </c>
      <c r="O131">
        <f t="shared" ref="O131:O194" si="19">IF(L131&gt;0,1,0)</f>
        <v>1</v>
      </c>
      <c r="P131">
        <f t="shared" si="16"/>
        <v>27</v>
      </c>
      <c r="Q131">
        <f>VLOOKUP(C131,Locs!A:C,3,0)</f>
        <v>27</v>
      </c>
      <c r="R131">
        <f>VLOOKUP(C131,Locs!A:F,6,0)</f>
        <v>0</v>
      </c>
      <c r="S131">
        <f t="shared" si="17"/>
        <v>1</v>
      </c>
      <c r="T131" t="s">
        <v>433</v>
      </c>
      <c r="U131">
        <v>27</v>
      </c>
    </row>
    <row r="132" spans="1:21" x14ac:dyDescent="0.45">
      <c r="A132">
        <v>126</v>
      </c>
      <c r="B132" t="str">
        <f t="shared" si="13"/>
        <v>task_id_282.dfy-1</v>
      </c>
      <c r="C132" t="s">
        <v>27</v>
      </c>
      <c r="D132">
        <v>1</v>
      </c>
      <c r="E132">
        <v>1</v>
      </c>
      <c r="F132">
        <v>5.0458999999999996</v>
      </c>
      <c r="G132">
        <v>1.3253999999999999</v>
      </c>
      <c r="H132">
        <v>5.0251999999999999</v>
      </c>
      <c r="I132">
        <v>1</v>
      </c>
      <c r="J132">
        <v>1</v>
      </c>
      <c r="K132">
        <v>1</v>
      </c>
      <c r="L132">
        <f t="shared" si="14"/>
        <v>1</v>
      </c>
      <c r="M132">
        <f t="shared" si="15"/>
        <v>1</v>
      </c>
      <c r="N132">
        <f t="shared" si="18"/>
        <v>0.66666666666666663</v>
      </c>
      <c r="O132">
        <f t="shared" si="19"/>
        <v>1</v>
      </c>
      <c r="P132">
        <f t="shared" si="16"/>
        <v>27</v>
      </c>
      <c r="Q132">
        <f>VLOOKUP(C132,Locs!A:C,3,0)</f>
        <v>26</v>
      </c>
      <c r="R132">
        <f>VLOOKUP(C132,Locs!A:F,6,0)</f>
        <v>0</v>
      </c>
      <c r="S132">
        <f t="shared" si="17"/>
        <v>1</v>
      </c>
      <c r="T132" t="s">
        <v>436</v>
      </c>
      <c r="U132">
        <v>25</v>
      </c>
    </row>
    <row r="133" spans="1:21" x14ac:dyDescent="0.45">
      <c r="A133">
        <v>127</v>
      </c>
      <c r="B133" t="str">
        <f t="shared" si="13"/>
        <v>task_id_284.dfy-1</v>
      </c>
      <c r="C133" t="s">
        <v>28</v>
      </c>
      <c r="D133">
        <v>1</v>
      </c>
      <c r="E133">
        <v>1</v>
      </c>
      <c r="F133">
        <v>4.9713000000000003</v>
      </c>
      <c r="G133">
        <v>1.1649</v>
      </c>
      <c r="H133">
        <v>4.9489999999999998</v>
      </c>
      <c r="I133">
        <v>1</v>
      </c>
      <c r="J133">
        <v>1</v>
      </c>
      <c r="K133">
        <v>1</v>
      </c>
      <c r="L133">
        <f t="shared" si="14"/>
        <v>1</v>
      </c>
      <c r="M133">
        <f t="shared" si="15"/>
        <v>1</v>
      </c>
      <c r="N133">
        <f t="shared" si="18"/>
        <v>0.66666666666666663</v>
      </c>
      <c r="O133">
        <f t="shared" si="19"/>
        <v>1</v>
      </c>
      <c r="P133">
        <f t="shared" si="16"/>
        <v>25</v>
      </c>
      <c r="Q133">
        <f>VLOOKUP(C133,Locs!A:C,3,0)</f>
        <v>25</v>
      </c>
      <c r="R133">
        <f>VLOOKUP(C133,Locs!A:F,6,0)</f>
        <v>1</v>
      </c>
      <c r="S133">
        <f t="shared" si="17"/>
        <v>1</v>
      </c>
      <c r="T133" t="s">
        <v>439</v>
      </c>
      <c r="U133">
        <v>24</v>
      </c>
    </row>
    <row r="134" spans="1:21" x14ac:dyDescent="0.45">
      <c r="A134">
        <v>128</v>
      </c>
      <c r="B134" t="str">
        <f t="shared" si="13"/>
        <v>task_id_290.dfy-1</v>
      </c>
      <c r="C134" t="s">
        <v>29</v>
      </c>
      <c r="D134">
        <v>1</v>
      </c>
      <c r="E134">
        <v>0</v>
      </c>
      <c r="F134">
        <v>5.1379000000000001</v>
      </c>
      <c r="G134">
        <v>1.2709999999999999</v>
      </c>
      <c r="H134">
        <v>5.1059999999999999</v>
      </c>
      <c r="I134">
        <v>1</v>
      </c>
      <c r="J134">
        <v>0</v>
      </c>
      <c r="K134">
        <v>0</v>
      </c>
      <c r="L134">
        <f t="shared" si="14"/>
        <v>0</v>
      </c>
      <c r="M134">
        <f t="shared" si="15"/>
        <v>0</v>
      </c>
      <c r="N134">
        <f t="shared" si="18"/>
        <v>0</v>
      </c>
      <c r="O134">
        <f t="shared" si="19"/>
        <v>0</v>
      </c>
      <c r="P134">
        <f t="shared" si="16"/>
        <v>24</v>
      </c>
      <c r="Q134">
        <f>VLOOKUP(C134,Locs!A:C,3,0)</f>
        <v>24</v>
      </c>
      <c r="R134">
        <f>VLOOKUP(C134,Locs!A:F,6,0)</f>
        <v>0</v>
      </c>
      <c r="S134">
        <f t="shared" si="17"/>
        <v>0</v>
      </c>
      <c r="T134" t="s">
        <v>440</v>
      </c>
      <c r="U134">
        <v>24</v>
      </c>
    </row>
    <row r="135" spans="1:21" x14ac:dyDescent="0.45">
      <c r="A135">
        <v>129</v>
      </c>
      <c r="B135" t="str">
        <f t="shared" ref="B135:B198" si="20">C135&amp;"-"&amp;D135</f>
        <v>task_id_290.dfy-2</v>
      </c>
      <c r="C135" t="s">
        <v>29</v>
      </c>
      <c r="D135">
        <v>2</v>
      </c>
      <c r="E135">
        <v>0</v>
      </c>
      <c r="F135">
        <v>5.0906000000000002</v>
      </c>
      <c r="G135">
        <v>1.3101</v>
      </c>
      <c r="H135">
        <v>5.0877999999999997</v>
      </c>
      <c r="I135">
        <v>1</v>
      </c>
      <c r="J135">
        <v>0</v>
      </c>
      <c r="K135">
        <v>0</v>
      </c>
      <c r="L135">
        <f t="shared" si="14"/>
        <v>0</v>
      </c>
      <c r="M135">
        <f t="shared" si="15"/>
        <v>0</v>
      </c>
      <c r="N135">
        <f t="shared" si="18"/>
        <v>0</v>
      </c>
      <c r="O135">
        <f t="shared" si="19"/>
        <v>0</v>
      </c>
      <c r="P135">
        <f t="shared" si="16"/>
        <v>24</v>
      </c>
      <c r="Q135">
        <f>VLOOKUP(C135,Locs!A:C,3,0)</f>
        <v>24</v>
      </c>
      <c r="R135">
        <f>VLOOKUP(C135,Locs!A:F,6,0)</f>
        <v>0</v>
      </c>
      <c r="S135">
        <f t="shared" si="17"/>
        <v>0</v>
      </c>
      <c r="T135" t="s">
        <v>441</v>
      </c>
      <c r="U135">
        <v>24</v>
      </c>
    </row>
    <row r="136" spans="1:21" x14ac:dyDescent="0.45">
      <c r="A136">
        <v>130</v>
      </c>
      <c r="B136" t="str">
        <f t="shared" si="20"/>
        <v>task_id_290.dfy-3</v>
      </c>
      <c r="C136" t="s">
        <v>29</v>
      </c>
      <c r="D136">
        <v>3</v>
      </c>
      <c r="E136">
        <v>0</v>
      </c>
      <c r="F136">
        <v>4.9767000000000001</v>
      </c>
      <c r="G136">
        <v>1.1825000000000001</v>
      </c>
      <c r="H136">
        <v>4.9706999999999999</v>
      </c>
      <c r="I136">
        <v>1</v>
      </c>
      <c r="J136">
        <v>0</v>
      </c>
      <c r="K136">
        <v>0</v>
      </c>
      <c r="L136">
        <f t="shared" si="14"/>
        <v>0</v>
      </c>
      <c r="M136">
        <f t="shared" si="15"/>
        <v>0</v>
      </c>
      <c r="N136">
        <f t="shared" si="18"/>
        <v>0</v>
      </c>
      <c r="O136">
        <f t="shared" si="19"/>
        <v>0</v>
      </c>
      <c r="P136">
        <f t="shared" si="16"/>
        <v>24</v>
      </c>
      <c r="Q136">
        <f>VLOOKUP(C136,Locs!A:C,3,0)</f>
        <v>24</v>
      </c>
      <c r="R136">
        <f>VLOOKUP(C136,Locs!A:F,6,0)</f>
        <v>0</v>
      </c>
      <c r="S136">
        <f t="shared" si="17"/>
        <v>0</v>
      </c>
      <c r="T136" t="s">
        <v>1127</v>
      </c>
      <c r="U136">
        <v>24</v>
      </c>
    </row>
    <row r="137" spans="1:21" x14ac:dyDescent="0.45">
      <c r="A137">
        <v>131</v>
      </c>
      <c r="B137" t="str">
        <f t="shared" si="20"/>
        <v>task_id_290.dfy-4</v>
      </c>
      <c r="C137" t="s">
        <v>29</v>
      </c>
      <c r="D137">
        <v>4</v>
      </c>
      <c r="E137">
        <v>0</v>
      </c>
      <c r="F137">
        <v>5.3242000000000003</v>
      </c>
      <c r="G137">
        <v>1.2407999999999999</v>
      </c>
      <c r="H137">
        <v>5.3217999999999996</v>
      </c>
      <c r="I137">
        <v>1</v>
      </c>
      <c r="J137">
        <v>0</v>
      </c>
      <c r="K137">
        <v>0</v>
      </c>
      <c r="L137">
        <f t="shared" si="14"/>
        <v>0</v>
      </c>
      <c r="M137">
        <f t="shared" si="15"/>
        <v>0</v>
      </c>
      <c r="N137">
        <f t="shared" si="18"/>
        <v>0</v>
      </c>
      <c r="O137">
        <f t="shared" si="19"/>
        <v>0</v>
      </c>
      <c r="P137">
        <f t="shared" si="16"/>
        <v>24</v>
      </c>
      <c r="Q137">
        <f>VLOOKUP(C137,Locs!A:C,3,0)</f>
        <v>24</v>
      </c>
      <c r="R137">
        <f>VLOOKUP(C137,Locs!A:F,6,0)</f>
        <v>0</v>
      </c>
      <c r="S137">
        <f t="shared" si="17"/>
        <v>0</v>
      </c>
      <c r="T137" t="s">
        <v>1128</v>
      </c>
      <c r="U137">
        <v>24</v>
      </c>
    </row>
    <row r="138" spans="1:21" x14ac:dyDescent="0.45">
      <c r="A138">
        <v>132</v>
      </c>
      <c r="B138" t="str">
        <f t="shared" si="20"/>
        <v>task_id_290.dfy-5</v>
      </c>
      <c r="C138" t="s">
        <v>29</v>
      </c>
      <c r="D138">
        <v>5</v>
      </c>
      <c r="E138">
        <v>0</v>
      </c>
      <c r="F138">
        <v>5.1376999999999997</v>
      </c>
      <c r="G138">
        <v>1.1772</v>
      </c>
      <c r="H138">
        <v>5.1352000000000002</v>
      </c>
      <c r="I138">
        <v>1</v>
      </c>
      <c r="J138">
        <v>0</v>
      </c>
      <c r="K138">
        <v>0</v>
      </c>
      <c r="L138">
        <f t="shared" si="14"/>
        <v>0</v>
      </c>
      <c r="M138">
        <f t="shared" si="15"/>
        <v>0</v>
      </c>
      <c r="N138">
        <f t="shared" si="18"/>
        <v>0</v>
      </c>
      <c r="O138">
        <f t="shared" si="19"/>
        <v>0</v>
      </c>
      <c r="P138">
        <f t="shared" si="16"/>
        <v>24</v>
      </c>
      <c r="Q138">
        <f>VLOOKUP(C138,Locs!A:C,3,0)</f>
        <v>24</v>
      </c>
      <c r="R138">
        <f>VLOOKUP(C138,Locs!A:F,6,0)</f>
        <v>0</v>
      </c>
      <c r="S138">
        <f t="shared" si="17"/>
        <v>0</v>
      </c>
      <c r="T138" t="s">
        <v>442</v>
      </c>
      <c r="U138">
        <v>32</v>
      </c>
    </row>
    <row r="139" spans="1:21" x14ac:dyDescent="0.45">
      <c r="A139">
        <v>133</v>
      </c>
      <c r="B139" t="str">
        <f t="shared" si="20"/>
        <v>task_id_3.dfy-1</v>
      </c>
      <c r="C139" t="s">
        <v>30</v>
      </c>
      <c r="D139">
        <v>1</v>
      </c>
      <c r="E139">
        <v>0</v>
      </c>
      <c r="F139">
        <v>5.9816000000000003</v>
      </c>
      <c r="G139">
        <v>2.2555000000000001</v>
      </c>
      <c r="H139">
        <v>5.9635999999999996</v>
      </c>
      <c r="I139">
        <v>0</v>
      </c>
      <c r="J139">
        <v>0</v>
      </c>
      <c r="K139">
        <v>0</v>
      </c>
      <c r="L139">
        <f t="shared" si="14"/>
        <v>0</v>
      </c>
      <c r="M139">
        <f t="shared" si="15"/>
        <v>0</v>
      </c>
      <c r="N139">
        <f t="shared" si="18"/>
        <v>0</v>
      </c>
      <c r="O139">
        <f t="shared" si="19"/>
        <v>0</v>
      </c>
      <c r="P139">
        <f t="shared" si="16"/>
        <v>30</v>
      </c>
      <c r="Q139">
        <f>VLOOKUP(C139,Locs!A:C,3,0)</f>
        <v>23</v>
      </c>
      <c r="R139">
        <f>VLOOKUP(C139,Locs!A:F,6,0)</f>
        <v>2</v>
      </c>
      <c r="S139">
        <f t="shared" si="17"/>
        <v>0</v>
      </c>
      <c r="T139" t="s">
        <v>445</v>
      </c>
      <c r="U139">
        <v>22</v>
      </c>
    </row>
    <row r="140" spans="1:21" x14ac:dyDescent="0.45">
      <c r="A140">
        <v>134</v>
      </c>
      <c r="B140" t="str">
        <f t="shared" si="20"/>
        <v>task_id_3.dfy-2</v>
      </c>
      <c r="C140" t="s">
        <v>30</v>
      </c>
      <c r="D140">
        <v>2</v>
      </c>
      <c r="E140">
        <v>0</v>
      </c>
      <c r="F140">
        <v>4.5381</v>
      </c>
      <c r="G140">
        <v>2.2425000000000002</v>
      </c>
      <c r="H140">
        <v>4.5358000000000001</v>
      </c>
      <c r="I140">
        <v>0</v>
      </c>
      <c r="J140">
        <v>0</v>
      </c>
      <c r="K140">
        <v>0</v>
      </c>
      <c r="L140">
        <f t="shared" si="14"/>
        <v>0</v>
      </c>
      <c r="M140">
        <f t="shared" si="15"/>
        <v>0</v>
      </c>
      <c r="N140">
        <f t="shared" si="18"/>
        <v>0</v>
      </c>
      <c r="O140">
        <f t="shared" si="19"/>
        <v>0</v>
      </c>
      <c r="P140">
        <f t="shared" si="16"/>
        <v>25</v>
      </c>
      <c r="Q140">
        <f>VLOOKUP(C140,Locs!A:C,3,0)</f>
        <v>23</v>
      </c>
      <c r="R140">
        <f>VLOOKUP(C140,Locs!A:F,6,0)</f>
        <v>2</v>
      </c>
      <c r="S140">
        <f t="shared" si="17"/>
        <v>0</v>
      </c>
      <c r="T140" t="s">
        <v>448</v>
      </c>
      <c r="U140">
        <v>19</v>
      </c>
    </row>
    <row r="141" spans="1:21" x14ac:dyDescent="0.45">
      <c r="A141">
        <v>135</v>
      </c>
      <c r="B141" t="str">
        <f t="shared" si="20"/>
        <v>task_id_3.dfy-3</v>
      </c>
      <c r="C141" t="s">
        <v>30</v>
      </c>
      <c r="D141">
        <v>3</v>
      </c>
      <c r="E141">
        <v>0</v>
      </c>
      <c r="F141">
        <v>5.5656999999999996</v>
      </c>
      <c r="G141">
        <v>2.2231000000000001</v>
      </c>
      <c r="H141">
        <v>5.5597000000000003</v>
      </c>
      <c r="I141">
        <v>0</v>
      </c>
      <c r="J141">
        <v>0</v>
      </c>
      <c r="K141">
        <v>0</v>
      </c>
      <c r="L141">
        <f t="shared" si="14"/>
        <v>0</v>
      </c>
      <c r="M141">
        <f t="shared" si="15"/>
        <v>0</v>
      </c>
      <c r="N141">
        <f t="shared" si="18"/>
        <v>0</v>
      </c>
      <c r="O141">
        <f t="shared" si="19"/>
        <v>0</v>
      </c>
      <c r="P141">
        <f t="shared" si="16"/>
        <v>30</v>
      </c>
      <c r="Q141">
        <f>VLOOKUP(C141,Locs!A:C,3,0)</f>
        <v>23</v>
      </c>
      <c r="R141">
        <f>VLOOKUP(C141,Locs!A:F,6,0)</f>
        <v>2</v>
      </c>
      <c r="S141">
        <f t="shared" si="17"/>
        <v>0</v>
      </c>
      <c r="T141" t="s">
        <v>451</v>
      </c>
      <c r="U141">
        <v>30</v>
      </c>
    </row>
    <row r="142" spans="1:21" x14ac:dyDescent="0.45">
      <c r="A142">
        <v>136</v>
      </c>
      <c r="B142" t="str">
        <f t="shared" si="20"/>
        <v>task_id_3.dfy-4</v>
      </c>
      <c r="C142" t="s">
        <v>30</v>
      </c>
      <c r="D142">
        <v>4</v>
      </c>
      <c r="E142">
        <v>0</v>
      </c>
      <c r="F142">
        <v>5.0750999999999999</v>
      </c>
      <c r="G142">
        <v>1.718</v>
      </c>
      <c r="H142">
        <v>5.0705</v>
      </c>
      <c r="I142">
        <v>0</v>
      </c>
      <c r="J142">
        <v>0</v>
      </c>
      <c r="K142">
        <v>0</v>
      </c>
      <c r="L142">
        <f t="shared" si="14"/>
        <v>0</v>
      </c>
      <c r="M142">
        <f t="shared" si="15"/>
        <v>0</v>
      </c>
      <c r="N142">
        <f t="shared" si="18"/>
        <v>0</v>
      </c>
      <c r="O142">
        <f t="shared" si="19"/>
        <v>0</v>
      </c>
      <c r="P142">
        <f t="shared" si="16"/>
        <v>25</v>
      </c>
      <c r="Q142">
        <f>VLOOKUP(C142,Locs!A:C,3,0)</f>
        <v>23</v>
      </c>
      <c r="R142">
        <f>VLOOKUP(C142,Locs!A:F,6,0)</f>
        <v>2</v>
      </c>
      <c r="S142">
        <f t="shared" si="17"/>
        <v>0</v>
      </c>
      <c r="T142" t="s">
        <v>452</v>
      </c>
      <c r="U142">
        <v>25</v>
      </c>
    </row>
    <row r="143" spans="1:21" x14ac:dyDescent="0.45">
      <c r="A143">
        <v>137</v>
      </c>
      <c r="B143" t="str">
        <f t="shared" si="20"/>
        <v>task_id_3.dfy-5</v>
      </c>
      <c r="C143" t="s">
        <v>30</v>
      </c>
      <c r="D143">
        <v>5</v>
      </c>
      <c r="E143">
        <v>0</v>
      </c>
      <c r="F143">
        <v>5.7878999999999996</v>
      </c>
      <c r="G143">
        <v>2.2349000000000001</v>
      </c>
      <c r="H143">
        <v>5.7830000000000004</v>
      </c>
      <c r="I143">
        <v>0</v>
      </c>
      <c r="J143">
        <v>0</v>
      </c>
      <c r="K143">
        <v>0</v>
      </c>
      <c r="L143">
        <f t="shared" si="14"/>
        <v>0</v>
      </c>
      <c r="M143">
        <f t="shared" si="15"/>
        <v>0</v>
      </c>
      <c r="N143">
        <f t="shared" si="18"/>
        <v>0</v>
      </c>
      <c r="O143">
        <f t="shared" si="19"/>
        <v>0</v>
      </c>
      <c r="P143">
        <f t="shared" si="16"/>
        <v>30</v>
      </c>
      <c r="Q143">
        <f>VLOOKUP(C143,Locs!A:C,3,0)</f>
        <v>23</v>
      </c>
      <c r="R143">
        <f>VLOOKUP(C143,Locs!A:F,6,0)</f>
        <v>2</v>
      </c>
      <c r="S143">
        <f t="shared" si="17"/>
        <v>0</v>
      </c>
      <c r="T143" t="s">
        <v>453</v>
      </c>
      <c r="U143">
        <v>30</v>
      </c>
    </row>
    <row r="144" spans="1:21" x14ac:dyDescent="0.45">
      <c r="A144">
        <v>138</v>
      </c>
      <c r="B144" t="str">
        <f t="shared" si="20"/>
        <v>task_id_310.dfy-1</v>
      </c>
      <c r="C144" t="s">
        <v>31</v>
      </c>
      <c r="D144">
        <v>1</v>
      </c>
      <c r="E144">
        <v>1</v>
      </c>
      <c r="F144">
        <v>5.673</v>
      </c>
      <c r="G144">
        <v>1.1273</v>
      </c>
      <c r="H144">
        <v>5.6515000000000004</v>
      </c>
      <c r="I144">
        <v>1</v>
      </c>
      <c r="J144">
        <v>1</v>
      </c>
      <c r="K144">
        <v>1</v>
      </c>
      <c r="L144">
        <f t="shared" si="14"/>
        <v>1</v>
      </c>
      <c r="M144">
        <f t="shared" si="15"/>
        <v>1</v>
      </c>
      <c r="N144">
        <f t="shared" si="18"/>
        <v>0.66666666666666663</v>
      </c>
      <c r="O144">
        <f t="shared" si="19"/>
        <v>1</v>
      </c>
      <c r="P144">
        <f t="shared" si="16"/>
        <v>22</v>
      </c>
      <c r="Q144">
        <f>VLOOKUP(C144,Locs!A:C,3,0)</f>
        <v>21</v>
      </c>
      <c r="R144">
        <f>VLOOKUP(C144,Locs!A:F,6,0)</f>
        <v>0</v>
      </c>
      <c r="S144">
        <f t="shared" si="17"/>
        <v>1</v>
      </c>
      <c r="T144" t="s">
        <v>1062</v>
      </c>
      <c r="U144">
        <v>25</v>
      </c>
    </row>
    <row r="145" spans="1:21" x14ac:dyDescent="0.45">
      <c r="A145">
        <v>139</v>
      </c>
      <c r="B145" t="str">
        <f t="shared" si="20"/>
        <v>task_id_399.dfy-1</v>
      </c>
      <c r="C145" t="s">
        <v>32</v>
      </c>
      <c r="D145">
        <v>1</v>
      </c>
      <c r="E145">
        <v>1</v>
      </c>
      <c r="F145">
        <v>6.0556999999999999</v>
      </c>
      <c r="G145">
        <v>1.161</v>
      </c>
      <c r="H145">
        <v>6.0304000000000002</v>
      </c>
      <c r="I145">
        <v>1</v>
      </c>
      <c r="J145">
        <v>1</v>
      </c>
      <c r="K145">
        <v>1</v>
      </c>
      <c r="L145">
        <f t="shared" si="14"/>
        <v>1</v>
      </c>
      <c r="M145">
        <f t="shared" si="15"/>
        <v>1</v>
      </c>
      <c r="N145">
        <f t="shared" si="18"/>
        <v>0.66666666666666663</v>
      </c>
      <c r="O145">
        <f t="shared" si="19"/>
        <v>1</v>
      </c>
      <c r="P145">
        <f t="shared" si="16"/>
        <v>19</v>
      </c>
      <c r="Q145">
        <f>VLOOKUP(C145,Locs!A:C,3,0)</f>
        <v>19</v>
      </c>
      <c r="R145">
        <f>VLOOKUP(C145,Locs!A:F,6,0)</f>
        <v>0</v>
      </c>
      <c r="S145">
        <f t="shared" si="17"/>
        <v>1</v>
      </c>
      <c r="T145" t="s">
        <v>1063</v>
      </c>
      <c r="U145">
        <v>30</v>
      </c>
    </row>
    <row r="146" spans="1:21" x14ac:dyDescent="0.45">
      <c r="A146">
        <v>140</v>
      </c>
      <c r="B146" t="str">
        <f t="shared" si="20"/>
        <v>task_id_401.dfy-1</v>
      </c>
      <c r="C146" t="s">
        <v>33</v>
      </c>
      <c r="D146">
        <v>1</v>
      </c>
      <c r="E146">
        <v>0</v>
      </c>
      <c r="F146">
        <v>10.88</v>
      </c>
      <c r="G146">
        <v>2.3868999999999998</v>
      </c>
      <c r="H146">
        <v>10.8477</v>
      </c>
      <c r="I146">
        <v>0</v>
      </c>
      <c r="J146">
        <v>0</v>
      </c>
      <c r="K146">
        <v>0</v>
      </c>
      <c r="L146">
        <f t="shared" si="14"/>
        <v>0</v>
      </c>
      <c r="M146">
        <f t="shared" si="15"/>
        <v>0</v>
      </c>
      <c r="N146">
        <f t="shared" si="18"/>
        <v>0</v>
      </c>
      <c r="O146">
        <f t="shared" si="19"/>
        <v>0</v>
      </c>
      <c r="P146">
        <f t="shared" si="16"/>
        <v>57</v>
      </c>
      <c r="Q146">
        <f>VLOOKUP(C146,Locs!A:C,3,0)</f>
        <v>42</v>
      </c>
      <c r="R146">
        <f>VLOOKUP(C146,Locs!A:F,6,0)</f>
        <v>4</v>
      </c>
      <c r="S146">
        <f t="shared" si="17"/>
        <v>0</v>
      </c>
      <c r="T146" t="s">
        <v>454</v>
      </c>
      <c r="U146">
        <v>57</v>
      </c>
    </row>
    <row r="147" spans="1:21" x14ac:dyDescent="0.45">
      <c r="A147">
        <v>141</v>
      </c>
      <c r="B147" t="str">
        <f t="shared" si="20"/>
        <v>task_id_401.dfy-2</v>
      </c>
      <c r="C147" t="s">
        <v>33</v>
      </c>
      <c r="D147">
        <v>2</v>
      </c>
      <c r="E147">
        <v>0</v>
      </c>
      <c r="F147">
        <v>11.103199999999999</v>
      </c>
      <c r="G147">
        <v>2.3892000000000002</v>
      </c>
      <c r="H147">
        <v>11.1008</v>
      </c>
      <c r="I147">
        <v>0</v>
      </c>
      <c r="J147">
        <v>0</v>
      </c>
      <c r="K147">
        <v>0</v>
      </c>
      <c r="L147">
        <f t="shared" si="14"/>
        <v>0</v>
      </c>
      <c r="M147">
        <f t="shared" si="15"/>
        <v>0</v>
      </c>
      <c r="N147">
        <f t="shared" si="18"/>
        <v>0</v>
      </c>
      <c r="O147">
        <f t="shared" si="19"/>
        <v>0</v>
      </c>
      <c r="P147">
        <f t="shared" si="16"/>
        <v>57</v>
      </c>
      <c r="Q147">
        <f>VLOOKUP(C147,Locs!A:C,3,0)</f>
        <v>42</v>
      </c>
      <c r="R147">
        <f>VLOOKUP(C147,Locs!A:F,6,0)</f>
        <v>4</v>
      </c>
      <c r="S147">
        <f t="shared" si="17"/>
        <v>0</v>
      </c>
      <c r="T147" t="s">
        <v>455</v>
      </c>
      <c r="U147">
        <v>57</v>
      </c>
    </row>
    <row r="148" spans="1:21" x14ac:dyDescent="0.45">
      <c r="A148">
        <v>142</v>
      </c>
      <c r="B148" t="str">
        <f t="shared" si="20"/>
        <v>task_id_401.dfy-3</v>
      </c>
      <c r="C148" t="s">
        <v>33</v>
      </c>
      <c r="D148">
        <v>3</v>
      </c>
      <c r="E148">
        <v>0</v>
      </c>
      <c r="F148">
        <v>11.4854</v>
      </c>
      <c r="G148">
        <v>2.4003000000000001</v>
      </c>
      <c r="H148">
        <v>11.482799999999999</v>
      </c>
      <c r="I148">
        <v>0</v>
      </c>
      <c r="J148">
        <v>0</v>
      </c>
      <c r="K148">
        <v>0</v>
      </c>
      <c r="L148">
        <f t="shared" si="14"/>
        <v>0</v>
      </c>
      <c r="M148">
        <f t="shared" si="15"/>
        <v>0</v>
      </c>
      <c r="N148">
        <f t="shared" si="18"/>
        <v>0</v>
      </c>
      <c r="O148">
        <f t="shared" si="19"/>
        <v>0</v>
      </c>
      <c r="P148">
        <f t="shared" si="16"/>
        <v>57</v>
      </c>
      <c r="Q148">
        <f>VLOOKUP(C148,Locs!A:C,3,0)</f>
        <v>42</v>
      </c>
      <c r="R148">
        <f>VLOOKUP(C148,Locs!A:F,6,0)</f>
        <v>4</v>
      </c>
      <c r="S148">
        <f t="shared" si="17"/>
        <v>0</v>
      </c>
      <c r="T148" t="s">
        <v>456</v>
      </c>
      <c r="U148">
        <v>57</v>
      </c>
    </row>
    <row r="149" spans="1:21" x14ac:dyDescent="0.45">
      <c r="A149">
        <v>143</v>
      </c>
      <c r="B149" t="str">
        <f t="shared" si="20"/>
        <v>task_id_401.dfy-4</v>
      </c>
      <c r="C149" t="s">
        <v>33</v>
      </c>
      <c r="D149">
        <v>4</v>
      </c>
      <c r="E149">
        <v>0</v>
      </c>
      <c r="F149">
        <v>11.050700000000001</v>
      </c>
      <c r="G149">
        <v>2.3961999999999999</v>
      </c>
      <c r="H149">
        <v>11.0425</v>
      </c>
      <c r="I149">
        <v>0</v>
      </c>
      <c r="J149">
        <v>0</v>
      </c>
      <c r="K149">
        <v>0</v>
      </c>
      <c r="L149">
        <f t="shared" si="14"/>
        <v>0</v>
      </c>
      <c r="M149">
        <f t="shared" si="15"/>
        <v>0</v>
      </c>
      <c r="N149">
        <f t="shared" si="18"/>
        <v>0</v>
      </c>
      <c r="O149">
        <f t="shared" si="19"/>
        <v>0</v>
      </c>
      <c r="P149">
        <f t="shared" si="16"/>
        <v>57</v>
      </c>
      <c r="Q149">
        <f>VLOOKUP(C149,Locs!A:C,3,0)</f>
        <v>42</v>
      </c>
      <c r="R149">
        <f>VLOOKUP(C149,Locs!A:F,6,0)</f>
        <v>4</v>
      </c>
      <c r="S149">
        <f t="shared" si="17"/>
        <v>0</v>
      </c>
      <c r="T149" t="s">
        <v>731</v>
      </c>
      <c r="U149">
        <v>57</v>
      </c>
    </row>
    <row r="150" spans="1:21" x14ac:dyDescent="0.45">
      <c r="A150">
        <v>144</v>
      </c>
      <c r="B150" t="str">
        <f t="shared" si="20"/>
        <v>task_id_401.dfy-5</v>
      </c>
      <c r="C150" t="s">
        <v>33</v>
      </c>
      <c r="D150">
        <v>5</v>
      </c>
      <c r="E150">
        <v>0</v>
      </c>
      <c r="F150">
        <v>13.6058</v>
      </c>
      <c r="G150">
        <v>2.4016999999999999</v>
      </c>
      <c r="H150">
        <v>13.5984</v>
      </c>
      <c r="I150">
        <v>0</v>
      </c>
      <c r="J150">
        <v>0</v>
      </c>
      <c r="K150">
        <v>0</v>
      </c>
      <c r="L150">
        <f t="shared" si="14"/>
        <v>0</v>
      </c>
      <c r="M150">
        <f t="shared" si="15"/>
        <v>0</v>
      </c>
      <c r="N150">
        <f t="shared" si="18"/>
        <v>0</v>
      </c>
      <c r="O150">
        <f t="shared" si="19"/>
        <v>0</v>
      </c>
      <c r="P150">
        <f t="shared" si="16"/>
        <v>57</v>
      </c>
      <c r="Q150">
        <f>VLOOKUP(C150,Locs!A:C,3,0)</f>
        <v>42</v>
      </c>
      <c r="R150">
        <f>VLOOKUP(C150,Locs!A:F,6,0)</f>
        <v>4</v>
      </c>
      <c r="S150">
        <f t="shared" si="17"/>
        <v>0</v>
      </c>
      <c r="T150" t="s">
        <v>732</v>
      </c>
      <c r="U150">
        <v>57</v>
      </c>
    </row>
    <row r="151" spans="1:21" x14ac:dyDescent="0.45">
      <c r="A151">
        <v>145</v>
      </c>
      <c r="B151" t="str">
        <f t="shared" si="20"/>
        <v>task_id_414.dfy-1</v>
      </c>
      <c r="C151" t="s">
        <v>34</v>
      </c>
      <c r="D151">
        <v>1</v>
      </c>
      <c r="E151">
        <v>0</v>
      </c>
      <c r="F151">
        <v>5.4050000000000002</v>
      </c>
      <c r="G151">
        <v>1.1698999999999999</v>
      </c>
      <c r="H151">
        <v>5.3845000000000001</v>
      </c>
      <c r="I151">
        <v>1</v>
      </c>
      <c r="J151">
        <v>0</v>
      </c>
      <c r="K151">
        <v>0</v>
      </c>
      <c r="L151">
        <f t="shared" si="14"/>
        <v>0</v>
      </c>
      <c r="M151">
        <f t="shared" si="15"/>
        <v>0</v>
      </c>
      <c r="N151">
        <f t="shared" si="18"/>
        <v>0</v>
      </c>
      <c r="O151">
        <f t="shared" si="19"/>
        <v>0</v>
      </c>
      <c r="P151">
        <f t="shared" si="16"/>
        <v>28</v>
      </c>
      <c r="Q151">
        <f>VLOOKUP(C151,Locs!A:C,3,0)</f>
        <v>28</v>
      </c>
      <c r="R151">
        <f>VLOOKUP(C151,Locs!A:F,6,0)</f>
        <v>1</v>
      </c>
      <c r="S151">
        <f t="shared" si="17"/>
        <v>0</v>
      </c>
      <c r="T151" t="s">
        <v>457</v>
      </c>
      <c r="U151">
        <v>28</v>
      </c>
    </row>
    <row r="152" spans="1:21" x14ac:dyDescent="0.45">
      <c r="A152">
        <v>146</v>
      </c>
      <c r="B152" t="str">
        <f t="shared" si="20"/>
        <v>task_id_414.dfy-2</v>
      </c>
      <c r="C152" t="s">
        <v>34</v>
      </c>
      <c r="D152">
        <v>2</v>
      </c>
      <c r="E152">
        <v>0</v>
      </c>
      <c r="F152">
        <v>4.9343000000000004</v>
      </c>
      <c r="G152">
        <v>1.2855000000000001</v>
      </c>
      <c r="H152">
        <v>4.9320000000000004</v>
      </c>
      <c r="I152">
        <v>1</v>
      </c>
      <c r="J152">
        <v>0</v>
      </c>
      <c r="K152">
        <v>0</v>
      </c>
      <c r="L152">
        <f t="shared" si="14"/>
        <v>0</v>
      </c>
      <c r="M152">
        <f t="shared" si="15"/>
        <v>0</v>
      </c>
      <c r="N152">
        <f t="shared" si="18"/>
        <v>0</v>
      </c>
      <c r="O152">
        <f t="shared" si="19"/>
        <v>0</v>
      </c>
      <c r="P152">
        <f t="shared" si="16"/>
        <v>28</v>
      </c>
      <c r="Q152">
        <f>VLOOKUP(C152,Locs!A:C,3,0)</f>
        <v>28</v>
      </c>
      <c r="R152">
        <f>VLOOKUP(C152,Locs!A:F,6,0)</f>
        <v>1</v>
      </c>
      <c r="S152">
        <f t="shared" si="17"/>
        <v>0</v>
      </c>
      <c r="T152" t="s">
        <v>458</v>
      </c>
      <c r="U152">
        <v>28</v>
      </c>
    </row>
    <row r="153" spans="1:21" x14ac:dyDescent="0.45">
      <c r="A153">
        <v>147</v>
      </c>
      <c r="B153" t="str">
        <f t="shared" si="20"/>
        <v>task_id_414.dfy-3</v>
      </c>
      <c r="C153" t="s">
        <v>34</v>
      </c>
      <c r="D153">
        <v>3</v>
      </c>
      <c r="E153">
        <v>0</v>
      </c>
      <c r="F153">
        <v>5.2739000000000003</v>
      </c>
      <c r="G153">
        <v>1.3047</v>
      </c>
      <c r="H153">
        <v>5.2713999999999999</v>
      </c>
      <c r="I153">
        <v>1</v>
      </c>
      <c r="J153">
        <v>0</v>
      </c>
      <c r="K153">
        <v>0</v>
      </c>
      <c r="L153">
        <f t="shared" si="14"/>
        <v>0</v>
      </c>
      <c r="M153">
        <f t="shared" si="15"/>
        <v>0</v>
      </c>
      <c r="N153">
        <f t="shared" si="18"/>
        <v>0</v>
      </c>
      <c r="O153">
        <f t="shared" si="19"/>
        <v>0</v>
      </c>
      <c r="P153">
        <f t="shared" si="16"/>
        <v>28</v>
      </c>
      <c r="Q153">
        <f>VLOOKUP(C153,Locs!A:C,3,0)</f>
        <v>28</v>
      </c>
      <c r="R153">
        <f>VLOOKUP(C153,Locs!A:F,6,0)</f>
        <v>1</v>
      </c>
      <c r="S153">
        <f t="shared" si="17"/>
        <v>0</v>
      </c>
      <c r="T153" t="s">
        <v>459</v>
      </c>
      <c r="U153">
        <v>28</v>
      </c>
    </row>
    <row r="154" spans="1:21" x14ac:dyDescent="0.45">
      <c r="A154">
        <v>148</v>
      </c>
      <c r="B154" t="str">
        <f t="shared" si="20"/>
        <v>task_id_414.dfy-4</v>
      </c>
      <c r="C154" t="s">
        <v>34</v>
      </c>
      <c r="D154">
        <v>4</v>
      </c>
      <c r="E154">
        <v>0</v>
      </c>
      <c r="F154">
        <v>4.9546999999999999</v>
      </c>
      <c r="G154">
        <v>1.2926</v>
      </c>
      <c r="H154">
        <v>4.9501999999999997</v>
      </c>
      <c r="I154">
        <v>1</v>
      </c>
      <c r="J154">
        <v>0</v>
      </c>
      <c r="K154">
        <v>0</v>
      </c>
      <c r="L154">
        <f t="shared" si="14"/>
        <v>0</v>
      </c>
      <c r="M154">
        <f t="shared" si="15"/>
        <v>0</v>
      </c>
      <c r="N154">
        <f t="shared" si="18"/>
        <v>0</v>
      </c>
      <c r="O154">
        <f t="shared" si="19"/>
        <v>0</v>
      </c>
      <c r="P154">
        <f t="shared" si="16"/>
        <v>28</v>
      </c>
      <c r="Q154">
        <f>VLOOKUP(C154,Locs!A:C,3,0)</f>
        <v>28</v>
      </c>
      <c r="R154">
        <f>VLOOKUP(C154,Locs!A:F,6,0)</f>
        <v>1</v>
      </c>
      <c r="S154">
        <f t="shared" si="17"/>
        <v>0</v>
      </c>
      <c r="T154" t="s">
        <v>1129</v>
      </c>
      <c r="U154">
        <v>28</v>
      </c>
    </row>
    <row r="155" spans="1:21" x14ac:dyDescent="0.45">
      <c r="A155">
        <v>149</v>
      </c>
      <c r="B155" t="str">
        <f t="shared" si="20"/>
        <v>task_id_414.dfy-5</v>
      </c>
      <c r="C155" t="s">
        <v>34</v>
      </c>
      <c r="D155">
        <v>5</v>
      </c>
      <c r="E155">
        <v>0</v>
      </c>
      <c r="F155">
        <v>6.0571000000000002</v>
      </c>
      <c r="G155">
        <v>1.1633</v>
      </c>
      <c r="H155">
        <v>6.0547000000000004</v>
      </c>
      <c r="I155">
        <v>1</v>
      </c>
      <c r="J155">
        <v>0</v>
      </c>
      <c r="K155">
        <v>0</v>
      </c>
      <c r="L155">
        <f t="shared" si="14"/>
        <v>0</v>
      </c>
      <c r="M155">
        <f t="shared" si="15"/>
        <v>0</v>
      </c>
      <c r="N155">
        <f t="shared" si="18"/>
        <v>0</v>
      </c>
      <c r="O155">
        <f t="shared" si="19"/>
        <v>0</v>
      </c>
      <c r="P155">
        <f t="shared" si="16"/>
        <v>28</v>
      </c>
      <c r="Q155">
        <f>VLOOKUP(C155,Locs!A:C,3,0)</f>
        <v>28</v>
      </c>
      <c r="R155">
        <f>VLOOKUP(C155,Locs!A:F,6,0)</f>
        <v>1</v>
      </c>
      <c r="S155">
        <f t="shared" si="17"/>
        <v>0</v>
      </c>
      <c r="T155" t="s">
        <v>1130</v>
      </c>
      <c r="U155">
        <v>28</v>
      </c>
    </row>
    <row r="156" spans="1:21" x14ac:dyDescent="0.45">
      <c r="A156">
        <v>150</v>
      </c>
      <c r="B156" t="str">
        <f t="shared" si="20"/>
        <v>task_id_424.dfy-1</v>
      </c>
      <c r="C156" t="s">
        <v>35</v>
      </c>
      <c r="D156">
        <v>1</v>
      </c>
      <c r="E156">
        <v>1</v>
      </c>
      <c r="F156">
        <v>5.6041999999999996</v>
      </c>
      <c r="G156">
        <v>2.2170000000000001</v>
      </c>
      <c r="H156">
        <v>5.5747</v>
      </c>
      <c r="I156">
        <v>1</v>
      </c>
      <c r="J156">
        <v>1</v>
      </c>
      <c r="K156">
        <v>1</v>
      </c>
      <c r="L156">
        <f t="shared" si="14"/>
        <v>1</v>
      </c>
      <c r="M156">
        <f t="shared" si="15"/>
        <v>1</v>
      </c>
      <c r="N156">
        <f t="shared" si="18"/>
        <v>0.66666666666666663</v>
      </c>
      <c r="O156">
        <f t="shared" si="19"/>
        <v>1</v>
      </c>
      <c r="P156">
        <f t="shared" si="16"/>
        <v>29</v>
      </c>
      <c r="Q156">
        <f>VLOOKUP(C156,Locs!A:C,3,0)</f>
        <v>29</v>
      </c>
      <c r="R156">
        <f>VLOOKUP(C156,Locs!A:F,6,0)</f>
        <v>0</v>
      </c>
      <c r="S156">
        <f t="shared" si="17"/>
        <v>1</v>
      </c>
      <c r="T156" t="s">
        <v>460</v>
      </c>
      <c r="U156">
        <v>29</v>
      </c>
    </row>
    <row r="157" spans="1:21" x14ac:dyDescent="0.45">
      <c r="A157">
        <v>151</v>
      </c>
      <c r="B157" t="str">
        <f t="shared" si="20"/>
        <v>task_id_426.dfy-1</v>
      </c>
      <c r="C157" t="s">
        <v>36</v>
      </c>
      <c r="D157">
        <v>1</v>
      </c>
      <c r="E157">
        <v>0</v>
      </c>
      <c r="F157">
        <v>6.3186999999999998</v>
      </c>
      <c r="G157">
        <v>2.3767999999999998</v>
      </c>
      <c r="H157">
        <v>6.2923</v>
      </c>
      <c r="I157">
        <v>-1</v>
      </c>
      <c r="J157">
        <v>0</v>
      </c>
      <c r="K157">
        <v>0</v>
      </c>
      <c r="L157">
        <f t="shared" si="14"/>
        <v>0</v>
      </c>
      <c r="M157">
        <f t="shared" si="15"/>
        <v>0</v>
      </c>
      <c r="N157">
        <f t="shared" si="18"/>
        <v>0</v>
      </c>
      <c r="O157">
        <f t="shared" si="19"/>
        <v>0</v>
      </c>
      <c r="P157">
        <f t="shared" si="16"/>
        <v>35</v>
      </c>
      <c r="Q157">
        <f>VLOOKUP(C157,Locs!A:C,3,0)</f>
        <v>33</v>
      </c>
      <c r="R157">
        <f>VLOOKUP(C157,Locs!A:F,6,0)</f>
        <v>2</v>
      </c>
      <c r="S157">
        <f t="shared" si="17"/>
        <v>0</v>
      </c>
      <c r="T157" t="s">
        <v>463</v>
      </c>
      <c r="U157">
        <v>35</v>
      </c>
    </row>
    <row r="158" spans="1:21" x14ac:dyDescent="0.45">
      <c r="A158">
        <v>152</v>
      </c>
      <c r="B158" t="str">
        <f t="shared" si="20"/>
        <v>task_id_426.dfy-2</v>
      </c>
      <c r="C158" t="s">
        <v>36</v>
      </c>
      <c r="D158">
        <v>2</v>
      </c>
      <c r="E158">
        <v>0</v>
      </c>
      <c r="F158">
        <v>6.1041999999999996</v>
      </c>
      <c r="G158">
        <v>2.4157999999999999</v>
      </c>
      <c r="H158">
        <v>6.1020000000000003</v>
      </c>
      <c r="I158">
        <v>-1</v>
      </c>
      <c r="J158">
        <v>0</v>
      </c>
      <c r="K158">
        <v>0</v>
      </c>
      <c r="L158">
        <f t="shared" si="14"/>
        <v>0</v>
      </c>
      <c r="M158">
        <f t="shared" si="15"/>
        <v>0</v>
      </c>
      <c r="N158">
        <f t="shared" si="18"/>
        <v>0</v>
      </c>
      <c r="O158">
        <f t="shared" si="19"/>
        <v>0</v>
      </c>
      <c r="P158">
        <f t="shared" si="16"/>
        <v>35</v>
      </c>
      <c r="Q158">
        <f>VLOOKUP(C158,Locs!A:C,3,0)</f>
        <v>33</v>
      </c>
      <c r="R158">
        <f>VLOOKUP(C158,Locs!A:F,6,0)</f>
        <v>2</v>
      </c>
      <c r="S158">
        <f t="shared" si="17"/>
        <v>0</v>
      </c>
      <c r="T158" t="s">
        <v>464</v>
      </c>
      <c r="U158">
        <v>35</v>
      </c>
    </row>
    <row r="159" spans="1:21" x14ac:dyDescent="0.45">
      <c r="A159">
        <v>153</v>
      </c>
      <c r="B159" t="str">
        <f t="shared" si="20"/>
        <v>task_id_426.dfy-3</v>
      </c>
      <c r="C159" t="s">
        <v>36</v>
      </c>
      <c r="D159">
        <v>3</v>
      </c>
      <c r="E159">
        <v>0</v>
      </c>
      <c r="F159">
        <v>6.0678999999999998</v>
      </c>
      <c r="G159">
        <v>2.4047999999999998</v>
      </c>
      <c r="H159">
        <v>6.0655000000000001</v>
      </c>
      <c r="I159">
        <v>-1</v>
      </c>
      <c r="J159">
        <v>0</v>
      </c>
      <c r="K159">
        <v>0</v>
      </c>
      <c r="L159">
        <f t="shared" si="14"/>
        <v>0</v>
      </c>
      <c r="M159">
        <f t="shared" si="15"/>
        <v>0</v>
      </c>
      <c r="N159">
        <f t="shared" si="18"/>
        <v>0</v>
      </c>
      <c r="O159">
        <f t="shared" si="19"/>
        <v>0</v>
      </c>
      <c r="P159">
        <f t="shared" si="16"/>
        <v>35</v>
      </c>
      <c r="Q159">
        <f>VLOOKUP(C159,Locs!A:C,3,0)</f>
        <v>33</v>
      </c>
      <c r="R159">
        <f>VLOOKUP(C159,Locs!A:F,6,0)</f>
        <v>2</v>
      </c>
      <c r="S159">
        <f t="shared" si="17"/>
        <v>0</v>
      </c>
      <c r="T159" t="s">
        <v>465</v>
      </c>
      <c r="U159">
        <v>35</v>
      </c>
    </row>
    <row r="160" spans="1:21" x14ac:dyDescent="0.45">
      <c r="A160">
        <v>154</v>
      </c>
      <c r="B160" t="str">
        <f t="shared" si="20"/>
        <v>task_id_426.dfy-4</v>
      </c>
      <c r="C160" t="s">
        <v>36</v>
      </c>
      <c r="D160">
        <v>4</v>
      </c>
      <c r="E160">
        <v>0</v>
      </c>
      <c r="F160">
        <v>7.2511000000000001</v>
      </c>
      <c r="G160">
        <v>2.3769</v>
      </c>
      <c r="H160">
        <v>7.2487000000000004</v>
      </c>
      <c r="I160">
        <v>-1</v>
      </c>
      <c r="J160">
        <v>0</v>
      </c>
      <c r="K160">
        <v>0</v>
      </c>
      <c r="L160">
        <f t="shared" si="14"/>
        <v>0</v>
      </c>
      <c r="M160">
        <f t="shared" si="15"/>
        <v>0</v>
      </c>
      <c r="N160">
        <f t="shared" si="18"/>
        <v>0</v>
      </c>
      <c r="O160">
        <f t="shared" si="19"/>
        <v>0</v>
      </c>
      <c r="P160">
        <f t="shared" si="16"/>
        <v>34</v>
      </c>
      <c r="Q160">
        <f>VLOOKUP(C160,Locs!A:C,3,0)</f>
        <v>33</v>
      </c>
      <c r="R160">
        <f>VLOOKUP(C160,Locs!A:F,6,0)</f>
        <v>2</v>
      </c>
      <c r="S160">
        <f t="shared" si="17"/>
        <v>0</v>
      </c>
      <c r="T160" t="s">
        <v>816</v>
      </c>
      <c r="U160">
        <v>34</v>
      </c>
    </row>
    <row r="161" spans="1:21" x14ac:dyDescent="0.45">
      <c r="A161">
        <v>155</v>
      </c>
      <c r="B161" t="str">
        <f t="shared" si="20"/>
        <v>task_id_426.dfy-5</v>
      </c>
      <c r="C161" t="s">
        <v>36</v>
      </c>
      <c r="D161">
        <v>5</v>
      </c>
      <c r="E161">
        <v>0</v>
      </c>
      <c r="F161">
        <v>7.0503999999999998</v>
      </c>
      <c r="G161">
        <v>1.8603000000000001</v>
      </c>
      <c r="H161">
        <v>7.0477999999999996</v>
      </c>
      <c r="I161">
        <v>-1</v>
      </c>
      <c r="J161">
        <v>0</v>
      </c>
      <c r="K161">
        <v>0</v>
      </c>
      <c r="L161">
        <f t="shared" si="14"/>
        <v>0</v>
      </c>
      <c r="M161">
        <f t="shared" si="15"/>
        <v>0</v>
      </c>
      <c r="N161">
        <f t="shared" si="18"/>
        <v>0</v>
      </c>
      <c r="O161">
        <f t="shared" si="19"/>
        <v>0</v>
      </c>
      <c r="P161">
        <f t="shared" si="16"/>
        <v>35</v>
      </c>
      <c r="Q161">
        <f>VLOOKUP(C161,Locs!A:C,3,0)</f>
        <v>33</v>
      </c>
      <c r="R161">
        <f>VLOOKUP(C161,Locs!A:F,6,0)</f>
        <v>2</v>
      </c>
      <c r="S161">
        <f t="shared" si="17"/>
        <v>0</v>
      </c>
      <c r="T161" t="s">
        <v>817</v>
      </c>
      <c r="U161">
        <v>35</v>
      </c>
    </row>
    <row r="162" spans="1:21" x14ac:dyDescent="0.45">
      <c r="A162">
        <v>156</v>
      </c>
      <c r="B162" t="str">
        <f t="shared" si="20"/>
        <v>task_id_431.dfy-1</v>
      </c>
      <c r="C162" t="s">
        <v>37</v>
      </c>
      <c r="D162">
        <v>1</v>
      </c>
      <c r="E162">
        <v>1</v>
      </c>
      <c r="F162">
        <v>7.1600999999999999</v>
      </c>
      <c r="G162">
        <v>1.3708</v>
      </c>
      <c r="H162">
        <v>7.1323999999999996</v>
      </c>
      <c r="I162">
        <v>1</v>
      </c>
      <c r="J162">
        <v>1</v>
      </c>
      <c r="K162">
        <v>1</v>
      </c>
      <c r="L162">
        <f t="shared" si="14"/>
        <v>1</v>
      </c>
      <c r="M162">
        <f t="shared" si="15"/>
        <v>1</v>
      </c>
      <c r="N162">
        <f t="shared" si="18"/>
        <v>0.66666666666666663</v>
      </c>
      <c r="O162">
        <f t="shared" si="19"/>
        <v>1</v>
      </c>
      <c r="P162">
        <f t="shared" si="16"/>
        <v>34</v>
      </c>
      <c r="Q162">
        <f>VLOOKUP(C162,Locs!A:C,3,0)</f>
        <v>37</v>
      </c>
      <c r="R162">
        <f>VLOOKUP(C162,Locs!A:F,6,0)</f>
        <v>6</v>
      </c>
      <c r="S162">
        <f t="shared" si="17"/>
        <v>1</v>
      </c>
      <c r="T162" t="s">
        <v>466</v>
      </c>
      <c r="U162">
        <v>34</v>
      </c>
    </row>
    <row r="163" spans="1:21" x14ac:dyDescent="0.45">
      <c r="A163">
        <v>157</v>
      </c>
      <c r="B163" t="str">
        <f t="shared" si="20"/>
        <v>task_id_433.dfy-1</v>
      </c>
      <c r="C163" t="s">
        <v>38</v>
      </c>
      <c r="D163">
        <v>1</v>
      </c>
      <c r="E163">
        <v>0</v>
      </c>
      <c r="F163">
        <v>4.0042999999999997</v>
      </c>
      <c r="G163">
        <v>1.1769000000000001</v>
      </c>
      <c r="H163">
        <v>3.9803999999999999</v>
      </c>
      <c r="I163">
        <v>1</v>
      </c>
      <c r="J163">
        <v>0</v>
      </c>
      <c r="K163">
        <v>0</v>
      </c>
      <c r="L163">
        <f t="shared" si="14"/>
        <v>0</v>
      </c>
      <c r="M163">
        <f t="shared" si="15"/>
        <v>0</v>
      </c>
      <c r="N163">
        <f t="shared" si="18"/>
        <v>0</v>
      </c>
      <c r="O163">
        <f t="shared" si="19"/>
        <v>0</v>
      </c>
      <c r="P163">
        <f t="shared" si="16"/>
        <v>19</v>
      </c>
      <c r="Q163">
        <f>VLOOKUP(C163,Locs!A:C,3,0)</f>
        <v>20</v>
      </c>
      <c r="R163">
        <f>VLOOKUP(C163,Locs!A:F,6,0)</f>
        <v>1</v>
      </c>
      <c r="S163">
        <f t="shared" si="17"/>
        <v>0</v>
      </c>
      <c r="T163" t="s">
        <v>469</v>
      </c>
      <c r="U163">
        <v>19</v>
      </c>
    </row>
    <row r="164" spans="1:21" x14ac:dyDescent="0.45">
      <c r="A164">
        <v>158</v>
      </c>
      <c r="B164" t="str">
        <f t="shared" si="20"/>
        <v>task_id_433.dfy-2</v>
      </c>
      <c r="C164" t="s">
        <v>38</v>
      </c>
      <c r="D164">
        <v>2</v>
      </c>
      <c r="E164">
        <v>0</v>
      </c>
      <c r="F164">
        <v>4.0271999999999997</v>
      </c>
      <c r="G164">
        <v>1.3022</v>
      </c>
      <c r="H164">
        <v>4.0209000000000001</v>
      </c>
      <c r="I164">
        <v>1</v>
      </c>
      <c r="J164">
        <v>0</v>
      </c>
      <c r="K164">
        <v>0</v>
      </c>
      <c r="L164">
        <f t="shared" si="14"/>
        <v>0</v>
      </c>
      <c r="M164">
        <f t="shared" si="15"/>
        <v>0</v>
      </c>
      <c r="N164">
        <f t="shared" si="18"/>
        <v>0</v>
      </c>
      <c r="O164">
        <f t="shared" si="19"/>
        <v>0</v>
      </c>
      <c r="P164">
        <f t="shared" si="16"/>
        <v>19</v>
      </c>
      <c r="Q164">
        <f>VLOOKUP(C164,Locs!A:C,3,0)</f>
        <v>20</v>
      </c>
      <c r="R164">
        <f>VLOOKUP(C164,Locs!A:F,6,0)</f>
        <v>1</v>
      </c>
      <c r="S164">
        <f t="shared" si="17"/>
        <v>0</v>
      </c>
      <c r="T164" t="s">
        <v>470</v>
      </c>
      <c r="U164">
        <v>19</v>
      </c>
    </row>
    <row r="165" spans="1:21" x14ac:dyDescent="0.45">
      <c r="A165">
        <v>159</v>
      </c>
      <c r="B165" t="str">
        <f t="shared" si="20"/>
        <v>task_id_433.dfy-3</v>
      </c>
      <c r="C165" t="s">
        <v>38</v>
      </c>
      <c r="D165">
        <v>3</v>
      </c>
      <c r="E165">
        <v>0</v>
      </c>
      <c r="F165">
        <v>4.1976000000000004</v>
      </c>
      <c r="G165">
        <v>1.27</v>
      </c>
      <c r="H165">
        <v>4.1925999999999997</v>
      </c>
      <c r="I165">
        <v>1</v>
      </c>
      <c r="J165">
        <v>0</v>
      </c>
      <c r="K165">
        <v>0</v>
      </c>
      <c r="L165">
        <f t="shared" si="14"/>
        <v>0</v>
      </c>
      <c r="M165">
        <f t="shared" si="15"/>
        <v>0</v>
      </c>
      <c r="N165">
        <f t="shared" si="18"/>
        <v>0</v>
      </c>
      <c r="O165">
        <f t="shared" si="19"/>
        <v>0</v>
      </c>
      <c r="P165">
        <f t="shared" si="16"/>
        <v>19</v>
      </c>
      <c r="Q165">
        <f>VLOOKUP(C165,Locs!A:C,3,0)</f>
        <v>20</v>
      </c>
      <c r="R165">
        <f>VLOOKUP(C165,Locs!A:F,6,0)</f>
        <v>1</v>
      </c>
      <c r="S165">
        <f t="shared" si="17"/>
        <v>0</v>
      </c>
      <c r="T165" t="s">
        <v>471</v>
      </c>
      <c r="U165">
        <v>19</v>
      </c>
    </row>
    <row r="166" spans="1:21" x14ac:dyDescent="0.45">
      <c r="A166">
        <v>160</v>
      </c>
      <c r="B166" t="str">
        <f t="shared" si="20"/>
        <v>task_id_433.dfy-4</v>
      </c>
      <c r="C166" t="s">
        <v>38</v>
      </c>
      <c r="D166">
        <v>4</v>
      </c>
      <c r="E166">
        <v>0</v>
      </c>
      <c r="F166">
        <v>4.2690000000000001</v>
      </c>
      <c r="G166">
        <v>1.2170000000000001</v>
      </c>
      <c r="H166">
        <v>4.2666000000000004</v>
      </c>
      <c r="I166">
        <v>1</v>
      </c>
      <c r="J166">
        <v>0</v>
      </c>
      <c r="K166">
        <v>0</v>
      </c>
      <c r="L166">
        <f t="shared" si="14"/>
        <v>0</v>
      </c>
      <c r="M166">
        <f t="shared" si="15"/>
        <v>0</v>
      </c>
      <c r="N166">
        <f t="shared" si="18"/>
        <v>0</v>
      </c>
      <c r="O166">
        <f t="shared" si="19"/>
        <v>0</v>
      </c>
      <c r="P166">
        <f t="shared" si="16"/>
        <v>19</v>
      </c>
      <c r="Q166">
        <f>VLOOKUP(C166,Locs!A:C,3,0)</f>
        <v>20</v>
      </c>
      <c r="R166">
        <f>VLOOKUP(C166,Locs!A:F,6,0)</f>
        <v>1</v>
      </c>
      <c r="S166">
        <f t="shared" si="17"/>
        <v>0</v>
      </c>
      <c r="T166" t="s">
        <v>734</v>
      </c>
      <c r="U166">
        <v>19</v>
      </c>
    </row>
    <row r="167" spans="1:21" x14ac:dyDescent="0.45">
      <c r="A167">
        <v>161</v>
      </c>
      <c r="B167" t="str">
        <f t="shared" si="20"/>
        <v>task_id_433.dfy-5</v>
      </c>
      <c r="C167" t="s">
        <v>38</v>
      </c>
      <c r="D167">
        <v>5</v>
      </c>
      <c r="E167">
        <v>0</v>
      </c>
      <c r="F167">
        <v>3.8597999999999999</v>
      </c>
      <c r="G167">
        <v>1.1565000000000001</v>
      </c>
      <c r="H167">
        <v>3.8574999999999999</v>
      </c>
      <c r="I167">
        <v>1</v>
      </c>
      <c r="J167">
        <v>0</v>
      </c>
      <c r="K167">
        <v>0</v>
      </c>
      <c r="L167">
        <f t="shared" si="14"/>
        <v>0</v>
      </c>
      <c r="M167">
        <f t="shared" si="15"/>
        <v>0</v>
      </c>
      <c r="N167">
        <f t="shared" si="18"/>
        <v>0</v>
      </c>
      <c r="O167">
        <f t="shared" si="19"/>
        <v>0</v>
      </c>
      <c r="P167">
        <f t="shared" si="16"/>
        <v>19</v>
      </c>
      <c r="Q167">
        <f>VLOOKUP(C167,Locs!A:C,3,0)</f>
        <v>20</v>
      </c>
      <c r="R167">
        <f>VLOOKUP(C167,Locs!A:F,6,0)</f>
        <v>1</v>
      </c>
      <c r="S167">
        <f t="shared" si="17"/>
        <v>0</v>
      </c>
      <c r="T167" t="s">
        <v>735</v>
      </c>
      <c r="U167">
        <v>19</v>
      </c>
    </row>
    <row r="168" spans="1:21" x14ac:dyDescent="0.45">
      <c r="A168">
        <v>162</v>
      </c>
      <c r="B168" t="str">
        <f t="shared" si="20"/>
        <v>task_id_436.dfy-1</v>
      </c>
      <c r="C168" t="s">
        <v>39</v>
      </c>
      <c r="D168">
        <v>1</v>
      </c>
      <c r="E168">
        <v>1</v>
      </c>
      <c r="F168">
        <v>22.591899999999999</v>
      </c>
      <c r="G168">
        <v>3.0661999999999998</v>
      </c>
      <c r="H168">
        <v>22.570699999999999</v>
      </c>
      <c r="I168">
        <v>1</v>
      </c>
      <c r="J168">
        <v>1</v>
      </c>
      <c r="K168">
        <v>1</v>
      </c>
      <c r="L168">
        <f t="shared" si="14"/>
        <v>1</v>
      </c>
      <c r="M168">
        <f t="shared" si="15"/>
        <v>1</v>
      </c>
      <c r="N168">
        <f t="shared" si="18"/>
        <v>0.66666666666666663</v>
      </c>
      <c r="O168">
        <f t="shared" si="19"/>
        <v>1</v>
      </c>
      <c r="P168">
        <f t="shared" si="16"/>
        <v>36</v>
      </c>
      <c r="Q168">
        <f>VLOOKUP(C168,Locs!A:C,3,0)</f>
        <v>30</v>
      </c>
      <c r="R168">
        <f>VLOOKUP(C168,Locs!A:F,6,0)</f>
        <v>2</v>
      </c>
      <c r="S168">
        <f t="shared" si="17"/>
        <v>1</v>
      </c>
      <c r="T168" t="s">
        <v>472</v>
      </c>
      <c r="U168">
        <v>36</v>
      </c>
    </row>
    <row r="169" spans="1:21" x14ac:dyDescent="0.45">
      <c r="A169">
        <v>163</v>
      </c>
      <c r="B169" t="str">
        <f t="shared" si="20"/>
        <v>task_id_445.dfy-1</v>
      </c>
      <c r="C169" t="s">
        <v>40</v>
      </c>
      <c r="D169">
        <v>1</v>
      </c>
      <c r="E169">
        <v>1</v>
      </c>
      <c r="F169">
        <v>5.0484</v>
      </c>
      <c r="G169">
        <v>1.2664</v>
      </c>
      <c r="H169">
        <v>5.0270999999999999</v>
      </c>
      <c r="I169">
        <v>1</v>
      </c>
      <c r="J169">
        <v>1</v>
      </c>
      <c r="K169">
        <v>1</v>
      </c>
      <c r="L169">
        <f t="shared" si="14"/>
        <v>1</v>
      </c>
      <c r="M169">
        <f t="shared" si="15"/>
        <v>1</v>
      </c>
      <c r="N169">
        <f t="shared" si="18"/>
        <v>0.66666666666666663</v>
      </c>
      <c r="O169">
        <f t="shared" si="19"/>
        <v>1</v>
      </c>
      <c r="P169">
        <f t="shared" si="16"/>
        <v>19</v>
      </c>
      <c r="Q169">
        <f>VLOOKUP(C169,Locs!A:C,3,0)</f>
        <v>19</v>
      </c>
      <c r="R169">
        <f>VLOOKUP(C169,Locs!A:F,6,0)</f>
        <v>0</v>
      </c>
      <c r="S169">
        <f t="shared" si="17"/>
        <v>1</v>
      </c>
      <c r="T169" t="s">
        <v>475</v>
      </c>
      <c r="U169">
        <v>19</v>
      </c>
    </row>
    <row r="170" spans="1:21" x14ac:dyDescent="0.45">
      <c r="A170">
        <v>164</v>
      </c>
      <c r="B170" t="str">
        <f t="shared" si="20"/>
        <v>task_id_447.dfy-1</v>
      </c>
      <c r="C170" t="s">
        <v>41</v>
      </c>
      <c r="D170">
        <v>1</v>
      </c>
      <c r="E170">
        <v>1</v>
      </c>
      <c r="F170">
        <v>5.3548999999999998</v>
      </c>
      <c r="G170">
        <v>1.2336</v>
      </c>
      <c r="H170">
        <v>5.3333000000000004</v>
      </c>
      <c r="I170">
        <v>1</v>
      </c>
      <c r="J170">
        <v>1</v>
      </c>
      <c r="K170">
        <v>1</v>
      </c>
      <c r="L170">
        <f t="shared" si="14"/>
        <v>1</v>
      </c>
      <c r="M170">
        <f t="shared" si="15"/>
        <v>1</v>
      </c>
      <c r="N170">
        <f t="shared" si="18"/>
        <v>0.66666666666666663</v>
      </c>
      <c r="O170">
        <f t="shared" si="19"/>
        <v>1</v>
      </c>
      <c r="P170">
        <f t="shared" si="16"/>
        <v>23</v>
      </c>
      <c r="Q170">
        <f>VLOOKUP(C170,Locs!A:C,3,0)</f>
        <v>26</v>
      </c>
      <c r="R170">
        <f>VLOOKUP(C170,Locs!A:F,6,0)</f>
        <v>0</v>
      </c>
      <c r="S170">
        <f t="shared" si="17"/>
        <v>1</v>
      </c>
      <c r="T170" t="s">
        <v>478</v>
      </c>
      <c r="U170">
        <v>23</v>
      </c>
    </row>
    <row r="171" spans="1:21" x14ac:dyDescent="0.45">
      <c r="A171">
        <v>165</v>
      </c>
      <c r="B171" t="str">
        <f t="shared" si="20"/>
        <v>task_id_454.dfy-1</v>
      </c>
      <c r="C171" t="s">
        <v>42</v>
      </c>
      <c r="D171">
        <v>1</v>
      </c>
      <c r="E171">
        <v>1</v>
      </c>
      <c r="F171">
        <v>5.0910000000000002</v>
      </c>
      <c r="G171">
        <v>1.1626000000000001</v>
      </c>
      <c r="H171">
        <v>5.0692000000000004</v>
      </c>
      <c r="I171">
        <v>1</v>
      </c>
      <c r="J171">
        <v>1</v>
      </c>
      <c r="K171">
        <v>1</v>
      </c>
      <c r="L171">
        <f t="shared" si="14"/>
        <v>1</v>
      </c>
      <c r="M171">
        <f t="shared" si="15"/>
        <v>1</v>
      </c>
      <c r="N171">
        <f t="shared" si="18"/>
        <v>0.66666666666666663</v>
      </c>
      <c r="O171">
        <f t="shared" si="19"/>
        <v>1</v>
      </c>
      <c r="P171">
        <f t="shared" si="16"/>
        <v>25</v>
      </c>
      <c r="Q171">
        <f>VLOOKUP(C171,Locs!A:C,3,0)</f>
        <v>23</v>
      </c>
      <c r="R171">
        <f>VLOOKUP(C171,Locs!A:F,6,0)</f>
        <v>0</v>
      </c>
      <c r="S171">
        <f t="shared" si="17"/>
        <v>1</v>
      </c>
      <c r="T171" t="s">
        <v>481</v>
      </c>
      <c r="U171">
        <v>25</v>
      </c>
    </row>
    <row r="172" spans="1:21" x14ac:dyDescent="0.45">
      <c r="A172">
        <v>166</v>
      </c>
      <c r="B172" t="str">
        <f t="shared" si="20"/>
        <v>task_id_457.dfy-1</v>
      </c>
      <c r="C172" t="s">
        <v>43</v>
      </c>
      <c r="D172">
        <v>1</v>
      </c>
      <c r="E172">
        <v>1</v>
      </c>
      <c r="F172">
        <v>33.783200000000001</v>
      </c>
      <c r="G172">
        <v>1.1976</v>
      </c>
      <c r="H172">
        <v>33.763199999999998</v>
      </c>
      <c r="I172">
        <v>1</v>
      </c>
      <c r="J172">
        <v>1</v>
      </c>
      <c r="K172">
        <v>1</v>
      </c>
      <c r="L172">
        <f t="shared" si="14"/>
        <v>1</v>
      </c>
      <c r="M172">
        <f t="shared" si="15"/>
        <v>1</v>
      </c>
      <c r="N172">
        <f t="shared" si="18"/>
        <v>0.66666666666666663</v>
      </c>
      <c r="O172">
        <f t="shared" si="19"/>
        <v>1</v>
      </c>
      <c r="P172">
        <f t="shared" si="16"/>
        <v>26</v>
      </c>
      <c r="Q172">
        <f>VLOOKUP(C172,Locs!A:C,3,0)</f>
        <v>26</v>
      </c>
      <c r="R172">
        <f>VLOOKUP(C172,Locs!A:F,6,0)</f>
        <v>0</v>
      </c>
      <c r="S172">
        <f t="shared" si="17"/>
        <v>1</v>
      </c>
      <c r="T172" t="s">
        <v>484</v>
      </c>
      <c r="U172">
        <v>26</v>
      </c>
    </row>
    <row r="173" spans="1:21" x14ac:dyDescent="0.45">
      <c r="A173">
        <v>167</v>
      </c>
      <c r="B173" t="str">
        <f t="shared" si="20"/>
        <v>task_id_470.dfy-1</v>
      </c>
      <c r="C173" t="s">
        <v>44</v>
      </c>
      <c r="D173">
        <v>1</v>
      </c>
      <c r="E173">
        <v>1</v>
      </c>
      <c r="F173">
        <v>5.3315999999999999</v>
      </c>
      <c r="G173">
        <v>1.2092000000000001</v>
      </c>
      <c r="H173">
        <v>5.3064</v>
      </c>
      <c r="I173">
        <v>1</v>
      </c>
      <c r="J173">
        <v>1</v>
      </c>
      <c r="K173">
        <v>1</v>
      </c>
      <c r="L173">
        <f t="shared" si="14"/>
        <v>1</v>
      </c>
      <c r="M173">
        <f t="shared" si="15"/>
        <v>1</v>
      </c>
      <c r="N173">
        <f t="shared" si="18"/>
        <v>0.66666666666666663</v>
      </c>
      <c r="O173">
        <f t="shared" si="19"/>
        <v>1</v>
      </c>
      <c r="P173">
        <f t="shared" si="16"/>
        <v>23</v>
      </c>
      <c r="Q173">
        <f>VLOOKUP(C173,Locs!A:C,3,0)</f>
        <v>23</v>
      </c>
      <c r="R173">
        <f>VLOOKUP(C173,Locs!A:F,6,0)</f>
        <v>0</v>
      </c>
      <c r="S173">
        <f t="shared" si="17"/>
        <v>1</v>
      </c>
      <c r="T173" t="s">
        <v>487</v>
      </c>
      <c r="U173">
        <v>23</v>
      </c>
    </row>
    <row r="174" spans="1:21" x14ac:dyDescent="0.45">
      <c r="A174">
        <v>168</v>
      </c>
      <c r="B174" t="str">
        <f t="shared" si="20"/>
        <v>task_id_472.dfy-1</v>
      </c>
      <c r="C174" t="s">
        <v>45</v>
      </c>
      <c r="D174">
        <v>1</v>
      </c>
      <c r="E174">
        <v>1</v>
      </c>
      <c r="F174">
        <v>6.1631999999999998</v>
      </c>
      <c r="G174">
        <v>1.1940999999999999</v>
      </c>
      <c r="H174">
        <v>6.1426999999999996</v>
      </c>
      <c r="I174">
        <v>1</v>
      </c>
      <c r="J174">
        <v>1</v>
      </c>
      <c r="K174">
        <v>1</v>
      </c>
      <c r="L174">
        <f t="shared" si="14"/>
        <v>1</v>
      </c>
      <c r="M174">
        <f t="shared" si="15"/>
        <v>1</v>
      </c>
      <c r="N174">
        <f t="shared" si="18"/>
        <v>0.66666666666666663</v>
      </c>
      <c r="O174">
        <f t="shared" si="19"/>
        <v>1</v>
      </c>
      <c r="P174">
        <f t="shared" si="16"/>
        <v>28</v>
      </c>
      <c r="Q174">
        <f>VLOOKUP(C174,Locs!A:C,3,0)</f>
        <v>28</v>
      </c>
      <c r="R174">
        <f>VLOOKUP(C174,Locs!A:F,6,0)</f>
        <v>2</v>
      </c>
      <c r="S174">
        <f t="shared" si="17"/>
        <v>1</v>
      </c>
      <c r="T174" t="s">
        <v>490</v>
      </c>
      <c r="U174">
        <v>28</v>
      </c>
    </row>
    <row r="175" spans="1:21" x14ac:dyDescent="0.45">
      <c r="A175">
        <v>169</v>
      </c>
      <c r="B175" t="str">
        <f t="shared" si="20"/>
        <v>task_id_474.dfy-1</v>
      </c>
      <c r="C175" t="s">
        <v>46</v>
      </c>
      <c r="D175">
        <v>1</v>
      </c>
      <c r="E175">
        <v>1</v>
      </c>
      <c r="F175">
        <v>5.7477999999999998</v>
      </c>
      <c r="G175">
        <v>1.1791</v>
      </c>
      <c r="H175">
        <v>5.7244000000000002</v>
      </c>
      <c r="I175">
        <v>1</v>
      </c>
      <c r="J175">
        <v>1</v>
      </c>
      <c r="K175">
        <v>1</v>
      </c>
      <c r="L175">
        <f t="shared" si="14"/>
        <v>1</v>
      </c>
      <c r="M175">
        <f t="shared" si="15"/>
        <v>1</v>
      </c>
      <c r="N175">
        <f t="shared" si="18"/>
        <v>0.66666666666666663</v>
      </c>
      <c r="O175">
        <f t="shared" si="19"/>
        <v>1</v>
      </c>
      <c r="P175">
        <f t="shared" si="16"/>
        <v>27</v>
      </c>
      <c r="Q175">
        <f>VLOOKUP(C175,Locs!A:C,3,0)</f>
        <v>26</v>
      </c>
      <c r="R175">
        <f>VLOOKUP(C175,Locs!A:F,6,0)</f>
        <v>0</v>
      </c>
      <c r="S175">
        <f t="shared" si="17"/>
        <v>1</v>
      </c>
      <c r="T175" t="s">
        <v>493</v>
      </c>
      <c r="U175">
        <v>27</v>
      </c>
    </row>
    <row r="176" spans="1:21" x14ac:dyDescent="0.45">
      <c r="A176">
        <v>170</v>
      </c>
      <c r="B176" t="str">
        <f t="shared" si="20"/>
        <v>task_id_476.dfy-1</v>
      </c>
      <c r="C176" t="s">
        <v>47</v>
      </c>
      <c r="D176">
        <v>1</v>
      </c>
      <c r="E176">
        <v>0</v>
      </c>
      <c r="F176">
        <v>7.5468999999999999</v>
      </c>
      <c r="G176">
        <v>1.2292000000000001</v>
      </c>
      <c r="H176">
        <v>7.5242000000000004</v>
      </c>
      <c r="I176">
        <v>1</v>
      </c>
      <c r="J176">
        <v>0</v>
      </c>
      <c r="K176">
        <v>0</v>
      </c>
      <c r="L176">
        <f t="shared" si="14"/>
        <v>0</v>
      </c>
      <c r="M176">
        <f t="shared" si="15"/>
        <v>0</v>
      </c>
      <c r="N176">
        <f t="shared" si="18"/>
        <v>0</v>
      </c>
      <c r="O176">
        <f t="shared" si="19"/>
        <v>0</v>
      </c>
      <c r="P176">
        <f t="shared" si="16"/>
        <v>32</v>
      </c>
      <c r="Q176">
        <f>VLOOKUP(C176,Locs!A:C,3,0)</f>
        <v>54</v>
      </c>
      <c r="R176">
        <f>VLOOKUP(C176,Locs!A:F,6,0)</f>
        <v>2</v>
      </c>
      <c r="S176">
        <f t="shared" si="17"/>
        <v>0</v>
      </c>
      <c r="T176" t="s">
        <v>496</v>
      </c>
      <c r="U176">
        <v>32</v>
      </c>
    </row>
    <row r="177" spans="1:21" x14ac:dyDescent="0.45">
      <c r="A177">
        <v>171</v>
      </c>
      <c r="B177" t="str">
        <f t="shared" si="20"/>
        <v>task_id_476.dfy-2</v>
      </c>
      <c r="C177" t="s">
        <v>47</v>
      </c>
      <c r="D177">
        <v>2</v>
      </c>
      <c r="E177">
        <v>0</v>
      </c>
      <c r="F177">
        <v>7.9386999999999999</v>
      </c>
      <c r="G177">
        <v>2.3649</v>
      </c>
      <c r="H177">
        <v>7.9359999999999999</v>
      </c>
      <c r="I177">
        <v>-1</v>
      </c>
      <c r="J177">
        <v>0</v>
      </c>
      <c r="K177">
        <v>0</v>
      </c>
      <c r="L177">
        <f t="shared" si="14"/>
        <v>0</v>
      </c>
      <c r="M177">
        <f t="shared" si="15"/>
        <v>0</v>
      </c>
      <c r="N177">
        <f t="shared" si="18"/>
        <v>0</v>
      </c>
      <c r="O177">
        <f t="shared" si="19"/>
        <v>0</v>
      </c>
      <c r="P177">
        <f t="shared" si="16"/>
        <v>53</v>
      </c>
      <c r="Q177">
        <f>VLOOKUP(C177,Locs!A:C,3,0)</f>
        <v>54</v>
      </c>
      <c r="R177">
        <f>VLOOKUP(C177,Locs!A:F,6,0)</f>
        <v>2</v>
      </c>
      <c r="S177">
        <f t="shared" si="17"/>
        <v>0</v>
      </c>
      <c r="T177" t="s">
        <v>497</v>
      </c>
      <c r="U177">
        <v>53</v>
      </c>
    </row>
    <row r="178" spans="1:21" x14ac:dyDescent="0.45">
      <c r="A178">
        <v>172</v>
      </c>
      <c r="B178" t="str">
        <f t="shared" si="20"/>
        <v>task_id_476.dfy-3</v>
      </c>
      <c r="C178" t="s">
        <v>47</v>
      </c>
      <c r="D178">
        <v>3</v>
      </c>
      <c r="E178">
        <v>0</v>
      </c>
      <c r="F178">
        <v>7.5496999999999996</v>
      </c>
      <c r="G178">
        <v>2.3672</v>
      </c>
      <c r="H178">
        <v>7.5472999999999999</v>
      </c>
      <c r="I178">
        <v>-1</v>
      </c>
      <c r="J178">
        <v>0</v>
      </c>
      <c r="K178">
        <v>0</v>
      </c>
      <c r="L178">
        <f t="shared" si="14"/>
        <v>0</v>
      </c>
      <c r="M178">
        <f t="shared" si="15"/>
        <v>0</v>
      </c>
      <c r="N178">
        <f t="shared" si="18"/>
        <v>0</v>
      </c>
      <c r="O178">
        <f t="shared" si="19"/>
        <v>0</v>
      </c>
      <c r="P178">
        <f t="shared" si="16"/>
        <v>53</v>
      </c>
      <c r="Q178">
        <f>VLOOKUP(C178,Locs!A:C,3,0)</f>
        <v>54</v>
      </c>
      <c r="R178">
        <f>VLOOKUP(C178,Locs!A:F,6,0)</f>
        <v>2</v>
      </c>
      <c r="S178">
        <f t="shared" si="17"/>
        <v>0</v>
      </c>
      <c r="T178" t="s">
        <v>498</v>
      </c>
      <c r="U178">
        <v>53</v>
      </c>
    </row>
    <row r="179" spans="1:21" x14ac:dyDescent="0.45">
      <c r="A179">
        <v>173</v>
      </c>
      <c r="B179" t="str">
        <f t="shared" si="20"/>
        <v>task_id_476.dfy-4</v>
      </c>
      <c r="C179" t="s">
        <v>47</v>
      </c>
      <c r="D179">
        <v>4</v>
      </c>
      <c r="E179">
        <v>0</v>
      </c>
      <c r="F179">
        <v>7.4755000000000003</v>
      </c>
      <c r="G179">
        <v>1.8480000000000001</v>
      </c>
      <c r="H179">
        <v>7.4732000000000003</v>
      </c>
      <c r="I179">
        <v>-1</v>
      </c>
      <c r="J179">
        <v>0</v>
      </c>
      <c r="K179">
        <v>0</v>
      </c>
      <c r="L179">
        <f t="shared" si="14"/>
        <v>0</v>
      </c>
      <c r="M179">
        <f t="shared" si="15"/>
        <v>0</v>
      </c>
      <c r="N179">
        <f t="shared" si="18"/>
        <v>0</v>
      </c>
      <c r="O179">
        <f t="shared" si="19"/>
        <v>0</v>
      </c>
      <c r="P179">
        <f t="shared" si="16"/>
        <v>53</v>
      </c>
      <c r="Q179">
        <f>VLOOKUP(C179,Locs!A:C,3,0)</f>
        <v>54</v>
      </c>
      <c r="R179">
        <f>VLOOKUP(C179,Locs!A:F,6,0)</f>
        <v>2</v>
      </c>
      <c r="S179">
        <f t="shared" si="17"/>
        <v>0</v>
      </c>
      <c r="T179" t="s">
        <v>969</v>
      </c>
      <c r="U179">
        <v>53</v>
      </c>
    </row>
    <row r="180" spans="1:21" x14ac:dyDescent="0.45">
      <c r="A180">
        <v>174</v>
      </c>
      <c r="B180" t="str">
        <f t="shared" si="20"/>
        <v>task_id_476.dfy-5</v>
      </c>
      <c r="C180" t="s">
        <v>47</v>
      </c>
      <c r="D180">
        <v>5</v>
      </c>
      <c r="E180">
        <v>0</v>
      </c>
      <c r="F180">
        <v>7.7777000000000003</v>
      </c>
      <c r="G180">
        <v>1.8209</v>
      </c>
      <c r="H180">
        <v>7.7751999999999999</v>
      </c>
      <c r="I180">
        <v>-1</v>
      </c>
      <c r="J180">
        <v>0</v>
      </c>
      <c r="K180">
        <v>0</v>
      </c>
      <c r="L180">
        <f t="shared" si="14"/>
        <v>0</v>
      </c>
      <c r="M180">
        <f t="shared" si="15"/>
        <v>0</v>
      </c>
      <c r="N180">
        <f t="shared" si="18"/>
        <v>0</v>
      </c>
      <c r="O180">
        <f t="shared" si="19"/>
        <v>0</v>
      </c>
      <c r="P180">
        <f t="shared" si="16"/>
        <v>53</v>
      </c>
      <c r="Q180">
        <f>VLOOKUP(C180,Locs!A:C,3,0)</f>
        <v>54</v>
      </c>
      <c r="R180">
        <f>VLOOKUP(C180,Locs!A:F,6,0)</f>
        <v>2</v>
      </c>
      <c r="S180">
        <f t="shared" si="17"/>
        <v>0</v>
      </c>
      <c r="T180" t="s">
        <v>970</v>
      </c>
      <c r="U180">
        <v>53</v>
      </c>
    </row>
    <row r="181" spans="1:21" x14ac:dyDescent="0.45">
      <c r="A181">
        <v>175</v>
      </c>
      <c r="B181" t="str">
        <f t="shared" si="20"/>
        <v>task_id_477.dfy-1</v>
      </c>
      <c r="C181" t="s">
        <v>48</v>
      </c>
      <c r="D181">
        <v>1</v>
      </c>
      <c r="E181">
        <v>1</v>
      </c>
      <c r="F181">
        <v>5.0359999999999996</v>
      </c>
      <c r="G181">
        <v>2.2261000000000002</v>
      </c>
      <c r="H181">
        <v>5.0133999999999999</v>
      </c>
      <c r="I181">
        <v>1</v>
      </c>
      <c r="J181">
        <v>1</v>
      </c>
      <c r="K181">
        <v>1</v>
      </c>
      <c r="L181">
        <f t="shared" si="14"/>
        <v>1</v>
      </c>
      <c r="M181">
        <f t="shared" si="15"/>
        <v>1</v>
      </c>
      <c r="N181">
        <f t="shared" si="18"/>
        <v>0.66666666666666663</v>
      </c>
      <c r="O181">
        <f t="shared" si="19"/>
        <v>1</v>
      </c>
      <c r="P181">
        <f t="shared" si="16"/>
        <v>26</v>
      </c>
      <c r="Q181">
        <f>VLOOKUP(C181,Locs!A:C,3,0)</f>
        <v>27</v>
      </c>
      <c r="R181">
        <f>VLOOKUP(C181,Locs!A:F,6,0)</f>
        <v>0</v>
      </c>
      <c r="S181">
        <f t="shared" si="17"/>
        <v>1</v>
      </c>
      <c r="T181" t="s">
        <v>499</v>
      </c>
      <c r="U181">
        <v>26</v>
      </c>
    </row>
    <row r="182" spans="1:21" x14ac:dyDescent="0.45">
      <c r="A182">
        <v>176</v>
      </c>
      <c r="B182" t="str">
        <f t="shared" si="20"/>
        <v>task_id_555.dfy-1</v>
      </c>
      <c r="C182" t="s">
        <v>49</v>
      </c>
      <c r="D182">
        <v>1</v>
      </c>
      <c r="E182">
        <v>1</v>
      </c>
      <c r="F182">
        <v>9.0770999999999997</v>
      </c>
      <c r="G182">
        <v>2.2389000000000001</v>
      </c>
      <c r="H182">
        <v>9.0550999999999995</v>
      </c>
      <c r="I182">
        <v>1</v>
      </c>
      <c r="J182">
        <v>1</v>
      </c>
      <c r="K182">
        <v>1</v>
      </c>
      <c r="L182">
        <f t="shared" si="14"/>
        <v>1</v>
      </c>
      <c r="M182">
        <f t="shared" si="15"/>
        <v>1</v>
      </c>
      <c r="N182">
        <f t="shared" si="18"/>
        <v>0.66666666666666663</v>
      </c>
      <c r="O182">
        <f t="shared" si="19"/>
        <v>1</v>
      </c>
      <c r="P182">
        <f t="shared" si="16"/>
        <v>51</v>
      </c>
      <c r="Q182">
        <f>VLOOKUP(C182,Locs!A:C,3,0)</f>
        <v>43</v>
      </c>
      <c r="R182">
        <f>VLOOKUP(C182,Locs!A:F,6,0)</f>
        <v>0</v>
      </c>
      <c r="S182">
        <f t="shared" si="17"/>
        <v>1</v>
      </c>
      <c r="T182" t="s">
        <v>502</v>
      </c>
      <c r="U182">
        <v>51</v>
      </c>
    </row>
    <row r="183" spans="1:21" x14ac:dyDescent="0.45">
      <c r="A183">
        <v>177</v>
      </c>
      <c r="B183" t="str">
        <f t="shared" si="20"/>
        <v>task_id_557.dfy-1</v>
      </c>
      <c r="C183" t="s">
        <v>50</v>
      </c>
      <c r="D183">
        <v>1</v>
      </c>
      <c r="E183">
        <v>1</v>
      </c>
      <c r="F183">
        <v>5.9782999999999999</v>
      </c>
      <c r="G183">
        <v>2.1974</v>
      </c>
      <c r="H183">
        <v>5.9531000000000001</v>
      </c>
      <c r="I183">
        <v>1</v>
      </c>
      <c r="J183">
        <v>1</v>
      </c>
      <c r="K183">
        <v>1</v>
      </c>
      <c r="L183">
        <f t="shared" si="14"/>
        <v>1</v>
      </c>
      <c r="M183">
        <f t="shared" si="15"/>
        <v>1</v>
      </c>
      <c r="N183">
        <f t="shared" si="18"/>
        <v>0.66666666666666663</v>
      </c>
      <c r="O183">
        <f t="shared" si="19"/>
        <v>1</v>
      </c>
      <c r="P183">
        <f t="shared" si="16"/>
        <v>23</v>
      </c>
      <c r="Q183">
        <f>VLOOKUP(C183,Locs!A:C,3,0)</f>
        <v>24</v>
      </c>
      <c r="R183">
        <f>VLOOKUP(C183,Locs!A:F,6,0)</f>
        <v>0</v>
      </c>
      <c r="S183">
        <f t="shared" si="17"/>
        <v>1</v>
      </c>
      <c r="T183" t="s">
        <v>505</v>
      </c>
      <c r="U183">
        <v>23</v>
      </c>
    </row>
    <row r="184" spans="1:21" x14ac:dyDescent="0.45">
      <c r="A184">
        <v>178</v>
      </c>
      <c r="B184" t="str">
        <f t="shared" si="20"/>
        <v>task_id_566.dfy-1</v>
      </c>
      <c r="C184" t="s">
        <v>51</v>
      </c>
      <c r="D184">
        <v>1</v>
      </c>
      <c r="E184">
        <v>1</v>
      </c>
      <c r="F184">
        <v>5.3616999999999999</v>
      </c>
      <c r="G184">
        <v>1.2994000000000001</v>
      </c>
      <c r="H184">
        <v>5.3372000000000002</v>
      </c>
      <c r="I184">
        <v>1</v>
      </c>
      <c r="J184">
        <v>1</v>
      </c>
      <c r="K184">
        <v>1</v>
      </c>
      <c r="L184">
        <f t="shared" si="14"/>
        <v>1</v>
      </c>
      <c r="M184">
        <f t="shared" si="15"/>
        <v>1</v>
      </c>
      <c r="N184">
        <f t="shared" si="18"/>
        <v>0.66666666666666663</v>
      </c>
      <c r="O184">
        <f t="shared" si="19"/>
        <v>1</v>
      </c>
      <c r="P184">
        <f t="shared" si="16"/>
        <v>28</v>
      </c>
      <c r="Q184">
        <f>VLOOKUP(C184,Locs!A:C,3,0)</f>
        <v>28</v>
      </c>
      <c r="R184">
        <f>VLOOKUP(C184,Locs!A:F,6,0)</f>
        <v>0</v>
      </c>
      <c r="S184">
        <f t="shared" si="17"/>
        <v>1</v>
      </c>
      <c r="T184" t="s">
        <v>508</v>
      </c>
      <c r="U184">
        <v>28</v>
      </c>
    </row>
    <row r="185" spans="1:21" x14ac:dyDescent="0.45">
      <c r="A185">
        <v>179</v>
      </c>
      <c r="B185" t="str">
        <f t="shared" si="20"/>
        <v>task_id_567.dfy-1</v>
      </c>
      <c r="C185" t="s">
        <v>52</v>
      </c>
      <c r="D185">
        <v>1</v>
      </c>
      <c r="E185">
        <v>0</v>
      </c>
      <c r="F185">
        <v>4.5709</v>
      </c>
      <c r="G185">
        <v>1.2984</v>
      </c>
      <c r="H185">
        <v>4.55</v>
      </c>
      <c r="I185">
        <v>1</v>
      </c>
      <c r="J185">
        <v>0</v>
      </c>
      <c r="K185">
        <v>0</v>
      </c>
      <c r="L185">
        <f t="shared" si="14"/>
        <v>0</v>
      </c>
      <c r="M185">
        <f t="shared" si="15"/>
        <v>0</v>
      </c>
      <c r="N185">
        <f t="shared" si="18"/>
        <v>0</v>
      </c>
      <c r="O185">
        <f t="shared" si="19"/>
        <v>0</v>
      </c>
      <c r="P185">
        <f t="shared" si="16"/>
        <v>22</v>
      </c>
      <c r="Q185">
        <f>VLOOKUP(C185,Locs!A:C,3,0)</f>
        <v>23</v>
      </c>
      <c r="R185">
        <f>VLOOKUP(C185,Locs!A:F,6,0)</f>
        <v>1</v>
      </c>
      <c r="S185">
        <f t="shared" si="17"/>
        <v>0</v>
      </c>
      <c r="T185" t="s">
        <v>511</v>
      </c>
      <c r="U185">
        <v>22</v>
      </c>
    </row>
    <row r="186" spans="1:21" x14ac:dyDescent="0.45">
      <c r="A186">
        <v>180</v>
      </c>
      <c r="B186" t="str">
        <f t="shared" si="20"/>
        <v>task_id_567.dfy-2</v>
      </c>
      <c r="C186" t="s">
        <v>52</v>
      </c>
      <c r="D186">
        <v>2</v>
      </c>
      <c r="E186">
        <v>0</v>
      </c>
      <c r="F186">
        <v>21.479700000000001</v>
      </c>
      <c r="G186">
        <v>1.1653</v>
      </c>
      <c r="H186">
        <v>21.476500000000001</v>
      </c>
      <c r="I186">
        <v>1</v>
      </c>
      <c r="J186">
        <v>0</v>
      </c>
      <c r="K186">
        <v>0</v>
      </c>
      <c r="L186">
        <f t="shared" si="14"/>
        <v>0</v>
      </c>
      <c r="M186">
        <f t="shared" si="15"/>
        <v>0</v>
      </c>
      <c r="N186">
        <f t="shared" si="18"/>
        <v>0</v>
      </c>
      <c r="O186">
        <f t="shared" si="19"/>
        <v>0</v>
      </c>
      <c r="P186">
        <f t="shared" si="16"/>
        <v>22</v>
      </c>
      <c r="Q186">
        <f>VLOOKUP(C186,Locs!A:C,3,0)</f>
        <v>23</v>
      </c>
      <c r="R186">
        <f>VLOOKUP(C186,Locs!A:F,6,0)</f>
        <v>1</v>
      </c>
      <c r="S186">
        <f t="shared" si="17"/>
        <v>0</v>
      </c>
      <c r="T186" t="s">
        <v>512</v>
      </c>
      <c r="U186">
        <v>22</v>
      </c>
    </row>
    <row r="187" spans="1:21" x14ac:dyDescent="0.45">
      <c r="A187">
        <v>181</v>
      </c>
      <c r="B187" t="str">
        <f t="shared" si="20"/>
        <v>task_id_567.dfy-3</v>
      </c>
      <c r="C187" t="s">
        <v>52</v>
      </c>
      <c r="D187">
        <v>3</v>
      </c>
      <c r="E187">
        <v>0</v>
      </c>
      <c r="F187">
        <v>5.2439999999999998</v>
      </c>
      <c r="G187">
        <v>1.1429</v>
      </c>
      <c r="H187">
        <v>5.2415000000000003</v>
      </c>
      <c r="I187">
        <v>1</v>
      </c>
      <c r="J187">
        <v>0</v>
      </c>
      <c r="K187">
        <v>0</v>
      </c>
      <c r="L187">
        <f t="shared" si="14"/>
        <v>0</v>
      </c>
      <c r="M187">
        <f t="shared" si="15"/>
        <v>0</v>
      </c>
      <c r="N187">
        <f t="shared" si="18"/>
        <v>0</v>
      </c>
      <c r="O187">
        <f t="shared" si="19"/>
        <v>0</v>
      </c>
      <c r="P187">
        <f t="shared" si="16"/>
        <v>22</v>
      </c>
      <c r="Q187">
        <f>VLOOKUP(C187,Locs!A:C,3,0)</f>
        <v>23</v>
      </c>
      <c r="R187">
        <f>VLOOKUP(C187,Locs!A:F,6,0)</f>
        <v>1</v>
      </c>
      <c r="S187">
        <f t="shared" si="17"/>
        <v>0</v>
      </c>
      <c r="T187" t="s">
        <v>513</v>
      </c>
      <c r="U187">
        <v>22</v>
      </c>
    </row>
    <row r="188" spans="1:21" x14ac:dyDescent="0.45">
      <c r="A188">
        <v>182</v>
      </c>
      <c r="B188" t="str">
        <f t="shared" si="20"/>
        <v>task_id_567.dfy-4</v>
      </c>
      <c r="C188" t="s">
        <v>52</v>
      </c>
      <c r="D188">
        <v>4</v>
      </c>
      <c r="E188">
        <v>0</v>
      </c>
      <c r="F188">
        <v>4.9040999999999997</v>
      </c>
      <c r="G188">
        <v>1.175</v>
      </c>
      <c r="H188">
        <v>4.9017999999999997</v>
      </c>
      <c r="I188">
        <v>1</v>
      </c>
      <c r="J188">
        <v>0</v>
      </c>
      <c r="K188">
        <v>0</v>
      </c>
      <c r="L188">
        <f t="shared" si="14"/>
        <v>0</v>
      </c>
      <c r="M188">
        <f t="shared" si="15"/>
        <v>0</v>
      </c>
      <c r="N188">
        <f t="shared" si="18"/>
        <v>0</v>
      </c>
      <c r="O188">
        <f t="shared" si="19"/>
        <v>0</v>
      </c>
      <c r="P188">
        <f t="shared" si="16"/>
        <v>22</v>
      </c>
      <c r="Q188">
        <f>VLOOKUP(C188,Locs!A:C,3,0)</f>
        <v>23</v>
      </c>
      <c r="R188">
        <f>VLOOKUP(C188,Locs!A:F,6,0)</f>
        <v>1</v>
      </c>
      <c r="S188">
        <f t="shared" si="17"/>
        <v>0</v>
      </c>
      <c r="T188" t="s">
        <v>981</v>
      </c>
      <c r="U188">
        <v>22</v>
      </c>
    </row>
    <row r="189" spans="1:21" x14ac:dyDescent="0.45">
      <c r="A189">
        <v>183</v>
      </c>
      <c r="B189" t="str">
        <f t="shared" si="20"/>
        <v>task_id_567.dfy-5</v>
      </c>
      <c r="C189" t="s">
        <v>52</v>
      </c>
      <c r="D189">
        <v>5</v>
      </c>
      <c r="E189">
        <v>0</v>
      </c>
      <c r="F189">
        <v>4.5087999999999999</v>
      </c>
      <c r="G189">
        <v>1.1556</v>
      </c>
      <c r="H189">
        <v>4.5063000000000004</v>
      </c>
      <c r="I189">
        <v>1</v>
      </c>
      <c r="J189">
        <v>0</v>
      </c>
      <c r="K189">
        <v>0</v>
      </c>
      <c r="L189">
        <f t="shared" si="14"/>
        <v>0</v>
      </c>
      <c r="M189">
        <f t="shared" si="15"/>
        <v>0</v>
      </c>
      <c r="N189">
        <f t="shared" si="18"/>
        <v>0</v>
      </c>
      <c r="O189">
        <f t="shared" si="19"/>
        <v>0</v>
      </c>
      <c r="P189">
        <f t="shared" si="16"/>
        <v>22</v>
      </c>
      <c r="Q189">
        <f>VLOOKUP(C189,Locs!A:C,3,0)</f>
        <v>23</v>
      </c>
      <c r="R189">
        <f>VLOOKUP(C189,Locs!A:F,6,0)</f>
        <v>1</v>
      </c>
      <c r="S189">
        <f t="shared" si="17"/>
        <v>0</v>
      </c>
      <c r="T189" t="s">
        <v>982</v>
      </c>
      <c r="U189">
        <v>22</v>
      </c>
    </row>
    <row r="190" spans="1:21" x14ac:dyDescent="0.45">
      <c r="A190">
        <v>184</v>
      </c>
      <c r="B190" t="str">
        <f t="shared" si="20"/>
        <v>task_id_572.dfy-1</v>
      </c>
      <c r="C190" t="s">
        <v>53</v>
      </c>
      <c r="D190">
        <v>1</v>
      </c>
      <c r="E190">
        <v>0</v>
      </c>
      <c r="F190">
        <v>9.1958000000000002</v>
      </c>
      <c r="G190">
        <v>2.4356</v>
      </c>
      <c r="H190">
        <v>9.1753</v>
      </c>
      <c r="I190">
        <v>-1</v>
      </c>
      <c r="J190">
        <v>0</v>
      </c>
      <c r="K190">
        <v>0</v>
      </c>
      <c r="L190">
        <f t="shared" si="14"/>
        <v>0</v>
      </c>
      <c r="M190">
        <f t="shared" si="15"/>
        <v>0</v>
      </c>
      <c r="N190">
        <f t="shared" si="18"/>
        <v>0</v>
      </c>
      <c r="O190">
        <f t="shared" si="19"/>
        <v>0</v>
      </c>
      <c r="P190">
        <f t="shared" si="16"/>
        <v>38</v>
      </c>
      <c r="Q190">
        <f>VLOOKUP(C190,Locs!A:C,3,0)</f>
        <v>37</v>
      </c>
      <c r="R190">
        <f>VLOOKUP(C190,Locs!A:F,6,0)</f>
        <v>2</v>
      </c>
      <c r="S190">
        <f t="shared" si="17"/>
        <v>0</v>
      </c>
      <c r="T190" t="s">
        <v>514</v>
      </c>
      <c r="U190">
        <v>38</v>
      </c>
    </row>
    <row r="191" spans="1:21" x14ac:dyDescent="0.45">
      <c r="A191">
        <v>185</v>
      </c>
      <c r="B191" t="str">
        <f t="shared" si="20"/>
        <v>task_id_572.dfy-2</v>
      </c>
      <c r="C191" t="s">
        <v>53</v>
      </c>
      <c r="D191">
        <v>2</v>
      </c>
      <c r="E191">
        <v>0</v>
      </c>
      <c r="F191">
        <v>8.5130999999999997</v>
      </c>
      <c r="G191">
        <v>2.3915000000000002</v>
      </c>
      <c r="H191">
        <v>8.5108999999999995</v>
      </c>
      <c r="I191">
        <v>-1</v>
      </c>
      <c r="J191">
        <v>0</v>
      </c>
      <c r="K191">
        <v>0</v>
      </c>
      <c r="L191">
        <f t="shared" si="14"/>
        <v>0</v>
      </c>
      <c r="M191">
        <f t="shared" si="15"/>
        <v>0</v>
      </c>
      <c r="N191">
        <f t="shared" si="18"/>
        <v>0</v>
      </c>
      <c r="O191">
        <f t="shared" si="19"/>
        <v>0</v>
      </c>
      <c r="P191">
        <f t="shared" si="16"/>
        <v>36</v>
      </c>
      <c r="Q191">
        <f>VLOOKUP(C191,Locs!A:C,3,0)</f>
        <v>37</v>
      </c>
      <c r="R191">
        <f>VLOOKUP(C191,Locs!A:F,6,0)</f>
        <v>2</v>
      </c>
      <c r="S191">
        <f t="shared" si="17"/>
        <v>0</v>
      </c>
      <c r="T191" t="s">
        <v>515</v>
      </c>
      <c r="U191">
        <v>36</v>
      </c>
    </row>
    <row r="192" spans="1:21" x14ac:dyDescent="0.45">
      <c r="A192">
        <v>186</v>
      </c>
      <c r="B192" t="str">
        <f t="shared" si="20"/>
        <v>task_id_572.dfy-3</v>
      </c>
      <c r="C192" t="s">
        <v>53</v>
      </c>
      <c r="D192">
        <v>3</v>
      </c>
      <c r="E192">
        <v>0</v>
      </c>
      <c r="F192">
        <v>10.474399999999999</v>
      </c>
      <c r="G192">
        <v>62.497100000000003</v>
      </c>
      <c r="H192">
        <v>10.469900000000001</v>
      </c>
      <c r="I192">
        <v>-1</v>
      </c>
      <c r="J192">
        <v>0</v>
      </c>
      <c r="K192">
        <v>0</v>
      </c>
      <c r="L192">
        <f t="shared" si="14"/>
        <v>0</v>
      </c>
      <c r="M192">
        <f t="shared" si="15"/>
        <v>0</v>
      </c>
      <c r="N192">
        <f t="shared" si="18"/>
        <v>0</v>
      </c>
      <c r="O192">
        <f t="shared" si="19"/>
        <v>0</v>
      </c>
      <c r="P192">
        <f t="shared" si="16"/>
        <v>36</v>
      </c>
      <c r="Q192">
        <f>VLOOKUP(C192,Locs!A:C,3,0)</f>
        <v>37</v>
      </c>
      <c r="R192">
        <f>VLOOKUP(C192,Locs!A:F,6,0)</f>
        <v>2</v>
      </c>
      <c r="S192">
        <f t="shared" si="17"/>
        <v>0</v>
      </c>
      <c r="T192" t="s">
        <v>516</v>
      </c>
      <c r="U192">
        <v>36</v>
      </c>
    </row>
    <row r="193" spans="1:21" x14ac:dyDescent="0.45">
      <c r="A193">
        <v>187</v>
      </c>
      <c r="B193" t="str">
        <f t="shared" si="20"/>
        <v>task_id_572.dfy-4</v>
      </c>
      <c r="C193" t="s">
        <v>53</v>
      </c>
      <c r="D193">
        <v>4</v>
      </c>
      <c r="E193">
        <v>0</v>
      </c>
      <c r="F193">
        <v>10.113200000000001</v>
      </c>
      <c r="G193">
        <v>62.520099999999999</v>
      </c>
      <c r="H193">
        <v>10.110099999999999</v>
      </c>
      <c r="I193">
        <v>-1</v>
      </c>
      <c r="J193">
        <v>0</v>
      </c>
      <c r="K193">
        <v>0</v>
      </c>
      <c r="L193">
        <f t="shared" si="14"/>
        <v>0</v>
      </c>
      <c r="M193">
        <f t="shared" si="15"/>
        <v>0</v>
      </c>
      <c r="N193">
        <f t="shared" si="18"/>
        <v>0</v>
      </c>
      <c r="O193">
        <f t="shared" si="19"/>
        <v>0</v>
      </c>
      <c r="P193">
        <f t="shared" si="16"/>
        <v>34</v>
      </c>
      <c r="Q193">
        <f>VLOOKUP(C193,Locs!A:C,3,0)</f>
        <v>37</v>
      </c>
      <c r="R193">
        <f>VLOOKUP(C193,Locs!A:F,6,0)</f>
        <v>2</v>
      </c>
      <c r="S193">
        <f t="shared" si="17"/>
        <v>0</v>
      </c>
      <c r="T193" t="s">
        <v>830</v>
      </c>
      <c r="U193">
        <v>34</v>
      </c>
    </row>
    <row r="194" spans="1:21" x14ac:dyDescent="0.45">
      <c r="A194">
        <v>188</v>
      </c>
      <c r="B194" t="str">
        <f t="shared" si="20"/>
        <v>task_id_572.dfy-5</v>
      </c>
      <c r="C194" t="s">
        <v>53</v>
      </c>
      <c r="D194">
        <v>5</v>
      </c>
      <c r="E194">
        <v>0</v>
      </c>
      <c r="F194">
        <v>9.5096000000000007</v>
      </c>
      <c r="G194">
        <v>2.3973</v>
      </c>
      <c r="H194">
        <v>9.5068000000000001</v>
      </c>
      <c r="I194">
        <v>-1</v>
      </c>
      <c r="J194">
        <v>0</v>
      </c>
      <c r="K194">
        <v>0</v>
      </c>
      <c r="L194">
        <f t="shared" ref="L194:L257" si="21">COUNTIFS(C:C,C194,E:E,1)</f>
        <v>0</v>
      </c>
      <c r="M194">
        <f t="shared" ref="M194:M257" si="22">_xlfn.MINIFS(D:D,C:C,C194,E:E,1)</f>
        <v>0</v>
      </c>
      <c r="N194">
        <f t="shared" si="18"/>
        <v>0</v>
      </c>
      <c r="O194">
        <f t="shared" si="19"/>
        <v>0</v>
      </c>
      <c r="P194">
        <f t="shared" ref="P194:P257" si="23">VLOOKUP(LEFT(C194,LEN(C194)-4)&amp;"_"&amp;D194&amp;"_llm.dfy",T:U,2,0)</f>
        <v>38</v>
      </c>
      <c r="Q194">
        <f>VLOOKUP(C194,Locs!A:C,3,0)</f>
        <v>37</v>
      </c>
      <c r="R194">
        <f>VLOOKUP(C194,Locs!A:F,6,0)</f>
        <v>2</v>
      </c>
      <c r="S194">
        <f t="shared" ref="S194:S257" si="24">_xlfn.MINIFS(D:D,C:C,C194,E:E,1)</f>
        <v>0</v>
      </c>
      <c r="T194" t="s">
        <v>831</v>
      </c>
      <c r="U194">
        <v>38</v>
      </c>
    </row>
    <row r="195" spans="1:21" x14ac:dyDescent="0.45">
      <c r="A195">
        <v>189</v>
      </c>
      <c r="B195" t="str">
        <f t="shared" si="20"/>
        <v>task_id_573.dfy-1</v>
      </c>
      <c r="C195" t="s">
        <v>54</v>
      </c>
      <c r="D195">
        <v>1</v>
      </c>
      <c r="E195">
        <v>0</v>
      </c>
      <c r="F195">
        <v>14.6952</v>
      </c>
      <c r="G195">
        <v>2.3220999999999998</v>
      </c>
      <c r="H195">
        <v>14.6739</v>
      </c>
      <c r="I195">
        <v>-1</v>
      </c>
      <c r="J195">
        <v>0</v>
      </c>
      <c r="K195">
        <v>0</v>
      </c>
      <c r="L195">
        <f t="shared" si="21"/>
        <v>0</v>
      </c>
      <c r="M195">
        <f t="shared" si="22"/>
        <v>0</v>
      </c>
      <c r="N195">
        <f t="shared" ref="N195:N258" si="25">CHOOSE(L195+1,0,2/3,1,1)</f>
        <v>0</v>
      </c>
      <c r="O195">
        <f t="shared" ref="O195:O258" si="26">IF(L195&gt;0,1,0)</f>
        <v>0</v>
      </c>
      <c r="P195">
        <f t="shared" si="23"/>
        <v>83</v>
      </c>
      <c r="Q195">
        <f>VLOOKUP(C195,Locs!A:C,3,0)</f>
        <v>56</v>
      </c>
      <c r="R195">
        <f>VLOOKUP(C195,Locs!A:F,6,0)</f>
        <v>8</v>
      </c>
      <c r="S195">
        <f t="shared" si="24"/>
        <v>0</v>
      </c>
      <c r="T195" t="s">
        <v>517</v>
      </c>
      <c r="U195">
        <v>83</v>
      </c>
    </row>
    <row r="196" spans="1:21" x14ac:dyDescent="0.45">
      <c r="A196">
        <v>190</v>
      </c>
      <c r="B196" t="str">
        <f t="shared" si="20"/>
        <v>task_id_573.dfy-2</v>
      </c>
      <c r="C196" t="s">
        <v>54</v>
      </c>
      <c r="D196">
        <v>2</v>
      </c>
      <c r="E196">
        <v>0</v>
      </c>
      <c r="F196">
        <v>23.255800000000001</v>
      </c>
      <c r="G196">
        <v>5.4115000000000002</v>
      </c>
      <c r="H196">
        <v>23.253499999999999</v>
      </c>
      <c r="I196">
        <v>-1</v>
      </c>
      <c r="J196">
        <v>0</v>
      </c>
      <c r="K196">
        <v>0</v>
      </c>
      <c r="L196">
        <f t="shared" si="21"/>
        <v>0</v>
      </c>
      <c r="M196">
        <f t="shared" si="22"/>
        <v>0</v>
      </c>
      <c r="N196">
        <f t="shared" si="25"/>
        <v>0</v>
      </c>
      <c r="O196">
        <f t="shared" si="26"/>
        <v>0</v>
      </c>
      <c r="P196">
        <f t="shared" si="23"/>
        <v>100</v>
      </c>
      <c r="Q196">
        <f>VLOOKUP(C196,Locs!A:C,3,0)</f>
        <v>56</v>
      </c>
      <c r="R196">
        <f>VLOOKUP(C196,Locs!A:F,6,0)</f>
        <v>8</v>
      </c>
      <c r="S196">
        <f t="shared" si="24"/>
        <v>0</v>
      </c>
      <c r="T196" t="s">
        <v>518</v>
      </c>
      <c r="U196">
        <v>100</v>
      </c>
    </row>
    <row r="197" spans="1:21" x14ac:dyDescent="0.45">
      <c r="A197">
        <v>191</v>
      </c>
      <c r="B197" t="str">
        <f t="shared" si="20"/>
        <v>task_id_573.dfy-3</v>
      </c>
      <c r="C197" t="s">
        <v>54</v>
      </c>
      <c r="D197">
        <v>3</v>
      </c>
      <c r="E197">
        <v>0</v>
      </c>
      <c r="F197">
        <v>14.1228</v>
      </c>
      <c r="G197">
        <v>2.3982999999999999</v>
      </c>
      <c r="H197">
        <v>14.1197</v>
      </c>
      <c r="I197">
        <v>-1</v>
      </c>
      <c r="J197">
        <v>0</v>
      </c>
      <c r="K197">
        <v>0</v>
      </c>
      <c r="L197">
        <f t="shared" si="21"/>
        <v>0</v>
      </c>
      <c r="M197">
        <f t="shared" si="22"/>
        <v>0</v>
      </c>
      <c r="N197">
        <f t="shared" si="25"/>
        <v>0</v>
      </c>
      <c r="O197">
        <f t="shared" si="26"/>
        <v>0</v>
      </c>
      <c r="P197">
        <f t="shared" si="23"/>
        <v>79</v>
      </c>
      <c r="Q197">
        <f>VLOOKUP(C197,Locs!A:C,3,0)</f>
        <v>56</v>
      </c>
      <c r="R197">
        <f>VLOOKUP(C197,Locs!A:F,6,0)</f>
        <v>8</v>
      </c>
      <c r="S197">
        <f t="shared" si="24"/>
        <v>0</v>
      </c>
      <c r="T197" t="s">
        <v>519</v>
      </c>
      <c r="U197">
        <v>79</v>
      </c>
    </row>
    <row r="198" spans="1:21" x14ac:dyDescent="0.45">
      <c r="A198">
        <v>192</v>
      </c>
      <c r="B198" t="str">
        <f t="shared" si="20"/>
        <v>task_id_573.dfy-4</v>
      </c>
      <c r="C198" t="s">
        <v>54</v>
      </c>
      <c r="D198">
        <v>4</v>
      </c>
      <c r="E198">
        <v>0</v>
      </c>
      <c r="F198">
        <v>14.063499999999999</v>
      </c>
      <c r="G198">
        <v>2.4300999999999999</v>
      </c>
      <c r="H198">
        <v>14.0611</v>
      </c>
      <c r="I198">
        <v>-1</v>
      </c>
      <c r="J198">
        <v>0</v>
      </c>
      <c r="K198">
        <v>0</v>
      </c>
      <c r="L198">
        <f t="shared" si="21"/>
        <v>0</v>
      </c>
      <c r="M198">
        <f t="shared" si="22"/>
        <v>0</v>
      </c>
      <c r="N198">
        <f t="shared" si="25"/>
        <v>0</v>
      </c>
      <c r="O198">
        <f t="shared" si="26"/>
        <v>0</v>
      </c>
      <c r="P198">
        <f t="shared" si="23"/>
        <v>79</v>
      </c>
      <c r="Q198">
        <f>VLOOKUP(C198,Locs!A:C,3,0)</f>
        <v>56</v>
      </c>
      <c r="R198">
        <f>VLOOKUP(C198,Locs!A:F,6,0)</f>
        <v>8</v>
      </c>
      <c r="S198">
        <f t="shared" si="24"/>
        <v>0</v>
      </c>
      <c r="T198" t="s">
        <v>834</v>
      </c>
      <c r="U198">
        <v>79</v>
      </c>
    </row>
    <row r="199" spans="1:21" x14ac:dyDescent="0.45">
      <c r="A199">
        <v>193</v>
      </c>
      <c r="B199" t="str">
        <f t="shared" ref="B199:B262" si="27">C199&amp;"-"&amp;D199</f>
        <v>task_id_573.dfy-5</v>
      </c>
      <c r="C199" t="s">
        <v>54</v>
      </c>
      <c r="D199">
        <v>5</v>
      </c>
      <c r="E199">
        <v>0</v>
      </c>
      <c r="F199">
        <v>15.2356</v>
      </c>
      <c r="G199">
        <v>2.4022000000000001</v>
      </c>
      <c r="H199">
        <v>15.233000000000001</v>
      </c>
      <c r="I199">
        <v>-1</v>
      </c>
      <c r="J199">
        <v>0</v>
      </c>
      <c r="K199">
        <v>0</v>
      </c>
      <c r="L199">
        <f t="shared" si="21"/>
        <v>0</v>
      </c>
      <c r="M199">
        <f t="shared" si="22"/>
        <v>0</v>
      </c>
      <c r="N199">
        <f t="shared" si="25"/>
        <v>0</v>
      </c>
      <c r="O199">
        <f t="shared" si="26"/>
        <v>0</v>
      </c>
      <c r="P199">
        <f t="shared" si="23"/>
        <v>79</v>
      </c>
      <c r="Q199">
        <f>VLOOKUP(C199,Locs!A:C,3,0)</f>
        <v>56</v>
      </c>
      <c r="R199">
        <f>VLOOKUP(C199,Locs!A:F,6,0)</f>
        <v>8</v>
      </c>
      <c r="S199">
        <f t="shared" si="24"/>
        <v>0</v>
      </c>
      <c r="T199" t="s">
        <v>835</v>
      </c>
      <c r="U199">
        <v>79</v>
      </c>
    </row>
    <row r="200" spans="1:21" x14ac:dyDescent="0.45">
      <c r="A200">
        <v>194</v>
      </c>
      <c r="B200" t="str">
        <f t="shared" si="27"/>
        <v>task_id_576.dfy-1</v>
      </c>
      <c r="C200" t="s">
        <v>55</v>
      </c>
      <c r="D200">
        <v>1</v>
      </c>
      <c r="E200">
        <v>0</v>
      </c>
      <c r="F200">
        <v>6.1266999999999996</v>
      </c>
      <c r="G200">
        <v>1.2665999999999999</v>
      </c>
      <c r="H200">
        <v>6.1051000000000002</v>
      </c>
      <c r="I200">
        <v>1</v>
      </c>
      <c r="J200">
        <v>0</v>
      </c>
      <c r="K200">
        <v>0</v>
      </c>
      <c r="L200">
        <f t="shared" si="21"/>
        <v>0</v>
      </c>
      <c r="M200">
        <f t="shared" si="22"/>
        <v>0</v>
      </c>
      <c r="N200">
        <f t="shared" si="25"/>
        <v>0</v>
      </c>
      <c r="O200">
        <f t="shared" si="26"/>
        <v>0</v>
      </c>
      <c r="P200">
        <f t="shared" si="23"/>
        <v>33</v>
      </c>
      <c r="Q200">
        <f>VLOOKUP(C200,Locs!A:C,3,0)</f>
        <v>34</v>
      </c>
      <c r="R200">
        <f>VLOOKUP(C200,Locs!A:F,6,0)</f>
        <v>5</v>
      </c>
      <c r="S200">
        <f t="shared" si="24"/>
        <v>0</v>
      </c>
      <c r="T200" t="s">
        <v>520</v>
      </c>
      <c r="U200">
        <v>33</v>
      </c>
    </row>
    <row r="201" spans="1:21" x14ac:dyDescent="0.45">
      <c r="A201">
        <v>195</v>
      </c>
      <c r="B201" t="str">
        <f t="shared" si="27"/>
        <v>task_id_576.dfy-2</v>
      </c>
      <c r="C201" t="s">
        <v>55</v>
      </c>
      <c r="D201">
        <v>2</v>
      </c>
      <c r="E201">
        <v>0</v>
      </c>
      <c r="F201">
        <v>5.8392999999999997</v>
      </c>
      <c r="G201">
        <v>1.2341</v>
      </c>
      <c r="H201">
        <v>5.8368000000000002</v>
      </c>
      <c r="I201">
        <v>1</v>
      </c>
      <c r="J201">
        <v>0</v>
      </c>
      <c r="K201">
        <v>0</v>
      </c>
      <c r="L201">
        <f t="shared" si="21"/>
        <v>0</v>
      </c>
      <c r="M201">
        <f t="shared" si="22"/>
        <v>0</v>
      </c>
      <c r="N201">
        <f t="shared" si="25"/>
        <v>0</v>
      </c>
      <c r="O201">
        <f t="shared" si="26"/>
        <v>0</v>
      </c>
      <c r="P201">
        <f t="shared" si="23"/>
        <v>33</v>
      </c>
      <c r="Q201">
        <f>VLOOKUP(C201,Locs!A:C,3,0)</f>
        <v>34</v>
      </c>
      <c r="R201">
        <f>VLOOKUP(C201,Locs!A:F,6,0)</f>
        <v>5</v>
      </c>
      <c r="S201">
        <f t="shared" si="24"/>
        <v>0</v>
      </c>
      <c r="T201" t="s">
        <v>521</v>
      </c>
      <c r="U201">
        <v>33</v>
      </c>
    </row>
    <row r="202" spans="1:21" x14ac:dyDescent="0.45">
      <c r="A202">
        <v>196</v>
      </c>
      <c r="B202" t="str">
        <f t="shared" si="27"/>
        <v>task_id_576.dfy-3</v>
      </c>
      <c r="C202" t="s">
        <v>55</v>
      </c>
      <c r="D202">
        <v>3</v>
      </c>
      <c r="E202">
        <v>0</v>
      </c>
      <c r="F202">
        <v>6.4977999999999998</v>
      </c>
      <c r="G202">
        <v>1.2394000000000001</v>
      </c>
      <c r="H202">
        <v>6.4954000000000001</v>
      </c>
      <c r="I202">
        <v>1</v>
      </c>
      <c r="J202">
        <v>0</v>
      </c>
      <c r="K202">
        <v>0</v>
      </c>
      <c r="L202">
        <f t="shared" si="21"/>
        <v>0</v>
      </c>
      <c r="M202">
        <f t="shared" si="22"/>
        <v>0</v>
      </c>
      <c r="N202">
        <f t="shared" si="25"/>
        <v>0</v>
      </c>
      <c r="O202">
        <f t="shared" si="26"/>
        <v>0</v>
      </c>
      <c r="P202">
        <f t="shared" si="23"/>
        <v>33</v>
      </c>
      <c r="Q202">
        <f>VLOOKUP(C202,Locs!A:C,3,0)</f>
        <v>34</v>
      </c>
      <c r="R202">
        <f>VLOOKUP(C202,Locs!A:F,6,0)</f>
        <v>5</v>
      </c>
      <c r="S202">
        <f t="shared" si="24"/>
        <v>0</v>
      </c>
      <c r="T202" t="s">
        <v>522</v>
      </c>
      <c r="U202">
        <v>33</v>
      </c>
    </row>
    <row r="203" spans="1:21" x14ac:dyDescent="0.45">
      <c r="A203">
        <v>197</v>
      </c>
      <c r="B203" t="str">
        <f t="shared" si="27"/>
        <v>task_id_576.dfy-4</v>
      </c>
      <c r="C203" t="s">
        <v>55</v>
      </c>
      <c r="D203">
        <v>4</v>
      </c>
      <c r="E203">
        <v>0</v>
      </c>
      <c r="F203">
        <v>5.4903000000000004</v>
      </c>
      <c r="G203">
        <v>1.2498</v>
      </c>
      <c r="H203">
        <v>5.4880000000000004</v>
      </c>
      <c r="I203">
        <v>1</v>
      </c>
      <c r="J203">
        <v>0</v>
      </c>
      <c r="K203">
        <v>0</v>
      </c>
      <c r="L203">
        <f t="shared" si="21"/>
        <v>0</v>
      </c>
      <c r="M203">
        <f t="shared" si="22"/>
        <v>0</v>
      </c>
      <c r="N203">
        <f t="shared" si="25"/>
        <v>0</v>
      </c>
      <c r="O203">
        <f t="shared" si="26"/>
        <v>0</v>
      </c>
      <c r="P203">
        <f t="shared" si="23"/>
        <v>33</v>
      </c>
      <c r="Q203">
        <f>VLOOKUP(C203,Locs!A:C,3,0)</f>
        <v>34</v>
      </c>
      <c r="R203">
        <f>VLOOKUP(C203,Locs!A:F,6,0)</f>
        <v>5</v>
      </c>
      <c r="S203">
        <f t="shared" si="24"/>
        <v>0</v>
      </c>
      <c r="T203" t="s">
        <v>841</v>
      </c>
      <c r="U203">
        <v>33</v>
      </c>
    </row>
    <row r="204" spans="1:21" x14ac:dyDescent="0.45">
      <c r="A204">
        <v>198</v>
      </c>
      <c r="B204" t="str">
        <f t="shared" si="27"/>
        <v>task_id_576.dfy-5</v>
      </c>
      <c r="C204" t="s">
        <v>55</v>
      </c>
      <c r="D204">
        <v>5</v>
      </c>
      <c r="E204">
        <v>0</v>
      </c>
      <c r="F204">
        <v>6.8657000000000004</v>
      </c>
      <c r="G204">
        <v>1.2464</v>
      </c>
      <c r="H204">
        <v>6.8632999999999997</v>
      </c>
      <c r="I204">
        <v>1</v>
      </c>
      <c r="J204">
        <v>0</v>
      </c>
      <c r="K204">
        <v>0</v>
      </c>
      <c r="L204">
        <f t="shared" si="21"/>
        <v>0</v>
      </c>
      <c r="M204">
        <f t="shared" si="22"/>
        <v>0</v>
      </c>
      <c r="N204">
        <f t="shared" si="25"/>
        <v>0</v>
      </c>
      <c r="O204">
        <f t="shared" si="26"/>
        <v>0</v>
      </c>
      <c r="P204">
        <f t="shared" si="23"/>
        <v>33</v>
      </c>
      <c r="Q204">
        <f>VLOOKUP(C204,Locs!A:C,3,0)</f>
        <v>34</v>
      </c>
      <c r="R204">
        <f>VLOOKUP(C204,Locs!A:F,6,0)</f>
        <v>5</v>
      </c>
      <c r="S204">
        <f t="shared" si="24"/>
        <v>0</v>
      </c>
      <c r="T204" t="s">
        <v>842</v>
      </c>
      <c r="U204">
        <v>33</v>
      </c>
    </row>
    <row r="205" spans="1:21" x14ac:dyDescent="0.45">
      <c r="A205">
        <v>199</v>
      </c>
      <c r="B205" t="str">
        <f t="shared" si="27"/>
        <v>task_id_578.dfy-1</v>
      </c>
      <c r="C205" t="s">
        <v>56</v>
      </c>
      <c r="D205">
        <v>1</v>
      </c>
      <c r="E205">
        <v>0</v>
      </c>
      <c r="F205">
        <v>5.6527000000000003</v>
      </c>
      <c r="G205">
        <v>1.2887999999999999</v>
      </c>
      <c r="H205">
        <v>5.6327999999999996</v>
      </c>
      <c r="I205">
        <v>1</v>
      </c>
      <c r="J205">
        <v>0</v>
      </c>
      <c r="K205">
        <v>0</v>
      </c>
      <c r="L205">
        <f t="shared" si="21"/>
        <v>0</v>
      </c>
      <c r="M205">
        <f t="shared" si="22"/>
        <v>0</v>
      </c>
      <c r="N205">
        <f t="shared" si="25"/>
        <v>0</v>
      </c>
      <c r="O205">
        <f t="shared" si="26"/>
        <v>0</v>
      </c>
      <c r="P205">
        <f t="shared" si="23"/>
        <v>20</v>
      </c>
      <c r="Q205">
        <f>VLOOKUP(C205,Locs!A:C,3,0)</f>
        <v>23</v>
      </c>
      <c r="R205">
        <f>VLOOKUP(C205,Locs!A:F,6,0)</f>
        <v>3</v>
      </c>
      <c r="S205">
        <f t="shared" si="24"/>
        <v>0</v>
      </c>
      <c r="T205" t="s">
        <v>523</v>
      </c>
      <c r="U205">
        <v>20</v>
      </c>
    </row>
    <row r="206" spans="1:21" x14ac:dyDescent="0.45">
      <c r="A206">
        <v>200</v>
      </c>
      <c r="B206" t="str">
        <f t="shared" si="27"/>
        <v>task_id_578.dfy-2</v>
      </c>
      <c r="C206" t="s">
        <v>56</v>
      </c>
      <c r="D206">
        <v>2</v>
      </c>
      <c r="E206">
        <v>0</v>
      </c>
      <c r="F206">
        <v>9.1096000000000004</v>
      </c>
      <c r="G206">
        <v>1.2091000000000001</v>
      </c>
      <c r="H206">
        <v>9.1072000000000006</v>
      </c>
      <c r="I206">
        <v>1</v>
      </c>
      <c r="J206">
        <v>0</v>
      </c>
      <c r="K206">
        <v>0</v>
      </c>
      <c r="L206">
        <f t="shared" si="21"/>
        <v>0</v>
      </c>
      <c r="M206">
        <f t="shared" si="22"/>
        <v>0</v>
      </c>
      <c r="N206">
        <f t="shared" si="25"/>
        <v>0</v>
      </c>
      <c r="O206">
        <f t="shared" si="26"/>
        <v>0</v>
      </c>
      <c r="P206">
        <f t="shared" si="23"/>
        <v>20</v>
      </c>
      <c r="Q206">
        <f>VLOOKUP(C206,Locs!A:C,3,0)</f>
        <v>23</v>
      </c>
      <c r="R206">
        <f>VLOOKUP(C206,Locs!A:F,6,0)</f>
        <v>3</v>
      </c>
      <c r="S206">
        <f t="shared" si="24"/>
        <v>0</v>
      </c>
      <c r="T206" t="s">
        <v>524</v>
      </c>
      <c r="U206">
        <v>20</v>
      </c>
    </row>
    <row r="207" spans="1:21" x14ac:dyDescent="0.45">
      <c r="A207">
        <v>201</v>
      </c>
      <c r="B207" t="str">
        <f t="shared" si="27"/>
        <v>task_id_578.dfy-3</v>
      </c>
      <c r="C207" t="s">
        <v>56</v>
      </c>
      <c r="D207">
        <v>3</v>
      </c>
      <c r="E207">
        <v>0</v>
      </c>
      <c r="F207">
        <v>6.2480000000000002</v>
      </c>
      <c r="G207">
        <v>1.21</v>
      </c>
      <c r="H207">
        <v>6.2458</v>
      </c>
      <c r="I207">
        <v>1</v>
      </c>
      <c r="J207">
        <v>0</v>
      </c>
      <c r="K207">
        <v>0</v>
      </c>
      <c r="L207">
        <f t="shared" si="21"/>
        <v>0</v>
      </c>
      <c r="M207">
        <f t="shared" si="22"/>
        <v>0</v>
      </c>
      <c r="N207">
        <f t="shared" si="25"/>
        <v>0</v>
      </c>
      <c r="O207">
        <f t="shared" si="26"/>
        <v>0</v>
      </c>
      <c r="P207">
        <f t="shared" si="23"/>
        <v>20</v>
      </c>
      <c r="Q207">
        <f>VLOOKUP(C207,Locs!A:C,3,0)</f>
        <v>23</v>
      </c>
      <c r="R207">
        <f>VLOOKUP(C207,Locs!A:F,6,0)</f>
        <v>3</v>
      </c>
      <c r="S207">
        <f t="shared" si="24"/>
        <v>0</v>
      </c>
      <c r="T207" t="s">
        <v>525</v>
      </c>
      <c r="U207">
        <v>20</v>
      </c>
    </row>
    <row r="208" spans="1:21" x14ac:dyDescent="0.45">
      <c r="A208">
        <v>202</v>
      </c>
      <c r="B208" t="str">
        <f t="shared" si="27"/>
        <v>task_id_578.dfy-4</v>
      </c>
      <c r="C208" t="s">
        <v>56</v>
      </c>
      <c r="D208">
        <v>4</v>
      </c>
      <c r="E208">
        <v>0</v>
      </c>
      <c r="F208">
        <v>5.6848999999999998</v>
      </c>
      <c r="G208">
        <v>1.2083999999999999</v>
      </c>
      <c r="H208">
        <v>5.6759000000000004</v>
      </c>
      <c r="I208">
        <v>1</v>
      </c>
      <c r="J208">
        <v>0</v>
      </c>
      <c r="K208">
        <v>0</v>
      </c>
      <c r="L208">
        <f t="shared" si="21"/>
        <v>0</v>
      </c>
      <c r="M208">
        <f t="shared" si="22"/>
        <v>0</v>
      </c>
      <c r="N208">
        <f t="shared" si="25"/>
        <v>0</v>
      </c>
      <c r="O208">
        <f t="shared" si="26"/>
        <v>0</v>
      </c>
      <c r="P208">
        <f t="shared" si="23"/>
        <v>20</v>
      </c>
      <c r="Q208">
        <f>VLOOKUP(C208,Locs!A:C,3,0)</f>
        <v>23</v>
      </c>
      <c r="R208">
        <f>VLOOKUP(C208,Locs!A:F,6,0)</f>
        <v>3</v>
      </c>
      <c r="S208">
        <f t="shared" si="24"/>
        <v>0</v>
      </c>
      <c r="T208" t="s">
        <v>1131</v>
      </c>
      <c r="U208">
        <v>20</v>
      </c>
    </row>
    <row r="209" spans="1:21" x14ac:dyDescent="0.45">
      <c r="A209">
        <v>203</v>
      </c>
      <c r="B209" t="str">
        <f t="shared" si="27"/>
        <v>task_id_578.dfy-5</v>
      </c>
      <c r="C209" t="s">
        <v>56</v>
      </c>
      <c r="D209">
        <v>5</v>
      </c>
      <c r="E209">
        <v>0</v>
      </c>
      <c r="F209">
        <v>6.5740999999999996</v>
      </c>
      <c r="G209">
        <v>1.1859</v>
      </c>
      <c r="H209">
        <v>6.5666000000000002</v>
      </c>
      <c r="I209">
        <v>1</v>
      </c>
      <c r="J209">
        <v>0</v>
      </c>
      <c r="K209">
        <v>0</v>
      </c>
      <c r="L209">
        <f t="shared" si="21"/>
        <v>0</v>
      </c>
      <c r="M209">
        <f t="shared" si="22"/>
        <v>0</v>
      </c>
      <c r="N209">
        <f t="shared" si="25"/>
        <v>0</v>
      </c>
      <c r="O209">
        <f t="shared" si="26"/>
        <v>0</v>
      </c>
      <c r="P209">
        <f t="shared" si="23"/>
        <v>20</v>
      </c>
      <c r="Q209">
        <f>VLOOKUP(C209,Locs!A:C,3,0)</f>
        <v>23</v>
      </c>
      <c r="R209">
        <f>VLOOKUP(C209,Locs!A:F,6,0)</f>
        <v>3</v>
      </c>
      <c r="S209">
        <f t="shared" si="24"/>
        <v>0</v>
      </c>
      <c r="T209" t="s">
        <v>1132</v>
      </c>
      <c r="U209">
        <v>20</v>
      </c>
    </row>
    <row r="210" spans="1:21" x14ac:dyDescent="0.45">
      <c r="A210">
        <v>204</v>
      </c>
      <c r="B210" t="str">
        <f t="shared" si="27"/>
        <v>task_id_579.dfy-1</v>
      </c>
      <c r="C210" t="s">
        <v>57</v>
      </c>
      <c r="D210">
        <v>1</v>
      </c>
      <c r="E210">
        <v>0</v>
      </c>
      <c r="F210">
        <v>9.5236000000000001</v>
      </c>
      <c r="G210">
        <v>2.4339</v>
      </c>
      <c r="H210">
        <v>9.4955999999999996</v>
      </c>
      <c r="I210">
        <v>0</v>
      </c>
      <c r="J210">
        <v>0</v>
      </c>
      <c r="K210">
        <v>0</v>
      </c>
      <c r="L210">
        <f t="shared" si="21"/>
        <v>0</v>
      </c>
      <c r="M210">
        <f t="shared" si="22"/>
        <v>0</v>
      </c>
      <c r="N210">
        <f t="shared" si="25"/>
        <v>0</v>
      </c>
      <c r="O210">
        <f t="shared" si="26"/>
        <v>0</v>
      </c>
      <c r="P210">
        <f t="shared" si="23"/>
        <v>55</v>
      </c>
      <c r="Q210">
        <f>VLOOKUP(C210,Locs!A:C,3,0)</f>
        <v>49</v>
      </c>
      <c r="R210">
        <f>VLOOKUP(C210,Locs!A:F,6,0)</f>
        <v>2</v>
      </c>
      <c r="S210">
        <f t="shared" si="24"/>
        <v>0</v>
      </c>
      <c r="T210" t="s">
        <v>526</v>
      </c>
      <c r="U210">
        <v>55</v>
      </c>
    </row>
    <row r="211" spans="1:21" x14ac:dyDescent="0.45">
      <c r="A211">
        <v>205</v>
      </c>
      <c r="B211" t="str">
        <f t="shared" si="27"/>
        <v>task_id_579.dfy-2</v>
      </c>
      <c r="C211" t="s">
        <v>57</v>
      </c>
      <c r="D211">
        <v>2</v>
      </c>
      <c r="E211">
        <v>0</v>
      </c>
      <c r="F211">
        <v>11.7354</v>
      </c>
      <c r="G211">
        <v>2.4499</v>
      </c>
      <c r="H211">
        <v>11.7273</v>
      </c>
      <c r="I211">
        <v>0</v>
      </c>
      <c r="J211">
        <v>0</v>
      </c>
      <c r="K211">
        <v>0</v>
      </c>
      <c r="L211">
        <f t="shared" si="21"/>
        <v>0</v>
      </c>
      <c r="M211">
        <f t="shared" si="22"/>
        <v>0</v>
      </c>
      <c r="N211">
        <f t="shared" si="25"/>
        <v>0</v>
      </c>
      <c r="O211">
        <f t="shared" si="26"/>
        <v>0</v>
      </c>
      <c r="P211">
        <f t="shared" si="23"/>
        <v>50</v>
      </c>
      <c r="Q211">
        <f>VLOOKUP(C211,Locs!A:C,3,0)</f>
        <v>49</v>
      </c>
      <c r="R211">
        <f>VLOOKUP(C211,Locs!A:F,6,0)</f>
        <v>2</v>
      </c>
      <c r="S211">
        <f t="shared" si="24"/>
        <v>0</v>
      </c>
      <c r="T211" t="s">
        <v>527</v>
      </c>
      <c r="U211">
        <v>50</v>
      </c>
    </row>
    <row r="212" spans="1:21" x14ac:dyDescent="0.45">
      <c r="A212">
        <v>206</v>
      </c>
      <c r="B212" t="str">
        <f t="shared" si="27"/>
        <v>task_id_579.dfy-3</v>
      </c>
      <c r="C212" t="s">
        <v>57</v>
      </c>
      <c r="D212">
        <v>3</v>
      </c>
      <c r="E212">
        <v>0</v>
      </c>
      <c r="F212">
        <v>8.3968000000000007</v>
      </c>
      <c r="G212">
        <v>2.4348999999999998</v>
      </c>
      <c r="H212">
        <v>8.3943999999999992</v>
      </c>
      <c r="I212">
        <v>0</v>
      </c>
      <c r="J212">
        <v>0</v>
      </c>
      <c r="K212">
        <v>0</v>
      </c>
      <c r="L212">
        <f t="shared" si="21"/>
        <v>0</v>
      </c>
      <c r="M212">
        <f t="shared" si="22"/>
        <v>0</v>
      </c>
      <c r="N212">
        <f t="shared" si="25"/>
        <v>0</v>
      </c>
      <c r="O212">
        <f t="shared" si="26"/>
        <v>0</v>
      </c>
      <c r="P212">
        <f t="shared" si="23"/>
        <v>55</v>
      </c>
      <c r="Q212">
        <f>VLOOKUP(C212,Locs!A:C,3,0)</f>
        <v>49</v>
      </c>
      <c r="R212">
        <f>VLOOKUP(C212,Locs!A:F,6,0)</f>
        <v>2</v>
      </c>
      <c r="S212">
        <f t="shared" si="24"/>
        <v>0</v>
      </c>
      <c r="T212" t="s">
        <v>528</v>
      </c>
      <c r="U212">
        <v>55</v>
      </c>
    </row>
    <row r="213" spans="1:21" x14ac:dyDescent="0.45">
      <c r="A213">
        <v>207</v>
      </c>
      <c r="B213" t="str">
        <f t="shared" si="27"/>
        <v>task_id_579.dfy-4</v>
      </c>
      <c r="C213" t="s">
        <v>57</v>
      </c>
      <c r="D213">
        <v>4</v>
      </c>
      <c r="E213">
        <v>0</v>
      </c>
      <c r="F213">
        <v>10.410299999999999</v>
      </c>
      <c r="G213">
        <v>2.3580999999999999</v>
      </c>
      <c r="H213">
        <v>10.401199999999999</v>
      </c>
      <c r="I213">
        <v>1</v>
      </c>
      <c r="J213">
        <v>0</v>
      </c>
      <c r="K213">
        <v>0</v>
      </c>
      <c r="L213">
        <f t="shared" si="21"/>
        <v>0</v>
      </c>
      <c r="M213">
        <f t="shared" si="22"/>
        <v>0</v>
      </c>
      <c r="N213">
        <f t="shared" si="25"/>
        <v>0</v>
      </c>
      <c r="O213">
        <f t="shared" si="26"/>
        <v>0</v>
      </c>
      <c r="P213">
        <f t="shared" si="23"/>
        <v>47</v>
      </c>
      <c r="Q213">
        <f>VLOOKUP(C213,Locs!A:C,3,0)</f>
        <v>49</v>
      </c>
      <c r="R213">
        <f>VLOOKUP(C213,Locs!A:F,6,0)</f>
        <v>2</v>
      </c>
      <c r="S213">
        <f t="shared" si="24"/>
        <v>0</v>
      </c>
      <c r="T213" t="s">
        <v>738</v>
      </c>
      <c r="U213">
        <v>47</v>
      </c>
    </row>
    <row r="214" spans="1:21" x14ac:dyDescent="0.45">
      <c r="A214">
        <v>208</v>
      </c>
      <c r="B214" t="str">
        <f t="shared" si="27"/>
        <v>task_id_579.dfy-5</v>
      </c>
      <c r="C214" t="s">
        <v>57</v>
      </c>
      <c r="D214">
        <v>5</v>
      </c>
      <c r="E214">
        <v>0</v>
      </c>
      <c r="F214">
        <v>10.1938</v>
      </c>
      <c r="G214">
        <v>2.5682999999999998</v>
      </c>
      <c r="H214">
        <v>10.186199999999999</v>
      </c>
      <c r="I214">
        <v>1</v>
      </c>
      <c r="J214">
        <v>0</v>
      </c>
      <c r="K214">
        <v>0</v>
      </c>
      <c r="L214">
        <f t="shared" si="21"/>
        <v>0</v>
      </c>
      <c r="M214">
        <f t="shared" si="22"/>
        <v>0</v>
      </c>
      <c r="N214">
        <f t="shared" si="25"/>
        <v>0</v>
      </c>
      <c r="O214">
        <f t="shared" si="26"/>
        <v>0</v>
      </c>
      <c r="P214">
        <f t="shared" si="23"/>
        <v>50</v>
      </c>
      <c r="Q214">
        <f>VLOOKUP(C214,Locs!A:C,3,0)</f>
        <v>49</v>
      </c>
      <c r="R214">
        <f>VLOOKUP(C214,Locs!A:F,6,0)</f>
        <v>2</v>
      </c>
      <c r="S214">
        <f t="shared" si="24"/>
        <v>0</v>
      </c>
      <c r="T214" t="s">
        <v>847</v>
      </c>
      <c r="U214">
        <v>50</v>
      </c>
    </row>
    <row r="215" spans="1:21" x14ac:dyDescent="0.45">
      <c r="A215">
        <v>209</v>
      </c>
      <c r="B215" t="str">
        <f t="shared" si="27"/>
        <v>task_id_587.dfy-1</v>
      </c>
      <c r="C215" t="s">
        <v>58</v>
      </c>
      <c r="D215">
        <v>1</v>
      </c>
      <c r="E215">
        <v>1</v>
      </c>
      <c r="F215">
        <v>3.2172000000000001</v>
      </c>
      <c r="G215">
        <v>1.1682999999999999</v>
      </c>
      <c r="H215">
        <v>3.1964999999999999</v>
      </c>
      <c r="I215">
        <v>1</v>
      </c>
      <c r="J215">
        <v>1</v>
      </c>
      <c r="K215">
        <v>1</v>
      </c>
      <c r="L215">
        <f t="shared" si="21"/>
        <v>1</v>
      </c>
      <c r="M215">
        <f t="shared" si="22"/>
        <v>1</v>
      </c>
      <c r="N215">
        <f t="shared" si="25"/>
        <v>0.66666666666666663</v>
      </c>
      <c r="O215">
        <f t="shared" si="26"/>
        <v>1</v>
      </c>
      <c r="P215">
        <f t="shared" si="23"/>
        <v>15</v>
      </c>
      <c r="Q215">
        <f>VLOOKUP(C215,Locs!A:C,3,0)</f>
        <v>15</v>
      </c>
      <c r="R215">
        <f>VLOOKUP(C215,Locs!A:F,6,0)</f>
        <v>0</v>
      </c>
      <c r="S215">
        <f t="shared" si="24"/>
        <v>1</v>
      </c>
      <c r="T215" t="s">
        <v>529</v>
      </c>
      <c r="U215">
        <v>15</v>
      </c>
    </row>
    <row r="216" spans="1:21" x14ac:dyDescent="0.45">
      <c r="A216">
        <v>210</v>
      </c>
      <c r="B216" t="str">
        <f t="shared" si="27"/>
        <v>task_id_594.dfy-1</v>
      </c>
      <c r="C216" t="s">
        <v>59</v>
      </c>
      <c r="D216">
        <v>1</v>
      </c>
      <c r="E216">
        <v>0</v>
      </c>
      <c r="F216">
        <v>12.846500000000001</v>
      </c>
      <c r="G216">
        <v>2.3315999999999999</v>
      </c>
      <c r="H216">
        <v>12.8232</v>
      </c>
      <c r="I216">
        <v>-1</v>
      </c>
      <c r="J216">
        <v>0</v>
      </c>
      <c r="K216">
        <v>0</v>
      </c>
      <c r="L216">
        <f t="shared" si="21"/>
        <v>0</v>
      </c>
      <c r="M216">
        <f t="shared" si="22"/>
        <v>0</v>
      </c>
      <c r="N216">
        <f t="shared" si="25"/>
        <v>0</v>
      </c>
      <c r="O216">
        <f t="shared" si="26"/>
        <v>0</v>
      </c>
      <c r="P216">
        <f t="shared" si="23"/>
        <v>45</v>
      </c>
      <c r="Q216">
        <f>VLOOKUP(C216,Locs!A:C,3,0)</f>
        <v>48</v>
      </c>
      <c r="R216">
        <f>VLOOKUP(C216,Locs!A:F,6,0)</f>
        <v>6</v>
      </c>
      <c r="S216">
        <f t="shared" si="24"/>
        <v>0</v>
      </c>
      <c r="T216" t="s">
        <v>532</v>
      </c>
      <c r="U216">
        <v>45</v>
      </c>
    </row>
    <row r="217" spans="1:21" x14ac:dyDescent="0.45">
      <c r="A217">
        <v>211</v>
      </c>
      <c r="B217" t="str">
        <f t="shared" si="27"/>
        <v>task_id_594.dfy-2</v>
      </c>
      <c r="C217" t="s">
        <v>59</v>
      </c>
      <c r="D217">
        <v>2</v>
      </c>
      <c r="E217">
        <v>0</v>
      </c>
      <c r="F217">
        <v>11.190300000000001</v>
      </c>
      <c r="G217">
        <v>2.3376999999999999</v>
      </c>
      <c r="H217">
        <v>11.180400000000001</v>
      </c>
      <c r="I217">
        <v>-1</v>
      </c>
      <c r="J217">
        <v>0</v>
      </c>
      <c r="K217">
        <v>0</v>
      </c>
      <c r="L217">
        <f t="shared" si="21"/>
        <v>0</v>
      </c>
      <c r="M217">
        <f t="shared" si="22"/>
        <v>0</v>
      </c>
      <c r="N217">
        <f t="shared" si="25"/>
        <v>0</v>
      </c>
      <c r="O217">
        <f t="shared" si="26"/>
        <v>0</v>
      </c>
      <c r="P217">
        <f t="shared" si="23"/>
        <v>45</v>
      </c>
      <c r="Q217">
        <f>VLOOKUP(C217,Locs!A:C,3,0)</f>
        <v>48</v>
      </c>
      <c r="R217">
        <f>VLOOKUP(C217,Locs!A:F,6,0)</f>
        <v>6</v>
      </c>
      <c r="S217">
        <f t="shared" si="24"/>
        <v>0</v>
      </c>
      <c r="T217" t="s">
        <v>533</v>
      </c>
      <c r="U217">
        <v>45</v>
      </c>
    </row>
    <row r="218" spans="1:21" x14ac:dyDescent="0.45">
      <c r="A218">
        <v>212</v>
      </c>
      <c r="B218" t="str">
        <f t="shared" si="27"/>
        <v>task_id_594.dfy-3</v>
      </c>
      <c r="C218" t="s">
        <v>59</v>
      </c>
      <c r="D218">
        <v>3</v>
      </c>
      <c r="E218">
        <v>0</v>
      </c>
      <c r="F218">
        <v>11.168200000000001</v>
      </c>
      <c r="G218">
        <v>2.3229000000000002</v>
      </c>
      <c r="H218">
        <v>11.1599</v>
      </c>
      <c r="I218">
        <v>-1</v>
      </c>
      <c r="J218">
        <v>0</v>
      </c>
      <c r="K218">
        <v>0</v>
      </c>
      <c r="L218">
        <f t="shared" si="21"/>
        <v>0</v>
      </c>
      <c r="M218">
        <f t="shared" si="22"/>
        <v>0</v>
      </c>
      <c r="N218">
        <f t="shared" si="25"/>
        <v>0</v>
      </c>
      <c r="O218">
        <f t="shared" si="26"/>
        <v>0</v>
      </c>
      <c r="P218">
        <f t="shared" si="23"/>
        <v>45</v>
      </c>
      <c r="Q218">
        <f>VLOOKUP(C218,Locs!A:C,3,0)</f>
        <v>48</v>
      </c>
      <c r="R218">
        <f>VLOOKUP(C218,Locs!A:F,6,0)</f>
        <v>6</v>
      </c>
      <c r="S218">
        <f t="shared" si="24"/>
        <v>0</v>
      </c>
      <c r="T218" t="s">
        <v>534</v>
      </c>
      <c r="U218">
        <v>45</v>
      </c>
    </row>
    <row r="219" spans="1:21" x14ac:dyDescent="0.45">
      <c r="A219">
        <v>213</v>
      </c>
      <c r="B219" t="str">
        <f t="shared" si="27"/>
        <v>task_id_594.dfy-4</v>
      </c>
      <c r="C219" t="s">
        <v>59</v>
      </c>
      <c r="D219">
        <v>4</v>
      </c>
      <c r="E219">
        <v>0</v>
      </c>
      <c r="F219">
        <v>8.6506000000000007</v>
      </c>
      <c r="G219">
        <v>2.3212999999999999</v>
      </c>
      <c r="H219">
        <v>8.6483000000000008</v>
      </c>
      <c r="I219">
        <v>-1</v>
      </c>
      <c r="J219">
        <v>0</v>
      </c>
      <c r="K219">
        <v>0</v>
      </c>
      <c r="L219">
        <f t="shared" si="21"/>
        <v>0</v>
      </c>
      <c r="M219">
        <f t="shared" si="22"/>
        <v>0</v>
      </c>
      <c r="N219">
        <f t="shared" si="25"/>
        <v>0</v>
      </c>
      <c r="O219">
        <f t="shared" si="26"/>
        <v>0</v>
      </c>
      <c r="P219">
        <f t="shared" si="23"/>
        <v>44</v>
      </c>
      <c r="Q219">
        <f>VLOOKUP(C219,Locs!A:C,3,0)</f>
        <v>48</v>
      </c>
      <c r="R219">
        <f>VLOOKUP(C219,Locs!A:F,6,0)</f>
        <v>6</v>
      </c>
      <c r="S219">
        <f t="shared" si="24"/>
        <v>0</v>
      </c>
      <c r="T219" t="s">
        <v>992</v>
      </c>
      <c r="U219">
        <v>44</v>
      </c>
    </row>
    <row r="220" spans="1:21" x14ac:dyDescent="0.45">
      <c r="A220">
        <v>214</v>
      </c>
      <c r="B220" t="str">
        <f t="shared" si="27"/>
        <v>task_id_594.dfy-5</v>
      </c>
      <c r="C220" t="s">
        <v>59</v>
      </c>
      <c r="D220">
        <v>5</v>
      </c>
      <c r="E220">
        <v>0</v>
      </c>
      <c r="F220">
        <v>13.013400000000001</v>
      </c>
      <c r="G220">
        <v>2.3723000000000001</v>
      </c>
      <c r="H220">
        <v>13.0067</v>
      </c>
      <c r="I220">
        <v>-1</v>
      </c>
      <c r="J220">
        <v>0</v>
      </c>
      <c r="K220">
        <v>0</v>
      </c>
      <c r="L220">
        <f t="shared" si="21"/>
        <v>0</v>
      </c>
      <c r="M220">
        <f t="shared" si="22"/>
        <v>0</v>
      </c>
      <c r="N220">
        <f t="shared" si="25"/>
        <v>0</v>
      </c>
      <c r="O220">
        <f t="shared" si="26"/>
        <v>0</v>
      </c>
      <c r="P220">
        <f t="shared" si="23"/>
        <v>45</v>
      </c>
      <c r="Q220">
        <f>VLOOKUP(C220,Locs!A:C,3,0)</f>
        <v>48</v>
      </c>
      <c r="R220">
        <f>VLOOKUP(C220,Locs!A:F,6,0)</f>
        <v>6</v>
      </c>
      <c r="S220">
        <f t="shared" si="24"/>
        <v>0</v>
      </c>
      <c r="T220" t="s">
        <v>993</v>
      </c>
      <c r="U220">
        <v>45</v>
      </c>
    </row>
    <row r="221" spans="1:21" x14ac:dyDescent="0.45">
      <c r="A221">
        <v>215</v>
      </c>
      <c r="B221" t="str">
        <f t="shared" si="27"/>
        <v>task_id_599.dfy-1</v>
      </c>
      <c r="C221" t="s">
        <v>60</v>
      </c>
      <c r="D221">
        <v>1</v>
      </c>
      <c r="E221">
        <v>1</v>
      </c>
      <c r="F221">
        <v>5.4359999999999999</v>
      </c>
      <c r="G221">
        <v>1.1649</v>
      </c>
      <c r="H221">
        <v>5.4146000000000001</v>
      </c>
      <c r="I221">
        <v>1</v>
      </c>
      <c r="J221">
        <v>1</v>
      </c>
      <c r="K221">
        <v>1</v>
      </c>
      <c r="L221">
        <f t="shared" si="21"/>
        <v>1</v>
      </c>
      <c r="M221">
        <f t="shared" si="22"/>
        <v>1</v>
      </c>
      <c r="N221">
        <f t="shared" si="25"/>
        <v>0.66666666666666663</v>
      </c>
      <c r="O221">
        <f t="shared" si="26"/>
        <v>1</v>
      </c>
      <c r="P221">
        <f t="shared" si="23"/>
        <v>21</v>
      </c>
      <c r="Q221">
        <f>VLOOKUP(C221,Locs!A:C,3,0)</f>
        <v>21</v>
      </c>
      <c r="R221">
        <f>VLOOKUP(C221,Locs!A:F,6,0)</f>
        <v>0</v>
      </c>
      <c r="S221">
        <f t="shared" si="24"/>
        <v>1</v>
      </c>
      <c r="T221" t="s">
        <v>535</v>
      </c>
      <c r="U221">
        <v>21</v>
      </c>
    </row>
    <row r="222" spans="1:21" x14ac:dyDescent="0.45">
      <c r="A222">
        <v>216</v>
      </c>
      <c r="B222" t="str">
        <f t="shared" si="27"/>
        <v>task_id_602.dfy-1</v>
      </c>
      <c r="C222" t="s">
        <v>61</v>
      </c>
      <c r="D222">
        <v>1</v>
      </c>
      <c r="E222">
        <v>0</v>
      </c>
      <c r="F222">
        <v>7.5864000000000003</v>
      </c>
      <c r="G222">
        <v>1.2809999999999999</v>
      </c>
      <c r="H222">
        <v>7.5602</v>
      </c>
      <c r="I222">
        <v>1</v>
      </c>
      <c r="J222">
        <v>0</v>
      </c>
      <c r="K222">
        <v>0</v>
      </c>
      <c r="L222">
        <f t="shared" si="21"/>
        <v>0</v>
      </c>
      <c r="M222">
        <f t="shared" si="22"/>
        <v>0</v>
      </c>
      <c r="N222">
        <f t="shared" si="25"/>
        <v>0</v>
      </c>
      <c r="O222">
        <f t="shared" si="26"/>
        <v>0</v>
      </c>
      <c r="P222">
        <f t="shared" si="23"/>
        <v>30</v>
      </c>
      <c r="Q222">
        <f>VLOOKUP(C222,Locs!A:C,3,0)</f>
        <v>31</v>
      </c>
      <c r="R222">
        <f>VLOOKUP(C222,Locs!A:F,6,0)</f>
        <v>2</v>
      </c>
      <c r="S222">
        <f t="shared" si="24"/>
        <v>0</v>
      </c>
      <c r="T222" t="s">
        <v>538</v>
      </c>
      <c r="U222">
        <v>30</v>
      </c>
    </row>
    <row r="223" spans="1:21" x14ac:dyDescent="0.45">
      <c r="A223">
        <v>217</v>
      </c>
      <c r="B223" t="str">
        <f t="shared" si="27"/>
        <v>task_id_602.dfy-2</v>
      </c>
      <c r="C223" t="s">
        <v>61</v>
      </c>
      <c r="D223">
        <v>2</v>
      </c>
      <c r="E223">
        <v>0</v>
      </c>
      <c r="F223">
        <v>7.4584999999999999</v>
      </c>
      <c r="G223">
        <v>1.3208</v>
      </c>
      <c r="H223">
        <v>7.4542000000000002</v>
      </c>
      <c r="I223">
        <v>1</v>
      </c>
      <c r="J223">
        <v>0</v>
      </c>
      <c r="K223">
        <v>0</v>
      </c>
      <c r="L223">
        <f t="shared" si="21"/>
        <v>0</v>
      </c>
      <c r="M223">
        <f t="shared" si="22"/>
        <v>0</v>
      </c>
      <c r="N223">
        <f t="shared" si="25"/>
        <v>0</v>
      </c>
      <c r="O223">
        <f t="shared" si="26"/>
        <v>0</v>
      </c>
      <c r="P223">
        <f t="shared" si="23"/>
        <v>30</v>
      </c>
      <c r="Q223">
        <f>VLOOKUP(C223,Locs!A:C,3,0)</f>
        <v>31</v>
      </c>
      <c r="R223">
        <f>VLOOKUP(C223,Locs!A:F,6,0)</f>
        <v>2</v>
      </c>
      <c r="S223">
        <f t="shared" si="24"/>
        <v>0</v>
      </c>
      <c r="T223" t="s">
        <v>539</v>
      </c>
      <c r="U223">
        <v>30</v>
      </c>
    </row>
    <row r="224" spans="1:21" x14ac:dyDescent="0.45">
      <c r="A224">
        <v>218</v>
      </c>
      <c r="B224" t="str">
        <f t="shared" si="27"/>
        <v>task_id_602.dfy-3</v>
      </c>
      <c r="C224" t="s">
        <v>61</v>
      </c>
      <c r="D224">
        <v>3</v>
      </c>
      <c r="E224">
        <v>0</v>
      </c>
      <c r="F224">
        <v>8.2510999999999992</v>
      </c>
      <c r="G224">
        <v>1.2672000000000001</v>
      </c>
      <c r="H224">
        <v>8.2434999999999992</v>
      </c>
      <c r="I224">
        <v>1</v>
      </c>
      <c r="J224">
        <v>0</v>
      </c>
      <c r="K224">
        <v>0</v>
      </c>
      <c r="L224">
        <f t="shared" si="21"/>
        <v>0</v>
      </c>
      <c r="M224">
        <f t="shared" si="22"/>
        <v>0</v>
      </c>
      <c r="N224">
        <f t="shared" si="25"/>
        <v>0</v>
      </c>
      <c r="O224">
        <f t="shared" si="26"/>
        <v>0</v>
      </c>
      <c r="P224">
        <f t="shared" si="23"/>
        <v>30</v>
      </c>
      <c r="Q224">
        <f>VLOOKUP(C224,Locs!A:C,3,0)</f>
        <v>31</v>
      </c>
      <c r="R224">
        <f>VLOOKUP(C224,Locs!A:F,6,0)</f>
        <v>2</v>
      </c>
      <c r="S224">
        <f t="shared" si="24"/>
        <v>0</v>
      </c>
      <c r="T224" t="s">
        <v>540</v>
      </c>
      <c r="U224">
        <v>30</v>
      </c>
    </row>
    <row r="225" spans="1:21" x14ac:dyDescent="0.45">
      <c r="A225">
        <v>219</v>
      </c>
      <c r="B225" t="str">
        <f t="shared" si="27"/>
        <v>task_id_602.dfy-4</v>
      </c>
      <c r="C225" t="s">
        <v>61</v>
      </c>
      <c r="D225">
        <v>4</v>
      </c>
      <c r="E225">
        <v>0</v>
      </c>
      <c r="F225">
        <v>7.5237999999999996</v>
      </c>
      <c r="G225">
        <v>1.3274999999999999</v>
      </c>
      <c r="H225">
        <v>7.5156999999999998</v>
      </c>
      <c r="I225">
        <v>1</v>
      </c>
      <c r="J225">
        <v>0</v>
      </c>
      <c r="K225">
        <v>0</v>
      </c>
      <c r="L225">
        <f t="shared" si="21"/>
        <v>0</v>
      </c>
      <c r="M225">
        <f t="shared" si="22"/>
        <v>0</v>
      </c>
      <c r="N225">
        <f t="shared" si="25"/>
        <v>0</v>
      </c>
      <c r="O225">
        <f t="shared" si="26"/>
        <v>0</v>
      </c>
      <c r="P225">
        <f t="shared" si="23"/>
        <v>30</v>
      </c>
      <c r="Q225">
        <f>VLOOKUP(C225,Locs!A:C,3,0)</f>
        <v>31</v>
      </c>
      <c r="R225">
        <f>VLOOKUP(C225,Locs!A:F,6,0)</f>
        <v>2</v>
      </c>
      <c r="S225">
        <f t="shared" si="24"/>
        <v>0</v>
      </c>
      <c r="T225" t="s">
        <v>994</v>
      </c>
      <c r="U225">
        <v>30</v>
      </c>
    </row>
    <row r="226" spans="1:21" x14ac:dyDescent="0.45">
      <c r="A226">
        <v>220</v>
      </c>
      <c r="B226" t="str">
        <f t="shared" si="27"/>
        <v>task_id_602.dfy-5</v>
      </c>
      <c r="C226" t="s">
        <v>61</v>
      </c>
      <c r="D226">
        <v>5</v>
      </c>
      <c r="E226">
        <v>0</v>
      </c>
      <c r="F226">
        <v>8.6347000000000005</v>
      </c>
      <c r="G226">
        <v>1.2937000000000001</v>
      </c>
      <c r="H226">
        <v>8.6280999999999999</v>
      </c>
      <c r="I226">
        <v>-1</v>
      </c>
      <c r="J226">
        <v>0</v>
      </c>
      <c r="K226">
        <v>0</v>
      </c>
      <c r="L226">
        <f t="shared" si="21"/>
        <v>0</v>
      </c>
      <c r="M226">
        <f t="shared" si="22"/>
        <v>0</v>
      </c>
      <c r="N226">
        <f t="shared" si="25"/>
        <v>0</v>
      </c>
      <c r="O226">
        <f t="shared" si="26"/>
        <v>0</v>
      </c>
      <c r="P226">
        <f t="shared" si="23"/>
        <v>30</v>
      </c>
      <c r="Q226">
        <f>VLOOKUP(C226,Locs!A:C,3,0)</f>
        <v>31</v>
      </c>
      <c r="R226">
        <f>VLOOKUP(C226,Locs!A:F,6,0)</f>
        <v>2</v>
      </c>
      <c r="S226">
        <f t="shared" si="24"/>
        <v>0</v>
      </c>
      <c r="T226" t="s">
        <v>995</v>
      </c>
      <c r="U226">
        <v>30</v>
      </c>
    </row>
    <row r="227" spans="1:21" x14ac:dyDescent="0.45">
      <c r="A227">
        <v>221</v>
      </c>
      <c r="B227" t="str">
        <f t="shared" si="27"/>
        <v>task_id_605.dfy-1</v>
      </c>
      <c r="C227" t="s">
        <v>62</v>
      </c>
      <c r="D227">
        <v>1</v>
      </c>
      <c r="E227">
        <v>0</v>
      </c>
      <c r="F227">
        <v>9.1328999999999994</v>
      </c>
      <c r="G227">
        <v>2.3525999999999998</v>
      </c>
      <c r="H227">
        <v>9.1082000000000001</v>
      </c>
      <c r="I227">
        <v>0</v>
      </c>
      <c r="J227">
        <v>0</v>
      </c>
      <c r="K227">
        <v>0</v>
      </c>
      <c r="L227">
        <f t="shared" si="21"/>
        <v>0</v>
      </c>
      <c r="M227">
        <f t="shared" si="22"/>
        <v>0</v>
      </c>
      <c r="N227">
        <f t="shared" si="25"/>
        <v>0</v>
      </c>
      <c r="O227">
        <f t="shared" si="26"/>
        <v>0</v>
      </c>
      <c r="P227">
        <f t="shared" si="23"/>
        <v>49</v>
      </c>
      <c r="Q227">
        <f>VLOOKUP(C227,Locs!A:C,3,0)</f>
        <v>22</v>
      </c>
      <c r="R227">
        <f>VLOOKUP(C227,Locs!A:F,6,0)</f>
        <v>1</v>
      </c>
      <c r="S227">
        <f t="shared" si="24"/>
        <v>0</v>
      </c>
      <c r="T227" t="s">
        <v>541</v>
      </c>
      <c r="U227">
        <v>49</v>
      </c>
    </row>
    <row r="228" spans="1:21" x14ac:dyDescent="0.45">
      <c r="A228">
        <v>222</v>
      </c>
      <c r="B228" t="str">
        <f t="shared" si="27"/>
        <v>task_id_605.dfy-2</v>
      </c>
      <c r="C228" t="s">
        <v>62</v>
      </c>
      <c r="D228">
        <v>2</v>
      </c>
      <c r="E228">
        <v>0</v>
      </c>
      <c r="F228">
        <v>8.9972999999999992</v>
      </c>
      <c r="G228">
        <v>2.3428</v>
      </c>
      <c r="H228">
        <v>8.9946999999999999</v>
      </c>
      <c r="I228">
        <v>0</v>
      </c>
      <c r="J228">
        <v>0</v>
      </c>
      <c r="K228">
        <v>0</v>
      </c>
      <c r="L228">
        <f t="shared" si="21"/>
        <v>0</v>
      </c>
      <c r="M228">
        <f t="shared" si="22"/>
        <v>0</v>
      </c>
      <c r="N228">
        <f t="shared" si="25"/>
        <v>0</v>
      </c>
      <c r="O228">
        <f t="shared" si="26"/>
        <v>0</v>
      </c>
      <c r="P228">
        <f t="shared" si="23"/>
        <v>49</v>
      </c>
      <c r="Q228">
        <f>VLOOKUP(C228,Locs!A:C,3,0)</f>
        <v>22</v>
      </c>
      <c r="R228">
        <f>VLOOKUP(C228,Locs!A:F,6,0)</f>
        <v>1</v>
      </c>
      <c r="S228">
        <f t="shared" si="24"/>
        <v>0</v>
      </c>
      <c r="T228" t="s">
        <v>542</v>
      </c>
      <c r="U228">
        <v>49</v>
      </c>
    </row>
    <row r="229" spans="1:21" x14ac:dyDescent="0.45">
      <c r="A229">
        <v>223</v>
      </c>
      <c r="B229" t="str">
        <f t="shared" si="27"/>
        <v>task_id_605.dfy-3</v>
      </c>
      <c r="C229" t="s">
        <v>62</v>
      </c>
      <c r="D229">
        <v>3</v>
      </c>
      <c r="E229">
        <v>0</v>
      </c>
      <c r="F229">
        <v>29.7379</v>
      </c>
      <c r="G229">
        <v>123.946</v>
      </c>
      <c r="H229">
        <v>29.735600000000002</v>
      </c>
      <c r="I229">
        <v>0</v>
      </c>
      <c r="J229">
        <v>0</v>
      </c>
      <c r="K229">
        <v>0</v>
      </c>
      <c r="L229">
        <f t="shared" si="21"/>
        <v>0</v>
      </c>
      <c r="M229">
        <f t="shared" si="22"/>
        <v>0</v>
      </c>
      <c r="N229">
        <f t="shared" si="25"/>
        <v>0</v>
      </c>
      <c r="O229">
        <f t="shared" si="26"/>
        <v>0</v>
      </c>
      <c r="P229">
        <f t="shared" si="23"/>
        <v>50</v>
      </c>
      <c r="Q229">
        <f>VLOOKUP(C229,Locs!A:C,3,0)</f>
        <v>22</v>
      </c>
      <c r="R229">
        <f>VLOOKUP(C229,Locs!A:F,6,0)</f>
        <v>1</v>
      </c>
      <c r="S229">
        <f t="shared" si="24"/>
        <v>0</v>
      </c>
      <c r="T229" t="s">
        <v>543</v>
      </c>
      <c r="U229">
        <v>50</v>
      </c>
    </row>
    <row r="230" spans="1:21" x14ac:dyDescent="0.45">
      <c r="A230">
        <v>224</v>
      </c>
      <c r="B230" t="str">
        <f t="shared" si="27"/>
        <v>task_id_605.dfy-4</v>
      </c>
      <c r="C230" t="s">
        <v>62</v>
      </c>
      <c r="D230">
        <v>4</v>
      </c>
      <c r="E230">
        <v>0</v>
      </c>
      <c r="F230">
        <v>8.1090999999999998</v>
      </c>
      <c r="G230">
        <v>125.1819</v>
      </c>
      <c r="H230">
        <v>8.1060999999999996</v>
      </c>
      <c r="I230">
        <v>0</v>
      </c>
      <c r="J230">
        <v>0</v>
      </c>
      <c r="K230">
        <v>0</v>
      </c>
      <c r="L230">
        <f t="shared" si="21"/>
        <v>0</v>
      </c>
      <c r="M230">
        <f t="shared" si="22"/>
        <v>0</v>
      </c>
      <c r="N230">
        <f t="shared" si="25"/>
        <v>0</v>
      </c>
      <c r="O230">
        <f t="shared" si="26"/>
        <v>0</v>
      </c>
      <c r="P230">
        <f t="shared" si="23"/>
        <v>50</v>
      </c>
      <c r="Q230">
        <f>VLOOKUP(C230,Locs!A:C,3,0)</f>
        <v>22</v>
      </c>
      <c r="R230">
        <f>VLOOKUP(C230,Locs!A:F,6,0)</f>
        <v>1</v>
      </c>
      <c r="S230">
        <f t="shared" si="24"/>
        <v>0</v>
      </c>
      <c r="T230" t="s">
        <v>1081</v>
      </c>
      <c r="U230">
        <v>50</v>
      </c>
    </row>
    <row r="231" spans="1:21" x14ac:dyDescent="0.45">
      <c r="A231">
        <v>225</v>
      </c>
      <c r="B231" t="str">
        <f t="shared" si="27"/>
        <v>task_id_605.dfy-5</v>
      </c>
      <c r="C231" t="s">
        <v>62</v>
      </c>
      <c r="D231">
        <v>5</v>
      </c>
      <c r="E231">
        <v>0</v>
      </c>
      <c r="F231">
        <v>12.315300000000001</v>
      </c>
      <c r="G231">
        <v>62.5047</v>
      </c>
      <c r="H231">
        <v>12.3124</v>
      </c>
      <c r="I231">
        <v>0</v>
      </c>
      <c r="J231">
        <v>0</v>
      </c>
      <c r="K231">
        <v>0</v>
      </c>
      <c r="L231">
        <f t="shared" si="21"/>
        <v>0</v>
      </c>
      <c r="M231">
        <f t="shared" si="22"/>
        <v>0</v>
      </c>
      <c r="N231">
        <f t="shared" si="25"/>
        <v>0</v>
      </c>
      <c r="O231">
        <f t="shared" si="26"/>
        <v>0</v>
      </c>
      <c r="P231">
        <f t="shared" si="23"/>
        <v>50</v>
      </c>
      <c r="Q231">
        <f>VLOOKUP(C231,Locs!A:C,3,0)</f>
        <v>22</v>
      </c>
      <c r="R231">
        <f>VLOOKUP(C231,Locs!A:F,6,0)</f>
        <v>1</v>
      </c>
      <c r="S231">
        <f t="shared" si="24"/>
        <v>0</v>
      </c>
      <c r="T231" t="s">
        <v>1082</v>
      </c>
      <c r="U231">
        <v>50</v>
      </c>
    </row>
    <row r="232" spans="1:21" x14ac:dyDescent="0.45">
      <c r="A232">
        <v>226</v>
      </c>
      <c r="B232" t="str">
        <f t="shared" si="27"/>
        <v>task_id_610.dfy-1</v>
      </c>
      <c r="C232" t="s">
        <v>63</v>
      </c>
      <c r="D232">
        <v>1</v>
      </c>
      <c r="E232">
        <v>1</v>
      </c>
      <c r="F232">
        <v>7.6143000000000001</v>
      </c>
      <c r="G232">
        <v>1.2619</v>
      </c>
      <c r="H232">
        <v>7.5884999999999998</v>
      </c>
      <c r="I232">
        <v>1</v>
      </c>
      <c r="J232">
        <v>1</v>
      </c>
      <c r="K232">
        <v>1</v>
      </c>
      <c r="L232">
        <f t="shared" si="21"/>
        <v>1</v>
      </c>
      <c r="M232">
        <f t="shared" si="22"/>
        <v>1</v>
      </c>
      <c r="N232">
        <f t="shared" si="25"/>
        <v>0.66666666666666663</v>
      </c>
      <c r="O232">
        <f t="shared" si="26"/>
        <v>1</v>
      </c>
      <c r="P232">
        <f t="shared" si="23"/>
        <v>30</v>
      </c>
      <c r="Q232">
        <f>VLOOKUP(C232,Locs!A:C,3,0)</f>
        <v>26</v>
      </c>
      <c r="R232">
        <f>VLOOKUP(C232,Locs!A:F,6,0)</f>
        <v>0</v>
      </c>
      <c r="S232">
        <f t="shared" si="24"/>
        <v>1</v>
      </c>
      <c r="T232" t="s">
        <v>544</v>
      </c>
      <c r="U232">
        <v>30</v>
      </c>
    </row>
    <row r="233" spans="1:21" x14ac:dyDescent="0.45">
      <c r="A233">
        <v>227</v>
      </c>
      <c r="B233" t="str">
        <f t="shared" si="27"/>
        <v>task_id_616.dfy-1</v>
      </c>
      <c r="C233" t="s">
        <v>64</v>
      </c>
      <c r="D233">
        <v>1</v>
      </c>
      <c r="E233">
        <v>1</v>
      </c>
      <c r="F233">
        <v>5.5811000000000002</v>
      </c>
      <c r="G233">
        <v>1.2142999999999999</v>
      </c>
      <c r="H233">
        <v>5.5545999999999998</v>
      </c>
      <c r="I233">
        <v>1</v>
      </c>
      <c r="J233">
        <v>1</v>
      </c>
      <c r="K233">
        <v>1</v>
      </c>
      <c r="L233">
        <f t="shared" si="21"/>
        <v>1</v>
      </c>
      <c r="M233">
        <f t="shared" si="22"/>
        <v>1</v>
      </c>
      <c r="N233">
        <f t="shared" si="25"/>
        <v>0.66666666666666663</v>
      </c>
      <c r="O233">
        <f t="shared" si="26"/>
        <v>1</v>
      </c>
      <c r="P233">
        <f t="shared" si="23"/>
        <v>24</v>
      </c>
      <c r="Q233">
        <f>VLOOKUP(C233,Locs!A:C,3,0)</f>
        <v>24</v>
      </c>
      <c r="R233">
        <f>VLOOKUP(C233,Locs!A:F,6,0)</f>
        <v>0</v>
      </c>
      <c r="S233">
        <f t="shared" si="24"/>
        <v>1</v>
      </c>
      <c r="T233" t="s">
        <v>547</v>
      </c>
      <c r="U233">
        <v>24</v>
      </c>
    </row>
    <row r="234" spans="1:21" x14ac:dyDescent="0.45">
      <c r="A234">
        <v>228</v>
      </c>
      <c r="B234" t="str">
        <f t="shared" si="27"/>
        <v>task_id_62.dfy-1</v>
      </c>
      <c r="C234" t="s">
        <v>65</v>
      </c>
      <c r="D234">
        <v>1</v>
      </c>
      <c r="E234">
        <v>0</v>
      </c>
      <c r="F234">
        <v>5.5023999999999997</v>
      </c>
      <c r="G234">
        <v>1.1996</v>
      </c>
      <c r="H234">
        <v>5.4816000000000003</v>
      </c>
      <c r="I234">
        <v>1</v>
      </c>
      <c r="J234">
        <v>0</v>
      </c>
      <c r="K234">
        <v>0</v>
      </c>
      <c r="L234">
        <f t="shared" si="21"/>
        <v>0</v>
      </c>
      <c r="M234">
        <f t="shared" si="22"/>
        <v>0</v>
      </c>
      <c r="N234">
        <f t="shared" si="25"/>
        <v>0</v>
      </c>
      <c r="O234">
        <f t="shared" si="26"/>
        <v>0</v>
      </c>
      <c r="P234">
        <f t="shared" si="23"/>
        <v>26</v>
      </c>
      <c r="Q234">
        <f>VLOOKUP(C234,Locs!A:C,3,0)</f>
        <v>30</v>
      </c>
      <c r="R234">
        <f>VLOOKUP(C234,Locs!A:F,6,0)</f>
        <v>3</v>
      </c>
      <c r="S234">
        <f t="shared" si="24"/>
        <v>0</v>
      </c>
      <c r="T234" t="s">
        <v>550</v>
      </c>
      <c r="U234">
        <v>24</v>
      </c>
    </row>
    <row r="235" spans="1:21" x14ac:dyDescent="0.45">
      <c r="A235">
        <v>229</v>
      </c>
      <c r="B235" t="str">
        <f t="shared" si="27"/>
        <v>task_id_62.dfy-2</v>
      </c>
      <c r="C235" t="s">
        <v>65</v>
      </c>
      <c r="D235">
        <v>2</v>
      </c>
      <c r="E235">
        <v>0</v>
      </c>
      <c r="F235">
        <v>5.1143000000000001</v>
      </c>
      <c r="G235">
        <v>1.3993</v>
      </c>
      <c r="H235">
        <v>5.1056999999999997</v>
      </c>
      <c r="I235">
        <v>1</v>
      </c>
      <c r="J235">
        <v>0</v>
      </c>
      <c r="K235">
        <v>0</v>
      </c>
      <c r="L235">
        <f t="shared" si="21"/>
        <v>0</v>
      </c>
      <c r="M235">
        <f t="shared" si="22"/>
        <v>0</v>
      </c>
      <c r="N235">
        <f t="shared" si="25"/>
        <v>0</v>
      </c>
      <c r="O235">
        <f t="shared" si="26"/>
        <v>0</v>
      </c>
      <c r="P235">
        <f t="shared" si="23"/>
        <v>26</v>
      </c>
      <c r="Q235">
        <f>VLOOKUP(C235,Locs!A:C,3,0)</f>
        <v>30</v>
      </c>
      <c r="R235">
        <f>VLOOKUP(C235,Locs!A:F,6,0)</f>
        <v>3</v>
      </c>
      <c r="S235">
        <f t="shared" si="24"/>
        <v>0</v>
      </c>
      <c r="T235" t="s">
        <v>553</v>
      </c>
      <c r="U235">
        <v>21</v>
      </c>
    </row>
    <row r="236" spans="1:21" x14ac:dyDescent="0.45">
      <c r="A236">
        <v>230</v>
      </c>
      <c r="B236" t="str">
        <f t="shared" si="27"/>
        <v>task_id_62.dfy-3</v>
      </c>
      <c r="C236" t="s">
        <v>65</v>
      </c>
      <c r="D236">
        <v>3</v>
      </c>
      <c r="E236">
        <v>0</v>
      </c>
      <c r="F236">
        <v>5.7839</v>
      </c>
      <c r="G236">
        <v>1.1978</v>
      </c>
      <c r="H236">
        <v>5.7813999999999997</v>
      </c>
      <c r="I236">
        <v>1</v>
      </c>
      <c r="J236">
        <v>0</v>
      </c>
      <c r="K236">
        <v>0</v>
      </c>
      <c r="L236">
        <f t="shared" si="21"/>
        <v>0</v>
      </c>
      <c r="M236">
        <f t="shared" si="22"/>
        <v>0</v>
      </c>
      <c r="N236">
        <f t="shared" si="25"/>
        <v>0</v>
      </c>
      <c r="O236">
        <f t="shared" si="26"/>
        <v>0</v>
      </c>
      <c r="P236">
        <f t="shared" si="23"/>
        <v>26</v>
      </c>
      <c r="Q236">
        <f>VLOOKUP(C236,Locs!A:C,3,0)</f>
        <v>30</v>
      </c>
      <c r="R236">
        <f>VLOOKUP(C236,Locs!A:F,6,0)</f>
        <v>3</v>
      </c>
      <c r="S236">
        <f t="shared" si="24"/>
        <v>0</v>
      </c>
      <c r="T236" t="s">
        <v>556</v>
      </c>
      <c r="U236">
        <v>31</v>
      </c>
    </row>
    <row r="237" spans="1:21" x14ac:dyDescent="0.45">
      <c r="A237">
        <v>231</v>
      </c>
      <c r="B237" t="str">
        <f t="shared" si="27"/>
        <v>task_id_62.dfy-4</v>
      </c>
      <c r="C237" t="s">
        <v>65</v>
      </c>
      <c r="D237">
        <v>4</v>
      </c>
      <c r="E237">
        <v>0</v>
      </c>
      <c r="F237">
        <v>5.7925000000000004</v>
      </c>
      <c r="G237">
        <v>1.1902999999999999</v>
      </c>
      <c r="H237">
        <v>5.7850999999999999</v>
      </c>
      <c r="I237">
        <v>1</v>
      </c>
      <c r="J237">
        <v>0</v>
      </c>
      <c r="K237">
        <v>0</v>
      </c>
      <c r="L237">
        <f t="shared" si="21"/>
        <v>0</v>
      </c>
      <c r="M237">
        <f t="shared" si="22"/>
        <v>0</v>
      </c>
      <c r="N237">
        <f t="shared" si="25"/>
        <v>0</v>
      </c>
      <c r="O237">
        <f t="shared" si="26"/>
        <v>0</v>
      </c>
      <c r="P237">
        <f t="shared" si="23"/>
        <v>26</v>
      </c>
      <c r="Q237">
        <f>VLOOKUP(C237,Locs!A:C,3,0)</f>
        <v>30</v>
      </c>
      <c r="R237">
        <f>VLOOKUP(C237,Locs!A:F,6,0)</f>
        <v>3</v>
      </c>
      <c r="S237">
        <f t="shared" si="24"/>
        <v>0</v>
      </c>
      <c r="T237" t="s">
        <v>557</v>
      </c>
      <c r="U237">
        <v>30</v>
      </c>
    </row>
    <row r="238" spans="1:21" x14ac:dyDescent="0.45">
      <c r="A238">
        <v>232</v>
      </c>
      <c r="B238" t="str">
        <f t="shared" si="27"/>
        <v>task_id_62.dfy-5</v>
      </c>
      <c r="C238" t="s">
        <v>65</v>
      </c>
      <c r="D238">
        <v>5</v>
      </c>
      <c r="E238">
        <v>0</v>
      </c>
      <c r="F238">
        <v>5.5366999999999997</v>
      </c>
      <c r="G238">
        <v>1.2030000000000001</v>
      </c>
      <c r="H238">
        <v>5.5288000000000004</v>
      </c>
      <c r="I238">
        <v>1</v>
      </c>
      <c r="J238">
        <v>0</v>
      </c>
      <c r="K238">
        <v>0</v>
      </c>
      <c r="L238">
        <f t="shared" si="21"/>
        <v>0</v>
      </c>
      <c r="M238">
        <f t="shared" si="22"/>
        <v>0</v>
      </c>
      <c r="N238">
        <f t="shared" si="25"/>
        <v>0</v>
      </c>
      <c r="O238">
        <f t="shared" si="26"/>
        <v>0</v>
      </c>
      <c r="P238">
        <f t="shared" si="23"/>
        <v>26</v>
      </c>
      <c r="Q238">
        <f>VLOOKUP(C238,Locs!A:C,3,0)</f>
        <v>30</v>
      </c>
      <c r="R238">
        <f>VLOOKUP(C238,Locs!A:F,6,0)</f>
        <v>3</v>
      </c>
      <c r="S238">
        <f t="shared" si="24"/>
        <v>0</v>
      </c>
      <c r="T238" t="s">
        <v>558</v>
      </c>
      <c r="U238">
        <v>31</v>
      </c>
    </row>
    <row r="239" spans="1:21" x14ac:dyDescent="0.45">
      <c r="A239">
        <v>233</v>
      </c>
      <c r="B239" t="str">
        <f t="shared" si="27"/>
        <v>task_id_623.dfy-1</v>
      </c>
      <c r="C239" t="s">
        <v>66</v>
      </c>
      <c r="D239">
        <v>1</v>
      </c>
      <c r="E239">
        <v>1</v>
      </c>
      <c r="F239">
        <v>5.8090999999999999</v>
      </c>
      <c r="G239">
        <v>2.2387999999999999</v>
      </c>
      <c r="H239">
        <v>5.7846000000000002</v>
      </c>
      <c r="I239">
        <v>1</v>
      </c>
      <c r="J239">
        <v>1</v>
      </c>
      <c r="K239">
        <v>1</v>
      </c>
      <c r="L239">
        <f t="shared" si="21"/>
        <v>1</v>
      </c>
      <c r="M239">
        <f t="shared" si="22"/>
        <v>1</v>
      </c>
      <c r="N239">
        <f t="shared" si="25"/>
        <v>0.66666666666666663</v>
      </c>
      <c r="O239">
        <f t="shared" si="26"/>
        <v>1</v>
      </c>
      <c r="P239">
        <f t="shared" si="23"/>
        <v>24</v>
      </c>
      <c r="Q239">
        <f>VLOOKUP(C239,Locs!A:C,3,0)</f>
        <v>25</v>
      </c>
      <c r="R239">
        <f>VLOOKUP(C239,Locs!A:F,6,0)</f>
        <v>0</v>
      </c>
      <c r="S239">
        <f t="shared" si="24"/>
        <v>1</v>
      </c>
      <c r="T239" t="s">
        <v>739</v>
      </c>
      <c r="U239">
        <v>31</v>
      </c>
    </row>
    <row r="240" spans="1:21" x14ac:dyDescent="0.45">
      <c r="A240">
        <v>234</v>
      </c>
      <c r="B240" t="str">
        <f t="shared" si="27"/>
        <v>task_id_624.dfy-1</v>
      </c>
      <c r="C240" t="s">
        <v>67</v>
      </c>
      <c r="D240">
        <v>1</v>
      </c>
      <c r="E240">
        <v>1</v>
      </c>
      <c r="F240">
        <v>4.3669000000000002</v>
      </c>
      <c r="G240">
        <v>2.2262</v>
      </c>
      <c r="H240">
        <v>4.3387000000000002</v>
      </c>
      <c r="I240">
        <v>1</v>
      </c>
      <c r="J240">
        <v>1</v>
      </c>
      <c r="K240">
        <v>1</v>
      </c>
      <c r="L240">
        <f t="shared" si="21"/>
        <v>1</v>
      </c>
      <c r="M240">
        <f t="shared" si="22"/>
        <v>1</v>
      </c>
      <c r="N240">
        <f t="shared" si="25"/>
        <v>0.66666666666666663</v>
      </c>
      <c r="O240">
        <f t="shared" si="26"/>
        <v>1</v>
      </c>
      <c r="P240">
        <f t="shared" si="23"/>
        <v>21</v>
      </c>
      <c r="Q240">
        <f>VLOOKUP(C240,Locs!A:C,3,0)</f>
        <v>22</v>
      </c>
      <c r="R240">
        <f>VLOOKUP(C240,Locs!A:F,6,0)</f>
        <v>0</v>
      </c>
      <c r="S240">
        <f t="shared" si="24"/>
        <v>1</v>
      </c>
      <c r="T240" t="s">
        <v>740</v>
      </c>
      <c r="U240">
        <v>35</v>
      </c>
    </row>
    <row r="241" spans="1:21" x14ac:dyDescent="0.45">
      <c r="A241">
        <v>235</v>
      </c>
      <c r="B241" t="str">
        <f t="shared" si="27"/>
        <v>task_id_627.dfy-1</v>
      </c>
      <c r="C241" t="s">
        <v>68</v>
      </c>
      <c r="D241">
        <v>1</v>
      </c>
      <c r="E241">
        <v>0</v>
      </c>
      <c r="F241">
        <v>5.3944999999999999</v>
      </c>
      <c r="G241">
        <v>1.2196</v>
      </c>
      <c r="H241">
        <v>5.3598999999999997</v>
      </c>
      <c r="I241">
        <v>1</v>
      </c>
      <c r="J241">
        <v>0</v>
      </c>
      <c r="K241">
        <v>0</v>
      </c>
      <c r="L241">
        <f t="shared" si="21"/>
        <v>0</v>
      </c>
      <c r="M241">
        <f t="shared" si="22"/>
        <v>0</v>
      </c>
      <c r="N241">
        <f t="shared" si="25"/>
        <v>0</v>
      </c>
      <c r="O241">
        <f t="shared" si="26"/>
        <v>0</v>
      </c>
      <c r="P241">
        <f t="shared" si="23"/>
        <v>31</v>
      </c>
      <c r="Q241">
        <f>VLOOKUP(C241,Locs!A:C,3,0)</f>
        <v>36</v>
      </c>
      <c r="R241">
        <f>VLOOKUP(C241,Locs!A:F,6,0)</f>
        <v>6</v>
      </c>
      <c r="S241">
        <f t="shared" si="24"/>
        <v>0</v>
      </c>
      <c r="T241" t="s">
        <v>559</v>
      </c>
      <c r="U241">
        <v>45</v>
      </c>
    </row>
    <row r="242" spans="1:21" x14ac:dyDescent="0.45">
      <c r="A242">
        <v>236</v>
      </c>
      <c r="B242" t="str">
        <f t="shared" si="27"/>
        <v>task_id_627.dfy-2</v>
      </c>
      <c r="C242" t="s">
        <v>68</v>
      </c>
      <c r="D242">
        <v>2</v>
      </c>
      <c r="E242">
        <v>0</v>
      </c>
      <c r="F242">
        <v>6.2801</v>
      </c>
      <c r="G242">
        <v>1.2143999999999999</v>
      </c>
      <c r="H242">
        <v>6.2728000000000002</v>
      </c>
      <c r="I242">
        <v>1</v>
      </c>
      <c r="J242">
        <v>0</v>
      </c>
      <c r="K242">
        <v>0</v>
      </c>
      <c r="L242">
        <f t="shared" si="21"/>
        <v>0</v>
      </c>
      <c r="M242">
        <f t="shared" si="22"/>
        <v>0</v>
      </c>
      <c r="N242">
        <f t="shared" si="25"/>
        <v>0</v>
      </c>
      <c r="O242">
        <f t="shared" si="26"/>
        <v>0</v>
      </c>
      <c r="P242">
        <f t="shared" si="23"/>
        <v>30</v>
      </c>
      <c r="Q242">
        <f>VLOOKUP(C242,Locs!A:C,3,0)</f>
        <v>36</v>
      </c>
      <c r="R242">
        <f>VLOOKUP(C242,Locs!A:F,6,0)</f>
        <v>6</v>
      </c>
      <c r="S242">
        <f t="shared" si="24"/>
        <v>0</v>
      </c>
      <c r="T242" t="s">
        <v>562</v>
      </c>
      <c r="U242">
        <v>26</v>
      </c>
    </row>
    <row r="243" spans="1:21" x14ac:dyDescent="0.45">
      <c r="A243">
        <v>237</v>
      </c>
      <c r="B243" t="str">
        <f t="shared" si="27"/>
        <v>task_id_627.dfy-3</v>
      </c>
      <c r="C243" t="s">
        <v>68</v>
      </c>
      <c r="D243">
        <v>3</v>
      </c>
      <c r="E243">
        <v>0</v>
      </c>
      <c r="F243">
        <v>6.5240999999999998</v>
      </c>
      <c r="G243">
        <v>1.1708000000000001</v>
      </c>
      <c r="H243">
        <v>6.5214999999999996</v>
      </c>
      <c r="I243">
        <v>1</v>
      </c>
      <c r="J243">
        <v>0</v>
      </c>
      <c r="K243">
        <v>0</v>
      </c>
      <c r="L243">
        <f t="shared" si="21"/>
        <v>0</v>
      </c>
      <c r="M243">
        <f t="shared" si="22"/>
        <v>0</v>
      </c>
      <c r="N243">
        <f t="shared" si="25"/>
        <v>0</v>
      </c>
      <c r="O243">
        <f t="shared" si="26"/>
        <v>0</v>
      </c>
      <c r="P243">
        <f t="shared" si="23"/>
        <v>31</v>
      </c>
      <c r="Q243">
        <f>VLOOKUP(C243,Locs!A:C,3,0)</f>
        <v>36</v>
      </c>
      <c r="R243">
        <f>VLOOKUP(C243,Locs!A:F,6,0)</f>
        <v>6</v>
      </c>
      <c r="S243">
        <f t="shared" si="24"/>
        <v>0</v>
      </c>
      <c r="T243" t="s">
        <v>563</v>
      </c>
      <c r="U243">
        <v>26</v>
      </c>
    </row>
    <row r="244" spans="1:21" x14ac:dyDescent="0.45">
      <c r="A244">
        <v>238</v>
      </c>
      <c r="B244" t="str">
        <f t="shared" si="27"/>
        <v>task_id_627.dfy-4</v>
      </c>
      <c r="C244" t="s">
        <v>68</v>
      </c>
      <c r="D244">
        <v>4</v>
      </c>
      <c r="E244">
        <v>0</v>
      </c>
      <c r="F244">
        <v>5.5681000000000003</v>
      </c>
      <c r="G244">
        <v>1.1871</v>
      </c>
      <c r="H244">
        <v>5.5655999999999999</v>
      </c>
      <c r="I244">
        <v>1</v>
      </c>
      <c r="J244">
        <v>0</v>
      </c>
      <c r="K244">
        <v>0</v>
      </c>
      <c r="L244">
        <f t="shared" si="21"/>
        <v>0</v>
      </c>
      <c r="M244">
        <f t="shared" si="22"/>
        <v>0</v>
      </c>
      <c r="N244">
        <f t="shared" si="25"/>
        <v>0</v>
      </c>
      <c r="O244">
        <f t="shared" si="26"/>
        <v>0</v>
      </c>
      <c r="P244">
        <f t="shared" si="23"/>
        <v>31</v>
      </c>
      <c r="Q244">
        <f>VLOOKUP(C244,Locs!A:C,3,0)</f>
        <v>36</v>
      </c>
      <c r="R244">
        <f>VLOOKUP(C244,Locs!A:F,6,0)</f>
        <v>6</v>
      </c>
      <c r="S244">
        <f t="shared" si="24"/>
        <v>0</v>
      </c>
      <c r="T244" t="s">
        <v>564</v>
      </c>
      <c r="U244">
        <v>26</v>
      </c>
    </row>
    <row r="245" spans="1:21" x14ac:dyDescent="0.45">
      <c r="A245">
        <v>239</v>
      </c>
      <c r="B245" t="str">
        <f t="shared" si="27"/>
        <v>task_id_627.dfy-5</v>
      </c>
      <c r="C245" t="s">
        <v>68</v>
      </c>
      <c r="D245">
        <v>5</v>
      </c>
      <c r="E245">
        <v>0</v>
      </c>
      <c r="F245">
        <v>8.3396000000000008</v>
      </c>
      <c r="G245">
        <v>1.2331000000000001</v>
      </c>
      <c r="H245">
        <v>8.3370999999999995</v>
      </c>
      <c r="I245">
        <v>1</v>
      </c>
      <c r="J245">
        <v>0</v>
      </c>
      <c r="K245">
        <v>0</v>
      </c>
      <c r="L245">
        <f t="shared" si="21"/>
        <v>0</v>
      </c>
      <c r="M245">
        <f t="shared" si="22"/>
        <v>0</v>
      </c>
      <c r="N245">
        <f t="shared" si="25"/>
        <v>0</v>
      </c>
      <c r="O245">
        <f t="shared" si="26"/>
        <v>0</v>
      </c>
      <c r="P245">
        <f t="shared" si="23"/>
        <v>35</v>
      </c>
      <c r="Q245">
        <f>VLOOKUP(C245,Locs!A:C,3,0)</f>
        <v>36</v>
      </c>
      <c r="R245">
        <f>VLOOKUP(C245,Locs!A:F,6,0)</f>
        <v>6</v>
      </c>
      <c r="S245">
        <f t="shared" si="24"/>
        <v>0</v>
      </c>
      <c r="T245" t="s">
        <v>1003</v>
      </c>
      <c r="U245">
        <v>26</v>
      </c>
    </row>
    <row r="246" spans="1:21" x14ac:dyDescent="0.45">
      <c r="A246">
        <v>240</v>
      </c>
      <c r="B246" t="str">
        <f t="shared" si="27"/>
        <v>task_id_629.dfy-1</v>
      </c>
      <c r="C246" t="s">
        <v>69</v>
      </c>
      <c r="D246">
        <v>1</v>
      </c>
      <c r="E246">
        <v>1</v>
      </c>
      <c r="F246">
        <v>10.622299999999999</v>
      </c>
      <c r="G246">
        <v>2.4192</v>
      </c>
      <c r="H246">
        <v>10.5939</v>
      </c>
      <c r="I246">
        <v>1</v>
      </c>
      <c r="J246">
        <v>1</v>
      </c>
      <c r="K246">
        <v>1</v>
      </c>
      <c r="L246">
        <f t="shared" si="21"/>
        <v>1</v>
      </c>
      <c r="M246">
        <f t="shared" si="22"/>
        <v>1</v>
      </c>
      <c r="N246">
        <f t="shared" si="25"/>
        <v>0.66666666666666663</v>
      </c>
      <c r="O246">
        <f t="shared" si="26"/>
        <v>1</v>
      </c>
      <c r="P246">
        <f t="shared" si="23"/>
        <v>45</v>
      </c>
      <c r="Q246">
        <f>VLOOKUP(C246,Locs!A:C,3,0)</f>
        <v>49</v>
      </c>
      <c r="R246">
        <f>VLOOKUP(C246,Locs!A:F,6,0)</f>
        <v>2</v>
      </c>
      <c r="S246">
        <f t="shared" si="24"/>
        <v>1</v>
      </c>
      <c r="T246" t="s">
        <v>1004</v>
      </c>
      <c r="U246">
        <v>26</v>
      </c>
    </row>
    <row r="247" spans="1:21" x14ac:dyDescent="0.45">
      <c r="A247">
        <v>241</v>
      </c>
      <c r="B247" t="str">
        <f t="shared" si="27"/>
        <v>task_id_632.dfy-1</v>
      </c>
      <c r="C247" t="s">
        <v>70</v>
      </c>
      <c r="D247">
        <v>1</v>
      </c>
      <c r="E247">
        <v>0</v>
      </c>
      <c r="F247">
        <v>8.9334000000000007</v>
      </c>
      <c r="G247">
        <v>2.4771999999999998</v>
      </c>
      <c r="H247">
        <v>8.9057999999999993</v>
      </c>
      <c r="I247">
        <v>-1</v>
      </c>
      <c r="J247">
        <v>0</v>
      </c>
      <c r="K247">
        <v>0</v>
      </c>
      <c r="L247">
        <f t="shared" si="21"/>
        <v>0</v>
      </c>
      <c r="M247">
        <f t="shared" si="22"/>
        <v>0</v>
      </c>
      <c r="N247">
        <f t="shared" si="25"/>
        <v>0</v>
      </c>
      <c r="O247">
        <f t="shared" si="26"/>
        <v>0</v>
      </c>
      <c r="P247">
        <f t="shared" si="23"/>
        <v>47</v>
      </c>
      <c r="Q247">
        <f>VLOOKUP(C247,Locs!A:C,3,0)</f>
        <v>48</v>
      </c>
      <c r="R247">
        <f>VLOOKUP(C247,Locs!A:F,6,0)</f>
        <v>2</v>
      </c>
      <c r="S247">
        <f t="shared" si="24"/>
        <v>0</v>
      </c>
      <c r="T247" t="s">
        <v>565</v>
      </c>
      <c r="U247">
        <v>47</v>
      </c>
    </row>
    <row r="248" spans="1:21" x14ac:dyDescent="0.45">
      <c r="A248">
        <v>242</v>
      </c>
      <c r="B248" t="str">
        <f t="shared" si="27"/>
        <v>task_id_632.dfy-2</v>
      </c>
      <c r="C248" t="s">
        <v>70</v>
      </c>
      <c r="D248">
        <v>2</v>
      </c>
      <c r="E248">
        <v>0</v>
      </c>
      <c r="F248">
        <v>9.0641999999999996</v>
      </c>
      <c r="G248">
        <v>2.6677</v>
      </c>
      <c r="H248">
        <v>9.0619999999999994</v>
      </c>
      <c r="I248">
        <v>0</v>
      </c>
      <c r="J248">
        <v>0</v>
      </c>
      <c r="K248">
        <v>0</v>
      </c>
      <c r="L248">
        <f t="shared" si="21"/>
        <v>0</v>
      </c>
      <c r="M248">
        <f t="shared" si="22"/>
        <v>0</v>
      </c>
      <c r="N248">
        <f t="shared" si="25"/>
        <v>0</v>
      </c>
      <c r="O248">
        <f t="shared" si="26"/>
        <v>0</v>
      </c>
      <c r="P248">
        <f t="shared" si="23"/>
        <v>53</v>
      </c>
      <c r="Q248">
        <f>VLOOKUP(C248,Locs!A:C,3,0)</f>
        <v>48</v>
      </c>
      <c r="R248">
        <f>VLOOKUP(C248,Locs!A:F,6,0)</f>
        <v>2</v>
      </c>
      <c r="S248">
        <f t="shared" si="24"/>
        <v>0</v>
      </c>
      <c r="T248" t="s">
        <v>566</v>
      </c>
      <c r="U248">
        <v>53</v>
      </c>
    </row>
    <row r="249" spans="1:21" x14ac:dyDescent="0.45">
      <c r="A249">
        <v>243</v>
      </c>
      <c r="B249" t="str">
        <f t="shared" si="27"/>
        <v>task_id_632.dfy-3</v>
      </c>
      <c r="C249" t="s">
        <v>70</v>
      </c>
      <c r="D249">
        <v>3</v>
      </c>
      <c r="E249">
        <v>0</v>
      </c>
      <c r="F249">
        <v>10.725</v>
      </c>
      <c r="G249">
        <v>2.677</v>
      </c>
      <c r="H249">
        <v>10.7225</v>
      </c>
      <c r="I249">
        <v>0</v>
      </c>
      <c r="J249">
        <v>0</v>
      </c>
      <c r="K249">
        <v>0</v>
      </c>
      <c r="L249">
        <f t="shared" si="21"/>
        <v>0</v>
      </c>
      <c r="M249">
        <f t="shared" si="22"/>
        <v>0</v>
      </c>
      <c r="N249">
        <f t="shared" si="25"/>
        <v>0</v>
      </c>
      <c r="O249">
        <f t="shared" si="26"/>
        <v>0</v>
      </c>
      <c r="P249">
        <f t="shared" si="23"/>
        <v>53</v>
      </c>
      <c r="Q249">
        <f>VLOOKUP(C249,Locs!A:C,3,0)</f>
        <v>48</v>
      </c>
      <c r="R249">
        <f>VLOOKUP(C249,Locs!A:F,6,0)</f>
        <v>2</v>
      </c>
      <c r="S249">
        <f t="shared" si="24"/>
        <v>0</v>
      </c>
      <c r="T249" t="s">
        <v>567</v>
      </c>
      <c r="U249">
        <v>53</v>
      </c>
    </row>
    <row r="250" spans="1:21" x14ac:dyDescent="0.45">
      <c r="A250">
        <v>244</v>
      </c>
      <c r="B250" t="str">
        <f t="shared" si="27"/>
        <v>task_id_632.dfy-4</v>
      </c>
      <c r="C250" t="s">
        <v>70</v>
      </c>
      <c r="D250">
        <v>4</v>
      </c>
      <c r="E250">
        <v>0</v>
      </c>
      <c r="F250">
        <v>9.0844000000000005</v>
      </c>
      <c r="G250">
        <v>2.6753999999999998</v>
      </c>
      <c r="H250">
        <v>9.0771999999999995</v>
      </c>
      <c r="I250">
        <v>0</v>
      </c>
      <c r="J250">
        <v>0</v>
      </c>
      <c r="K250">
        <v>0</v>
      </c>
      <c r="L250">
        <f t="shared" si="21"/>
        <v>0</v>
      </c>
      <c r="M250">
        <f t="shared" si="22"/>
        <v>0</v>
      </c>
      <c r="N250">
        <f t="shared" si="25"/>
        <v>0</v>
      </c>
      <c r="O250">
        <f t="shared" si="26"/>
        <v>0</v>
      </c>
      <c r="P250">
        <f t="shared" si="23"/>
        <v>53</v>
      </c>
      <c r="Q250">
        <f>VLOOKUP(C250,Locs!A:C,3,0)</f>
        <v>48</v>
      </c>
      <c r="R250">
        <f>VLOOKUP(C250,Locs!A:F,6,0)</f>
        <v>2</v>
      </c>
      <c r="S250">
        <f t="shared" si="24"/>
        <v>0</v>
      </c>
      <c r="T250" t="s">
        <v>859</v>
      </c>
      <c r="U250">
        <v>53</v>
      </c>
    </row>
    <row r="251" spans="1:21" x14ac:dyDescent="0.45">
      <c r="A251">
        <v>245</v>
      </c>
      <c r="B251" t="str">
        <f t="shared" si="27"/>
        <v>task_id_632.dfy-5</v>
      </c>
      <c r="C251" t="s">
        <v>70</v>
      </c>
      <c r="D251">
        <v>5</v>
      </c>
      <c r="E251">
        <v>0</v>
      </c>
      <c r="F251">
        <v>9.0580999999999996</v>
      </c>
      <c r="G251">
        <v>2.6478999999999999</v>
      </c>
      <c r="H251">
        <v>9.0493000000000006</v>
      </c>
      <c r="I251">
        <v>0</v>
      </c>
      <c r="J251">
        <v>0</v>
      </c>
      <c r="K251">
        <v>0</v>
      </c>
      <c r="L251">
        <f t="shared" si="21"/>
        <v>0</v>
      </c>
      <c r="M251">
        <f t="shared" si="22"/>
        <v>0</v>
      </c>
      <c r="N251">
        <f t="shared" si="25"/>
        <v>0</v>
      </c>
      <c r="O251">
        <f t="shared" si="26"/>
        <v>0</v>
      </c>
      <c r="P251">
        <f t="shared" si="23"/>
        <v>53</v>
      </c>
      <c r="Q251">
        <f>VLOOKUP(C251,Locs!A:C,3,0)</f>
        <v>48</v>
      </c>
      <c r="R251">
        <f>VLOOKUP(C251,Locs!A:F,6,0)</f>
        <v>2</v>
      </c>
      <c r="S251">
        <f t="shared" si="24"/>
        <v>0</v>
      </c>
      <c r="T251" t="s">
        <v>860</v>
      </c>
      <c r="U251">
        <v>53</v>
      </c>
    </row>
    <row r="252" spans="1:21" x14ac:dyDescent="0.45">
      <c r="A252">
        <v>246</v>
      </c>
      <c r="B252" t="str">
        <f t="shared" si="27"/>
        <v>task_id_644.dfy-1</v>
      </c>
      <c r="C252" t="s">
        <v>71</v>
      </c>
      <c r="D252">
        <v>1</v>
      </c>
      <c r="E252">
        <v>1</v>
      </c>
      <c r="F252">
        <v>7.9936999999999996</v>
      </c>
      <c r="G252">
        <v>1.2682</v>
      </c>
      <c r="H252">
        <v>7.9676</v>
      </c>
      <c r="I252">
        <v>1</v>
      </c>
      <c r="J252">
        <v>1</v>
      </c>
      <c r="K252">
        <v>1</v>
      </c>
      <c r="L252">
        <f t="shared" si="21"/>
        <v>1</v>
      </c>
      <c r="M252">
        <f t="shared" si="22"/>
        <v>1</v>
      </c>
      <c r="N252">
        <f t="shared" si="25"/>
        <v>0.66666666666666663</v>
      </c>
      <c r="O252">
        <f t="shared" si="26"/>
        <v>1</v>
      </c>
      <c r="P252">
        <f t="shared" si="23"/>
        <v>33</v>
      </c>
      <c r="Q252">
        <f>VLOOKUP(C252,Locs!A:C,3,0)</f>
        <v>31</v>
      </c>
      <c r="R252">
        <f>VLOOKUP(C252,Locs!A:F,6,0)</f>
        <v>0</v>
      </c>
      <c r="S252">
        <f t="shared" si="24"/>
        <v>1</v>
      </c>
      <c r="T252" t="s">
        <v>568</v>
      </c>
      <c r="U252">
        <v>33</v>
      </c>
    </row>
    <row r="253" spans="1:21" x14ac:dyDescent="0.45">
      <c r="A253">
        <v>247</v>
      </c>
      <c r="B253" t="str">
        <f t="shared" si="27"/>
        <v>task_id_69.dfy-1</v>
      </c>
      <c r="C253" t="s">
        <v>72</v>
      </c>
      <c r="D253">
        <v>1</v>
      </c>
      <c r="E253">
        <v>1</v>
      </c>
      <c r="F253">
        <v>5.4161000000000001</v>
      </c>
      <c r="G253">
        <v>1.0978000000000001</v>
      </c>
      <c r="H253">
        <v>5.3836000000000004</v>
      </c>
      <c r="I253">
        <v>1</v>
      </c>
      <c r="J253">
        <v>1</v>
      </c>
      <c r="K253">
        <v>1</v>
      </c>
      <c r="L253">
        <f t="shared" si="21"/>
        <v>1</v>
      </c>
      <c r="M253">
        <f t="shared" si="22"/>
        <v>1</v>
      </c>
      <c r="N253">
        <f t="shared" si="25"/>
        <v>0.66666666666666663</v>
      </c>
      <c r="O253">
        <f t="shared" si="26"/>
        <v>1</v>
      </c>
      <c r="P253">
        <f t="shared" si="23"/>
        <v>27</v>
      </c>
      <c r="Q253">
        <f>VLOOKUP(C253,Locs!A:C,3,0)</f>
        <v>27</v>
      </c>
      <c r="R253">
        <f>VLOOKUP(C253,Locs!A:F,6,0)</f>
        <v>0</v>
      </c>
      <c r="S253">
        <f t="shared" si="24"/>
        <v>1</v>
      </c>
      <c r="T253" t="s">
        <v>571</v>
      </c>
      <c r="U253">
        <v>27</v>
      </c>
    </row>
    <row r="254" spans="1:21" x14ac:dyDescent="0.45">
      <c r="A254">
        <v>248</v>
      </c>
      <c r="B254" t="str">
        <f t="shared" si="27"/>
        <v>task_id_70.dfy-1</v>
      </c>
      <c r="C254" t="s">
        <v>73</v>
      </c>
      <c r="D254">
        <v>1</v>
      </c>
      <c r="E254">
        <v>0</v>
      </c>
      <c r="F254">
        <v>5.1909999999999998</v>
      </c>
      <c r="G254">
        <v>1.2492000000000001</v>
      </c>
      <c r="H254">
        <v>5.1638000000000002</v>
      </c>
      <c r="I254">
        <v>1</v>
      </c>
      <c r="J254">
        <v>0</v>
      </c>
      <c r="K254">
        <v>0</v>
      </c>
      <c r="L254">
        <f t="shared" si="21"/>
        <v>0</v>
      </c>
      <c r="M254">
        <f t="shared" si="22"/>
        <v>0</v>
      </c>
      <c r="N254">
        <f t="shared" si="25"/>
        <v>0</v>
      </c>
      <c r="O254">
        <f t="shared" si="26"/>
        <v>0</v>
      </c>
      <c r="P254">
        <f t="shared" si="23"/>
        <v>27</v>
      </c>
      <c r="Q254">
        <f>VLOOKUP(C254,Locs!A:C,3,0)</f>
        <v>28</v>
      </c>
      <c r="R254">
        <f>VLOOKUP(C254,Locs!A:F,6,0)</f>
        <v>1</v>
      </c>
      <c r="S254">
        <f t="shared" si="24"/>
        <v>0</v>
      </c>
      <c r="T254" t="s">
        <v>574</v>
      </c>
      <c r="U254">
        <v>27</v>
      </c>
    </row>
    <row r="255" spans="1:21" x14ac:dyDescent="0.45">
      <c r="A255">
        <v>249</v>
      </c>
      <c r="B255" t="str">
        <f t="shared" si="27"/>
        <v>task_id_70.dfy-2</v>
      </c>
      <c r="C255" t="s">
        <v>73</v>
      </c>
      <c r="D255">
        <v>2</v>
      </c>
      <c r="E255">
        <v>0</v>
      </c>
      <c r="F255">
        <v>4.8578999999999999</v>
      </c>
      <c r="G255">
        <v>1.1706000000000001</v>
      </c>
      <c r="H255">
        <v>4.8555000000000001</v>
      </c>
      <c r="I255">
        <v>1</v>
      </c>
      <c r="J255">
        <v>0</v>
      </c>
      <c r="K255">
        <v>0</v>
      </c>
      <c r="L255">
        <f t="shared" si="21"/>
        <v>0</v>
      </c>
      <c r="M255">
        <f t="shared" si="22"/>
        <v>0</v>
      </c>
      <c r="N255">
        <f t="shared" si="25"/>
        <v>0</v>
      </c>
      <c r="O255">
        <f t="shared" si="26"/>
        <v>0</v>
      </c>
      <c r="P255">
        <f t="shared" si="23"/>
        <v>27</v>
      </c>
      <c r="Q255">
        <f>VLOOKUP(C255,Locs!A:C,3,0)</f>
        <v>28</v>
      </c>
      <c r="R255">
        <f>VLOOKUP(C255,Locs!A:F,6,0)</f>
        <v>1</v>
      </c>
      <c r="S255">
        <f t="shared" si="24"/>
        <v>0</v>
      </c>
      <c r="T255" t="s">
        <v>575</v>
      </c>
      <c r="U255">
        <v>27</v>
      </c>
    </row>
    <row r="256" spans="1:21" x14ac:dyDescent="0.45">
      <c r="A256">
        <v>250</v>
      </c>
      <c r="B256" t="str">
        <f t="shared" si="27"/>
        <v>task_id_70.dfy-3</v>
      </c>
      <c r="C256" t="s">
        <v>73</v>
      </c>
      <c r="D256">
        <v>3</v>
      </c>
      <c r="E256">
        <v>0</v>
      </c>
      <c r="F256">
        <v>4.9440999999999997</v>
      </c>
      <c r="G256">
        <v>1.1924999999999999</v>
      </c>
      <c r="H256">
        <v>4.9379</v>
      </c>
      <c r="I256">
        <v>1</v>
      </c>
      <c r="J256">
        <v>0</v>
      </c>
      <c r="K256">
        <v>0</v>
      </c>
      <c r="L256">
        <f t="shared" si="21"/>
        <v>0</v>
      </c>
      <c r="M256">
        <f t="shared" si="22"/>
        <v>0</v>
      </c>
      <c r="N256">
        <f t="shared" si="25"/>
        <v>0</v>
      </c>
      <c r="O256">
        <f t="shared" si="26"/>
        <v>0</v>
      </c>
      <c r="P256">
        <f t="shared" si="23"/>
        <v>27</v>
      </c>
      <c r="Q256">
        <f>VLOOKUP(C256,Locs!A:C,3,0)</f>
        <v>28</v>
      </c>
      <c r="R256">
        <f>VLOOKUP(C256,Locs!A:F,6,0)</f>
        <v>1</v>
      </c>
      <c r="S256">
        <f t="shared" si="24"/>
        <v>0</v>
      </c>
      <c r="T256" t="s">
        <v>576</v>
      </c>
      <c r="U256">
        <v>27</v>
      </c>
    </row>
    <row r="257" spans="1:21" x14ac:dyDescent="0.45">
      <c r="A257">
        <v>251</v>
      </c>
      <c r="B257" t="str">
        <f t="shared" si="27"/>
        <v>task_id_70.dfy-4</v>
      </c>
      <c r="C257" t="s">
        <v>73</v>
      </c>
      <c r="D257">
        <v>4</v>
      </c>
      <c r="E257">
        <v>0</v>
      </c>
      <c r="F257">
        <v>6.5739999999999998</v>
      </c>
      <c r="G257">
        <v>1.1748000000000001</v>
      </c>
      <c r="H257">
        <v>6.5620000000000003</v>
      </c>
      <c r="I257">
        <v>1</v>
      </c>
      <c r="J257">
        <v>0</v>
      </c>
      <c r="K257">
        <v>0</v>
      </c>
      <c r="L257">
        <f t="shared" si="21"/>
        <v>0</v>
      </c>
      <c r="M257">
        <f t="shared" si="22"/>
        <v>0</v>
      </c>
      <c r="N257">
        <f t="shared" si="25"/>
        <v>0</v>
      </c>
      <c r="O257">
        <f t="shared" si="26"/>
        <v>0</v>
      </c>
      <c r="P257">
        <f t="shared" si="23"/>
        <v>27</v>
      </c>
      <c r="Q257">
        <f>VLOOKUP(C257,Locs!A:C,3,0)</f>
        <v>28</v>
      </c>
      <c r="R257">
        <f>VLOOKUP(C257,Locs!A:F,6,0)</f>
        <v>1</v>
      </c>
      <c r="S257">
        <f t="shared" si="24"/>
        <v>0</v>
      </c>
      <c r="T257" t="s">
        <v>1093</v>
      </c>
      <c r="U257">
        <v>27</v>
      </c>
    </row>
    <row r="258" spans="1:21" x14ac:dyDescent="0.45">
      <c r="A258">
        <v>252</v>
      </c>
      <c r="B258" t="str">
        <f t="shared" si="27"/>
        <v>task_id_70.dfy-5</v>
      </c>
      <c r="C258" t="s">
        <v>73</v>
      </c>
      <c r="D258">
        <v>5</v>
      </c>
      <c r="E258">
        <v>0</v>
      </c>
      <c r="F258">
        <v>5.6905000000000001</v>
      </c>
      <c r="G258">
        <v>1.1475</v>
      </c>
      <c r="H258">
        <v>5.6818999999999997</v>
      </c>
      <c r="I258">
        <v>1</v>
      </c>
      <c r="J258">
        <v>0</v>
      </c>
      <c r="K258">
        <v>0</v>
      </c>
      <c r="L258">
        <f t="shared" ref="L258:L321" si="28">COUNTIFS(C:C,C258,E:E,1)</f>
        <v>0</v>
      </c>
      <c r="M258">
        <f t="shared" ref="M258:M321" si="29">_xlfn.MINIFS(D:D,C:C,C258,E:E,1)</f>
        <v>0</v>
      </c>
      <c r="N258">
        <f t="shared" si="25"/>
        <v>0</v>
      </c>
      <c r="O258">
        <f t="shared" si="26"/>
        <v>0</v>
      </c>
      <c r="P258">
        <f t="shared" ref="P258:P321" si="30">VLOOKUP(LEFT(C258,LEN(C258)-4)&amp;"_"&amp;D258&amp;"_llm.dfy",T:U,2,0)</f>
        <v>27</v>
      </c>
      <c r="Q258">
        <f>VLOOKUP(C258,Locs!A:C,3,0)</f>
        <v>28</v>
      </c>
      <c r="R258">
        <f>VLOOKUP(C258,Locs!A:F,6,0)</f>
        <v>1</v>
      </c>
      <c r="S258">
        <f t="shared" ref="S258:S321" si="31">_xlfn.MINIFS(D:D,C:C,C258,E:E,1)</f>
        <v>0</v>
      </c>
      <c r="T258" t="s">
        <v>1133</v>
      </c>
      <c r="U258">
        <v>27</v>
      </c>
    </row>
    <row r="259" spans="1:21" x14ac:dyDescent="0.45">
      <c r="A259">
        <v>253</v>
      </c>
      <c r="B259" t="str">
        <f t="shared" si="27"/>
        <v>task_id_728.dfy-1</v>
      </c>
      <c r="C259" t="s">
        <v>74</v>
      </c>
      <c r="D259">
        <v>1</v>
      </c>
      <c r="E259">
        <v>1</v>
      </c>
      <c r="F259">
        <v>5.0213000000000001</v>
      </c>
      <c r="G259">
        <v>1.1665000000000001</v>
      </c>
      <c r="H259">
        <v>5.0007999999999999</v>
      </c>
      <c r="I259">
        <v>1</v>
      </c>
      <c r="J259">
        <v>1</v>
      </c>
      <c r="K259">
        <v>1</v>
      </c>
      <c r="L259">
        <f t="shared" si="28"/>
        <v>1</v>
      </c>
      <c r="M259">
        <f t="shared" si="29"/>
        <v>1</v>
      </c>
      <c r="N259">
        <f t="shared" ref="N259:N322" si="32">CHOOSE(L259+1,0,2/3,1,1)</f>
        <v>0.66666666666666663</v>
      </c>
      <c r="O259">
        <f t="shared" ref="O259:O322" si="33">IF(L259&gt;0,1,0)</f>
        <v>1</v>
      </c>
      <c r="P259">
        <f t="shared" si="30"/>
        <v>23</v>
      </c>
      <c r="Q259">
        <f>VLOOKUP(C259,Locs!A:C,3,0)</f>
        <v>23</v>
      </c>
      <c r="R259">
        <f>VLOOKUP(C259,Locs!A:F,6,0)</f>
        <v>0</v>
      </c>
      <c r="S259">
        <f t="shared" si="31"/>
        <v>1</v>
      </c>
      <c r="T259" t="s">
        <v>577</v>
      </c>
      <c r="U259">
        <v>23</v>
      </c>
    </row>
    <row r="260" spans="1:21" x14ac:dyDescent="0.45">
      <c r="A260">
        <v>254</v>
      </c>
      <c r="B260" t="str">
        <f t="shared" si="27"/>
        <v>task_id_732.dfy-1</v>
      </c>
      <c r="C260" t="s">
        <v>75</v>
      </c>
      <c r="D260">
        <v>1</v>
      </c>
      <c r="E260">
        <v>1</v>
      </c>
      <c r="F260">
        <v>5.5593000000000004</v>
      </c>
      <c r="G260">
        <v>1.2785</v>
      </c>
      <c r="H260">
        <v>5.5387000000000004</v>
      </c>
      <c r="I260">
        <v>1</v>
      </c>
      <c r="J260">
        <v>1</v>
      </c>
      <c r="K260">
        <v>1</v>
      </c>
      <c r="L260">
        <f t="shared" si="28"/>
        <v>1</v>
      </c>
      <c r="M260">
        <f t="shared" si="29"/>
        <v>1</v>
      </c>
      <c r="N260">
        <f t="shared" si="32"/>
        <v>0.66666666666666663</v>
      </c>
      <c r="O260">
        <f t="shared" si="33"/>
        <v>1</v>
      </c>
      <c r="P260">
        <f t="shared" si="30"/>
        <v>23</v>
      </c>
      <c r="Q260">
        <f>VLOOKUP(C260,Locs!A:C,3,0)</f>
        <v>24</v>
      </c>
      <c r="R260">
        <f>VLOOKUP(C260,Locs!A:F,6,0)</f>
        <v>0</v>
      </c>
      <c r="S260">
        <f t="shared" si="31"/>
        <v>1</v>
      </c>
      <c r="T260" t="s">
        <v>580</v>
      </c>
      <c r="U260">
        <v>23</v>
      </c>
    </row>
    <row r="261" spans="1:21" x14ac:dyDescent="0.45">
      <c r="A261">
        <v>255</v>
      </c>
      <c r="B261" t="str">
        <f t="shared" si="27"/>
        <v>task_id_733.dfy-1</v>
      </c>
      <c r="C261" t="s">
        <v>76</v>
      </c>
      <c r="D261">
        <v>1</v>
      </c>
      <c r="E261">
        <v>0</v>
      </c>
      <c r="F261">
        <v>5.5061999999999998</v>
      </c>
      <c r="G261">
        <v>1.2173</v>
      </c>
      <c r="H261">
        <v>5.4866000000000001</v>
      </c>
      <c r="I261">
        <v>1</v>
      </c>
      <c r="J261">
        <v>0</v>
      </c>
      <c r="K261">
        <v>0</v>
      </c>
      <c r="L261">
        <f t="shared" si="28"/>
        <v>0</v>
      </c>
      <c r="M261">
        <f t="shared" si="29"/>
        <v>0</v>
      </c>
      <c r="N261">
        <f t="shared" si="32"/>
        <v>0</v>
      </c>
      <c r="O261">
        <f t="shared" si="33"/>
        <v>0</v>
      </c>
      <c r="P261">
        <f t="shared" si="30"/>
        <v>27</v>
      </c>
      <c r="Q261">
        <f>VLOOKUP(C261,Locs!A:C,3,0)</f>
        <v>28</v>
      </c>
      <c r="R261">
        <f>VLOOKUP(C261,Locs!A:F,6,0)</f>
        <v>1</v>
      </c>
      <c r="S261">
        <f t="shared" si="31"/>
        <v>0</v>
      </c>
      <c r="T261" t="s">
        <v>583</v>
      </c>
      <c r="U261">
        <v>27</v>
      </c>
    </row>
    <row r="262" spans="1:21" x14ac:dyDescent="0.45">
      <c r="A262">
        <v>256</v>
      </c>
      <c r="B262" t="str">
        <f t="shared" si="27"/>
        <v>task_id_733.dfy-2</v>
      </c>
      <c r="C262" t="s">
        <v>76</v>
      </c>
      <c r="D262">
        <v>2</v>
      </c>
      <c r="E262">
        <v>0</v>
      </c>
      <c r="F262">
        <v>5.0122999999999998</v>
      </c>
      <c r="G262">
        <v>1.2111000000000001</v>
      </c>
      <c r="H262">
        <v>5.0095000000000001</v>
      </c>
      <c r="I262">
        <v>1</v>
      </c>
      <c r="J262">
        <v>0</v>
      </c>
      <c r="K262">
        <v>0</v>
      </c>
      <c r="L262">
        <f t="shared" si="28"/>
        <v>0</v>
      </c>
      <c r="M262">
        <f t="shared" si="29"/>
        <v>0</v>
      </c>
      <c r="N262">
        <f t="shared" si="32"/>
        <v>0</v>
      </c>
      <c r="O262">
        <f t="shared" si="33"/>
        <v>0</v>
      </c>
      <c r="P262">
        <f t="shared" si="30"/>
        <v>27</v>
      </c>
      <c r="Q262">
        <f>VLOOKUP(C262,Locs!A:C,3,0)</f>
        <v>28</v>
      </c>
      <c r="R262">
        <f>VLOOKUP(C262,Locs!A:F,6,0)</f>
        <v>1</v>
      </c>
      <c r="S262">
        <f t="shared" si="31"/>
        <v>0</v>
      </c>
      <c r="T262" t="s">
        <v>584</v>
      </c>
      <c r="U262">
        <v>27</v>
      </c>
    </row>
    <row r="263" spans="1:21" x14ac:dyDescent="0.45">
      <c r="A263">
        <v>257</v>
      </c>
      <c r="B263" t="str">
        <f t="shared" ref="B263:B326" si="34">C263&amp;"-"&amp;D263</f>
        <v>task_id_733.dfy-3</v>
      </c>
      <c r="C263" t="s">
        <v>76</v>
      </c>
      <c r="D263">
        <v>3</v>
      </c>
      <c r="E263">
        <v>0</v>
      </c>
      <c r="F263">
        <v>6.6003999999999996</v>
      </c>
      <c r="G263">
        <v>1.2042999999999999</v>
      </c>
      <c r="H263">
        <v>6.5979999999999999</v>
      </c>
      <c r="I263">
        <v>1</v>
      </c>
      <c r="J263">
        <v>0</v>
      </c>
      <c r="K263">
        <v>0</v>
      </c>
      <c r="L263">
        <f t="shared" si="28"/>
        <v>0</v>
      </c>
      <c r="M263">
        <f t="shared" si="29"/>
        <v>0</v>
      </c>
      <c r="N263">
        <f t="shared" si="32"/>
        <v>0</v>
      </c>
      <c r="O263">
        <f t="shared" si="33"/>
        <v>0</v>
      </c>
      <c r="P263">
        <f t="shared" si="30"/>
        <v>28</v>
      </c>
      <c r="Q263">
        <f>VLOOKUP(C263,Locs!A:C,3,0)</f>
        <v>28</v>
      </c>
      <c r="R263">
        <f>VLOOKUP(C263,Locs!A:F,6,0)</f>
        <v>1</v>
      </c>
      <c r="S263">
        <f t="shared" si="31"/>
        <v>0</v>
      </c>
      <c r="T263" t="s">
        <v>585</v>
      </c>
      <c r="U263">
        <v>28</v>
      </c>
    </row>
    <row r="264" spans="1:21" x14ac:dyDescent="0.45">
      <c r="A264">
        <v>258</v>
      </c>
      <c r="B264" t="str">
        <f t="shared" si="34"/>
        <v>task_id_733.dfy-4</v>
      </c>
      <c r="C264" t="s">
        <v>76</v>
      </c>
      <c r="D264">
        <v>4</v>
      </c>
      <c r="E264">
        <v>0</v>
      </c>
      <c r="F264">
        <v>5.9626999999999999</v>
      </c>
      <c r="G264">
        <v>1.1934</v>
      </c>
      <c r="H264">
        <v>5.9508999999999999</v>
      </c>
      <c r="I264">
        <v>1</v>
      </c>
      <c r="J264">
        <v>0</v>
      </c>
      <c r="K264">
        <v>0</v>
      </c>
      <c r="L264">
        <f t="shared" si="28"/>
        <v>0</v>
      </c>
      <c r="M264">
        <f t="shared" si="29"/>
        <v>0</v>
      </c>
      <c r="N264">
        <f t="shared" si="32"/>
        <v>0</v>
      </c>
      <c r="O264">
        <f t="shared" si="33"/>
        <v>0</v>
      </c>
      <c r="P264">
        <f t="shared" si="30"/>
        <v>27</v>
      </c>
      <c r="Q264">
        <f>VLOOKUP(C264,Locs!A:C,3,0)</f>
        <v>28</v>
      </c>
      <c r="R264">
        <f>VLOOKUP(C264,Locs!A:F,6,0)</f>
        <v>1</v>
      </c>
      <c r="S264">
        <f t="shared" si="31"/>
        <v>0</v>
      </c>
      <c r="T264" t="s">
        <v>741</v>
      </c>
      <c r="U264">
        <v>27</v>
      </c>
    </row>
    <row r="265" spans="1:21" x14ac:dyDescent="0.45">
      <c r="A265">
        <v>259</v>
      </c>
      <c r="B265" t="str">
        <f t="shared" si="34"/>
        <v>task_id_733.dfy-5</v>
      </c>
      <c r="C265" t="s">
        <v>76</v>
      </c>
      <c r="D265">
        <v>5</v>
      </c>
      <c r="E265">
        <v>0</v>
      </c>
      <c r="F265">
        <v>6.5755999999999997</v>
      </c>
      <c r="G265">
        <v>1.1909000000000001</v>
      </c>
      <c r="H265">
        <v>6.5734000000000004</v>
      </c>
      <c r="I265">
        <v>1</v>
      </c>
      <c r="J265">
        <v>0</v>
      </c>
      <c r="K265">
        <v>0</v>
      </c>
      <c r="L265">
        <f t="shared" si="28"/>
        <v>0</v>
      </c>
      <c r="M265">
        <f t="shared" si="29"/>
        <v>0</v>
      </c>
      <c r="N265">
        <f t="shared" si="32"/>
        <v>0</v>
      </c>
      <c r="O265">
        <f t="shared" si="33"/>
        <v>0</v>
      </c>
      <c r="P265">
        <f t="shared" si="30"/>
        <v>27</v>
      </c>
      <c r="Q265">
        <f>VLOOKUP(C265,Locs!A:C,3,0)</f>
        <v>28</v>
      </c>
      <c r="R265">
        <f>VLOOKUP(C265,Locs!A:F,6,0)</f>
        <v>1</v>
      </c>
      <c r="S265">
        <f t="shared" si="31"/>
        <v>0</v>
      </c>
      <c r="T265" t="s">
        <v>742</v>
      </c>
      <c r="U265">
        <v>27</v>
      </c>
    </row>
    <row r="266" spans="1:21" x14ac:dyDescent="0.45">
      <c r="A266">
        <v>260</v>
      </c>
      <c r="B266" t="str">
        <f t="shared" si="34"/>
        <v>task_id_741.dfy-1</v>
      </c>
      <c r="C266" t="s">
        <v>77</v>
      </c>
      <c r="D266">
        <v>1</v>
      </c>
      <c r="E266">
        <v>0</v>
      </c>
      <c r="F266">
        <v>5.0438000000000001</v>
      </c>
      <c r="G266">
        <v>1.1775</v>
      </c>
      <c r="H266">
        <v>5.0224000000000002</v>
      </c>
      <c r="I266">
        <v>1</v>
      </c>
      <c r="J266">
        <v>0</v>
      </c>
      <c r="K266">
        <v>0</v>
      </c>
      <c r="L266">
        <f t="shared" si="28"/>
        <v>0</v>
      </c>
      <c r="M266">
        <f t="shared" si="29"/>
        <v>0</v>
      </c>
      <c r="N266">
        <f t="shared" si="32"/>
        <v>0</v>
      </c>
      <c r="O266">
        <f t="shared" si="33"/>
        <v>0</v>
      </c>
      <c r="P266">
        <f t="shared" si="30"/>
        <v>23</v>
      </c>
      <c r="Q266">
        <f>VLOOKUP(C266,Locs!A:C,3,0)</f>
        <v>24</v>
      </c>
      <c r="R266">
        <f>VLOOKUP(C266,Locs!A:F,6,0)</f>
        <v>1</v>
      </c>
      <c r="S266">
        <f t="shared" si="31"/>
        <v>0</v>
      </c>
      <c r="T266" t="s">
        <v>586</v>
      </c>
      <c r="U266">
        <v>23</v>
      </c>
    </row>
    <row r="267" spans="1:21" x14ac:dyDescent="0.45">
      <c r="A267">
        <v>261</v>
      </c>
      <c r="B267" t="str">
        <f t="shared" si="34"/>
        <v>task_id_741.dfy-2</v>
      </c>
      <c r="C267" t="s">
        <v>77</v>
      </c>
      <c r="D267">
        <v>2</v>
      </c>
      <c r="E267">
        <v>0</v>
      </c>
      <c r="F267">
        <v>5.1496000000000004</v>
      </c>
      <c r="G267">
        <v>1.1578999999999999</v>
      </c>
      <c r="H267">
        <v>5.1424000000000003</v>
      </c>
      <c r="I267">
        <v>1</v>
      </c>
      <c r="J267">
        <v>0</v>
      </c>
      <c r="K267">
        <v>0</v>
      </c>
      <c r="L267">
        <f t="shared" si="28"/>
        <v>0</v>
      </c>
      <c r="M267">
        <f t="shared" si="29"/>
        <v>0</v>
      </c>
      <c r="N267">
        <f t="shared" si="32"/>
        <v>0</v>
      </c>
      <c r="O267">
        <f t="shared" si="33"/>
        <v>0</v>
      </c>
      <c r="P267">
        <f t="shared" si="30"/>
        <v>23</v>
      </c>
      <c r="Q267">
        <f>VLOOKUP(C267,Locs!A:C,3,0)</f>
        <v>24</v>
      </c>
      <c r="R267">
        <f>VLOOKUP(C267,Locs!A:F,6,0)</f>
        <v>1</v>
      </c>
      <c r="S267">
        <f t="shared" si="31"/>
        <v>0</v>
      </c>
      <c r="T267" t="s">
        <v>587</v>
      </c>
      <c r="U267">
        <v>23</v>
      </c>
    </row>
    <row r="268" spans="1:21" x14ac:dyDescent="0.45">
      <c r="A268">
        <v>262</v>
      </c>
      <c r="B268" t="str">
        <f t="shared" si="34"/>
        <v>task_id_741.dfy-3</v>
      </c>
      <c r="C268" t="s">
        <v>77</v>
      </c>
      <c r="D268">
        <v>3</v>
      </c>
      <c r="E268">
        <v>0</v>
      </c>
      <c r="F268">
        <v>8.6214999999999993</v>
      </c>
      <c r="G268">
        <v>1.1539999999999999</v>
      </c>
      <c r="H268">
        <v>8.6145999999999994</v>
      </c>
      <c r="I268">
        <v>1</v>
      </c>
      <c r="J268">
        <v>0</v>
      </c>
      <c r="K268">
        <v>0</v>
      </c>
      <c r="L268">
        <f t="shared" si="28"/>
        <v>0</v>
      </c>
      <c r="M268">
        <f t="shared" si="29"/>
        <v>0</v>
      </c>
      <c r="N268">
        <f t="shared" si="32"/>
        <v>0</v>
      </c>
      <c r="O268">
        <f t="shared" si="33"/>
        <v>0</v>
      </c>
      <c r="P268">
        <f t="shared" si="30"/>
        <v>23</v>
      </c>
      <c r="Q268">
        <f>VLOOKUP(C268,Locs!A:C,3,0)</f>
        <v>24</v>
      </c>
      <c r="R268">
        <f>VLOOKUP(C268,Locs!A:F,6,0)</f>
        <v>1</v>
      </c>
      <c r="S268">
        <f t="shared" si="31"/>
        <v>0</v>
      </c>
      <c r="T268" t="s">
        <v>588</v>
      </c>
      <c r="U268">
        <v>23</v>
      </c>
    </row>
    <row r="269" spans="1:21" x14ac:dyDescent="0.45">
      <c r="A269">
        <v>263</v>
      </c>
      <c r="B269" t="str">
        <f t="shared" si="34"/>
        <v>task_id_741.dfy-4</v>
      </c>
      <c r="C269" t="s">
        <v>77</v>
      </c>
      <c r="D269">
        <v>4</v>
      </c>
      <c r="E269">
        <v>0</v>
      </c>
      <c r="F269">
        <v>5.0091000000000001</v>
      </c>
      <c r="G269">
        <v>1.1591</v>
      </c>
      <c r="H269">
        <v>5.0065</v>
      </c>
      <c r="I269">
        <v>1</v>
      </c>
      <c r="J269">
        <v>0</v>
      </c>
      <c r="K269">
        <v>0</v>
      </c>
      <c r="L269">
        <f t="shared" si="28"/>
        <v>0</v>
      </c>
      <c r="M269">
        <f t="shared" si="29"/>
        <v>0</v>
      </c>
      <c r="N269">
        <f t="shared" si="32"/>
        <v>0</v>
      </c>
      <c r="O269">
        <f t="shared" si="33"/>
        <v>0</v>
      </c>
      <c r="P269">
        <f t="shared" si="30"/>
        <v>23</v>
      </c>
      <c r="Q269">
        <f>VLOOKUP(C269,Locs!A:C,3,0)</f>
        <v>24</v>
      </c>
      <c r="R269">
        <f>VLOOKUP(C269,Locs!A:F,6,0)</f>
        <v>1</v>
      </c>
      <c r="S269">
        <f t="shared" si="31"/>
        <v>0</v>
      </c>
      <c r="T269" t="s">
        <v>865</v>
      </c>
      <c r="U269">
        <v>23</v>
      </c>
    </row>
    <row r="270" spans="1:21" x14ac:dyDescent="0.45">
      <c r="A270">
        <v>264</v>
      </c>
      <c r="B270" t="str">
        <f t="shared" si="34"/>
        <v>task_id_741.dfy-5</v>
      </c>
      <c r="C270" t="s">
        <v>77</v>
      </c>
      <c r="D270">
        <v>5</v>
      </c>
      <c r="E270">
        <v>0</v>
      </c>
      <c r="F270">
        <v>4.9516999999999998</v>
      </c>
      <c r="G270">
        <v>1.1611</v>
      </c>
      <c r="H270">
        <v>4.9444999999999997</v>
      </c>
      <c r="I270">
        <v>1</v>
      </c>
      <c r="J270">
        <v>0</v>
      </c>
      <c r="K270">
        <v>0</v>
      </c>
      <c r="L270">
        <f t="shared" si="28"/>
        <v>0</v>
      </c>
      <c r="M270">
        <f t="shared" si="29"/>
        <v>0</v>
      </c>
      <c r="N270">
        <f t="shared" si="32"/>
        <v>0</v>
      </c>
      <c r="O270">
        <f t="shared" si="33"/>
        <v>0</v>
      </c>
      <c r="P270">
        <f t="shared" si="30"/>
        <v>23</v>
      </c>
      <c r="Q270">
        <f>VLOOKUP(C270,Locs!A:C,3,0)</f>
        <v>24</v>
      </c>
      <c r="R270">
        <f>VLOOKUP(C270,Locs!A:F,6,0)</f>
        <v>1</v>
      </c>
      <c r="S270">
        <f t="shared" si="31"/>
        <v>0</v>
      </c>
      <c r="T270" t="s">
        <v>1097</v>
      </c>
      <c r="U270">
        <v>23</v>
      </c>
    </row>
    <row r="271" spans="1:21" x14ac:dyDescent="0.45">
      <c r="A271">
        <v>265</v>
      </c>
      <c r="B271" t="str">
        <f t="shared" si="34"/>
        <v>task_id_743.dfy-1</v>
      </c>
      <c r="C271" t="s">
        <v>78</v>
      </c>
      <c r="D271">
        <v>1</v>
      </c>
      <c r="E271">
        <v>1</v>
      </c>
      <c r="F271">
        <v>6.6622000000000003</v>
      </c>
      <c r="G271">
        <v>1.1682999999999999</v>
      </c>
      <c r="H271">
        <v>6.6397000000000004</v>
      </c>
      <c r="I271">
        <v>1</v>
      </c>
      <c r="J271">
        <v>1</v>
      </c>
      <c r="K271">
        <v>1</v>
      </c>
      <c r="L271">
        <f t="shared" si="28"/>
        <v>1</v>
      </c>
      <c r="M271">
        <f t="shared" si="29"/>
        <v>1</v>
      </c>
      <c r="N271">
        <f t="shared" si="32"/>
        <v>0.66666666666666663</v>
      </c>
      <c r="O271">
        <f t="shared" si="33"/>
        <v>1</v>
      </c>
      <c r="P271">
        <f t="shared" si="30"/>
        <v>24</v>
      </c>
      <c r="Q271">
        <f>VLOOKUP(C271,Locs!A:C,3,0)</f>
        <v>22</v>
      </c>
      <c r="R271">
        <f>VLOOKUP(C271,Locs!A:F,6,0)</f>
        <v>0</v>
      </c>
      <c r="S271">
        <f t="shared" si="31"/>
        <v>1</v>
      </c>
      <c r="T271" t="s">
        <v>589</v>
      </c>
      <c r="U271">
        <v>24</v>
      </c>
    </row>
    <row r="272" spans="1:21" x14ac:dyDescent="0.45">
      <c r="A272">
        <v>266</v>
      </c>
      <c r="B272" t="str">
        <f t="shared" si="34"/>
        <v>task_id_751.dfy-1</v>
      </c>
      <c r="C272" t="s">
        <v>79</v>
      </c>
      <c r="D272">
        <v>1</v>
      </c>
      <c r="E272">
        <v>1</v>
      </c>
      <c r="F272">
        <v>7.7325999999999997</v>
      </c>
      <c r="G272">
        <v>2.3157999999999999</v>
      </c>
      <c r="H272">
        <v>7.7100999999999997</v>
      </c>
      <c r="I272">
        <v>1</v>
      </c>
      <c r="J272">
        <v>1</v>
      </c>
      <c r="K272">
        <v>1</v>
      </c>
      <c r="L272">
        <f t="shared" si="28"/>
        <v>1</v>
      </c>
      <c r="M272">
        <f t="shared" si="29"/>
        <v>1</v>
      </c>
      <c r="N272">
        <f t="shared" si="32"/>
        <v>0.66666666666666663</v>
      </c>
      <c r="O272">
        <f t="shared" si="33"/>
        <v>1</v>
      </c>
      <c r="P272">
        <f t="shared" si="30"/>
        <v>39</v>
      </c>
      <c r="Q272">
        <f>VLOOKUP(C272,Locs!A:C,3,0)</f>
        <v>31</v>
      </c>
      <c r="R272">
        <f>VLOOKUP(C272,Locs!A:F,6,0)</f>
        <v>1</v>
      </c>
      <c r="S272">
        <f t="shared" si="31"/>
        <v>1</v>
      </c>
      <c r="T272" t="s">
        <v>592</v>
      </c>
      <c r="U272">
        <v>39</v>
      </c>
    </row>
    <row r="273" spans="1:21" x14ac:dyDescent="0.45">
      <c r="A273">
        <v>267</v>
      </c>
      <c r="B273" t="str">
        <f t="shared" si="34"/>
        <v>task_id_755.dfy-1</v>
      </c>
      <c r="C273" t="s">
        <v>80</v>
      </c>
      <c r="D273">
        <v>1</v>
      </c>
      <c r="E273">
        <v>0</v>
      </c>
      <c r="F273">
        <v>15.363899999999999</v>
      </c>
      <c r="G273">
        <v>2.3319000000000001</v>
      </c>
      <c r="H273">
        <v>15.342700000000001</v>
      </c>
      <c r="I273">
        <v>1</v>
      </c>
      <c r="J273">
        <v>0</v>
      </c>
      <c r="K273">
        <v>0</v>
      </c>
      <c r="L273">
        <f t="shared" si="28"/>
        <v>0</v>
      </c>
      <c r="M273">
        <f t="shared" si="29"/>
        <v>0</v>
      </c>
      <c r="N273">
        <f t="shared" si="32"/>
        <v>0</v>
      </c>
      <c r="O273">
        <f t="shared" si="33"/>
        <v>0</v>
      </c>
      <c r="P273">
        <f t="shared" si="30"/>
        <v>66</v>
      </c>
      <c r="Q273">
        <f>VLOOKUP(C273,Locs!A:C,3,0)</f>
        <v>38</v>
      </c>
      <c r="R273">
        <f>VLOOKUP(C273,Locs!A:F,6,0)</f>
        <v>1</v>
      </c>
      <c r="S273">
        <f t="shared" si="31"/>
        <v>0</v>
      </c>
      <c r="T273" t="s">
        <v>595</v>
      </c>
      <c r="U273">
        <v>66</v>
      </c>
    </row>
    <row r="274" spans="1:21" x14ac:dyDescent="0.45">
      <c r="A274">
        <v>268</v>
      </c>
      <c r="B274" t="str">
        <f t="shared" si="34"/>
        <v>task_id_755.dfy-2</v>
      </c>
      <c r="C274" t="s">
        <v>80</v>
      </c>
      <c r="D274">
        <v>2</v>
      </c>
      <c r="E274">
        <v>0</v>
      </c>
      <c r="F274">
        <v>12.6028</v>
      </c>
      <c r="G274">
        <v>2.3595999999999999</v>
      </c>
      <c r="H274">
        <v>12.6005</v>
      </c>
      <c r="I274">
        <v>1</v>
      </c>
      <c r="J274">
        <v>0</v>
      </c>
      <c r="K274">
        <v>0</v>
      </c>
      <c r="L274">
        <f t="shared" si="28"/>
        <v>0</v>
      </c>
      <c r="M274">
        <f t="shared" si="29"/>
        <v>0</v>
      </c>
      <c r="N274">
        <f t="shared" si="32"/>
        <v>0</v>
      </c>
      <c r="O274">
        <f t="shared" si="33"/>
        <v>0</v>
      </c>
      <c r="P274">
        <f t="shared" si="30"/>
        <v>69</v>
      </c>
      <c r="Q274">
        <f>VLOOKUP(C274,Locs!A:C,3,0)</f>
        <v>38</v>
      </c>
      <c r="R274">
        <f>VLOOKUP(C274,Locs!A:F,6,0)</f>
        <v>1</v>
      </c>
      <c r="S274">
        <f t="shared" si="31"/>
        <v>0</v>
      </c>
      <c r="T274" t="s">
        <v>596</v>
      </c>
      <c r="U274">
        <v>69</v>
      </c>
    </row>
    <row r="275" spans="1:21" x14ac:dyDescent="0.45">
      <c r="A275">
        <v>269</v>
      </c>
      <c r="B275" t="str">
        <f t="shared" si="34"/>
        <v>task_id_755.dfy-3</v>
      </c>
      <c r="C275" t="s">
        <v>80</v>
      </c>
      <c r="D275">
        <v>3</v>
      </c>
      <c r="E275">
        <v>0</v>
      </c>
      <c r="F275">
        <v>12.8843</v>
      </c>
      <c r="G275">
        <v>2.3428</v>
      </c>
      <c r="H275">
        <v>12.8819</v>
      </c>
      <c r="I275">
        <v>1</v>
      </c>
      <c r="J275">
        <v>0</v>
      </c>
      <c r="K275">
        <v>0</v>
      </c>
      <c r="L275">
        <f t="shared" si="28"/>
        <v>0</v>
      </c>
      <c r="M275">
        <f t="shared" si="29"/>
        <v>0</v>
      </c>
      <c r="N275">
        <f t="shared" si="32"/>
        <v>0</v>
      </c>
      <c r="O275">
        <f t="shared" si="33"/>
        <v>0</v>
      </c>
      <c r="P275">
        <f t="shared" si="30"/>
        <v>69</v>
      </c>
      <c r="Q275">
        <f>VLOOKUP(C275,Locs!A:C,3,0)</f>
        <v>38</v>
      </c>
      <c r="R275">
        <f>VLOOKUP(C275,Locs!A:F,6,0)</f>
        <v>1</v>
      </c>
      <c r="S275">
        <f t="shared" si="31"/>
        <v>0</v>
      </c>
      <c r="T275" t="s">
        <v>597</v>
      </c>
      <c r="U275">
        <v>69</v>
      </c>
    </row>
    <row r="276" spans="1:21" x14ac:dyDescent="0.45">
      <c r="A276">
        <v>270</v>
      </c>
      <c r="B276" t="str">
        <f t="shared" si="34"/>
        <v>task_id_755.dfy-4</v>
      </c>
      <c r="C276" t="s">
        <v>80</v>
      </c>
      <c r="D276">
        <v>4</v>
      </c>
      <c r="E276">
        <v>0</v>
      </c>
      <c r="F276">
        <v>13.4008</v>
      </c>
      <c r="G276">
        <v>2.3595999999999999</v>
      </c>
      <c r="H276">
        <v>13.3979</v>
      </c>
      <c r="I276">
        <v>1</v>
      </c>
      <c r="J276">
        <v>0</v>
      </c>
      <c r="K276">
        <v>0</v>
      </c>
      <c r="L276">
        <f t="shared" si="28"/>
        <v>0</v>
      </c>
      <c r="M276">
        <f t="shared" si="29"/>
        <v>0</v>
      </c>
      <c r="N276">
        <f t="shared" si="32"/>
        <v>0</v>
      </c>
      <c r="O276">
        <f t="shared" si="33"/>
        <v>0</v>
      </c>
      <c r="P276">
        <f t="shared" si="30"/>
        <v>69</v>
      </c>
      <c r="Q276">
        <f>VLOOKUP(C276,Locs!A:C,3,0)</f>
        <v>38</v>
      </c>
      <c r="R276">
        <f>VLOOKUP(C276,Locs!A:F,6,0)</f>
        <v>1</v>
      </c>
      <c r="S276">
        <f t="shared" si="31"/>
        <v>0</v>
      </c>
      <c r="T276" t="s">
        <v>1007</v>
      </c>
      <c r="U276">
        <v>69</v>
      </c>
    </row>
    <row r="277" spans="1:21" x14ac:dyDescent="0.45">
      <c r="A277">
        <v>271</v>
      </c>
      <c r="B277" t="str">
        <f t="shared" si="34"/>
        <v>task_id_755.dfy-5</v>
      </c>
      <c r="C277" t="s">
        <v>80</v>
      </c>
      <c r="D277">
        <v>5</v>
      </c>
      <c r="E277">
        <v>0</v>
      </c>
      <c r="F277">
        <v>15.3119</v>
      </c>
      <c r="G277">
        <v>2.3978000000000002</v>
      </c>
      <c r="H277">
        <v>15.3096</v>
      </c>
      <c r="I277">
        <v>1</v>
      </c>
      <c r="J277">
        <v>0</v>
      </c>
      <c r="K277">
        <v>0</v>
      </c>
      <c r="L277">
        <f t="shared" si="28"/>
        <v>0</v>
      </c>
      <c r="M277">
        <f t="shared" si="29"/>
        <v>0</v>
      </c>
      <c r="N277">
        <f t="shared" si="32"/>
        <v>0</v>
      </c>
      <c r="O277">
        <f t="shared" si="33"/>
        <v>0</v>
      </c>
      <c r="P277">
        <f t="shared" si="30"/>
        <v>66</v>
      </c>
      <c r="Q277">
        <f>VLOOKUP(C277,Locs!A:C,3,0)</f>
        <v>38</v>
      </c>
      <c r="R277">
        <f>VLOOKUP(C277,Locs!A:F,6,0)</f>
        <v>1</v>
      </c>
      <c r="S277">
        <f t="shared" si="31"/>
        <v>0</v>
      </c>
      <c r="T277" t="s">
        <v>1008</v>
      </c>
      <c r="U277">
        <v>66</v>
      </c>
    </row>
    <row r="278" spans="1:21" x14ac:dyDescent="0.45">
      <c r="A278">
        <v>272</v>
      </c>
      <c r="B278" t="str">
        <f t="shared" si="34"/>
        <v>task_id_760.dfy-1</v>
      </c>
      <c r="C278" t="s">
        <v>81</v>
      </c>
      <c r="D278">
        <v>1</v>
      </c>
      <c r="E278">
        <v>0</v>
      </c>
      <c r="F278">
        <v>5.2766999999999999</v>
      </c>
      <c r="G278">
        <v>1.3225</v>
      </c>
      <c r="H278">
        <v>5.2542</v>
      </c>
      <c r="I278">
        <v>1</v>
      </c>
      <c r="J278">
        <v>0</v>
      </c>
      <c r="K278">
        <v>0</v>
      </c>
      <c r="L278">
        <f t="shared" si="28"/>
        <v>0</v>
      </c>
      <c r="M278">
        <f t="shared" si="29"/>
        <v>0</v>
      </c>
      <c r="N278">
        <f t="shared" si="32"/>
        <v>0</v>
      </c>
      <c r="O278">
        <f t="shared" si="33"/>
        <v>0</v>
      </c>
      <c r="P278">
        <f t="shared" si="30"/>
        <v>27</v>
      </c>
      <c r="Q278">
        <f>VLOOKUP(C278,Locs!A:C,3,0)</f>
        <v>28</v>
      </c>
      <c r="R278">
        <f>VLOOKUP(C278,Locs!A:F,6,0)</f>
        <v>1</v>
      </c>
      <c r="S278">
        <f t="shared" si="31"/>
        <v>0</v>
      </c>
      <c r="T278" t="s">
        <v>598</v>
      </c>
      <c r="U278">
        <v>27</v>
      </c>
    </row>
    <row r="279" spans="1:21" x14ac:dyDescent="0.45">
      <c r="A279">
        <v>273</v>
      </c>
      <c r="B279" t="str">
        <f t="shared" si="34"/>
        <v>task_id_760.dfy-2</v>
      </c>
      <c r="C279" t="s">
        <v>81</v>
      </c>
      <c r="D279">
        <v>2</v>
      </c>
      <c r="E279">
        <v>0</v>
      </c>
      <c r="F279">
        <v>5.2481</v>
      </c>
      <c r="G279">
        <v>1.1617999999999999</v>
      </c>
      <c r="H279">
        <v>5.2455999999999996</v>
      </c>
      <c r="I279">
        <v>1</v>
      </c>
      <c r="J279">
        <v>0</v>
      </c>
      <c r="K279">
        <v>0</v>
      </c>
      <c r="L279">
        <f t="shared" si="28"/>
        <v>0</v>
      </c>
      <c r="M279">
        <f t="shared" si="29"/>
        <v>0</v>
      </c>
      <c r="N279">
        <f t="shared" si="32"/>
        <v>0</v>
      </c>
      <c r="O279">
        <f t="shared" si="33"/>
        <v>0</v>
      </c>
      <c r="P279">
        <f t="shared" si="30"/>
        <v>27</v>
      </c>
      <c r="Q279">
        <f>VLOOKUP(C279,Locs!A:C,3,0)</f>
        <v>28</v>
      </c>
      <c r="R279">
        <f>VLOOKUP(C279,Locs!A:F,6,0)</f>
        <v>1</v>
      </c>
      <c r="S279">
        <f t="shared" si="31"/>
        <v>0</v>
      </c>
      <c r="T279" t="s">
        <v>599</v>
      </c>
      <c r="U279">
        <v>27</v>
      </c>
    </row>
    <row r="280" spans="1:21" x14ac:dyDescent="0.45">
      <c r="A280">
        <v>274</v>
      </c>
      <c r="B280" t="str">
        <f t="shared" si="34"/>
        <v>task_id_760.dfy-3</v>
      </c>
      <c r="C280" t="s">
        <v>81</v>
      </c>
      <c r="D280">
        <v>3</v>
      </c>
      <c r="E280">
        <v>0</v>
      </c>
      <c r="F280">
        <v>4.7453000000000003</v>
      </c>
      <c r="G280">
        <v>1.1954</v>
      </c>
      <c r="H280">
        <v>4.7426000000000004</v>
      </c>
      <c r="I280">
        <v>1</v>
      </c>
      <c r="J280">
        <v>0</v>
      </c>
      <c r="K280">
        <v>0</v>
      </c>
      <c r="L280">
        <f t="shared" si="28"/>
        <v>0</v>
      </c>
      <c r="M280">
        <f t="shared" si="29"/>
        <v>0</v>
      </c>
      <c r="N280">
        <f t="shared" si="32"/>
        <v>0</v>
      </c>
      <c r="O280">
        <f t="shared" si="33"/>
        <v>0</v>
      </c>
      <c r="P280">
        <f t="shared" si="30"/>
        <v>27</v>
      </c>
      <c r="Q280">
        <f>VLOOKUP(C280,Locs!A:C,3,0)</f>
        <v>28</v>
      </c>
      <c r="R280">
        <f>VLOOKUP(C280,Locs!A:F,6,0)</f>
        <v>1</v>
      </c>
      <c r="S280">
        <f t="shared" si="31"/>
        <v>0</v>
      </c>
      <c r="T280" t="s">
        <v>600</v>
      </c>
      <c r="U280">
        <v>27</v>
      </c>
    </row>
    <row r="281" spans="1:21" x14ac:dyDescent="0.45">
      <c r="A281">
        <v>275</v>
      </c>
      <c r="B281" t="str">
        <f t="shared" si="34"/>
        <v>task_id_760.dfy-4</v>
      </c>
      <c r="C281" t="s">
        <v>81</v>
      </c>
      <c r="D281">
        <v>4</v>
      </c>
      <c r="E281">
        <v>0</v>
      </c>
      <c r="F281">
        <v>5.1295000000000002</v>
      </c>
      <c r="G281">
        <v>1.1891</v>
      </c>
      <c r="H281">
        <v>5.1272000000000002</v>
      </c>
      <c r="I281">
        <v>1</v>
      </c>
      <c r="J281">
        <v>0</v>
      </c>
      <c r="K281">
        <v>0</v>
      </c>
      <c r="L281">
        <f t="shared" si="28"/>
        <v>0</v>
      </c>
      <c r="M281">
        <f t="shared" si="29"/>
        <v>0</v>
      </c>
      <c r="N281">
        <f t="shared" si="32"/>
        <v>0</v>
      </c>
      <c r="O281">
        <f t="shared" si="33"/>
        <v>0</v>
      </c>
      <c r="P281">
        <f t="shared" si="30"/>
        <v>27</v>
      </c>
      <c r="Q281">
        <f>VLOOKUP(C281,Locs!A:C,3,0)</f>
        <v>28</v>
      </c>
      <c r="R281">
        <f>VLOOKUP(C281,Locs!A:F,6,0)</f>
        <v>1</v>
      </c>
      <c r="S281">
        <f t="shared" si="31"/>
        <v>0</v>
      </c>
      <c r="T281" t="s">
        <v>743</v>
      </c>
      <c r="U281">
        <v>27</v>
      </c>
    </row>
    <row r="282" spans="1:21" x14ac:dyDescent="0.45">
      <c r="A282">
        <v>276</v>
      </c>
      <c r="B282" t="str">
        <f t="shared" si="34"/>
        <v>task_id_760.dfy-5</v>
      </c>
      <c r="C282" t="s">
        <v>81</v>
      </c>
      <c r="D282">
        <v>5</v>
      </c>
      <c r="E282">
        <v>0</v>
      </c>
      <c r="F282">
        <v>4.9332000000000003</v>
      </c>
      <c r="G282">
        <v>1.1851</v>
      </c>
      <c r="H282">
        <v>4.9307999999999996</v>
      </c>
      <c r="I282">
        <v>1</v>
      </c>
      <c r="J282">
        <v>0</v>
      </c>
      <c r="K282">
        <v>0</v>
      </c>
      <c r="L282">
        <f t="shared" si="28"/>
        <v>0</v>
      </c>
      <c r="M282">
        <f t="shared" si="29"/>
        <v>0</v>
      </c>
      <c r="N282">
        <f t="shared" si="32"/>
        <v>0</v>
      </c>
      <c r="O282">
        <f t="shared" si="33"/>
        <v>0</v>
      </c>
      <c r="P282">
        <f t="shared" si="30"/>
        <v>27</v>
      </c>
      <c r="Q282">
        <f>VLOOKUP(C282,Locs!A:C,3,0)</f>
        <v>28</v>
      </c>
      <c r="R282">
        <f>VLOOKUP(C282,Locs!A:F,6,0)</f>
        <v>1</v>
      </c>
      <c r="S282">
        <f t="shared" si="31"/>
        <v>0</v>
      </c>
      <c r="T282" t="s">
        <v>744</v>
      </c>
      <c r="U282">
        <v>27</v>
      </c>
    </row>
    <row r="283" spans="1:21" x14ac:dyDescent="0.45">
      <c r="A283">
        <v>277</v>
      </c>
      <c r="B283" t="str">
        <f t="shared" si="34"/>
        <v>task_id_769.dfy-1</v>
      </c>
      <c r="C283" t="s">
        <v>82</v>
      </c>
      <c r="D283">
        <v>1</v>
      </c>
      <c r="E283">
        <v>0</v>
      </c>
      <c r="F283">
        <v>7.1661000000000001</v>
      </c>
      <c r="G283">
        <v>1.2049000000000001</v>
      </c>
      <c r="H283">
        <v>7.1436000000000002</v>
      </c>
      <c r="I283">
        <v>-1</v>
      </c>
      <c r="J283">
        <v>0</v>
      </c>
      <c r="K283">
        <v>0</v>
      </c>
      <c r="L283">
        <f t="shared" si="28"/>
        <v>0</v>
      </c>
      <c r="M283">
        <f t="shared" si="29"/>
        <v>0</v>
      </c>
      <c r="N283">
        <f t="shared" si="32"/>
        <v>0</v>
      </c>
      <c r="O283">
        <f t="shared" si="33"/>
        <v>0</v>
      </c>
      <c r="P283">
        <f t="shared" si="30"/>
        <v>32</v>
      </c>
      <c r="Q283">
        <f>VLOOKUP(C283,Locs!A:C,3,0)</f>
        <v>33</v>
      </c>
      <c r="R283">
        <f>VLOOKUP(C283,Locs!A:F,6,0)</f>
        <v>2</v>
      </c>
      <c r="S283">
        <f t="shared" si="31"/>
        <v>0</v>
      </c>
      <c r="T283" t="s">
        <v>601</v>
      </c>
      <c r="U283">
        <v>32</v>
      </c>
    </row>
    <row r="284" spans="1:21" x14ac:dyDescent="0.45">
      <c r="A284">
        <v>278</v>
      </c>
      <c r="B284" t="str">
        <f t="shared" si="34"/>
        <v>task_id_769.dfy-2</v>
      </c>
      <c r="C284" t="s">
        <v>82</v>
      </c>
      <c r="D284">
        <v>2</v>
      </c>
      <c r="E284">
        <v>0</v>
      </c>
      <c r="F284">
        <v>6.8417000000000003</v>
      </c>
      <c r="G284">
        <v>1.2010000000000001</v>
      </c>
      <c r="H284">
        <v>6.8394000000000004</v>
      </c>
      <c r="I284">
        <v>-1</v>
      </c>
      <c r="J284">
        <v>0</v>
      </c>
      <c r="K284">
        <v>0</v>
      </c>
      <c r="L284">
        <f t="shared" si="28"/>
        <v>0</v>
      </c>
      <c r="M284">
        <f t="shared" si="29"/>
        <v>0</v>
      </c>
      <c r="N284">
        <f t="shared" si="32"/>
        <v>0</v>
      </c>
      <c r="O284">
        <f t="shared" si="33"/>
        <v>0</v>
      </c>
      <c r="P284">
        <f t="shared" si="30"/>
        <v>32</v>
      </c>
      <c r="Q284">
        <f>VLOOKUP(C284,Locs!A:C,3,0)</f>
        <v>33</v>
      </c>
      <c r="R284">
        <f>VLOOKUP(C284,Locs!A:F,6,0)</f>
        <v>2</v>
      </c>
      <c r="S284">
        <f t="shared" si="31"/>
        <v>0</v>
      </c>
      <c r="T284" t="s">
        <v>602</v>
      </c>
      <c r="U284">
        <v>32</v>
      </c>
    </row>
    <row r="285" spans="1:21" x14ac:dyDescent="0.45">
      <c r="A285">
        <v>279</v>
      </c>
      <c r="B285" t="str">
        <f t="shared" si="34"/>
        <v>task_id_769.dfy-3</v>
      </c>
      <c r="C285" t="s">
        <v>82</v>
      </c>
      <c r="D285">
        <v>3</v>
      </c>
      <c r="E285">
        <v>0</v>
      </c>
      <c r="F285">
        <v>8.0282</v>
      </c>
      <c r="G285">
        <v>2.2421000000000002</v>
      </c>
      <c r="H285">
        <v>8.0256000000000007</v>
      </c>
      <c r="I285">
        <v>-1</v>
      </c>
      <c r="J285">
        <v>0</v>
      </c>
      <c r="K285">
        <v>0</v>
      </c>
      <c r="L285">
        <f t="shared" si="28"/>
        <v>0</v>
      </c>
      <c r="M285">
        <f t="shared" si="29"/>
        <v>0</v>
      </c>
      <c r="N285">
        <f t="shared" si="32"/>
        <v>0</v>
      </c>
      <c r="O285">
        <f t="shared" si="33"/>
        <v>0</v>
      </c>
      <c r="P285">
        <f t="shared" si="30"/>
        <v>34</v>
      </c>
      <c r="Q285">
        <f>VLOOKUP(C285,Locs!A:C,3,0)</f>
        <v>33</v>
      </c>
      <c r="R285">
        <f>VLOOKUP(C285,Locs!A:F,6,0)</f>
        <v>2</v>
      </c>
      <c r="S285">
        <f t="shared" si="31"/>
        <v>0</v>
      </c>
      <c r="T285" t="s">
        <v>603</v>
      </c>
      <c r="U285">
        <v>34</v>
      </c>
    </row>
    <row r="286" spans="1:21" x14ac:dyDescent="0.45">
      <c r="A286">
        <v>280</v>
      </c>
      <c r="B286" t="str">
        <f t="shared" si="34"/>
        <v>task_id_769.dfy-4</v>
      </c>
      <c r="C286" t="s">
        <v>82</v>
      </c>
      <c r="D286">
        <v>4</v>
      </c>
      <c r="E286">
        <v>0</v>
      </c>
      <c r="F286">
        <v>14.6953</v>
      </c>
      <c r="G286">
        <v>1.4635</v>
      </c>
      <c r="H286">
        <v>14.693199999999999</v>
      </c>
      <c r="I286">
        <v>-1</v>
      </c>
      <c r="J286">
        <v>0</v>
      </c>
      <c r="K286">
        <v>0</v>
      </c>
      <c r="L286">
        <f t="shared" si="28"/>
        <v>0</v>
      </c>
      <c r="M286">
        <f t="shared" si="29"/>
        <v>0</v>
      </c>
      <c r="N286">
        <f t="shared" si="32"/>
        <v>0</v>
      </c>
      <c r="O286">
        <f t="shared" si="33"/>
        <v>0</v>
      </c>
      <c r="P286">
        <f t="shared" si="30"/>
        <v>34</v>
      </c>
      <c r="Q286">
        <f>VLOOKUP(C286,Locs!A:C,3,0)</f>
        <v>33</v>
      </c>
      <c r="R286">
        <f>VLOOKUP(C286,Locs!A:F,6,0)</f>
        <v>2</v>
      </c>
      <c r="S286">
        <f t="shared" si="31"/>
        <v>0</v>
      </c>
      <c r="T286" t="s">
        <v>1012</v>
      </c>
      <c r="U286">
        <v>34</v>
      </c>
    </row>
    <row r="287" spans="1:21" x14ac:dyDescent="0.45">
      <c r="A287">
        <v>281</v>
      </c>
      <c r="B287" t="str">
        <f t="shared" si="34"/>
        <v>task_id_769.dfy-5</v>
      </c>
      <c r="C287" t="s">
        <v>82</v>
      </c>
      <c r="D287">
        <v>5</v>
      </c>
      <c r="E287">
        <v>0</v>
      </c>
      <c r="F287">
        <v>7.3074000000000003</v>
      </c>
      <c r="G287">
        <v>1.2763</v>
      </c>
      <c r="H287">
        <v>7.3051000000000004</v>
      </c>
      <c r="I287">
        <v>-1</v>
      </c>
      <c r="J287">
        <v>0</v>
      </c>
      <c r="K287">
        <v>0</v>
      </c>
      <c r="L287">
        <f t="shared" si="28"/>
        <v>0</v>
      </c>
      <c r="M287">
        <f t="shared" si="29"/>
        <v>0</v>
      </c>
      <c r="N287">
        <f t="shared" si="32"/>
        <v>0</v>
      </c>
      <c r="O287">
        <f t="shared" si="33"/>
        <v>0</v>
      </c>
      <c r="P287">
        <f t="shared" si="30"/>
        <v>34</v>
      </c>
      <c r="Q287">
        <f>VLOOKUP(C287,Locs!A:C,3,0)</f>
        <v>33</v>
      </c>
      <c r="R287">
        <f>VLOOKUP(C287,Locs!A:F,6,0)</f>
        <v>2</v>
      </c>
      <c r="S287">
        <f t="shared" si="31"/>
        <v>0</v>
      </c>
      <c r="T287" t="s">
        <v>1013</v>
      </c>
      <c r="U287">
        <v>34</v>
      </c>
    </row>
    <row r="288" spans="1:21" x14ac:dyDescent="0.45">
      <c r="A288">
        <v>282</v>
      </c>
      <c r="B288" t="str">
        <f t="shared" si="34"/>
        <v>task_id_770.dfy-1</v>
      </c>
      <c r="C288" t="s">
        <v>83</v>
      </c>
      <c r="D288">
        <v>1</v>
      </c>
      <c r="E288">
        <v>0</v>
      </c>
      <c r="F288">
        <v>6.8491</v>
      </c>
      <c r="G288">
        <v>62.441299999999998</v>
      </c>
      <c r="H288">
        <v>6.8277999999999999</v>
      </c>
      <c r="I288">
        <v>-1</v>
      </c>
      <c r="J288">
        <v>0</v>
      </c>
      <c r="K288">
        <v>0</v>
      </c>
      <c r="L288">
        <f t="shared" si="28"/>
        <v>0</v>
      </c>
      <c r="M288">
        <f t="shared" si="29"/>
        <v>0</v>
      </c>
      <c r="N288">
        <f t="shared" si="32"/>
        <v>0</v>
      </c>
      <c r="O288">
        <f t="shared" si="33"/>
        <v>0</v>
      </c>
      <c r="P288">
        <f t="shared" si="30"/>
        <v>30</v>
      </c>
      <c r="Q288">
        <f>VLOOKUP(C288,Locs!A:C,3,0)</f>
        <v>23</v>
      </c>
      <c r="R288">
        <f>VLOOKUP(C288,Locs!A:F,6,0)</f>
        <v>0</v>
      </c>
      <c r="S288">
        <f t="shared" si="31"/>
        <v>0</v>
      </c>
      <c r="T288" t="s">
        <v>604</v>
      </c>
      <c r="U288">
        <v>30</v>
      </c>
    </row>
    <row r="289" spans="1:21" x14ac:dyDescent="0.45">
      <c r="A289">
        <v>283</v>
      </c>
      <c r="B289" t="str">
        <f t="shared" si="34"/>
        <v>task_id_770.dfy-2</v>
      </c>
      <c r="C289" t="s">
        <v>83</v>
      </c>
      <c r="D289">
        <v>2</v>
      </c>
      <c r="E289">
        <v>0</v>
      </c>
      <c r="F289">
        <v>6.5578000000000003</v>
      </c>
      <c r="G289">
        <v>62.410699999999999</v>
      </c>
      <c r="H289">
        <v>6.5552000000000001</v>
      </c>
      <c r="I289">
        <v>-1</v>
      </c>
      <c r="J289">
        <v>0</v>
      </c>
      <c r="K289">
        <v>0</v>
      </c>
      <c r="L289">
        <f t="shared" si="28"/>
        <v>0</v>
      </c>
      <c r="M289">
        <f t="shared" si="29"/>
        <v>0</v>
      </c>
      <c r="N289">
        <f t="shared" si="32"/>
        <v>0</v>
      </c>
      <c r="O289">
        <f t="shared" si="33"/>
        <v>0</v>
      </c>
      <c r="P289">
        <f t="shared" si="30"/>
        <v>30</v>
      </c>
      <c r="Q289">
        <f>VLOOKUP(C289,Locs!A:C,3,0)</f>
        <v>23</v>
      </c>
      <c r="R289">
        <f>VLOOKUP(C289,Locs!A:F,6,0)</f>
        <v>0</v>
      </c>
      <c r="S289">
        <f t="shared" si="31"/>
        <v>0</v>
      </c>
      <c r="T289" t="s">
        <v>605</v>
      </c>
      <c r="U289">
        <v>30</v>
      </c>
    </row>
    <row r="290" spans="1:21" x14ac:dyDescent="0.45">
      <c r="A290">
        <v>284</v>
      </c>
      <c r="B290" t="str">
        <f t="shared" si="34"/>
        <v>task_id_770.dfy-3</v>
      </c>
      <c r="C290" t="s">
        <v>83</v>
      </c>
      <c r="D290">
        <v>3</v>
      </c>
      <c r="E290">
        <v>0</v>
      </c>
      <c r="F290">
        <v>6.0223000000000004</v>
      </c>
      <c r="G290">
        <v>62.330300000000001</v>
      </c>
      <c r="H290">
        <v>6.02</v>
      </c>
      <c r="I290">
        <v>-1</v>
      </c>
      <c r="J290">
        <v>0</v>
      </c>
      <c r="K290">
        <v>0</v>
      </c>
      <c r="L290">
        <f t="shared" si="28"/>
        <v>0</v>
      </c>
      <c r="M290">
        <f t="shared" si="29"/>
        <v>0</v>
      </c>
      <c r="N290">
        <f t="shared" si="32"/>
        <v>0</v>
      </c>
      <c r="O290">
        <f t="shared" si="33"/>
        <v>0</v>
      </c>
      <c r="P290">
        <f t="shared" si="30"/>
        <v>30</v>
      </c>
      <c r="Q290">
        <f>VLOOKUP(C290,Locs!A:C,3,0)</f>
        <v>23</v>
      </c>
      <c r="R290">
        <f>VLOOKUP(C290,Locs!A:F,6,0)</f>
        <v>0</v>
      </c>
      <c r="S290">
        <f t="shared" si="31"/>
        <v>0</v>
      </c>
      <c r="T290" t="s">
        <v>606</v>
      </c>
      <c r="U290">
        <v>30</v>
      </c>
    </row>
    <row r="291" spans="1:21" x14ac:dyDescent="0.45">
      <c r="A291">
        <v>285</v>
      </c>
      <c r="B291" t="str">
        <f t="shared" si="34"/>
        <v>task_id_770.dfy-4</v>
      </c>
      <c r="C291" t="s">
        <v>83</v>
      </c>
      <c r="D291">
        <v>4</v>
      </c>
      <c r="E291">
        <v>0</v>
      </c>
      <c r="F291">
        <v>6.8516000000000004</v>
      </c>
      <c r="G291">
        <v>62.279800000000002</v>
      </c>
      <c r="H291">
        <v>6.8486000000000002</v>
      </c>
      <c r="I291">
        <v>-1</v>
      </c>
      <c r="J291">
        <v>0</v>
      </c>
      <c r="K291">
        <v>0</v>
      </c>
      <c r="L291">
        <f t="shared" si="28"/>
        <v>0</v>
      </c>
      <c r="M291">
        <f t="shared" si="29"/>
        <v>0</v>
      </c>
      <c r="N291">
        <f t="shared" si="32"/>
        <v>0</v>
      </c>
      <c r="O291">
        <f t="shared" si="33"/>
        <v>0</v>
      </c>
      <c r="P291">
        <f t="shared" si="30"/>
        <v>30</v>
      </c>
      <c r="Q291">
        <f>VLOOKUP(C291,Locs!A:C,3,0)</f>
        <v>23</v>
      </c>
      <c r="R291">
        <f>VLOOKUP(C291,Locs!A:F,6,0)</f>
        <v>0</v>
      </c>
      <c r="S291">
        <f t="shared" si="31"/>
        <v>0</v>
      </c>
      <c r="T291" t="s">
        <v>1136</v>
      </c>
      <c r="U291">
        <v>30</v>
      </c>
    </row>
    <row r="292" spans="1:21" x14ac:dyDescent="0.45">
      <c r="A292">
        <v>286</v>
      </c>
      <c r="B292" t="str">
        <f t="shared" si="34"/>
        <v>task_id_770.dfy-5</v>
      </c>
      <c r="C292" t="s">
        <v>83</v>
      </c>
      <c r="D292">
        <v>5</v>
      </c>
      <c r="E292">
        <v>0</v>
      </c>
      <c r="F292">
        <v>33.307899999999997</v>
      </c>
      <c r="G292">
        <v>61.326599999999999</v>
      </c>
      <c r="H292">
        <v>33.306600000000003</v>
      </c>
      <c r="I292">
        <v>-1</v>
      </c>
      <c r="J292">
        <v>0</v>
      </c>
      <c r="K292">
        <v>0</v>
      </c>
      <c r="L292">
        <f t="shared" si="28"/>
        <v>0</v>
      </c>
      <c r="M292">
        <f t="shared" si="29"/>
        <v>0</v>
      </c>
      <c r="N292">
        <f t="shared" si="32"/>
        <v>0</v>
      </c>
      <c r="O292">
        <f t="shared" si="33"/>
        <v>0</v>
      </c>
      <c r="P292">
        <f t="shared" si="30"/>
        <v>30</v>
      </c>
      <c r="Q292">
        <f>VLOOKUP(C292,Locs!A:C,3,0)</f>
        <v>23</v>
      </c>
      <c r="R292">
        <f>VLOOKUP(C292,Locs!A:F,6,0)</f>
        <v>0</v>
      </c>
      <c r="S292">
        <f t="shared" si="31"/>
        <v>0</v>
      </c>
      <c r="T292" t="s">
        <v>1137</v>
      </c>
      <c r="U292">
        <v>30</v>
      </c>
    </row>
    <row r="293" spans="1:21" x14ac:dyDescent="0.45">
      <c r="A293">
        <v>287</v>
      </c>
      <c r="B293" t="str">
        <f t="shared" si="34"/>
        <v>task_id_775.dfy-1</v>
      </c>
      <c r="C293" t="s">
        <v>84</v>
      </c>
      <c r="D293">
        <v>1</v>
      </c>
      <c r="E293">
        <v>0</v>
      </c>
      <c r="F293">
        <v>5.4775</v>
      </c>
      <c r="G293">
        <v>2.3007</v>
      </c>
      <c r="H293">
        <v>5.4608999999999996</v>
      </c>
      <c r="I293">
        <v>1</v>
      </c>
      <c r="J293">
        <v>0</v>
      </c>
      <c r="K293">
        <v>0</v>
      </c>
      <c r="L293">
        <f t="shared" si="28"/>
        <v>0</v>
      </c>
      <c r="M293">
        <f t="shared" si="29"/>
        <v>0</v>
      </c>
      <c r="N293">
        <f t="shared" si="32"/>
        <v>0</v>
      </c>
      <c r="O293">
        <f t="shared" si="33"/>
        <v>0</v>
      </c>
      <c r="P293">
        <f t="shared" si="30"/>
        <v>23</v>
      </c>
      <c r="Q293">
        <f>VLOOKUP(C293,Locs!A:C,3,0)</f>
        <v>24</v>
      </c>
      <c r="R293">
        <f>VLOOKUP(C293,Locs!A:F,6,0)</f>
        <v>1</v>
      </c>
      <c r="S293">
        <f t="shared" si="31"/>
        <v>0</v>
      </c>
      <c r="T293" t="s">
        <v>607</v>
      </c>
      <c r="U293">
        <v>23</v>
      </c>
    </row>
    <row r="294" spans="1:21" x14ac:dyDescent="0.45">
      <c r="A294">
        <v>288</v>
      </c>
      <c r="B294" t="str">
        <f t="shared" si="34"/>
        <v>task_id_775.dfy-2</v>
      </c>
      <c r="C294" t="s">
        <v>84</v>
      </c>
      <c r="D294">
        <v>2</v>
      </c>
      <c r="E294">
        <v>0</v>
      </c>
      <c r="F294">
        <v>5.0212000000000003</v>
      </c>
      <c r="G294">
        <v>2.2608999999999999</v>
      </c>
      <c r="H294">
        <v>5.0183999999999997</v>
      </c>
      <c r="I294">
        <v>1</v>
      </c>
      <c r="J294">
        <v>0</v>
      </c>
      <c r="K294">
        <v>0</v>
      </c>
      <c r="L294">
        <f t="shared" si="28"/>
        <v>0</v>
      </c>
      <c r="M294">
        <f t="shared" si="29"/>
        <v>0</v>
      </c>
      <c r="N294">
        <f t="shared" si="32"/>
        <v>0</v>
      </c>
      <c r="O294">
        <f t="shared" si="33"/>
        <v>0</v>
      </c>
      <c r="P294">
        <f t="shared" si="30"/>
        <v>23</v>
      </c>
      <c r="Q294">
        <f>VLOOKUP(C294,Locs!A:C,3,0)</f>
        <v>24</v>
      </c>
      <c r="R294">
        <f>VLOOKUP(C294,Locs!A:F,6,0)</f>
        <v>1</v>
      </c>
      <c r="S294">
        <f t="shared" si="31"/>
        <v>0</v>
      </c>
      <c r="T294" t="s">
        <v>608</v>
      </c>
      <c r="U294">
        <v>23</v>
      </c>
    </row>
    <row r="295" spans="1:21" x14ac:dyDescent="0.45">
      <c r="A295">
        <v>289</v>
      </c>
      <c r="B295" t="str">
        <f t="shared" si="34"/>
        <v>task_id_775.dfy-3</v>
      </c>
      <c r="C295" t="s">
        <v>84</v>
      </c>
      <c r="D295">
        <v>3</v>
      </c>
      <c r="E295">
        <v>0</v>
      </c>
      <c r="F295">
        <v>5.1021999999999998</v>
      </c>
      <c r="G295">
        <v>2.2437999999999998</v>
      </c>
      <c r="H295">
        <v>5.0983999999999998</v>
      </c>
      <c r="I295">
        <v>1</v>
      </c>
      <c r="J295">
        <v>0</v>
      </c>
      <c r="K295">
        <v>0</v>
      </c>
      <c r="L295">
        <f t="shared" si="28"/>
        <v>0</v>
      </c>
      <c r="M295">
        <f t="shared" si="29"/>
        <v>0</v>
      </c>
      <c r="N295">
        <f t="shared" si="32"/>
        <v>0</v>
      </c>
      <c r="O295">
        <f t="shared" si="33"/>
        <v>0</v>
      </c>
      <c r="P295">
        <f t="shared" si="30"/>
        <v>23</v>
      </c>
      <c r="Q295">
        <f>VLOOKUP(C295,Locs!A:C,3,0)</f>
        <v>24</v>
      </c>
      <c r="R295">
        <f>VLOOKUP(C295,Locs!A:F,6,0)</f>
        <v>1</v>
      </c>
      <c r="S295">
        <f t="shared" si="31"/>
        <v>0</v>
      </c>
      <c r="T295" t="s">
        <v>609</v>
      </c>
      <c r="U295">
        <v>23</v>
      </c>
    </row>
    <row r="296" spans="1:21" x14ac:dyDescent="0.45">
      <c r="A296">
        <v>290</v>
      </c>
      <c r="B296" t="str">
        <f t="shared" si="34"/>
        <v>task_id_775.dfy-4</v>
      </c>
      <c r="C296" t="s">
        <v>84</v>
      </c>
      <c r="D296">
        <v>4</v>
      </c>
      <c r="E296">
        <v>0</v>
      </c>
      <c r="F296">
        <v>5.0887000000000002</v>
      </c>
      <c r="G296">
        <v>2.2389000000000001</v>
      </c>
      <c r="H296">
        <v>5.0820999999999996</v>
      </c>
      <c r="I296">
        <v>1</v>
      </c>
      <c r="J296">
        <v>0</v>
      </c>
      <c r="K296">
        <v>0</v>
      </c>
      <c r="L296">
        <f t="shared" si="28"/>
        <v>0</v>
      </c>
      <c r="M296">
        <f t="shared" si="29"/>
        <v>0</v>
      </c>
      <c r="N296">
        <f t="shared" si="32"/>
        <v>0</v>
      </c>
      <c r="O296">
        <f t="shared" si="33"/>
        <v>0</v>
      </c>
      <c r="P296">
        <f t="shared" si="30"/>
        <v>23</v>
      </c>
      <c r="Q296">
        <f>VLOOKUP(C296,Locs!A:C,3,0)</f>
        <v>24</v>
      </c>
      <c r="R296">
        <f>VLOOKUP(C296,Locs!A:F,6,0)</f>
        <v>1</v>
      </c>
      <c r="S296">
        <f t="shared" si="31"/>
        <v>0</v>
      </c>
      <c r="T296" t="s">
        <v>1018</v>
      </c>
      <c r="U296">
        <v>23</v>
      </c>
    </row>
    <row r="297" spans="1:21" x14ac:dyDescent="0.45">
      <c r="A297">
        <v>291</v>
      </c>
      <c r="B297" t="str">
        <f t="shared" si="34"/>
        <v>task_id_775.dfy-5</v>
      </c>
      <c r="C297" t="s">
        <v>84</v>
      </c>
      <c r="D297">
        <v>5</v>
      </c>
      <c r="E297">
        <v>0</v>
      </c>
      <c r="F297">
        <v>4.4039999999999999</v>
      </c>
      <c r="G297">
        <v>2.2414999999999998</v>
      </c>
      <c r="H297">
        <v>4.4001999999999999</v>
      </c>
      <c r="I297">
        <v>1</v>
      </c>
      <c r="J297">
        <v>0</v>
      </c>
      <c r="K297">
        <v>0</v>
      </c>
      <c r="L297">
        <f t="shared" si="28"/>
        <v>0</v>
      </c>
      <c r="M297">
        <f t="shared" si="29"/>
        <v>0</v>
      </c>
      <c r="N297">
        <f t="shared" si="32"/>
        <v>0</v>
      </c>
      <c r="O297">
        <f t="shared" si="33"/>
        <v>0</v>
      </c>
      <c r="P297">
        <f t="shared" si="30"/>
        <v>23</v>
      </c>
      <c r="Q297">
        <f>VLOOKUP(C297,Locs!A:C,3,0)</f>
        <v>24</v>
      </c>
      <c r="R297">
        <f>VLOOKUP(C297,Locs!A:F,6,0)</f>
        <v>1</v>
      </c>
      <c r="S297">
        <f t="shared" si="31"/>
        <v>0</v>
      </c>
      <c r="T297" t="s">
        <v>1037</v>
      </c>
      <c r="U297">
        <v>23</v>
      </c>
    </row>
    <row r="298" spans="1:21" x14ac:dyDescent="0.45">
      <c r="A298">
        <v>292</v>
      </c>
      <c r="B298" t="str">
        <f t="shared" si="34"/>
        <v>task_id_784.dfy-1</v>
      </c>
      <c r="C298" t="s">
        <v>85</v>
      </c>
      <c r="D298">
        <v>1</v>
      </c>
      <c r="E298">
        <v>0</v>
      </c>
      <c r="F298">
        <v>10.754300000000001</v>
      </c>
      <c r="G298">
        <v>2.3582999999999998</v>
      </c>
      <c r="H298">
        <v>10.727</v>
      </c>
      <c r="I298">
        <v>-1</v>
      </c>
      <c r="J298">
        <v>0</v>
      </c>
      <c r="K298">
        <v>0</v>
      </c>
      <c r="L298">
        <f t="shared" si="28"/>
        <v>0</v>
      </c>
      <c r="M298">
        <f t="shared" si="29"/>
        <v>0</v>
      </c>
      <c r="N298">
        <f t="shared" si="32"/>
        <v>0</v>
      </c>
      <c r="O298">
        <f t="shared" si="33"/>
        <v>0</v>
      </c>
      <c r="P298">
        <f t="shared" si="30"/>
        <v>50</v>
      </c>
      <c r="Q298">
        <f>VLOOKUP(C298,Locs!A:C,3,0)</f>
        <v>57</v>
      </c>
      <c r="R298">
        <f>VLOOKUP(C298,Locs!A:F,6,0)</f>
        <v>4</v>
      </c>
      <c r="S298">
        <f t="shared" si="31"/>
        <v>0</v>
      </c>
      <c r="T298" t="s">
        <v>610</v>
      </c>
      <c r="U298">
        <v>50</v>
      </c>
    </row>
    <row r="299" spans="1:21" x14ac:dyDescent="0.45">
      <c r="A299">
        <v>293</v>
      </c>
      <c r="B299" t="str">
        <f t="shared" si="34"/>
        <v>task_id_784.dfy-2</v>
      </c>
      <c r="C299" t="s">
        <v>85</v>
      </c>
      <c r="D299">
        <v>2</v>
      </c>
      <c r="E299">
        <v>0</v>
      </c>
      <c r="F299">
        <v>10.2836</v>
      </c>
      <c r="G299">
        <v>2.3603000000000001</v>
      </c>
      <c r="H299">
        <v>10.281000000000001</v>
      </c>
      <c r="I299">
        <v>-1</v>
      </c>
      <c r="J299">
        <v>0</v>
      </c>
      <c r="K299">
        <v>0</v>
      </c>
      <c r="L299">
        <f t="shared" si="28"/>
        <v>0</v>
      </c>
      <c r="M299">
        <f t="shared" si="29"/>
        <v>0</v>
      </c>
      <c r="N299">
        <f t="shared" si="32"/>
        <v>0</v>
      </c>
      <c r="O299">
        <f t="shared" si="33"/>
        <v>0</v>
      </c>
      <c r="P299">
        <f t="shared" si="30"/>
        <v>50</v>
      </c>
      <c r="Q299">
        <f>VLOOKUP(C299,Locs!A:C,3,0)</f>
        <v>57</v>
      </c>
      <c r="R299">
        <f>VLOOKUP(C299,Locs!A:F,6,0)</f>
        <v>4</v>
      </c>
      <c r="S299">
        <f t="shared" si="31"/>
        <v>0</v>
      </c>
      <c r="T299" t="s">
        <v>611</v>
      </c>
      <c r="U299">
        <v>50</v>
      </c>
    </row>
    <row r="300" spans="1:21" x14ac:dyDescent="0.45">
      <c r="A300">
        <v>294</v>
      </c>
      <c r="B300" t="str">
        <f t="shared" si="34"/>
        <v>task_id_784.dfy-3</v>
      </c>
      <c r="C300" t="s">
        <v>85</v>
      </c>
      <c r="D300">
        <v>3</v>
      </c>
      <c r="E300">
        <v>0</v>
      </c>
      <c r="F300">
        <v>8.4499999999999993</v>
      </c>
      <c r="G300">
        <v>2.4336000000000002</v>
      </c>
      <c r="H300">
        <v>8.4469999999999992</v>
      </c>
      <c r="I300">
        <v>-1</v>
      </c>
      <c r="J300">
        <v>0</v>
      </c>
      <c r="K300">
        <v>0</v>
      </c>
      <c r="L300">
        <f t="shared" si="28"/>
        <v>0</v>
      </c>
      <c r="M300">
        <f t="shared" si="29"/>
        <v>0</v>
      </c>
      <c r="N300">
        <f t="shared" si="32"/>
        <v>0</v>
      </c>
      <c r="O300">
        <f t="shared" si="33"/>
        <v>0</v>
      </c>
      <c r="P300">
        <f t="shared" si="30"/>
        <v>50</v>
      </c>
      <c r="Q300">
        <f>VLOOKUP(C300,Locs!A:C,3,0)</f>
        <v>57</v>
      </c>
      <c r="R300">
        <f>VLOOKUP(C300,Locs!A:F,6,0)</f>
        <v>4</v>
      </c>
      <c r="S300">
        <f t="shared" si="31"/>
        <v>0</v>
      </c>
      <c r="T300" t="s">
        <v>612</v>
      </c>
      <c r="U300">
        <v>50</v>
      </c>
    </row>
    <row r="301" spans="1:21" x14ac:dyDescent="0.45">
      <c r="A301">
        <v>295</v>
      </c>
      <c r="B301" t="str">
        <f t="shared" si="34"/>
        <v>task_id_784.dfy-4</v>
      </c>
      <c r="C301" t="s">
        <v>85</v>
      </c>
      <c r="D301">
        <v>4</v>
      </c>
      <c r="E301">
        <v>0</v>
      </c>
      <c r="F301">
        <v>10.487</v>
      </c>
      <c r="G301">
        <v>1.7040999999999999</v>
      </c>
      <c r="H301">
        <v>10.485200000000001</v>
      </c>
      <c r="I301">
        <v>-1</v>
      </c>
      <c r="J301">
        <v>0</v>
      </c>
      <c r="K301">
        <v>0</v>
      </c>
      <c r="L301">
        <f t="shared" si="28"/>
        <v>0</v>
      </c>
      <c r="M301">
        <f t="shared" si="29"/>
        <v>0</v>
      </c>
      <c r="N301">
        <f t="shared" si="32"/>
        <v>0</v>
      </c>
      <c r="O301">
        <f t="shared" si="33"/>
        <v>0</v>
      </c>
      <c r="P301">
        <f t="shared" si="30"/>
        <v>50</v>
      </c>
      <c r="Q301">
        <f>VLOOKUP(C301,Locs!A:C,3,0)</f>
        <v>57</v>
      </c>
      <c r="R301">
        <f>VLOOKUP(C301,Locs!A:F,6,0)</f>
        <v>4</v>
      </c>
      <c r="S301">
        <f t="shared" si="31"/>
        <v>0</v>
      </c>
      <c r="T301" t="s">
        <v>1104</v>
      </c>
      <c r="U301">
        <v>50</v>
      </c>
    </row>
    <row r="302" spans="1:21" x14ac:dyDescent="0.45">
      <c r="A302">
        <v>296</v>
      </c>
      <c r="B302" t="str">
        <f t="shared" si="34"/>
        <v>task_id_784.dfy-5</v>
      </c>
      <c r="C302" t="s">
        <v>85</v>
      </c>
      <c r="D302">
        <v>5</v>
      </c>
      <c r="E302">
        <v>0</v>
      </c>
      <c r="F302">
        <v>8.7590000000000003</v>
      </c>
      <c r="G302">
        <v>1.8148</v>
      </c>
      <c r="H302">
        <v>8.7576999999999998</v>
      </c>
      <c r="I302">
        <v>-1</v>
      </c>
      <c r="J302">
        <v>0</v>
      </c>
      <c r="K302">
        <v>0</v>
      </c>
      <c r="L302">
        <f t="shared" si="28"/>
        <v>0</v>
      </c>
      <c r="M302">
        <f t="shared" si="29"/>
        <v>0</v>
      </c>
      <c r="N302">
        <f t="shared" si="32"/>
        <v>0</v>
      </c>
      <c r="O302">
        <f t="shared" si="33"/>
        <v>0</v>
      </c>
      <c r="P302">
        <f t="shared" si="30"/>
        <v>50</v>
      </c>
      <c r="Q302">
        <f>VLOOKUP(C302,Locs!A:C,3,0)</f>
        <v>57</v>
      </c>
      <c r="R302">
        <f>VLOOKUP(C302,Locs!A:F,6,0)</f>
        <v>4</v>
      </c>
      <c r="S302">
        <f t="shared" si="31"/>
        <v>0</v>
      </c>
      <c r="T302" t="s">
        <v>1105</v>
      </c>
      <c r="U302">
        <v>50</v>
      </c>
    </row>
    <row r="303" spans="1:21" x14ac:dyDescent="0.45">
      <c r="A303">
        <v>297</v>
      </c>
      <c r="B303" t="str">
        <f t="shared" si="34"/>
        <v>task_id_790.dfy-1</v>
      </c>
      <c r="C303" t="s">
        <v>86</v>
      </c>
      <c r="D303">
        <v>1</v>
      </c>
      <c r="E303">
        <v>1</v>
      </c>
      <c r="F303">
        <v>5.8074000000000003</v>
      </c>
      <c r="G303">
        <v>2.2094</v>
      </c>
      <c r="H303">
        <v>5.7803000000000004</v>
      </c>
      <c r="I303">
        <v>1</v>
      </c>
      <c r="J303">
        <v>1</v>
      </c>
      <c r="K303">
        <v>1</v>
      </c>
      <c r="L303">
        <f t="shared" si="28"/>
        <v>1</v>
      </c>
      <c r="M303">
        <f t="shared" si="29"/>
        <v>1</v>
      </c>
      <c r="N303">
        <f t="shared" si="32"/>
        <v>0.66666666666666663</v>
      </c>
      <c r="O303">
        <f t="shared" si="33"/>
        <v>1</v>
      </c>
      <c r="P303">
        <f t="shared" si="30"/>
        <v>28</v>
      </c>
      <c r="Q303">
        <f>VLOOKUP(C303,Locs!A:C,3,0)</f>
        <v>28</v>
      </c>
      <c r="R303">
        <f>VLOOKUP(C303,Locs!A:F,6,0)</f>
        <v>0</v>
      </c>
      <c r="S303">
        <f t="shared" si="31"/>
        <v>1</v>
      </c>
      <c r="T303" t="s">
        <v>613</v>
      </c>
      <c r="U303">
        <v>28</v>
      </c>
    </row>
    <row r="304" spans="1:21" x14ac:dyDescent="0.45">
      <c r="A304">
        <v>298</v>
      </c>
      <c r="B304" t="str">
        <f t="shared" si="34"/>
        <v>task_id_793.dfy-1</v>
      </c>
      <c r="C304" t="s">
        <v>87</v>
      </c>
      <c r="D304">
        <v>1</v>
      </c>
      <c r="E304">
        <v>0</v>
      </c>
      <c r="F304">
        <v>8.0523000000000007</v>
      </c>
      <c r="G304">
        <v>2.2799999999999998</v>
      </c>
      <c r="H304">
        <v>8.0315999999999992</v>
      </c>
      <c r="I304">
        <v>1</v>
      </c>
      <c r="J304">
        <v>0</v>
      </c>
      <c r="K304">
        <v>0</v>
      </c>
      <c r="L304">
        <f t="shared" si="28"/>
        <v>0</v>
      </c>
      <c r="M304">
        <f t="shared" si="29"/>
        <v>0</v>
      </c>
      <c r="N304">
        <f t="shared" si="32"/>
        <v>0</v>
      </c>
      <c r="O304">
        <f t="shared" si="33"/>
        <v>0</v>
      </c>
      <c r="P304">
        <f t="shared" si="30"/>
        <v>35</v>
      </c>
      <c r="Q304">
        <f>VLOOKUP(C304,Locs!A:C,3,0)</f>
        <v>30</v>
      </c>
      <c r="R304">
        <f>VLOOKUP(C304,Locs!A:F,6,0)</f>
        <v>2</v>
      </c>
      <c r="S304">
        <f t="shared" si="31"/>
        <v>0</v>
      </c>
      <c r="T304" t="s">
        <v>616</v>
      </c>
      <c r="U304">
        <v>35</v>
      </c>
    </row>
    <row r="305" spans="1:21" x14ac:dyDescent="0.45">
      <c r="A305">
        <v>299</v>
      </c>
      <c r="B305" t="str">
        <f t="shared" si="34"/>
        <v>task_id_793.dfy-2</v>
      </c>
      <c r="C305" t="s">
        <v>87</v>
      </c>
      <c r="D305">
        <v>2</v>
      </c>
      <c r="E305">
        <v>0</v>
      </c>
      <c r="F305">
        <v>7.9916</v>
      </c>
      <c r="G305">
        <v>2.2860999999999998</v>
      </c>
      <c r="H305">
        <v>7.9885999999999999</v>
      </c>
      <c r="I305">
        <v>1</v>
      </c>
      <c r="J305">
        <v>0</v>
      </c>
      <c r="K305">
        <v>0</v>
      </c>
      <c r="L305">
        <f t="shared" si="28"/>
        <v>0</v>
      </c>
      <c r="M305">
        <f t="shared" si="29"/>
        <v>0</v>
      </c>
      <c r="N305">
        <f t="shared" si="32"/>
        <v>0</v>
      </c>
      <c r="O305">
        <f t="shared" si="33"/>
        <v>0</v>
      </c>
      <c r="P305">
        <f t="shared" si="30"/>
        <v>35</v>
      </c>
      <c r="Q305">
        <f>VLOOKUP(C305,Locs!A:C,3,0)</f>
        <v>30</v>
      </c>
      <c r="R305">
        <f>VLOOKUP(C305,Locs!A:F,6,0)</f>
        <v>2</v>
      </c>
      <c r="S305">
        <f t="shared" si="31"/>
        <v>0</v>
      </c>
      <c r="T305" t="s">
        <v>617</v>
      </c>
      <c r="U305">
        <v>35</v>
      </c>
    </row>
    <row r="306" spans="1:21" x14ac:dyDescent="0.45">
      <c r="A306">
        <v>300</v>
      </c>
      <c r="B306" t="str">
        <f t="shared" si="34"/>
        <v>task_id_793.dfy-3</v>
      </c>
      <c r="C306" t="s">
        <v>87</v>
      </c>
      <c r="D306">
        <v>3</v>
      </c>
      <c r="E306">
        <v>0</v>
      </c>
      <c r="F306">
        <v>5.6379999999999999</v>
      </c>
      <c r="G306">
        <v>1.2032</v>
      </c>
      <c r="H306">
        <v>5.6306000000000003</v>
      </c>
      <c r="I306">
        <v>1</v>
      </c>
      <c r="J306">
        <v>0</v>
      </c>
      <c r="K306">
        <v>0</v>
      </c>
      <c r="L306">
        <f t="shared" si="28"/>
        <v>0</v>
      </c>
      <c r="M306">
        <f t="shared" si="29"/>
        <v>0</v>
      </c>
      <c r="N306">
        <f t="shared" si="32"/>
        <v>0</v>
      </c>
      <c r="O306">
        <f t="shared" si="33"/>
        <v>0</v>
      </c>
      <c r="P306">
        <f t="shared" si="30"/>
        <v>29</v>
      </c>
      <c r="Q306">
        <f>VLOOKUP(C306,Locs!A:C,3,0)</f>
        <v>30</v>
      </c>
      <c r="R306">
        <f>VLOOKUP(C306,Locs!A:F,6,0)</f>
        <v>2</v>
      </c>
      <c r="S306">
        <f t="shared" si="31"/>
        <v>0</v>
      </c>
      <c r="T306" t="s">
        <v>618</v>
      </c>
      <c r="U306">
        <v>29</v>
      </c>
    </row>
    <row r="307" spans="1:21" x14ac:dyDescent="0.45">
      <c r="A307">
        <v>301</v>
      </c>
      <c r="B307" t="str">
        <f t="shared" si="34"/>
        <v>task_id_793.dfy-4</v>
      </c>
      <c r="C307" t="s">
        <v>87</v>
      </c>
      <c r="D307">
        <v>4</v>
      </c>
      <c r="E307">
        <v>0</v>
      </c>
      <c r="F307">
        <v>6.0967000000000002</v>
      </c>
      <c r="G307">
        <v>1.2261</v>
      </c>
      <c r="H307">
        <v>6.0938999999999997</v>
      </c>
      <c r="I307">
        <v>1</v>
      </c>
      <c r="J307">
        <v>0</v>
      </c>
      <c r="K307">
        <v>0</v>
      </c>
      <c r="L307">
        <f t="shared" si="28"/>
        <v>0</v>
      </c>
      <c r="M307">
        <f t="shared" si="29"/>
        <v>0</v>
      </c>
      <c r="N307">
        <f t="shared" si="32"/>
        <v>0</v>
      </c>
      <c r="O307">
        <f t="shared" si="33"/>
        <v>0</v>
      </c>
      <c r="P307">
        <f t="shared" si="30"/>
        <v>29</v>
      </c>
      <c r="Q307">
        <f>VLOOKUP(C307,Locs!A:C,3,0)</f>
        <v>30</v>
      </c>
      <c r="R307">
        <f>VLOOKUP(C307,Locs!A:F,6,0)</f>
        <v>2</v>
      </c>
      <c r="S307">
        <f t="shared" si="31"/>
        <v>0</v>
      </c>
      <c r="T307" t="s">
        <v>746</v>
      </c>
      <c r="U307">
        <v>29</v>
      </c>
    </row>
    <row r="308" spans="1:21" x14ac:dyDescent="0.45">
      <c r="A308">
        <v>302</v>
      </c>
      <c r="B308" t="str">
        <f t="shared" si="34"/>
        <v>task_id_793.dfy-5</v>
      </c>
      <c r="C308" t="s">
        <v>87</v>
      </c>
      <c r="D308">
        <v>5</v>
      </c>
      <c r="E308">
        <v>0</v>
      </c>
      <c r="F308">
        <v>8.0167999999999999</v>
      </c>
      <c r="G308">
        <v>2.2839999999999998</v>
      </c>
      <c r="H308">
        <v>8.0144000000000002</v>
      </c>
      <c r="I308">
        <v>1</v>
      </c>
      <c r="J308">
        <v>0</v>
      </c>
      <c r="K308">
        <v>0</v>
      </c>
      <c r="L308">
        <f t="shared" si="28"/>
        <v>0</v>
      </c>
      <c r="M308">
        <f t="shared" si="29"/>
        <v>0</v>
      </c>
      <c r="N308">
        <f t="shared" si="32"/>
        <v>0</v>
      </c>
      <c r="O308">
        <f t="shared" si="33"/>
        <v>0</v>
      </c>
      <c r="P308">
        <f t="shared" si="30"/>
        <v>35</v>
      </c>
      <c r="Q308">
        <f>VLOOKUP(C308,Locs!A:C,3,0)</f>
        <v>30</v>
      </c>
      <c r="R308">
        <f>VLOOKUP(C308,Locs!A:F,6,0)</f>
        <v>2</v>
      </c>
      <c r="S308">
        <f t="shared" si="31"/>
        <v>0</v>
      </c>
      <c r="T308" t="s">
        <v>747</v>
      </c>
      <c r="U308">
        <v>35</v>
      </c>
    </row>
    <row r="309" spans="1:21" x14ac:dyDescent="0.45">
      <c r="A309">
        <v>303</v>
      </c>
      <c r="B309" t="str">
        <f t="shared" si="34"/>
        <v>task_id_798.dfy-1</v>
      </c>
      <c r="C309" t="s">
        <v>88</v>
      </c>
      <c r="D309">
        <v>1</v>
      </c>
      <c r="E309">
        <v>0</v>
      </c>
      <c r="F309">
        <v>8.6349</v>
      </c>
      <c r="G309">
        <v>2.3618999999999999</v>
      </c>
      <c r="H309">
        <v>8.6128999999999998</v>
      </c>
      <c r="I309">
        <v>-1</v>
      </c>
      <c r="J309">
        <v>0</v>
      </c>
      <c r="K309">
        <v>0</v>
      </c>
      <c r="L309">
        <f t="shared" si="28"/>
        <v>0</v>
      </c>
      <c r="M309">
        <f t="shared" si="29"/>
        <v>0</v>
      </c>
      <c r="N309">
        <f t="shared" si="32"/>
        <v>0</v>
      </c>
      <c r="O309">
        <f t="shared" si="33"/>
        <v>0</v>
      </c>
      <c r="P309">
        <f t="shared" si="30"/>
        <v>40</v>
      </c>
      <c r="Q309">
        <f>VLOOKUP(C309,Locs!A:C,3,0)</f>
        <v>35</v>
      </c>
      <c r="R309">
        <f>VLOOKUP(C309,Locs!A:F,6,0)</f>
        <v>0</v>
      </c>
      <c r="S309">
        <f t="shared" si="31"/>
        <v>0</v>
      </c>
      <c r="T309" t="s">
        <v>619</v>
      </c>
      <c r="U309">
        <v>40</v>
      </c>
    </row>
    <row r="310" spans="1:21" x14ac:dyDescent="0.45">
      <c r="A310">
        <v>304</v>
      </c>
      <c r="B310" t="str">
        <f t="shared" si="34"/>
        <v>task_id_798.dfy-2</v>
      </c>
      <c r="C310" t="s">
        <v>88</v>
      </c>
      <c r="D310">
        <v>2</v>
      </c>
      <c r="E310">
        <v>0</v>
      </c>
      <c r="F310">
        <v>6.6486000000000001</v>
      </c>
      <c r="G310">
        <v>1.7849999999999999</v>
      </c>
      <c r="H310">
        <v>6.6422999999999996</v>
      </c>
      <c r="I310">
        <v>-1</v>
      </c>
      <c r="J310">
        <v>0</v>
      </c>
      <c r="K310">
        <v>0</v>
      </c>
      <c r="L310">
        <f t="shared" si="28"/>
        <v>0</v>
      </c>
      <c r="M310">
        <f t="shared" si="29"/>
        <v>0</v>
      </c>
      <c r="N310">
        <f t="shared" si="32"/>
        <v>0</v>
      </c>
      <c r="O310">
        <f t="shared" si="33"/>
        <v>0</v>
      </c>
      <c r="P310">
        <f t="shared" si="30"/>
        <v>40</v>
      </c>
      <c r="Q310">
        <f>VLOOKUP(C310,Locs!A:C,3,0)</f>
        <v>35</v>
      </c>
      <c r="R310">
        <f>VLOOKUP(C310,Locs!A:F,6,0)</f>
        <v>0</v>
      </c>
      <c r="S310">
        <f t="shared" si="31"/>
        <v>0</v>
      </c>
      <c r="T310" t="s">
        <v>620</v>
      </c>
      <c r="U310">
        <v>40</v>
      </c>
    </row>
    <row r="311" spans="1:21" x14ac:dyDescent="0.45">
      <c r="A311">
        <v>305</v>
      </c>
      <c r="B311" t="str">
        <f t="shared" si="34"/>
        <v>task_id_798.dfy-3</v>
      </c>
      <c r="C311" t="s">
        <v>88</v>
      </c>
      <c r="D311">
        <v>3</v>
      </c>
      <c r="E311">
        <v>0</v>
      </c>
      <c r="F311">
        <v>8.1190999999999995</v>
      </c>
      <c r="G311">
        <v>1.7062999999999999</v>
      </c>
      <c r="H311">
        <v>8.1172000000000004</v>
      </c>
      <c r="I311">
        <v>-1</v>
      </c>
      <c r="J311">
        <v>0</v>
      </c>
      <c r="K311">
        <v>0</v>
      </c>
      <c r="L311">
        <f t="shared" si="28"/>
        <v>0</v>
      </c>
      <c r="M311">
        <f t="shared" si="29"/>
        <v>0</v>
      </c>
      <c r="N311">
        <f t="shared" si="32"/>
        <v>0</v>
      </c>
      <c r="O311">
        <f t="shared" si="33"/>
        <v>0</v>
      </c>
      <c r="P311">
        <f t="shared" si="30"/>
        <v>40</v>
      </c>
      <c r="Q311">
        <f>VLOOKUP(C311,Locs!A:C,3,0)</f>
        <v>35</v>
      </c>
      <c r="R311">
        <f>VLOOKUP(C311,Locs!A:F,6,0)</f>
        <v>0</v>
      </c>
      <c r="S311">
        <f t="shared" si="31"/>
        <v>0</v>
      </c>
      <c r="T311" t="s">
        <v>621</v>
      </c>
      <c r="U311">
        <v>40</v>
      </c>
    </row>
    <row r="312" spans="1:21" x14ac:dyDescent="0.45">
      <c r="A312">
        <v>306</v>
      </c>
      <c r="B312" t="str">
        <f t="shared" si="34"/>
        <v>task_id_798.dfy-4</v>
      </c>
      <c r="C312" t="s">
        <v>88</v>
      </c>
      <c r="D312">
        <v>4</v>
      </c>
      <c r="E312">
        <v>0</v>
      </c>
      <c r="F312">
        <v>7.3247999999999998</v>
      </c>
      <c r="G312">
        <v>1.6947000000000001</v>
      </c>
      <c r="H312">
        <v>7.3234000000000004</v>
      </c>
      <c r="I312">
        <v>-1</v>
      </c>
      <c r="J312">
        <v>0</v>
      </c>
      <c r="K312">
        <v>0</v>
      </c>
      <c r="L312">
        <f t="shared" si="28"/>
        <v>0</v>
      </c>
      <c r="M312">
        <f t="shared" si="29"/>
        <v>0</v>
      </c>
      <c r="N312">
        <f t="shared" si="32"/>
        <v>0</v>
      </c>
      <c r="O312">
        <f t="shared" si="33"/>
        <v>0</v>
      </c>
      <c r="P312">
        <f t="shared" si="30"/>
        <v>40</v>
      </c>
      <c r="Q312">
        <f>VLOOKUP(C312,Locs!A:C,3,0)</f>
        <v>35</v>
      </c>
      <c r="R312">
        <f>VLOOKUP(C312,Locs!A:F,6,0)</f>
        <v>0</v>
      </c>
      <c r="S312">
        <f t="shared" si="31"/>
        <v>0</v>
      </c>
      <c r="T312" t="s">
        <v>868</v>
      </c>
      <c r="U312">
        <v>40</v>
      </c>
    </row>
    <row r="313" spans="1:21" x14ac:dyDescent="0.45">
      <c r="A313">
        <v>307</v>
      </c>
      <c r="B313" t="str">
        <f t="shared" si="34"/>
        <v>task_id_798.dfy-5</v>
      </c>
      <c r="C313" t="s">
        <v>88</v>
      </c>
      <c r="D313">
        <v>5</v>
      </c>
      <c r="E313">
        <v>0</v>
      </c>
      <c r="F313">
        <v>6.8940999999999999</v>
      </c>
      <c r="G313">
        <v>1.7766</v>
      </c>
      <c r="H313">
        <v>6.8922999999999996</v>
      </c>
      <c r="I313">
        <v>-1</v>
      </c>
      <c r="J313">
        <v>0</v>
      </c>
      <c r="K313">
        <v>0</v>
      </c>
      <c r="L313">
        <f t="shared" si="28"/>
        <v>0</v>
      </c>
      <c r="M313">
        <f t="shared" si="29"/>
        <v>0</v>
      </c>
      <c r="N313">
        <f t="shared" si="32"/>
        <v>0</v>
      </c>
      <c r="O313">
        <f t="shared" si="33"/>
        <v>0</v>
      </c>
      <c r="P313">
        <f t="shared" si="30"/>
        <v>40</v>
      </c>
      <c r="Q313">
        <f>VLOOKUP(C313,Locs!A:C,3,0)</f>
        <v>35</v>
      </c>
      <c r="R313">
        <f>VLOOKUP(C313,Locs!A:F,6,0)</f>
        <v>0</v>
      </c>
      <c r="S313">
        <f t="shared" si="31"/>
        <v>0</v>
      </c>
      <c r="T313" t="s">
        <v>1019</v>
      </c>
      <c r="U313">
        <v>40</v>
      </c>
    </row>
    <row r="314" spans="1:21" x14ac:dyDescent="0.45">
      <c r="A314">
        <v>308</v>
      </c>
      <c r="B314" t="str">
        <f t="shared" si="34"/>
        <v>task_id_8.dfy-1</v>
      </c>
      <c r="C314" t="s">
        <v>89</v>
      </c>
      <c r="D314">
        <v>1</v>
      </c>
      <c r="E314">
        <v>1</v>
      </c>
      <c r="F314">
        <v>4.7920999999999996</v>
      </c>
      <c r="G314">
        <v>1.2804</v>
      </c>
      <c r="H314">
        <v>4.7671000000000001</v>
      </c>
      <c r="I314">
        <v>1</v>
      </c>
      <c r="J314">
        <v>1</v>
      </c>
      <c r="K314">
        <v>1</v>
      </c>
      <c r="L314">
        <f t="shared" si="28"/>
        <v>1</v>
      </c>
      <c r="M314">
        <f t="shared" si="29"/>
        <v>1</v>
      </c>
      <c r="N314">
        <f t="shared" si="32"/>
        <v>0.66666666666666663</v>
      </c>
      <c r="O314">
        <f t="shared" si="33"/>
        <v>1</v>
      </c>
      <c r="P314">
        <f t="shared" si="30"/>
        <v>23</v>
      </c>
      <c r="Q314">
        <f>VLOOKUP(C314,Locs!A:C,3,0)</f>
        <v>22</v>
      </c>
      <c r="R314">
        <f>VLOOKUP(C314,Locs!A:F,6,0)</f>
        <v>0</v>
      </c>
      <c r="S314">
        <f t="shared" si="31"/>
        <v>1</v>
      </c>
      <c r="T314" t="s">
        <v>622</v>
      </c>
      <c r="U314">
        <v>20</v>
      </c>
    </row>
    <row r="315" spans="1:21" x14ac:dyDescent="0.45">
      <c r="A315">
        <v>309</v>
      </c>
      <c r="B315" t="str">
        <f t="shared" si="34"/>
        <v>task_id_803.dfy-1</v>
      </c>
      <c r="C315" t="s">
        <v>90</v>
      </c>
      <c r="D315">
        <v>1</v>
      </c>
      <c r="E315">
        <v>0</v>
      </c>
      <c r="F315">
        <v>4.3585000000000003</v>
      </c>
      <c r="G315">
        <v>1.5203</v>
      </c>
      <c r="H315">
        <v>4.3356000000000003</v>
      </c>
      <c r="I315">
        <v>0</v>
      </c>
      <c r="J315">
        <v>0</v>
      </c>
      <c r="K315">
        <v>0</v>
      </c>
      <c r="L315">
        <f t="shared" si="28"/>
        <v>0</v>
      </c>
      <c r="M315">
        <f t="shared" si="29"/>
        <v>0</v>
      </c>
      <c r="N315">
        <f t="shared" si="32"/>
        <v>0</v>
      </c>
      <c r="O315">
        <f t="shared" si="33"/>
        <v>0</v>
      </c>
      <c r="P315">
        <f t="shared" si="30"/>
        <v>20</v>
      </c>
      <c r="Q315">
        <f>VLOOKUP(C315,Locs!A:C,3,0)</f>
        <v>30</v>
      </c>
      <c r="R315">
        <f>VLOOKUP(C315,Locs!A:F,6,0)</f>
        <v>5</v>
      </c>
      <c r="S315">
        <f t="shared" si="31"/>
        <v>0</v>
      </c>
      <c r="T315" t="s">
        <v>623</v>
      </c>
      <c r="U315">
        <v>20</v>
      </c>
    </row>
    <row r="316" spans="1:21" x14ac:dyDescent="0.45">
      <c r="A316">
        <v>310</v>
      </c>
      <c r="B316" t="str">
        <f t="shared" si="34"/>
        <v>task_id_803.dfy-2</v>
      </c>
      <c r="C316" t="s">
        <v>90</v>
      </c>
      <c r="D316">
        <v>2</v>
      </c>
      <c r="E316">
        <v>0</v>
      </c>
      <c r="F316">
        <v>4.8926999999999996</v>
      </c>
      <c r="G316">
        <v>1.5249999999999999</v>
      </c>
      <c r="H316">
        <v>4.8901000000000003</v>
      </c>
      <c r="I316">
        <v>0</v>
      </c>
      <c r="J316">
        <v>0</v>
      </c>
      <c r="K316">
        <v>0</v>
      </c>
      <c r="L316">
        <f t="shared" si="28"/>
        <v>0</v>
      </c>
      <c r="M316">
        <f t="shared" si="29"/>
        <v>0</v>
      </c>
      <c r="N316">
        <f t="shared" si="32"/>
        <v>0</v>
      </c>
      <c r="O316">
        <f t="shared" si="33"/>
        <v>0</v>
      </c>
      <c r="P316">
        <f t="shared" si="30"/>
        <v>20</v>
      </c>
      <c r="Q316">
        <f>VLOOKUP(C316,Locs!A:C,3,0)</f>
        <v>30</v>
      </c>
      <c r="R316">
        <f>VLOOKUP(C316,Locs!A:F,6,0)</f>
        <v>5</v>
      </c>
      <c r="S316">
        <f t="shared" si="31"/>
        <v>0</v>
      </c>
      <c r="T316" t="s">
        <v>624</v>
      </c>
      <c r="U316">
        <v>20</v>
      </c>
    </row>
    <row r="317" spans="1:21" x14ac:dyDescent="0.45">
      <c r="A317">
        <v>316</v>
      </c>
      <c r="B317" t="str">
        <f t="shared" si="34"/>
        <v>task_id_803.dfy-3</v>
      </c>
      <c r="C317" t="s">
        <v>90</v>
      </c>
      <c r="D317">
        <v>3</v>
      </c>
      <c r="E317">
        <v>0</v>
      </c>
      <c r="F317">
        <v>4.1940999999999997</v>
      </c>
      <c r="G317">
        <v>1.6201000000000001</v>
      </c>
      <c r="H317">
        <v>4.1909999999999998</v>
      </c>
      <c r="I317">
        <v>0</v>
      </c>
      <c r="J317">
        <v>0</v>
      </c>
      <c r="K317">
        <v>0</v>
      </c>
      <c r="L317">
        <f t="shared" si="28"/>
        <v>0</v>
      </c>
      <c r="M317">
        <f t="shared" si="29"/>
        <v>0</v>
      </c>
      <c r="N317">
        <f t="shared" si="32"/>
        <v>0</v>
      </c>
      <c r="O317">
        <f t="shared" si="33"/>
        <v>0</v>
      </c>
      <c r="P317">
        <f t="shared" si="30"/>
        <v>20</v>
      </c>
      <c r="Q317">
        <f>VLOOKUP(C317,Locs!A:C,3,0)</f>
        <v>30</v>
      </c>
      <c r="R317">
        <f>VLOOKUP(C317,Locs!A:F,6,0)</f>
        <v>5</v>
      </c>
      <c r="S317">
        <f t="shared" si="31"/>
        <v>0</v>
      </c>
      <c r="T317" t="s">
        <v>748</v>
      </c>
      <c r="U317">
        <v>20</v>
      </c>
    </row>
    <row r="318" spans="1:21" x14ac:dyDescent="0.45">
      <c r="A318">
        <v>317</v>
      </c>
      <c r="B318" t="str">
        <f t="shared" si="34"/>
        <v>task_id_803.dfy-4</v>
      </c>
      <c r="C318" t="s">
        <v>90</v>
      </c>
      <c r="D318">
        <v>4</v>
      </c>
      <c r="E318">
        <v>0</v>
      </c>
      <c r="F318">
        <v>4.8635000000000002</v>
      </c>
      <c r="G318">
        <v>1.5282</v>
      </c>
      <c r="H318">
        <v>4.8609</v>
      </c>
      <c r="I318">
        <v>0</v>
      </c>
      <c r="J318">
        <v>0</v>
      </c>
      <c r="K318">
        <v>0</v>
      </c>
      <c r="L318">
        <f t="shared" si="28"/>
        <v>0</v>
      </c>
      <c r="M318">
        <f t="shared" si="29"/>
        <v>0</v>
      </c>
      <c r="N318">
        <f t="shared" si="32"/>
        <v>0</v>
      </c>
      <c r="O318">
        <f t="shared" si="33"/>
        <v>0</v>
      </c>
      <c r="P318">
        <f t="shared" si="30"/>
        <v>20</v>
      </c>
      <c r="Q318">
        <f>VLOOKUP(C318,Locs!A:C,3,0)</f>
        <v>30</v>
      </c>
      <c r="R318">
        <f>VLOOKUP(C318,Locs!A:F,6,0)</f>
        <v>5</v>
      </c>
      <c r="S318">
        <f t="shared" si="31"/>
        <v>0</v>
      </c>
      <c r="T318" t="s">
        <v>749</v>
      </c>
      <c r="U318">
        <v>20</v>
      </c>
    </row>
    <row r="319" spans="1:21" x14ac:dyDescent="0.45">
      <c r="A319">
        <v>318</v>
      </c>
      <c r="B319" t="str">
        <f t="shared" si="34"/>
        <v>task_id_803.dfy-5</v>
      </c>
      <c r="C319" t="s">
        <v>90</v>
      </c>
      <c r="D319">
        <v>5</v>
      </c>
      <c r="E319">
        <v>0</v>
      </c>
      <c r="F319">
        <v>4.5750000000000002</v>
      </c>
      <c r="G319">
        <v>1.621</v>
      </c>
      <c r="H319">
        <v>4.5658000000000003</v>
      </c>
      <c r="I319">
        <v>0</v>
      </c>
      <c r="J319">
        <v>0</v>
      </c>
      <c r="K319">
        <v>0</v>
      </c>
      <c r="L319">
        <f t="shared" si="28"/>
        <v>0</v>
      </c>
      <c r="M319">
        <f t="shared" si="29"/>
        <v>0</v>
      </c>
      <c r="N319">
        <f t="shared" si="32"/>
        <v>0</v>
      </c>
      <c r="O319">
        <f t="shared" si="33"/>
        <v>0</v>
      </c>
      <c r="P319">
        <f t="shared" si="30"/>
        <v>20</v>
      </c>
      <c r="Q319">
        <f>VLOOKUP(C319,Locs!A:C,3,0)</f>
        <v>30</v>
      </c>
      <c r="R319">
        <f>VLOOKUP(C319,Locs!A:F,6,0)</f>
        <v>5</v>
      </c>
      <c r="S319">
        <f t="shared" si="31"/>
        <v>0</v>
      </c>
      <c r="T319" t="s">
        <v>625</v>
      </c>
      <c r="U319">
        <v>29</v>
      </c>
    </row>
    <row r="320" spans="1:21" x14ac:dyDescent="0.45">
      <c r="A320">
        <v>319</v>
      </c>
      <c r="B320" t="str">
        <f t="shared" si="34"/>
        <v>task_id_804.dfy-1</v>
      </c>
      <c r="C320" t="s">
        <v>91</v>
      </c>
      <c r="D320">
        <v>1</v>
      </c>
      <c r="E320">
        <v>1</v>
      </c>
      <c r="F320">
        <v>5.2369000000000003</v>
      </c>
      <c r="G320">
        <v>2.2416</v>
      </c>
      <c r="H320">
        <v>5.2144000000000004</v>
      </c>
      <c r="I320">
        <v>1</v>
      </c>
      <c r="J320">
        <v>1</v>
      </c>
      <c r="K320">
        <v>1</v>
      </c>
      <c r="L320">
        <f t="shared" si="28"/>
        <v>1</v>
      </c>
      <c r="M320">
        <f t="shared" si="29"/>
        <v>1</v>
      </c>
      <c r="N320">
        <f t="shared" si="32"/>
        <v>0.66666666666666663</v>
      </c>
      <c r="O320">
        <f t="shared" si="33"/>
        <v>1</v>
      </c>
      <c r="P320">
        <f t="shared" si="30"/>
        <v>29</v>
      </c>
      <c r="Q320">
        <f>VLOOKUP(C320,Locs!A:C,3,0)</f>
        <v>29</v>
      </c>
      <c r="R320">
        <f>VLOOKUP(C320,Locs!A:F,6,0)</f>
        <v>1</v>
      </c>
      <c r="S320">
        <f t="shared" si="31"/>
        <v>1</v>
      </c>
      <c r="T320" t="s">
        <v>628</v>
      </c>
      <c r="U320">
        <v>29</v>
      </c>
    </row>
    <row r="321" spans="1:21" x14ac:dyDescent="0.45">
      <c r="A321">
        <v>320</v>
      </c>
      <c r="B321" t="str">
        <f t="shared" si="34"/>
        <v>task_id_807.dfy-1</v>
      </c>
      <c r="C321" t="s">
        <v>92</v>
      </c>
      <c r="D321">
        <v>1</v>
      </c>
      <c r="E321">
        <v>0</v>
      </c>
      <c r="F321">
        <v>9.3414000000000001</v>
      </c>
      <c r="G321">
        <v>2.2587999999999999</v>
      </c>
      <c r="H321">
        <v>9.3163999999999998</v>
      </c>
      <c r="I321">
        <v>1</v>
      </c>
      <c r="J321">
        <v>0</v>
      </c>
      <c r="K321">
        <v>0</v>
      </c>
      <c r="L321">
        <f t="shared" si="28"/>
        <v>0</v>
      </c>
      <c r="M321">
        <f t="shared" si="29"/>
        <v>0</v>
      </c>
      <c r="N321">
        <f t="shared" si="32"/>
        <v>0</v>
      </c>
      <c r="O321">
        <f t="shared" si="33"/>
        <v>0</v>
      </c>
      <c r="P321">
        <f t="shared" si="30"/>
        <v>29</v>
      </c>
      <c r="Q321">
        <f>VLOOKUP(C321,Locs!A:C,3,0)</f>
        <v>35</v>
      </c>
      <c r="R321">
        <f>VLOOKUP(C321,Locs!A:F,6,0)</f>
        <v>2</v>
      </c>
      <c r="S321">
        <f t="shared" si="31"/>
        <v>0</v>
      </c>
      <c r="T321" t="s">
        <v>629</v>
      </c>
      <c r="U321">
        <v>29</v>
      </c>
    </row>
    <row r="322" spans="1:21" x14ac:dyDescent="0.45">
      <c r="A322">
        <v>321</v>
      </c>
      <c r="B322" t="str">
        <f t="shared" si="34"/>
        <v>task_id_807.dfy-2</v>
      </c>
      <c r="C322" t="s">
        <v>92</v>
      </c>
      <c r="D322">
        <v>2</v>
      </c>
      <c r="E322">
        <v>0</v>
      </c>
      <c r="F322">
        <v>20.1693</v>
      </c>
      <c r="G322">
        <v>3.8416999999999999</v>
      </c>
      <c r="H322">
        <v>20.166799999999999</v>
      </c>
      <c r="I322">
        <v>1</v>
      </c>
      <c r="J322">
        <v>0</v>
      </c>
      <c r="K322">
        <v>0</v>
      </c>
      <c r="L322">
        <f t="shared" ref="L322:L336" si="35">COUNTIFS(C:C,C322,E:E,1)</f>
        <v>0</v>
      </c>
      <c r="M322">
        <f t="shared" ref="M322:M336" si="36">_xlfn.MINIFS(D:D,C:C,C322,E:E,1)</f>
        <v>0</v>
      </c>
      <c r="N322">
        <f t="shared" si="32"/>
        <v>0</v>
      </c>
      <c r="O322">
        <f t="shared" si="33"/>
        <v>0</v>
      </c>
      <c r="P322">
        <f t="shared" ref="P322:P336" si="37">VLOOKUP(LEFT(C322,LEN(C322)-4)&amp;"_"&amp;D322&amp;"_llm.dfy",T:U,2,0)</f>
        <v>29</v>
      </c>
      <c r="Q322">
        <f>VLOOKUP(C322,Locs!A:C,3,0)</f>
        <v>35</v>
      </c>
      <c r="R322">
        <f>VLOOKUP(C322,Locs!A:F,6,0)</f>
        <v>2</v>
      </c>
      <c r="S322">
        <f t="shared" ref="S322:S336" si="38">_xlfn.MINIFS(D:D,C:C,C322,E:E,1)</f>
        <v>0</v>
      </c>
      <c r="T322" t="s">
        <v>630</v>
      </c>
      <c r="U322">
        <v>29</v>
      </c>
    </row>
    <row r="323" spans="1:21" x14ac:dyDescent="0.45">
      <c r="A323">
        <v>322</v>
      </c>
      <c r="B323" t="str">
        <f t="shared" si="34"/>
        <v>task_id_807.dfy-3</v>
      </c>
      <c r="C323" t="s">
        <v>92</v>
      </c>
      <c r="D323">
        <v>3</v>
      </c>
      <c r="E323">
        <v>0</v>
      </c>
      <c r="F323">
        <v>5.5884999999999998</v>
      </c>
      <c r="G323">
        <v>2.2713999999999999</v>
      </c>
      <c r="H323">
        <v>5.5833000000000004</v>
      </c>
      <c r="I323">
        <v>1</v>
      </c>
      <c r="J323">
        <v>0</v>
      </c>
      <c r="K323">
        <v>0</v>
      </c>
      <c r="L323">
        <f t="shared" si="35"/>
        <v>0</v>
      </c>
      <c r="M323">
        <f t="shared" si="36"/>
        <v>0</v>
      </c>
      <c r="N323">
        <f t="shared" ref="N323:N336" si="39">CHOOSE(L323+1,0,2/3,1,1)</f>
        <v>0</v>
      </c>
      <c r="O323">
        <f t="shared" ref="O323:O336" si="40">IF(L323&gt;0,1,0)</f>
        <v>0</v>
      </c>
      <c r="P323">
        <f t="shared" si="37"/>
        <v>29</v>
      </c>
      <c r="Q323">
        <f>VLOOKUP(C323,Locs!A:C,3,0)</f>
        <v>35</v>
      </c>
      <c r="R323">
        <f>VLOOKUP(C323,Locs!A:F,6,0)</f>
        <v>2</v>
      </c>
      <c r="S323">
        <f t="shared" si="38"/>
        <v>0</v>
      </c>
      <c r="T323" t="s">
        <v>751</v>
      </c>
      <c r="U323">
        <v>29</v>
      </c>
    </row>
    <row r="324" spans="1:21" x14ac:dyDescent="0.45">
      <c r="A324">
        <v>323</v>
      </c>
      <c r="B324" t="str">
        <f t="shared" si="34"/>
        <v>task_id_807.dfy-4</v>
      </c>
      <c r="C324" t="s">
        <v>92</v>
      </c>
      <c r="D324">
        <v>4</v>
      </c>
      <c r="E324">
        <v>0</v>
      </c>
      <c r="F324">
        <v>6.2451999999999996</v>
      </c>
      <c r="G324">
        <v>2.2435</v>
      </c>
      <c r="H324">
        <v>6.2423999999999999</v>
      </c>
      <c r="I324">
        <v>1</v>
      </c>
      <c r="J324">
        <v>0</v>
      </c>
      <c r="K324">
        <v>0</v>
      </c>
      <c r="L324">
        <f t="shared" si="35"/>
        <v>0</v>
      </c>
      <c r="M324">
        <f t="shared" si="36"/>
        <v>0</v>
      </c>
      <c r="N324">
        <f t="shared" si="39"/>
        <v>0</v>
      </c>
      <c r="O324">
        <f t="shared" si="40"/>
        <v>0</v>
      </c>
      <c r="P324">
        <f t="shared" si="37"/>
        <v>29</v>
      </c>
      <c r="Q324">
        <f>VLOOKUP(C324,Locs!A:C,3,0)</f>
        <v>35</v>
      </c>
      <c r="R324">
        <f>VLOOKUP(C324,Locs!A:F,6,0)</f>
        <v>2</v>
      </c>
      <c r="S324">
        <f t="shared" si="38"/>
        <v>0</v>
      </c>
      <c r="T324" t="s">
        <v>1022</v>
      </c>
      <c r="U324">
        <v>29</v>
      </c>
    </row>
    <row r="325" spans="1:21" x14ac:dyDescent="0.45">
      <c r="A325">
        <v>324</v>
      </c>
      <c r="B325" t="str">
        <f t="shared" si="34"/>
        <v>task_id_807.dfy-5</v>
      </c>
      <c r="C325" t="s">
        <v>92</v>
      </c>
      <c r="D325">
        <v>5</v>
      </c>
      <c r="E325">
        <v>0</v>
      </c>
      <c r="F325">
        <v>6.3677999999999999</v>
      </c>
      <c r="G325">
        <v>2.2378999999999998</v>
      </c>
      <c r="H325">
        <v>6.3647999999999998</v>
      </c>
      <c r="I325">
        <v>1</v>
      </c>
      <c r="J325">
        <v>0</v>
      </c>
      <c r="K325">
        <v>0</v>
      </c>
      <c r="L325">
        <f t="shared" si="35"/>
        <v>0</v>
      </c>
      <c r="M325">
        <f t="shared" si="36"/>
        <v>0</v>
      </c>
      <c r="N325">
        <f t="shared" si="39"/>
        <v>0</v>
      </c>
      <c r="O325">
        <f t="shared" si="40"/>
        <v>0</v>
      </c>
      <c r="P325">
        <f t="shared" si="37"/>
        <v>29</v>
      </c>
      <c r="Q325">
        <f>VLOOKUP(C325,Locs!A:C,3,0)</f>
        <v>35</v>
      </c>
      <c r="R325">
        <f>VLOOKUP(C325,Locs!A:F,6,0)</f>
        <v>2</v>
      </c>
      <c r="S325">
        <f t="shared" si="38"/>
        <v>0</v>
      </c>
      <c r="T325" t="s">
        <v>631</v>
      </c>
      <c r="U325">
        <v>24</v>
      </c>
    </row>
    <row r="326" spans="1:21" x14ac:dyDescent="0.45">
      <c r="A326">
        <v>325</v>
      </c>
      <c r="B326" t="str">
        <f t="shared" si="34"/>
        <v>task_id_808.dfy-1</v>
      </c>
      <c r="C326" t="s">
        <v>93</v>
      </c>
      <c r="D326">
        <v>1</v>
      </c>
      <c r="E326">
        <v>1</v>
      </c>
      <c r="F326">
        <v>4.3918999999999997</v>
      </c>
      <c r="G326">
        <v>1.2305999999999999</v>
      </c>
      <c r="H326">
        <v>4.3701999999999996</v>
      </c>
      <c r="I326">
        <v>1</v>
      </c>
      <c r="J326">
        <v>1</v>
      </c>
      <c r="K326">
        <v>1</v>
      </c>
      <c r="L326">
        <f t="shared" si="35"/>
        <v>1</v>
      </c>
      <c r="M326">
        <f t="shared" si="36"/>
        <v>1</v>
      </c>
      <c r="N326">
        <f t="shared" si="39"/>
        <v>0.66666666666666663</v>
      </c>
      <c r="O326">
        <f t="shared" si="40"/>
        <v>1</v>
      </c>
      <c r="P326">
        <f t="shared" si="37"/>
        <v>24</v>
      </c>
      <c r="Q326">
        <f>VLOOKUP(C326,Locs!A:C,3,0)</f>
        <v>24</v>
      </c>
      <c r="R326">
        <f>VLOOKUP(C326,Locs!A:F,6,0)</f>
        <v>0</v>
      </c>
      <c r="S326">
        <f t="shared" si="38"/>
        <v>1</v>
      </c>
      <c r="T326" t="s">
        <v>634</v>
      </c>
      <c r="U326">
        <v>27</v>
      </c>
    </row>
    <row r="327" spans="1:21" x14ac:dyDescent="0.45">
      <c r="A327">
        <v>326</v>
      </c>
      <c r="B327" t="str">
        <f t="shared" ref="B327:B336" si="41">C327&amp;"-"&amp;D327</f>
        <v>task_id_809.dfy-1</v>
      </c>
      <c r="C327" t="s">
        <v>94</v>
      </c>
      <c r="D327">
        <v>1</v>
      </c>
      <c r="E327">
        <v>0</v>
      </c>
      <c r="F327">
        <v>5.1166999999999998</v>
      </c>
      <c r="G327">
        <v>1.3095000000000001</v>
      </c>
      <c r="H327">
        <v>5.0960999999999999</v>
      </c>
      <c r="I327">
        <v>1</v>
      </c>
      <c r="J327">
        <v>0</v>
      </c>
      <c r="K327">
        <v>0</v>
      </c>
      <c r="L327">
        <f t="shared" si="35"/>
        <v>0</v>
      </c>
      <c r="M327">
        <f t="shared" si="36"/>
        <v>0</v>
      </c>
      <c r="N327">
        <f t="shared" si="39"/>
        <v>0</v>
      </c>
      <c r="O327">
        <f t="shared" si="40"/>
        <v>0</v>
      </c>
      <c r="P327">
        <f t="shared" si="37"/>
        <v>27</v>
      </c>
      <c r="Q327">
        <f>VLOOKUP(C327,Locs!A:C,3,0)</f>
        <v>29</v>
      </c>
      <c r="R327">
        <f>VLOOKUP(C327,Locs!A:F,6,0)</f>
        <v>2</v>
      </c>
      <c r="S327">
        <f t="shared" si="38"/>
        <v>0</v>
      </c>
      <c r="T327" t="s">
        <v>635</v>
      </c>
      <c r="U327">
        <v>27</v>
      </c>
    </row>
    <row r="328" spans="1:21" x14ac:dyDescent="0.45">
      <c r="A328">
        <v>327</v>
      </c>
      <c r="B328" t="str">
        <f t="shared" si="41"/>
        <v>task_id_809.dfy-2</v>
      </c>
      <c r="C328" t="s">
        <v>94</v>
      </c>
      <c r="D328">
        <v>2</v>
      </c>
      <c r="E328">
        <v>0</v>
      </c>
      <c r="F328">
        <v>5.6482000000000001</v>
      </c>
      <c r="G328">
        <v>1.2742</v>
      </c>
      <c r="H328">
        <v>5.6456999999999997</v>
      </c>
      <c r="I328">
        <v>1</v>
      </c>
      <c r="J328">
        <v>0</v>
      </c>
      <c r="K328">
        <v>0</v>
      </c>
      <c r="L328">
        <f t="shared" si="35"/>
        <v>0</v>
      </c>
      <c r="M328">
        <f t="shared" si="36"/>
        <v>0</v>
      </c>
      <c r="N328">
        <f t="shared" si="39"/>
        <v>0</v>
      </c>
      <c r="O328">
        <f t="shared" si="40"/>
        <v>0</v>
      </c>
      <c r="P328">
        <f t="shared" si="37"/>
        <v>27</v>
      </c>
      <c r="Q328">
        <f>VLOOKUP(C328,Locs!A:C,3,0)</f>
        <v>29</v>
      </c>
      <c r="R328">
        <f>VLOOKUP(C328,Locs!A:F,6,0)</f>
        <v>2</v>
      </c>
      <c r="S328">
        <f t="shared" si="38"/>
        <v>0</v>
      </c>
      <c r="T328" t="s">
        <v>636</v>
      </c>
      <c r="U328">
        <v>27</v>
      </c>
    </row>
    <row r="329" spans="1:21" x14ac:dyDescent="0.45">
      <c r="A329">
        <v>328</v>
      </c>
      <c r="B329" t="str">
        <f t="shared" si="41"/>
        <v>task_id_809.dfy-3</v>
      </c>
      <c r="C329" t="s">
        <v>94</v>
      </c>
      <c r="D329">
        <v>3</v>
      </c>
      <c r="E329">
        <v>0</v>
      </c>
      <c r="F329">
        <v>5.0773999999999999</v>
      </c>
      <c r="G329">
        <v>1.3564000000000001</v>
      </c>
      <c r="H329">
        <v>5.0747</v>
      </c>
      <c r="I329">
        <v>1</v>
      </c>
      <c r="J329">
        <v>0</v>
      </c>
      <c r="K329">
        <v>0</v>
      </c>
      <c r="L329">
        <f t="shared" si="35"/>
        <v>0</v>
      </c>
      <c r="M329">
        <f t="shared" si="36"/>
        <v>0</v>
      </c>
      <c r="N329">
        <f t="shared" si="39"/>
        <v>0</v>
      </c>
      <c r="O329">
        <f t="shared" si="40"/>
        <v>0</v>
      </c>
      <c r="P329">
        <f t="shared" si="37"/>
        <v>27</v>
      </c>
      <c r="Q329">
        <f>VLOOKUP(C329,Locs!A:C,3,0)</f>
        <v>29</v>
      </c>
      <c r="R329">
        <f>VLOOKUP(C329,Locs!A:F,6,0)</f>
        <v>2</v>
      </c>
      <c r="S329">
        <f t="shared" si="38"/>
        <v>0</v>
      </c>
      <c r="T329" t="s">
        <v>1138</v>
      </c>
      <c r="U329">
        <v>27</v>
      </c>
    </row>
    <row r="330" spans="1:21" x14ac:dyDescent="0.45">
      <c r="A330">
        <v>329</v>
      </c>
      <c r="B330" t="str">
        <f t="shared" si="41"/>
        <v>task_id_809.dfy-4</v>
      </c>
      <c r="C330" t="s">
        <v>94</v>
      </c>
      <c r="D330">
        <v>4</v>
      </c>
      <c r="E330">
        <v>0</v>
      </c>
      <c r="F330">
        <v>8.2795000000000005</v>
      </c>
      <c r="G330">
        <v>1.3748</v>
      </c>
      <c r="H330">
        <v>8.2766000000000002</v>
      </c>
      <c r="I330">
        <v>1</v>
      </c>
      <c r="J330">
        <v>0</v>
      </c>
      <c r="K330">
        <v>0</v>
      </c>
      <c r="L330">
        <f t="shared" si="35"/>
        <v>0</v>
      </c>
      <c r="M330">
        <f t="shared" si="36"/>
        <v>0</v>
      </c>
      <c r="N330">
        <f t="shared" si="39"/>
        <v>0</v>
      </c>
      <c r="O330">
        <f t="shared" si="40"/>
        <v>0</v>
      </c>
      <c r="P330">
        <f t="shared" si="37"/>
        <v>27</v>
      </c>
      <c r="Q330">
        <f>VLOOKUP(C330,Locs!A:C,3,0)</f>
        <v>29</v>
      </c>
      <c r="R330">
        <f>VLOOKUP(C330,Locs!A:F,6,0)</f>
        <v>2</v>
      </c>
      <c r="S330">
        <f t="shared" si="38"/>
        <v>0</v>
      </c>
      <c r="T330" t="s">
        <v>1139</v>
      </c>
      <c r="U330">
        <v>27</v>
      </c>
    </row>
    <row r="331" spans="1:21" x14ac:dyDescent="0.45">
      <c r="A331">
        <v>330</v>
      </c>
      <c r="B331" t="str">
        <f t="shared" si="41"/>
        <v>task_id_809.dfy-5</v>
      </c>
      <c r="C331" t="s">
        <v>94</v>
      </c>
      <c r="D331">
        <v>5</v>
      </c>
      <c r="E331">
        <v>0</v>
      </c>
      <c r="F331">
        <v>5.5049999999999999</v>
      </c>
      <c r="G331">
        <v>1.2432000000000001</v>
      </c>
      <c r="H331">
        <v>5.5012999999999996</v>
      </c>
      <c r="I331">
        <v>1</v>
      </c>
      <c r="J331">
        <v>0</v>
      </c>
      <c r="K331">
        <v>0</v>
      </c>
      <c r="L331">
        <f t="shared" si="35"/>
        <v>0</v>
      </c>
      <c r="M331">
        <f t="shared" si="36"/>
        <v>0</v>
      </c>
      <c r="N331">
        <f t="shared" si="39"/>
        <v>0</v>
      </c>
      <c r="O331">
        <f t="shared" si="40"/>
        <v>0</v>
      </c>
      <c r="P331">
        <f t="shared" si="37"/>
        <v>27</v>
      </c>
      <c r="Q331">
        <f>VLOOKUP(C331,Locs!A:C,3,0)</f>
        <v>29</v>
      </c>
      <c r="R331">
        <f>VLOOKUP(C331,Locs!A:F,6,0)</f>
        <v>2</v>
      </c>
      <c r="S331">
        <f t="shared" si="38"/>
        <v>0</v>
      </c>
      <c r="T331" t="s">
        <v>637</v>
      </c>
      <c r="U331">
        <v>23</v>
      </c>
    </row>
    <row r="332" spans="1:21" s="1" customFormat="1" x14ac:dyDescent="0.45">
      <c r="A332"/>
      <c r="B332" t="str">
        <f t="shared" si="41"/>
        <v>task_id_95.dfy-1</v>
      </c>
      <c r="C332" t="s">
        <v>95</v>
      </c>
      <c r="D332">
        <v>1</v>
      </c>
      <c r="E332">
        <v>0</v>
      </c>
      <c r="F332">
        <v>7.6421000000000001</v>
      </c>
      <c r="G332">
        <v>1.2456</v>
      </c>
      <c r="H332">
        <v>7.6204999999999998</v>
      </c>
      <c r="I332">
        <v>1</v>
      </c>
      <c r="J332">
        <v>0</v>
      </c>
      <c r="K332">
        <v>0</v>
      </c>
      <c r="L332">
        <f t="shared" si="35"/>
        <v>0</v>
      </c>
      <c r="M332">
        <f t="shared" si="36"/>
        <v>0</v>
      </c>
      <c r="N332">
        <f t="shared" si="39"/>
        <v>0</v>
      </c>
      <c r="O332">
        <f t="shared" si="40"/>
        <v>0</v>
      </c>
      <c r="P332">
        <f t="shared" si="37"/>
        <v>26</v>
      </c>
      <c r="Q332">
        <f>VLOOKUP(C332,Locs!A:C,3,0)</f>
        <v>32</v>
      </c>
      <c r="R332">
        <f>VLOOKUP(C332,Locs!A:F,6,0)</f>
        <v>6</v>
      </c>
      <c r="S332">
        <f t="shared" si="38"/>
        <v>0</v>
      </c>
      <c r="T332" t="s">
        <v>640</v>
      </c>
      <c r="U332">
        <v>26</v>
      </c>
    </row>
    <row r="333" spans="1:21" x14ac:dyDescent="0.45">
      <c r="B333" t="str">
        <f t="shared" si="41"/>
        <v>task_id_95.dfy-2</v>
      </c>
      <c r="C333" t="s">
        <v>95</v>
      </c>
      <c r="D333">
        <v>2</v>
      </c>
      <c r="E333">
        <v>0</v>
      </c>
      <c r="F333">
        <v>5.6639999999999997</v>
      </c>
      <c r="G333">
        <v>1.3089</v>
      </c>
      <c r="H333">
        <v>5.6616</v>
      </c>
      <c r="I333">
        <v>1</v>
      </c>
      <c r="J333">
        <v>0</v>
      </c>
      <c r="K333">
        <v>0</v>
      </c>
      <c r="L333">
        <f t="shared" si="35"/>
        <v>0</v>
      </c>
      <c r="M333">
        <f t="shared" si="36"/>
        <v>0</v>
      </c>
      <c r="N333">
        <f t="shared" si="39"/>
        <v>0</v>
      </c>
      <c r="O333">
        <f t="shared" si="40"/>
        <v>0</v>
      </c>
      <c r="P333">
        <f t="shared" si="37"/>
        <v>26</v>
      </c>
      <c r="Q333">
        <f>VLOOKUP(C333,Locs!A:C,3,0)</f>
        <v>32</v>
      </c>
      <c r="R333">
        <f>VLOOKUP(C333,Locs!A:F,6,0)</f>
        <v>6</v>
      </c>
      <c r="S333">
        <f t="shared" si="38"/>
        <v>0</v>
      </c>
      <c r="T333" t="s">
        <v>641</v>
      </c>
      <c r="U333">
        <v>26</v>
      </c>
    </row>
    <row r="334" spans="1:21" x14ac:dyDescent="0.45">
      <c r="B334" t="str">
        <f t="shared" si="41"/>
        <v>task_id_95.dfy-3</v>
      </c>
      <c r="C334" t="s">
        <v>95</v>
      </c>
      <c r="D334">
        <v>3</v>
      </c>
      <c r="E334">
        <v>0</v>
      </c>
      <c r="F334">
        <v>5.7710999999999997</v>
      </c>
      <c r="G334">
        <v>1.2659</v>
      </c>
      <c r="H334">
        <v>5.7632000000000003</v>
      </c>
      <c r="I334">
        <v>1</v>
      </c>
      <c r="J334">
        <v>0</v>
      </c>
      <c r="K334">
        <v>0</v>
      </c>
      <c r="L334">
        <f t="shared" si="35"/>
        <v>0</v>
      </c>
      <c r="M334">
        <f t="shared" si="36"/>
        <v>0</v>
      </c>
      <c r="N334">
        <f t="shared" si="39"/>
        <v>0</v>
      </c>
      <c r="O334">
        <f t="shared" si="40"/>
        <v>0</v>
      </c>
      <c r="P334">
        <f t="shared" si="37"/>
        <v>26</v>
      </c>
      <c r="Q334">
        <f>VLOOKUP(C334,Locs!A:C,3,0)</f>
        <v>32</v>
      </c>
      <c r="R334">
        <f>VLOOKUP(C334,Locs!A:F,6,0)</f>
        <v>6</v>
      </c>
      <c r="S334">
        <f t="shared" si="38"/>
        <v>0</v>
      </c>
      <c r="T334" t="s">
        <v>642</v>
      </c>
      <c r="U334">
        <v>26</v>
      </c>
    </row>
    <row r="335" spans="1:21" x14ac:dyDescent="0.45">
      <c r="B335" t="str">
        <f t="shared" si="41"/>
        <v>task_id_95.dfy-4</v>
      </c>
      <c r="C335" t="s">
        <v>95</v>
      </c>
      <c r="D335">
        <v>4</v>
      </c>
      <c r="E335">
        <v>0</v>
      </c>
      <c r="F335">
        <v>5.8323999999999998</v>
      </c>
      <c r="G335">
        <v>1.2791999999999999</v>
      </c>
      <c r="H335">
        <v>5.8296999999999999</v>
      </c>
      <c r="I335">
        <v>1</v>
      </c>
      <c r="J335">
        <v>0</v>
      </c>
      <c r="K335">
        <v>0</v>
      </c>
      <c r="L335">
        <f t="shared" si="35"/>
        <v>0</v>
      </c>
      <c r="M335">
        <f t="shared" si="36"/>
        <v>0</v>
      </c>
      <c r="N335">
        <f t="shared" si="39"/>
        <v>0</v>
      </c>
      <c r="O335">
        <f t="shared" si="40"/>
        <v>0</v>
      </c>
      <c r="P335">
        <f t="shared" si="37"/>
        <v>26</v>
      </c>
      <c r="Q335">
        <f>VLOOKUP(C335,Locs!A:C,3,0)</f>
        <v>32</v>
      </c>
      <c r="R335">
        <f>VLOOKUP(C335,Locs!A:F,6,0)</f>
        <v>6</v>
      </c>
      <c r="S335">
        <f t="shared" si="38"/>
        <v>0</v>
      </c>
      <c r="T335" t="s">
        <v>1140</v>
      </c>
      <c r="U335">
        <v>26</v>
      </c>
    </row>
    <row r="336" spans="1:21" x14ac:dyDescent="0.45">
      <c r="B336" t="str">
        <f t="shared" si="41"/>
        <v>task_id_95.dfy-5</v>
      </c>
      <c r="C336" t="s">
        <v>95</v>
      </c>
      <c r="D336">
        <v>5</v>
      </c>
      <c r="E336">
        <v>0</v>
      </c>
      <c r="F336">
        <v>5.7830000000000004</v>
      </c>
      <c r="G336">
        <v>1.3344</v>
      </c>
      <c r="H336">
        <v>5.7751000000000001</v>
      </c>
      <c r="I336">
        <v>1</v>
      </c>
      <c r="J336">
        <v>0</v>
      </c>
      <c r="K336">
        <v>0</v>
      </c>
      <c r="L336">
        <f t="shared" si="35"/>
        <v>0</v>
      </c>
      <c r="M336">
        <f t="shared" si="36"/>
        <v>0</v>
      </c>
      <c r="N336">
        <f t="shared" si="39"/>
        <v>0</v>
      </c>
      <c r="O336">
        <f t="shared" si="40"/>
        <v>0</v>
      </c>
      <c r="P336">
        <f t="shared" si="37"/>
        <v>26</v>
      </c>
      <c r="Q336">
        <f>VLOOKUP(C336,Locs!A:C,3,0)</f>
        <v>32</v>
      </c>
      <c r="R336">
        <f>VLOOKUP(C336,Locs!A:F,6,0)</f>
        <v>6</v>
      </c>
      <c r="S336">
        <f t="shared" si="38"/>
        <v>0</v>
      </c>
      <c r="T336" t="s">
        <v>1141</v>
      </c>
      <c r="U336">
        <v>26</v>
      </c>
    </row>
  </sheetData>
  <autoFilter ref="A1:U336" xr:uid="{4AA40F73-8234-4175-BD37-35997D1CD133}"/>
  <hyperlinks>
    <hyperlink ref="O1" r:id="rId1" display="pass@3" xr:uid="{046903A4-6359-42FE-A4C0-05626DABB45F}"/>
    <hyperlink ref="N1" r:id="rId2" display="pass@2" xr:uid="{03821E84-40D7-4F24-9666-81CFAD4D130C}"/>
    <hyperlink ref="M1" r:id="rId3" display="pass@1" xr:uid="{77BA4D0A-29D2-4EA7-9873-A953AA68EA4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D262-E877-44BE-A8A8-B94D0283B996}">
  <dimension ref="A1:T459"/>
  <sheetViews>
    <sheetView zoomScale="85" zoomScaleNormal="85" workbookViewId="0">
      <pane ySplit="1" topLeftCell="A2" activePane="bottomLeft" state="frozen"/>
      <selection activeCell="C1" sqref="C1"/>
      <selection pane="bottomLeft" activeCell="L1" sqref="L1:R1"/>
    </sheetView>
  </sheetViews>
  <sheetFormatPr defaultRowHeight="14.25" x14ac:dyDescent="0.45"/>
  <cols>
    <col min="2" max="2" width="19.1328125" customWidth="1"/>
    <col min="3" max="3" width="19.46484375" customWidth="1"/>
    <col min="6" max="6" width="9.33203125" bestFit="1" customWidth="1"/>
    <col min="10" max="10" width="8.06640625" customWidth="1"/>
    <col min="11" max="11" width="13.33203125" customWidth="1"/>
    <col min="12" max="12" width="2.86328125" customWidth="1"/>
    <col min="13" max="13" width="8" customWidth="1"/>
    <col min="16" max="16" width="3.796875" bestFit="1" customWidth="1"/>
    <col min="17" max="17" width="6.86328125" customWidth="1"/>
    <col min="18" max="18" width="7.796875" customWidth="1"/>
    <col min="22" max="22" width="11.19921875" bestFit="1" customWidth="1"/>
  </cols>
  <sheetData>
    <row r="1" spans="1:20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21" t="s">
        <v>197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298</v>
      </c>
      <c r="K1" s="21" t="s">
        <v>299</v>
      </c>
      <c r="L1" s="167" t="s">
        <v>312</v>
      </c>
      <c r="M1" s="168" t="s">
        <v>1053</v>
      </c>
      <c r="N1" s="169" t="s">
        <v>311</v>
      </c>
      <c r="O1" s="169" t="s">
        <v>232</v>
      </c>
      <c r="P1" s="167" t="s">
        <v>645</v>
      </c>
      <c r="Q1" s="167" t="s">
        <v>646</v>
      </c>
      <c r="R1" s="167" t="s">
        <v>651</v>
      </c>
      <c r="S1" s="22" t="s">
        <v>163</v>
      </c>
      <c r="T1" s="22" t="s">
        <v>643</v>
      </c>
    </row>
    <row r="2" spans="1:20" x14ac:dyDescent="0.45">
      <c r="A2">
        <v>1</v>
      </c>
      <c r="B2" t="str">
        <f t="shared" ref="B2:B70" si="0">C2&amp;"-"&amp;D2</f>
        <v>BinarySearch.dfy-1</v>
      </c>
      <c r="C2" t="s">
        <v>0</v>
      </c>
      <c r="D2">
        <v>1</v>
      </c>
      <c r="E2">
        <v>1</v>
      </c>
      <c r="F2">
        <v>13.3909</v>
      </c>
      <c r="G2">
        <v>2.2486999999999999</v>
      </c>
      <c r="H2">
        <v>13.3728</v>
      </c>
      <c r="I2">
        <v>1</v>
      </c>
      <c r="J2">
        <v>1</v>
      </c>
      <c r="K2">
        <v>1</v>
      </c>
      <c r="L2">
        <f>COUNTIFS(C:C,C2,E:E,1)</f>
        <v>3</v>
      </c>
      <c r="M2">
        <f>_xlfn.MINIFS(D:D,C:C,C2,E:E,1)</f>
        <v>1</v>
      </c>
      <c r="N2">
        <f>CHOOSE(L2+1,0,2/3,1,1)</f>
        <v>1</v>
      </c>
      <c r="O2">
        <f>IF(L2&gt;0,1,0)</f>
        <v>1</v>
      </c>
      <c r="P2">
        <f>VLOOKUP(LEFT(C2,LEN(C2)-4)&amp;"_"&amp;D2&amp;"_llm.dfy",S:T,2,0)</f>
        <v>44</v>
      </c>
      <c r="Q2">
        <f>VLOOKUP(C2,Locs!A:C,3,0)</f>
        <v>38</v>
      </c>
      <c r="R2">
        <f>VLOOKUP(C2,Locs!A:F,6,0)</f>
        <v>0</v>
      </c>
      <c r="S2" t="s">
        <v>313</v>
      </c>
      <c r="T2">
        <v>44</v>
      </c>
    </row>
    <row r="3" spans="1:20" x14ac:dyDescent="0.45">
      <c r="A3">
        <v>2</v>
      </c>
      <c r="B3" t="str">
        <f>C3&amp;"-"&amp;D3</f>
        <v>BinarySearch.dfy-2</v>
      </c>
      <c r="C3" t="s">
        <v>0</v>
      </c>
      <c r="D3">
        <v>2</v>
      </c>
      <c r="E3">
        <v>1</v>
      </c>
      <c r="F3">
        <v>8.5129000000000001</v>
      </c>
      <c r="G3">
        <v>2.2427999999999999</v>
      </c>
      <c r="H3">
        <v>8.5106999999999999</v>
      </c>
      <c r="I3">
        <v>1</v>
      </c>
      <c r="J3">
        <v>1</v>
      </c>
      <c r="K3">
        <v>1</v>
      </c>
      <c r="L3">
        <f t="shared" ref="L3:L66" si="1">COUNTIFS(C:C,C3,E:E,1)</f>
        <v>3</v>
      </c>
      <c r="M3">
        <f t="shared" ref="M3:M66" si="2">_xlfn.MINIFS(D:D,C:C,C3,E:E,1)</f>
        <v>1</v>
      </c>
      <c r="N3">
        <f t="shared" ref="N3:N66" si="3">CHOOSE(L3+1,0,2/3,1,1)</f>
        <v>1</v>
      </c>
      <c r="O3">
        <f t="shared" ref="O3:O66" si="4">IF(L3&gt;0,1,0)</f>
        <v>1</v>
      </c>
      <c r="P3">
        <f t="shared" ref="P3:P66" si="5">VLOOKUP(LEFT(C3,LEN(C3)-4)&amp;"_"&amp;D3&amp;"_llm.dfy",S:T,2,0)</f>
        <v>43</v>
      </c>
      <c r="Q3">
        <f>VLOOKUP(C3,Locs!A:C,3,0)</f>
        <v>38</v>
      </c>
      <c r="R3">
        <f>VLOOKUP(C3,Locs!A:F,6,0)</f>
        <v>0</v>
      </c>
      <c r="S3" t="s">
        <v>314</v>
      </c>
      <c r="T3">
        <v>43</v>
      </c>
    </row>
    <row r="4" spans="1:20" x14ac:dyDescent="0.45">
      <c r="A4">
        <v>3</v>
      </c>
      <c r="B4" t="str">
        <f t="shared" si="0"/>
        <v>BinarySearch.dfy-3</v>
      </c>
      <c r="C4" t="s">
        <v>0</v>
      </c>
      <c r="D4">
        <v>3</v>
      </c>
      <c r="E4">
        <v>1</v>
      </c>
      <c r="F4">
        <v>6.5351999999999997</v>
      </c>
      <c r="G4">
        <v>1.6851</v>
      </c>
      <c r="H4">
        <v>6.5328999999999997</v>
      </c>
      <c r="I4">
        <v>1</v>
      </c>
      <c r="J4">
        <v>1</v>
      </c>
      <c r="K4">
        <v>1</v>
      </c>
      <c r="L4">
        <f t="shared" si="1"/>
        <v>3</v>
      </c>
      <c r="M4">
        <f t="shared" si="2"/>
        <v>1</v>
      </c>
      <c r="N4">
        <f t="shared" si="3"/>
        <v>1</v>
      </c>
      <c r="O4">
        <f t="shared" si="4"/>
        <v>1</v>
      </c>
      <c r="P4">
        <f t="shared" si="5"/>
        <v>46</v>
      </c>
      <c r="Q4">
        <f>VLOOKUP(C4,Locs!A:C,3,0)</f>
        <v>38</v>
      </c>
      <c r="R4">
        <f>VLOOKUP(C4,Locs!A:F,6,0)</f>
        <v>0</v>
      </c>
      <c r="S4" t="s">
        <v>315</v>
      </c>
      <c r="T4">
        <v>46</v>
      </c>
    </row>
    <row r="5" spans="1:20" x14ac:dyDescent="0.45">
      <c r="A5">
        <v>4</v>
      </c>
      <c r="B5" t="str">
        <f t="shared" si="0"/>
        <v>BubbleSort.dfy-1</v>
      </c>
      <c r="C5" t="s">
        <v>1</v>
      </c>
      <c r="D5">
        <v>1</v>
      </c>
      <c r="E5">
        <v>0</v>
      </c>
      <c r="F5">
        <v>96.974599999999995</v>
      </c>
      <c r="G5">
        <v>3.6410999999999998</v>
      </c>
      <c r="H5">
        <v>96.952799999999996</v>
      </c>
      <c r="I5">
        <v>-1</v>
      </c>
      <c r="J5">
        <v>0</v>
      </c>
      <c r="K5">
        <v>0</v>
      </c>
      <c r="L5">
        <f t="shared" si="1"/>
        <v>0</v>
      </c>
      <c r="M5">
        <f t="shared" si="2"/>
        <v>0</v>
      </c>
      <c r="N5">
        <f t="shared" si="3"/>
        <v>0</v>
      </c>
      <c r="O5">
        <f t="shared" si="4"/>
        <v>0</v>
      </c>
      <c r="P5">
        <f t="shared" si="5"/>
        <v>98</v>
      </c>
      <c r="Q5">
        <f>VLOOKUP(C5,Locs!A:C,3,0)</f>
        <v>44</v>
      </c>
      <c r="R5">
        <f>VLOOKUP(C5,Locs!A:F,6,0)</f>
        <v>1</v>
      </c>
      <c r="S5" t="s">
        <v>316</v>
      </c>
      <c r="T5">
        <v>98</v>
      </c>
    </row>
    <row r="6" spans="1:20" x14ac:dyDescent="0.45">
      <c r="A6">
        <v>5</v>
      </c>
      <c r="B6" t="str">
        <f t="shared" si="0"/>
        <v>BubbleSort.dfy-2</v>
      </c>
      <c r="C6" t="s">
        <v>1</v>
      </c>
      <c r="D6">
        <v>2</v>
      </c>
      <c r="E6">
        <v>0</v>
      </c>
      <c r="F6">
        <v>101.0192</v>
      </c>
      <c r="G6">
        <v>2.4527000000000001</v>
      </c>
      <c r="H6">
        <v>101.0111</v>
      </c>
      <c r="I6">
        <v>-1</v>
      </c>
      <c r="J6">
        <v>0</v>
      </c>
      <c r="K6">
        <v>0</v>
      </c>
      <c r="L6">
        <f t="shared" si="1"/>
        <v>0</v>
      </c>
      <c r="M6">
        <f t="shared" si="2"/>
        <v>0</v>
      </c>
      <c r="N6">
        <f t="shared" si="3"/>
        <v>0</v>
      </c>
      <c r="O6">
        <f t="shared" si="4"/>
        <v>0</v>
      </c>
      <c r="P6">
        <f t="shared" si="5"/>
        <v>146</v>
      </c>
      <c r="Q6">
        <f>VLOOKUP(C6,Locs!A:C,3,0)</f>
        <v>44</v>
      </c>
      <c r="R6">
        <f>VLOOKUP(C6,Locs!A:F,6,0)</f>
        <v>1</v>
      </c>
      <c r="S6" t="s">
        <v>317</v>
      </c>
      <c r="T6">
        <v>146</v>
      </c>
    </row>
    <row r="7" spans="1:20" x14ac:dyDescent="0.45">
      <c r="A7">
        <v>6</v>
      </c>
      <c r="B7" t="str">
        <f t="shared" si="0"/>
        <v>BubbleSort.dfy-3</v>
      </c>
      <c r="C7" t="s">
        <v>1</v>
      </c>
      <c r="D7">
        <v>3</v>
      </c>
      <c r="E7">
        <v>0</v>
      </c>
      <c r="F7">
        <v>95.0839</v>
      </c>
      <c r="G7">
        <v>2.7174</v>
      </c>
      <c r="H7">
        <v>95.081699999999998</v>
      </c>
      <c r="I7">
        <v>-1</v>
      </c>
      <c r="J7">
        <v>0</v>
      </c>
      <c r="K7">
        <v>0</v>
      </c>
      <c r="L7">
        <f t="shared" si="1"/>
        <v>0</v>
      </c>
      <c r="M7">
        <f t="shared" si="2"/>
        <v>0</v>
      </c>
      <c r="N7">
        <f t="shared" si="3"/>
        <v>0</v>
      </c>
      <c r="O7">
        <f t="shared" si="4"/>
        <v>0</v>
      </c>
      <c r="P7">
        <f t="shared" si="5"/>
        <v>183</v>
      </c>
      <c r="Q7">
        <f>VLOOKUP(C7,Locs!A:C,3,0)</f>
        <v>44</v>
      </c>
      <c r="R7">
        <f>VLOOKUP(C7,Locs!A:F,6,0)</f>
        <v>1</v>
      </c>
      <c r="S7" t="s">
        <v>318</v>
      </c>
      <c r="T7">
        <v>183</v>
      </c>
    </row>
    <row r="8" spans="1:20" x14ac:dyDescent="0.45">
      <c r="A8">
        <v>7</v>
      </c>
      <c r="B8" t="str">
        <f t="shared" si="0"/>
        <v>BubbleSort.dfy-4</v>
      </c>
      <c r="C8" t="s">
        <v>1</v>
      </c>
      <c r="D8">
        <v>4</v>
      </c>
      <c r="E8">
        <v>-1</v>
      </c>
      <c r="F8">
        <v>207.4272</v>
      </c>
      <c r="G8">
        <v>0.42359999999999998</v>
      </c>
      <c r="H8">
        <v>207.4196</v>
      </c>
      <c r="I8">
        <v>-1</v>
      </c>
      <c r="J8">
        <v>-1</v>
      </c>
      <c r="K8">
        <v>-1</v>
      </c>
      <c r="L8">
        <f t="shared" si="1"/>
        <v>0</v>
      </c>
      <c r="M8">
        <f t="shared" si="2"/>
        <v>0</v>
      </c>
      <c r="N8">
        <f t="shared" si="3"/>
        <v>0</v>
      </c>
      <c r="O8">
        <f t="shared" si="4"/>
        <v>0</v>
      </c>
      <c r="P8">
        <f t="shared" si="5"/>
        <v>192</v>
      </c>
      <c r="Q8">
        <f>VLOOKUP(C8,Locs!A:C,3,0)</f>
        <v>44</v>
      </c>
      <c r="R8">
        <f>VLOOKUP(C8,Locs!A:F,6,0)</f>
        <v>1</v>
      </c>
      <c r="S8" t="s">
        <v>667</v>
      </c>
      <c r="T8">
        <v>192</v>
      </c>
    </row>
    <row r="9" spans="1:20" x14ac:dyDescent="0.45">
      <c r="A9">
        <v>8</v>
      </c>
      <c r="B9" t="str">
        <f t="shared" si="0"/>
        <v>BubbleSort.dfy-5</v>
      </c>
      <c r="C9" t="s">
        <v>1</v>
      </c>
      <c r="D9">
        <v>5</v>
      </c>
      <c r="E9">
        <v>0</v>
      </c>
      <c r="F9">
        <v>117.9149</v>
      </c>
      <c r="G9">
        <v>2.3607999999999998</v>
      </c>
      <c r="H9">
        <v>117.9127</v>
      </c>
      <c r="I9">
        <v>-1</v>
      </c>
      <c r="J9">
        <v>0</v>
      </c>
      <c r="K9">
        <v>0</v>
      </c>
      <c r="L9">
        <f t="shared" si="1"/>
        <v>0</v>
      </c>
      <c r="M9">
        <f t="shared" si="2"/>
        <v>0</v>
      </c>
      <c r="N9">
        <f t="shared" si="3"/>
        <v>0</v>
      </c>
      <c r="O9">
        <f t="shared" si="4"/>
        <v>0</v>
      </c>
      <c r="P9">
        <f t="shared" si="5"/>
        <v>56</v>
      </c>
      <c r="Q9">
        <f>VLOOKUP(C9,Locs!A:C,3,0)</f>
        <v>44</v>
      </c>
      <c r="R9">
        <f>VLOOKUP(C9,Locs!A:F,6,0)</f>
        <v>1</v>
      </c>
      <c r="S9" t="s">
        <v>668</v>
      </c>
      <c r="T9">
        <v>56</v>
      </c>
    </row>
    <row r="10" spans="1:20" x14ac:dyDescent="0.45">
      <c r="A10">
        <v>9</v>
      </c>
      <c r="B10" t="str">
        <f t="shared" si="0"/>
        <v>Catalan.dfy-1</v>
      </c>
      <c r="C10" t="s">
        <v>300</v>
      </c>
      <c r="D10">
        <v>1</v>
      </c>
      <c r="E10">
        <v>1</v>
      </c>
      <c r="F10">
        <v>30.742799999999999</v>
      </c>
      <c r="G10">
        <v>2.2412000000000001</v>
      </c>
      <c r="H10">
        <v>30.7227</v>
      </c>
      <c r="I10">
        <v>1</v>
      </c>
      <c r="J10">
        <v>1</v>
      </c>
      <c r="K10">
        <v>1</v>
      </c>
      <c r="L10">
        <f t="shared" si="1"/>
        <v>2</v>
      </c>
      <c r="M10">
        <f t="shared" si="2"/>
        <v>1</v>
      </c>
      <c r="N10">
        <f t="shared" si="3"/>
        <v>1</v>
      </c>
      <c r="O10">
        <f t="shared" si="4"/>
        <v>1</v>
      </c>
      <c r="P10">
        <f t="shared" si="5"/>
        <v>56</v>
      </c>
      <c r="Q10">
        <f>VLOOKUP(C10,Locs!A:C,3,0)</f>
        <v>28</v>
      </c>
      <c r="R10">
        <f>VLOOKUP(C10,Locs!A:F,6,0)</f>
        <v>0</v>
      </c>
      <c r="S10" t="s">
        <v>319</v>
      </c>
      <c r="T10">
        <v>56</v>
      </c>
    </row>
    <row r="11" spans="1:20" x14ac:dyDescent="0.45">
      <c r="A11">
        <v>10</v>
      </c>
      <c r="B11" t="str">
        <f t="shared" si="0"/>
        <v>Catalan.dfy-2</v>
      </c>
      <c r="C11" t="s">
        <v>300</v>
      </c>
      <c r="D11">
        <v>2</v>
      </c>
      <c r="E11">
        <v>1</v>
      </c>
      <c r="F11">
        <v>32.428600000000003</v>
      </c>
      <c r="G11">
        <v>1.3655999999999999</v>
      </c>
      <c r="H11">
        <v>32.426200000000001</v>
      </c>
      <c r="I11">
        <v>1</v>
      </c>
      <c r="J11">
        <v>1</v>
      </c>
      <c r="K11">
        <v>1</v>
      </c>
      <c r="L11">
        <f t="shared" si="1"/>
        <v>2</v>
      </c>
      <c r="M11">
        <f t="shared" si="2"/>
        <v>1</v>
      </c>
      <c r="N11">
        <f t="shared" si="3"/>
        <v>1</v>
      </c>
      <c r="O11">
        <f t="shared" si="4"/>
        <v>1</v>
      </c>
      <c r="P11">
        <f t="shared" si="5"/>
        <v>33</v>
      </c>
      <c r="Q11">
        <f>VLOOKUP(C11,Locs!A:C,3,0)</f>
        <v>28</v>
      </c>
      <c r="R11">
        <f>VLOOKUP(C11,Locs!A:F,6,0)</f>
        <v>0</v>
      </c>
      <c r="S11" t="s">
        <v>320</v>
      </c>
      <c r="T11">
        <v>33</v>
      </c>
    </row>
    <row r="12" spans="1:20" x14ac:dyDescent="0.45">
      <c r="A12">
        <v>11</v>
      </c>
      <c r="B12" t="str">
        <f t="shared" si="0"/>
        <v>Catalan.dfy-3</v>
      </c>
      <c r="C12" t="s">
        <v>300</v>
      </c>
      <c r="D12">
        <v>3</v>
      </c>
      <c r="E12">
        <v>0</v>
      </c>
      <c r="F12">
        <v>14.5678</v>
      </c>
      <c r="G12">
        <v>61.2425</v>
      </c>
      <c r="H12">
        <v>14.5579</v>
      </c>
      <c r="I12">
        <v>-1</v>
      </c>
      <c r="J12">
        <v>0</v>
      </c>
      <c r="K12">
        <v>0</v>
      </c>
      <c r="L12">
        <f t="shared" si="1"/>
        <v>2</v>
      </c>
      <c r="M12">
        <f t="shared" si="2"/>
        <v>1</v>
      </c>
      <c r="N12">
        <f t="shared" si="3"/>
        <v>1</v>
      </c>
      <c r="O12">
        <f t="shared" si="4"/>
        <v>1</v>
      </c>
      <c r="P12">
        <f t="shared" si="5"/>
        <v>32</v>
      </c>
      <c r="Q12">
        <f>VLOOKUP(C12,Locs!A:C,3,0)</f>
        <v>28</v>
      </c>
      <c r="R12">
        <f>VLOOKUP(C12,Locs!A:F,6,0)</f>
        <v>0</v>
      </c>
      <c r="S12" t="s">
        <v>321</v>
      </c>
      <c r="T12">
        <v>32</v>
      </c>
    </row>
    <row r="13" spans="1:20" x14ac:dyDescent="0.45">
      <c r="A13">
        <v>12</v>
      </c>
      <c r="B13" t="str">
        <f t="shared" si="0"/>
        <v>CombNK.dfy-1</v>
      </c>
      <c r="C13" t="s">
        <v>2</v>
      </c>
      <c r="D13">
        <v>1</v>
      </c>
      <c r="E13">
        <v>1</v>
      </c>
      <c r="F13">
        <v>26.414000000000001</v>
      </c>
      <c r="G13">
        <v>2.2477</v>
      </c>
      <c r="H13">
        <v>26.389900000000001</v>
      </c>
      <c r="I13">
        <v>1</v>
      </c>
      <c r="J13">
        <v>1</v>
      </c>
      <c r="K13">
        <v>1</v>
      </c>
      <c r="L13">
        <f t="shared" si="1"/>
        <v>2</v>
      </c>
      <c r="M13">
        <f t="shared" si="2"/>
        <v>1</v>
      </c>
      <c r="N13">
        <f t="shared" si="3"/>
        <v>1</v>
      </c>
      <c r="O13">
        <f t="shared" si="4"/>
        <v>1</v>
      </c>
      <c r="P13">
        <f t="shared" si="5"/>
        <v>48</v>
      </c>
      <c r="Q13">
        <f>VLOOKUP(C13,Locs!A:C,3,0)</f>
        <v>38</v>
      </c>
      <c r="R13">
        <f>VLOOKUP(C13,Locs!A:F,6,0)</f>
        <v>0</v>
      </c>
      <c r="S13" t="s">
        <v>322</v>
      </c>
      <c r="T13">
        <v>48</v>
      </c>
    </row>
    <row r="14" spans="1:20" x14ac:dyDescent="0.45">
      <c r="A14">
        <v>13</v>
      </c>
      <c r="B14" t="str">
        <f t="shared" si="0"/>
        <v>CombNK.dfy-2</v>
      </c>
      <c r="C14" t="s">
        <v>2</v>
      </c>
      <c r="D14">
        <v>2</v>
      </c>
      <c r="E14">
        <v>1</v>
      </c>
      <c r="F14">
        <v>35.281500000000001</v>
      </c>
      <c r="G14">
        <v>2.3022</v>
      </c>
      <c r="H14">
        <v>35.2791</v>
      </c>
      <c r="I14">
        <v>1</v>
      </c>
      <c r="J14">
        <v>1</v>
      </c>
      <c r="K14">
        <v>1</v>
      </c>
      <c r="L14">
        <f t="shared" si="1"/>
        <v>2</v>
      </c>
      <c r="M14">
        <f t="shared" si="2"/>
        <v>1</v>
      </c>
      <c r="N14">
        <f t="shared" si="3"/>
        <v>1</v>
      </c>
      <c r="O14">
        <f t="shared" si="4"/>
        <v>1</v>
      </c>
      <c r="P14">
        <f t="shared" si="5"/>
        <v>51</v>
      </c>
      <c r="Q14">
        <f>VLOOKUP(C14,Locs!A:C,3,0)</f>
        <v>38</v>
      </c>
      <c r="R14">
        <f>VLOOKUP(C14,Locs!A:F,6,0)</f>
        <v>0</v>
      </c>
      <c r="S14" t="s">
        <v>323</v>
      </c>
      <c r="T14">
        <v>51</v>
      </c>
    </row>
    <row r="15" spans="1:20" x14ac:dyDescent="0.45">
      <c r="A15">
        <v>14</v>
      </c>
      <c r="B15" t="str">
        <f t="shared" si="0"/>
        <v>CombNK.dfy-3</v>
      </c>
      <c r="C15" t="s">
        <v>2</v>
      </c>
      <c r="D15">
        <v>3</v>
      </c>
      <c r="E15">
        <v>0</v>
      </c>
      <c r="F15">
        <v>28.169699999999999</v>
      </c>
      <c r="G15">
        <v>1.6909000000000001</v>
      </c>
      <c r="H15">
        <v>28.1675</v>
      </c>
      <c r="I15">
        <v>-1</v>
      </c>
      <c r="J15">
        <v>0</v>
      </c>
      <c r="K15">
        <v>0</v>
      </c>
      <c r="L15">
        <f t="shared" si="1"/>
        <v>2</v>
      </c>
      <c r="M15">
        <f t="shared" si="2"/>
        <v>1</v>
      </c>
      <c r="N15">
        <f t="shared" si="3"/>
        <v>1</v>
      </c>
      <c r="O15">
        <f t="shared" si="4"/>
        <v>1</v>
      </c>
      <c r="P15">
        <f t="shared" si="5"/>
        <v>52</v>
      </c>
      <c r="Q15">
        <f>VLOOKUP(C15,Locs!A:C,3,0)</f>
        <v>38</v>
      </c>
      <c r="R15">
        <f>VLOOKUP(C15,Locs!A:F,6,0)</f>
        <v>0</v>
      </c>
      <c r="S15" t="s">
        <v>324</v>
      </c>
      <c r="T15">
        <v>52</v>
      </c>
    </row>
    <row r="16" spans="1:20" x14ac:dyDescent="0.45">
      <c r="A16">
        <v>15</v>
      </c>
      <c r="B16" t="str">
        <f t="shared" si="0"/>
        <v>CountDistinct.dfy-1</v>
      </c>
      <c r="C16" t="s">
        <v>301</v>
      </c>
      <c r="D16">
        <v>1</v>
      </c>
      <c r="E16">
        <v>-1</v>
      </c>
      <c r="F16">
        <v>32.048699999999997</v>
      </c>
      <c r="G16">
        <v>0.42280000000000001</v>
      </c>
      <c r="H16">
        <v>32.028700000000001</v>
      </c>
      <c r="I16">
        <v>-1</v>
      </c>
      <c r="J16">
        <v>-1</v>
      </c>
      <c r="K16">
        <v>-1</v>
      </c>
      <c r="L16">
        <f t="shared" si="1"/>
        <v>1</v>
      </c>
      <c r="M16">
        <f t="shared" si="2"/>
        <v>2</v>
      </c>
      <c r="N16">
        <f t="shared" si="3"/>
        <v>0.66666666666666663</v>
      </c>
      <c r="O16">
        <f t="shared" si="4"/>
        <v>1</v>
      </c>
      <c r="P16">
        <f t="shared" si="5"/>
        <v>75</v>
      </c>
      <c r="Q16">
        <f>VLOOKUP(C16,Locs!A:C,3,0)</f>
        <v>39</v>
      </c>
      <c r="R16">
        <f>VLOOKUP(C16,Locs!A:F,6,0)</f>
        <v>5</v>
      </c>
      <c r="S16" t="s">
        <v>325</v>
      </c>
      <c r="T16">
        <v>75</v>
      </c>
    </row>
    <row r="17" spans="1:20" x14ac:dyDescent="0.45">
      <c r="A17">
        <v>16</v>
      </c>
      <c r="B17" t="str">
        <f t="shared" si="0"/>
        <v>CountDistinct.dfy-2</v>
      </c>
      <c r="C17" t="s">
        <v>301</v>
      </c>
      <c r="D17">
        <v>2</v>
      </c>
      <c r="E17">
        <v>1</v>
      </c>
      <c r="F17">
        <v>10.9086</v>
      </c>
      <c r="G17">
        <v>1.6836</v>
      </c>
      <c r="H17">
        <v>10.904</v>
      </c>
      <c r="I17">
        <v>1</v>
      </c>
      <c r="J17">
        <v>1</v>
      </c>
      <c r="K17">
        <v>1</v>
      </c>
      <c r="L17">
        <f t="shared" si="1"/>
        <v>1</v>
      </c>
      <c r="M17">
        <f t="shared" si="2"/>
        <v>2</v>
      </c>
      <c r="N17">
        <f t="shared" si="3"/>
        <v>0.66666666666666663</v>
      </c>
      <c r="O17">
        <f t="shared" si="4"/>
        <v>1</v>
      </c>
      <c r="P17">
        <f t="shared" si="5"/>
        <v>37</v>
      </c>
      <c r="Q17">
        <f>VLOOKUP(C17,Locs!A:C,3,0)</f>
        <v>39</v>
      </c>
      <c r="R17">
        <f>VLOOKUP(C17,Locs!A:F,6,0)</f>
        <v>5</v>
      </c>
      <c r="S17" t="s">
        <v>326</v>
      </c>
      <c r="T17">
        <v>37</v>
      </c>
    </row>
    <row r="18" spans="1:20" x14ac:dyDescent="0.45">
      <c r="A18">
        <v>17</v>
      </c>
      <c r="B18" t="str">
        <f t="shared" si="0"/>
        <v>CountDistinct.dfy-3</v>
      </c>
      <c r="C18" t="s">
        <v>301</v>
      </c>
      <c r="D18">
        <v>3</v>
      </c>
      <c r="E18">
        <v>-1</v>
      </c>
      <c r="F18">
        <v>14.1732</v>
      </c>
      <c r="G18">
        <v>0.27429999999999999</v>
      </c>
      <c r="H18">
        <v>14.171900000000001</v>
      </c>
      <c r="I18">
        <v>-1</v>
      </c>
      <c r="J18">
        <v>-1</v>
      </c>
      <c r="K18">
        <v>-1</v>
      </c>
      <c r="L18">
        <f t="shared" si="1"/>
        <v>1</v>
      </c>
      <c r="M18">
        <f t="shared" si="2"/>
        <v>2</v>
      </c>
      <c r="N18">
        <f t="shared" si="3"/>
        <v>0.66666666666666663</v>
      </c>
      <c r="O18">
        <f t="shared" si="4"/>
        <v>1</v>
      </c>
      <c r="P18">
        <f t="shared" si="5"/>
        <v>46</v>
      </c>
      <c r="Q18">
        <f>VLOOKUP(C18,Locs!A:C,3,0)</f>
        <v>39</v>
      </c>
      <c r="R18">
        <f>VLOOKUP(C18,Locs!A:F,6,0)</f>
        <v>5</v>
      </c>
      <c r="S18" t="s">
        <v>327</v>
      </c>
      <c r="T18">
        <v>46</v>
      </c>
    </row>
    <row r="19" spans="1:20" x14ac:dyDescent="0.45">
      <c r="A19">
        <v>18</v>
      </c>
      <c r="B19" t="str">
        <f t="shared" si="0"/>
        <v>Div.dfy-1</v>
      </c>
      <c r="C19" t="s">
        <v>3</v>
      </c>
      <c r="D19">
        <v>1</v>
      </c>
      <c r="E19">
        <v>1</v>
      </c>
      <c r="F19">
        <v>3.6126999999999998</v>
      </c>
      <c r="G19">
        <v>0.7611</v>
      </c>
      <c r="H19">
        <v>3.5939999999999999</v>
      </c>
      <c r="I19">
        <v>1</v>
      </c>
      <c r="J19">
        <v>1</v>
      </c>
      <c r="K19">
        <v>1</v>
      </c>
      <c r="L19">
        <f t="shared" si="1"/>
        <v>3</v>
      </c>
      <c r="M19">
        <f t="shared" si="2"/>
        <v>1</v>
      </c>
      <c r="N19">
        <f t="shared" si="3"/>
        <v>1</v>
      </c>
      <c r="O19">
        <f t="shared" si="4"/>
        <v>1</v>
      </c>
      <c r="P19">
        <f t="shared" si="5"/>
        <v>21</v>
      </c>
      <c r="Q19">
        <f>VLOOKUP(C19,Locs!A:C,3,0)</f>
        <v>18</v>
      </c>
      <c r="R19">
        <f>VLOOKUP(C19,Locs!A:F,6,0)</f>
        <v>0</v>
      </c>
      <c r="S19" t="s">
        <v>328</v>
      </c>
      <c r="T19">
        <v>21</v>
      </c>
    </row>
    <row r="20" spans="1:20" x14ac:dyDescent="0.45">
      <c r="A20">
        <v>19</v>
      </c>
      <c r="B20" t="str">
        <f t="shared" si="0"/>
        <v>Div.dfy-2</v>
      </c>
      <c r="C20" t="s">
        <v>3</v>
      </c>
      <c r="D20">
        <v>2</v>
      </c>
      <c r="E20">
        <v>1</v>
      </c>
      <c r="F20">
        <v>3.7164999999999999</v>
      </c>
      <c r="G20">
        <v>0.74309999999999998</v>
      </c>
      <c r="H20">
        <v>3.7151000000000001</v>
      </c>
      <c r="I20">
        <v>1</v>
      </c>
      <c r="J20">
        <v>1</v>
      </c>
      <c r="K20">
        <v>1</v>
      </c>
      <c r="L20">
        <f t="shared" si="1"/>
        <v>3</v>
      </c>
      <c r="M20">
        <f t="shared" si="2"/>
        <v>1</v>
      </c>
      <c r="N20">
        <f t="shared" si="3"/>
        <v>1</v>
      </c>
      <c r="O20">
        <f t="shared" si="4"/>
        <v>1</v>
      </c>
      <c r="P20">
        <f t="shared" si="5"/>
        <v>20</v>
      </c>
      <c r="Q20">
        <f>VLOOKUP(C20,Locs!A:C,3,0)</f>
        <v>18</v>
      </c>
      <c r="R20">
        <f>VLOOKUP(C20,Locs!A:F,6,0)</f>
        <v>0</v>
      </c>
      <c r="S20" t="s">
        <v>329</v>
      </c>
      <c r="T20">
        <v>20</v>
      </c>
    </row>
    <row r="21" spans="1:20" x14ac:dyDescent="0.45">
      <c r="A21">
        <v>20</v>
      </c>
      <c r="B21" t="str">
        <f t="shared" si="0"/>
        <v>Div.dfy-3</v>
      </c>
      <c r="C21" t="s">
        <v>3</v>
      </c>
      <c r="D21">
        <v>3</v>
      </c>
      <c r="E21">
        <v>1</v>
      </c>
      <c r="F21">
        <v>2.9253</v>
      </c>
      <c r="G21">
        <v>0.86919999999999997</v>
      </c>
      <c r="H21">
        <v>2.9232999999999998</v>
      </c>
      <c r="I21">
        <v>1</v>
      </c>
      <c r="J21">
        <v>1</v>
      </c>
      <c r="K21">
        <v>1</v>
      </c>
      <c r="L21">
        <f t="shared" si="1"/>
        <v>3</v>
      </c>
      <c r="M21">
        <f t="shared" si="2"/>
        <v>1</v>
      </c>
      <c r="N21">
        <f t="shared" si="3"/>
        <v>1</v>
      </c>
      <c r="O21">
        <f t="shared" si="4"/>
        <v>1</v>
      </c>
      <c r="P21">
        <f t="shared" si="5"/>
        <v>21</v>
      </c>
      <c r="Q21">
        <f>VLOOKUP(C21,Locs!A:C,3,0)</f>
        <v>18</v>
      </c>
      <c r="R21">
        <f>VLOOKUP(C21,Locs!A:F,6,0)</f>
        <v>0</v>
      </c>
      <c r="S21" t="s">
        <v>330</v>
      </c>
      <c r="T21">
        <v>21</v>
      </c>
    </row>
    <row r="22" spans="1:20" x14ac:dyDescent="0.45">
      <c r="A22">
        <v>21</v>
      </c>
      <c r="B22" t="str">
        <f t="shared" si="0"/>
        <v>Factorial.dfy-1</v>
      </c>
      <c r="C22" t="s">
        <v>181</v>
      </c>
      <c r="D22">
        <v>1</v>
      </c>
      <c r="E22">
        <v>1</v>
      </c>
      <c r="F22">
        <v>5.5883000000000003</v>
      </c>
      <c r="G22">
        <v>1.3727</v>
      </c>
      <c r="H22">
        <v>5.5579999999999998</v>
      </c>
      <c r="I22">
        <v>1</v>
      </c>
      <c r="J22">
        <v>1</v>
      </c>
      <c r="K22">
        <v>1</v>
      </c>
      <c r="L22">
        <f t="shared" si="1"/>
        <v>3</v>
      </c>
      <c r="M22">
        <f t="shared" si="2"/>
        <v>1</v>
      </c>
      <c r="N22">
        <f t="shared" si="3"/>
        <v>1</v>
      </c>
      <c r="O22">
        <f t="shared" si="4"/>
        <v>1</v>
      </c>
      <c r="P22">
        <f t="shared" si="5"/>
        <v>23</v>
      </c>
      <c r="Q22">
        <f>VLOOKUP(C22,Locs!A:C,3,0)</f>
        <v>21</v>
      </c>
      <c r="R22">
        <f>VLOOKUP(C22,Locs!A:F,6,0)</f>
        <v>0</v>
      </c>
      <c r="S22" t="s">
        <v>331</v>
      </c>
      <c r="T22">
        <v>23</v>
      </c>
    </row>
    <row r="23" spans="1:20" x14ac:dyDescent="0.45">
      <c r="A23">
        <v>22</v>
      </c>
      <c r="B23" t="str">
        <f t="shared" si="0"/>
        <v>Factorial.dfy-2</v>
      </c>
      <c r="C23" t="s">
        <v>181</v>
      </c>
      <c r="D23">
        <v>2</v>
      </c>
      <c r="E23">
        <v>1</v>
      </c>
      <c r="F23">
        <v>4.5281000000000002</v>
      </c>
      <c r="G23">
        <v>1.3306</v>
      </c>
      <c r="H23">
        <v>4.5255000000000001</v>
      </c>
      <c r="I23">
        <v>1</v>
      </c>
      <c r="J23">
        <v>1</v>
      </c>
      <c r="K23">
        <v>1</v>
      </c>
      <c r="L23">
        <f t="shared" si="1"/>
        <v>3</v>
      </c>
      <c r="M23">
        <f t="shared" si="2"/>
        <v>1</v>
      </c>
      <c r="N23">
        <f t="shared" si="3"/>
        <v>1</v>
      </c>
      <c r="O23">
        <f t="shared" si="4"/>
        <v>1</v>
      </c>
      <c r="P23">
        <f t="shared" si="5"/>
        <v>24</v>
      </c>
      <c r="Q23">
        <f>VLOOKUP(C23,Locs!A:C,3,0)</f>
        <v>21</v>
      </c>
      <c r="R23">
        <f>VLOOKUP(C23,Locs!A:F,6,0)</f>
        <v>0</v>
      </c>
      <c r="S23" t="s">
        <v>332</v>
      </c>
      <c r="T23">
        <v>24</v>
      </c>
    </row>
    <row r="24" spans="1:20" x14ac:dyDescent="0.45">
      <c r="A24">
        <v>23</v>
      </c>
      <c r="B24" t="str">
        <f t="shared" si="0"/>
        <v>Factorial.dfy-3</v>
      </c>
      <c r="C24" t="s">
        <v>181</v>
      </c>
      <c r="D24">
        <v>3</v>
      </c>
      <c r="E24">
        <v>1</v>
      </c>
      <c r="F24">
        <v>5.3681999999999999</v>
      </c>
      <c r="G24">
        <v>1.466</v>
      </c>
      <c r="H24">
        <v>5.3635999999999999</v>
      </c>
      <c r="I24">
        <v>1</v>
      </c>
      <c r="J24">
        <v>1</v>
      </c>
      <c r="K24">
        <v>1</v>
      </c>
      <c r="L24">
        <f t="shared" si="1"/>
        <v>3</v>
      </c>
      <c r="M24">
        <f t="shared" si="2"/>
        <v>1</v>
      </c>
      <c r="N24">
        <f t="shared" si="3"/>
        <v>1</v>
      </c>
      <c r="O24">
        <f t="shared" si="4"/>
        <v>1</v>
      </c>
      <c r="P24">
        <f t="shared" si="5"/>
        <v>24</v>
      </c>
      <c r="Q24">
        <f>VLOOKUP(C24,Locs!A:C,3,0)</f>
        <v>21</v>
      </c>
      <c r="R24">
        <f>VLOOKUP(C24,Locs!A:F,6,0)</f>
        <v>0</v>
      </c>
      <c r="S24" t="s">
        <v>333</v>
      </c>
      <c r="T24">
        <v>24</v>
      </c>
    </row>
    <row r="25" spans="1:20" x14ac:dyDescent="0.45">
      <c r="A25">
        <v>24</v>
      </c>
      <c r="B25" t="str">
        <f t="shared" si="0"/>
        <v>FastExponentiation.dfy-1</v>
      </c>
      <c r="C25" t="s">
        <v>193</v>
      </c>
      <c r="D25">
        <v>1</v>
      </c>
      <c r="E25">
        <v>1</v>
      </c>
      <c r="F25">
        <v>18.403500000000001</v>
      </c>
      <c r="G25">
        <v>0.85529999999999995</v>
      </c>
      <c r="H25">
        <v>18.400300000000001</v>
      </c>
      <c r="I25">
        <v>1</v>
      </c>
      <c r="J25">
        <v>1</v>
      </c>
      <c r="K25">
        <v>1</v>
      </c>
      <c r="L25">
        <f t="shared" si="1"/>
        <v>2</v>
      </c>
      <c r="M25">
        <f t="shared" si="2"/>
        <v>1</v>
      </c>
      <c r="N25">
        <f t="shared" si="3"/>
        <v>1</v>
      </c>
      <c r="O25">
        <f t="shared" si="4"/>
        <v>1</v>
      </c>
      <c r="P25">
        <f t="shared" si="5"/>
        <v>40</v>
      </c>
      <c r="Q25">
        <f>VLOOKUP(C25,Locs!A:C,3,0)</f>
        <v>38</v>
      </c>
      <c r="R25">
        <f>VLOOKUP(C25,Locs!A:F,6,0)</f>
        <v>3</v>
      </c>
      <c r="S25" t="s">
        <v>334</v>
      </c>
      <c r="T25">
        <v>40</v>
      </c>
    </row>
    <row r="26" spans="1:20" x14ac:dyDescent="0.45">
      <c r="A26">
        <v>25</v>
      </c>
      <c r="B26" t="str">
        <f t="shared" si="0"/>
        <v>FastExponentiation.dfy-2</v>
      </c>
      <c r="C26" t="s">
        <v>193</v>
      </c>
      <c r="D26">
        <v>2</v>
      </c>
      <c r="E26">
        <v>0</v>
      </c>
      <c r="F26">
        <v>21.6587</v>
      </c>
      <c r="G26">
        <v>24.291699999999999</v>
      </c>
      <c r="H26">
        <v>21.657</v>
      </c>
      <c r="I26">
        <v>-1</v>
      </c>
      <c r="J26">
        <v>0</v>
      </c>
      <c r="K26">
        <v>0</v>
      </c>
      <c r="L26">
        <f t="shared" si="1"/>
        <v>2</v>
      </c>
      <c r="M26">
        <f t="shared" si="2"/>
        <v>1</v>
      </c>
      <c r="N26">
        <f t="shared" si="3"/>
        <v>1</v>
      </c>
      <c r="O26">
        <f t="shared" si="4"/>
        <v>1</v>
      </c>
      <c r="P26">
        <f t="shared" si="5"/>
        <v>83</v>
      </c>
      <c r="Q26">
        <f>VLOOKUP(C26,Locs!A:C,3,0)</f>
        <v>38</v>
      </c>
      <c r="R26">
        <f>VLOOKUP(C26,Locs!A:F,6,0)</f>
        <v>3</v>
      </c>
      <c r="S26" t="s">
        <v>335</v>
      </c>
      <c r="T26">
        <v>83</v>
      </c>
    </row>
    <row r="27" spans="1:20" x14ac:dyDescent="0.45">
      <c r="A27">
        <v>26</v>
      </c>
      <c r="B27" t="str">
        <f t="shared" si="0"/>
        <v>FastExponentiation.dfy-3</v>
      </c>
      <c r="C27" t="s">
        <v>193</v>
      </c>
      <c r="D27">
        <v>3</v>
      </c>
      <c r="E27">
        <v>1</v>
      </c>
      <c r="F27">
        <v>14.9307</v>
      </c>
      <c r="G27">
        <v>2.4699</v>
      </c>
      <c r="H27">
        <v>14.9267</v>
      </c>
      <c r="I27">
        <v>1</v>
      </c>
      <c r="J27">
        <v>1</v>
      </c>
      <c r="K27">
        <v>1</v>
      </c>
      <c r="L27">
        <f t="shared" si="1"/>
        <v>2</v>
      </c>
      <c r="M27">
        <f t="shared" si="2"/>
        <v>1</v>
      </c>
      <c r="N27">
        <f t="shared" si="3"/>
        <v>1</v>
      </c>
      <c r="O27">
        <f t="shared" si="4"/>
        <v>1</v>
      </c>
      <c r="P27">
        <f t="shared" si="5"/>
        <v>46</v>
      </c>
      <c r="Q27">
        <f>VLOOKUP(C27,Locs!A:C,3,0)</f>
        <v>38</v>
      </c>
      <c r="R27">
        <f>VLOOKUP(C27,Locs!A:F,6,0)</f>
        <v>3</v>
      </c>
      <c r="S27" t="s">
        <v>336</v>
      </c>
      <c r="T27">
        <v>46</v>
      </c>
    </row>
    <row r="28" spans="1:20" x14ac:dyDescent="0.45">
      <c r="A28">
        <v>27</v>
      </c>
      <c r="B28" t="str">
        <f t="shared" si="0"/>
        <v>FastModularExponentiation.dfy-1</v>
      </c>
      <c r="C28" t="s">
        <v>208</v>
      </c>
      <c r="D28">
        <v>1</v>
      </c>
      <c r="E28">
        <v>1</v>
      </c>
      <c r="F28">
        <v>42.590400000000002</v>
      </c>
      <c r="G28">
        <v>2.2900999999999998</v>
      </c>
      <c r="H28">
        <v>42.568600000000004</v>
      </c>
      <c r="I28">
        <v>1</v>
      </c>
      <c r="J28">
        <v>1</v>
      </c>
      <c r="K28">
        <v>1</v>
      </c>
      <c r="L28">
        <f t="shared" si="1"/>
        <v>1</v>
      </c>
      <c r="M28">
        <f t="shared" si="2"/>
        <v>1</v>
      </c>
      <c r="N28">
        <f t="shared" si="3"/>
        <v>0.66666666666666663</v>
      </c>
      <c r="O28">
        <f t="shared" si="4"/>
        <v>1</v>
      </c>
      <c r="P28">
        <f t="shared" si="5"/>
        <v>83</v>
      </c>
      <c r="Q28">
        <f>VLOOKUP(C28,Locs!A:C,3,0)</f>
        <v>104</v>
      </c>
      <c r="R28">
        <f>VLOOKUP(C28,Locs!A:F,6,0)</f>
        <v>12</v>
      </c>
      <c r="S28" t="s">
        <v>337</v>
      </c>
      <c r="T28">
        <v>83</v>
      </c>
    </row>
    <row r="29" spans="1:20" x14ac:dyDescent="0.45">
      <c r="A29">
        <v>28</v>
      </c>
      <c r="B29" t="str">
        <f t="shared" si="0"/>
        <v>FastModularExponentiation.dfy-2</v>
      </c>
      <c r="C29" t="s">
        <v>208</v>
      </c>
      <c r="D29">
        <v>2</v>
      </c>
      <c r="E29">
        <v>0</v>
      </c>
      <c r="F29">
        <v>48.180300000000003</v>
      </c>
      <c r="G29">
        <v>61.6873</v>
      </c>
      <c r="H29">
        <v>48.178400000000003</v>
      </c>
      <c r="I29">
        <v>0</v>
      </c>
      <c r="J29">
        <v>0</v>
      </c>
      <c r="K29">
        <v>0</v>
      </c>
      <c r="L29">
        <f t="shared" si="1"/>
        <v>1</v>
      </c>
      <c r="M29">
        <f t="shared" si="2"/>
        <v>1</v>
      </c>
      <c r="N29">
        <f t="shared" si="3"/>
        <v>0.66666666666666663</v>
      </c>
      <c r="O29">
        <f t="shared" si="4"/>
        <v>1</v>
      </c>
      <c r="P29">
        <f t="shared" si="5"/>
        <v>87</v>
      </c>
      <c r="Q29">
        <f>VLOOKUP(C29,Locs!A:C,3,0)</f>
        <v>104</v>
      </c>
      <c r="R29">
        <f>VLOOKUP(C29,Locs!A:F,6,0)</f>
        <v>12</v>
      </c>
      <c r="S29" t="s">
        <v>338</v>
      </c>
      <c r="T29">
        <v>87</v>
      </c>
    </row>
    <row r="30" spans="1:20" x14ac:dyDescent="0.45">
      <c r="A30">
        <v>29</v>
      </c>
      <c r="B30" t="str">
        <f t="shared" si="0"/>
        <v>FastModularExponentiation.dfy-3</v>
      </c>
      <c r="C30" t="s">
        <v>208</v>
      </c>
      <c r="D30">
        <v>3</v>
      </c>
      <c r="E30">
        <v>0</v>
      </c>
      <c r="F30">
        <v>31.421199999999999</v>
      </c>
      <c r="G30">
        <v>61.71</v>
      </c>
      <c r="H30">
        <v>31.4193</v>
      </c>
      <c r="I30">
        <v>0</v>
      </c>
      <c r="J30">
        <v>0</v>
      </c>
      <c r="K30">
        <v>0</v>
      </c>
      <c r="L30">
        <f t="shared" si="1"/>
        <v>1</v>
      </c>
      <c r="M30">
        <f t="shared" si="2"/>
        <v>1</v>
      </c>
      <c r="N30">
        <f t="shared" si="3"/>
        <v>0.66666666666666663</v>
      </c>
      <c r="O30">
        <f t="shared" si="4"/>
        <v>1</v>
      </c>
      <c r="P30">
        <f t="shared" si="5"/>
        <v>77</v>
      </c>
      <c r="Q30">
        <f>VLOOKUP(C30,Locs!A:C,3,0)</f>
        <v>104</v>
      </c>
      <c r="R30">
        <f>VLOOKUP(C30,Locs!A:F,6,0)</f>
        <v>12</v>
      </c>
      <c r="S30" t="s">
        <v>339</v>
      </c>
      <c r="T30">
        <v>77</v>
      </c>
    </row>
    <row r="31" spans="1:20" x14ac:dyDescent="0.45">
      <c r="A31">
        <v>30</v>
      </c>
      <c r="B31" t="str">
        <f t="shared" si="0"/>
        <v>Fibonacci.dfy-1</v>
      </c>
      <c r="C31" t="s">
        <v>4</v>
      </c>
      <c r="D31">
        <v>1</v>
      </c>
      <c r="E31">
        <v>1</v>
      </c>
      <c r="F31">
        <v>9.0731999999999999</v>
      </c>
      <c r="G31">
        <v>0.71660000000000001</v>
      </c>
      <c r="H31">
        <v>9.0558999999999994</v>
      </c>
      <c r="I31">
        <v>1</v>
      </c>
      <c r="J31">
        <v>1</v>
      </c>
      <c r="K31">
        <v>1</v>
      </c>
      <c r="L31">
        <f t="shared" si="1"/>
        <v>3</v>
      </c>
      <c r="M31">
        <f t="shared" si="2"/>
        <v>1</v>
      </c>
      <c r="N31">
        <f t="shared" si="3"/>
        <v>1</v>
      </c>
      <c r="O31">
        <f t="shared" si="4"/>
        <v>1</v>
      </c>
      <c r="P31">
        <f t="shared" si="5"/>
        <v>31</v>
      </c>
      <c r="Q31">
        <f>VLOOKUP(C31,Locs!A:C,3,0)</f>
        <v>25</v>
      </c>
      <c r="R31">
        <f>VLOOKUP(C31,Locs!A:F,6,0)</f>
        <v>0</v>
      </c>
      <c r="S31" t="s">
        <v>340</v>
      </c>
      <c r="T31">
        <v>31</v>
      </c>
    </row>
    <row r="32" spans="1:20" x14ac:dyDescent="0.45">
      <c r="A32">
        <v>26</v>
      </c>
      <c r="B32" t="str">
        <f t="shared" si="0"/>
        <v>Fibonacci.dfy-2</v>
      </c>
      <c r="C32" t="s">
        <v>4</v>
      </c>
      <c r="D32">
        <v>2</v>
      </c>
      <c r="E32">
        <v>1</v>
      </c>
      <c r="F32">
        <v>14.057600000000001</v>
      </c>
      <c r="G32">
        <v>1.6363000000000001</v>
      </c>
      <c r="H32">
        <v>14.0497</v>
      </c>
      <c r="I32">
        <v>1</v>
      </c>
      <c r="J32">
        <v>1</v>
      </c>
      <c r="K32">
        <v>1</v>
      </c>
      <c r="L32">
        <f t="shared" si="1"/>
        <v>3</v>
      </c>
      <c r="M32">
        <f t="shared" si="2"/>
        <v>1</v>
      </c>
      <c r="N32">
        <f t="shared" si="3"/>
        <v>1</v>
      </c>
      <c r="O32">
        <f t="shared" si="4"/>
        <v>1</v>
      </c>
      <c r="P32">
        <f t="shared" si="5"/>
        <v>35</v>
      </c>
      <c r="Q32">
        <f>VLOOKUP(C32,Locs!A:C,3,0)</f>
        <v>25</v>
      </c>
      <c r="R32">
        <f>VLOOKUP(C32,Locs!A:F,6,0)</f>
        <v>0</v>
      </c>
      <c r="S32" t="s">
        <v>341</v>
      </c>
      <c r="T32">
        <v>35</v>
      </c>
    </row>
    <row r="33" spans="1:20" x14ac:dyDescent="0.45">
      <c r="A33">
        <v>27</v>
      </c>
      <c r="B33" t="str">
        <f t="shared" si="0"/>
        <v>Fibonacci.dfy-3</v>
      </c>
      <c r="C33" t="s">
        <v>4</v>
      </c>
      <c r="D33">
        <v>3</v>
      </c>
      <c r="E33">
        <v>1</v>
      </c>
      <c r="F33">
        <v>10.859500000000001</v>
      </c>
      <c r="G33">
        <v>1.6344000000000001</v>
      </c>
      <c r="H33">
        <v>10.857799999999999</v>
      </c>
      <c r="I33">
        <v>1</v>
      </c>
      <c r="J33">
        <v>1</v>
      </c>
      <c r="K33">
        <v>1</v>
      </c>
      <c r="L33">
        <f t="shared" si="1"/>
        <v>3</v>
      </c>
      <c r="M33">
        <f t="shared" si="2"/>
        <v>1</v>
      </c>
      <c r="N33">
        <f t="shared" si="3"/>
        <v>1</v>
      </c>
      <c r="O33">
        <f t="shared" si="4"/>
        <v>1</v>
      </c>
      <c r="P33">
        <f t="shared" si="5"/>
        <v>41</v>
      </c>
      <c r="Q33">
        <f>VLOOKUP(C33,Locs!A:C,3,0)</f>
        <v>25</v>
      </c>
      <c r="R33">
        <f>VLOOKUP(C33,Locs!A:F,6,0)</f>
        <v>0</v>
      </c>
      <c r="S33" t="s">
        <v>342</v>
      </c>
      <c r="T33">
        <v>41</v>
      </c>
    </row>
    <row r="34" spans="1:20" x14ac:dyDescent="0.45">
      <c r="A34">
        <v>28</v>
      </c>
      <c r="B34" t="str">
        <f t="shared" si="0"/>
        <v>FindMax.dfy-1</v>
      </c>
      <c r="C34" t="s">
        <v>5</v>
      </c>
      <c r="D34">
        <v>1</v>
      </c>
      <c r="E34">
        <v>1</v>
      </c>
      <c r="F34">
        <v>7.8186</v>
      </c>
      <c r="G34">
        <v>0.76170000000000004</v>
      </c>
      <c r="H34">
        <v>7.7976000000000001</v>
      </c>
      <c r="I34">
        <v>1</v>
      </c>
      <c r="J34">
        <v>1</v>
      </c>
      <c r="K34">
        <v>1</v>
      </c>
      <c r="L34">
        <f t="shared" si="1"/>
        <v>3</v>
      </c>
      <c r="M34">
        <f t="shared" si="2"/>
        <v>1</v>
      </c>
      <c r="N34">
        <f t="shared" si="3"/>
        <v>1</v>
      </c>
      <c r="O34">
        <f t="shared" si="4"/>
        <v>1</v>
      </c>
      <c r="P34">
        <f t="shared" si="5"/>
        <v>29</v>
      </c>
      <c r="Q34">
        <f>VLOOKUP(C34,Locs!A:C,3,0)</f>
        <v>29</v>
      </c>
      <c r="R34">
        <f>VLOOKUP(C34,Locs!A:F,6,0)</f>
        <v>1</v>
      </c>
      <c r="S34" t="s">
        <v>343</v>
      </c>
      <c r="T34">
        <v>29</v>
      </c>
    </row>
    <row r="35" spans="1:20" x14ac:dyDescent="0.45">
      <c r="A35">
        <v>29</v>
      </c>
      <c r="B35" t="str">
        <f t="shared" si="0"/>
        <v>FindMax.dfy-2</v>
      </c>
      <c r="C35" t="s">
        <v>5</v>
      </c>
      <c r="D35">
        <v>2</v>
      </c>
      <c r="E35">
        <v>1</v>
      </c>
      <c r="F35">
        <v>7.1452999999999998</v>
      </c>
      <c r="G35">
        <v>0.74790000000000001</v>
      </c>
      <c r="H35">
        <v>7.1440000000000001</v>
      </c>
      <c r="I35">
        <v>1</v>
      </c>
      <c r="J35">
        <v>1</v>
      </c>
      <c r="K35">
        <v>1</v>
      </c>
      <c r="L35">
        <f t="shared" si="1"/>
        <v>3</v>
      </c>
      <c r="M35">
        <f t="shared" si="2"/>
        <v>1</v>
      </c>
      <c r="N35">
        <f t="shared" si="3"/>
        <v>1</v>
      </c>
      <c r="O35">
        <f t="shared" si="4"/>
        <v>1</v>
      </c>
      <c r="P35">
        <f t="shared" si="5"/>
        <v>29</v>
      </c>
      <c r="Q35">
        <f>VLOOKUP(C35,Locs!A:C,3,0)</f>
        <v>29</v>
      </c>
      <c r="R35">
        <f>VLOOKUP(C35,Locs!A:F,6,0)</f>
        <v>1</v>
      </c>
      <c r="S35" t="s">
        <v>344</v>
      </c>
      <c r="T35">
        <v>29</v>
      </c>
    </row>
    <row r="36" spans="1:20" x14ac:dyDescent="0.45">
      <c r="A36">
        <v>30</v>
      </c>
      <c r="B36" t="str">
        <f t="shared" si="0"/>
        <v>FindMax.dfy-3</v>
      </c>
      <c r="C36" t="s">
        <v>5</v>
      </c>
      <c r="D36">
        <v>3</v>
      </c>
      <c r="E36">
        <v>1</v>
      </c>
      <c r="F36">
        <v>6.423</v>
      </c>
      <c r="G36">
        <v>0.74739999999999995</v>
      </c>
      <c r="H36">
        <v>6.4212999999999996</v>
      </c>
      <c r="I36">
        <v>1</v>
      </c>
      <c r="J36">
        <v>1</v>
      </c>
      <c r="K36">
        <v>1</v>
      </c>
      <c r="L36">
        <f t="shared" si="1"/>
        <v>3</v>
      </c>
      <c r="M36">
        <f t="shared" si="2"/>
        <v>1</v>
      </c>
      <c r="N36">
        <f t="shared" si="3"/>
        <v>1</v>
      </c>
      <c r="O36">
        <f t="shared" si="4"/>
        <v>1</v>
      </c>
      <c r="P36">
        <f t="shared" si="5"/>
        <v>29</v>
      </c>
      <c r="Q36">
        <f>VLOOKUP(C36,Locs!A:C,3,0)</f>
        <v>29</v>
      </c>
      <c r="R36">
        <f>VLOOKUP(C36,Locs!A:F,6,0)</f>
        <v>1</v>
      </c>
      <c r="S36" t="s">
        <v>345</v>
      </c>
      <c r="T36">
        <v>29</v>
      </c>
    </row>
    <row r="37" spans="1:20" x14ac:dyDescent="0.45">
      <c r="A37">
        <v>31</v>
      </c>
      <c r="B37" t="str">
        <f t="shared" si="0"/>
        <v>InsertionSort.dfy-1</v>
      </c>
      <c r="C37" t="s">
        <v>6</v>
      </c>
      <c r="D37">
        <v>1</v>
      </c>
      <c r="E37">
        <v>0</v>
      </c>
      <c r="F37">
        <v>18.6068</v>
      </c>
      <c r="G37">
        <v>1.8843000000000001</v>
      </c>
      <c r="H37">
        <v>18.583400000000001</v>
      </c>
      <c r="I37">
        <v>-1</v>
      </c>
      <c r="J37">
        <v>0</v>
      </c>
      <c r="K37">
        <v>0</v>
      </c>
      <c r="L37">
        <f t="shared" si="1"/>
        <v>0</v>
      </c>
      <c r="M37">
        <f t="shared" si="2"/>
        <v>0</v>
      </c>
      <c r="N37">
        <f t="shared" si="3"/>
        <v>0</v>
      </c>
      <c r="O37">
        <f t="shared" si="4"/>
        <v>0</v>
      </c>
      <c r="P37">
        <f t="shared" si="5"/>
        <v>42</v>
      </c>
      <c r="Q37">
        <f>VLOOKUP(C37,Locs!A:C,3,0)</f>
        <v>57</v>
      </c>
      <c r="R37">
        <f>VLOOKUP(C37,Locs!A:F,6,0)</f>
        <v>5</v>
      </c>
      <c r="S37" t="s">
        <v>346</v>
      </c>
      <c r="T37">
        <v>42</v>
      </c>
    </row>
    <row r="38" spans="1:20" x14ac:dyDescent="0.45">
      <c r="A38">
        <v>32</v>
      </c>
      <c r="B38" t="str">
        <f t="shared" si="0"/>
        <v>InsertionSort.dfy-2</v>
      </c>
      <c r="C38" t="s">
        <v>6</v>
      </c>
      <c r="D38">
        <v>2</v>
      </c>
      <c r="E38">
        <v>-1</v>
      </c>
      <c r="F38">
        <v>96.872299999999996</v>
      </c>
      <c r="G38">
        <v>0.24460000000000001</v>
      </c>
      <c r="H38">
        <v>96.871099999999998</v>
      </c>
      <c r="I38">
        <v>-1</v>
      </c>
      <c r="J38">
        <v>-1</v>
      </c>
      <c r="K38">
        <v>-1</v>
      </c>
      <c r="L38">
        <f t="shared" si="1"/>
        <v>0</v>
      </c>
      <c r="M38">
        <f t="shared" si="2"/>
        <v>0</v>
      </c>
      <c r="N38">
        <f t="shared" si="3"/>
        <v>0</v>
      </c>
      <c r="O38">
        <f t="shared" si="4"/>
        <v>0</v>
      </c>
      <c r="P38">
        <f t="shared" si="5"/>
        <v>102</v>
      </c>
      <c r="Q38">
        <f>VLOOKUP(C38,Locs!A:C,3,0)</f>
        <v>57</v>
      </c>
      <c r="R38">
        <f>VLOOKUP(C38,Locs!A:F,6,0)</f>
        <v>5</v>
      </c>
      <c r="S38" t="s">
        <v>347</v>
      </c>
      <c r="T38">
        <v>102</v>
      </c>
    </row>
    <row r="39" spans="1:20" x14ac:dyDescent="0.45">
      <c r="A39">
        <v>33</v>
      </c>
      <c r="B39" t="str">
        <f t="shared" si="0"/>
        <v>InsertionSort.dfy-3</v>
      </c>
      <c r="C39" t="s">
        <v>6</v>
      </c>
      <c r="D39">
        <v>3</v>
      </c>
      <c r="E39">
        <v>-1</v>
      </c>
      <c r="F39">
        <v>67.714600000000004</v>
      </c>
      <c r="G39">
        <v>0.28129999999999999</v>
      </c>
      <c r="H39">
        <v>67.713300000000004</v>
      </c>
      <c r="I39">
        <v>-1</v>
      </c>
      <c r="J39">
        <v>-1</v>
      </c>
      <c r="K39">
        <v>-1</v>
      </c>
      <c r="L39">
        <f t="shared" si="1"/>
        <v>0</v>
      </c>
      <c r="M39">
        <f t="shared" si="2"/>
        <v>0</v>
      </c>
      <c r="N39">
        <f t="shared" si="3"/>
        <v>0</v>
      </c>
      <c r="O39">
        <f t="shared" si="4"/>
        <v>0</v>
      </c>
      <c r="P39">
        <f t="shared" si="5"/>
        <v>90</v>
      </c>
      <c r="Q39">
        <f>VLOOKUP(C39,Locs!A:C,3,0)</f>
        <v>57</v>
      </c>
      <c r="R39">
        <f>VLOOKUP(C39,Locs!A:F,6,0)</f>
        <v>5</v>
      </c>
      <c r="S39" t="s">
        <v>348</v>
      </c>
      <c r="T39">
        <v>90</v>
      </c>
    </row>
    <row r="40" spans="1:20" x14ac:dyDescent="0.45">
      <c r="A40">
        <v>34</v>
      </c>
      <c r="B40" t="str">
        <f t="shared" si="0"/>
        <v>InsertionSort.dfy-4</v>
      </c>
      <c r="C40" t="s">
        <v>6</v>
      </c>
      <c r="D40">
        <v>4</v>
      </c>
      <c r="E40">
        <v>-1</v>
      </c>
      <c r="F40">
        <v>81.182500000000005</v>
      </c>
      <c r="G40">
        <v>0.58899999999999997</v>
      </c>
      <c r="H40">
        <v>81.179000000000002</v>
      </c>
      <c r="I40">
        <v>-1</v>
      </c>
      <c r="J40">
        <v>-1</v>
      </c>
      <c r="K40">
        <v>-1</v>
      </c>
      <c r="L40">
        <f t="shared" si="1"/>
        <v>0</v>
      </c>
      <c r="M40">
        <f t="shared" si="2"/>
        <v>0</v>
      </c>
      <c r="N40">
        <f t="shared" si="3"/>
        <v>0</v>
      </c>
      <c r="O40">
        <f t="shared" si="4"/>
        <v>0</v>
      </c>
      <c r="P40">
        <f t="shared" si="5"/>
        <v>63</v>
      </c>
      <c r="Q40">
        <f>VLOOKUP(C40,Locs!A:C,3,0)</f>
        <v>57</v>
      </c>
      <c r="R40">
        <f>VLOOKUP(C40,Locs!A:F,6,0)</f>
        <v>5</v>
      </c>
      <c r="S40" t="s">
        <v>764</v>
      </c>
      <c r="T40">
        <v>63</v>
      </c>
    </row>
    <row r="41" spans="1:20" x14ac:dyDescent="0.45">
      <c r="A41">
        <v>35</v>
      </c>
      <c r="B41" t="str">
        <f t="shared" si="0"/>
        <v>InsertionSort.dfy-5</v>
      </c>
      <c r="C41" t="s">
        <v>6</v>
      </c>
      <c r="D41">
        <v>5</v>
      </c>
      <c r="E41">
        <v>-1</v>
      </c>
      <c r="F41">
        <v>55.984000000000002</v>
      </c>
      <c r="G41">
        <v>0.41349999999999998</v>
      </c>
      <c r="H41">
        <v>55.976100000000002</v>
      </c>
      <c r="I41">
        <v>-1</v>
      </c>
      <c r="J41">
        <v>-1</v>
      </c>
      <c r="K41">
        <v>-1</v>
      </c>
      <c r="L41">
        <f t="shared" si="1"/>
        <v>0</v>
      </c>
      <c r="M41">
        <f t="shared" si="2"/>
        <v>0</v>
      </c>
      <c r="N41">
        <f t="shared" si="3"/>
        <v>0</v>
      </c>
      <c r="O41">
        <f t="shared" si="4"/>
        <v>0</v>
      </c>
      <c r="P41">
        <f t="shared" si="5"/>
        <v>56</v>
      </c>
      <c r="Q41">
        <f>VLOOKUP(C41,Locs!A:C,3,0)</f>
        <v>57</v>
      </c>
      <c r="R41">
        <f>VLOOKUP(C41,Locs!A:F,6,0)</f>
        <v>5</v>
      </c>
      <c r="S41" t="s">
        <v>765</v>
      </c>
      <c r="T41">
        <v>56</v>
      </c>
    </row>
    <row r="42" spans="1:20" x14ac:dyDescent="0.45">
      <c r="A42">
        <v>36</v>
      </c>
      <c r="B42" t="str">
        <f t="shared" si="0"/>
        <v>IntersectIntervals.dfy-1</v>
      </c>
      <c r="C42" t="s">
        <v>302</v>
      </c>
      <c r="D42">
        <v>1</v>
      </c>
      <c r="E42">
        <v>0</v>
      </c>
      <c r="F42">
        <v>31.860700000000001</v>
      </c>
      <c r="G42">
        <v>1.6443000000000001</v>
      </c>
      <c r="H42">
        <v>31.8386</v>
      </c>
      <c r="I42">
        <v>0</v>
      </c>
      <c r="J42">
        <v>0</v>
      </c>
      <c r="K42">
        <v>0</v>
      </c>
      <c r="L42">
        <f t="shared" si="1"/>
        <v>1</v>
      </c>
      <c r="M42">
        <f t="shared" si="2"/>
        <v>4</v>
      </c>
      <c r="N42">
        <f t="shared" si="3"/>
        <v>0.66666666666666663</v>
      </c>
      <c r="O42">
        <f t="shared" si="4"/>
        <v>1</v>
      </c>
      <c r="P42">
        <f t="shared" si="5"/>
        <v>88</v>
      </c>
      <c r="Q42">
        <f>VLOOKUP(C42,Locs!A:C,3,0)</f>
        <v>40</v>
      </c>
      <c r="R42">
        <f>VLOOKUP(C42,Locs!A:F,6,0)</f>
        <v>0</v>
      </c>
      <c r="S42" t="s">
        <v>349</v>
      </c>
      <c r="T42">
        <v>88</v>
      </c>
    </row>
    <row r="43" spans="1:20" x14ac:dyDescent="0.45">
      <c r="A43">
        <v>37</v>
      </c>
      <c r="B43" t="str">
        <f t="shared" si="0"/>
        <v>IntersectIntervals.dfy-2</v>
      </c>
      <c r="C43" t="s">
        <v>302</v>
      </c>
      <c r="D43">
        <v>2</v>
      </c>
      <c r="E43">
        <v>0</v>
      </c>
      <c r="F43">
        <v>28.117000000000001</v>
      </c>
      <c r="G43">
        <v>1.7270000000000001</v>
      </c>
      <c r="H43">
        <v>28.115300000000001</v>
      </c>
      <c r="I43">
        <v>0</v>
      </c>
      <c r="J43">
        <v>0</v>
      </c>
      <c r="K43">
        <v>0</v>
      </c>
      <c r="L43">
        <f t="shared" si="1"/>
        <v>1</v>
      </c>
      <c r="M43">
        <f t="shared" si="2"/>
        <v>4</v>
      </c>
      <c r="N43">
        <f t="shared" si="3"/>
        <v>0.66666666666666663</v>
      </c>
      <c r="O43">
        <f t="shared" si="4"/>
        <v>1</v>
      </c>
      <c r="P43">
        <f t="shared" si="5"/>
        <v>35</v>
      </c>
      <c r="Q43">
        <f>VLOOKUP(C43,Locs!A:C,3,0)</f>
        <v>40</v>
      </c>
      <c r="R43">
        <f>VLOOKUP(C43,Locs!A:F,6,0)</f>
        <v>0</v>
      </c>
      <c r="S43" t="s">
        <v>350</v>
      </c>
      <c r="T43">
        <v>35</v>
      </c>
    </row>
    <row r="44" spans="1:20" x14ac:dyDescent="0.45">
      <c r="A44">
        <v>38</v>
      </c>
      <c r="B44" t="str">
        <f t="shared" si="0"/>
        <v>IntersectIntervals.dfy-3</v>
      </c>
      <c r="C44" t="s">
        <v>302</v>
      </c>
      <c r="D44">
        <v>3</v>
      </c>
      <c r="E44">
        <v>0</v>
      </c>
      <c r="F44">
        <v>22.3001</v>
      </c>
      <c r="G44">
        <v>1.6791</v>
      </c>
      <c r="H44">
        <v>22.298100000000002</v>
      </c>
      <c r="I44">
        <v>-1</v>
      </c>
      <c r="J44">
        <v>0</v>
      </c>
      <c r="K44">
        <v>0</v>
      </c>
      <c r="L44">
        <f t="shared" si="1"/>
        <v>1</v>
      </c>
      <c r="M44">
        <f t="shared" si="2"/>
        <v>4</v>
      </c>
      <c r="N44">
        <f t="shared" si="3"/>
        <v>0.66666666666666663</v>
      </c>
      <c r="O44">
        <f t="shared" si="4"/>
        <v>1</v>
      </c>
      <c r="P44">
        <f t="shared" si="5"/>
        <v>34</v>
      </c>
      <c r="Q44">
        <f>VLOOKUP(C44,Locs!A:C,3,0)</f>
        <v>40</v>
      </c>
      <c r="R44">
        <f>VLOOKUP(C44,Locs!A:F,6,0)</f>
        <v>0</v>
      </c>
      <c r="S44" t="s">
        <v>351</v>
      </c>
      <c r="T44">
        <v>34</v>
      </c>
    </row>
    <row r="45" spans="1:20" x14ac:dyDescent="0.45">
      <c r="A45">
        <v>39</v>
      </c>
      <c r="B45" t="str">
        <f t="shared" si="0"/>
        <v>IntersectIntervals.dfy-4</v>
      </c>
      <c r="C45" t="s">
        <v>302</v>
      </c>
      <c r="D45">
        <v>4</v>
      </c>
      <c r="E45">
        <v>1</v>
      </c>
      <c r="F45">
        <v>49.766500000000001</v>
      </c>
      <c r="G45">
        <v>1.4762999999999999</v>
      </c>
      <c r="H45">
        <v>49.761699999999998</v>
      </c>
      <c r="I45">
        <v>1</v>
      </c>
      <c r="J45">
        <v>1</v>
      </c>
      <c r="K45">
        <v>1</v>
      </c>
      <c r="L45">
        <f t="shared" si="1"/>
        <v>1</v>
      </c>
      <c r="M45">
        <f t="shared" si="2"/>
        <v>4</v>
      </c>
      <c r="N45">
        <f t="shared" si="3"/>
        <v>0.66666666666666663</v>
      </c>
      <c r="O45">
        <f t="shared" si="4"/>
        <v>1</v>
      </c>
      <c r="P45">
        <f t="shared" si="5"/>
        <v>67</v>
      </c>
      <c r="Q45">
        <f>VLOOKUP(C45,Locs!A:C,3,0)</f>
        <v>40</v>
      </c>
      <c r="R45">
        <f>VLOOKUP(C45,Locs!A:F,6,0)</f>
        <v>0</v>
      </c>
      <c r="S45" t="s">
        <v>766</v>
      </c>
      <c r="T45">
        <v>67</v>
      </c>
    </row>
    <row r="46" spans="1:20" x14ac:dyDescent="0.45">
      <c r="A46">
        <v>40</v>
      </c>
      <c r="B46" t="str">
        <f t="shared" si="0"/>
        <v>LinearSearch.dfy-1</v>
      </c>
      <c r="C46" t="s">
        <v>303</v>
      </c>
      <c r="D46">
        <v>1</v>
      </c>
      <c r="E46">
        <v>0</v>
      </c>
      <c r="F46">
        <v>11.273099999999999</v>
      </c>
      <c r="G46">
        <v>0.748</v>
      </c>
      <c r="H46">
        <v>11.2584</v>
      </c>
      <c r="I46">
        <v>1</v>
      </c>
      <c r="J46">
        <v>0</v>
      </c>
      <c r="K46">
        <v>0</v>
      </c>
      <c r="L46">
        <f t="shared" si="1"/>
        <v>0</v>
      </c>
      <c r="M46">
        <f t="shared" si="2"/>
        <v>0</v>
      </c>
      <c r="N46">
        <f t="shared" si="3"/>
        <v>0</v>
      </c>
      <c r="O46">
        <f t="shared" si="4"/>
        <v>0</v>
      </c>
      <c r="P46">
        <f t="shared" si="5"/>
        <v>24</v>
      </c>
      <c r="Q46">
        <f>VLOOKUP(C46,Locs!A:C,3,0)</f>
        <v>23</v>
      </c>
      <c r="R46">
        <f>VLOOKUP(C46,Locs!A:F,6,0)</f>
        <v>1</v>
      </c>
      <c r="S46" t="s">
        <v>352</v>
      </c>
      <c r="T46">
        <v>24</v>
      </c>
    </row>
    <row r="47" spans="1:20" x14ac:dyDescent="0.45">
      <c r="A47">
        <v>41</v>
      </c>
      <c r="B47" t="str">
        <f t="shared" si="0"/>
        <v>LinearSearch.dfy-2</v>
      </c>
      <c r="C47" t="s">
        <v>303</v>
      </c>
      <c r="D47">
        <v>2</v>
      </c>
      <c r="E47">
        <v>0</v>
      </c>
      <c r="F47">
        <v>7.6791</v>
      </c>
      <c r="G47">
        <v>0.76339999999999997</v>
      </c>
      <c r="H47">
        <v>7.6776999999999997</v>
      </c>
      <c r="I47">
        <v>1</v>
      </c>
      <c r="J47">
        <v>0</v>
      </c>
      <c r="K47">
        <v>0</v>
      </c>
      <c r="L47">
        <f t="shared" si="1"/>
        <v>0</v>
      </c>
      <c r="M47">
        <f t="shared" si="2"/>
        <v>0</v>
      </c>
      <c r="N47">
        <f t="shared" si="3"/>
        <v>0</v>
      </c>
      <c r="O47">
        <f t="shared" si="4"/>
        <v>0</v>
      </c>
      <c r="P47">
        <f t="shared" si="5"/>
        <v>22</v>
      </c>
      <c r="Q47">
        <f>VLOOKUP(C47,Locs!A:C,3,0)</f>
        <v>23</v>
      </c>
      <c r="R47">
        <f>VLOOKUP(C47,Locs!A:F,6,0)</f>
        <v>1</v>
      </c>
      <c r="S47" t="s">
        <v>353</v>
      </c>
      <c r="T47">
        <v>22</v>
      </c>
    </row>
    <row r="48" spans="1:20" x14ac:dyDescent="0.45">
      <c r="A48">
        <v>42</v>
      </c>
      <c r="B48" t="str">
        <f t="shared" si="0"/>
        <v>LinearSearch.dfy-3</v>
      </c>
      <c r="C48" t="s">
        <v>303</v>
      </c>
      <c r="D48">
        <v>3</v>
      </c>
      <c r="E48">
        <v>0</v>
      </c>
      <c r="F48">
        <v>10.9619</v>
      </c>
      <c r="G48">
        <v>0.74970000000000003</v>
      </c>
      <c r="H48">
        <v>10.9603</v>
      </c>
      <c r="I48">
        <v>1</v>
      </c>
      <c r="J48">
        <v>0</v>
      </c>
      <c r="K48">
        <v>0</v>
      </c>
      <c r="L48">
        <f t="shared" si="1"/>
        <v>0</v>
      </c>
      <c r="M48">
        <f t="shared" si="2"/>
        <v>0</v>
      </c>
      <c r="N48">
        <f t="shared" si="3"/>
        <v>0</v>
      </c>
      <c r="O48">
        <f t="shared" si="4"/>
        <v>0</v>
      </c>
      <c r="P48">
        <f t="shared" si="5"/>
        <v>25</v>
      </c>
      <c r="Q48">
        <f>VLOOKUP(C48,Locs!A:C,3,0)</f>
        <v>23</v>
      </c>
      <c r="R48">
        <f>VLOOKUP(C48,Locs!A:F,6,0)</f>
        <v>1</v>
      </c>
      <c r="S48" t="s">
        <v>354</v>
      </c>
      <c r="T48">
        <v>25</v>
      </c>
    </row>
    <row r="49" spans="1:20" x14ac:dyDescent="0.45">
      <c r="A49">
        <v>43</v>
      </c>
      <c r="B49" t="str">
        <f t="shared" si="0"/>
        <v>LinearSearch.dfy-4</v>
      </c>
      <c r="C49" t="s">
        <v>303</v>
      </c>
      <c r="D49">
        <v>4</v>
      </c>
      <c r="E49">
        <v>0</v>
      </c>
      <c r="F49">
        <v>7.4592000000000001</v>
      </c>
      <c r="G49">
        <v>1.3125</v>
      </c>
      <c r="H49">
        <v>7.4518000000000004</v>
      </c>
      <c r="I49">
        <v>1</v>
      </c>
      <c r="J49">
        <v>0</v>
      </c>
      <c r="K49">
        <v>0</v>
      </c>
      <c r="L49">
        <f t="shared" si="1"/>
        <v>0</v>
      </c>
      <c r="M49">
        <f t="shared" si="2"/>
        <v>0</v>
      </c>
      <c r="N49">
        <f t="shared" si="3"/>
        <v>0</v>
      </c>
      <c r="O49">
        <f t="shared" si="4"/>
        <v>0</v>
      </c>
      <c r="P49">
        <f t="shared" si="5"/>
        <v>23</v>
      </c>
      <c r="Q49">
        <f>VLOOKUP(C49,Locs!A:C,3,0)</f>
        <v>23</v>
      </c>
      <c r="R49">
        <f>VLOOKUP(C49,Locs!A:F,6,0)</f>
        <v>1</v>
      </c>
      <c r="S49" t="s">
        <v>686</v>
      </c>
      <c r="T49">
        <v>23</v>
      </c>
    </row>
    <row r="50" spans="1:20" x14ac:dyDescent="0.45">
      <c r="A50">
        <v>44</v>
      </c>
      <c r="B50" t="str">
        <f t="shared" si="0"/>
        <v>LinearSearch.dfy-5</v>
      </c>
      <c r="C50" t="s">
        <v>303</v>
      </c>
      <c r="D50">
        <v>5</v>
      </c>
      <c r="E50">
        <v>0</v>
      </c>
      <c r="F50">
        <v>28.168099999999999</v>
      </c>
      <c r="G50">
        <v>0.75919999999999999</v>
      </c>
      <c r="H50">
        <v>28.166</v>
      </c>
      <c r="I50">
        <v>1</v>
      </c>
      <c r="J50">
        <v>0</v>
      </c>
      <c r="K50">
        <v>0</v>
      </c>
      <c r="L50">
        <f t="shared" si="1"/>
        <v>0</v>
      </c>
      <c r="M50">
        <f t="shared" si="2"/>
        <v>0</v>
      </c>
      <c r="N50">
        <f t="shared" si="3"/>
        <v>0</v>
      </c>
      <c r="O50">
        <f t="shared" si="4"/>
        <v>0</v>
      </c>
      <c r="P50">
        <f t="shared" si="5"/>
        <v>23</v>
      </c>
      <c r="Q50">
        <f>VLOOKUP(C50,Locs!A:C,3,0)</f>
        <v>23</v>
      </c>
      <c r="R50">
        <f>VLOOKUP(C50,Locs!A:F,6,0)</f>
        <v>1</v>
      </c>
      <c r="S50" t="s">
        <v>767</v>
      </c>
      <c r="T50">
        <v>23</v>
      </c>
    </row>
    <row r="51" spans="1:20" x14ac:dyDescent="0.45">
      <c r="A51">
        <v>45</v>
      </c>
      <c r="B51" t="str">
        <f t="shared" si="0"/>
        <v>LongestPrefix.dfy-1</v>
      </c>
      <c r="C51" t="s">
        <v>7</v>
      </c>
      <c r="D51">
        <v>1</v>
      </c>
      <c r="E51">
        <v>0</v>
      </c>
      <c r="F51">
        <v>7.6125999999999996</v>
      </c>
      <c r="G51">
        <v>0.76290000000000002</v>
      </c>
      <c r="H51">
        <v>7.5940000000000003</v>
      </c>
      <c r="I51">
        <v>1</v>
      </c>
      <c r="J51">
        <v>0</v>
      </c>
      <c r="K51">
        <v>0</v>
      </c>
      <c r="L51">
        <f t="shared" si="1"/>
        <v>0</v>
      </c>
      <c r="M51">
        <f t="shared" si="2"/>
        <v>0</v>
      </c>
      <c r="N51">
        <f t="shared" si="3"/>
        <v>0</v>
      </c>
      <c r="O51">
        <f t="shared" si="4"/>
        <v>0</v>
      </c>
      <c r="P51">
        <f t="shared" si="5"/>
        <v>25</v>
      </c>
      <c r="Q51">
        <f>VLOOKUP(C51,Locs!A:C,3,0)</f>
        <v>20</v>
      </c>
      <c r="R51">
        <f>VLOOKUP(C51,Locs!A:F,6,0)</f>
        <v>1</v>
      </c>
      <c r="S51" t="s">
        <v>355</v>
      </c>
      <c r="T51">
        <v>25</v>
      </c>
    </row>
    <row r="52" spans="1:20" x14ac:dyDescent="0.45">
      <c r="A52">
        <v>46</v>
      </c>
      <c r="B52" t="str">
        <f t="shared" si="0"/>
        <v>LongestPrefix.dfy-2</v>
      </c>
      <c r="C52" t="s">
        <v>7</v>
      </c>
      <c r="D52">
        <v>2</v>
      </c>
      <c r="E52">
        <v>0</v>
      </c>
      <c r="F52">
        <v>4.8185000000000002</v>
      </c>
      <c r="G52">
        <v>0.74239999999999995</v>
      </c>
      <c r="H52">
        <v>4.8170999999999999</v>
      </c>
      <c r="I52">
        <v>1</v>
      </c>
      <c r="J52">
        <v>0</v>
      </c>
      <c r="K52">
        <v>0</v>
      </c>
      <c r="L52">
        <f t="shared" si="1"/>
        <v>0</v>
      </c>
      <c r="M52">
        <f t="shared" si="2"/>
        <v>0</v>
      </c>
      <c r="N52">
        <f t="shared" si="3"/>
        <v>0</v>
      </c>
      <c r="O52">
        <f t="shared" si="4"/>
        <v>0</v>
      </c>
      <c r="P52">
        <f t="shared" si="5"/>
        <v>22</v>
      </c>
      <c r="Q52">
        <f>VLOOKUP(C52,Locs!A:C,3,0)</f>
        <v>20</v>
      </c>
      <c r="R52">
        <f>VLOOKUP(C52,Locs!A:F,6,0)</f>
        <v>1</v>
      </c>
      <c r="S52" t="s">
        <v>356</v>
      </c>
      <c r="T52">
        <v>22</v>
      </c>
    </row>
    <row r="53" spans="1:20" x14ac:dyDescent="0.45">
      <c r="A53">
        <v>47</v>
      </c>
      <c r="B53" t="str">
        <f t="shared" si="0"/>
        <v>LongestPrefix.dfy-3</v>
      </c>
      <c r="C53" t="s">
        <v>7</v>
      </c>
      <c r="D53">
        <v>3</v>
      </c>
      <c r="E53">
        <v>0</v>
      </c>
      <c r="F53">
        <v>4.3836000000000004</v>
      </c>
      <c r="G53">
        <v>0.73709999999999998</v>
      </c>
      <c r="H53">
        <v>4.3822000000000001</v>
      </c>
      <c r="I53">
        <v>1</v>
      </c>
      <c r="J53">
        <v>0</v>
      </c>
      <c r="K53">
        <v>0</v>
      </c>
      <c r="L53">
        <f t="shared" si="1"/>
        <v>0</v>
      </c>
      <c r="M53">
        <f t="shared" si="2"/>
        <v>0</v>
      </c>
      <c r="N53">
        <f t="shared" si="3"/>
        <v>0</v>
      </c>
      <c r="O53">
        <f t="shared" si="4"/>
        <v>0</v>
      </c>
      <c r="P53">
        <f t="shared" si="5"/>
        <v>22</v>
      </c>
      <c r="Q53">
        <f>VLOOKUP(C53,Locs!A:C,3,0)</f>
        <v>20</v>
      </c>
      <c r="R53">
        <f>VLOOKUP(C53,Locs!A:F,6,0)</f>
        <v>1</v>
      </c>
      <c r="S53" t="s">
        <v>357</v>
      </c>
      <c r="T53">
        <v>22</v>
      </c>
    </row>
    <row r="54" spans="1:20" x14ac:dyDescent="0.45">
      <c r="A54">
        <v>48</v>
      </c>
      <c r="B54" t="str">
        <f t="shared" si="0"/>
        <v>LongestPrefix.dfy-4</v>
      </c>
      <c r="C54" t="s">
        <v>7</v>
      </c>
      <c r="D54">
        <v>4</v>
      </c>
      <c r="E54">
        <v>0</v>
      </c>
      <c r="F54">
        <v>8.1439000000000004</v>
      </c>
      <c r="G54">
        <v>0.73619999999999997</v>
      </c>
      <c r="H54">
        <v>8.1220999999999997</v>
      </c>
      <c r="I54">
        <v>1</v>
      </c>
      <c r="J54">
        <v>0</v>
      </c>
      <c r="K54">
        <v>0</v>
      </c>
      <c r="L54">
        <f t="shared" si="1"/>
        <v>0</v>
      </c>
      <c r="M54">
        <f t="shared" si="2"/>
        <v>0</v>
      </c>
      <c r="N54">
        <f t="shared" si="3"/>
        <v>0</v>
      </c>
      <c r="O54">
        <f t="shared" si="4"/>
        <v>0</v>
      </c>
      <c r="P54">
        <f t="shared" si="5"/>
        <v>21</v>
      </c>
      <c r="Q54">
        <f>VLOOKUP(C54,Locs!A:C,3,0)</f>
        <v>20</v>
      </c>
      <c r="R54">
        <f>VLOOKUP(C54,Locs!A:F,6,0)</f>
        <v>1</v>
      </c>
      <c r="S54" t="s">
        <v>1121</v>
      </c>
      <c r="T54">
        <v>21</v>
      </c>
    </row>
    <row r="55" spans="1:20" x14ac:dyDescent="0.45">
      <c r="A55">
        <v>49</v>
      </c>
      <c r="B55" t="str">
        <f t="shared" si="0"/>
        <v>LongestPrefix.dfy-5</v>
      </c>
      <c r="C55" t="s">
        <v>7</v>
      </c>
      <c r="D55">
        <v>5</v>
      </c>
      <c r="E55">
        <v>0</v>
      </c>
      <c r="F55">
        <v>15.6953</v>
      </c>
      <c r="G55">
        <v>1.1873</v>
      </c>
      <c r="H55">
        <v>15.6935</v>
      </c>
      <c r="I55">
        <v>1</v>
      </c>
      <c r="J55">
        <v>0</v>
      </c>
      <c r="K55">
        <v>0</v>
      </c>
      <c r="L55">
        <f t="shared" si="1"/>
        <v>0</v>
      </c>
      <c r="M55">
        <f t="shared" si="2"/>
        <v>0</v>
      </c>
      <c r="N55">
        <f t="shared" si="3"/>
        <v>0</v>
      </c>
      <c r="O55">
        <f t="shared" si="4"/>
        <v>0</v>
      </c>
      <c r="P55">
        <f t="shared" si="5"/>
        <v>21</v>
      </c>
      <c r="Q55">
        <f>VLOOKUP(C55,Locs!A:C,3,0)</f>
        <v>20</v>
      </c>
      <c r="R55">
        <f>VLOOKUP(C55,Locs!A:F,6,0)</f>
        <v>1</v>
      </c>
      <c r="S55" t="s">
        <v>1122</v>
      </c>
      <c r="T55">
        <v>21</v>
      </c>
    </row>
    <row r="56" spans="1:20" x14ac:dyDescent="0.45">
      <c r="A56">
        <v>50</v>
      </c>
      <c r="B56" t="str">
        <f t="shared" si="0"/>
        <v>MakeBuckets.dfy-1</v>
      </c>
      <c r="C56" t="s">
        <v>8</v>
      </c>
      <c r="D56">
        <v>1</v>
      </c>
      <c r="E56">
        <v>0</v>
      </c>
      <c r="F56">
        <v>20.442399999999999</v>
      </c>
      <c r="G56">
        <v>2.5154999999999998</v>
      </c>
      <c r="H56">
        <v>20.421500000000002</v>
      </c>
      <c r="I56">
        <v>-1</v>
      </c>
      <c r="J56">
        <v>0</v>
      </c>
      <c r="K56">
        <v>0</v>
      </c>
      <c r="L56">
        <f t="shared" si="1"/>
        <v>0</v>
      </c>
      <c r="M56">
        <f t="shared" si="2"/>
        <v>0</v>
      </c>
      <c r="N56">
        <f t="shared" si="3"/>
        <v>0</v>
      </c>
      <c r="O56">
        <f t="shared" si="4"/>
        <v>0</v>
      </c>
      <c r="P56">
        <f t="shared" si="5"/>
        <v>79</v>
      </c>
      <c r="Q56">
        <f>VLOOKUP(C56,Locs!A:C,3,0)</f>
        <v>45</v>
      </c>
      <c r="R56">
        <f>VLOOKUP(C56,Locs!A:F,6,0)</f>
        <v>4</v>
      </c>
      <c r="S56" t="s">
        <v>358</v>
      </c>
      <c r="T56">
        <v>79</v>
      </c>
    </row>
    <row r="57" spans="1:20" x14ac:dyDescent="0.45">
      <c r="A57">
        <v>51</v>
      </c>
      <c r="B57" t="str">
        <f t="shared" si="0"/>
        <v>MakeBuckets.dfy-2</v>
      </c>
      <c r="C57" t="s">
        <v>8</v>
      </c>
      <c r="D57">
        <v>2</v>
      </c>
      <c r="E57">
        <v>0</v>
      </c>
      <c r="F57">
        <v>29.042100000000001</v>
      </c>
      <c r="G57">
        <v>3.7242999999999999</v>
      </c>
      <c r="H57">
        <v>29.034400000000002</v>
      </c>
      <c r="I57">
        <v>-1</v>
      </c>
      <c r="J57">
        <v>0</v>
      </c>
      <c r="K57">
        <v>0</v>
      </c>
      <c r="L57">
        <f t="shared" si="1"/>
        <v>0</v>
      </c>
      <c r="M57">
        <f t="shared" si="2"/>
        <v>0</v>
      </c>
      <c r="N57">
        <f t="shared" si="3"/>
        <v>0</v>
      </c>
      <c r="O57">
        <f t="shared" si="4"/>
        <v>0</v>
      </c>
      <c r="P57">
        <f t="shared" si="5"/>
        <v>76</v>
      </c>
      <c r="Q57">
        <f>VLOOKUP(C57,Locs!A:C,3,0)</f>
        <v>45</v>
      </c>
      <c r="R57">
        <f>VLOOKUP(C57,Locs!A:F,6,0)</f>
        <v>4</v>
      </c>
      <c r="S57" t="s">
        <v>359</v>
      </c>
      <c r="T57">
        <v>76</v>
      </c>
    </row>
    <row r="58" spans="1:20" x14ac:dyDescent="0.45">
      <c r="A58">
        <v>52</v>
      </c>
      <c r="B58" t="str">
        <f t="shared" si="0"/>
        <v>MakeBuckets.dfy-3</v>
      </c>
      <c r="C58" t="s">
        <v>8</v>
      </c>
      <c r="D58">
        <v>3</v>
      </c>
      <c r="E58">
        <v>0</v>
      </c>
      <c r="F58">
        <v>11.4222</v>
      </c>
      <c r="G58">
        <v>2.4843999999999999</v>
      </c>
      <c r="H58">
        <v>11.4199</v>
      </c>
      <c r="I58">
        <v>-1</v>
      </c>
      <c r="J58">
        <v>0</v>
      </c>
      <c r="K58">
        <v>0</v>
      </c>
      <c r="L58">
        <f t="shared" si="1"/>
        <v>0</v>
      </c>
      <c r="M58">
        <f t="shared" si="2"/>
        <v>0</v>
      </c>
      <c r="N58">
        <f t="shared" si="3"/>
        <v>0</v>
      </c>
      <c r="O58">
        <f t="shared" si="4"/>
        <v>0</v>
      </c>
      <c r="P58">
        <f t="shared" si="5"/>
        <v>49</v>
      </c>
      <c r="Q58">
        <f>VLOOKUP(C58,Locs!A:C,3,0)</f>
        <v>45</v>
      </c>
      <c r="R58">
        <f>VLOOKUP(C58,Locs!A:F,6,0)</f>
        <v>4</v>
      </c>
      <c r="S58" t="s">
        <v>360</v>
      </c>
      <c r="T58">
        <v>49</v>
      </c>
    </row>
    <row r="59" spans="1:20" x14ac:dyDescent="0.45">
      <c r="A59">
        <v>53</v>
      </c>
      <c r="B59" t="str">
        <f t="shared" si="0"/>
        <v>MakeBuckets.dfy-4</v>
      </c>
      <c r="C59" t="s">
        <v>8</v>
      </c>
      <c r="D59">
        <v>4</v>
      </c>
      <c r="E59">
        <v>0</v>
      </c>
      <c r="F59">
        <v>29.1877</v>
      </c>
      <c r="G59">
        <v>2.4003999999999999</v>
      </c>
      <c r="H59">
        <v>29.170100000000001</v>
      </c>
      <c r="I59">
        <v>-1</v>
      </c>
      <c r="J59">
        <v>0</v>
      </c>
      <c r="K59">
        <v>0</v>
      </c>
      <c r="L59">
        <f t="shared" si="1"/>
        <v>0</v>
      </c>
      <c r="M59">
        <f t="shared" si="2"/>
        <v>0</v>
      </c>
      <c r="N59">
        <f t="shared" si="3"/>
        <v>0</v>
      </c>
      <c r="O59">
        <f t="shared" si="4"/>
        <v>0</v>
      </c>
      <c r="P59">
        <f t="shared" si="5"/>
        <v>53</v>
      </c>
      <c r="Q59">
        <f>VLOOKUP(C59,Locs!A:C,3,0)</f>
        <v>45</v>
      </c>
      <c r="R59">
        <f>VLOOKUP(C59,Locs!A:F,6,0)</f>
        <v>4</v>
      </c>
      <c r="S59" t="s">
        <v>687</v>
      </c>
      <c r="T59">
        <v>53</v>
      </c>
    </row>
    <row r="60" spans="1:20" x14ac:dyDescent="0.45">
      <c r="A60">
        <v>54</v>
      </c>
      <c r="B60" t="str">
        <f t="shared" si="0"/>
        <v>MakeBuckets.dfy-5</v>
      </c>
      <c r="C60" t="s">
        <v>8</v>
      </c>
      <c r="D60">
        <v>5</v>
      </c>
      <c r="E60">
        <v>0</v>
      </c>
      <c r="F60">
        <v>59.931399999999996</v>
      </c>
      <c r="G60">
        <v>2.4108999999999998</v>
      </c>
      <c r="H60">
        <v>59.929200000000002</v>
      </c>
      <c r="I60">
        <v>-1</v>
      </c>
      <c r="J60">
        <v>0</v>
      </c>
      <c r="K60">
        <v>0</v>
      </c>
      <c r="L60">
        <f t="shared" si="1"/>
        <v>0</v>
      </c>
      <c r="M60">
        <f t="shared" si="2"/>
        <v>0</v>
      </c>
      <c r="N60">
        <f t="shared" si="3"/>
        <v>0</v>
      </c>
      <c r="O60">
        <f t="shared" si="4"/>
        <v>0</v>
      </c>
      <c r="P60">
        <f t="shared" si="5"/>
        <v>100</v>
      </c>
      <c r="Q60">
        <f>VLOOKUP(C60,Locs!A:C,3,0)</f>
        <v>45</v>
      </c>
      <c r="R60">
        <f>VLOOKUP(C60,Locs!A:F,6,0)</f>
        <v>4</v>
      </c>
      <c r="S60" t="s">
        <v>688</v>
      </c>
      <c r="T60">
        <v>100</v>
      </c>
    </row>
    <row r="61" spans="1:20" x14ac:dyDescent="0.45">
      <c r="A61">
        <v>55</v>
      </c>
      <c r="B61" t="str">
        <f t="shared" si="0"/>
        <v>MaxDistEqual.dfy-1</v>
      </c>
      <c r="C61" t="s">
        <v>304</v>
      </c>
      <c r="D61">
        <v>1</v>
      </c>
      <c r="E61">
        <v>-1</v>
      </c>
      <c r="F61">
        <v>31.517800000000001</v>
      </c>
      <c r="G61">
        <v>0.37109999999999999</v>
      </c>
      <c r="H61">
        <v>31.497</v>
      </c>
      <c r="I61">
        <v>-1</v>
      </c>
      <c r="J61">
        <v>-1</v>
      </c>
      <c r="K61">
        <v>-1</v>
      </c>
      <c r="L61">
        <f t="shared" si="1"/>
        <v>0</v>
      </c>
      <c r="M61">
        <f t="shared" si="2"/>
        <v>0</v>
      </c>
      <c r="N61">
        <f t="shared" si="3"/>
        <v>0</v>
      </c>
      <c r="O61">
        <f t="shared" si="4"/>
        <v>0</v>
      </c>
      <c r="P61">
        <f t="shared" si="5"/>
        <v>52</v>
      </c>
      <c r="Q61">
        <f>VLOOKUP(C61,Locs!A:C,3,0)</f>
        <v>39</v>
      </c>
      <c r="R61">
        <f>VLOOKUP(C61,Locs!A:F,6,0)</f>
        <v>2</v>
      </c>
      <c r="S61" t="s">
        <v>361</v>
      </c>
      <c r="T61">
        <v>52</v>
      </c>
    </row>
    <row r="62" spans="1:20" x14ac:dyDescent="0.45">
      <c r="A62">
        <v>56</v>
      </c>
      <c r="B62" t="str">
        <f t="shared" si="0"/>
        <v>MaxDistEqual.dfy-2</v>
      </c>
      <c r="C62" t="s">
        <v>304</v>
      </c>
      <c r="D62">
        <v>2</v>
      </c>
      <c r="E62">
        <v>-1</v>
      </c>
      <c r="F62">
        <v>64.043800000000005</v>
      </c>
      <c r="G62">
        <v>0.3992</v>
      </c>
      <c r="H62">
        <v>64.041600000000003</v>
      </c>
      <c r="I62">
        <v>-1</v>
      </c>
      <c r="J62">
        <v>-1</v>
      </c>
      <c r="K62">
        <v>-1</v>
      </c>
      <c r="L62">
        <f t="shared" si="1"/>
        <v>0</v>
      </c>
      <c r="M62">
        <f t="shared" si="2"/>
        <v>0</v>
      </c>
      <c r="N62">
        <f t="shared" si="3"/>
        <v>0</v>
      </c>
      <c r="O62">
        <f t="shared" si="4"/>
        <v>0</v>
      </c>
      <c r="P62">
        <f t="shared" si="5"/>
        <v>51</v>
      </c>
      <c r="Q62">
        <f>VLOOKUP(C62,Locs!A:C,3,0)</f>
        <v>39</v>
      </c>
      <c r="R62">
        <f>VLOOKUP(C62,Locs!A:F,6,0)</f>
        <v>2</v>
      </c>
      <c r="S62" t="s">
        <v>362</v>
      </c>
      <c r="T62">
        <v>51</v>
      </c>
    </row>
    <row r="63" spans="1:20" x14ac:dyDescent="0.45">
      <c r="A63">
        <v>57</v>
      </c>
      <c r="B63" t="str">
        <f t="shared" si="0"/>
        <v>MaxDistEqual.dfy-3</v>
      </c>
      <c r="C63" t="s">
        <v>304</v>
      </c>
      <c r="D63">
        <v>3</v>
      </c>
      <c r="E63">
        <v>0</v>
      </c>
      <c r="F63">
        <v>75.737700000000004</v>
      </c>
      <c r="G63">
        <v>1.3232999999999999</v>
      </c>
      <c r="H63">
        <v>75.735299999999995</v>
      </c>
      <c r="I63">
        <v>0</v>
      </c>
      <c r="J63">
        <v>0</v>
      </c>
      <c r="K63">
        <v>0</v>
      </c>
      <c r="L63">
        <f t="shared" si="1"/>
        <v>0</v>
      </c>
      <c r="M63">
        <f t="shared" si="2"/>
        <v>0</v>
      </c>
      <c r="N63">
        <f t="shared" si="3"/>
        <v>0</v>
      </c>
      <c r="O63">
        <f t="shared" si="4"/>
        <v>0</v>
      </c>
      <c r="P63">
        <f t="shared" si="5"/>
        <v>41</v>
      </c>
      <c r="Q63">
        <f>VLOOKUP(C63,Locs!A:C,3,0)</f>
        <v>39</v>
      </c>
      <c r="R63">
        <f>VLOOKUP(C63,Locs!A:F,6,0)</f>
        <v>2</v>
      </c>
      <c r="S63" t="s">
        <v>363</v>
      </c>
      <c r="T63">
        <v>41</v>
      </c>
    </row>
    <row r="64" spans="1:20" x14ac:dyDescent="0.45">
      <c r="A64">
        <v>58</v>
      </c>
      <c r="B64" t="str">
        <f t="shared" si="0"/>
        <v>MaxDistEqual.dfy-4</v>
      </c>
      <c r="C64" t="s">
        <v>304</v>
      </c>
      <c r="D64">
        <v>4</v>
      </c>
      <c r="E64">
        <v>0</v>
      </c>
      <c r="F64">
        <v>63.075200000000002</v>
      </c>
      <c r="G64">
        <v>1.2468999999999999</v>
      </c>
      <c r="H64">
        <v>63.056100000000001</v>
      </c>
      <c r="I64">
        <v>0</v>
      </c>
      <c r="J64">
        <v>0</v>
      </c>
      <c r="K64">
        <v>0</v>
      </c>
      <c r="L64">
        <f t="shared" si="1"/>
        <v>0</v>
      </c>
      <c r="M64">
        <f t="shared" si="2"/>
        <v>0</v>
      </c>
      <c r="N64">
        <f t="shared" si="3"/>
        <v>0</v>
      </c>
      <c r="O64">
        <f t="shared" si="4"/>
        <v>0</v>
      </c>
      <c r="P64">
        <f t="shared" si="5"/>
        <v>43</v>
      </c>
      <c r="Q64">
        <f>VLOOKUP(C64,Locs!A:C,3,0)</f>
        <v>39</v>
      </c>
      <c r="R64">
        <f>VLOOKUP(C64,Locs!A:F,6,0)</f>
        <v>2</v>
      </c>
      <c r="S64" t="s">
        <v>771</v>
      </c>
      <c r="T64">
        <v>43</v>
      </c>
    </row>
    <row r="65" spans="1:20" x14ac:dyDescent="0.45">
      <c r="A65">
        <v>59</v>
      </c>
      <c r="B65" t="str">
        <f t="shared" si="0"/>
        <v>MaxDistEqual.dfy-5</v>
      </c>
      <c r="C65" t="s">
        <v>304</v>
      </c>
      <c r="D65">
        <v>5</v>
      </c>
      <c r="E65">
        <v>0</v>
      </c>
      <c r="F65">
        <v>166.10910000000001</v>
      </c>
      <c r="G65">
        <v>1.5604</v>
      </c>
      <c r="H65">
        <v>166.1044</v>
      </c>
      <c r="I65">
        <v>0</v>
      </c>
      <c r="J65">
        <v>0</v>
      </c>
      <c r="K65">
        <v>0</v>
      </c>
      <c r="L65">
        <f t="shared" si="1"/>
        <v>0</v>
      </c>
      <c r="M65">
        <f t="shared" si="2"/>
        <v>0</v>
      </c>
      <c r="N65">
        <f t="shared" si="3"/>
        <v>0</v>
      </c>
      <c r="O65">
        <f t="shared" si="4"/>
        <v>0</v>
      </c>
      <c r="P65">
        <f t="shared" si="5"/>
        <v>130</v>
      </c>
      <c r="Q65">
        <f>VLOOKUP(C65,Locs!A:C,3,0)</f>
        <v>39</v>
      </c>
      <c r="R65">
        <f>VLOOKUP(C65,Locs!A:F,6,0)</f>
        <v>2</v>
      </c>
      <c r="S65" t="s">
        <v>902</v>
      </c>
      <c r="T65">
        <v>130</v>
      </c>
    </row>
    <row r="66" spans="1:20" x14ac:dyDescent="0.45">
      <c r="A66">
        <v>60</v>
      </c>
      <c r="B66" t="str">
        <f t="shared" si="0"/>
        <v>Merge.dfy-1</v>
      </c>
      <c r="C66" t="s">
        <v>200</v>
      </c>
      <c r="D66">
        <v>1</v>
      </c>
      <c r="E66">
        <v>0</v>
      </c>
      <c r="F66">
        <v>54.182899999999997</v>
      </c>
      <c r="G66">
        <v>3.6076000000000001</v>
      </c>
      <c r="H66">
        <v>54.16</v>
      </c>
      <c r="I66">
        <v>-1</v>
      </c>
      <c r="J66">
        <v>0</v>
      </c>
      <c r="K66">
        <v>0</v>
      </c>
      <c r="L66">
        <f t="shared" si="1"/>
        <v>0</v>
      </c>
      <c r="M66">
        <f t="shared" si="2"/>
        <v>0</v>
      </c>
      <c r="N66">
        <f t="shared" si="3"/>
        <v>0</v>
      </c>
      <c r="O66">
        <f t="shared" si="4"/>
        <v>0</v>
      </c>
      <c r="P66">
        <f t="shared" si="5"/>
        <v>84</v>
      </c>
      <c r="Q66">
        <f>VLOOKUP(C66,Locs!A:C,3,0)</f>
        <v>42</v>
      </c>
      <c r="R66">
        <f>VLOOKUP(C66,Locs!A:F,6,0)</f>
        <v>6</v>
      </c>
      <c r="S66" t="s">
        <v>364</v>
      </c>
      <c r="T66">
        <v>84</v>
      </c>
    </row>
    <row r="67" spans="1:20" x14ac:dyDescent="0.45">
      <c r="A67">
        <v>61</v>
      </c>
      <c r="B67" t="str">
        <f t="shared" si="0"/>
        <v>Merge.dfy-2</v>
      </c>
      <c r="C67" t="s">
        <v>200</v>
      </c>
      <c r="D67">
        <v>2</v>
      </c>
      <c r="E67">
        <v>0</v>
      </c>
      <c r="F67">
        <v>30.5685</v>
      </c>
      <c r="G67">
        <v>2.4417</v>
      </c>
      <c r="H67">
        <v>30.566199999999998</v>
      </c>
      <c r="I67">
        <v>-1</v>
      </c>
      <c r="J67">
        <v>0</v>
      </c>
      <c r="K67">
        <v>0</v>
      </c>
      <c r="L67">
        <f t="shared" ref="L67:L130" si="6">COUNTIFS(C:C,C67,E:E,1)</f>
        <v>0</v>
      </c>
      <c r="M67">
        <f t="shared" ref="M67:M130" si="7">_xlfn.MINIFS(D:D,C:C,C67,E:E,1)</f>
        <v>0</v>
      </c>
      <c r="N67">
        <f t="shared" ref="N67:N130" si="8">CHOOSE(L67+1,0,2/3,1,1)</f>
        <v>0</v>
      </c>
      <c r="O67">
        <f t="shared" ref="O67:O130" si="9">IF(L67&gt;0,1,0)</f>
        <v>0</v>
      </c>
      <c r="P67">
        <f t="shared" ref="P67:P130" si="10">VLOOKUP(LEFT(C67,LEN(C67)-4)&amp;"_"&amp;D67&amp;"_llm.dfy",S:T,2,0)</f>
        <v>81</v>
      </c>
      <c r="Q67">
        <f>VLOOKUP(C67,Locs!A:C,3,0)</f>
        <v>42</v>
      </c>
      <c r="R67">
        <f>VLOOKUP(C67,Locs!A:F,6,0)</f>
        <v>6</v>
      </c>
      <c r="S67" t="s">
        <v>365</v>
      </c>
      <c r="T67">
        <v>81</v>
      </c>
    </row>
    <row r="68" spans="1:20" x14ac:dyDescent="0.45">
      <c r="A68">
        <v>62</v>
      </c>
      <c r="B68" t="str">
        <f t="shared" si="0"/>
        <v>Merge.dfy-3</v>
      </c>
      <c r="C68" t="s">
        <v>200</v>
      </c>
      <c r="D68">
        <v>3</v>
      </c>
      <c r="E68">
        <v>0</v>
      </c>
      <c r="F68">
        <v>45.729900000000001</v>
      </c>
      <c r="G68">
        <v>2.7311000000000001</v>
      </c>
      <c r="H68">
        <v>45.727600000000002</v>
      </c>
      <c r="I68">
        <v>-1</v>
      </c>
      <c r="J68">
        <v>0</v>
      </c>
      <c r="K68">
        <v>0</v>
      </c>
      <c r="L68">
        <f t="shared" si="6"/>
        <v>0</v>
      </c>
      <c r="M68">
        <f t="shared" si="7"/>
        <v>0</v>
      </c>
      <c r="N68">
        <f t="shared" si="8"/>
        <v>0</v>
      </c>
      <c r="O68">
        <f t="shared" si="9"/>
        <v>0</v>
      </c>
      <c r="P68">
        <f t="shared" si="10"/>
        <v>88</v>
      </c>
      <c r="Q68">
        <f>VLOOKUP(C68,Locs!A:C,3,0)</f>
        <v>42</v>
      </c>
      <c r="R68">
        <f>VLOOKUP(C68,Locs!A:F,6,0)</f>
        <v>6</v>
      </c>
      <c r="S68" t="s">
        <v>366</v>
      </c>
      <c r="T68">
        <v>88</v>
      </c>
    </row>
    <row r="69" spans="1:20" x14ac:dyDescent="0.45">
      <c r="A69">
        <v>63</v>
      </c>
      <c r="B69" t="str">
        <f t="shared" si="0"/>
        <v>Merge.dfy-4</v>
      </c>
      <c r="C69" t="s">
        <v>200</v>
      </c>
      <c r="D69">
        <v>4</v>
      </c>
      <c r="E69">
        <v>0</v>
      </c>
      <c r="F69">
        <v>87.084900000000005</v>
      </c>
      <c r="G69">
        <v>5.4290000000000003</v>
      </c>
      <c r="H69">
        <v>87.081699999999998</v>
      </c>
      <c r="I69">
        <v>-1</v>
      </c>
      <c r="J69">
        <v>0</v>
      </c>
      <c r="K69">
        <v>0</v>
      </c>
      <c r="L69">
        <f t="shared" si="6"/>
        <v>0</v>
      </c>
      <c r="M69">
        <f t="shared" si="7"/>
        <v>0</v>
      </c>
      <c r="N69">
        <f t="shared" si="8"/>
        <v>0</v>
      </c>
      <c r="O69">
        <f t="shared" si="9"/>
        <v>0</v>
      </c>
      <c r="P69">
        <f t="shared" si="10"/>
        <v>81</v>
      </c>
      <c r="Q69">
        <f>VLOOKUP(C69,Locs!A:C,3,0)</f>
        <v>42</v>
      </c>
      <c r="R69">
        <f>VLOOKUP(C69,Locs!A:F,6,0)</f>
        <v>6</v>
      </c>
      <c r="S69" t="s">
        <v>772</v>
      </c>
      <c r="T69">
        <v>81</v>
      </c>
    </row>
    <row r="70" spans="1:20" x14ac:dyDescent="0.45">
      <c r="A70">
        <v>64</v>
      </c>
      <c r="B70" t="str">
        <f t="shared" si="0"/>
        <v>Merge.dfy-5</v>
      </c>
      <c r="C70" t="s">
        <v>200</v>
      </c>
      <c r="D70">
        <v>5</v>
      </c>
      <c r="E70">
        <v>0</v>
      </c>
      <c r="F70">
        <v>24.658799999999999</v>
      </c>
      <c r="G70">
        <v>10.5168</v>
      </c>
      <c r="H70">
        <v>24.656400000000001</v>
      </c>
      <c r="I70">
        <v>-1</v>
      </c>
      <c r="J70">
        <v>0</v>
      </c>
      <c r="K70">
        <v>0</v>
      </c>
      <c r="L70">
        <f t="shared" si="6"/>
        <v>0</v>
      </c>
      <c r="M70">
        <f t="shared" si="7"/>
        <v>0</v>
      </c>
      <c r="N70">
        <f t="shared" si="8"/>
        <v>0</v>
      </c>
      <c r="O70">
        <f t="shared" si="9"/>
        <v>0</v>
      </c>
      <c r="P70">
        <f t="shared" si="10"/>
        <v>39</v>
      </c>
      <c r="Q70">
        <f>VLOOKUP(C70,Locs!A:C,3,0)</f>
        <v>42</v>
      </c>
      <c r="R70">
        <f>VLOOKUP(C70,Locs!A:F,6,0)</f>
        <v>6</v>
      </c>
      <c r="S70" t="s">
        <v>908</v>
      </c>
      <c r="T70">
        <v>39</v>
      </c>
    </row>
    <row r="71" spans="1:20" x14ac:dyDescent="0.45">
      <c r="A71">
        <v>65</v>
      </c>
      <c r="B71" t="str">
        <f t="shared" ref="B71:B134" si="11">C71&amp;"-"&amp;D71</f>
        <v>Mode.dfy-1</v>
      </c>
      <c r="C71" t="s">
        <v>305</v>
      </c>
      <c r="D71">
        <v>1</v>
      </c>
      <c r="E71">
        <v>0</v>
      </c>
      <c r="F71">
        <v>50.186799999999998</v>
      </c>
      <c r="G71">
        <v>2.4851999999999999</v>
      </c>
      <c r="H71">
        <v>50.160899999999998</v>
      </c>
      <c r="I71">
        <v>-1</v>
      </c>
      <c r="J71">
        <v>0</v>
      </c>
      <c r="K71">
        <v>0</v>
      </c>
      <c r="L71">
        <f t="shared" si="6"/>
        <v>0</v>
      </c>
      <c r="M71">
        <f t="shared" si="7"/>
        <v>0</v>
      </c>
      <c r="N71">
        <f t="shared" si="8"/>
        <v>0</v>
      </c>
      <c r="O71">
        <f t="shared" si="9"/>
        <v>0</v>
      </c>
      <c r="P71">
        <f t="shared" si="10"/>
        <v>116</v>
      </c>
      <c r="Q71">
        <f>VLOOKUP(C71,Locs!A:C,3,0)</f>
        <v>46</v>
      </c>
      <c r="R71">
        <f>VLOOKUP(C71,Locs!A:F,6,0)</f>
        <v>3</v>
      </c>
      <c r="S71" t="s">
        <v>367</v>
      </c>
      <c r="T71">
        <v>116</v>
      </c>
    </row>
    <row r="72" spans="1:20" x14ac:dyDescent="0.45">
      <c r="A72">
        <v>66</v>
      </c>
      <c r="B72" t="str">
        <f t="shared" si="11"/>
        <v>Mode.dfy-2</v>
      </c>
      <c r="C72" t="s">
        <v>305</v>
      </c>
      <c r="D72">
        <v>2</v>
      </c>
      <c r="E72">
        <v>0</v>
      </c>
      <c r="F72">
        <v>68.759600000000006</v>
      </c>
      <c r="G72">
        <v>2.4312999999999998</v>
      </c>
      <c r="H72">
        <v>68.757400000000004</v>
      </c>
      <c r="I72">
        <v>-1</v>
      </c>
      <c r="J72">
        <v>0</v>
      </c>
      <c r="K72">
        <v>0</v>
      </c>
      <c r="L72">
        <f t="shared" si="6"/>
        <v>0</v>
      </c>
      <c r="M72">
        <f t="shared" si="7"/>
        <v>0</v>
      </c>
      <c r="N72">
        <f t="shared" si="8"/>
        <v>0</v>
      </c>
      <c r="O72">
        <f t="shared" si="9"/>
        <v>0</v>
      </c>
      <c r="P72">
        <f t="shared" si="10"/>
        <v>136</v>
      </c>
      <c r="Q72">
        <f>VLOOKUP(C72,Locs!A:C,3,0)</f>
        <v>46</v>
      </c>
      <c r="R72">
        <f>VLOOKUP(C72,Locs!A:F,6,0)</f>
        <v>3</v>
      </c>
      <c r="S72" t="s">
        <v>368</v>
      </c>
      <c r="T72">
        <v>136</v>
      </c>
    </row>
    <row r="73" spans="1:20" x14ac:dyDescent="0.45">
      <c r="A73">
        <v>67</v>
      </c>
      <c r="B73" t="str">
        <f t="shared" si="11"/>
        <v>Mode.dfy-3</v>
      </c>
      <c r="C73" t="s">
        <v>305</v>
      </c>
      <c r="D73">
        <v>3</v>
      </c>
      <c r="E73">
        <v>0</v>
      </c>
      <c r="F73">
        <v>37.532299999999999</v>
      </c>
      <c r="G73">
        <v>2.2823000000000002</v>
      </c>
      <c r="H73">
        <v>37.53</v>
      </c>
      <c r="I73">
        <v>1</v>
      </c>
      <c r="J73">
        <v>0</v>
      </c>
      <c r="K73">
        <v>0</v>
      </c>
      <c r="L73">
        <f t="shared" si="6"/>
        <v>0</v>
      </c>
      <c r="M73">
        <f t="shared" si="7"/>
        <v>0</v>
      </c>
      <c r="N73">
        <f t="shared" si="8"/>
        <v>0</v>
      </c>
      <c r="O73">
        <f t="shared" si="9"/>
        <v>0</v>
      </c>
      <c r="P73">
        <f t="shared" si="10"/>
        <v>54</v>
      </c>
      <c r="Q73">
        <f>VLOOKUP(C73,Locs!A:C,3,0)</f>
        <v>46</v>
      </c>
      <c r="R73">
        <f>VLOOKUP(C73,Locs!A:F,6,0)</f>
        <v>3</v>
      </c>
      <c r="S73" t="s">
        <v>369</v>
      </c>
      <c r="T73">
        <v>54</v>
      </c>
    </row>
    <row r="74" spans="1:20" x14ac:dyDescent="0.45">
      <c r="A74">
        <v>68</v>
      </c>
      <c r="B74" t="str">
        <f t="shared" si="11"/>
        <v>Mode.dfy-4</v>
      </c>
      <c r="C74" t="s">
        <v>305</v>
      </c>
      <c r="D74">
        <v>4</v>
      </c>
      <c r="E74">
        <v>0</v>
      </c>
      <c r="F74">
        <v>32.4724</v>
      </c>
      <c r="G74">
        <v>2.2336999999999998</v>
      </c>
      <c r="H74">
        <v>32.4512</v>
      </c>
      <c r="I74">
        <v>1</v>
      </c>
      <c r="J74">
        <v>0</v>
      </c>
      <c r="K74">
        <v>0</v>
      </c>
      <c r="L74">
        <f t="shared" si="6"/>
        <v>0</v>
      </c>
      <c r="M74">
        <f t="shared" si="7"/>
        <v>0</v>
      </c>
      <c r="N74">
        <f t="shared" si="8"/>
        <v>0</v>
      </c>
      <c r="O74">
        <f t="shared" si="9"/>
        <v>0</v>
      </c>
      <c r="P74">
        <f t="shared" si="10"/>
        <v>37</v>
      </c>
      <c r="Q74">
        <f>VLOOKUP(C74,Locs!A:C,3,0)</f>
        <v>46</v>
      </c>
      <c r="R74">
        <f>VLOOKUP(C74,Locs!A:F,6,0)</f>
        <v>3</v>
      </c>
      <c r="S74" t="s">
        <v>690</v>
      </c>
      <c r="T74">
        <v>37</v>
      </c>
    </row>
    <row r="75" spans="1:20" x14ac:dyDescent="0.45">
      <c r="A75">
        <v>69</v>
      </c>
      <c r="B75" t="str">
        <f t="shared" si="11"/>
        <v>Mode.dfy-5</v>
      </c>
      <c r="C75" t="s">
        <v>305</v>
      </c>
      <c r="D75">
        <v>5</v>
      </c>
      <c r="E75">
        <v>0</v>
      </c>
      <c r="F75">
        <v>80.293300000000002</v>
      </c>
      <c r="G75">
        <v>2.5992000000000002</v>
      </c>
      <c r="H75">
        <v>80.290800000000004</v>
      </c>
      <c r="I75">
        <v>-1</v>
      </c>
      <c r="J75">
        <v>0</v>
      </c>
      <c r="K75">
        <v>0</v>
      </c>
      <c r="L75">
        <f t="shared" si="6"/>
        <v>0</v>
      </c>
      <c r="M75">
        <f t="shared" si="7"/>
        <v>0</v>
      </c>
      <c r="N75">
        <f t="shared" si="8"/>
        <v>0</v>
      </c>
      <c r="O75">
        <f t="shared" si="9"/>
        <v>0</v>
      </c>
      <c r="P75">
        <f t="shared" si="10"/>
        <v>115</v>
      </c>
      <c r="Q75">
        <f>VLOOKUP(C75,Locs!A:C,3,0)</f>
        <v>46</v>
      </c>
      <c r="R75">
        <f>VLOOKUP(C75,Locs!A:F,6,0)</f>
        <v>3</v>
      </c>
      <c r="S75" t="s">
        <v>691</v>
      </c>
      <c r="T75">
        <v>115</v>
      </c>
    </row>
    <row r="76" spans="1:20" x14ac:dyDescent="0.45">
      <c r="A76">
        <v>70</v>
      </c>
      <c r="B76" t="str">
        <f t="shared" si="11"/>
        <v>PartitionOddEven.dfy-1</v>
      </c>
      <c r="C76" t="s">
        <v>9</v>
      </c>
      <c r="D76">
        <v>1</v>
      </c>
      <c r="E76">
        <v>0</v>
      </c>
      <c r="F76">
        <v>13.828200000000001</v>
      </c>
      <c r="G76">
        <v>2.4758</v>
      </c>
      <c r="H76">
        <v>13.805300000000001</v>
      </c>
      <c r="I76">
        <v>1</v>
      </c>
      <c r="J76">
        <v>0</v>
      </c>
      <c r="K76">
        <v>0</v>
      </c>
      <c r="L76">
        <f t="shared" si="6"/>
        <v>0</v>
      </c>
      <c r="M76">
        <f t="shared" si="7"/>
        <v>0</v>
      </c>
      <c r="N76">
        <f t="shared" si="8"/>
        <v>0</v>
      </c>
      <c r="O76">
        <f t="shared" si="9"/>
        <v>0</v>
      </c>
      <c r="P76">
        <f t="shared" si="10"/>
        <v>32</v>
      </c>
      <c r="Q76">
        <f>VLOOKUP(C76,Locs!A:C,3,0)</f>
        <v>30</v>
      </c>
      <c r="R76">
        <f>VLOOKUP(C76,Locs!A:F,6,0)</f>
        <v>1</v>
      </c>
      <c r="S76" t="s">
        <v>370</v>
      </c>
      <c r="T76">
        <v>32</v>
      </c>
    </row>
    <row r="77" spans="1:20" x14ac:dyDescent="0.45">
      <c r="A77">
        <v>71</v>
      </c>
      <c r="B77" t="str">
        <f t="shared" si="11"/>
        <v>PartitionOddEven.dfy-2</v>
      </c>
      <c r="C77" t="s">
        <v>9</v>
      </c>
      <c r="D77">
        <v>2</v>
      </c>
      <c r="E77">
        <v>0</v>
      </c>
      <c r="F77">
        <v>20.3828</v>
      </c>
      <c r="G77">
        <v>18.108000000000001</v>
      </c>
      <c r="H77">
        <v>20.380199999999999</v>
      </c>
      <c r="I77">
        <v>-1</v>
      </c>
      <c r="J77">
        <v>0</v>
      </c>
      <c r="K77">
        <v>0</v>
      </c>
      <c r="L77">
        <f t="shared" si="6"/>
        <v>0</v>
      </c>
      <c r="M77">
        <f t="shared" si="7"/>
        <v>0</v>
      </c>
      <c r="N77">
        <f t="shared" si="8"/>
        <v>0</v>
      </c>
      <c r="O77">
        <f t="shared" si="9"/>
        <v>0</v>
      </c>
      <c r="P77">
        <f t="shared" si="10"/>
        <v>38</v>
      </c>
      <c r="Q77">
        <f>VLOOKUP(C77,Locs!A:C,3,0)</f>
        <v>30</v>
      </c>
      <c r="R77">
        <f>VLOOKUP(C77,Locs!A:F,6,0)</f>
        <v>1</v>
      </c>
      <c r="S77" t="s">
        <v>371</v>
      </c>
      <c r="T77">
        <v>38</v>
      </c>
    </row>
    <row r="78" spans="1:20" x14ac:dyDescent="0.45">
      <c r="A78">
        <v>72</v>
      </c>
      <c r="B78" t="str">
        <f t="shared" si="11"/>
        <v>PartitionOddEven.dfy-3</v>
      </c>
      <c r="C78" t="s">
        <v>9</v>
      </c>
      <c r="D78">
        <v>3</v>
      </c>
      <c r="E78">
        <v>0</v>
      </c>
      <c r="F78">
        <v>14.7759</v>
      </c>
      <c r="G78">
        <v>1.7383999999999999</v>
      </c>
      <c r="H78">
        <v>14.773899999999999</v>
      </c>
      <c r="I78">
        <v>1</v>
      </c>
      <c r="J78">
        <v>0</v>
      </c>
      <c r="K78">
        <v>0</v>
      </c>
      <c r="L78">
        <f t="shared" si="6"/>
        <v>0</v>
      </c>
      <c r="M78">
        <f t="shared" si="7"/>
        <v>0</v>
      </c>
      <c r="N78">
        <f t="shared" si="8"/>
        <v>0</v>
      </c>
      <c r="O78">
        <f t="shared" si="9"/>
        <v>0</v>
      </c>
      <c r="P78">
        <f t="shared" si="10"/>
        <v>33</v>
      </c>
      <c r="Q78">
        <f>VLOOKUP(C78,Locs!A:C,3,0)</f>
        <v>30</v>
      </c>
      <c r="R78">
        <f>VLOOKUP(C78,Locs!A:F,6,0)</f>
        <v>1</v>
      </c>
      <c r="S78" t="s">
        <v>372</v>
      </c>
      <c r="T78">
        <v>33</v>
      </c>
    </row>
    <row r="79" spans="1:20" x14ac:dyDescent="0.45">
      <c r="A79">
        <v>73</v>
      </c>
      <c r="B79" t="str">
        <f t="shared" si="11"/>
        <v>PartitionOddEven.dfy-4</v>
      </c>
      <c r="C79" t="s">
        <v>9</v>
      </c>
      <c r="D79">
        <v>4</v>
      </c>
      <c r="E79">
        <v>0</v>
      </c>
      <c r="F79">
        <v>18.747699999999998</v>
      </c>
      <c r="G79">
        <v>2.3134999999999999</v>
      </c>
      <c r="H79">
        <v>18.741599999999998</v>
      </c>
      <c r="I79">
        <v>1</v>
      </c>
      <c r="J79">
        <v>0</v>
      </c>
      <c r="K79">
        <v>0</v>
      </c>
      <c r="L79">
        <f t="shared" si="6"/>
        <v>0</v>
      </c>
      <c r="M79">
        <f t="shared" si="7"/>
        <v>0</v>
      </c>
      <c r="N79">
        <f t="shared" si="8"/>
        <v>0</v>
      </c>
      <c r="O79">
        <f t="shared" si="9"/>
        <v>0</v>
      </c>
      <c r="P79">
        <f t="shared" si="10"/>
        <v>32</v>
      </c>
      <c r="Q79">
        <f>VLOOKUP(C79,Locs!A:C,3,0)</f>
        <v>30</v>
      </c>
      <c r="R79">
        <f>VLOOKUP(C79,Locs!A:F,6,0)</f>
        <v>1</v>
      </c>
      <c r="S79" t="s">
        <v>1123</v>
      </c>
      <c r="T79">
        <v>32</v>
      </c>
    </row>
    <row r="80" spans="1:20" x14ac:dyDescent="0.45">
      <c r="A80">
        <v>74</v>
      </c>
      <c r="B80" t="str">
        <f t="shared" si="11"/>
        <v>PartitionOddEven.dfy-5</v>
      </c>
      <c r="C80" t="s">
        <v>9</v>
      </c>
      <c r="D80">
        <v>5</v>
      </c>
      <c r="E80">
        <v>0</v>
      </c>
      <c r="F80">
        <v>17.458500000000001</v>
      </c>
      <c r="G80">
        <v>1.7597</v>
      </c>
      <c r="H80">
        <v>17.4556</v>
      </c>
      <c r="I80">
        <v>1</v>
      </c>
      <c r="J80">
        <v>0</v>
      </c>
      <c r="K80">
        <v>0</v>
      </c>
      <c r="L80">
        <f t="shared" si="6"/>
        <v>0</v>
      </c>
      <c r="M80">
        <f t="shared" si="7"/>
        <v>0</v>
      </c>
      <c r="N80">
        <f t="shared" si="8"/>
        <v>0</v>
      </c>
      <c r="O80">
        <f t="shared" si="9"/>
        <v>0</v>
      </c>
      <c r="P80">
        <f t="shared" si="10"/>
        <v>32</v>
      </c>
      <c r="Q80">
        <f>VLOOKUP(C80,Locs!A:C,3,0)</f>
        <v>30</v>
      </c>
      <c r="R80">
        <f>VLOOKUP(C80,Locs!A:F,6,0)</f>
        <v>1</v>
      </c>
      <c r="S80" t="s">
        <v>1124</v>
      </c>
      <c r="T80">
        <v>32</v>
      </c>
    </row>
    <row r="81" spans="1:20" x14ac:dyDescent="0.45">
      <c r="A81">
        <v>75</v>
      </c>
      <c r="B81" t="str">
        <f t="shared" si="11"/>
        <v>PrimeFactors.dfy-1</v>
      </c>
      <c r="C81" t="s">
        <v>306</v>
      </c>
      <c r="D81">
        <v>1</v>
      </c>
      <c r="E81">
        <v>0</v>
      </c>
      <c r="F81">
        <v>26.8705</v>
      </c>
      <c r="G81">
        <v>66.080600000000004</v>
      </c>
      <c r="H81">
        <v>26.849599999999999</v>
      </c>
      <c r="I81">
        <v>-1</v>
      </c>
      <c r="J81">
        <v>0</v>
      </c>
      <c r="K81">
        <v>0</v>
      </c>
      <c r="L81">
        <f t="shared" si="6"/>
        <v>0</v>
      </c>
      <c r="M81">
        <f t="shared" si="7"/>
        <v>0</v>
      </c>
      <c r="N81">
        <f t="shared" si="8"/>
        <v>0</v>
      </c>
      <c r="O81">
        <f t="shared" si="9"/>
        <v>0</v>
      </c>
      <c r="P81">
        <f t="shared" si="10"/>
        <v>90</v>
      </c>
      <c r="Q81">
        <f>VLOOKUP(C81,Locs!A:C,3,0)</f>
        <v>227</v>
      </c>
      <c r="R81">
        <f>VLOOKUP(C81,Locs!A:F,6,0)</f>
        <v>17</v>
      </c>
      <c r="S81" t="s">
        <v>373</v>
      </c>
      <c r="T81">
        <v>90</v>
      </c>
    </row>
    <row r="82" spans="1:20" x14ac:dyDescent="0.45">
      <c r="A82">
        <v>76</v>
      </c>
      <c r="B82" t="str">
        <f t="shared" si="11"/>
        <v>PrimeFactors.dfy-2</v>
      </c>
      <c r="C82" t="s">
        <v>306</v>
      </c>
      <c r="D82">
        <v>2</v>
      </c>
      <c r="E82">
        <v>0</v>
      </c>
      <c r="F82">
        <v>34.236400000000003</v>
      </c>
      <c r="G82">
        <v>89.295199999999994</v>
      </c>
      <c r="H82">
        <v>34.234200000000001</v>
      </c>
      <c r="I82">
        <v>-1</v>
      </c>
      <c r="J82">
        <v>0</v>
      </c>
      <c r="K82">
        <v>0</v>
      </c>
      <c r="L82">
        <f t="shared" si="6"/>
        <v>0</v>
      </c>
      <c r="M82">
        <f t="shared" si="7"/>
        <v>0</v>
      </c>
      <c r="N82">
        <f t="shared" si="8"/>
        <v>0</v>
      </c>
      <c r="O82">
        <f t="shared" si="9"/>
        <v>0</v>
      </c>
      <c r="P82">
        <f t="shared" si="10"/>
        <v>107</v>
      </c>
      <c r="Q82">
        <f>VLOOKUP(C82,Locs!A:C,3,0)</f>
        <v>227</v>
      </c>
      <c r="R82">
        <f>VLOOKUP(C82,Locs!A:F,6,0)</f>
        <v>17</v>
      </c>
      <c r="S82" t="s">
        <v>374</v>
      </c>
      <c r="T82">
        <v>107</v>
      </c>
    </row>
    <row r="83" spans="1:20" x14ac:dyDescent="0.45">
      <c r="A83">
        <v>77</v>
      </c>
      <c r="B83" t="str">
        <f t="shared" si="11"/>
        <v>PrimeFactors.dfy-3</v>
      </c>
      <c r="C83" t="s">
        <v>306</v>
      </c>
      <c r="D83">
        <v>3</v>
      </c>
      <c r="E83">
        <v>0</v>
      </c>
      <c r="F83">
        <v>53.784700000000001</v>
      </c>
      <c r="G83">
        <v>63.064900000000002</v>
      </c>
      <c r="H83">
        <v>53.782200000000003</v>
      </c>
      <c r="I83">
        <v>0</v>
      </c>
      <c r="J83">
        <v>0</v>
      </c>
      <c r="K83">
        <v>0</v>
      </c>
      <c r="L83">
        <f t="shared" si="6"/>
        <v>0</v>
      </c>
      <c r="M83">
        <f t="shared" si="7"/>
        <v>0</v>
      </c>
      <c r="N83">
        <f t="shared" si="8"/>
        <v>0</v>
      </c>
      <c r="O83">
        <f t="shared" si="9"/>
        <v>0</v>
      </c>
      <c r="P83">
        <f t="shared" si="10"/>
        <v>44</v>
      </c>
      <c r="Q83">
        <f>VLOOKUP(C83,Locs!A:C,3,0)</f>
        <v>227</v>
      </c>
      <c r="R83">
        <f>VLOOKUP(C83,Locs!A:F,6,0)</f>
        <v>17</v>
      </c>
      <c r="S83" t="s">
        <v>375</v>
      </c>
      <c r="T83">
        <v>44</v>
      </c>
    </row>
    <row r="84" spans="1:20" x14ac:dyDescent="0.45">
      <c r="A84">
        <v>78</v>
      </c>
      <c r="B84" t="str">
        <f t="shared" si="11"/>
        <v>PrimeFactors.dfy-4</v>
      </c>
      <c r="C84" t="s">
        <v>306</v>
      </c>
      <c r="D84">
        <v>4</v>
      </c>
      <c r="E84">
        <v>-1</v>
      </c>
      <c r="F84">
        <v>70.905299999999997</v>
      </c>
      <c r="G84">
        <v>0.42480000000000001</v>
      </c>
      <c r="H84">
        <v>70.884</v>
      </c>
      <c r="I84">
        <v>-1</v>
      </c>
      <c r="J84">
        <v>-1</v>
      </c>
      <c r="K84">
        <v>-1</v>
      </c>
      <c r="L84">
        <f t="shared" si="6"/>
        <v>0</v>
      </c>
      <c r="M84">
        <f t="shared" si="7"/>
        <v>0</v>
      </c>
      <c r="N84">
        <f t="shared" si="8"/>
        <v>0</v>
      </c>
      <c r="O84">
        <f t="shared" si="9"/>
        <v>0</v>
      </c>
      <c r="P84">
        <f t="shared" si="10"/>
        <v>114</v>
      </c>
      <c r="Q84">
        <f>VLOOKUP(C84,Locs!A:C,3,0)</f>
        <v>227</v>
      </c>
      <c r="R84">
        <f>VLOOKUP(C84,Locs!A:F,6,0)</f>
        <v>17</v>
      </c>
      <c r="S84" t="s">
        <v>707</v>
      </c>
      <c r="T84">
        <v>114</v>
      </c>
    </row>
    <row r="85" spans="1:20" x14ac:dyDescent="0.45">
      <c r="A85">
        <v>79</v>
      </c>
      <c r="B85" t="str">
        <f t="shared" si="11"/>
        <v>PrimeFactors.dfy-5</v>
      </c>
      <c r="C85" t="s">
        <v>306</v>
      </c>
      <c r="D85">
        <v>5</v>
      </c>
      <c r="E85">
        <v>0</v>
      </c>
      <c r="F85">
        <v>48.499400000000001</v>
      </c>
      <c r="G85">
        <v>35.962000000000003</v>
      </c>
      <c r="H85">
        <v>48.496400000000001</v>
      </c>
      <c r="I85">
        <v>0</v>
      </c>
      <c r="J85">
        <v>0</v>
      </c>
      <c r="K85">
        <v>0</v>
      </c>
      <c r="L85">
        <f t="shared" si="6"/>
        <v>0</v>
      </c>
      <c r="M85">
        <f t="shared" si="7"/>
        <v>0</v>
      </c>
      <c r="N85">
        <f t="shared" si="8"/>
        <v>0</v>
      </c>
      <c r="O85">
        <f t="shared" si="9"/>
        <v>0</v>
      </c>
      <c r="P85">
        <f t="shared" si="10"/>
        <v>61</v>
      </c>
      <c r="Q85">
        <f>VLOOKUP(C85,Locs!A:C,3,0)</f>
        <v>227</v>
      </c>
      <c r="R85">
        <f>VLOOKUP(C85,Locs!A:F,6,0)</f>
        <v>17</v>
      </c>
      <c r="S85" t="s">
        <v>708</v>
      </c>
      <c r="T85">
        <v>61</v>
      </c>
    </row>
    <row r="86" spans="1:20" x14ac:dyDescent="0.45">
      <c r="A86">
        <v>80</v>
      </c>
      <c r="B86" t="str">
        <f t="shared" si="11"/>
        <v>RawSort.dfy-1</v>
      </c>
      <c r="C86" t="s">
        <v>307</v>
      </c>
      <c r="D86">
        <v>1</v>
      </c>
      <c r="E86">
        <v>-1</v>
      </c>
      <c r="F86">
        <v>38.901899999999998</v>
      </c>
      <c r="G86">
        <v>1.5555000000000001</v>
      </c>
      <c r="H86">
        <v>38.8812</v>
      </c>
      <c r="I86">
        <v>-1</v>
      </c>
      <c r="J86">
        <v>-1</v>
      </c>
      <c r="K86">
        <v>-1</v>
      </c>
      <c r="L86">
        <f t="shared" si="6"/>
        <v>0</v>
      </c>
      <c r="M86">
        <f t="shared" si="7"/>
        <v>0</v>
      </c>
      <c r="N86">
        <f t="shared" si="8"/>
        <v>0</v>
      </c>
      <c r="O86">
        <f t="shared" si="9"/>
        <v>0</v>
      </c>
      <c r="P86">
        <f t="shared" si="10"/>
        <v>27</v>
      </c>
      <c r="Q86">
        <f>VLOOKUP(C86,Locs!A:C,3,0)</f>
        <v>48</v>
      </c>
      <c r="R86">
        <f>VLOOKUP(C86,Locs!A:F,6,0)</f>
        <v>9</v>
      </c>
      <c r="S86" t="s">
        <v>376</v>
      </c>
      <c r="T86">
        <v>27</v>
      </c>
    </row>
    <row r="87" spans="1:20" x14ac:dyDescent="0.45">
      <c r="A87">
        <v>81</v>
      </c>
      <c r="B87" t="str">
        <f t="shared" si="11"/>
        <v>RawSort.dfy-2</v>
      </c>
      <c r="C87" t="s">
        <v>307</v>
      </c>
      <c r="D87">
        <v>2</v>
      </c>
      <c r="E87">
        <v>-1</v>
      </c>
      <c r="F87">
        <v>124.9611</v>
      </c>
      <c r="G87">
        <v>0.83489999999999998</v>
      </c>
      <c r="H87">
        <v>124.9585</v>
      </c>
      <c r="I87">
        <v>-1</v>
      </c>
      <c r="J87">
        <v>-1</v>
      </c>
      <c r="K87">
        <v>-1</v>
      </c>
      <c r="L87">
        <f t="shared" si="6"/>
        <v>0</v>
      </c>
      <c r="M87">
        <f t="shared" si="7"/>
        <v>0</v>
      </c>
      <c r="N87">
        <f t="shared" si="8"/>
        <v>0</v>
      </c>
      <c r="O87">
        <f t="shared" si="9"/>
        <v>0</v>
      </c>
      <c r="P87">
        <f t="shared" si="10"/>
        <v>49</v>
      </c>
      <c r="Q87">
        <f>VLOOKUP(C87,Locs!A:C,3,0)</f>
        <v>48</v>
      </c>
      <c r="R87">
        <f>VLOOKUP(C87,Locs!A:F,6,0)</f>
        <v>9</v>
      </c>
      <c r="S87" t="s">
        <v>377</v>
      </c>
      <c r="T87">
        <v>49</v>
      </c>
    </row>
    <row r="88" spans="1:20" x14ac:dyDescent="0.45">
      <c r="A88">
        <v>82</v>
      </c>
      <c r="B88" t="str">
        <f t="shared" si="11"/>
        <v>RawSort.dfy-3</v>
      </c>
      <c r="C88" t="s">
        <v>307</v>
      </c>
      <c r="D88">
        <v>3</v>
      </c>
      <c r="E88">
        <v>-1</v>
      </c>
      <c r="F88">
        <v>61.078099999999999</v>
      </c>
      <c r="G88">
        <v>0.46779999999999999</v>
      </c>
      <c r="H88">
        <v>61.075800000000001</v>
      </c>
      <c r="I88">
        <v>-1</v>
      </c>
      <c r="J88">
        <v>-1</v>
      </c>
      <c r="K88">
        <v>-1</v>
      </c>
      <c r="L88">
        <f t="shared" si="6"/>
        <v>0</v>
      </c>
      <c r="M88">
        <f t="shared" si="7"/>
        <v>0</v>
      </c>
      <c r="N88">
        <f t="shared" si="8"/>
        <v>0</v>
      </c>
      <c r="O88">
        <f t="shared" si="9"/>
        <v>0</v>
      </c>
      <c r="P88">
        <f t="shared" si="10"/>
        <v>61</v>
      </c>
      <c r="Q88">
        <f>VLOOKUP(C88,Locs!A:C,3,0)</f>
        <v>48</v>
      </c>
      <c r="R88">
        <f>VLOOKUP(C88,Locs!A:F,6,0)</f>
        <v>9</v>
      </c>
      <c r="S88" t="s">
        <v>378</v>
      </c>
      <c r="T88">
        <v>61</v>
      </c>
    </row>
    <row r="89" spans="1:20" x14ac:dyDescent="0.45">
      <c r="A89">
        <v>83</v>
      </c>
      <c r="B89" t="str">
        <f t="shared" si="11"/>
        <v>RawSort.dfy-4</v>
      </c>
      <c r="C89" t="s">
        <v>307</v>
      </c>
      <c r="D89">
        <v>4</v>
      </c>
      <c r="E89">
        <v>-1</v>
      </c>
      <c r="F89">
        <v>175.19810000000001</v>
      </c>
      <c r="G89">
        <v>0.84530000000000005</v>
      </c>
      <c r="H89">
        <v>175.19460000000001</v>
      </c>
      <c r="I89">
        <v>-1</v>
      </c>
      <c r="J89">
        <v>-1</v>
      </c>
      <c r="K89">
        <v>-1</v>
      </c>
      <c r="L89">
        <f t="shared" si="6"/>
        <v>0</v>
      </c>
      <c r="M89">
        <f t="shared" si="7"/>
        <v>0</v>
      </c>
      <c r="N89">
        <f t="shared" si="8"/>
        <v>0</v>
      </c>
      <c r="O89">
        <f t="shared" si="9"/>
        <v>0</v>
      </c>
      <c r="P89">
        <f t="shared" si="10"/>
        <v>275</v>
      </c>
      <c r="Q89">
        <f>VLOOKUP(C89,Locs!A:C,3,0)</f>
        <v>48</v>
      </c>
      <c r="R89">
        <f>VLOOKUP(C89,Locs!A:F,6,0)</f>
        <v>9</v>
      </c>
      <c r="S89" t="s">
        <v>714</v>
      </c>
      <c r="T89">
        <v>275</v>
      </c>
    </row>
    <row r="90" spans="1:20" x14ac:dyDescent="0.45">
      <c r="A90">
        <v>84</v>
      </c>
      <c r="B90" t="str">
        <f t="shared" si="11"/>
        <v>RawSort.dfy-5</v>
      </c>
      <c r="C90" t="s">
        <v>307</v>
      </c>
      <c r="D90">
        <v>5</v>
      </c>
      <c r="E90">
        <v>-1</v>
      </c>
      <c r="F90">
        <v>114.76300000000001</v>
      </c>
      <c r="G90">
        <v>0.65720000000000001</v>
      </c>
      <c r="H90">
        <v>114.76049999999999</v>
      </c>
      <c r="I90">
        <v>-1</v>
      </c>
      <c r="J90">
        <v>-1</v>
      </c>
      <c r="K90">
        <v>-1</v>
      </c>
      <c r="L90">
        <f t="shared" si="6"/>
        <v>0</v>
      </c>
      <c r="M90">
        <f t="shared" si="7"/>
        <v>0</v>
      </c>
      <c r="N90">
        <f t="shared" si="8"/>
        <v>0</v>
      </c>
      <c r="O90">
        <f t="shared" si="9"/>
        <v>0</v>
      </c>
      <c r="P90">
        <f t="shared" si="10"/>
        <v>99</v>
      </c>
      <c r="Q90">
        <f>VLOOKUP(C90,Locs!A:C,3,0)</f>
        <v>48</v>
      </c>
      <c r="R90">
        <f>VLOOKUP(C90,Locs!A:F,6,0)</f>
        <v>9</v>
      </c>
      <c r="S90" t="s">
        <v>715</v>
      </c>
      <c r="T90">
        <v>99</v>
      </c>
    </row>
    <row r="91" spans="1:20" x14ac:dyDescent="0.45">
      <c r="A91">
        <v>85</v>
      </c>
      <c r="B91" t="str">
        <f t="shared" si="11"/>
        <v>Recaman.dfy-1</v>
      </c>
      <c r="C91" t="s">
        <v>308</v>
      </c>
      <c r="D91">
        <v>1</v>
      </c>
      <c r="E91">
        <v>0</v>
      </c>
      <c r="F91">
        <v>22.387499999999999</v>
      </c>
      <c r="G91">
        <v>2.3489</v>
      </c>
      <c r="H91">
        <v>22.3627</v>
      </c>
      <c r="I91">
        <v>1</v>
      </c>
      <c r="J91">
        <v>0</v>
      </c>
      <c r="K91">
        <v>0</v>
      </c>
      <c r="L91">
        <f t="shared" si="6"/>
        <v>0</v>
      </c>
      <c r="M91">
        <f t="shared" si="7"/>
        <v>0</v>
      </c>
      <c r="N91">
        <f t="shared" si="8"/>
        <v>0</v>
      </c>
      <c r="O91">
        <f t="shared" si="9"/>
        <v>0</v>
      </c>
      <c r="P91">
        <f t="shared" si="10"/>
        <v>65</v>
      </c>
      <c r="Q91">
        <f>VLOOKUP(C91,Locs!A:C,3,0)</f>
        <v>57</v>
      </c>
      <c r="R91">
        <f>VLOOKUP(C91,Locs!A:F,6,0)</f>
        <v>0</v>
      </c>
      <c r="S91" t="s">
        <v>379</v>
      </c>
      <c r="T91">
        <v>65</v>
      </c>
    </row>
    <row r="92" spans="1:20" x14ac:dyDescent="0.45">
      <c r="A92">
        <v>86</v>
      </c>
      <c r="B92" t="str">
        <f t="shared" si="11"/>
        <v>Recaman.dfy-2</v>
      </c>
      <c r="C92" t="s">
        <v>308</v>
      </c>
      <c r="D92">
        <v>2</v>
      </c>
      <c r="E92">
        <v>0</v>
      </c>
      <c r="F92">
        <v>35.812800000000003</v>
      </c>
      <c r="G92">
        <v>2.4300000000000002</v>
      </c>
      <c r="H92">
        <v>35.809399999999997</v>
      </c>
      <c r="I92">
        <v>-1</v>
      </c>
      <c r="J92">
        <v>0</v>
      </c>
      <c r="K92">
        <v>0</v>
      </c>
      <c r="L92">
        <f t="shared" si="6"/>
        <v>0</v>
      </c>
      <c r="M92">
        <f t="shared" si="7"/>
        <v>0</v>
      </c>
      <c r="N92">
        <f t="shared" si="8"/>
        <v>0</v>
      </c>
      <c r="O92">
        <f t="shared" si="9"/>
        <v>0</v>
      </c>
      <c r="P92">
        <f t="shared" si="10"/>
        <v>83</v>
      </c>
      <c r="Q92">
        <f>VLOOKUP(C92,Locs!A:C,3,0)</f>
        <v>57</v>
      </c>
      <c r="R92">
        <f>VLOOKUP(C92,Locs!A:F,6,0)</f>
        <v>0</v>
      </c>
      <c r="S92" t="s">
        <v>380</v>
      </c>
      <c r="T92">
        <v>83</v>
      </c>
    </row>
    <row r="93" spans="1:20" x14ac:dyDescent="0.45">
      <c r="A93">
        <v>87</v>
      </c>
      <c r="B93" t="str">
        <f t="shared" si="11"/>
        <v>Recaman.dfy-3</v>
      </c>
      <c r="C93" t="s">
        <v>308</v>
      </c>
      <c r="D93">
        <v>3</v>
      </c>
      <c r="E93">
        <v>0</v>
      </c>
      <c r="F93">
        <v>70.447000000000003</v>
      </c>
      <c r="G93">
        <v>27.083600000000001</v>
      </c>
      <c r="H93">
        <v>70.444500000000005</v>
      </c>
      <c r="I93">
        <v>-1</v>
      </c>
      <c r="J93">
        <v>0</v>
      </c>
      <c r="K93">
        <v>0</v>
      </c>
      <c r="L93">
        <f t="shared" si="6"/>
        <v>0</v>
      </c>
      <c r="M93">
        <f t="shared" si="7"/>
        <v>0</v>
      </c>
      <c r="N93">
        <f t="shared" si="8"/>
        <v>0</v>
      </c>
      <c r="O93">
        <f t="shared" si="9"/>
        <v>0</v>
      </c>
      <c r="P93">
        <f t="shared" si="10"/>
        <v>134</v>
      </c>
      <c r="Q93">
        <f>VLOOKUP(C93,Locs!A:C,3,0)</f>
        <v>57</v>
      </c>
      <c r="R93">
        <f>VLOOKUP(C93,Locs!A:F,6,0)</f>
        <v>0</v>
      </c>
      <c r="S93" t="s">
        <v>381</v>
      </c>
      <c r="T93">
        <v>134</v>
      </c>
    </row>
    <row r="94" spans="1:20" x14ac:dyDescent="0.45">
      <c r="A94">
        <v>88</v>
      </c>
      <c r="B94" t="str">
        <f t="shared" si="11"/>
        <v>Recaman.dfy-4</v>
      </c>
      <c r="C94" t="s">
        <v>308</v>
      </c>
      <c r="D94">
        <v>4</v>
      </c>
      <c r="E94">
        <v>0</v>
      </c>
      <c r="F94">
        <v>59.062600000000003</v>
      </c>
      <c r="G94">
        <v>2.3973</v>
      </c>
      <c r="H94">
        <v>59.058900000000001</v>
      </c>
      <c r="I94">
        <v>-1</v>
      </c>
      <c r="J94">
        <v>0</v>
      </c>
      <c r="K94">
        <v>0</v>
      </c>
      <c r="L94">
        <f t="shared" si="6"/>
        <v>0</v>
      </c>
      <c r="M94">
        <f t="shared" si="7"/>
        <v>0</v>
      </c>
      <c r="N94">
        <f t="shared" si="8"/>
        <v>0</v>
      </c>
      <c r="O94">
        <f t="shared" si="9"/>
        <v>0</v>
      </c>
      <c r="P94">
        <f t="shared" si="10"/>
        <v>79</v>
      </c>
      <c r="Q94">
        <f>VLOOKUP(C94,Locs!A:C,3,0)</f>
        <v>57</v>
      </c>
      <c r="R94">
        <f>VLOOKUP(C94,Locs!A:F,6,0)</f>
        <v>0</v>
      </c>
      <c r="S94" t="s">
        <v>720</v>
      </c>
      <c r="T94">
        <v>79</v>
      </c>
    </row>
    <row r="95" spans="1:20" x14ac:dyDescent="0.45">
      <c r="A95">
        <v>89</v>
      </c>
      <c r="B95" t="str">
        <f t="shared" si="11"/>
        <v>Recaman.dfy-5</v>
      </c>
      <c r="C95" t="s">
        <v>308</v>
      </c>
      <c r="D95">
        <v>5</v>
      </c>
      <c r="E95">
        <v>0</v>
      </c>
      <c r="F95">
        <v>53.743400000000001</v>
      </c>
      <c r="G95">
        <v>2.3235000000000001</v>
      </c>
      <c r="H95">
        <v>53.741</v>
      </c>
      <c r="I95">
        <v>-1</v>
      </c>
      <c r="J95">
        <v>0</v>
      </c>
      <c r="K95">
        <v>0</v>
      </c>
      <c r="L95">
        <f t="shared" si="6"/>
        <v>0</v>
      </c>
      <c r="M95">
        <f t="shared" si="7"/>
        <v>0</v>
      </c>
      <c r="N95">
        <f t="shared" si="8"/>
        <v>0</v>
      </c>
      <c r="O95">
        <f t="shared" si="9"/>
        <v>0</v>
      </c>
      <c r="P95">
        <f t="shared" si="10"/>
        <v>78</v>
      </c>
      <c r="Q95">
        <f>VLOOKUP(C95,Locs!A:C,3,0)</f>
        <v>57</v>
      </c>
      <c r="R95">
        <f>VLOOKUP(C95,Locs!A:F,6,0)</f>
        <v>0</v>
      </c>
      <c r="S95" t="s">
        <v>774</v>
      </c>
      <c r="T95">
        <v>78</v>
      </c>
    </row>
    <row r="96" spans="1:20" x14ac:dyDescent="0.45">
      <c r="A96">
        <v>90</v>
      </c>
      <c r="B96" t="str">
        <f t="shared" si="11"/>
        <v>RotateLeft.dfy-1</v>
      </c>
      <c r="C96" t="s">
        <v>309</v>
      </c>
      <c r="D96">
        <v>1</v>
      </c>
      <c r="E96">
        <v>1</v>
      </c>
      <c r="F96">
        <v>15.891</v>
      </c>
      <c r="G96">
        <v>2.5985</v>
      </c>
      <c r="H96">
        <v>15.8704</v>
      </c>
      <c r="I96">
        <v>1</v>
      </c>
      <c r="J96">
        <v>1</v>
      </c>
      <c r="K96">
        <v>1</v>
      </c>
      <c r="L96">
        <f t="shared" si="6"/>
        <v>3</v>
      </c>
      <c r="M96">
        <f t="shared" si="7"/>
        <v>1</v>
      </c>
      <c r="N96">
        <f t="shared" si="8"/>
        <v>1</v>
      </c>
      <c r="O96">
        <f t="shared" si="9"/>
        <v>1</v>
      </c>
      <c r="P96">
        <f t="shared" si="10"/>
        <v>30</v>
      </c>
      <c r="Q96">
        <f>VLOOKUP(C96,Locs!A:C,3,0)</f>
        <v>24</v>
      </c>
      <c r="R96">
        <f>VLOOKUP(C96,Locs!A:F,6,0)</f>
        <v>0</v>
      </c>
      <c r="S96" t="s">
        <v>382</v>
      </c>
      <c r="T96">
        <v>30</v>
      </c>
    </row>
    <row r="97" spans="1:20" x14ac:dyDescent="0.45">
      <c r="A97">
        <v>91</v>
      </c>
      <c r="B97" t="str">
        <f t="shared" si="11"/>
        <v>RotateLeft.dfy-2</v>
      </c>
      <c r="C97" t="s">
        <v>309</v>
      </c>
      <c r="D97">
        <v>2</v>
      </c>
      <c r="E97">
        <v>1</v>
      </c>
      <c r="F97">
        <v>9.1928000000000001</v>
      </c>
      <c r="G97">
        <v>1.5447</v>
      </c>
      <c r="H97">
        <v>9.1900999999999993</v>
      </c>
      <c r="I97">
        <v>1</v>
      </c>
      <c r="J97">
        <v>1</v>
      </c>
      <c r="K97">
        <v>1</v>
      </c>
      <c r="L97">
        <f t="shared" si="6"/>
        <v>3</v>
      </c>
      <c r="M97">
        <f t="shared" si="7"/>
        <v>1</v>
      </c>
      <c r="N97">
        <f t="shared" si="8"/>
        <v>1</v>
      </c>
      <c r="O97">
        <f t="shared" si="9"/>
        <v>1</v>
      </c>
      <c r="P97">
        <f t="shared" si="10"/>
        <v>26</v>
      </c>
      <c r="Q97">
        <f>VLOOKUP(C97,Locs!A:C,3,0)</f>
        <v>24</v>
      </c>
      <c r="R97">
        <f>VLOOKUP(C97,Locs!A:F,6,0)</f>
        <v>0</v>
      </c>
      <c r="S97" t="s">
        <v>383</v>
      </c>
      <c r="T97">
        <v>26</v>
      </c>
    </row>
    <row r="98" spans="1:20" x14ac:dyDescent="0.45">
      <c r="A98">
        <v>92</v>
      </c>
      <c r="B98" t="str">
        <f t="shared" si="11"/>
        <v>RotateLeft.dfy-3</v>
      </c>
      <c r="C98" t="s">
        <v>309</v>
      </c>
      <c r="D98">
        <v>3</v>
      </c>
      <c r="E98">
        <v>1</v>
      </c>
      <c r="F98">
        <v>14.4658</v>
      </c>
      <c r="G98">
        <v>1.4482999999999999</v>
      </c>
      <c r="H98">
        <v>14.457800000000001</v>
      </c>
      <c r="I98">
        <v>1</v>
      </c>
      <c r="J98">
        <v>1</v>
      </c>
      <c r="K98">
        <v>1</v>
      </c>
      <c r="L98">
        <f t="shared" si="6"/>
        <v>3</v>
      </c>
      <c r="M98">
        <f t="shared" si="7"/>
        <v>1</v>
      </c>
      <c r="N98">
        <f t="shared" si="8"/>
        <v>1</v>
      </c>
      <c r="O98">
        <f t="shared" si="9"/>
        <v>1</v>
      </c>
      <c r="P98">
        <f t="shared" si="10"/>
        <v>28</v>
      </c>
      <c r="Q98">
        <f>VLOOKUP(C98,Locs!A:C,3,0)</f>
        <v>24</v>
      </c>
      <c r="R98">
        <f>VLOOKUP(C98,Locs!A:F,6,0)</f>
        <v>0</v>
      </c>
      <c r="S98" t="s">
        <v>384</v>
      </c>
      <c r="T98">
        <v>28</v>
      </c>
    </row>
    <row r="99" spans="1:20" x14ac:dyDescent="0.45">
      <c r="A99">
        <v>93</v>
      </c>
      <c r="B99" t="str">
        <f t="shared" si="11"/>
        <v>SelectionSort.dfy-1</v>
      </c>
      <c r="C99" t="s">
        <v>10</v>
      </c>
      <c r="D99">
        <v>1</v>
      </c>
      <c r="E99">
        <v>0</v>
      </c>
      <c r="F99">
        <v>51.6282</v>
      </c>
      <c r="G99">
        <v>2.3315999999999999</v>
      </c>
      <c r="H99">
        <v>51.603400000000001</v>
      </c>
      <c r="I99">
        <v>1</v>
      </c>
      <c r="J99">
        <v>0</v>
      </c>
      <c r="K99">
        <v>0</v>
      </c>
      <c r="L99">
        <f t="shared" si="6"/>
        <v>0</v>
      </c>
      <c r="M99">
        <f t="shared" si="7"/>
        <v>0</v>
      </c>
      <c r="N99">
        <f t="shared" si="8"/>
        <v>0</v>
      </c>
      <c r="O99">
        <f t="shared" si="9"/>
        <v>0</v>
      </c>
      <c r="P99">
        <f t="shared" si="10"/>
        <v>48</v>
      </c>
      <c r="Q99">
        <f>VLOOKUP(C99,Locs!A:C,3,0)</f>
        <v>38</v>
      </c>
      <c r="R99">
        <f>VLOOKUP(C99,Locs!A:F,6,0)</f>
        <v>1</v>
      </c>
      <c r="S99" t="s">
        <v>385</v>
      </c>
      <c r="T99">
        <v>48</v>
      </c>
    </row>
    <row r="100" spans="1:20" x14ac:dyDescent="0.45">
      <c r="A100">
        <v>94</v>
      </c>
      <c r="B100" t="str">
        <f t="shared" si="11"/>
        <v>SelectionSort.dfy-2</v>
      </c>
      <c r="C100" t="s">
        <v>10</v>
      </c>
      <c r="D100">
        <v>2</v>
      </c>
      <c r="E100">
        <v>0</v>
      </c>
      <c r="F100">
        <v>61.144100000000002</v>
      </c>
      <c r="G100">
        <v>1.8599000000000001</v>
      </c>
      <c r="H100">
        <v>61.1419</v>
      </c>
      <c r="I100">
        <v>0</v>
      </c>
      <c r="J100">
        <v>0</v>
      </c>
      <c r="K100">
        <v>0</v>
      </c>
      <c r="L100">
        <f t="shared" si="6"/>
        <v>0</v>
      </c>
      <c r="M100">
        <f t="shared" si="7"/>
        <v>0</v>
      </c>
      <c r="N100">
        <f t="shared" si="8"/>
        <v>0</v>
      </c>
      <c r="O100">
        <f t="shared" si="9"/>
        <v>0</v>
      </c>
      <c r="P100">
        <f t="shared" si="10"/>
        <v>90</v>
      </c>
      <c r="Q100">
        <f>VLOOKUP(C100,Locs!A:C,3,0)</f>
        <v>38</v>
      </c>
      <c r="R100">
        <f>VLOOKUP(C100,Locs!A:F,6,0)</f>
        <v>1</v>
      </c>
      <c r="S100" t="s">
        <v>386</v>
      </c>
      <c r="T100">
        <v>90</v>
      </c>
    </row>
    <row r="101" spans="1:20" x14ac:dyDescent="0.45">
      <c r="A101">
        <v>95</v>
      </c>
      <c r="B101" t="str">
        <f t="shared" si="11"/>
        <v>SelectionSort.dfy-3</v>
      </c>
      <c r="C101" t="s">
        <v>10</v>
      </c>
      <c r="D101">
        <v>3</v>
      </c>
      <c r="E101">
        <v>0</v>
      </c>
      <c r="F101">
        <v>21.582899999999999</v>
      </c>
      <c r="G101">
        <v>1.6782999999999999</v>
      </c>
      <c r="H101">
        <v>21.581199999999999</v>
      </c>
      <c r="I101">
        <v>1</v>
      </c>
      <c r="J101">
        <v>0</v>
      </c>
      <c r="K101">
        <v>0</v>
      </c>
      <c r="L101">
        <f t="shared" si="6"/>
        <v>0</v>
      </c>
      <c r="M101">
        <f t="shared" si="7"/>
        <v>0</v>
      </c>
      <c r="N101">
        <f t="shared" si="8"/>
        <v>0</v>
      </c>
      <c r="O101">
        <f t="shared" si="9"/>
        <v>0</v>
      </c>
      <c r="P101">
        <f t="shared" si="10"/>
        <v>41</v>
      </c>
      <c r="Q101">
        <f>VLOOKUP(C101,Locs!A:C,3,0)</f>
        <v>38</v>
      </c>
      <c r="R101">
        <f>VLOOKUP(C101,Locs!A:F,6,0)</f>
        <v>1</v>
      </c>
      <c r="S101" t="s">
        <v>387</v>
      </c>
      <c r="T101">
        <v>41</v>
      </c>
    </row>
    <row r="102" spans="1:20" x14ac:dyDescent="0.45">
      <c r="A102">
        <v>96</v>
      </c>
      <c r="B102" t="str">
        <f t="shared" si="11"/>
        <v>SelectionSort.dfy-4</v>
      </c>
      <c r="C102" t="s">
        <v>10</v>
      </c>
      <c r="D102">
        <v>4</v>
      </c>
      <c r="E102">
        <v>0</v>
      </c>
      <c r="F102">
        <v>34.604799999999997</v>
      </c>
      <c r="G102">
        <v>2.3201000000000001</v>
      </c>
      <c r="H102">
        <v>34.601500000000001</v>
      </c>
      <c r="I102">
        <v>-1</v>
      </c>
      <c r="J102">
        <v>0</v>
      </c>
      <c r="K102">
        <v>0</v>
      </c>
      <c r="L102">
        <f t="shared" si="6"/>
        <v>0</v>
      </c>
      <c r="M102">
        <f t="shared" si="7"/>
        <v>0</v>
      </c>
      <c r="N102">
        <f t="shared" si="8"/>
        <v>0</v>
      </c>
      <c r="O102">
        <f t="shared" si="9"/>
        <v>0</v>
      </c>
      <c r="P102">
        <f t="shared" si="10"/>
        <v>49</v>
      </c>
      <c r="Q102">
        <f>VLOOKUP(C102,Locs!A:C,3,0)</f>
        <v>38</v>
      </c>
      <c r="R102">
        <f>VLOOKUP(C102,Locs!A:F,6,0)</f>
        <v>1</v>
      </c>
      <c r="S102" t="s">
        <v>779</v>
      </c>
      <c r="T102">
        <v>49</v>
      </c>
    </row>
    <row r="103" spans="1:20" x14ac:dyDescent="0.45">
      <c r="A103">
        <v>97</v>
      </c>
      <c r="B103" t="str">
        <f t="shared" si="11"/>
        <v>SelectionSort.dfy-5</v>
      </c>
      <c r="C103" t="s">
        <v>10</v>
      </c>
      <c r="D103">
        <v>5</v>
      </c>
      <c r="E103">
        <v>0</v>
      </c>
      <c r="F103">
        <v>66.695899999999995</v>
      </c>
      <c r="G103">
        <v>2.4235000000000002</v>
      </c>
      <c r="H103">
        <v>66.693600000000004</v>
      </c>
      <c r="I103">
        <v>1</v>
      </c>
      <c r="J103">
        <v>0</v>
      </c>
      <c r="K103">
        <v>0</v>
      </c>
      <c r="L103">
        <f t="shared" si="6"/>
        <v>0</v>
      </c>
      <c r="M103">
        <f t="shared" si="7"/>
        <v>0</v>
      </c>
      <c r="N103">
        <f t="shared" si="8"/>
        <v>0</v>
      </c>
      <c r="O103">
        <f t="shared" si="9"/>
        <v>0</v>
      </c>
      <c r="P103">
        <f t="shared" si="10"/>
        <v>46</v>
      </c>
      <c r="Q103">
        <f>VLOOKUP(C103,Locs!A:C,3,0)</f>
        <v>38</v>
      </c>
      <c r="R103">
        <f>VLOOKUP(C103,Locs!A:F,6,0)</f>
        <v>1</v>
      </c>
      <c r="S103" t="s">
        <v>780</v>
      </c>
      <c r="T103">
        <v>46</v>
      </c>
    </row>
    <row r="104" spans="1:20" x14ac:dyDescent="0.45">
      <c r="A104">
        <v>98</v>
      </c>
      <c r="B104" t="str">
        <f t="shared" si="11"/>
        <v>task_id_105.dfy-1</v>
      </c>
      <c r="C104" t="s">
        <v>11</v>
      </c>
      <c r="D104">
        <v>1</v>
      </c>
      <c r="E104">
        <v>0</v>
      </c>
      <c r="F104">
        <v>14.2159</v>
      </c>
      <c r="G104">
        <v>1.6988000000000001</v>
      </c>
      <c r="H104">
        <v>14.195</v>
      </c>
      <c r="I104">
        <v>0</v>
      </c>
      <c r="J104">
        <v>0</v>
      </c>
      <c r="K104">
        <v>0</v>
      </c>
      <c r="L104">
        <f t="shared" si="6"/>
        <v>0</v>
      </c>
      <c r="M104">
        <f t="shared" si="7"/>
        <v>0</v>
      </c>
      <c r="N104">
        <f t="shared" si="8"/>
        <v>0</v>
      </c>
      <c r="O104">
        <f t="shared" si="9"/>
        <v>0</v>
      </c>
      <c r="P104">
        <f t="shared" si="10"/>
        <v>29</v>
      </c>
      <c r="Q104">
        <f>VLOOKUP(C104,Locs!A:C,3,0)</f>
        <v>26</v>
      </c>
      <c r="R104">
        <f>VLOOKUP(C104,Locs!A:F,6,0)</f>
        <v>3</v>
      </c>
      <c r="S104" t="s">
        <v>388</v>
      </c>
      <c r="T104">
        <v>29</v>
      </c>
    </row>
    <row r="105" spans="1:20" x14ac:dyDescent="0.45">
      <c r="A105">
        <v>99</v>
      </c>
      <c r="B105" t="str">
        <f t="shared" si="11"/>
        <v>task_id_105.dfy-2</v>
      </c>
      <c r="C105" t="s">
        <v>11</v>
      </c>
      <c r="D105">
        <v>2</v>
      </c>
      <c r="E105">
        <v>0</v>
      </c>
      <c r="F105">
        <v>6.7474999999999996</v>
      </c>
      <c r="G105">
        <v>1.6910000000000001</v>
      </c>
      <c r="H105">
        <v>6.7457000000000003</v>
      </c>
      <c r="I105">
        <v>0</v>
      </c>
      <c r="J105">
        <v>0</v>
      </c>
      <c r="K105">
        <v>0</v>
      </c>
      <c r="L105">
        <f t="shared" si="6"/>
        <v>0</v>
      </c>
      <c r="M105">
        <f t="shared" si="7"/>
        <v>0</v>
      </c>
      <c r="N105">
        <f t="shared" si="8"/>
        <v>0</v>
      </c>
      <c r="O105">
        <f t="shared" si="9"/>
        <v>0</v>
      </c>
      <c r="P105">
        <f t="shared" si="10"/>
        <v>30</v>
      </c>
      <c r="Q105">
        <f>VLOOKUP(C105,Locs!A:C,3,0)</f>
        <v>26</v>
      </c>
      <c r="R105">
        <f>VLOOKUP(C105,Locs!A:F,6,0)</f>
        <v>3</v>
      </c>
      <c r="S105" t="s">
        <v>389</v>
      </c>
      <c r="T105">
        <v>30</v>
      </c>
    </row>
    <row r="106" spans="1:20" x14ac:dyDescent="0.45">
      <c r="A106">
        <v>100</v>
      </c>
      <c r="B106" t="str">
        <f t="shared" si="11"/>
        <v>task_id_105.dfy-3</v>
      </c>
      <c r="C106" t="s">
        <v>11</v>
      </c>
      <c r="D106">
        <v>3</v>
      </c>
      <c r="E106">
        <v>0</v>
      </c>
      <c r="F106">
        <v>8.2597000000000005</v>
      </c>
      <c r="G106">
        <v>1.6840999999999999</v>
      </c>
      <c r="H106">
        <v>8.2581000000000007</v>
      </c>
      <c r="I106">
        <v>0</v>
      </c>
      <c r="J106">
        <v>0</v>
      </c>
      <c r="K106">
        <v>0</v>
      </c>
      <c r="L106">
        <f t="shared" si="6"/>
        <v>0</v>
      </c>
      <c r="M106">
        <f t="shared" si="7"/>
        <v>0</v>
      </c>
      <c r="N106">
        <f t="shared" si="8"/>
        <v>0</v>
      </c>
      <c r="O106">
        <f t="shared" si="9"/>
        <v>0</v>
      </c>
      <c r="P106">
        <f t="shared" si="10"/>
        <v>28</v>
      </c>
      <c r="Q106">
        <f>VLOOKUP(C106,Locs!A:C,3,0)</f>
        <v>26</v>
      </c>
      <c r="R106">
        <f>VLOOKUP(C106,Locs!A:F,6,0)</f>
        <v>3</v>
      </c>
      <c r="S106" t="s">
        <v>390</v>
      </c>
      <c r="T106">
        <v>28</v>
      </c>
    </row>
    <row r="107" spans="1:20" x14ac:dyDescent="0.45">
      <c r="A107">
        <v>101</v>
      </c>
      <c r="B107" t="str">
        <f t="shared" si="11"/>
        <v>task_id_105.dfy-4</v>
      </c>
      <c r="C107" t="s">
        <v>11</v>
      </c>
      <c r="D107">
        <v>4</v>
      </c>
      <c r="E107">
        <v>0</v>
      </c>
      <c r="F107">
        <v>21.391100000000002</v>
      </c>
      <c r="G107">
        <v>2.3081</v>
      </c>
      <c r="H107">
        <v>21.368500000000001</v>
      </c>
      <c r="I107">
        <v>1</v>
      </c>
      <c r="J107">
        <v>0</v>
      </c>
      <c r="K107">
        <v>0</v>
      </c>
      <c r="L107">
        <f t="shared" si="6"/>
        <v>0</v>
      </c>
      <c r="M107">
        <f t="shared" si="7"/>
        <v>0</v>
      </c>
      <c r="N107">
        <f t="shared" si="8"/>
        <v>0</v>
      </c>
      <c r="O107">
        <f t="shared" si="9"/>
        <v>0</v>
      </c>
      <c r="P107">
        <f t="shared" si="10"/>
        <v>45</v>
      </c>
      <c r="Q107">
        <f>VLOOKUP(C107,Locs!A:C,3,0)</f>
        <v>26</v>
      </c>
      <c r="R107">
        <f>VLOOKUP(C107,Locs!A:F,6,0)</f>
        <v>3</v>
      </c>
      <c r="S107" t="s">
        <v>918</v>
      </c>
      <c r="T107">
        <v>45</v>
      </c>
    </row>
    <row r="108" spans="1:20" x14ac:dyDescent="0.45">
      <c r="A108">
        <v>102</v>
      </c>
      <c r="B108" t="str">
        <f t="shared" si="11"/>
        <v>task_id_105.dfy-5</v>
      </c>
      <c r="C108" t="s">
        <v>11</v>
      </c>
      <c r="D108">
        <v>5</v>
      </c>
      <c r="E108">
        <v>0</v>
      </c>
      <c r="F108">
        <v>9.3421000000000003</v>
      </c>
      <c r="G108">
        <v>2.3267000000000002</v>
      </c>
      <c r="H108">
        <v>9.3375000000000004</v>
      </c>
      <c r="I108">
        <v>0</v>
      </c>
      <c r="J108">
        <v>0</v>
      </c>
      <c r="K108">
        <v>0</v>
      </c>
      <c r="L108">
        <f t="shared" si="6"/>
        <v>0</v>
      </c>
      <c r="M108">
        <f t="shared" si="7"/>
        <v>0</v>
      </c>
      <c r="N108">
        <f t="shared" si="8"/>
        <v>0</v>
      </c>
      <c r="O108">
        <f t="shared" si="9"/>
        <v>0</v>
      </c>
      <c r="P108">
        <f t="shared" si="10"/>
        <v>29</v>
      </c>
      <c r="Q108">
        <f>VLOOKUP(C108,Locs!A:C,3,0)</f>
        <v>26</v>
      </c>
      <c r="R108">
        <f>VLOOKUP(C108,Locs!A:F,6,0)</f>
        <v>3</v>
      </c>
      <c r="S108" t="s">
        <v>919</v>
      </c>
      <c r="T108">
        <v>29</v>
      </c>
    </row>
    <row r="109" spans="1:20" x14ac:dyDescent="0.45">
      <c r="A109">
        <v>103</v>
      </c>
      <c r="B109" t="str">
        <f t="shared" si="11"/>
        <v>task_id_106.dfy-1</v>
      </c>
      <c r="C109" t="s">
        <v>12</v>
      </c>
      <c r="D109">
        <v>1</v>
      </c>
      <c r="E109">
        <v>1</v>
      </c>
      <c r="F109">
        <v>9.5137</v>
      </c>
      <c r="G109">
        <v>0.74050000000000005</v>
      </c>
      <c r="H109">
        <v>9.4946000000000002</v>
      </c>
      <c r="I109">
        <v>1</v>
      </c>
      <c r="J109">
        <v>1</v>
      </c>
      <c r="K109">
        <v>1</v>
      </c>
      <c r="L109">
        <f t="shared" si="6"/>
        <v>3</v>
      </c>
      <c r="M109">
        <f t="shared" si="7"/>
        <v>1</v>
      </c>
      <c r="N109">
        <f t="shared" si="8"/>
        <v>1</v>
      </c>
      <c r="O109">
        <f t="shared" si="9"/>
        <v>1</v>
      </c>
      <c r="P109">
        <f t="shared" si="10"/>
        <v>25</v>
      </c>
      <c r="Q109">
        <f>VLOOKUP(C109,Locs!A:C,3,0)</f>
        <v>24</v>
      </c>
      <c r="R109">
        <f>VLOOKUP(C109,Locs!A:F,6,0)</f>
        <v>0</v>
      </c>
      <c r="S109" t="s">
        <v>391</v>
      </c>
      <c r="T109">
        <v>25</v>
      </c>
    </row>
    <row r="110" spans="1:20" x14ac:dyDescent="0.45">
      <c r="A110">
        <v>104</v>
      </c>
      <c r="B110" t="str">
        <f t="shared" si="11"/>
        <v>task_id_106.dfy-2</v>
      </c>
      <c r="C110" t="s">
        <v>12</v>
      </c>
      <c r="D110">
        <v>2</v>
      </c>
      <c r="E110">
        <v>1</v>
      </c>
      <c r="F110">
        <v>10.027799999999999</v>
      </c>
      <c r="G110">
        <v>0.74260000000000004</v>
      </c>
      <c r="H110">
        <v>10.0265</v>
      </c>
      <c r="I110">
        <v>1</v>
      </c>
      <c r="J110">
        <v>1</v>
      </c>
      <c r="K110">
        <v>1</v>
      </c>
      <c r="L110">
        <f t="shared" si="6"/>
        <v>3</v>
      </c>
      <c r="M110">
        <f t="shared" si="7"/>
        <v>1</v>
      </c>
      <c r="N110">
        <f t="shared" si="8"/>
        <v>1</v>
      </c>
      <c r="O110">
        <f t="shared" si="9"/>
        <v>1</v>
      </c>
      <c r="P110">
        <f t="shared" si="10"/>
        <v>29</v>
      </c>
      <c r="Q110">
        <f>VLOOKUP(C110,Locs!A:C,3,0)</f>
        <v>24</v>
      </c>
      <c r="R110">
        <f>VLOOKUP(C110,Locs!A:F,6,0)</f>
        <v>0</v>
      </c>
      <c r="S110" t="s">
        <v>392</v>
      </c>
      <c r="T110">
        <v>29</v>
      </c>
    </row>
    <row r="111" spans="1:20" x14ac:dyDescent="0.45">
      <c r="A111">
        <v>105</v>
      </c>
      <c r="B111" t="str">
        <f t="shared" si="11"/>
        <v>task_id_106.dfy-3</v>
      </c>
      <c r="C111" t="s">
        <v>12</v>
      </c>
      <c r="D111">
        <v>3</v>
      </c>
      <c r="E111">
        <v>1</v>
      </c>
      <c r="F111">
        <v>9.0731000000000002</v>
      </c>
      <c r="G111">
        <v>0.73409999999999997</v>
      </c>
      <c r="H111">
        <v>9.0716999999999999</v>
      </c>
      <c r="I111">
        <v>1</v>
      </c>
      <c r="J111">
        <v>1</v>
      </c>
      <c r="K111">
        <v>1</v>
      </c>
      <c r="L111">
        <f t="shared" si="6"/>
        <v>3</v>
      </c>
      <c r="M111">
        <f t="shared" si="7"/>
        <v>1</v>
      </c>
      <c r="N111">
        <f t="shared" si="8"/>
        <v>1</v>
      </c>
      <c r="O111">
        <f t="shared" si="9"/>
        <v>1</v>
      </c>
      <c r="P111">
        <f t="shared" si="10"/>
        <v>25</v>
      </c>
      <c r="Q111">
        <f>VLOOKUP(C111,Locs!A:C,3,0)</f>
        <v>24</v>
      </c>
      <c r="R111">
        <f>VLOOKUP(C111,Locs!A:F,6,0)</f>
        <v>0</v>
      </c>
      <c r="S111" t="s">
        <v>393</v>
      </c>
      <c r="T111">
        <v>25</v>
      </c>
    </row>
    <row r="112" spans="1:20" x14ac:dyDescent="0.45">
      <c r="A112">
        <v>106</v>
      </c>
      <c r="B112" t="str">
        <f t="shared" si="11"/>
        <v>task_id_113.dfy-1</v>
      </c>
      <c r="C112" t="s">
        <v>13</v>
      </c>
      <c r="D112">
        <v>1</v>
      </c>
      <c r="E112">
        <v>0</v>
      </c>
      <c r="F112">
        <v>10.1043</v>
      </c>
      <c r="G112">
        <v>0.78520000000000001</v>
      </c>
      <c r="H112">
        <v>10.083399999999999</v>
      </c>
      <c r="I112">
        <v>1</v>
      </c>
      <c r="J112">
        <v>0</v>
      </c>
      <c r="K112">
        <v>0</v>
      </c>
      <c r="L112">
        <f t="shared" si="6"/>
        <v>0</v>
      </c>
      <c r="M112">
        <f t="shared" si="7"/>
        <v>0</v>
      </c>
      <c r="N112">
        <f t="shared" si="8"/>
        <v>0</v>
      </c>
      <c r="O112">
        <f t="shared" si="9"/>
        <v>0</v>
      </c>
      <c r="P112">
        <f t="shared" si="10"/>
        <v>33</v>
      </c>
      <c r="Q112">
        <f>VLOOKUP(C112,Locs!A:C,3,0)</f>
        <v>30</v>
      </c>
      <c r="R112">
        <f>VLOOKUP(C112,Locs!A:F,6,0)</f>
        <v>1</v>
      </c>
      <c r="S112" t="s">
        <v>394</v>
      </c>
      <c r="T112">
        <v>33</v>
      </c>
    </row>
    <row r="113" spans="1:20" x14ac:dyDescent="0.45">
      <c r="A113">
        <v>107</v>
      </c>
      <c r="B113" t="str">
        <f t="shared" si="11"/>
        <v>task_id_113.dfy-2</v>
      </c>
      <c r="C113" t="s">
        <v>13</v>
      </c>
      <c r="D113">
        <v>2</v>
      </c>
      <c r="E113">
        <v>0</v>
      </c>
      <c r="F113">
        <v>13.080500000000001</v>
      </c>
      <c r="G113">
        <v>0.79139999999999999</v>
      </c>
      <c r="H113">
        <v>13.0791</v>
      </c>
      <c r="I113">
        <v>1</v>
      </c>
      <c r="J113">
        <v>0</v>
      </c>
      <c r="K113">
        <v>0</v>
      </c>
      <c r="L113">
        <f t="shared" si="6"/>
        <v>0</v>
      </c>
      <c r="M113">
        <f t="shared" si="7"/>
        <v>0</v>
      </c>
      <c r="N113">
        <f t="shared" si="8"/>
        <v>0</v>
      </c>
      <c r="O113">
        <f t="shared" si="9"/>
        <v>0</v>
      </c>
      <c r="P113">
        <f t="shared" si="10"/>
        <v>32</v>
      </c>
      <c r="Q113">
        <f>VLOOKUP(C113,Locs!A:C,3,0)</f>
        <v>30</v>
      </c>
      <c r="R113">
        <f>VLOOKUP(C113,Locs!A:F,6,0)</f>
        <v>1</v>
      </c>
      <c r="S113" t="s">
        <v>395</v>
      </c>
      <c r="T113">
        <v>32</v>
      </c>
    </row>
    <row r="114" spans="1:20" x14ac:dyDescent="0.45">
      <c r="A114">
        <v>108</v>
      </c>
      <c r="B114" t="str">
        <f t="shared" si="11"/>
        <v>task_id_113.dfy-3</v>
      </c>
      <c r="C114" t="s">
        <v>13</v>
      </c>
      <c r="D114">
        <v>3</v>
      </c>
      <c r="E114">
        <v>0</v>
      </c>
      <c r="F114">
        <v>12.1305</v>
      </c>
      <c r="G114">
        <v>0.7843</v>
      </c>
      <c r="H114">
        <v>12.1288</v>
      </c>
      <c r="I114">
        <v>1</v>
      </c>
      <c r="J114">
        <v>0</v>
      </c>
      <c r="K114">
        <v>0</v>
      </c>
      <c r="L114">
        <f t="shared" si="6"/>
        <v>0</v>
      </c>
      <c r="M114">
        <f t="shared" si="7"/>
        <v>0</v>
      </c>
      <c r="N114">
        <f t="shared" si="8"/>
        <v>0</v>
      </c>
      <c r="O114">
        <f t="shared" si="9"/>
        <v>0</v>
      </c>
      <c r="P114">
        <f t="shared" si="10"/>
        <v>31</v>
      </c>
      <c r="Q114">
        <f>VLOOKUP(C114,Locs!A:C,3,0)</f>
        <v>30</v>
      </c>
      <c r="R114">
        <f>VLOOKUP(C114,Locs!A:F,6,0)</f>
        <v>1</v>
      </c>
      <c r="S114" t="s">
        <v>396</v>
      </c>
      <c r="T114">
        <v>31</v>
      </c>
    </row>
    <row r="115" spans="1:20" x14ac:dyDescent="0.45">
      <c r="A115">
        <v>109</v>
      </c>
      <c r="B115" t="str">
        <f t="shared" si="11"/>
        <v>task_id_113.dfy-4</v>
      </c>
      <c r="C115" t="s">
        <v>13</v>
      </c>
      <c r="D115">
        <v>4</v>
      </c>
      <c r="E115">
        <v>0</v>
      </c>
      <c r="F115">
        <v>13.7111</v>
      </c>
      <c r="G115">
        <v>1.2932999999999999</v>
      </c>
      <c r="H115">
        <v>13.707599999999999</v>
      </c>
      <c r="I115">
        <v>1</v>
      </c>
      <c r="J115">
        <v>0</v>
      </c>
      <c r="K115">
        <v>0</v>
      </c>
      <c r="L115">
        <f t="shared" si="6"/>
        <v>0</v>
      </c>
      <c r="M115">
        <f t="shared" si="7"/>
        <v>0</v>
      </c>
      <c r="N115">
        <f t="shared" si="8"/>
        <v>0</v>
      </c>
      <c r="O115">
        <f t="shared" si="9"/>
        <v>0</v>
      </c>
      <c r="P115">
        <f t="shared" si="10"/>
        <v>31</v>
      </c>
      <c r="Q115">
        <f>VLOOKUP(C115,Locs!A:C,3,0)</f>
        <v>30</v>
      </c>
      <c r="R115">
        <f>VLOOKUP(C115,Locs!A:F,6,0)</f>
        <v>1</v>
      </c>
      <c r="S115" t="s">
        <v>1125</v>
      </c>
      <c r="T115">
        <v>31</v>
      </c>
    </row>
    <row r="116" spans="1:20" x14ac:dyDescent="0.45">
      <c r="A116">
        <v>110</v>
      </c>
      <c r="B116" t="str">
        <f t="shared" si="11"/>
        <v>task_id_113.dfy-5</v>
      </c>
      <c r="C116" t="s">
        <v>13</v>
      </c>
      <c r="D116">
        <v>5</v>
      </c>
      <c r="E116">
        <v>0</v>
      </c>
      <c r="F116">
        <v>17.307600000000001</v>
      </c>
      <c r="G116">
        <v>1.3331999999999999</v>
      </c>
      <c r="H116">
        <v>17.303100000000001</v>
      </c>
      <c r="I116">
        <v>1</v>
      </c>
      <c r="J116">
        <v>0</v>
      </c>
      <c r="K116">
        <v>0</v>
      </c>
      <c r="L116">
        <f t="shared" si="6"/>
        <v>0</v>
      </c>
      <c r="M116">
        <f t="shared" si="7"/>
        <v>0</v>
      </c>
      <c r="N116">
        <f t="shared" si="8"/>
        <v>0</v>
      </c>
      <c r="O116">
        <f t="shared" si="9"/>
        <v>0</v>
      </c>
      <c r="P116">
        <f t="shared" si="10"/>
        <v>31</v>
      </c>
      <c r="Q116">
        <f>VLOOKUP(C116,Locs!A:C,3,0)</f>
        <v>30</v>
      </c>
      <c r="R116">
        <f>VLOOKUP(C116,Locs!A:F,6,0)</f>
        <v>1</v>
      </c>
      <c r="S116" t="s">
        <v>1126</v>
      </c>
      <c r="T116">
        <v>31</v>
      </c>
    </row>
    <row r="117" spans="1:20" x14ac:dyDescent="0.45">
      <c r="A117">
        <v>111</v>
      </c>
      <c r="B117" t="str">
        <f t="shared" si="11"/>
        <v>task_id_126.dfy-1</v>
      </c>
      <c r="C117" t="s">
        <v>14</v>
      </c>
      <c r="D117">
        <v>1</v>
      </c>
      <c r="E117">
        <v>0</v>
      </c>
      <c r="F117">
        <v>29.534300000000002</v>
      </c>
      <c r="G117">
        <v>50.837800000000001</v>
      </c>
      <c r="H117">
        <v>29.510200000000001</v>
      </c>
      <c r="I117">
        <v>-1</v>
      </c>
      <c r="J117">
        <v>0</v>
      </c>
      <c r="K117">
        <v>0</v>
      </c>
      <c r="L117">
        <f t="shared" si="6"/>
        <v>1</v>
      </c>
      <c r="M117">
        <f t="shared" si="7"/>
        <v>4</v>
      </c>
      <c r="N117">
        <f t="shared" si="8"/>
        <v>0.66666666666666663</v>
      </c>
      <c r="O117">
        <f t="shared" si="9"/>
        <v>1</v>
      </c>
      <c r="P117">
        <f t="shared" si="10"/>
        <v>68</v>
      </c>
      <c r="Q117">
        <f>VLOOKUP(C117,Locs!A:C,3,0)</f>
        <v>46</v>
      </c>
      <c r="R117">
        <f>VLOOKUP(C117,Locs!A:F,6,0)</f>
        <v>2</v>
      </c>
      <c r="S117" t="s">
        <v>397</v>
      </c>
      <c r="T117">
        <v>68</v>
      </c>
    </row>
    <row r="118" spans="1:20" x14ac:dyDescent="0.45">
      <c r="A118">
        <v>112</v>
      </c>
      <c r="B118" t="str">
        <f t="shared" si="11"/>
        <v>task_id_126.dfy-2</v>
      </c>
      <c r="C118" t="s">
        <v>14</v>
      </c>
      <c r="D118">
        <v>2</v>
      </c>
      <c r="E118">
        <v>0</v>
      </c>
      <c r="F118">
        <v>19.1355</v>
      </c>
      <c r="G118">
        <v>2.1272000000000002</v>
      </c>
      <c r="H118">
        <v>19.133700000000001</v>
      </c>
      <c r="I118">
        <v>-1</v>
      </c>
      <c r="J118">
        <v>0</v>
      </c>
      <c r="K118">
        <v>0</v>
      </c>
      <c r="L118">
        <f t="shared" si="6"/>
        <v>1</v>
      </c>
      <c r="M118">
        <f t="shared" si="7"/>
        <v>4</v>
      </c>
      <c r="N118">
        <f t="shared" si="8"/>
        <v>0.66666666666666663</v>
      </c>
      <c r="O118">
        <f t="shared" si="9"/>
        <v>1</v>
      </c>
      <c r="P118">
        <f t="shared" si="10"/>
        <v>65</v>
      </c>
      <c r="Q118">
        <f>VLOOKUP(C118,Locs!A:C,3,0)</f>
        <v>46</v>
      </c>
      <c r="R118">
        <f>VLOOKUP(C118,Locs!A:F,6,0)</f>
        <v>2</v>
      </c>
      <c r="S118" t="s">
        <v>398</v>
      </c>
      <c r="T118">
        <v>65</v>
      </c>
    </row>
    <row r="119" spans="1:20" x14ac:dyDescent="0.45">
      <c r="A119">
        <v>113</v>
      </c>
      <c r="B119" t="str">
        <f t="shared" si="11"/>
        <v>task_id_126.dfy-3</v>
      </c>
      <c r="C119" t="s">
        <v>14</v>
      </c>
      <c r="D119">
        <v>3</v>
      </c>
      <c r="E119">
        <v>0</v>
      </c>
      <c r="F119">
        <v>15.0671</v>
      </c>
      <c r="G119">
        <v>2.7408999999999999</v>
      </c>
      <c r="H119">
        <v>15.064299999999999</v>
      </c>
      <c r="I119">
        <v>-1</v>
      </c>
      <c r="J119">
        <v>0</v>
      </c>
      <c r="K119">
        <v>0</v>
      </c>
      <c r="L119">
        <f t="shared" si="6"/>
        <v>1</v>
      </c>
      <c r="M119">
        <f t="shared" si="7"/>
        <v>4</v>
      </c>
      <c r="N119">
        <f t="shared" si="8"/>
        <v>0.66666666666666663</v>
      </c>
      <c r="O119">
        <f t="shared" si="9"/>
        <v>1</v>
      </c>
      <c r="P119">
        <f t="shared" si="10"/>
        <v>51</v>
      </c>
      <c r="Q119">
        <f>VLOOKUP(C119,Locs!A:C,3,0)</f>
        <v>46</v>
      </c>
      <c r="R119">
        <f>VLOOKUP(C119,Locs!A:F,6,0)</f>
        <v>2</v>
      </c>
      <c r="S119" t="s">
        <v>399</v>
      </c>
      <c r="T119">
        <v>51</v>
      </c>
    </row>
    <row r="120" spans="1:20" x14ac:dyDescent="0.45">
      <c r="A120">
        <v>114</v>
      </c>
      <c r="B120" t="str">
        <f t="shared" si="11"/>
        <v>task_id_126.dfy-4</v>
      </c>
      <c r="C120" t="s">
        <v>14</v>
      </c>
      <c r="D120">
        <v>4</v>
      </c>
      <c r="E120">
        <v>1</v>
      </c>
      <c r="F120">
        <v>33.713799999999999</v>
      </c>
      <c r="G120">
        <v>7.4340000000000002</v>
      </c>
      <c r="H120">
        <v>33.705599999999997</v>
      </c>
      <c r="I120">
        <v>1</v>
      </c>
      <c r="J120">
        <v>1</v>
      </c>
      <c r="K120">
        <v>1</v>
      </c>
      <c r="L120">
        <f t="shared" si="6"/>
        <v>1</v>
      </c>
      <c r="M120">
        <f t="shared" si="7"/>
        <v>4</v>
      </c>
      <c r="N120">
        <f t="shared" si="8"/>
        <v>0.66666666666666663</v>
      </c>
      <c r="O120">
        <f t="shared" si="9"/>
        <v>1</v>
      </c>
      <c r="P120">
        <f t="shared" si="10"/>
        <v>78</v>
      </c>
      <c r="Q120">
        <f>VLOOKUP(C120,Locs!A:C,3,0)</f>
        <v>46</v>
      </c>
      <c r="R120">
        <f>VLOOKUP(C120,Locs!A:F,6,0)</f>
        <v>2</v>
      </c>
      <c r="S120" t="s">
        <v>782</v>
      </c>
      <c r="T120">
        <v>78</v>
      </c>
    </row>
    <row r="121" spans="1:20" x14ac:dyDescent="0.45">
      <c r="A121">
        <v>115</v>
      </c>
      <c r="B121" t="str">
        <f t="shared" si="11"/>
        <v>task_id_133.dfy-1</v>
      </c>
      <c r="C121" t="s">
        <v>15</v>
      </c>
      <c r="D121">
        <v>1</v>
      </c>
      <c r="E121">
        <v>0</v>
      </c>
      <c r="F121">
        <v>9.0198999999999998</v>
      </c>
      <c r="G121">
        <v>1.6984999999999999</v>
      </c>
      <c r="H121">
        <v>9.0039999999999996</v>
      </c>
      <c r="I121">
        <v>-1</v>
      </c>
      <c r="J121">
        <v>0</v>
      </c>
      <c r="K121">
        <v>0</v>
      </c>
      <c r="L121">
        <f t="shared" si="6"/>
        <v>0</v>
      </c>
      <c r="M121">
        <f t="shared" si="7"/>
        <v>0</v>
      </c>
      <c r="N121">
        <f t="shared" si="8"/>
        <v>0</v>
      </c>
      <c r="O121">
        <f t="shared" si="9"/>
        <v>0</v>
      </c>
      <c r="P121">
        <f t="shared" si="10"/>
        <v>27</v>
      </c>
      <c r="Q121">
        <f>VLOOKUP(C121,Locs!A:C,3,0)</f>
        <v>28</v>
      </c>
      <c r="R121">
        <f>VLOOKUP(C121,Locs!A:F,6,0)</f>
        <v>0</v>
      </c>
      <c r="S121" t="s">
        <v>400</v>
      </c>
      <c r="T121">
        <v>27</v>
      </c>
    </row>
    <row r="122" spans="1:20" x14ac:dyDescent="0.45">
      <c r="A122">
        <v>116</v>
      </c>
      <c r="B122" t="str">
        <f t="shared" si="11"/>
        <v>task_id_133.dfy-2</v>
      </c>
      <c r="C122" t="s">
        <v>15</v>
      </c>
      <c r="D122">
        <v>2</v>
      </c>
      <c r="E122">
        <v>0</v>
      </c>
      <c r="F122">
        <v>8.3872999999999998</v>
      </c>
      <c r="G122">
        <v>1.6892</v>
      </c>
      <c r="H122">
        <v>8.3858999999999995</v>
      </c>
      <c r="I122">
        <v>-1</v>
      </c>
      <c r="J122">
        <v>0</v>
      </c>
      <c r="K122">
        <v>0</v>
      </c>
      <c r="L122">
        <f t="shared" si="6"/>
        <v>0</v>
      </c>
      <c r="M122">
        <f t="shared" si="7"/>
        <v>0</v>
      </c>
      <c r="N122">
        <f t="shared" si="8"/>
        <v>0</v>
      </c>
      <c r="O122">
        <f t="shared" si="9"/>
        <v>0</v>
      </c>
      <c r="P122">
        <f t="shared" si="10"/>
        <v>27</v>
      </c>
      <c r="Q122">
        <f>VLOOKUP(C122,Locs!A:C,3,0)</f>
        <v>28</v>
      </c>
      <c r="R122">
        <f>VLOOKUP(C122,Locs!A:F,6,0)</f>
        <v>0</v>
      </c>
      <c r="S122" t="s">
        <v>401</v>
      </c>
      <c r="T122">
        <v>27</v>
      </c>
    </row>
    <row r="123" spans="1:20" x14ac:dyDescent="0.45">
      <c r="A123">
        <v>117</v>
      </c>
      <c r="B123" t="str">
        <f t="shared" si="11"/>
        <v>task_id_133.dfy-3</v>
      </c>
      <c r="C123" t="s">
        <v>15</v>
      </c>
      <c r="D123">
        <v>3</v>
      </c>
      <c r="E123">
        <v>0</v>
      </c>
      <c r="F123">
        <v>20.327400000000001</v>
      </c>
      <c r="G123">
        <v>1.7108000000000001</v>
      </c>
      <c r="H123">
        <v>20.319299999999998</v>
      </c>
      <c r="I123">
        <v>-1</v>
      </c>
      <c r="J123">
        <v>0</v>
      </c>
      <c r="K123">
        <v>0</v>
      </c>
      <c r="L123">
        <f t="shared" si="6"/>
        <v>0</v>
      </c>
      <c r="M123">
        <f t="shared" si="7"/>
        <v>0</v>
      </c>
      <c r="N123">
        <f t="shared" si="8"/>
        <v>0</v>
      </c>
      <c r="O123">
        <f t="shared" si="9"/>
        <v>0</v>
      </c>
      <c r="P123">
        <f t="shared" si="10"/>
        <v>42</v>
      </c>
      <c r="Q123">
        <f>VLOOKUP(C123,Locs!A:C,3,0)</f>
        <v>28</v>
      </c>
      <c r="R123">
        <f>VLOOKUP(C123,Locs!A:F,6,0)</f>
        <v>0</v>
      </c>
      <c r="S123" t="s">
        <v>402</v>
      </c>
      <c r="T123">
        <v>42</v>
      </c>
    </row>
    <row r="124" spans="1:20" x14ac:dyDescent="0.45">
      <c r="A124">
        <v>118</v>
      </c>
      <c r="B124" t="str">
        <f t="shared" si="11"/>
        <v>task_id_133.dfy-4</v>
      </c>
      <c r="C124" t="s">
        <v>15</v>
      </c>
      <c r="D124">
        <v>4</v>
      </c>
      <c r="E124">
        <v>0</v>
      </c>
      <c r="F124">
        <v>24.656400000000001</v>
      </c>
      <c r="G124">
        <v>2.488</v>
      </c>
      <c r="H124">
        <v>24.641999999999999</v>
      </c>
      <c r="I124">
        <v>-1</v>
      </c>
      <c r="J124">
        <v>0</v>
      </c>
      <c r="K124">
        <v>0</v>
      </c>
      <c r="L124">
        <f t="shared" si="6"/>
        <v>0</v>
      </c>
      <c r="M124">
        <f t="shared" si="7"/>
        <v>0</v>
      </c>
      <c r="N124">
        <f t="shared" si="8"/>
        <v>0</v>
      </c>
      <c r="O124">
        <f t="shared" si="9"/>
        <v>0</v>
      </c>
      <c r="P124">
        <f t="shared" si="10"/>
        <v>38</v>
      </c>
      <c r="Q124">
        <f>VLOOKUP(C124,Locs!A:C,3,0)</f>
        <v>28</v>
      </c>
      <c r="R124">
        <f>VLOOKUP(C124,Locs!A:F,6,0)</f>
        <v>0</v>
      </c>
      <c r="S124" t="s">
        <v>928</v>
      </c>
      <c r="T124">
        <v>38</v>
      </c>
    </row>
    <row r="125" spans="1:20" x14ac:dyDescent="0.45">
      <c r="A125">
        <v>119</v>
      </c>
      <c r="B125" t="str">
        <f t="shared" si="11"/>
        <v>task_id_133.dfy-5</v>
      </c>
      <c r="C125" t="s">
        <v>15</v>
      </c>
      <c r="D125">
        <v>5</v>
      </c>
      <c r="E125">
        <v>0</v>
      </c>
      <c r="F125">
        <v>8.6983999999999995</v>
      </c>
      <c r="G125">
        <v>2.3001999999999998</v>
      </c>
      <c r="H125">
        <v>8.6957000000000004</v>
      </c>
      <c r="I125">
        <v>-1</v>
      </c>
      <c r="J125">
        <v>0</v>
      </c>
      <c r="K125">
        <v>0</v>
      </c>
      <c r="L125">
        <f t="shared" si="6"/>
        <v>0</v>
      </c>
      <c r="M125">
        <f t="shared" si="7"/>
        <v>0</v>
      </c>
      <c r="N125">
        <f t="shared" si="8"/>
        <v>0</v>
      </c>
      <c r="O125">
        <f t="shared" si="9"/>
        <v>0</v>
      </c>
      <c r="P125">
        <f t="shared" si="10"/>
        <v>26</v>
      </c>
      <c r="Q125">
        <f>VLOOKUP(C125,Locs!A:C,3,0)</f>
        <v>28</v>
      </c>
      <c r="R125">
        <f>VLOOKUP(C125,Locs!A:F,6,0)</f>
        <v>0</v>
      </c>
      <c r="S125" t="s">
        <v>929</v>
      </c>
      <c r="T125">
        <v>26</v>
      </c>
    </row>
    <row r="126" spans="1:20" x14ac:dyDescent="0.45">
      <c r="A126">
        <v>120</v>
      </c>
      <c r="B126" t="str">
        <f t="shared" si="11"/>
        <v>task_id_145.dfy-1</v>
      </c>
      <c r="C126" t="s">
        <v>16</v>
      </c>
      <c r="D126">
        <v>1</v>
      </c>
      <c r="E126">
        <v>0</v>
      </c>
      <c r="F126">
        <v>20.483699999999999</v>
      </c>
      <c r="G126">
        <v>1.9591000000000001</v>
      </c>
      <c r="H126">
        <v>20.461300000000001</v>
      </c>
      <c r="I126">
        <v>0</v>
      </c>
      <c r="J126">
        <v>0</v>
      </c>
      <c r="K126">
        <v>0</v>
      </c>
      <c r="L126">
        <f t="shared" si="6"/>
        <v>0</v>
      </c>
      <c r="M126">
        <f t="shared" si="7"/>
        <v>0</v>
      </c>
      <c r="N126">
        <f t="shared" si="8"/>
        <v>0</v>
      </c>
      <c r="O126">
        <f t="shared" si="9"/>
        <v>0</v>
      </c>
      <c r="P126">
        <f t="shared" si="10"/>
        <v>50</v>
      </c>
      <c r="Q126">
        <f>VLOOKUP(C126,Locs!A:C,3,0)</f>
        <v>37</v>
      </c>
      <c r="R126">
        <f>VLOOKUP(C126,Locs!A:F,6,0)</f>
        <v>6</v>
      </c>
      <c r="S126" t="s">
        <v>403</v>
      </c>
      <c r="T126">
        <v>50</v>
      </c>
    </row>
    <row r="127" spans="1:20" x14ac:dyDescent="0.45">
      <c r="A127">
        <v>121</v>
      </c>
      <c r="B127" t="str">
        <f t="shared" si="11"/>
        <v>task_id_145.dfy-2</v>
      </c>
      <c r="C127" t="s">
        <v>16</v>
      </c>
      <c r="D127">
        <v>2</v>
      </c>
      <c r="E127">
        <v>0</v>
      </c>
      <c r="F127">
        <v>12.3942</v>
      </c>
      <c r="G127">
        <v>0.89129999999999998</v>
      </c>
      <c r="H127">
        <v>12.3927</v>
      </c>
      <c r="I127">
        <v>0</v>
      </c>
      <c r="J127">
        <v>0</v>
      </c>
      <c r="K127">
        <v>0</v>
      </c>
      <c r="L127">
        <f t="shared" si="6"/>
        <v>0</v>
      </c>
      <c r="M127">
        <f t="shared" si="7"/>
        <v>0</v>
      </c>
      <c r="N127">
        <f t="shared" si="8"/>
        <v>0</v>
      </c>
      <c r="O127">
        <f t="shared" si="9"/>
        <v>0</v>
      </c>
      <c r="P127">
        <f t="shared" si="10"/>
        <v>47</v>
      </c>
      <c r="Q127">
        <f>VLOOKUP(C127,Locs!A:C,3,0)</f>
        <v>37</v>
      </c>
      <c r="R127">
        <f>VLOOKUP(C127,Locs!A:F,6,0)</f>
        <v>6</v>
      </c>
      <c r="S127" t="s">
        <v>404</v>
      </c>
      <c r="T127">
        <v>47</v>
      </c>
    </row>
    <row r="128" spans="1:20" x14ac:dyDescent="0.45">
      <c r="A128">
        <v>122</v>
      </c>
      <c r="B128" t="str">
        <f t="shared" si="11"/>
        <v>task_id_145.dfy-3</v>
      </c>
      <c r="C128" t="s">
        <v>16</v>
      </c>
      <c r="D128">
        <v>3</v>
      </c>
      <c r="E128">
        <v>0</v>
      </c>
      <c r="F128">
        <v>17.2822</v>
      </c>
      <c r="G128">
        <v>1.7726999999999999</v>
      </c>
      <c r="H128">
        <v>17.280100000000001</v>
      </c>
      <c r="I128">
        <v>0</v>
      </c>
      <c r="J128">
        <v>0</v>
      </c>
      <c r="K128">
        <v>0</v>
      </c>
      <c r="L128">
        <f t="shared" si="6"/>
        <v>0</v>
      </c>
      <c r="M128">
        <f t="shared" si="7"/>
        <v>0</v>
      </c>
      <c r="N128">
        <f t="shared" si="8"/>
        <v>0</v>
      </c>
      <c r="O128">
        <f t="shared" si="9"/>
        <v>0</v>
      </c>
      <c r="P128">
        <f t="shared" si="10"/>
        <v>77</v>
      </c>
      <c r="Q128">
        <f>VLOOKUP(C128,Locs!A:C,3,0)</f>
        <v>37</v>
      </c>
      <c r="R128">
        <f>VLOOKUP(C128,Locs!A:F,6,0)</f>
        <v>6</v>
      </c>
      <c r="S128" t="s">
        <v>405</v>
      </c>
      <c r="T128">
        <v>77</v>
      </c>
    </row>
    <row r="129" spans="1:20" x14ac:dyDescent="0.45">
      <c r="A129">
        <v>123</v>
      </c>
      <c r="B129" t="str">
        <f t="shared" si="11"/>
        <v>task_id_145.dfy-4</v>
      </c>
      <c r="C129" t="s">
        <v>16</v>
      </c>
      <c r="D129">
        <v>4</v>
      </c>
      <c r="E129">
        <v>0</v>
      </c>
      <c r="F129">
        <v>28.767399999999999</v>
      </c>
      <c r="G129">
        <v>2.3976999999999999</v>
      </c>
      <c r="H129">
        <v>28.764299999999999</v>
      </c>
      <c r="I129">
        <v>0</v>
      </c>
      <c r="J129">
        <v>0</v>
      </c>
      <c r="K129">
        <v>0</v>
      </c>
      <c r="L129">
        <f t="shared" si="6"/>
        <v>0</v>
      </c>
      <c r="M129">
        <f t="shared" si="7"/>
        <v>0</v>
      </c>
      <c r="N129">
        <f t="shared" si="8"/>
        <v>0</v>
      </c>
      <c r="O129">
        <f t="shared" si="9"/>
        <v>0</v>
      </c>
      <c r="P129">
        <f t="shared" si="10"/>
        <v>70</v>
      </c>
      <c r="Q129">
        <f>VLOOKUP(C129,Locs!A:C,3,0)</f>
        <v>37</v>
      </c>
      <c r="R129">
        <f>VLOOKUP(C129,Locs!A:F,6,0)</f>
        <v>6</v>
      </c>
      <c r="S129" t="s">
        <v>786</v>
      </c>
      <c r="T129">
        <v>70</v>
      </c>
    </row>
    <row r="130" spans="1:20" x14ac:dyDescent="0.45">
      <c r="A130">
        <v>124</v>
      </c>
      <c r="B130" t="str">
        <f t="shared" si="11"/>
        <v>task_id_145.dfy-5</v>
      </c>
      <c r="C130" t="s">
        <v>16</v>
      </c>
      <c r="D130">
        <v>5</v>
      </c>
      <c r="E130">
        <v>0</v>
      </c>
      <c r="F130">
        <v>26.987500000000001</v>
      </c>
      <c r="G130">
        <v>2.4049999999999998</v>
      </c>
      <c r="H130">
        <v>26.985099999999999</v>
      </c>
      <c r="I130">
        <v>1</v>
      </c>
      <c r="J130">
        <v>0</v>
      </c>
      <c r="K130">
        <v>0</v>
      </c>
      <c r="L130">
        <f t="shared" si="6"/>
        <v>0</v>
      </c>
      <c r="M130">
        <f t="shared" si="7"/>
        <v>0</v>
      </c>
      <c r="N130">
        <f t="shared" si="8"/>
        <v>0</v>
      </c>
      <c r="O130">
        <f t="shared" si="9"/>
        <v>0</v>
      </c>
      <c r="P130">
        <f t="shared" si="10"/>
        <v>77</v>
      </c>
      <c r="Q130">
        <f>VLOOKUP(C130,Locs!A:C,3,0)</f>
        <v>37</v>
      </c>
      <c r="R130">
        <f>VLOOKUP(C130,Locs!A:F,6,0)</f>
        <v>6</v>
      </c>
      <c r="S130" t="s">
        <v>935</v>
      </c>
      <c r="T130">
        <v>77</v>
      </c>
    </row>
    <row r="131" spans="1:20" x14ac:dyDescent="0.45">
      <c r="A131">
        <v>125</v>
      </c>
      <c r="B131" t="str">
        <f t="shared" si="11"/>
        <v>task_id_161.dfy-1</v>
      </c>
      <c r="C131" t="s">
        <v>17</v>
      </c>
      <c r="D131">
        <v>1</v>
      </c>
      <c r="E131">
        <v>0</v>
      </c>
      <c r="F131">
        <v>13.775600000000001</v>
      </c>
      <c r="G131">
        <v>1.9096</v>
      </c>
      <c r="H131">
        <v>13.7523</v>
      </c>
      <c r="I131">
        <v>1</v>
      </c>
      <c r="J131">
        <v>0</v>
      </c>
      <c r="K131">
        <v>0</v>
      </c>
      <c r="L131">
        <f t="shared" ref="L131:L194" si="12">COUNTIFS(C:C,C131,E:E,1)</f>
        <v>0</v>
      </c>
      <c r="M131">
        <f t="shared" ref="M131:M194" si="13">_xlfn.MINIFS(D:D,C:C,C131,E:E,1)</f>
        <v>0</v>
      </c>
      <c r="N131">
        <f t="shared" ref="N131:N194" si="14">CHOOSE(L131+1,0,2/3,1,1)</f>
        <v>0</v>
      </c>
      <c r="O131">
        <f t="shared" ref="O131:O194" si="15">IF(L131&gt;0,1,0)</f>
        <v>0</v>
      </c>
      <c r="P131">
        <f t="shared" ref="P131:P194" si="16">VLOOKUP(LEFT(C131,LEN(C131)-4)&amp;"_"&amp;D131&amp;"_llm.dfy",S:T,2,0)</f>
        <v>46</v>
      </c>
      <c r="Q131">
        <f>VLOOKUP(C131,Locs!A:C,3,0)</f>
        <v>59</v>
      </c>
      <c r="R131">
        <f>VLOOKUP(C131,Locs!A:F,6,0)</f>
        <v>9</v>
      </c>
      <c r="S131" t="s">
        <v>406</v>
      </c>
      <c r="T131">
        <v>46</v>
      </c>
    </row>
    <row r="132" spans="1:20" x14ac:dyDescent="0.45">
      <c r="A132">
        <v>126</v>
      </c>
      <c r="B132" t="str">
        <f t="shared" si="11"/>
        <v>task_id_161.dfy-2</v>
      </c>
      <c r="C132" t="s">
        <v>17</v>
      </c>
      <c r="D132">
        <v>2</v>
      </c>
      <c r="E132">
        <v>0</v>
      </c>
      <c r="F132">
        <v>15.113300000000001</v>
      </c>
      <c r="G132">
        <v>1.7470000000000001</v>
      </c>
      <c r="H132">
        <v>15.111800000000001</v>
      </c>
      <c r="I132">
        <v>1</v>
      </c>
      <c r="J132">
        <v>0</v>
      </c>
      <c r="K132">
        <v>0</v>
      </c>
      <c r="L132">
        <f t="shared" si="12"/>
        <v>0</v>
      </c>
      <c r="M132">
        <f t="shared" si="13"/>
        <v>0</v>
      </c>
      <c r="N132">
        <f t="shared" si="14"/>
        <v>0</v>
      </c>
      <c r="O132">
        <f t="shared" si="15"/>
        <v>0</v>
      </c>
      <c r="P132">
        <f t="shared" si="16"/>
        <v>47</v>
      </c>
      <c r="Q132">
        <f>VLOOKUP(C132,Locs!A:C,3,0)</f>
        <v>59</v>
      </c>
      <c r="R132">
        <f>VLOOKUP(C132,Locs!A:F,6,0)</f>
        <v>9</v>
      </c>
      <c r="S132" t="s">
        <v>407</v>
      </c>
      <c r="T132">
        <v>47</v>
      </c>
    </row>
    <row r="133" spans="1:20" x14ac:dyDescent="0.45">
      <c r="A133">
        <v>127</v>
      </c>
      <c r="B133" t="str">
        <f t="shared" si="11"/>
        <v>task_id_161.dfy-3</v>
      </c>
      <c r="C133" t="s">
        <v>17</v>
      </c>
      <c r="D133">
        <v>3</v>
      </c>
      <c r="E133">
        <v>0</v>
      </c>
      <c r="F133">
        <v>22.586600000000001</v>
      </c>
      <c r="G133">
        <v>1.9633</v>
      </c>
      <c r="H133">
        <v>22.584900000000001</v>
      </c>
      <c r="I133">
        <v>1</v>
      </c>
      <c r="J133">
        <v>0</v>
      </c>
      <c r="K133">
        <v>0</v>
      </c>
      <c r="L133">
        <f t="shared" si="12"/>
        <v>0</v>
      </c>
      <c r="M133">
        <f t="shared" si="13"/>
        <v>0</v>
      </c>
      <c r="N133">
        <f t="shared" si="14"/>
        <v>0</v>
      </c>
      <c r="O133">
        <f t="shared" si="15"/>
        <v>0</v>
      </c>
      <c r="P133">
        <f t="shared" si="16"/>
        <v>47</v>
      </c>
      <c r="Q133">
        <f>VLOOKUP(C133,Locs!A:C,3,0)</f>
        <v>59</v>
      </c>
      <c r="R133">
        <f>VLOOKUP(C133,Locs!A:F,6,0)</f>
        <v>9</v>
      </c>
      <c r="S133" t="s">
        <v>408</v>
      </c>
      <c r="T133">
        <v>47</v>
      </c>
    </row>
    <row r="134" spans="1:20" x14ac:dyDescent="0.45">
      <c r="A134">
        <v>128</v>
      </c>
      <c r="B134" t="str">
        <f t="shared" si="11"/>
        <v>task_id_161.dfy-4</v>
      </c>
      <c r="C134" t="s">
        <v>17</v>
      </c>
      <c r="D134">
        <v>4</v>
      </c>
      <c r="E134">
        <v>0</v>
      </c>
      <c r="F134">
        <v>27.395299999999999</v>
      </c>
      <c r="G134">
        <v>2.5832999999999999</v>
      </c>
      <c r="H134">
        <v>27.3735</v>
      </c>
      <c r="I134">
        <v>0</v>
      </c>
      <c r="J134">
        <v>0</v>
      </c>
      <c r="K134">
        <v>0</v>
      </c>
      <c r="L134">
        <f t="shared" si="12"/>
        <v>0</v>
      </c>
      <c r="M134">
        <f t="shared" si="13"/>
        <v>0</v>
      </c>
      <c r="N134">
        <f t="shared" si="14"/>
        <v>0</v>
      </c>
      <c r="O134">
        <f t="shared" si="15"/>
        <v>0</v>
      </c>
      <c r="P134">
        <f t="shared" si="16"/>
        <v>58</v>
      </c>
      <c r="Q134">
        <f>VLOOKUP(C134,Locs!A:C,3,0)</f>
        <v>59</v>
      </c>
      <c r="R134">
        <f>VLOOKUP(C134,Locs!A:F,6,0)</f>
        <v>9</v>
      </c>
      <c r="S134" t="s">
        <v>721</v>
      </c>
      <c r="T134">
        <v>58</v>
      </c>
    </row>
    <row r="135" spans="1:20" x14ac:dyDescent="0.45">
      <c r="A135">
        <v>129</v>
      </c>
      <c r="B135" t="str">
        <f t="shared" ref="B135:B198" si="17">C135&amp;"-"&amp;D135</f>
        <v>task_id_161.dfy-5</v>
      </c>
      <c r="C135" t="s">
        <v>17</v>
      </c>
      <c r="D135">
        <v>5</v>
      </c>
      <c r="E135">
        <v>0</v>
      </c>
      <c r="F135">
        <v>19.859200000000001</v>
      </c>
      <c r="G135">
        <v>2.6069</v>
      </c>
      <c r="H135">
        <v>19.8569</v>
      </c>
      <c r="I135">
        <v>1</v>
      </c>
      <c r="J135">
        <v>0</v>
      </c>
      <c r="K135">
        <v>0</v>
      </c>
      <c r="L135">
        <f t="shared" si="12"/>
        <v>0</v>
      </c>
      <c r="M135">
        <f t="shared" si="13"/>
        <v>0</v>
      </c>
      <c r="N135">
        <f t="shared" si="14"/>
        <v>0</v>
      </c>
      <c r="O135">
        <f t="shared" si="15"/>
        <v>0</v>
      </c>
      <c r="P135">
        <f t="shared" si="16"/>
        <v>47</v>
      </c>
      <c r="Q135">
        <f>VLOOKUP(C135,Locs!A:C,3,0)</f>
        <v>59</v>
      </c>
      <c r="R135">
        <f>VLOOKUP(C135,Locs!A:F,6,0)</f>
        <v>9</v>
      </c>
      <c r="S135" t="s">
        <v>722</v>
      </c>
      <c r="T135">
        <v>47</v>
      </c>
    </row>
    <row r="136" spans="1:20" x14ac:dyDescent="0.45">
      <c r="A136">
        <v>130</v>
      </c>
      <c r="B136" t="str">
        <f t="shared" si="17"/>
        <v>task_id_170.dfy-1</v>
      </c>
      <c r="C136" t="s">
        <v>18</v>
      </c>
      <c r="D136">
        <v>1</v>
      </c>
      <c r="E136">
        <v>0</v>
      </c>
      <c r="F136">
        <v>4.6374000000000004</v>
      </c>
      <c r="G136">
        <v>1.6679999999999999</v>
      </c>
      <c r="H136">
        <v>4.6235999999999997</v>
      </c>
      <c r="I136">
        <v>-1</v>
      </c>
      <c r="J136">
        <v>0</v>
      </c>
      <c r="K136">
        <v>0</v>
      </c>
      <c r="L136">
        <f t="shared" si="12"/>
        <v>1</v>
      </c>
      <c r="M136">
        <f t="shared" si="13"/>
        <v>4</v>
      </c>
      <c r="N136">
        <f t="shared" si="14"/>
        <v>0.66666666666666663</v>
      </c>
      <c r="O136">
        <f t="shared" si="15"/>
        <v>1</v>
      </c>
      <c r="P136">
        <f t="shared" si="16"/>
        <v>29</v>
      </c>
      <c r="Q136">
        <f>VLOOKUP(C136,Locs!A:C,3,0)</f>
        <v>28</v>
      </c>
      <c r="R136">
        <f>VLOOKUP(C136,Locs!A:F,6,0)</f>
        <v>1</v>
      </c>
      <c r="S136" t="s">
        <v>409</v>
      </c>
      <c r="T136">
        <v>29</v>
      </c>
    </row>
    <row r="137" spans="1:20" x14ac:dyDescent="0.45">
      <c r="A137">
        <v>131</v>
      </c>
      <c r="B137" t="str">
        <f t="shared" si="17"/>
        <v>task_id_170.dfy-2</v>
      </c>
      <c r="C137" t="s">
        <v>18</v>
      </c>
      <c r="D137">
        <v>2</v>
      </c>
      <c r="E137">
        <v>0</v>
      </c>
      <c r="F137">
        <v>4.7450000000000001</v>
      </c>
      <c r="G137">
        <v>1.6889000000000001</v>
      </c>
      <c r="H137">
        <v>4.7435999999999998</v>
      </c>
      <c r="I137">
        <v>-1</v>
      </c>
      <c r="J137">
        <v>0</v>
      </c>
      <c r="K137">
        <v>0</v>
      </c>
      <c r="L137">
        <f t="shared" si="12"/>
        <v>1</v>
      </c>
      <c r="M137">
        <f t="shared" si="13"/>
        <v>4</v>
      </c>
      <c r="N137">
        <f t="shared" si="14"/>
        <v>0.66666666666666663</v>
      </c>
      <c r="O137">
        <f t="shared" si="15"/>
        <v>1</v>
      </c>
      <c r="P137">
        <f t="shared" si="16"/>
        <v>29</v>
      </c>
      <c r="Q137">
        <f>VLOOKUP(C137,Locs!A:C,3,0)</f>
        <v>28</v>
      </c>
      <c r="R137">
        <f>VLOOKUP(C137,Locs!A:F,6,0)</f>
        <v>1</v>
      </c>
      <c r="S137" t="s">
        <v>410</v>
      </c>
      <c r="T137">
        <v>29</v>
      </c>
    </row>
    <row r="138" spans="1:20" x14ac:dyDescent="0.45">
      <c r="A138">
        <v>132</v>
      </c>
      <c r="B138" t="str">
        <f t="shared" si="17"/>
        <v>task_id_170.dfy-3</v>
      </c>
      <c r="C138" t="s">
        <v>18</v>
      </c>
      <c r="D138">
        <v>3</v>
      </c>
      <c r="E138">
        <v>0</v>
      </c>
      <c r="F138">
        <v>5.2275999999999998</v>
      </c>
      <c r="G138">
        <v>1.6944999999999999</v>
      </c>
      <c r="H138">
        <v>5.2256999999999998</v>
      </c>
      <c r="I138">
        <v>-1</v>
      </c>
      <c r="J138">
        <v>0</v>
      </c>
      <c r="K138">
        <v>0</v>
      </c>
      <c r="L138">
        <f t="shared" si="12"/>
        <v>1</v>
      </c>
      <c r="M138">
        <f t="shared" si="13"/>
        <v>4</v>
      </c>
      <c r="N138">
        <f t="shared" si="14"/>
        <v>0.66666666666666663</v>
      </c>
      <c r="O138">
        <f t="shared" si="15"/>
        <v>1</v>
      </c>
      <c r="P138">
        <f t="shared" si="16"/>
        <v>30</v>
      </c>
      <c r="Q138">
        <f>VLOOKUP(C138,Locs!A:C,3,0)</f>
        <v>28</v>
      </c>
      <c r="R138">
        <f>VLOOKUP(C138,Locs!A:F,6,0)</f>
        <v>1</v>
      </c>
      <c r="S138" t="s">
        <v>411</v>
      </c>
      <c r="T138">
        <v>30</v>
      </c>
    </row>
    <row r="139" spans="1:20" x14ac:dyDescent="0.45">
      <c r="A139">
        <v>133</v>
      </c>
      <c r="B139" t="str">
        <f t="shared" si="17"/>
        <v>task_id_170.dfy-4</v>
      </c>
      <c r="C139" t="s">
        <v>18</v>
      </c>
      <c r="D139">
        <v>4</v>
      </c>
      <c r="E139">
        <v>1</v>
      </c>
      <c r="F139">
        <v>19.067599999999999</v>
      </c>
      <c r="G139">
        <v>2.2606000000000002</v>
      </c>
      <c r="H139">
        <v>19.040099999999999</v>
      </c>
      <c r="I139">
        <v>1</v>
      </c>
      <c r="J139">
        <v>1</v>
      </c>
      <c r="K139">
        <v>1</v>
      </c>
      <c r="L139">
        <f t="shared" si="12"/>
        <v>1</v>
      </c>
      <c r="M139">
        <f t="shared" si="13"/>
        <v>4</v>
      </c>
      <c r="N139">
        <f t="shared" si="14"/>
        <v>0.66666666666666663</v>
      </c>
      <c r="O139">
        <f t="shared" si="15"/>
        <v>1</v>
      </c>
      <c r="P139">
        <f t="shared" si="16"/>
        <v>39</v>
      </c>
      <c r="Q139">
        <f>VLOOKUP(C139,Locs!A:C,3,0)</f>
        <v>28</v>
      </c>
      <c r="R139">
        <f>VLOOKUP(C139,Locs!A:F,6,0)</f>
        <v>1</v>
      </c>
      <c r="S139" t="s">
        <v>1142</v>
      </c>
      <c r="T139">
        <v>39</v>
      </c>
    </row>
    <row r="140" spans="1:20" x14ac:dyDescent="0.45">
      <c r="A140">
        <v>134</v>
      </c>
      <c r="B140" t="str">
        <f t="shared" si="17"/>
        <v>task_id_18.dfy-1</v>
      </c>
      <c r="C140" t="s">
        <v>19</v>
      </c>
      <c r="D140">
        <v>1</v>
      </c>
      <c r="E140">
        <v>0</v>
      </c>
      <c r="F140">
        <v>13.8284</v>
      </c>
      <c r="G140">
        <v>1.7056</v>
      </c>
      <c r="H140">
        <v>13.8047</v>
      </c>
      <c r="I140">
        <v>0</v>
      </c>
      <c r="J140">
        <v>0</v>
      </c>
      <c r="K140">
        <v>0</v>
      </c>
      <c r="L140">
        <f t="shared" si="12"/>
        <v>0</v>
      </c>
      <c r="M140">
        <f t="shared" si="13"/>
        <v>0</v>
      </c>
      <c r="N140">
        <f t="shared" si="14"/>
        <v>0</v>
      </c>
      <c r="O140">
        <f t="shared" si="15"/>
        <v>0</v>
      </c>
      <c r="P140">
        <f t="shared" si="16"/>
        <v>33</v>
      </c>
      <c r="Q140">
        <f>VLOOKUP(C140,Locs!A:C,3,0)</f>
        <v>30</v>
      </c>
      <c r="R140">
        <f>VLOOKUP(C140,Locs!A:F,6,0)</f>
        <v>4</v>
      </c>
      <c r="S140" t="s">
        <v>412</v>
      </c>
      <c r="T140">
        <v>33</v>
      </c>
    </row>
    <row r="141" spans="1:20" x14ac:dyDescent="0.45">
      <c r="A141">
        <v>135</v>
      </c>
      <c r="B141" t="str">
        <f t="shared" si="17"/>
        <v>task_id_18.dfy-2</v>
      </c>
      <c r="C141" t="s">
        <v>19</v>
      </c>
      <c r="D141">
        <v>2</v>
      </c>
      <c r="E141">
        <v>0</v>
      </c>
      <c r="F141">
        <v>19.9452</v>
      </c>
      <c r="G141">
        <v>1.7045999999999999</v>
      </c>
      <c r="H141">
        <v>19.943300000000001</v>
      </c>
      <c r="I141">
        <v>0</v>
      </c>
      <c r="J141">
        <v>0</v>
      </c>
      <c r="K141">
        <v>0</v>
      </c>
      <c r="L141">
        <f t="shared" si="12"/>
        <v>0</v>
      </c>
      <c r="M141">
        <f t="shared" si="13"/>
        <v>0</v>
      </c>
      <c r="N141">
        <f t="shared" si="14"/>
        <v>0</v>
      </c>
      <c r="O141">
        <f t="shared" si="15"/>
        <v>0</v>
      </c>
      <c r="P141">
        <f t="shared" si="16"/>
        <v>35</v>
      </c>
      <c r="Q141">
        <f>VLOOKUP(C141,Locs!A:C,3,0)</f>
        <v>30</v>
      </c>
      <c r="R141">
        <f>VLOOKUP(C141,Locs!A:F,6,0)</f>
        <v>4</v>
      </c>
      <c r="S141" t="s">
        <v>413</v>
      </c>
      <c r="T141">
        <v>35</v>
      </c>
    </row>
    <row r="142" spans="1:20" x14ac:dyDescent="0.45">
      <c r="A142">
        <v>136</v>
      </c>
      <c r="B142" t="str">
        <f t="shared" si="17"/>
        <v>task_id_18.dfy-3</v>
      </c>
      <c r="C142" t="s">
        <v>19</v>
      </c>
      <c r="D142">
        <v>3</v>
      </c>
      <c r="E142">
        <v>0</v>
      </c>
      <c r="F142">
        <v>21.190799999999999</v>
      </c>
      <c r="G142">
        <v>0.77329999999999999</v>
      </c>
      <c r="H142">
        <v>21.189</v>
      </c>
      <c r="I142">
        <v>-1</v>
      </c>
      <c r="J142">
        <v>0</v>
      </c>
      <c r="K142">
        <v>0</v>
      </c>
      <c r="L142">
        <f t="shared" si="12"/>
        <v>0</v>
      </c>
      <c r="M142">
        <f t="shared" si="13"/>
        <v>0</v>
      </c>
      <c r="N142">
        <f t="shared" si="14"/>
        <v>0</v>
      </c>
      <c r="O142">
        <f t="shared" si="15"/>
        <v>0</v>
      </c>
      <c r="P142">
        <f t="shared" si="16"/>
        <v>34</v>
      </c>
      <c r="Q142">
        <f>VLOOKUP(C142,Locs!A:C,3,0)</f>
        <v>30</v>
      </c>
      <c r="R142">
        <f>VLOOKUP(C142,Locs!A:F,6,0)</f>
        <v>4</v>
      </c>
      <c r="S142" t="s">
        <v>414</v>
      </c>
      <c r="T142">
        <v>34</v>
      </c>
    </row>
    <row r="143" spans="1:20" x14ac:dyDescent="0.45">
      <c r="A143">
        <v>137</v>
      </c>
      <c r="B143" t="str">
        <f t="shared" si="17"/>
        <v>task_id_18.dfy-4</v>
      </c>
      <c r="C143" t="s">
        <v>19</v>
      </c>
      <c r="D143">
        <v>4</v>
      </c>
      <c r="E143">
        <v>0</v>
      </c>
      <c r="F143">
        <v>13.782999999999999</v>
      </c>
      <c r="G143">
        <v>1.5729</v>
      </c>
      <c r="H143">
        <v>13.7797</v>
      </c>
      <c r="I143">
        <v>1</v>
      </c>
      <c r="J143">
        <v>0</v>
      </c>
      <c r="K143">
        <v>0</v>
      </c>
      <c r="L143">
        <f t="shared" si="12"/>
        <v>0</v>
      </c>
      <c r="M143">
        <f t="shared" si="13"/>
        <v>0</v>
      </c>
      <c r="N143">
        <f t="shared" si="14"/>
        <v>0</v>
      </c>
      <c r="O143">
        <f t="shared" si="15"/>
        <v>0</v>
      </c>
      <c r="P143">
        <f t="shared" si="16"/>
        <v>28</v>
      </c>
      <c r="Q143">
        <f>VLOOKUP(C143,Locs!A:C,3,0)</f>
        <v>30</v>
      </c>
      <c r="R143">
        <f>VLOOKUP(C143,Locs!A:F,6,0)</f>
        <v>4</v>
      </c>
      <c r="S143" t="s">
        <v>723</v>
      </c>
      <c r="T143">
        <v>28</v>
      </c>
    </row>
    <row r="144" spans="1:20" x14ac:dyDescent="0.45">
      <c r="A144">
        <v>138</v>
      </c>
      <c r="B144" t="str">
        <f t="shared" si="17"/>
        <v>task_id_18.dfy-5</v>
      </c>
      <c r="C144" t="s">
        <v>19</v>
      </c>
      <c r="D144">
        <v>5</v>
      </c>
      <c r="E144">
        <v>0</v>
      </c>
      <c r="F144">
        <v>10.6973</v>
      </c>
      <c r="G144">
        <v>2.2972000000000001</v>
      </c>
      <c r="H144">
        <v>10.6945</v>
      </c>
      <c r="I144">
        <v>0</v>
      </c>
      <c r="J144">
        <v>0</v>
      </c>
      <c r="K144">
        <v>0</v>
      </c>
      <c r="L144">
        <f t="shared" si="12"/>
        <v>0</v>
      </c>
      <c r="M144">
        <f t="shared" si="13"/>
        <v>0</v>
      </c>
      <c r="N144">
        <f t="shared" si="14"/>
        <v>0</v>
      </c>
      <c r="O144">
        <f t="shared" si="15"/>
        <v>0</v>
      </c>
      <c r="P144">
        <f t="shared" si="16"/>
        <v>27</v>
      </c>
      <c r="Q144">
        <f>VLOOKUP(C144,Locs!A:C,3,0)</f>
        <v>30</v>
      </c>
      <c r="R144">
        <f>VLOOKUP(C144,Locs!A:F,6,0)</f>
        <v>4</v>
      </c>
      <c r="S144" t="s">
        <v>724</v>
      </c>
      <c r="T144">
        <v>27</v>
      </c>
    </row>
    <row r="145" spans="1:20" x14ac:dyDescent="0.45">
      <c r="A145">
        <v>139</v>
      </c>
      <c r="B145" t="str">
        <f t="shared" si="17"/>
        <v>task_id_2.dfy-1</v>
      </c>
      <c r="C145" t="s">
        <v>20</v>
      </c>
      <c r="D145">
        <v>1</v>
      </c>
      <c r="E145">
        <v>-1</v>
      </c>
      <c r="F145">
        <v>32.127000000000002</v>
      </c>
      <c r="G145">
        <v>0.29420000000000002</v>
      </c>
      <c r="H145">
        <v>32.099600000000002</v>
      </c>
      <c r="I145">
        <v>-1</v>
      </c>
      <c r="J145">
        <v>-1</v>
      </c>
      <c r="K145">
        <v>-1</v>
      </c>
      <c r="L145">
        <f t="shared" si="12"/>
        <v>0</v>
      </c>
      <c r="M145">
        <f t="shared" si="13"/>
        <v>0</v>
      </c>
      <c r="N145">
        <f t="shared" si="14"/>
        <v>0</v>
      </c>
      <c r="O145">
        <f t="shared" si="15"/>
        <v>0</v>
      </c>
      <c r="P145">
        <f t="shared" si="16"/>
        <v>143</v>
      </c>
      <c r="Q145">
        <f>VLOOKUP(C145,Locs!A:C,3,0)</f>
        <v>33</v>
      </c>
      <c r="R145">
        <f>VLOOKUP(C145,Locs!A:F,6,0)</f>
        <v>4</v>
      </c>
      <c r="S145" t="s">
        <v>415</v>
      </c>
      <c r="T145">
        <v>41</v>
      </c>
    </row>
    <row r="146" spans="1:20" x14ac:dyDescent="0.45">
      <c r="A146">
        <v>140</v>
      </c>
      <c r="B146" t="str">
        <f t="shared" si="17"/>
        <v>task_id_2.dfy-2</v>
      </c>
      <c r="C146" t="s">
        <v>20</v>
      </c>
      <c r="D146">
        <v>2</v>
      </c>
      <c r="E146">
        <v>-1</v>
      </c>
      <c r="F146">
        <v>30.3931</v>
      </c>
      <c r="G146">
        <v>0.28270000000000001</v>
      </c>
      <c r="H146">
        <v>30.3918</v>
      </c>
      <c r="I146">
        <v>-1</v>
      </c>
      <c r="J146">
        <v>-1</v>
      </c>
      <c r="K146">
        <v>-1</v>
      </c>
      <c r="L146">
        <f t="shared" si="12"/>
        <v>0</v>
      </c>
      <c r="M146">
        <f t="shared" si="13"/>
        <v>0</v>
      </c>
      <c r="N146">
        <f t="shared" si="14"/>
        <v>0</v>
      </c>
      <c r="O146">
        <f t="shared" si="15"/>
        <v>0</v>
      </c>
      <c r="P146">
        <f t="shared" si="16"/>
        <v>28</v>
      </c>
      <c r="Q146">
        <f>VLOOKUP(C146,Locs!A:C,3,0)</f>
        <v>33</v>
      </c>
      <c r="R146">
        <f>VLOOKUP(C146,Locs!A:F,6,0)</f>
        <v>4</v>
      </c>
      <c r="S146" t="s">
        <v>416</v>
      </c>
      <c r="T146">
        <v>26</v>
      </c>
    </row>
    <row r="147" spans="1:20" x14ac:dyDescent="0.45">
      <c r="A147">
        <v>141</v>
      </c>
      <c r="B147" t="str">
        <f t="shared" si="17"/>
        <v>task_id_2.dfy-3</v>
      </c>
      <c r="C147" t="s">
        <v>20</v>
      </c>
      <c r="D147">
        <v>3</v>
      </c>
      <c r="E147">
        <v>-1</v>
      </c>
      <c r="F147">
        <v>19.118500000000001</v>
      </c>
      <c r="G147">
        <v>0.25929999999999997</v>
      </c>
      <c r="H147">
        <v>19.116499999999998</v>
      </c>
      <c r="I147">
        <v>-1</v>
      </c>
      <c r="J147">
        <v>-1</v>
      </c>
      <c r="K147">
        <v>-1</v>
      </c>
      <c r="L147">
        <f t="shared" si="12"/>
        <v>0</v>
      </c>
      <c r="M147">
        <f t="shared" si="13"/>
        <v>0</v>
      </c>
      <c r="N147">
        <f t="shared" si="14"/>
        <v>0</v>
      </c>
      <c r="O147">
        <f t="shared" si="15"/>
        <v>0</v>
      </c>
      <c r="P147">
        <f t="shared" si="16"/>
        <v>39</v>
      </c>
      <c r="Q147">
        <f>VLOOKUP(C147,Locs!A:C,3,0)</f>
        <v>33</v>
      </c>
      <c r="R147">
        <f>VLOOKUP(C147,Locs!A:F,6,0)</f>
        <v>4</v>
      </c>
      <c r="S147" t="s">
        <v>417</v>
      </c>
      <c r="T147">
        <v>26</v>
      </c>
    </row>
    <row r="148" spans="1:20" x14ac:dyDescent="0.45">
      <c r="A148">
        <v>142</v>
      </c>
      <c r="B148" t="str">
        <f t="shared" si="17"/>
        <v>task_id_2.dfy-4</v>
      </c>
      <c r="C148" t="s">
        <v>20</v>
      </c>
      <c r="D148">
        <v>4</v>
      </c>
      <c r="E148">
        <v>-1</v>
      </c>
      <c r="F148">
        <v>19.255099999999999</v>
      </c>
      <c r="G148">
        <v>0.6472</v>
      </c>
      <c r="H148">
        <v>19.233000000000001</v>
      </c>
      <c r="I148">
        <v>-1</v>
      </c>
      <c r="J148">
        <v>-1</v>
      </c>
      <c r="K148">
        <v>-1</v>
      </c>
      <c r="L148">
        <f t="shared" si="12"/>
        <v>0</v>
      </c>
      <c r="M148">
        <f t="shared" si="13"/>
        <v>0</v>
      </c>
      <c r="N148">
        <f t="shared" si="14"/>
        <v>0</v>
      </c>
      <c r="O148">
        <f t="shared" si="15"/>
        <v>0</v>
      </c>
      <c r="P148" t="e">
        <f t="shared" si="16"/>
        <v>#N/A</v>
      </c>
      <c r="Q148">
        <f>VLOOKUP(C148,Locs!A:C,3,0)</f>
        <v>33</v>
      </c>
      <c r="R148">
        <f>VLOOKUP(C148,Locs!A:F,6,0)</f>
        <v>4</v>
      </c>
      <c r="S148" t="s">
        <v>418</v>
      </c>
      <c r="T148">
        <v>54</v>
      </c>
    </row>
    <row r="149" spans="1:20" x14ac:dyDescent="0.45">
      <c r="A149">
        <v>143</v>
      </c>
      <c r="B149" t="str">
        <f t="shared" si="17"/>
        <v>task_id_2.dfy-5</v>
      </c>
      <c r="C149" t="s">
        <v>20</v>
      </c>
      <c r="D149">
        <v>5</v>
      </c>
      <c r="E149">
        <v>0</v>
      </c>
      <c r="F149">
        <v>9.2919999999999998</v>
      </c>
      <c r="G149">
        <v>1.4933000000000001</v>
      </c>
      <c r="H149">
        <v>9.2896999999999998</v>
      </c>
      <c r="I149">
        <v>1</v>
      </c>
      <c r="J149">
        <v>0</v>
      </c>
      <c r="K149">
        <v>0</v>
      </c>
      <c r="L149">
        <f t="shared" si="12"/>
        <v>0</v>
      </c>
      <c r="M149">
        <f t="shared" si="13"/>
        <v>0</v>
      </c>
      <c r="N149">
        <f t="shared" si="14"/>
        <v>0</v>
      </c>
      <c r="O149">
        <f t="shared" si="15"/>
        <v>0</v>
      </c>
      <c r="P149" t="e">
        <f t="shared" si="16"/>
        <v>#N/A</v>
      </c>
      <c r="Q149">
        <f>VLOOKUP(C149,Locs!A:C,3,0)</f>
        <v>33</v>
      </c>
      <c r="R149">
        <f>VLOOKUP(C149,Locs!A:F,6,0)</f>
        <v>4</v>
      </c>
      <c r="S149" t="s">
        <v>419</v>
      </c>
      <c r="T149">
        <v>35</v>
      </c>
    </row>
    <row r="150" spans="1:20" x14ac:dyDescent="0.45">
      <c r="A150">
        <v>144</v>
      </c>
      <c r="B150" t="str">
        <f t="shared" si="17"/>
        <v>task_id_230.dfy-1</v>
      </c>
      <c r="C150" t="s">
        <v>21</v>
      </c>
      <c r="D150">
        <v>1</v>
      </c>
      <c r="E150">
        <v>0</v>
      </c>
      <c r="F150">
        <v>19.399100000000001</v>
      </c>
      <c r="G150">
        <v>1.7437</v>
      </c>
      <c r="H150">
        <v>19.377199999999998</v>
      </c>
      <c r="I150">
        <v>0</v>
      </c>
      <c r="J150">
        <v>0</v>
      </c>
      <c r="K150">
        <v>0</v>
      </c>
      <c r="L150">
        <f t="shared" si="12"/>
        <v>2</v>
      </c>
      <c r="M150">
        <f t="shared" si="13"/>
        <v>2</v>
      </c>
      <c r="N150">
        <f t="shared" si="14"/>
        <v>1</v>
      </c>
      <c r="O150">
        <f t="shared" si="15"/>
        <v>1</v>
      </c>
      <c r="P150">
        <f t="shared" si="16"/>
        <v>41</v>
      </c>
      <c r="Q150">
        <f>VLOOKUP(C150,Locs!A:C,3,0)</f>
        <v>26</v>
      </c>
      <c r="R150">
        <f>VLOOKUP(C150,Locs!A:F,6,0)</f>
        <v>0</v>
      </c>
      <c r="S150" t="s">
        <v>420</v>
      </c>
      <c r="T150">
        <v>43</v>
      </c>
    </row>
    <row r="151" spans="1:20" x14ac:dyDescent="0.45">
      <c r="A151">
        <v>145</v>
      </c>
      <c r="B151" t="str">
        <f t="shared" si="17"/>
        <v>task_id_230.dfy-2</v>
      </c>
      <c r="C151" t="s">
        <v>21</v>
      </c>
      <c r="D151">
        <v>2</v>
      </c>
      <c r="E151">
        <v>1</v>
      </c>
      <c r="F151">
        <v>9.6912000000000003</v>
      </c>
      <c r="G151">
        <v>0.87390000000000001</v>
      </c>
      <c r="H151">
        <v>9.6890000000000001</v>
      </c>
      <c r="I151">
        <v>1</v>
      </c>
      <c r="J151">
        <v>1</v>
      </c>
      <c r="K151">
        <v>1</v>
      </c>
      <c r="L151">
        <f t="shared" si="12"/>
        <v>2</v>
      </c>
      <c r="M151">
        <f t="shared" si="13"/>
        <v>2</v>
      </c>
      <c r="N151">
        <f t="shared" si="14"/>
        <v>1</v>
      </c>
      <c r="O151">
        <f t="shared" si="15"/>
        <v>1</v>
      </c>
      <c r="P151">
        <f t="shared" si="16"/>
        <v>26</v>
      </c>
      <c r="Q151">
        <f>VLOOKUP(C151,Locs!A:C,3,0)</f>
        <v>26</v>
      </c>
      <c r="R151">
        <f>VLOOKUP(C151,Locs!A:F,6,0)</f>
        <v>0</v>
      </c>
      <c r="S151" t="s">
        <v>729</v>
      </c>
      <c r="T151">
        <v>36</v>
      </c>
    </row>
    <row r="152" spans="1:20" x14ac:dyDescent="0.45">
      <c r="A152">
        <v>146</v>
      </c>
      <c r="B152" t="str">
        <f t="shared" si="17"/>
        <v>task_id_230.dfy-3</v>
      </c>
      <c r="C152" t="s">
        <v>21</v>
      </c>
      <c r="D152">
        <v>3</v>
      </c>
      <c r="E152">
        <v>1</v>
      </c>
      <c r="F152">
        <v>6.6172000000000004</v>
      </c>
      <c r="G152">
        <v>0.80030000000000001</v>
      </c>
      <c r="H152">
        <v>6.6154999999999999</v>
      </c>
      <c r="I152">
        <v>1</v>
      </c>
      <c r="J152">
        <v>1</v>
      </c>
      <c r="K152">
        <v>1</v>
      </c>
      <c r="L152">
        <f t="shared" si="12"/>
        <v>2</v>
      </c>
      <c r="M152">
        <f t="shared" si="13"/>
        <v>2</v>
      </c>
      <c r="N152">
        <f t="shared" si="14"/>
        <v>1</v>
      </c>
      <c r="O152">
        <f t="shared" si="15"/>
        <v>1</v>
      </c>
      <c r="P152">
        <f t="shared" si="16"/>
        <v>26</v>
      </c>
      <c r="Q152">
        <f>VLOOKUP(C152,Locs!A:C,3,0)</f>
        <v>26</v>
      </c>
      <c r="R152">
        <f>VLOOKUP(C152,Locs!A:F,6,0)</f>
        <v>0</v>
      </c>
      <c r="S152" t="s">
        <v>730</v>
      </c>
      <c r="T152">
        <v>52</v>
      </c>
    </row>
    <row r="153" spans="1:20" x14ac:dyDescent="0.45">
      <c r="A153">
        <v>147</v>
      </c>
      <c r="B153" t="str">
        <f t="shared" si="17"/>
        <v>task_id_249.dfy-1</v>
      </c>
      <c r="C153" t="s">
        <v>22</v>
      </c>
      <c r="D153">
        <v>1</v>
      </c>
      <c r="E153">
        <v>-1</v>
      </c>
      <c r="F153">
        <v>29.792200000000001</v>
      </c>
      <c r="G153">
        <v>0.47349999999999998</v>
      </c>
      <c r="H153">
        <v>29.7712</v>
      </c>
      <c r="I153">
        <v>-1</v>
      </c>
      <c r="J153">
        <v>-1</v>
      </c>
      <c r="K153">
        <v>-1</v>
      </c>
      <c r="L153">
        <f t="shared" si="12"/>
        <v>0</v>
      </c>
      <c r="M153">
        <f t="shared" si="13"/>
        <v>0</v>
      </c>
      <c r="N153">
        <f t="shared" si="14"/>
        <v>0</v>
      </c>
      <c r="O153">
        <f t="shared" si="15"/>
        <v>0</v>
      </c>
      <c r="P153">
        <f t="shared" si="16"/>
        <v>54</v>
      </c>
      <c r="Q153">
        <f>VLOOKUP(C153,Locs!A:C,3,0)</f>
        <v>37</v>
      </c>
      <c r="R153">
        <f>VLOOKUP(C153,Locs!A:F,6,0)</f>
        <v>8</v>
      </c>
      <c r="S153" t="s">
        <v>421</v>
      </c>
      <c r="T153">
        <v>22</v>
      </c>
    </row>
    <row r="154" spans="1:20" x14ac:dyDescent="0.45">
      <c r="A154">
        <v>148</v>
      </c>
      <c r="B154" t="str">
        <f t="shared" si="17"/>
        <v>task_id_249.dfy-2</v>
      </c>
      <c r="C154" t="s">
        <v>22</v>
      </c>
      <c r="D154">
        <v>2</v>
      </c>
      <c r="E154">
        <v>0</v>
      </c>
      <c r="F154">
        <v>24.271699999999999</v>
      </c>
      <c r="G154">
        <v>2.2294999999999998</v>
      </c>
      <c r="H154">
        <v>24.269100000000002</v>
      </c>
      <c r="I154">
        <v>0</v>
      </c>
      <c r="J154">
        <v>0</v>
      </c>
      <c r="K154">
        <v>0</v>
      </c>
      <c r="L154">
        <f t="shared" si="12"/>
        <v>0</v>
      </c>
      <c r="M154">
        <f t="shared" si="13"/>
        <v>0</v>
      </c>
      <c r="N154">
        <f t="shared" si="14"/>
        <v>0</v>
      </c>
      <c r="O154">
        <f t="shared" si="15"/>
        <v>0</v>
      </c>
      <c r="P154">
        <f t="shared" si="16"/>
        <v>35</v>
      </c>
      <c r="Q154">
        <f>VLOOKUP(C154,Locs!A:C,3,0)</f>
        <v>37</v>
      </c>
      <c r="R154">
        <f>VLOOKUP(C154,Locs!A:F,6,0)</f>
        <v>8</v>
      </c>
      <c r="S154" t="s">
        <v>422</v>
      </c>
      <c r="T154">
        <v>25</v>
      </c>
    </row>
    <row r="155" spans="1:20" x14ac:dyDescent="0.45">
      <c r="A155">
        <v>149</v>
      </c>
      <c r="B155" t="str">
        <f t="shared" si="17"/>
        <v>task_id_249.dfy-3</v>
      </c>
      <c r="C155" t="s">
        <v>22</v>
      </c>
      <c r="D155">
        <v>3</v>
      </c>
      <c r="E155">
        <v>0</v>
      </c>
      <c r="F155">
        <v>20.9634</v>
      </c>
      <c r="G155">
        <v>1.9996</v>
      </c>
      <c r="H155">
        <v>20.961300000000001</v>
      </c>
      <c r="I155">
        <v>0</v>
      </c>
      <c r="J155">
        <v>0</v>
      </c>
      <c r="K155">
        <v>0</v>
      </c>
      <c r="L155">
        <f t="shared" si="12"/>
        <v>0</v>
      </c>
      <c r="M155">
        <f t="shared" si="13"/>
        <v>0</v>
      </c>
      <c r="N155">
        <f t="shared" si="14"/>
        <v>0</v>
      </c>
      <c r="O155">
        <f t="shared" si="15"/>
        <v>0</v>
      </c>
      <c r="P155">
        <f t="shared" si="16"/>
        <v>43</v>
      </c>
      <c r="Q155">
        <f>VLOOKUP(C155,Locs!A:C,3,0)</f>
        <v>37</v>
      </c>
      <c r="R155">
        <f>VLOOKUP(C155,Locs!A:F,6,0)</f>
        <v>8</v>
      </c>
      <c r="S155" t="s">
        <v>423</v>
      </c>
      <c r="T155">
        <v>25</v>
      </c>
    </row>
    <row r="156" spans="1:20" x14ac:dyDescent="0.45">
      <c r="A156">
        <v>150</v>
      </c>
      <c r="B156" t="str">
        <f t="shared" si="17"/>
        <v>task_id_249.dfy-4</v>
      </c>
      <c r="C156" t="s">
        <v>22</v>
      </c>
      <c r="D156">
        <v>4</v>
      </c>
      <c r="E156">
        <v>0</v>
      </c>
      <c r="F156">
        <v>32.126899999999999</v>
      </c>
      <c r="G156">
        <v>2.7921</v>
      </c>
      <c r="H156">
        <v>32.1235</v>
      </c>
      <c r="I156">
        <v>0</v>
      </c>
      <c r="J156">
        <v>0</v>
      </c>
      <c r="K156">
        <v>0</v>
      </c>
      <c r="L156">
        <f t="shared" si="12"/>
        <v>0</v>
      </c>
      <c r="M156">
        <f t="shared" si="13"/>
        <v>0</v>
      </c>
      <c r="N156">
        <f t="shared" si="14"/>
        <v>0</v>
      </c>
      <c r="O156">
        <f t="shared" si="15"/>
        <v>0</v>
      </c>
      <c r="P156">
        <f t="shared" si="16"/>
        <v>36</v>
      </c>
      <c r="Q156">
        <f>VLOOKUP(C156,Locs!A:C,3,0)</f>
        <v>37</v>
      </c>
      <c r="R156">
        <f>VLOOKUP(C156,Locs!A:F,6,0)</f>
        <v>8</v>
      </c>
      <c r="S156" t="s">
        <v>424</v>
      </c>
      <c r="T156">
        <v>29</v>
      </c>
    </row>
    <row r="157" spans="1:20" x14ac:dyDescent="0.45">
      <c r="A157">
        <v>151</v>
      </c>
      <c r="B157" t="str">
        <f t="shared" si="17"/>
        <v>task_id_249.dfy-5</v>
      </c>
      <c r="C157" t="s">
        <v>22</v>
      </c>
      <c r="D157">
        <v>5</v>
      </c>
      <c r="E157">
        <v>-1</v>
      </c>
      <c r="F157">
        <v>90.749600000000001</v>
      </c>
      <c r="G157">
        <v>0.64590000000000003</v>
      </c>
      <c r="H157">
        <v>90.745500000000007</v>
      </c>
      <c r="I157">
        <v>-1</v>
      </c>
      <c r="J157">
        <v>-1</v>
      </c>
      <c r="K157">
        <v>-1</v>
      </c>
      <c r="L157">
        <f t="shared" si="12"/>
        <v>0</v>
      </c>
      <c r="M157">
        <f t="shared" si="13"/>
        <v>0</v>
      </c>
      <c r="N157">
        <f t="shared" si="14"/>
        <v>0</v>
      </c>
      <c r="O157">
        <f t="shared" si="15"/>
        <v>0</v>
      </c>
      <c r="P157">
        <f t="shared" si="16"/>
        <v>52</v>
      </c>
      <c r="Q157">
        <f>VLOOKUP(C157,Locs!A:C,3,0)</f>
        <v>37</v>
      </c>
      <c r="R157">
        <f>VLOOKUP(C157,Locs!A:F,6,0)</f>
        <v>8</v>
      </c>
      <c r="S157" t="s">
        <v>425</v>
      </c>
      <c r="T157">
        <v>29</v>
      </c>
    </row>
    <row r="158" spans="1:20" x14ac:dyDescent="0.45">
      <c r="A158">
        <v>152</v>
      </c>
      <c r="B158" t="str">
        <f t="shared" si="17"/>
        <v>task_id_251.dfy-1</v>
      </c>
      <c r="C158" t="s">
        <v>23</v>
      </c>
      <c r="D158">
        <v>1</v>
      </c>
      <c r="E158">
        <v>1</v>
      </c>
      <c r="F158">
        <v>19.228400000000001</v>
      </c>
      <c r="G158">
        <v>0.80879999999999996</v>
      </c>
      <c r="H158">
        <v>19.2059</v>
      </c>
      <c r="I158">
        <v>1</v>
      </c>
      <c r="J158">
        <v>1</v>
      </c>
      <c r="K158">
        <v>1</v>
      </c>
      <c r="L158">
        <f t="shared" si="12"/>
        <v>1</v>
      </c>
      <c r="M158">
        <f t="shared" si="13"/>
        <v>1</v>
      </c>
      <c r="N158">
        <f t="shared" si="14"/>
        <v>0.66666666666666663</v>
      </c>
      <c r="O158">
        <f t="shared" si="15"/>
        <v>1</v>
      </c>
      <c r="P158">
        <f t="shared" si="16"/>
        <v>22</v>
      </c>
      <c r="Q158">
        <f>VLOOKUP(C158,Locs!A:C,3,0)</f>
        <v>20</v>
      </c>
      <c r="R158">
        <f>VLOOKUP(C158,Locs!A:F,6,0)</f>
        <v>2</v>
      </c>
      <c r="S158" t="s">
        <v>426</v>
      </c>
      <c r="T158">
        <v>37</v>
      </c>
    </row>
    <row r="159" spans="1:20" x14ac:dyDescent="0.45">
      <c r="A159">
        <v>153</v>
      </c>
      <c r="B159" t="str">
        <f t="shared" si="17"/>
        <v>task_id_251.dfy-2</v>
      </c>
      <c r="C159" t="s">
        <v>23</v>
      </c>
      <c r="D159">
        <v>2</v>
      </c>
      <c r="E159">
        <v>0</v>
      </c>
      <c r="F159">
        <v>8.4766999999999992</v>
      </c>
      <c r="G159">
        <v>1.7242</v>
      </c>
      <c r="H159">
        <v>8.4748000000000001</v>
      </c>
      <c r="I159">
        <v>1</v>
      </c>
      <c r="J159">
        <v>0</v>
      </c>
      <c r="K159">
        <v>0</v>
      </c>
      <c r="L159">
        <f t="shared" si="12"/>
        <v>1</v>
      </c>
      <c r="M159">
        <f t="shared" si="13"/>
        <v>1</v>
      </c>
      <c r="N159">
        <f t="shared" si="14"/>
        <v>0.66666666666666663</v>
      </c>
      <c r="O159">
        <f t="shared" si="15"/>
        <v>1</v>
      </c>
      <c r="P159">
        <f t="shared" si="16"/>
        <v>25</v>
      </c>
      <c r="Q159">
        <f>VLOOKUP(C159,Locs!A:C,3,0)</f>
        <v>20</v>
      </c>
      <c r="R159">
        <f>VLOOKUP(C159,Locs!A:F,6,0)</f>
        <v>2</v>
      </c>
      <c r="S159" t="s">
        <v>427</v>
      </c>
      <c r="T159">
        <v>50</v>
      </c>
    </row>
    <row r="160" spans="1:20" x14ac:dyDescent="0.45">
      <c r="A160">
        <v>154</v>
      </c>
      <c r="B160" t="str">
        <f t="shared" si="17"/>
        <v>task_id_251.dfy-3</v>
      </c>
      <c r="C160" t="s">
        <v>23</v>
      </c>
      <c r="D160">
        <v>3</v>
      </c>
      <c r="E160">
        <v>0</v>
      </c>
      <c r="F160">
        <v>7.0578000000000003</v>
      </c>
      <c r="G160">
        <v>1.7115</v>
      </c>
      <c r="H160">
        <v>7.0559000000000003</v>
      </c>
      <c r="I160">
        <v>1</v>
      </c>
      <c r="J160">
        <v>0</v>
      </c>
      <c r="K160">
        <v>0</v>
      </c>
      <c r="L160">
        <f t="shared" si="12"/>
        <v>1</v>
      </c>
      <c r="M160">
        <f t="shared" si="13"/>
        <v>1</v>
      </c>
      <c r="N160">
        <f t="shared" si="14"/>
        <v>0.66666666666666663</v>
      </c>
      <c r="O160">
        <f t="shared" si="15"/>
        <v>1</v>
      </c>
      <c r="P160">
        <f t="shared" si="16"/>
        <v>25</v>
      </c>
      <c r="Q160">
        <f>VLOOKUP(C160,Locs!A:C,3,0)</f>
        <v>20</v>
      </c>
      <c r="R160">
        <f>VLOOKUP(C160,Locs!A:F,6,0)</f>
        <v>2</v>
      </c>
      <c r="S160" t="s">
        <v>428</v>
      </c>
      <c r="T160">
        <v>30</v>
      </c>
    </row>
    <row r="161" spans="1:20" x14ac:dyDescent="0.45">
      <c r="A161">
        <v>155</v>
      </c>
      <c r="B161" t="str">
        <f t="shared" si="17"/>
        <v>task_id_261.dfy-1</v>
      </c>
      <c r="C161" t="s">
        <v>24</v>
      </c>
      <c r="D161">
        <v>1</v>
      </c>
      <c r="E161">
        <v>1</v>
      </c>
      <c r="F161">
        <v>5.3250999999999999</v>
      </c>
      <c r="G161">
        <v>0.90369999999999995</v>
      </c>
      <c r="H161">
        <v>5.3042999999999996</v>
      </c>
      <c r="I161">
        <v>1</v>
      </c>
      <c r="J161">
        <v>1</v>
      </c>
      <c r="K161">
        <v>1</v>
      </c>
      <c r="L161">
        <f t="shared" si="12"/>
        <v>2</v>
      </c>
      <c r="M161">
        <f t="shared" si="13"/>
        <v>1</v>
      </c>
      <c r="N161">
        <f t="shared" si="14"/>
        <v>1</v>
      </c>
      <c r="O161">
        <f t="shared" si="15"/>
        <v>1</v>
      </c>
      <c r="P161">
        <f t="shared" si="16"/>
        <v>29</v>
      </c>
      <c r="Q161">
        <f>VLOOKUP(C161,Locs!A:C,3,0)</f>
        <v>28</v>
      </c>
      <c r="R161">
        <f>VLOOKUP(C161,Locs!A:F,6,0)</f>
        <v>0</v>
      </c>
      <c r="S161" t="s">
        <v>429</v>
      </c>
      <c r="T161">
        <v>46</v>
      </c>
    </row>
    <row r="162" spans="1:20" x14ac:dyDescent="0.45">
      <c r="A162">
        <v>156</v>
      </c>
      <c r="B162" t="str">
        <f t="shared" si="17"/>
        <v>task_id_261.dfy-2</v>
      </c>
      <c r="C162" t="s">
        <v>24</v>
      </c>
      <c r="D162">
        <v>2</v>
      </c>
      <c r="E162">
        <v>1</v>
      </c>
      <c r="F162">
        <v>7.2190000000000003</v>
      </c>
      <c r="G162">
        <v>0.81830000000000003</v>
      </c>
      <c r="H162">
        <v>7.2172000000000001</v>
      </c>
      <c r="I162">
        <v>1</v>
      </c>
      <c r="J162">
        <v>1</v>
      </c>
      <c r="K162">
        <v>1</v>
      </c>
      <c r="L162">
        <f t="shared" si="12"/>
        <v>2</v>
      </c>
      <c r="M162">
        <f t="shared" si="13"/>
        <v>1</v>
      </c>
      <c r="N162">
        <f t="shared" si="14"/>
        <v>1</v>
      </c>
      <c r="O162">
        <f t="shared" si="15"/>
        <v>1</v>
      </c>
      <c r="P162">
        <f t="shared" si="16"/>
        <v>29</v>
      </c>
      <c r="Q162">
        <f>VLOOKUP(C162,Locs!A:C,3,0)</f>
        <v>28</v>
      </c>
      <c r="R162">
        <f>VLOOKUP(C162,Locs!A:F,6,0)</f>
        <v>0</v>
      </c>
      <c r="S162" t="s">
        <v>430</v>
      </c>
      <c r="T162">
        <v>28</v>
      </c>
    </row>
    <row r="163" spans="1:20" x14ac:dyDescent="0.45">
      <c r="A163">
        <v>157</v>
      </c>
      <c r="B163" t="str">
        <f t="shared" si="17"/>
        <v>task_id_261.dfy-3</v>
      </c>
      <c r="C163" t="s">
        <v>24</v>
      </c>
      <c r="D163">
        <v>3</v>
      </c>
      <c r="E163">
        <v>0</v>
      </c>
      <c r="F163">
        <v>9.1547000000000001</v>
      </c>
      <c r="G163">
        <v>1.7321</v>
      </c>
      <c r="H163">
        <v>9.1532</v>
      </c>
      <c r="I163">
        <v>1</v>
      </c>
      <c r="J163">
        <v>0</v>
      </c>
      <c r="K163">
        <v>0</v>
      </c>
      <c r="L163">
        <f t="shared" si="12"/>
        <v>2</v>
      </c>
      <c r="M163">
        <f t="shared" si="13"/>
        <v>1</v>
      </c>
      <c r="N163">
        <f t="shared" si="14"/>
        <v>1</v>
      </c>
      <c r="O163">
        <f t="shared" si="15"/>
        <v>1</v>
      </c>
      <c r="P163">
        <f t="shared" si="16"/>
        <v>37</v>
      </c>
      <c r="Q163">
        <f>VLOOKUP(C163,Locs!A:C,3,0)</f>
        <v>28</v>
      </c>
      <c r="R163">
        <f>VLOOKUP(C163,Locs!A:F,6,0)</f>
        <v>0</v>
      </c>
      <c r="S163" t="s">
        <v>431</v>
      </c>
      <c r="T163">
        <v>28</v>
      </c>
    </row>
    <row r="164" spans="1:20" x14ac:dyDescent="0.45">
      <c r="A164">
        <v>158</v>
      </c>
      <c r="B164" t="str">
        <f t="shared" si="17"/>
        <v>task_id_267.dfy-1</v>
      </c>
      <c r="C164" t="s">
        <v>25</v>
      </c>
      <c r="D164">
        <v>1</v>
      </c>
      <c r="E164">
        <v>1</v>
      </c>
      <c r="F164">
        <v>18.547799999999999</v>
      </c>
      <c r="G164">
        <v>0.74870000000000003</v>
      </c>
      <c r="H164">
        <v>18.527100000000001</v>
      </c>
      <c r="I164">
        <v>1</v>
      </c>
      <c r="J164">
        <v>1</v>
      </c>
      <c r="K164">
        <v>1</v>
      </c>
      <c r="L164">
        <f t="shared" si="12"/>
        <v>2</v>
      </c>
      <c r="M164">
        <f t="shared" si="13"/>
        <v>1</v>
      </c>
      <c r="N164">
        <f t="shared" si="14"/>
        <v>1</v>
      </c>
      <c r="O164">
        <f t="shared" si="15"/>
        <v>1</v>
      </c>
      <c r="P164">
        <f t="shared" si="16"/>
        <v>50</v>
      </c>
      <c r="Q164">
        <f>VLOOKUP(C164,Locs!A:C,3,0)</f>
        <v>21</v>
      </c>
      <c r="R164">
        <f>VLOOKUP(C164,Locs!A:F,6,0)</f>
        <v>0</v>
      </c>
      <c r="S164" t="s">
        <v>432</v>
      </c>
      <c r="T164">
        <v>28</v>
      </c>
    </row>
    <row r="165" spans="1:20" x14ac:dyDescent="0.45">
      <c r="A165">
        <v>159</v>
      </c>
      <c r="B165" t="str">
        <f t="shared" si="17"/>
        <v>task_id_267.dfy-2</v>
      </c>
      <c r="C165" t="s">
        <v>25</v>
      </c>
      <c r="D165">
        <v>2</v>
      </c>
      <c r="E165">
        <v>1</v>
      </c>
      <c r="F165">
        <v>18.8459</v>
      </c>
      <c r="G165">
        <v>0.89729999999999999</v>
      </c>
      <c r="H165">
        <v>18.844000000000001</v>
      </c>
      <c r="I165">
        <v>1</v>
      </c>
      <c r="J165">
        <v>1</v>
      </c>
      <c r="K165">
        <v>1</v>
      </c>
      <c r="L165">
        <f t="shared" si="12"/>
        <v>2</v>
      </c>
      <c r="M165">
        <f t="shared" si="13"/>
        <v>1</v>
      </c>
      <c r="N165">
        <f t="shared" si="14"/>
        <v>1</v>
      </c>
      <c r="O165">
        <f t="shared" si="15"/>
        <v>1</v>
      </c>
      <c r="P165">
        <f t="shared" si="16"/>
        <v>30</v>
      </c>
      <c r="Q165">
        <f>VLOOKUP(C165,Locs!A:C,3,0)</f>
        <v>21</v>
      </c>
      <c r="R165">
        <f>VLOOKUP(C165,Locs!A:F,6,0)</f>
        <v>0</v>
      </c>
      <c r="S165" t="s">
        <v>433</v>
      </c>
      <c r="T165">
        <v>27</v>
      </c>
    </row>
    <row r="166" spans="1:20" x14ac:dyDescent="0.45">
      <c r="A166">
        <v>160</v>
      </c>
      <c r="B166" t="str">
        <f t="shared" si="17"/>
        <v>task_id_267.dfy-3</v>
      </c>
      <c r="C166" t="s">
        <v>25</v>
      </c>
      <c r="D166">
        <v>3</v>
      </c>
      <c r="E166">
        <v>-1</v>
      </c>
      <c r="F166">
        <v>29.767600000000002</v>
      </c>
      <c r="G166">
        <v>0.312</v>
      </c>
      <c r="H166">
        <v>29.766300000000001</v>
      </c>
      <c r="I166">
        <v>-1</v>
      </c>
      <c r="J166">
        <v>-1</v>
      </c>
      <c r="K166">
        <v>-1</v>
      </c>
      <c r="L166">
        <f t="shared" si="12"/>
        <v>2</v>
      </c>
      <c r="M166">
        <f t="shared" si="13"/>
        <v>1</v>
      </c>
      <c r="N166">
        <f t="shared" si="14"/>
        <v>1</v>
      </c>
      <c r="O166">
        <f t="shared" si="15"/>
        <v>1</v>
      </c>
      <c r="P166">
        <f t="shared" si="16"/>
        <v>46</v>
      </c>
      <c r="Q166">
        <f>VLOOKUP(C166,Locs!A:C,3,0)</f>
        <v>21</v>
      </c>
      <c r="R166">
        <f>VLOOKUP(C166,Locs!A:F,6,0)</f>
        <v>0</v>
      </c>
      <c r="S166" t="s">
        <v>434</v>
      </c>
      <c r="T166">
        <v>27</v>
      </c>
    </row>
    <row r="167" spans="1:20" x14ac:dyDescent="0.45">
      <c r="A167">
        <v>161</v>
      </c>
      <c r="B167" t="str">
        <f t="shared" si="17"/>
        <v>task_id_273.dfy-1</v>
      </c>
      <c r="C167" t="s">
        <v>26</v>
      </c>
      <c r="D167">
        <v>1</v>
      </c>
      <c r="E167">
        <v>1</v>
      </c>
      <c r="F167">
        <v>3.9510000000000001</v>
      </c>
      <c r="G167">
        <v>0.82669999999999999</v>
      </c>
      <c r="H167">
        <v>3.9281999999999999</v>
      </c>
      <c r="I167">
        <v>1</v>
      </c>
      <c r="J167">
        <v>1</v>
      </c>
      <c r="K167">
        <v>1</v>
      </c>
      <c r="L167">
        <f t="shared" si="12"/>
        <v>3</v>
      </c>
      <c r="M167">
        <f t="shared" si="13"/>
        <v>1</v>
      </c>
      <c r="N167">
        <f t="shared" si="14"/>
        <v>1</v>
      </c>
      <c r="O167">
        <f t="shared" si="15"/>
        <v>1</v>
      </c>
      <c r="P167">
        <f t="shared" si="16"/>
        <v>28</v>
      </c>
      <c r="Q167">
        <f>VLOOKUP(C167,Locs!A:C,3,0)</f>
        <v>27</v>
      </c>
      <c r="R167">
        <f>VLOOKUP(C167,Locs!A:F,6,0)</f>
        <v>0</v>
      </c>
      <c r="S167" t="s">
        <v>435</v>
      </c>
      <c r="T167">
        <v>29</v>
      </c>
    </row>
    <row r="168" spans="1:20" x14ac:dyDescent="0.45">
      <c r="A168">
        <v>162</v>
      </c>
      <c r="B168" t="str">
        <f t="shared" si="17"/>
        <v>task_id_273.dfy-2</v>
      </c>
      <c r="C168" t="s">
        <v>26</v>
      </c>
      <c r="D168">
        <v>2</v>
      </c>
      <c r="E168">
        <v>1</v>
      </c>
      <c r="F168">
        <v>5.3300999999999998</v>
      </c>
      <c r="G168">
        <v>0.8488</v>
      </c>
      <c r="H168">
        <v>5.3285</v>
      </c>
      <c r="I168">
        <v>1</v>
      </c>
      <c r="J168">
        <v>1</v>
      </c>
      <c r="K168">
        <v>1</v>
      </c>
      <c r="L168">
        <f t="shared" si="12"/>
        <v>3</v>
      </c>
      <c r="M168">
        <f t="shared" si="13"/>
        <v>1</v>
      </c>
      <c r="N168">
        <f t="shared" si="14"/>
        <v>1</v>
      </c>
      <c r="O168">
        <f t="shared" si="15"/>
        <v>1</v>
      </c>
      <c r="P168">
        <f t="shared" si="16"/>
        <v>28</v>
      </c>
      <c r="Q168">
        <f>VLOOKUP(C168,Locs!A:C,3,0)</f>
        <v>27</v>
      </c>
      <c r="R168">
        <f>VLOOKUP(C168,Locs!A:F,6,0)</f>
        <v>0</v>
      </c>
      <c r="S168" t="s">
        <v>436</v>
      </c>
      <c r="T168">
        <v>27</v>
      </c>
    </row>
    <row r="169" spans="1:20" x14ac:dyDescent="0.45">
      <c r="A169">
        <v>163</v>
      </c>
      <c r="B169" t="str">
        <f t="shared" si="17"/>
        <v>task_id_273.dfy-3</v>
      </c>
      <c r="C169" t="s">
        <v>26</v>
      </c>
      <c r="D169">
        <v>3</v>
      </c>
      <c r="E169">
        <v>1</v>
      </c>
      <c r="F169">
        <v>5.8215000000000003</v>
      </c>
      <c r="G169">
        <v>0.81620000000000004</v>
      </c>
      <c r="H169">
        <v>5.8201999999999998</v>
      </c>
      <c r="I169">
        <v>1</v>
      </c>
      <c r="J169">
        <v>1</v>
      </c>
      <c r="K169">
        <v>1</v>
      </c>
      <c r="L169">
        <f t="shared" si="12"/>
        <v>3</v>
      </c>
      <c r="M169">
        <f t="shared" si="13"/>
        <v>1</v>
      </c>
      <c r="N169">
        <f t="shared" si="14"/>
        <v>1</v>
      </c>
      <c r="O169">
        <f t="shared" si="15"/>
        <v>1</v>
      </c>
      <c r="P169">
        <f t="shared" si="16"/>
        <v>28</v>
      </c>
      <c r="Q169">
        <f>VLOOKUP(C169,Locs!A:C,3,0)</f>
        <v>27</v>
      </c>
      <c r="R169">
        <f>VLOOKUP(C169,Locs!A:F,6,0)</f>
        <v>0</v>
      </c>
      <c r="S169" t="s">
        <v>437</v>
      </c>
      <c r="T169">
        <v>26</v>
      </c>
    </row>
    <row r="170" spans="1:20" x14ac:dyDescent="0.45">
      <c r="A170">
        <v>164</v>
      </c>
      <c r="B170" t="str">
        <f t="shared" si="17"/>
        <v>task_id_282.dfy-1</v>
      </c>
      <c r="C170" t="s">
        <v>27</v>
      </c>
      <c r="D170">
        <v>1</v>
      </c>
      <c r="E170">
        <v>1</v>
      </c>
      <c r="F170">
        <v>7.3691000000000004</v>
      </c>
      <c r="G170">
        <v>0.83309999999999995</v>
      </c>
      <c r="H170">
        <v>7.3491999999999997</v>
      </c>
      <c r="I170">
        <v>1</v>
      </c>
      <c r="J170">
        <v>1</v>
      </c>
      <c r="K170">
        <v>1</v>
      </c>
      <c r="L170">
        <f t="shared" si="12"/>
        <v>3</v>
      </c>
      <c r="M170">
        <f t="shared" si="13"/>
        <v>1</v>
      </c>
      <c r="N170">
        <f t="shared" si="14"/>
        <v>1</v>
      </c>
      <c r="O170">
        <f t="shared" si="15"/>
        <v>1</v>
      </c>
      <c r="P170">
        <f t="shared" si="16"/>
        <v>27</v>
      </c>
      <c r="Q170">
        <f>VLOOKUP(C170,Locs!A:C,3,0)</f>
        <v>26</v>
      </c>
      <c r="R170">
        <f>VLOOKUP(C170,Locs!A:F,6,0)</f>
        <v>0</v>
      </c>
      <c r="S170" t="s">
        <v>438</v>
      </c>
      <c r="T170">
        <v>26</v>
      </c>
    </row>
    <row r="171" spans="1:20" x14ac:dyDescent="0.45">
      <c r="A171">
        <v>165</v>
      </c>
      <c r="B171" t="str">
        <f t="shared" si="17"/>
        <v>task_id_282.dfy-2</v>
      </c>
      <c r="C171" t="s">
        <v>27</v>
      </c>
      <c r="D171">
        <v>2</v>
      </c>
      <c r="E171">
        <v>1</v>
      </c>
      <c r="F171">
        <v>10.002000000000001</v>
      </c>
      <c r="G171">
        <v>0.89929999999999999</v>
      </c>
      <c r="H171">
        <v>10.000500000000001</v>
      </c>
      <c r="I171">
        <v>1</v>
      </c>
      <c r="J171">
        <v>1</v>
      </c>
      <c r="K171">
        <v>1</v>
      </c>
      <c r="L171">
        <f t="shared" si="12"/>
        <v>3</v>
      </c>
      <c r="M171">
        <f t="shared" si="13"/>
        <v>1</v>
      </c>
      <c r="N171">
        <f t="shared" si="14"/>
        <v>1</v>
      </c>
      <c r="O171">
        <f t="shared" si="15"/>
        <v>1</v>
      </c>
      <c r="P171">
        <f t="shared" si="16"/>
        <v>27</v>
      </c>
      <c r="Q171">
        <f>VLOOKUP(C171,Locs!A:C,3,0)</f>
        <v>26</v>
      </c>
      <c r="R171">
        <f>VLOOKUP(C171,Locs!A:F,6,0)</f>
        <v>0</v>
      </c>
      <c r="S171" t="s">
        <v>808</v>
      </c>
      <c r="T171">
        <v>25</v>
      </c>
    </row>
    <row r="172" spans="1:20" x14ac:dyDescent="0.45">
      <c r="A172">
        <v>166</v>
      </c>
      <c r="B172" t="str">
        <f t="shared" si="17"/>
        <v>task_id_282.dfy-3</v>
      </c>
      <c r="C172" t="s">
        <v>27</v>
      </c>
      <c r="D172">
        <v>3</v>
      </c>
      <c r="E172">
        <v>1</v>
      </c>
      <c r="F172">
        <v>7.9470000000000001</v>
      </c>
      <c r="G172">
        <v>0.93720000000000003</v>
      </c>
      <c r="H172">
        <v>7.9455</v>
      </c>
      <c r="I172">
        <v>1</v>
      </c>
      <c r="J172">
        <v>1</v>
      </c>
      <c r="K172">
        <v>1</v>
      </c>
      <c r="L172">
        <f t="shared" si="12"/>
        <v>3</v>
      </c>
      <c r="M172">
        <f t="shared" si="13"/>
        <v>1</v>
      </c>
      <c r="N172">
        <f t="shared" si="14"/>
        <v>1</v>
      </c>
      <c r="O172">
        <f t="shared" si="15"/>
        <v>1</v>
      </c>
      <c r="P172">
        <f t="shared" si="16"/>
        <v>29</v>
      </c>
      <c r="Q172">
        <f>VLOOKUP(C172,Locs!A:C,3,0)</f>
        <v>26</v>
      </c>
      <c r="R172">
        <f>VLOOKUP(C172,Locs!A:F,6,0)</f>
        <v>0</v>
      </c>
      <c r="S172" t="s">
        <v>957</v>
      </c>
      <c r="T172">
        <v>29</v>
      </c>
    </row>
    <row r="173" spans="1:20" x14ac:dyDescent="0.45">
      <c r="A173">
        <v>167</v>
      </c>
      <c r="B173" t="str">
        <f t="shared" si="17"/>
        <v>task_id_284.dfy-1</v>
      </c>
      <c r="C173" t="s">
        <v>28</v>
      </c>
      <c r="D173">
        <v>1</v>
      </c>
      <c r="E173">
        <v>0</v>
      </c>
      <c r="F173">
        <v>14.502700000000001</v>
      </c>
      <c r="G173">
        <v>0.8417</v>
      </c>
      <c r="H173">
        <v>14.481400000000001</v>
      </c>
      <c r="I173">
        <v>1</v>
      </c>
      <c r="J173">
        <v>0</v>
      </c>
      <c r="K173">
        <v>0</v>
      </c>
      <c r="L173">
        <f t="shared" si="12"/>
        <v>0</v>
      </c>
      <c r="M173">
        <f t="shared" si="13"/>
        <v>0</v>
      </c>
      <c r="N173">
        <f t="shared" si="14"/>
        <v>0</v>
      </c>
      <c r="O173">
        <f t="shared" si="15"/>
        <v>0</v>
      </c>
      <c r="P173">
        <f t="shared" si="16"/>
        <v>27</v>
      </c>
      <c r="Q173">
        <f>VLOOKUP(C173,Locs!A:C,3,0)</f>
        <v>25</v>
      </c>
      <c r="R173">
        <f>VLOOKUP(C173,Locs!A:F,6,0)</f>
        <v>1</v>
      </c>
      <c r="S173" t="s">
        <v>439</v>
      </c>
      <c r="T173">
        <v>25</v>
      </c>
    </row>
    <row r="174" spans="1:20" x14ac:dyDescent="0.45">
      <c r="A174">
        <v>168</v>
      </c>
      <c r="B174" t="str">
        <f t="shared" si="17"/>
        <v>task_id_284.dfy-2</v>
      </c>
      <c r="C174" t="s">
        <v>28</v>
      </c>
      <c r="D174">
        <v>2</v>
      </c>
      <c r="E174">
        <v>0</v>
      </c>
      <c r="F174">
        <v>10.275399999999999</v>
      </c>
      <c r="G174">
        <v>0.83960000000000001</v>
      </c>
      <c r="H174">
        <v>10.273400000000001</v>
      </c>
      <c r="I174">
        <v>1</v>
      </c>
      <c r="J174">
        <v>0</v>
      </c>
      <c r="K174">
        <v>0</v>
      </c>
      <c r="L174">
        <f t="shared" si="12"/>
        <v>0</v>
      </c>
      <c r="M174">
        <f t="shared" si="13"/>
        <v>0</v>
      </c>
      <c r="N174">
        <f t="shared" si="14"/>
        <v>0</v>
      </c>
      <c r="O174">
        <f t="shared" si="15"/>
        <v>0</v>
      </c>
      <c r="P174">
        <f t="shared" si="16"/>
        <v>26</v>
      </c>
      <c r="Q174">
        <f>VLOOKUP(C174,Locs!A:C,3,0)</f>
        <v>25</v>
      </c>
      <c r="R174">
        <f>VLOOKUP(C174,Locs!A:F,6,0)</f>
        <v>1</v>
      </c>
      <c r="S174" t="s">
        <v>440</v>
      </c>
      <c r="T174">
        <v>25</v>
      </c>
    </row>
    <row r="175" spans="1:20" x14ac:dyDescent="0.45">
      <c r="A175">
        <v>169</v>
      </c>
      <c r="B175" t="str">
        <f t="shared" si="17"/>
        <v>task_id_284.dfy-3</v>
      </c>
      <c r="C175" t="s">
        <v>28</v>
      </c>
      <c r="D175">
        <v>3</v>
      </c>
      <c r="E175">
        <v>0</v>
      </c>
      <c r="F175">
        <v>8.1831999999999994</v>
      </c>
      <c r="G175">
        <v>0.85660000000000003</v>
      </c>
      <c r="H175">
        <v>8.1812000000000005</v>
      </c>
      <c r="I175">
        <v>1</v>
      </c>
      <c r="J175">
        <v>0</v>
      </c>
      <c r="K175">
        <v>0</v>
      </c>
      <c r="L175">
        <f t="shared" si="12"/>
        <v>0</v>
      </c>
      <c r="M175">
        <f t="shared" si="13"/>
        <v>0</v>
      </c>
      <c r="N175">
        <f t="shared" si="14"/>
        <v>0</v>
      </c>
      <c r="O175">
        <f t="shared" si="15"/>
        <v>0</v>
      </c>
      <c r="P175">
        <f t="shared" si="16"/>
        <v>26</v>
      </c>
      <c r="Q175">
        <f>VLOOKUP(C175,Locs!A:C,3,0)</f>
        <v>25</v>
      </c>
      <c r="R175">
        <f>VLOOKUP(C175,Locs!A:F,6,0)</f>
        <v>1</v>
      </c>
      <c r="S175" t="s">
        <v>441</v>
      </c>
      <c r="T175">
        <v>25</v>
      </c>
    </row>
    <row r="176" spans="1:20" x14ac:dyDescent="0.45">
      <c r="A176">
        <v>170</v>
      </c>
      <c r="B176" t="str">
        <f t="shared" si="17"/>
        <v>task_id_284.dfy-4</v>
      </c>
      <c r="C176" t="s">
        <v>28</v>
      </c>
      <c r="D176">
        <v>4</v>
      </c>
      <c r="E176">
        <v>0</v>
      </c>
      <c r="F176">
        <v>14.160399999999999</v>
      </c>
      <c r="G176">
        <v>1.3009999999999999</v>
      </c>
      <c r="H176">
        <v>14.138500000000001</v>
      </c>
      <c r="I176">
        <v>1</v>
      </c>
      <c r="J176">
        <v>0</v>
      </c>
      <c r="K176">
        <v>0</v>
      </c>
      <c r="L176">
        <f t="shared" si="12"/>
        <v>0</v>
      </c>
      <c r="M176">
        <f t="shared" si="13"/>
        <v>0</v>
      </c>
      <c r="N176">
        <f t="shared" si="14"/>
        <v>0</v>
      </c>
      <c r="O176">
        <f t="shared" si="15"/>
        <v>0</v>
      </c>
      <c r="P176">
        <f t="shared" si="16"/>
        <v>25</v>
      </c>
      <c r="Q176">
        <f>VLOOKUP(C176,Locs!A:C,3,0)</f>
        <v>25</v>
      </c>
      <c r="R176">
        <f>VLOOKUP(C176,Locs!A:F,6,0)</f>
        <v>1</v>
      </c>
      <c r="S176" t="s">
        <v>1127</v>
      </c>
      <c r="T176">
        <v>25</v>
      </c>
    </row>
    <row r="177" spans="1:20" x14ac:dyDescent="0.45">
      <c r="A177">
        <v>171</v>
      </c>
      <c r="B177" t="str">
        <f t="shared" si="17"/>
        <v>task_id_284.dfy-5</v>
      </c>
      <c r="C177" t="s">
        <v>28</v>
      </c>
      <c r="D177">
        <v>5</v>
      </c>
      <c r="E177">
        <v>-1</v>
      </c>
      <c r="F177">
        <v>30.283799999999999</v>
      </c>
      <c r="G177">
        <v>0.35730000000000001</v>
      </c>
      <c r="H177">
        <v>30.281500000000001</v>
      </c>
      <c r="I177">
        <v>-1</v>
      </c>
      <c r="J177">
        <v>-1</v>
      </c>
      <c r="K177">
        <v>-1</v>
      </c>
      <c r="L177">
        <f t="shared" si="12"/>
        <v>0</v>
      </c>
      <c r="M177">
        <f t="shared" si="13"/>
        <v>0</v>
      </c>
      <c r="N177">
        <f t="shared" si="14"/>
        <v>0</v>
      </c>
      <c r="O177">
        <f t="shared" si="15"/>
        <v>0</v>
      </c>
      <c r="P177">
        <f t="shared" si="16"/>
        <v>29</v>
      </c>
      <c r="Q177">
        <f>VLOOKUP(C177,Locs!A:C,3,0)</f>
        <v>25</v>
      </c>
      <c r="R177">
        <f>VLOOKUP(C177,Locs!A:F,6,0)</f>
        <v>1</v>
      </c>
      <c r="S177" t="s">
        <v>1128</v>
      </c>
      <c r="T177">
        <v>25</v>
      </c>
    </row>
    <row r="178" spans="1:20" x14ac:dyDescent="0.45">
      <c r="A178">
        <v>172</v>
      </c>
      <c r="B178" t="str">
        <f t="shared" si="17"/>
        <v>task_id_290.dfy-1</v>
      </c>
      <c r="C178" t="s">
        <v>29</v>
      </c>
      <c r="D178">
        <v>1</v>
      </c>
      <c r="E178">
        <v>0</v>
      </c>
      <c r="F178">
        <v>9.6125000000000007</v>
      </c>
      <c r="G178">
        <v>0.89219999999999999</v>
      </c>
      <c r="H178">
        <v>9.5904000000000007</v>
      </c>
      <c r="I178">
        <v>1</v>
      </c>
      <c r="J178">
        <v>0</v>
      </c>
      <c r="K178">
        <v>0</v>
      </c>
      <c r="L178">
        <f t="shared" si="12"/>
        <v>0</v>
      </c>
      <c r="M178">
        <f t="shared" si="13"/>
        <v>0</v>
      </c>
      <c r="N178">
        <f t="shared" si="14"/>
        <v>0</v>
      </c>
      <c r="O178">
        <f t="shared" si="15"/>
        <v>0</v>
      </c>
      <c r="P178">
        <f t="shared" si="16"/>
        <v>25</v>
      </c>
      <c r="Q178">
        <f>VLOOKUP(C178,Locs!A:C,3,0)</f>
        <v>24</v>
      </c>
      <c r="R178">
        <f>VLOOKUP(C178,Locs!A:F,6,0)</f>
        <v>0</v>
      </c>
      <c r="S178" t="s">
        <v>442</v>
      </c>
      <c r="T178">
        <v>143</v>
      </c>
    </row>
    <row r="179" spans="1:20" x14ac:dyDescent="0.45">
      <c r="A179">
        <v>173</v>
      </c>
      <c r="B179" t="str">
        <f t="shared" si="17"/>
        <v>task_id_290.dfy-2</v>
      </c>
      <c r="C179" t="s">
        <v>29</v>
      </c>
      <c r="D179">
        <v>2</v>
      </c>
      <c r="E179">
        <v>0</v>
      </c>
      <c r="F179">
        <v>9.0687999999999995</v>
      </c>
      <c r="G179">
        <v>0.84899999999999998</v>
      </c>
      <c r="H179">
        <v>9.0675000000000008</v>
      </c>
      <c r="I179">
        <v>1</v>
      </c>
      <c r="J179">
        <v>0</v>
      </c>
      <c r="K179">
        <v>0</v>
      </c>
      <c r="L179">
        <f t="shared" si="12"/>
        <v>0</v>
      </c>
      <c r="M179">
        <f t="shared" si="13"/>
        <v>0</v>
      </c>
      <c r="N179">
        <f t="shared" si="14"/>
        <v>0</v>
      </c>
      <c r="O179">
        <f t="shared" si="15"/>
        <v>0</v>
      </c>
      <c r="P179">
        <f t="shared" si="16"/>
        <v>25</v>
      </c>
      <c r="Q179">
        <f>VLOOKUP(C179,Locs!A:C,3,0)</f>
        <v>24</v>
      </c>
      <c r="R179">
        <f>VLOOKUP(C179,Locs!A:F,6,0)</f>
        <v>0</v>
      </c>
      <c r="S179" t="s">
        <v>443</v>
      </c>
      <c r="T179">
        <v>28</v>
      </c>
    </row>
    <row r="180" spans="1:20" x14ac:dyDescent="0.45">
      <c r="A180">
        <v>174</v>
      </c>
      <c r="B180" t="str">
        <f t="shared" si="17"/>
        <v>task_id_290.dfy-3</v>
      </c>
      <c r="C180" t="s">
        <v>29</v>
      </c>
      <c r="D180">
        <v>3</v>
      </c>
      <c r="E180">
        <v>0</v>
      </c>
      <c r="F180">
        <v>9.8588000000000005</v>
      </c>
      <c r="G180">
        <v>0.87670000000000003</v>
      </c>
      <c r="H180">
        <v>9.8566000000000003</v>
      </c>
      <c r="I180">
        <v>1</v>
      </c>
      <c r="J180">
        <v>0</v>
      </c>
      <c r="K180">
        <v>0</v>
      </c>
      <c r="L180">
        <f t="shared" si="12"/>
        <v>0</v>
      </c>
      <c r="M180">
        <f t="shared" si="13"/>
        <v>0</v>
      </c>
      <c r="N180">
        <f t="shared" si="14"/>
        <v>0</v>
      </c>
      <c r="O180">
        <f t="shared" si="15"/>
        <v>0</v>
      </c>
      <c r="P180">
        <f t="shared" si="16"/>
        <v>25</v>
      </c>
      <c r="Q180">
        <f>VLOOKUP(C180,Locs!A:C,3,0)</f>
        <v>24</v>
      </c>
      <c r="R180">
        <f>VLOOKUP(C180,Locs!A:F,6,0)</f>
        <v>0</v>
      </c>
      <c r="S180" t="s">
        <v>444</v>
      </c>
      <c r="T180">
        <v>39</v>
      </c>
    </row>
    <row r="181" spans="1:20" x14ac:dyDescent="0.45">
      <c r="A181">
        <v>175</v>
      </c>
      <c r="B181" t="str">
        <f t="shared" si="17"/>
        <v>task_id_290.dfy-4</v>
      </c>
      <c r="C181" t="s">
        <v>29</v>
      </c>
      <c r="D181">
        <v>4</v>
      </c>
      <c r="E181">
        <v>0</v>
      </c>
      <c r="F181">
        <v>17.457100000000001</v>
      </c>
      <c r="G181">
        <v>1.248</v>
      </c>
      <c r="H181">
        <v>17.453499999999998</v>
      </c>
      <c r="I181">
        <v>1</v>
      </c>
      <c r="J181">
        <v>0</v>
      </c>
      <c r="K181">
        <v>0</v>
      </c>
      <c r="L181">
        <f t="shared" si="12"/>
        <v>0</v>
      </c>
      <c r="M181">
        <f t="shared" si="13"/>
        <v>0</v>
      </c>
      <c r="N181">
        <f t="shared" si="14"/>
        <v>0</v>
      </c>
      <c r="O181">
        <f t="shared" si="15"/>
        <v>0</v>
      </c>
      <c r="P181">
        <f t="shared" si="16"/>
        <v>25</v>
      </c>
      <c r="Q181">
        <f>VLOOKUP(C181,Locs!A:C,3,0)</f>
        <v>24</v>
      </c>
      <c r="R181">
        <f>VLOOKUP(C181,Locs!A:F,6,0)</f>
        <v>0</v>
      </c>
      <c r="S181" t="s">
        <v>445</v>
      </c>
      <c r="T181">
        <v>24</v>
      </c>
    </row>
    <row r="182" spans="1:20" x14ac:dyDescent="0.45">
      <c r="A182">
        <v>176</v>
      </c>
      <c r="B182" t="str">
        <f t="shared" si="17"/>
        <v>task_id_290.dfy-5</v>
      </c>
      <c r="C182" t="s">
        <v>29</v>
      </c>
      <c r="D182">
        <v>5</v>
      </c>
      <c r="E182">
        <v>0</v>
      </c>
      <c r="F182">
        <v>18.6387</v>
      </c>
      <c r="G182">
        <v>1.3348</v>
      </c>
      <c r="H182">
        <v>18.6342</v>
      </c>
      <c r="I182">
        <v>1</v>
      </c>
      <c r="J182">
        <v>0</v>
      </c>
      <c r="K182">
        <v>0</v>
      </c>
      <c r="L182">
        <f t="shared" si="12"/>
        <v>0</v>
      </c>
      <c r="M182">
        <f t="shared" si="13"/>
        <v>0</v>
      </c>
      <c r="N182">
        <f t="shared" si="14"/>
        <v>0</v>
      </c>
      <c r="O182">
        <f t="shared" si="15"/>
        <v>0</v>
      </c>
      <c r="P182">
        <f t="shared" si="16"/>
        <v>25</v>
      </c>
      <c r="Q182">
        <f>VLOOKUP(C182,Locs!A:C,3,0)</f>
        <v>24</v>
      </c>
      <c r="R182">
        <f>VLOOKUP(C182,Locs!A:F,6,0)</f>
        <v>0</v>
      </c>
      <c r="S182" t="s">
        <v>446</v>
      </c>
      <c r="T182">
        <v>24</v>
      </c>
    </row>
    <row r="183" spans="1:20" x14ac:dyDescent="0.45">
      <c r="A183">
        <v>177</v>
      </c>
      <c r="B183" t="str">
        <f t="shared" si="17"/>
        <v>task_id_3.dfy-1</v>
      </c>
      <c r="C183" t="s">
        <v>30</v>
      </c>
      <c r="D183">
        <v>1</v>
      </c>
      <c r="E183">
        <v>0</v>
      </c>
      <c r="F183">
        <v>12.149699999999999</v>
      </c>
      <c r="G183">
        <v>0.81159999999999999</v>
      </c>
      <c r="H183">
        <v>12.1281</v>
      </c>
      <c r="I183">
        <v>1</v>
      </c>
      <c r="J183">
        <v>0</v>
      </c>
      <c r="K183">
        <v>0</v>
      </c>
      <c r="L183">
        <f t="shared" si="12"/>
        <v>0</v>
      </c>
      <c r="M183">
        <f t="shared" si="13"/>
        <v>0</v>
      </c>
      <c r="N183">
        <f t="shared" si="14"/>
        <v>0</v>
      </c>
      <c r="O183">
        <f t="shared" si="15"/>
        <v>0</v>
      </c>
      <c r="P183">
        <f t="shared" si="16"/>
        <v>30</v>
      </c>
      <c r="Q183">
        <f>VLOOKUP(C183,Locs!A:C,3,0)</f>
        <v>23</v>
      </c>
      <c r="R183">
        <f>VLOOKUP(C183,Locs!A:F,6,0)</f>
        <v>2</v>
      </c>
      <c r="S183" t="s">
        <v>447</v>
      </c>
      <c r="T183">
        <v>23</v>
      </c>
    </row>
    <row r="184" spans="1:20" x14ac:dyDescent="0.45">
      <c r="A184">
        <v>178</v>
      </c>
      <c r="B184" t="str">
        <f t="shared" si="17"/>
        <v>task_id_3.dfy-2</v>
      </c>
      <c r="C184" t="s">
        <v>30</v>
      </c>
      <c r="D184">
        <v>2</v>
      </c>
      <c r="E184">
        <v>0</v>
      </c>
      <c r="F184">
        <v>9.0283999999999995</v>
      </c>
      <c r="G184">
        <v>0.93200000000000005</v>
      </c>
      <c r="H184">
        <v>9.0258000000000003</v>
      </c>
      <c r="I184">
        <v>1</v>
      </c>
      <c r="J184">
        <v>0</v>
      </c>
      <c r="K184">
        <v>0</v>
      </c>
      <c r="L184">
        <f t="shared" si="12"/>
        <v>0</v>
      </c>
      <c r="M184">
        <f t="shared" si="13"/>
        <v>0</v>
      </c>
      <c r="N184">
        <f t="shared" si="14"/>
        <v>0</v>
      </c>
      <c r="O184">
        <f t="shared" si="15"/>
        <v>0</v>
      </c>
      <c r="P184">
        <f t="shared" si="16"/>
        <v>28</v>
      </c>
      <c r="Q184">
        <f>VLOOKUP(C184,Locs!A:C,3,0)</f>
        <v>23</v>
      </c>
      <c r="R184">
        <f>VLOOKUP(C184,Locs!A:F,6,0)</f>
        <v>2</v>
      </c>
      <c r="S184" t="s">
        <v>448</v>
      </c>
      <c r="T184">
        <v>20</v>
      </c>
    </row>
    <row r="185" spans="1:20" x14ac:dyDescent="0.45">
      <c r="A185">
        <v>179</v>
      </c>
      <c r="B185" t="str">
        <f t="shared" si="17"/>
        <v>task_id_3.dfy-3</v>
      </c>
      <c r="C185" t="s">
        <v>30</v>
      </c>
      <c r="D185">
        <v>3</v>
      </c>
      <c r="E185">
        <v>0</v>
      </c>
      <c r="F185">
        <v>13.392899999999999</v>
      </c>
      <c r="G185">
        <v>0.91359999999999997</v>
      </c>
      <c r="H185">
        <v>13.3908</v>
      </c>
      <c r="I185">
        <v>1</v>
      </c>
      <c r="J185">
        <v>0</v>
      </c>
      <c r="K185">
        <v>0</v>
      </c>
      <c r="L185">
        <f t="shared" si="12"/>
        <v>0</v>
      </c>
      <c r="M185">
        <f t="shared" si="13"/>
        <v>0</v>
      </c>
      <c r="N185">
        <f t="shared" si="14"/>
        <v>0</v>
      </c>
      <c r="O185">
        <f t="shared" si="15"/>
        <v>0</v>
      </c>
      <c r="P185">
        <f t="shared" si="16"/>
        <v>25</v>
      </c>
      <c r="Q185">
        <f>VLOOKUP(C185,Locs!A:C,3,0)</f>
        <v>23</v>
      </c>
      <c r="R185">
        <f>VLOOKUP(C185,Locs!A:F,6,0)</f>
        <v>2</v>
      </c>
      <c r="S185" t="s">
        <v>449</v>
      </c>
      <c r="T185">
        <v>25</v>
      </c>
    </row>
    <row r="186" spans="1:20" x14ac:dyDescent="0.45">
      <c r="A186">
        <v>180</v>
      </c>
      <c r="B186" t="str">
        <f t="shared" si="17"/>
        <v>task_id_3.dfy-4</v>
      </c>
      <c r="C186" t="s">
        <v>30</v>
      </c>
      <c r="D186">
        <v>4</v>
      </c>
      <c r="E186">
        <v>0</v>
      </c>
      <c r="F186">
        <v>17.629200000000001</v>
      </c>
      <c r="G186">
        <v>1.2250000000000001</v>
      </c>
      <c r="H186">
        <v>17.624700000000001</v>
      </c>
      <c r="I186">
        <v>1</v>
      </c>
      <c r="J186">
        <v>0</v>
      </c>
      <c r="K186">
        <v>0</v>
      </c>
      <c r="L186">
        <f t="shared" si="12"/>
        <v>0</v>
      </c>
      <c r="M186">
        <f t="shared" si="13"/>
        <v>0</v>
      </c>
      <c r="N186">
        <f t="shared" si="14"/>
        <v>0</v>
      </c>
      <c r="O186">
        <f t="shared" si="15"/>
        <v>0</v>
      </c>
      <c r="P186">
        <f t="shared" si="16"/>
        <v>22</v>
      </c>
      <c r="Q186">
        <f>VLOOKUP(C186,Locs!A:C,3,0)</f>
        <v>23</v>
      </c>
      <c r="R186">
        <f>VLOOKUP(C186,Locs!A:F,6,0)</f>
        <v>2</v>
      </c>
      <c r="S186" t="s">
        <v>450</v>
      </c>
      <c r="T186">
        <v>20</v>
      </c>
    </row>
    <row r="187" spans="1:20" x14ac:dyDescent="0.45">
      <c r="A187">
        <v>181</v>
      </c>
      <c r="B187" t="str">
        <f t="shared" si="17"/>
        <v>task_id_3.dfy-5</v>
      </c>
      <c r="C187" t="s">
        <v>30</v>
      </c>
      <c r="D187">
        <v>5</v>
      </c>
      <c r="E187">
        <v>0</v>
      </c>
      <c r="F187">
        <v>22.2364</v>
      </c>
      <c r="G187">
        <v>1.3075000000000001</v>
      </c>
      <c r="H187">
        <v>22.233799999999999</v>
      </c>
      <c r="I187">
        <v>1</v>
      </c>
      <c r="J187">
        <v>0</v>
      </c>
      <c r="K187">
        <v>0</v>
      </c>
      <c r="L187">
        <f t="shared" si="12"/>
        <v>0</v>
      </c>
      <c r="M187">
        <f t="shared" si="13"/>
        <v>0</v>
      </c>
      <c r="N187">
        <f t="shared" si="14"/>
        <v>0</v>
      </c>
      <c r="O187">
        <f t="shared" si="15"/>
        <v>0</v>
      </c>
      <c r="P187">
        <f t="shared" si="16"/>
        <v>24</v>
      </c>
      <c r="Q187">
        <f>VLOOKUP(C187,Locs!A:C,3,0)</f>
        <v>23</v>
      </c>
      <c r="R187">
        <f>VLOOKUP(C187,Locs!A:F,6,0)</f>
        <v>2</v>
      </c>
      <c r="S187" t="s">
        <v>451</v>
      </c>
      <c r="T187">
        <v>30</v>
      </c>
    </row>
    <row r="188" spans="1:20" x14ac:dyDescent="0.45">
      <c r="A188">
        <v>182</v>
      </c>
      <c r="B188" t="str">
        <f t="shared" si="17"/>
        <v>task_id_310.dfy-1</v>
      </c>
      <c r="C188" t="s">
        <v>31</v>
      </c>
      <c r="D188">
        <v>1</v>
      </c>
      <c r="E188">
        <v>-1</v>
      </c>
      <c r="F188">
        <v>17.704599999999999</v>
      </c>
      <c r="G188">
        <v>0.29199999999999998</v>
      </c>
      <c r="H188">
        <v>17.688300000000002</v>
      </c>
      <c r="I188">
        <v>-1</v>
      </c>
      <c r="J188">
        <v>-1</v>
      </c>
      <c r="K188">
        <v>-1</v>
      </c>
      <c r="L188">
        <f t="shared" si="12"/>
        <v>2</v>
      </c>
      <c r="M188">
        <f t="shared" si="13"/>
        <v>2</v>
      </c>
      <c r="N188">
        <f t="shared" si="14"/>
        <v>1</v>
      </c>
      <c r="O188">
        <f t="shared" si="15"/>
        <v>1</v>
      </c>
      <c r="P188">
        <f t="shared" si="16"/>
        <v>24</v>
      </c>
      <c r="Q188">
        <f>VLOOKUP(C188,Locs!A:C,3,0)</f>
        <v>21</v>
      </c>
      <c r="R188">
        <f>VLOOKUP(C188,Locs!A:F,6,0)</f>
        <v>0</v>
      </c>
      <c r="S188" t="s">
        <v>452</v>
      </c>
      <c r="T188">
        <v>28</v>
      </c>
    </row>
    <row r="189" spans="1:20" x14ac:dyDescent="0.45">
      <c r="A189">
        <v>183</v>
      </c>
      <c r="B189" t="str">
        <f t="shared" si="17"/>
        <v>task_id_310.dfy-2</v>
      </c>
      <c r="C189" t="s">
        <v>31</v>
      </c>
      <c r="D189">
        <v>2</v>
      </c>
      <c r="E189">
        <v>1</v>
      </c>
      <c r="F189">
        <v>8.5</v>
      </c>
      <c r="G189">
        <v>0.82850000000000001</v>
      </c>
      <c r="H189">
        <v>8.4979999999999993</v>
      </c>
      <c r="I189">
        <v>1</v>
      </c>
      <c r="J189">
        <v>1</v>
      </c>
      <c r="K189">
        <v>1</v>
      </c>
      <c r="L189">
        <f t="shared" si="12"/>
        <v>2</v>
      </c>
      <c r="M189">
        <f t="shared" si="13"/>
        <v>2</v>
      </c>
      <c r="N189">
        <f t="shared" si="14"/>
        <v>1</v>
      </c>
      <c r="O189">
        <f t="shared" si="15"/>
        <v>1</v>
      </c>
      <c r="P189">
        <f t="shared" si="16"/>
        <v>24</v>
      </c>
      <c r="Q189">
        <f>VLOOKUP(C189,Locs!A:C,3,0)</f>
        <v>21</v>
      </c>
      <c r="R189">
        <f>VLOOKUP(C189,Locs!A:F,6,0)</f>
        <v>0</v>
      </c>
      <c r="S189" t="s">
        <v>453</v>
      </c>
      <c r="T189">
        <v>25</v>
      </c>
    </row>
    <row r="190" spans="1:20" x14ac:dyDescent="0.45">
      <c r="A190">
        <v>184</v>
      </c>
      <c r="B190" t="str">
        <f t="shared" si="17"/>
        <v>task_id_310.dfy-3</v>
      </c>
      <c r="C190" t="s">
        <v>31</v>
      </c>
      <c r="D190">
        <v>3</v>
      </c>
      <c r="E190">
        <v>1</v>
      </c>
      <c r="F190">
        <v>10.177899999999999</v>
      </c>
      <c r="G190">
        <v>0.89190000000000003</v>
      </c>
      <c r="H190">
        <v>10.176500000000001</v>
      </c>
      <c r="I190">
        <v>1</v>
      </c>
      <c r="J190">
        <v>1</v>
      </c>
      <c r="K190">
        <v>1</v>
      </c>
      <c r="L190">
        <f t="shared" si="12"/>
        <v>2</v>
      </c>
      <c r="M190">
        <f t="shared" si="13"/>
        <v>2</v>
      </c>
      <c r="N190">
        <f t="shared" si="14"/>
        <v>1</v>
      </c>
      <c r="O190">
        <f t="shared" si="15"/>
        <v>1</v>
      </c>
      <c r="P190">
        <f t="shared" si="16"/>
        <v>23</v>
      </c>
      <c r="Q190">
        <f>VLOOKUP(C190,Locs!A:C,3,0)</f>
        <v>21</v>
      </c>
      <c r="R190">
        <f>VLOOKUP(C190,Locs!A:F,6,0)</f>
        <v>0</v>
      </c>
      <c r="S190" t="s">
        <v>1062</v>
      </c>
      <c r="T190">
        <v>22</v>
      </c>
    </row>
    <row r="191" spans="1:20" x14ac:dyDescent="0.45">
      <c r="A191">
        <v>185</v>
      </c>
      <c r="B191" t="str">
        <f t="shared" si="17"/>
        <v>task_id_399.dfy-1</v>
      </c>
      <c r="C191" t="s">
        <v>32</v>
      </c>
      <c r="D191">
        <v>1</v>
      </c>
      <c r="E191">
        <v>1</v>
      </c>
      <c r="F191">
        <v>5.9421999999999997</v>
      </c>
      <c r="G191">
        <v>0.90069999999999995</v>
      </c>
      <c r="H191">
        <v>5.9297000000000004</v>
      </c>
      <c r="I191">
        <v>1</v>
      </c>
      <c r="J191">
        <v>1</v>
      </c>
      <c r="K191">
        <v>1</v>
      </c>
      <c r="L191">
        <f t="shared" si="12"/>
        <v>2</v>
      </c>
      <c r="M191">
        <f t="shared" si="13"/>
        <v>1</v>
      </c>
      <c r="N191">
        <f t="shared" si="14"/>
        <v>1</v>
      </c>
      <c r="O191">
        <f t="shared" si="15"/>
        <v>1</v>
      </c>
      <c r="P191">
        <f t="shared" si="16"/>
        <v>20</v>
      </c>
      <c r="Q191">
        <f>VLOOKUP(C191,Locs!A:C,3,0)</f>
        <v>19</v>
      </c>
      <c r="R191">
        <f>VLOOKUP(C191,Locs!A:F,6,0)</f>
        <v>0</v>
      </c>
      <c r="S191" t="s">
        <v>1063</v>
      </c>
      <c r="T191">
        <v>24</v>
      </c>
    </row>
    <row r="192" spans="1:20" x14ac:dyDescent="0.45">
      <c r="A192">
        <v>186</v>
      </c>
      <c r="B192" t="str">
        <f t="shared" si="17"/>
        <v>task_id_399.dfy-2</v>
      </c>
      <c r="C192" t="s">
        <v>32</v>
      </c>
      <c r="D192">
        <v>2</v>
      </c>
      <c r="E192">
        <v>-1</v>
      </c>
      <c r="F192">
        <v>10.5806</v>
      </c>
      <c r="G192">
        <v>0.27250000000000002</v>
      </c>
      <c r="H192">
        <v>10.579000000000001</v>
      </c>
      <c r="I192">
        <v>-1</v>
      </c>
      <c r="J192">
        <v>-1</v>
      </c>
      <c r="K192">
        <v>-1</v>
      </c>
      <c r="L192">
        <f t="shared" si="12"/>
        <v>2</v>
      </c>
      <c r="M192">
        <f t="shared" si="13"/>
        <v>1</v>
      </c>
      <c r="N192">
        <f t="shared" si="14"/>
        <v>1</v>
      </c>
      <c r="O192">
        <f t="shared" si="15"/>
        <v>1</v>
      </c>
      <c r="P192">
        <f t="shared" si="16"/>
        <v>25</v>
      </c>
      <c r="Q192">
        <f>VLOOKUP(C192,Locs!A:C,3,0)</f>
        <v>19</v>
      </c>
      <c r="R192">
        <f>VLOOKUP(C192,Locs!A:F,6,0)</f>
        <v>0</v>
      </c>
      <c r="S192" t="s">
        <v>454</v>
      </c>
      <c r="T192">
        <v>47</v>
      </c>
    </row>
    <row r="193" spans="1:20" x14ac:dyDescent="0.45">
      <c r="A193">
        <v>187</v>
      </c>
      <c r="B193" t="str">
        <f t="shared" si="17"/>
        <v>task_id_399.dfy-3</v>
      </c>
      <c r="C193" t="s">
        <v>32</v>
      </c>
      <c r="D193">
        <v>3</v>
      </c>
      <c r="E193">
        <v>1</v>
      </c>
      <c r="F193">
        <v>8.1770999999999994</v>
      </c>
      <c r="G193">
        <v>0.82250000000000001</v>
      </c>
      <c r="H193">
        <v>8.1751000000000005</v>
      </c>
      <c r="I193">
        <v>1</v>
      </c>
      <c r="J193">
        <v>1</v>
      </c>
      <c r="K193">
        <v>1</v>
      </c>
      <c r="L193">
        <f t="shared" si="12"/>
        <v>2</v>
      </c>
      <c r="M193">
        <f t="shared" si="13"/>
        <v>1</v>
      </c>
      <c r="N193">
        <f t="shared" si="14"/>
        <v>1</v>
      </c>
      <c r="O193">
        <f t="shared" si="15"/>
        <v>1</v>
      </c>
      <c r="P193">
        <f t="shared" si="16"/>
        <v>20</v>
      </c>
      <c r="Q193">
        <f>VLOOKUP(C193,Locs!A:C,3,0)</f>
        <v>19</v>
      </c>
      <c r="R193">
        <f>VLOOKUP(C193,Locs!A:F,6,0)</f>
        <v>0</v>
      </c>
      <c r="S193" t="s">
        <v>455</v>
      </c>
      <c r="T193">
        <v>44</v>
      </c>
    </row>
    <row r="194" spans="1:20" x14ac:dyDescent="0.45">
      <c r="A194">
        <v>188</v>
      </c>
      <c r="B194" t="str">
        <f t="shared" si="17"/>
        <v>task_id_401.dfy-1</v>
      </c>
      <c r="C194" t="s">
        <v>33</v>
      </c>
      <c r="D194">
        <v>1</v>
      </c>
      <c r="E194">
        <v>-1</v>
      </c>
      <c r="F194">
        <v>10.6997</v>
      </c>
      <c r="G194">
        <v>0.25419999999999998</v>
      </c>
      <c r="H194">
        <v>10.6767</v>
      </c>
      <c r="I194">
        <v>-1</v>
      </c>
      <c r="J194">
        <v>-1</v>
      </c>
      <c r="K194">
        <v>-1</v>
      </c>
      <c r="L194">
        <f t="shared" si="12"/>
        <v>0</v>
      </c>
      <c r="M194">
        <f t="shared" si="13"/>
        <v>0</v>
      </c>
      <c r="N194">
        <f t="shared" si="14"/>
        <v>0</v>
      </c>
      <c r="O194">
        <f t="shared" si="15"/>
        <v>0</v>
      </c>
      <c r="P194">
        <f t="shared" si="16"/>
        <v>47</v>
      </c>
      <c r="Q194">
        <f>VLOOKUP(C194,Locs!A:C,3,0)</f>
        <v>42</v>
      </c>
      <c r="R194">
        <f>VLOOKUP(C194,Locs!A:F,6,0)</f>
        <v>4</v>
      </c>
      <c r="S194" t="s">
        <v>456</v>
      </c>
      <c r="T194">
        <v>45</v>
      </c>
    </row>
    <row r="195" spans="1:20" x14ac:dyDescent="0.45">
      <c r="A195">
        <v>189</v>
      </c>
      <c r="B195" t="str">
        <f t="shared" si="17"/>
        <v>task_id_401.dfy-2</v>
      </c>
      <c r="C195" t="s">
        <v>33</v>
      </c>
      <c r="D195">
        <v>2</v>
      </c>
      <c r="E195">
        <v>0</v>
      </c>
      <c r="F195">
        <v>13.020300000000001</v>
      </c>
      <c r="G195">
        <v>1.7475000000000001</v>
      </c>
      <c r="H195">
        <v>13.0184</v>
      </c>
      <c r="I195">
        <v>0</v>
      </c>
      <c r="J195">
        <v>0</v>
      </c>
      <c r="K195">
        <v>0</v>
      </c>
      <c r="L195">
        <f t="shared" ref="L195:L258" si="18">COUNTIFS(C:C,C195,E:E,1)</f>
        <v>0</v>
      </c>
      <c r="M195">
        <f t="shared" ref="M195:M258" si="19">_xlfn.MINIFS(D:D,C:C,C195,E:E,1)</f>
        <v>0</v>
      </c>
      <c r="N195">
        <f t="shared" ref="N195:N258" si="20">CHOOSE(L195+1,0,2/3,1,1)</f>
        <v>0</v>
      </c>
      <c r="O195">
        <f t="shared" ref="O195:O258" si="21">IF(L195&gt;0,1,0)</f>
        <v>0</v>
      </c>
      <c r="P195">
        <f t="shared" ref="P195:P258" si="22">VLOOKUP(LEFT(C195,LEN(C195)-4)&amp;"_"&amp;D195&amp;"_llm.dfy",S:T,2,0)</f>
        <v>44</v>
      </c>
      <c r="Q195">
        <f>VLOOKUP(C195,Locs!A:C,3,0)</f>
        <v>42</v>
      </c>
      <c r="R195">
        <f>VLOOKUP(C195,Locs!A:F,6,0)</f>
        <v>4</v>
      </c>
      <c r="S195" t="s">
        <v>731</v>
      </c>
      <c r="T195">
        <v>51</v>
      </c>
    </row>
    <row r="196" spans="1:20" x14ac:dyDescent="0.45">
      <c r="A196">
        <v>190</v>
      </c>
      <c r="B196" t="str">
        <f t="shared" si="17"/>
        <v>task_id_401.dfy-3</v>
      </c>
      <c r="C196" t="s">
        <v>33</v>
      </c>
      <c r="D196">
        <v>3</v>
      </c>
      <c r="E196">
        <v>-1</v>
      </c>
      <c r="F196">
        <v>11.613200000000001</v>
      </c>
      <c r="G196">
        <v>0.26919999999999999</v>
      </c>
      <c r="H196">
        <v>11.611499999999999</v>
      </c>
      <c r="I196">
        <v>-1</v>
      </c>
      <c r="J196">
        <v>-1</v>
      </c>
      <c r="K196">
        <v>-1</v>
      </c>
      <c r="L196">
        <f t="shared" si="18"/>
        <v>0</v>
      </c>
      <c r="M196">
        <f t="shared" si="19"/>
        <v>0</v>
      </c>
      <c r="N196">
        <f t="shared" si="20"/>
        <v>0</v>
      </c>
      <c r="O196">
        <f t="shared" si="21"/>
        <v>0</v>
      </c>
      <c r="P196">
        <f t="shared" si="22"/>
        <v>45</v>
      </c>
      <c r="Q196">
        <f>VLOOKUP(C196,Locs!A:C,3,0)</f>
        <v>42</v>
      </c>
      <c r="R196">
        <f>VLOOKUP(C196,Locs!A:F,6,0)</f>
        <v>4</v>
      </c>
      <c r="S196" t="s">
        <v>732</v>
      </c>
      <c r="T196">
        <v>38</v>
      </c>
    </row>
    <row r="197" spans="1:20" x14ac:dyDescent="0.45">
      <c r="A197">
        <v>191</v>
      </c>
      <c r="B197" t="str">
        <f t="shared" si="17"/>
        <v>task_id_401.dfy-4</v>
      </c>
      <c r="C197" t="s">
        <v>33</v>
      </c>
      <c r="D197">
        <v>4</v>
      </c>
      <c r="E197">
        <v>-1</v>
      </c>
      <c r="F197">
        <v>21.635100000000001</v>
      </c>
      <c r="G197">
        <v>0.40770000000000001</v>
      </c>
      <c r="H197">
        <v>21.631799999999998</v>
      </c>
      <c r="I197">
        <v>-1</v>
      </c>
      <c r="J197">
        <v>-1</v>
      </c>
      <c r="K197">
        <v>-1</v>
      </c>
      <c r="L197">
        <f t="shared" si="18"/>
        <v>0</v>
      </c>
      <c r="M197">
        <f t="shared" si="19"/>
        <v>0</v>
      </c>
      <c r="N197">
        <f t="shared" si="20"/>
        <v>0</v>
      </c>
      <c r="O197">
        <f t="shared" si="21"/>
        <v>0</v>
      </c>
      <c r="P197">
        <f t="shared" si="22"/>
        <v>51</v>
      </c>
      <c r="Q197">
        <f>VLOOKUP(C197,Locs!A:C,3,0)</f>
        <v>42</v>
      </c>
      <c r="R197">
        <f>VLOOKUP(C197,Locs!A:F,6,0)</f>
        <v>4</v>
      </c>
      <c r="S197" t="s">
        <v>457</v>
      </c>
      <c r="T197">
        <v>29</v>
      </c>
    </row>
    <row r="198" spans="1:20" x14ac:dyDescent="0.45">
      <c r="A198">
        <v>192</v>
      </c>
      <c r="B198" t="str">
        <f t="shared" si="17"/>
        <v>task_id_401.dfy-5</v>
      </c>
      <c r="C198" t="s">
        <v>33</v>
      </c>
      <c r="D198">
        <v>5</v>
      </c>
      <c r="E198">
        <v>0</v>
      </c>
      <c r="F198">
        <v>14.6432</v>
      </c>
      <c r="G198">
        <v>2.2745000000000002</v>
      </c>
      <c r="H198">
        <v>14.6409</v>
      </c>
      <c r="I198">
        <v>1</v>
      </c>
      <c r="J198">
        <v>0</v>
      </c>
      <c r="K198">
        <v>0</v>
      </c>
      <c r="L198">
        <f t="shared" si="18"/>
        <v>0</v>
      </c>
      <c r="M198">
        <f t="shared" si="19"/>
        <v>0</v>
      </c>
      <c r="N198">
        <f t="shared" si="20"/>
        <v>0</v>
      </c>
      <c r="O198">
        <f t="shared" si="21"/>
        <v>0</v>
      </c>
      <c r="P198">
        <f t="shared" si="22"/>
        <v>38</v>
      </c>
      <c r="Q198">
        <f>VLOOKUP(C198,Locs!A:C,3,0)</f>
        <v>42</v>
      </c>
      <c r="R198">
        <f>VLOOKUP(C198,Locs!A:F,6,0)</f>
        <v>4</v>
      </c>
      <c r="S198" t="s">
        <v>458</v>
      </c>
      <c r="T198">
        <v>35</v>
      </c>
    </row>
    <row r="199" spans="1:20" x14ac:dyDescent="0.45">
      <c r="A199">
        <v>193</v>
      </c>
      <c r="B199" t="str">
        <f t="shared" ref="B199:B262" si="23">C199&amp;"-"&amp;D199</f>
        <v>task_id_414.dfy-1</v>
      </c>
      <c r="C199" t="s">
        <v>34</v>
      </c>
      <c r="D199">
        <v>1</v>
      </c>
      <c r="E199">
        <v>0</v>
      </c>
      <c r="F199">
        <v>6.1558999999999999</v>
      </c>
      <c r="G199">
        <v>0.90939999999999999</v>
      </c>
      <c r="H199">
        <v>6.1369999999999996</v>
      </c>
      <c r="I199">
        <v>1</v>
      </c>
      <c r="J199">
        <v>0</v>
      </c>
      <c r="K199">
        <v>0</v>
      </c>
      <c r="L199">
        <f t="shared" si="18"/>
        <v>0</v>
      </c>
      <c r="M199">
        <f t="shared" si="19"/>
        <v>0</v>
      </c>
      <c r="N199">
        <f t="shared" si="20"/>
        <v>0</v>
      </c>
      <c r="O199">
        <f t="shared" si="21"/>
        <v>0</v>
      </c>
      <c r="P199">
        <f t="shared" si="22"/>
        <v>29</v>
      </c>
      <c r="Q199">
        <f>VLOOKUP(C199,Locs!A:C,3,0)</f>
        <v>28</v>
      </c>
      <c r="R199">
        <f>VLOOKUP(C199,Locs!A:F,6,0)</f>
        <v>1</v>
      </c>
      <c r="S199" t="s">
        <v>459</v>
      </c>
      <c r="T199">
        <v>29</v>
      </c>
    </row>
    <row r="200" spans="1:20" x14ac:dyDescent="0.45">
      <c r="A200">
        <v>194</v>
      </c>
      <c r="B200" t="str">
        <f t="shared" si="23"/>
        <v>task_id_414.dfy-2</v>
      </c>
      <c r="C200" t="s">
        <v>34</v>
      </c>
      <c r="D200">
        <v>2</v>
      </c>
      <c r="E200">
        <v>0</v>
      </c>
      <c r="F200">
        <v>11.5654</v>
      </c>
      <c r="G200">
        <v>0.97729999999999995</v>
      </c>
      <c r="H200">
        <v>11.5632</v>
      </c>
      <c r="I200">
        <v>1</v>
      </c>
      <c r="J200">
        <v>0</v>
      </c>
      <c r="K200">
        <v>0</v>
      </c>
      <c r="L200">
        <f t="shared" si="18"/>
        <v>0</v>
      </c>
      <c r="M200">
        <f t="shared" si="19"/>
        <v>0</v>
      </c>
      <c r="N200">
        <f t="shared" si="20"/>
        <v>0</v>
      </c>
      <c r="O200">
        <f t="shared" si="21"/>
        <v>0</v>
      </c>
      <c r="P200">
        <f t="shared" si="22"/>
        <v>35</v>
      </c>
      <c r="Q200">
        <f>VLOOKUP(C200,Locs!A:C,3,0)</f>
        <v>28</v>
      </c>
      <c r="R200">
        <f>VLOOKUP(C200,Locs!A:F,6,0)</f>
        <v>1</v>
      </c>
      <c r="S200" t="s">
        <v>1129</v>
      </c>
      <c r="T200">
        <v>29</v>
      </c>
    </row>
    <row r="201" spans="1:20" x14ac:dyDescent="0.45">
      <c r="A201">
        <v>195</v>
      </c>
      <c r="B201" t="str">
        <f t="shared" si="23"/>
        <v>task_id_414.dfy-3</v>
      </c>
      <c r="C201" t="s">
        <v>34</v>
      </c>
      <c r="D201">
        <v>3</v>
      </c>
      <c r="E201">
        <v>0</v>
      </c>
      <c r="F201">
        <v>11.094900000000001</v>
      </c>
      <c r="G201">
        <v>0.8528</v>
      </c>
      <c r="H201">
        <v>11.091799999999999</v>
      </c>
      <c r="I201">
        <v>1</v>
      </c>
      <c r="J201">
        <v>0</v>
      </c>
      <c r="K201">
        <v>0</v>
      </c>
      <c r="L201">
        <f t="shared" si="18"/>
        <v>0</v>
      </c>
      <c r="M201">
        <f t="shared" si="19"/>
        <v>0</v>
      </c>
      <c r="N201">
        <f t="shared" si="20"/>
        <v>0</v>
      </c>
      <c r="O201">
        <f t="shared" si="21"/>
        <v>0</v>
      </c>
      <c r="P201">
        <f t="shared" si="22"/>
        <v>29</v>
      </c>
      <c r="Q201">
        <f>VLOOKUP(C201,Locs!A:C,3,0)</f>
        <v>28</v>
      </c>
      <c r="R201">
        <f>VLOOKUP(C201,Locs!A:F,6,0)</f>
        <v>1</v>
      </c>
      <c r="S201" t="s">
        <v>1130</v>
      </c>
      <c r="T201">
        <v>29</v>
      </c>
    </row>
    <row r="202" spans="1:20" x14ac:dyDescent="0.45">
      <c r="A202">
        <v>196</v>
      </c>
      <c r="B202" t="str">
        <f t="shared" si="23"/>
        <v>task_id_414.dfy-4</v>
      </c>
      <c r="C202" t="s">
        <v>34</v>
      </c>
      <c r="D202">
        <v>4</v>
      </c>
      <c r="E202">
        <v>0</v>
      </c>
      <c r="F202">
        <v>8.9990000000000006</v>
      </c>
      <c r="G202">
        <v>1.2271000000000001</v>
      </c>
      <c r="H202">
        <v>8.9954999999999998</v>
      </c>
      <c r="I202">
        <v>1</v>
      </c>
      <c r="J202">
        <v>0</v>
      </c>
      <c r="K202">
        <v>0</v>
      </c>
      <c r="L202">
        <f t="shared" si="18"/>
        <v>0</v>
      </c>
      <c r="M202">
        <f t="shared" si="19"/>
        <v>0</v>
      </c>
      <c r="N202">
        <f t="shared" si="20"/>
        <v>0</v>
      </c>
      <c r="O202">
        <f t="shared" si="21"/>
        <v>0</v>
      </c>
      <c r="P202">
        <f t="shared" si="22"/>
        <v>29</v>
      </c>
      <c r="Q202">
        <f>VLOOKUP(C202,Locs!A:C,3,0)</f>
        <v>28</v>
      </c>
      <c r="R202">
        <f>VLOOKUP(C202,Locs!A:F,6,0)</f>
        <v>1</v>
      </c>
      <c r="S202" t="s">
        <v>460</v>
      </c>
      <c r="T202">
        <v>29</v>
      </c>
    </row>
    <row r="203" spans="1:20" x14ac:dyDescent="0.45">
      <c r="A203">
        <v>197</v>
      </c>
      <c r="B203" t="str">
        <f t="shared" si="23"/>
        <v>task_id_414.dfy-5</v>
      </c>
      <c r="C203" t="s">
        <v>34</v>
      </c>
      <c r="D203">
        <v>5</v>
      </c>
      <c r="E203">
        <v>0</v>
      </c>
      <c r="F203">
        <v>13.754</v>
      </c>
      <c r="G203">
        <v>1.3972</v>
      </c>
      <c r="H203">
        <v>13.7517</v>
      </c>
      <c r="I203">
        <v>1</v>
      </c>
      <c r="J203">
        <v>0</v>
      </c>
      <c r="K203">
        <v>0</v>
      </c>
      <c r="L203">
        <f t="shared" si="18"/>
        <v>0</v>
      </c>
      <c r="M203">
        <f t="shared" si="19"/>
        <v>0</v>
      </c>
      <c r="N203">
        <f t="shared" si="20"/>
        <v>0</v>
      </c>
      <c r="O203">
        <f t="shared" si="21"/>
        <v>0</v>
      </c>
      <c r="P203">
        <f t="shared" si="22"/>
        <v>29</v>
      </c>
      <c r="Q203">
        <f>VLOOKUP(C203,Locs!A:C,3,0)</f>
        <v>28</v>
      </c>
      <c r="R203">
        <f>VLOOKUP(C203,Locs!A:F,6,0)</f>
        <v>1</v>
      </c>
      <c r="S203" t="s">
        <v>461</v>
      </c>
      <c r="T203">
        <v>30</v>
      </c>
    </row>
    <row r="204" spans="1:20" x14ac:dyDescent="0.45">
      <c r="A204">
        <v>198</v>
      </c>
      <c r="B204" t="str">
        <f t="shared" si="23"/>
        <v>task_id_424.dfy-1</v>
      </c>
      <c r="C204" t="s">
        <v>35</v>
      </c>
      <c r="D204">
        <v>1</v>
      </c>
      <c r="E204">
        <v>-1</v>
      </c>
      <c r="F204">
        <v>8.7615999999999996</v>
      </c>
      <c r="G204">
        <v>0.30559999999999998</v>
      </c>
      <c r="H204">
        <v>8.7383000000000006</v>
      </c>
      <c r="I204">
        <v>-1</v>
      </c>
      <c r="J204">
        <v>-1</v>
      </c>
      <c r="K204">
        <v>-1</v>
      </c>
      <c r="L204">
        <f t="shared" si="18"/>
        <v>2</v>
      </c>
      <c r="M204">
        <f t="shared" si="19"/>
        <v>2</v>
      </c>
      <c r="N204">
        <f t="shared" si="20"/>
        <v>1</v>
      </c>
      <c r="O204">
        <f t="shared" si="21"/>
        <v>1</v>
      </c>
      <c r="P204">
        <f t="shared" si="22"/>
        <v>29</v>
      </c>
      <c r="Q204">
        <f>VLOOKUP(C204,Locs!A:C,3,0)</f>
        <v>29</v>
      </c>
      <c r="R204">
        <f>VLOOKUP(C204,Locs!A:F,6,0)</f>
        <v>0</v>
      </c>
      <c r="S204" t="s">
        <v>462</v>
      </c>
      <c r="T204">
        <v>30</v>
      </c>
    </row>
    <row r="205" spans="1:20" x14ac:dyDescent="0.45">
      <c r="A205">
        <v>199</v>
      </c>
      <c r="B205" t="str">
        <f t="shared" si="23"/>
        <v>task_id_424.dfy-2</v>
      </c>
      <c r="C205" t="s">
        <v>35</v>
      </c>
      <c r="D205">
        <v>2</v>
      </c>
      <c r="E205">
        <v>1</v>
      </c>
      <c r="F205">
        <v>7.8144999999999998</v>
      </c>
      <c r="G205">
        <v>1.6422000000000001</v>
      </c>
      <c r="H205">
        <v>7.8129</v>
      </c>
      <c r="I205">
        <v>1</v>
      </c>
      <c r="J205">
        <v>1</v>
      </c>
      <c r="K205">
        <v>1</v>
      </c>
      <c r="L205">
        <f t="shared" si="18"/>
        <v>2</v>
      </c>
      <c r="M205">
        <f t="shared" si="19"/>
        <v>2</v>
      </c>
      <c r="N205">
        <f t="shared" si="20"/>
        <v>1</v>
      </c>
      <c r="O205">
        <f t="shared" si="21"/>
        <v>1</v>
      </c>
      <c r="P205">
        <f t="shared" si="22"/>
        <v>30</v>
      </c>
      <c r="Q205">
        <f>VLOOKUP(C205,Locs!A:C,3,0)</f>
        <v>29</v>
      </c>
      <c r="R205">
        <f>VLOOKUP(C205,Locs!A:F,6,0)</f>
        <v>0</v>
      </c>
      <c r="S205" t="s">
        <v>463</v>
      </c>
      <c r="T205">
        <v>41</v>
      </c>
    </row>
    <row r="206" spans="1:20" x14ac:dyDescent="0.45">
      <c r="A206">
        <v>200</v>
      </c>
      <c r="B206" t="str">
        <f t="shared" si="23"/>
        <v>task_id_424.dfy-3</v>
      </c>
      <c r="C206" t="s">
        <v>35</v>
      </c>
      <c r="D206">
        <v>3</v>
      </c>
      <c r="E206">
        <v>1</v>
      </c>
      <c r="F206">
        <v>8.3458000000000006</v>
      </c>
      <c r="G206">
        <v>1.6657999999999999</v>
      </c>
      <c r="H206">
        <v>8.3439999999999994</v>
      </c>
      <c r="I206">
        <v>1</v>
      </c>
      <c r="J206">
        <v>1</v>
      </c>
      <c r="K206">
        <v>1</v>
      </c>
      <c r="L206">
        <f t="shared" si="18"/>
        <v>2</v>
      </c>
      <c r="M206">
        <f t="shared" si="19"/>
        <v>2</v>
      </c>
      <c r="N206">
        <f t="shared" si="20"/>
        <v>1</v>
      </c>
      <c r="O206">
        <f t="shared" si="21"/>
        <v>1</v>
      </c>
      <c r="P206">
        <f t="shared" si="22"/>
        <v>30</v>
      </c>
      <c r="Q206">
        <f>VLOOKUP(C206,Locs!A:C,3,0)</f>
        <v>29</v>
      </c>
      <c r="R206">
        <f>VLOOKUP(C206,Locs!A:F,6,0)</f>
        <v>0</v>
      </c>
      <c r="S206" t="s">
        <v>464</v>
      </c>
      <c r="T206">
        <v>50</v>
      </c>
    </row>
    <row r="207" spans="1:20" x14ac:dyDescent="0.45">
      <c r="A207">
        <v>201</v>
      </c>
      <c r="B207" t="str">
        <f t="shared" si="23"/>
        <v>task_id_426.dfy-1</v>
      </c>
      <c r="C207" t="s">
        <v>36</v>
      </c>
      <c r="D207">
        <v>1</v>
      </c>
      <c r="E207">
        <v>0</v>
      </c>
      <c r="F207">
        <v>12.9696</v>
      </c>
      <c r="G207">
        <v>1.7585999999999999</v>
      </c>
      <c r="H207">
        <v>12.941000000000001</v>
      </c>
      <c r="I207">
        <v>-1</v>
      </c>
      <c r="J207">
        <v>0</v>
      </c>
      <c r="K207">
        <v>0</v>
      </c>
      <c r="L207">
        <f t="shared" si="18"/>
        <v>0</v>
      </c>
      <c r="M207">
        <f t="shared" si="19"/>
        <v>0</v>
      </c>
      <c r="N207">
        <f t="shared" si="20"/>
        <v>0</v>
      </c>
      <c r="O207">
        <f t="shared" si="21"/>
        <v>0</v>
      </c>
      <c r="P207">
        <f t="shared" si="22"/>
        <v>41</v>
      </c>
      <c r="Q207">
        <f>VLOOKUP(C207,Locs!A:C,3,0)</f>
        <v>33</v>
      </c>
      <c r="R207">
        <f>VLOOKUP(C207,Locs!A:F,6,0)</f>
        <v>2</v>
      </c>
      <c r="S207" t="s">
        <v>465</v>
      </c>
      <c r="T207">
        <v>37</v>
      </c>
    </row>
    <row r="208" spans="1:20" x14ac:dyDescent="0.45">
      <c r="A208">
        <v>202</v>
      </c>
      <c r="B208" t="str">
        <f t="shared" si="23"/>
        <v>task_id_426.dfy-2</v>
      </c>
      <c r="C208" t="s">
        <v>36</v>
      </c>
      <c r="D208">
        <v>2</v>
      </c>
      <c r="E208">
        <v>0</v>
      </c>
      <c r="F208">
        <v>13.561500000000001</v>
      </c>
      <c r="G208">
        <v>1.7482</v>
      </c>
      <c r="H208">
        <v>13.5596</v>
      </c>
      <c r="I208">
        <v>1</v>
      </c>
      <c r="J208">
        <v>0</v>
      </c>
      <c r="K208">
        <v>0</v>
      </c>
      <c r="L208">
        <f t="shared" si="18"/>
        <v>0</v>
      </c>
      <c r="M208">
        <f t="shared" si="19"/>
        <v>0</v>
      </c>
      <c r="N208">
        <f t="shared" si="20"/>
        <v>0</v>
      </c>
      <c r="O208">
        <f t="shared" si="21"/>
        <v>0</v>
      </c>
      <c r="P208">
        <f t="shared" si="22"/>
        <v>50</v>
      </c>
      <c r="Q208">
        <f>VLOOKUP(C208,Locs!A:C,3,0)</f>
        <v>33</v>
      </c>
      <c r="R208">
        <f>VLOOKUP(C208,Locs!A:F,6,0)</f>
        <v>2</v>
      </c>
      <c r="S208" t="s">
        <v>816</v>
      </c>
      <c r="T208">
        <v>37</v>
      </c>
    </row>
    <row r="209" spans="1:20" x14ac:dyDescent="0.45">
      <c r="A209">
        <v>203</v>
      </c>
      <c r="B209" t="str">
        <f t="shared" si="23"/>
        <v>task_id_426.dfy-3</v>
      </c>
      <c r="C209" t="s">
        <v>36</v>
      </c>
      <c r="D209">
        <v>3</v>
      </c>
      <c r="E209">
        <v>0</v>
      </c>
      <c r="F209">
        <v>10.1098</v>
      </c>
      <c r="G209">
        <v>1.7477</v>
      </c>
      <c r="H209">
        <v>10.1084</v>
      </c>
      <c r="I209">
        <v>-1</v>
      </c>
      <c r="J209">
        <v>0</v>
      </c>
      <c r="K209">
        <v>0</v>
      </c>
      <c r="L209">
        <f t="shared" si="18"/>
        <v>0</v>
      </c>
      <c r="M209">
        <f t="shared" si="19"/>
        <v>0</v>
      </c>
      <c r="N209">
        <f t="shared" si="20"/>
        <v>0</v>
      </c>
      <c r="O209">
        <f t="shared" si="21"/>
        <v>0</v>
      </c>
      <c r="P209">
        <f t="shared" si="22"/>
        <v>37</v>
      </c>
      <c r="Q209">
        <f>VLOOKUP(C209,Locs!A:C,3,0)</f>
        <v>33</v>
      </c>
      <c r="R209">
        <f>VLOOKUP(C209,Locs!A:F,6,0)</f>
        <v>2</v>
      </c>
      <c r="S209" t="s">
        <v>817</v>
      </c>
      <c r="T209">
        <v>42</v>
      </c>
    </row>
    <row r="210" spans="1:20" x14ac:dyDescent="0.45">
      <c r="A210">
        <v>204</v>
      </c>
      <c r="B210" t="str">
        <f t="shared" si="23"/>
        <v>task_id_426.dfy-4</v>
      </c>
      <c r="C210" t="s">
        <v>36</v>
      </c>
      <c r="D210">
        <v>4</v>
      </c>
      <c r="E210">
        <v>0</v>
      </c>
      <c r="F210">
        <v>21.274999999999999</v>
      </c>
      <c r="G210">
        <v>2.3138000000000001</v>
      </c>
      <c r="H210">
        <v>21.271599999999999</v>
      </c>
      <c r="I210">
        <v>-1</v>
      </c>
      <c r="J210">
        <v>0</v>
      </c>
      <c r="K210">
        <v>0</v>
      </c>
      <c r="L210">
        <f t="shared" si="18"/>
        <v>0</v>
      </c>
      <c r="M210">
        <f t="shared" si="19"/>
        <v>0</v>
      </c>
      <c r="N210">
        <f t="shared" si="20"/>
        <v>0</v>
      </c>
      <c r="O210">
        <f t="shared" si="21"/>
        <v>0</v>
      </c>
      <c r="P210">
        <f t="shared" si="22"/>
        <v>37</v>
      </c>
      <c r="Q210">
        <f>VLOOKUP(C210,Locs!A:C,3,0)</f>
        <v>33</v>
      </c>
      <c r="R210">
        <f>VLOOKUP(C210,Locs!A:F,6,0)</f>
        <v>2</v>
      </c>
      <c r="S210" t="s">
        <v>466</v>
      </c>
      <c r="T210">
        <v>40</v>
      </c>
    </row>
    <row r="211" spans="1:20" x14ac:dyDescent="0.45">
      <c r="A211">
        <v>205</v>
      </c>
      <c r="B211" t="str">
        <f t="shared" si="23"/>
        <v>task_id_426.dfy-5</v>
      </c>
      <c r="C211" t="s">
        <v>36</v>
      </c>
      <c r="D211">
        <v>5</v>
      </c>
      <c r="E211">
        <v>0</v>
      </c>
      <c r="F211">
        <v>28.3596</v>
      </c>
      <c r="G211">
        <v>2.3359999999999999</v>
      </c>
      <c r="H211">
        <v>28.356999999999999</v>
      </c>
      <c r="I211">
        <v>1</v>
      </c>
      <c r="J211">
        <v>0</v>
      </c>
      <c r="K211">
        <v>0</v>
      </c>
      <c r="L211">
        <f t="shared" si="18"/>
        <v>0</v>
      </c>
      <c r="M211">
        <f t="shared" si="19"/>
        <v>0</v>
      </c>
      <c r="N211">
        <f t="shared" si="20"/>
        <v>0</v>
      </c>
      <c r="O211">
        <f t="shared" si="21"/>
        <v>0</v>
      </c>
      <c r="P211">
        <f t="shared" si="22"/>
        <v>42</v>
      </c>
      <c r="Q211">
        <f>VLOOKUP(C211,Locs!A:C,3,0)</f>
        <v>33</v>
      </c>
      <c r="R211">
        <f>VLOOKUP(C211,Locs!A:F,6,0)</f>
        <v>2</v>
      </c>
      <c r="S211" t="s">
        <v>467</v>
      </c>
      <c r="T211">
        <v>41</v>
      </c>
    </row>
    <row r="212" spans="1:20" x14ac:dyDescent="0.45">
      <c r="A212">
        <v>206</v>
      </c>
      <c r="B212" t="str">
        <f t="shared" si="23"/>
        <v>task_id_431.dfy-1</v>
      </c>
      <c r="C212" t="s">
        <v>37</v>
      </c>
      <c r="D212">
        <v>1</v>
      </c>
      <c r="E212">
        <v>0</v>
      </c>
      <c r="F212">
        <v>28.171399999999998</v>
      </c>
      <c r="G212">
        <v>1.0245</v>
      </c>
      <c r="H212">
        <v>28.150099999999998</v>
      </c>
      <c r="I212">
        <v>1</v>
      </c>
      <c r="J212">
        <v>0</v>
      </c>
      <c r="K212">
        <v>0</v>
      </c>
      <c r="L212">
        <f t="shared" si="18"/>
        <v>0</v>
      </c>
      <c r="M212">
        <f t="shared" si="19"/>
        <v>0</v>
      </c>
      <c r="N212">
        <f t="shared" si="20"/>
        <v>0</v>
      </c>
      <c r="O212">
        <f t="shared" si="21"/>
        <v>0</v>
      </c>
      <c r="P212">
        <f t="shared" si="22"/>
        <v>40</v>
      </c>
      <c r="Q212">
        <f>VLOOKUP(C212,Locs!A:C,3,0)</f>
        <v>37</v>
      </c>
      <c r="R212">
        <f>VLOOKUP(C212,Locs!A:F,6,0)</f>
        <v>6</v>
      </c>
      <c r="S212" t="s">
        <v>468</v>
      </c>
      <c r="T212">
        <v>39</v>
      </c>
    </row>
    <row r="213" spans="1:20" x14ac:dyDescent="0.45">
      <c r="A213">
        <v>207</v>
      </c>
      <c r="B213" t="str">
        <f t="shared" si="23"/>
        <v>task_id_431.dfy-2</v>
      </c>
      <c r="C213" t="s">
        <v>37</v>
      </c>
      <c r="D213">
        <v>2</v>
      </c>
      <c r="E213">
        <v>0</v>
      </c>
      <c r="F213">
        <v>17.921700000000001</v>
      </c>
      <c r="G213">
        <v>1.0795999999999999</v>
      </c>
      <c r="H213">
        <v>17.919699999999999</v>
      </c>
      <c r="I213">
        <v>1</v>
      </c>
      <c r="J213">
        <v>0</v>
      </c>
      <c r="K213">
        <v>0</v>
      </c>
      <c r="L213">
        <f t="shared" si="18"/>
        <v>0</v>
      </c>
      <c r="M213">
        <f t="shared" si="19"/>
        <v>0</v>
      </c>
      <c r="N213">
        <f t="shared" si="20"/>
        <v>0</v>
      </c>
      <c r="O213">
        <f t="shared" si="21"/>
        <v>0</v>
      </c>
      <c r="P213">
        <f t="shared" si="22"/>
        <v>41</v>
      </c>
      <c r="Q213">
        <f>VLOOKUP(C213,Locs!A:C,3,0)</f>
        <v>37</v>
      </c>
      <c r="R213">
        <f>VLOOKUP(C213,Locs!A:F,6,0)</f>
        <v>6</v>
      </c>
      <c r="S213" t="s">
        <v>1143</v>
      </c>
      <c r="T213">
        <v>37</v>
      </c>
    </row>
    <row r="214" spans="1:20" x14ac:dyDescent="0.45">
      <c r="A214">
        <v>208</v>
      </c>
      <c r="B214" t="str">
        <f t="shared" si="23"/>
        <v>task_id_431.dfy-3</v>
      </c>
      <c r="C214" t="s">
        <v>37</v>
      </c>
      <c r="D214">
        <v>3</v>
      </c>
      <c r="E214">
        <v>0</v>
      </c>
      <c r="F214">
        <v>14.882099999999999</v>
      </c>
      <c r="G214">
        <v>0.99309999999999998</v>
      </c>
      <c r="H214">
        <v>14.879799999999999</v>
      </c>
      <c r="I214">
        <v>1</v>
      </c>
      <c r="J214">
        <v>0</v>
      </c>
      <c r="K214">
        <v>0</v>
      </c>
      <c r="L214">
        <f t="shared" si="18"/>
        <v>0</v>
      </c>
      <c r="M214">
        <f t="shared" si="19"/>
        <v>0</v>
      </c>
      <c r="N214">
        <f t="shared" si="20"/>
        <v>0</v>
      </c>
      <c r="O214">
        <f t="shared" si="21"/>
        <v>0</v>
      </c>
      <c r="P214">
        <f t="shared" si="22"/>
        <v>39</v>
      </c>
      <c r="Q214">
        <f>VLOOKUP(C214,Locs!A:C,3,0)</f>
        <v>37</v>
      </c>
      <c r="R214">
        <f>VLOOKUP(C214,Locs!A:F,6,0)</f>
        <v>6</v>
      </c>
      <c r="S214" t="s">
        <v>1144</v>
      </c>
      <c r="T214">
        <v>34</v>
      </c>
    </row>
    <row r="215" spans="1:20" x14ac:dyDescent="0.45">
      <c r="A215">
        <v>209</v>
      </c>
      <c r="B215" t="str">
        <f t="shared" si="23"/>
        <v>task_id_431.dfy-4</v>
      </c>
      <c r="C215" t="s">
        <v>37</v>
      </c>
      <c r="D215">
        <v>4</v>
      </c>
      <c r="E215">
        <v>0</v>
      </c>
      <c r="F215">
        <v>19.4223</v>
      </c>
      <c r="G215">
        <v>1.0463</v>
      </c>
      <c r="H215">
        <v>19.400099999999998</v>
      </c>
      <c r="I215">
        <v>1</v>
      </c>
      <c r="J215">
        <v>0</v>
      </c>
      <c r="K215">
        <v>0</v>
      </c>
      <c r="L215">
        <f t="shared" si="18"/>
        <v>0</v>
      </c>
      <c r="M215">
        <f t="shared" si="19"/>
        <v>0</v>
      </c>
      <c r="N215">
        <f t="shared" si="20"/>
        <v>0</v>
      </c>
      <c r="O215">
        <f t="shared" si="21"/>
        <v>0</v>
      </c>
      <c r="P215">
        <f t="shared" si="22"/>
        <v>37</v>
      </c>
      <c r="Q215">
        <f>VLOOKUP(C215,Locs!A:C,3,0)</f>
        <v>37</v>
      </c>
      <c r="R215">
        <f>VLOOKUP(C215,Locs!A:F,6,0)</f>
        <v>6</v>
      </c>
      <c r="S215" t="s">
        <v>469</v>
      </c>
      <c r="T215">
        <v>23</v>
      </c>
    </row>
    <row r="216" spans="1:20" x14ac:dyDescent="0.45">
      <c r="A216">
        <v>210</v>
      </c>
      <c r="B216" t="str">
        <f t="shared" si="23"/>
        <v>task_id_431.dfy-5</v>
      </c>
      <c r="C216" t="s">
        <v>37</v>
      </c>
      <c r="D216">
        <v>5</v>
      </c>
      <c r="E216">
        <v>0</v>
      </c>
      <c r="F216">
        <v>17.626000000000001</v>
      </c>
      <c r="G216">
        <v>1.3924000000000001</v>
      </c>
      <c r="H216">
        <v>17.624199999999998</v>
      </c>
      <c r="I216">
        <v>1</v>
      </c>
      <c r="J216">
        <v>0</v>
      </c>
      <c r="K216">
        <v>0</v>
      </c>
      <c r="L216">
        <f t="shared" si="18"/>
        <v>0</v>
      </c>
      <c r="M216">
        <f t="shared" si="19"/>
        <v>0</v>
      </c>
      <c r="N216">
        <f t="shared" si="20"/>
        <v>0</v>
      </c>
      <c r="O216">
        <f t="shared" si="21"/>
        <v>0</v>
      </c>
      <c r="P216">
        <f t="shared" si="22"/>
        <v>34</v>
      </c>
      <c r="Q216">
        <f>VLOOKUP(C216,Locs!A:C,3,0)</f>
        <v>37</v>
      </c>
      <c r="R216">
        <f>VLOOKUP(C216,Locs!A:F,6,0)</f>
        <v>6</v>
      </c>
      <c r="S216" t="s">
        <v>470</v>
      </c>
      <c r="T216">
        <v>23</v>
      </c>
    </row>
    <row r="217" spans="1:20" x14ac:dyDescent="0.45">
      <c r="A217">
        <v>211</v>
      </c>
      <c r="B217" t="str">
        <f t="shared" si="23"/>
        <v>task_id_433.dfy-1</v>
      </c>
      <c r="C217" t="s">
        <v>38</v>
      </c>
      <c r="D217">
        <v>1</v>
      </c>
      <c r="E217">
        <v>0</v>
      </c>
      <c r="F217">
        <v>13.839</v>
      </c>
      <c r="G217">
        <v>0.88239999999999996</v>
      </c>
      <c r="H217">
        <v>13.8164</v>
      </c>
      <c r="I217">
        <v>1</v>
      </c>
      <c r="J217">
        <v>0</v>
      </c>
      <c r="K217">
        <v>0</v>
      </c>
      <c r="L217">
        <f t="shared" si="18"/>
        <v>0</v>
      </c>
      <c r="M217">
        <f t="shared" si="19"/>
        <v>0</v>
      </c>
      <c r="N217">
        <f t="shared" si="20"/>
        <v>0</v>
      </c>
      <c r="O217">
        <f t="shared" si="21"/>
        <v>0</v>
      </c>
      <c r="P217">
        <f t="shared" si="22"/>
        <v>23</v>
      </c>
      <c r="Q217">
        <f>VLOOKUP(C217,Locs!A:C,3,0)</f>
        <v>20</v>
      </c>
      <c r="R217">
        <f>VLOOKUP(C217,Locs!A:F,6,0)</f>
        <v>1</v>
      </c>
      <c r="S217" t="s">
        <v>471</v>
      </c>
      <c r="T217">
        <v>36</v>
      </c>
    </row>
    <row r="218" spans="1:20" x14ac:dyDescent="0.45">
      <c r="A218">
        <v>212</v>
      </c>
      <c r="B218" t="str">
        <f t="shared" si="23"/>
        <v>task_id_433.dfy-2</v>
      </c>
      <c r="C218" t="s">
        <v>38</v>
      </c>
      <c r="D218">
        <v>2</v>
      </c>
      <c r="E218">
        <v>0</v>
      </c>
      <c r="F218">
        <v>17.053799999999999</v>
      </c>
      <c r="G218">
        <v>0.85640000000000005</v>
      </c>
      <c r="H218">
        <v>17.052199999999999</v>
      </c>
      <c r="I218">
        <v>1</v>
      </c>
      <c r="J218">
        <v>0</v>
      </c>
      <c r="K218">
        <v>0</v>
      </c>
      <c r="L218">
        <f t="shared" si="18"/>
        <v>0</v>
      </c>
      <c r="M218">
        <f t="shared" si="19"/>
        <v>0</v>
      </c>
      <c r="N218">
        <f t="shared" si="20"/>
        <v>0</v>
      </c>
      <c r="O218">
        <f t="shared" si="21"/>
        <v>0</v>
      </c>
      <c r="P218">
        <f t="shared" si="22"/>
        <v>23</v>
      </c>
      <c r="Q218">
        <f>VLOOKUP(C218,Locs!A:C,3,0)</f>
        <v>20</v>
      </c>
      <c r="R218">
        <f>VLOOKUP(C218,Locs!A:F,6,0)</f>
        <v>1</v>
      </c>
      <c r="S218" t="s">
        <v>734</v>
      </c>
      <c r="T218">
        <v>23</v>
      </c>
    </row>
    <row r="219" spans="1:20" x14ac:dyDescent="0.45">
      <c r="A219">
        <v>213</v>
      </c>
      <c r="B219" t="str">
        <f t="shared" si="23"/>
        <v>task_id_433.dfy-3</v>
      </c>
      <c r="C219" t="s">
        <v>38</v>
      </c>
      <c r="D219">
        <v>3</v>
      </c>
      <c r="E219">
        <v>0</v>
      </c>
      <c r="F219">
        <v>19.1233</v>
      </c>
      <c r="G219">
        <v>1.7017</v>
      </c>
      <c r="H219">
        <v>19.121500000000001</v>
      </c>
      <c r="I219">
        <v>1</v>
      </c>
      <c r="J219">
        <v>0</v>
      </c>
      <c r="K219">
        <v>0</v>
      </c>
      <c r="L219">
        <f t="shared" si="18"/>
        <v>0</v>
      </c>
      <c r="M219">
        <f t="shared" si="19"/>
        <v>0</v>
      </c>
      <c r="N219">
        <f t="shared" si="20"/>
        <v>0</v>
      </c>
      <c r="O219">
        <f t="shared" si="21"/>
        <v>0</v>
      </c>
      <c r="P219">
        <f t="shared" si="22"/>
        <v>36</v>
      </c>
      <c r="Q219">
        <f>VLOOKUP(C219,Locs!A:C,3,0)</f>
        <v>20</v>
      </c>
      <c r="R219">
        <f>VLOOKUP(C219,Locs!A:F,6,0)</f>
        <v>1</v>
      </c>
      <c r="S219" t="s">
        <v>735</v>
      </c>
      <c r="T219">
        <v>21</v>
      </c>
    </row>
    <row r="220" spans="1:20" x14ac:dyDescent="0.45">
      <c r="A220">
        <v>214</v>
      </c>
      <c r="B220" t="str">
        <f t="shared" si="23"/>
        <v>task_id_433.dfy-4</v>
      </c>
      <c r="C220" t="s">
        <v>38</v>
      </c>
      <c r="D220">
        <v>4</v>
      </c>
      <c r="E220">
        <v>0</v>
      </c>
      <c r="F220">
        <v>20.799499999999998</v>
      </c>
      <c r="G220">
        <v>1.3317000000000001</v>
      </c>
      <c r="H220">
        <v>20.7957</v>
      </c>
      <c r="I220">
        <v>1</v>
      </c>
      <c r="J220">
        <v>0</v>
      </c>
      <c r="K220">
        <v>0</v>
      </c>
      <c r="L220">
        <f t="shared" si="18"/>
        <v>0</v>
      </c>
      <c r="M220">
        <f t="shared" si="19"/>
        <v>0</v>
      </c>
      <c r="N220">
        <f t="shared" si="20"/>
        <v>0</v>
      </c>
      <c r="O220">
        <f t="shared" si="21"/>
        <v>0</v>
      </c>
      <c r="P220">
        <f t="shared" si="22"/>
        <v>23</v>
      </c>
      <c r="Q220">
        <f>VLOOKUP(C220,Locs!A:C,3,0)</f>
        <v>20</v>
      </c>
      <c r="R220">
        <f>VLOOKUP(C220,Locs!A:F,6,0)</f>
        <v>1</v>
      </c>
      <c r="S220" t="s">
        <v>472</v>
      </c>
      <c r="T220">
        <v>33</v>
      </c>
    </row>
    <row r="221" spans="1:20" x14ac:dyDescent="0.45">
      <c r="A221">
        <v>215</v>
      </c>
      <c r="B221" t="str">
        <f t="shared" si="23"/>
        <v>task_id_433.dfy-5</v>
      </c>
      <c r="C221" t="s">
        <v>38</v>
      </c>
      <c r="D221">
        <v>5</v>
      </c>
      <c r="E221">
        <v>0</v>
      </c>
      <c r="F221">
        <v>13.3835</v>
      </c>
      <c r="G221">
        <v>1.2477</v>
      </c>
      <c r="H221">
        <v>13.380699999999999</v>
      </c>
      <c r="I221">
        <v>1</v>
      </c>
      <c r="J221">
        <v>0</v>
      </c>
      <c r="K221">
        <v>0</v>
      </c>
      <c r="L221">
        <f t="shared" si="18"/>
        <v>0</v>
      </c>
      <c r="M221">
        <f t="shared" si="19"/>
        <v>0</v>
      </c>
      <c r="N221">
        <f t="shared" si="20"/>
        <v>0</v>
      </c>
      <c r="O221">
        <f t="shared" si="21"/>
        <v>0</v>
      </c>
      <c r="P221">
        <f t="shared" si="22"/>
        <v>21</v>
      </c>
      <c r="Q221">
        <f>VLOOKUP(C221,Locs!A:C,3,0)</f>
        <v>20</v>
      </c>
      <c r="R221">
        <f>VLOOKUP(C221,Locs!A:F,6,0)</f>
        <v>1</v>
      </c>
      <c r="S221" t="s">
        <v>473</v>
      </c>
      <c r="T221">
        <v>46</v>
      </c>
    </row>
    <row r="222" spans="1:20" x14ac:dyDescent="0.45">
      <c r="A222">
        <v>216</v>
      </c>
      <c r="B222" t="str">
        <f t="shared" si="23"/>
        <v>task_id_436.dfy-1</v>
      </c>
      <c r="C222" t="s">
        <v>39</v>
      </c>
      <c r="D222">
        <v>1</v>
      </c>
      <c r="E222">
        <v>0</v>
      </c>
      <c r="F222">
        <v>11.239800000000001</v>
      </c>
      <c r="G222">
        <v>1.7479</v>
      </c>
      <c r="H222">
        <v>11.2202</v>
      </c>
      <c r="I222">
        <v>1</v>
      </c>
      <c r="J222">
        <v>0</v>
      </c>
      <c r="K222">
        <v>0</v>
      </c>
      <c r="L222">
        <f t="shared" si="18"/>
        <v>0</v>
      </c>
      <c r="M222">
        <f t="shared" si="19"/>
        <v>0</v>
      </c>
      <c r="N222">
        <f t="shared" si="20"/>
        <v>0</v>
      </c>
      <c r="O222">
        <f t="shared" si="21"/>
        <v>0</v>
      </c>
      <c r="P222">
        <f t="shared" si="22"/>
        <v>33</v>
      </c>
      <c r="Q222">
        <f>VLOOKUP(C222,Locs!A:C,3,0)</f>
        <v>30</v>
      </c>
      <c r="R222">
        <f>VLOOKUP(C222,Locs!A:F,6,0)</f>
        <v>2</v>
      </c>
      <c r="S222" t="s">
        <v>474</v>
      </c>
      <c r="T222">
        <v>36</v>
      </c>
    </row>
    <row r="223" spans="1:20" x14ac:dyDescent="0.45">
      <c r="A223">
        <v>217</v>
      </c>
      <c r="B223" t="str">
        <f t="shared" si="23"/>
        <v>task_id_436.dfy-2</v>
      </c>
      <c r="C223" t="s">
        <v>39</v>
      </c>
      <c r="D223">
        <v>2</v>
      </c>
      <c r="E223">
        <v>0</v>
      </c>
      <c r="F223">
        <v>25.820699999999999</v>
      </c>
      <c r="G223">
        <v>1.7606999999999999</v>
      </c>
      <c r="H223">
        <v>25.818899999999999</v>
      </c>
      <c r="I223">
        <v>-1</v>
      </c>
      <c r="J223">
        <v>0</v>
      </c>
      <c r="K223">
        <v>0</v>
      </c>
      <c r="L223">
        <f t="shared" si="18"/>
        <v>0</v>
      </c>
      <c r="M223">
        <f t="shared" si="19"/>
        <v>0</v>
      </c>
      <c r="N223">
        <f t="shared" si="20"/>
        <v>0</v>
      </c>
      <c r="O223">
        <f t="shared" si="21"/>
        <v>0</v>
      </c>
      <c r="P223">
        <f t="shared" si="22"/>
        <v>46</v>
      </c>
      <c r="Q223">
        <f>VLOOKUP(C223,Locs!A:C,3,0)</f>
        <v>30</v>
      </c>
      <c r="R223">
        <f>VLOOKUP(C223,Locs!A:F,6,0)</f>
        <v>2</v>
      </c>
      <c r="S223" t="s">
        <v>818</v>
      </c>
      <c r="T223">
        <v>36</v>
      </c>
    </row>
    <row r="224" spans="1:20" x14ac:dyDescent="0.45">
      <c r="A224">
        <v>218</v>
      </c>
      <c r="B224" t="str">
        <f t="shared" si="23"/>
        <v>task_id_436.dfy-3</v>
      </c>
      <c r="C224" t="s">
        <v>39</v>
      </c>
      <c r="D224">
        <v>3</v>
      </c>
      <c r="E224">
        <v>0</v>
      </c>
      <c r="F224">
        <v>13.0786</v>
      </c>
      <c r="G224">
        <v>1.7399</v>
      </c>
      <c r="H224">
        <v>13.0763</v>
      </c>
      <c r="I224">
        <v>1</v>
      </c>
      <c r="J224">
        <v>0</v>
      </c>
      <c r="K224">
        <v>0</v>
      </c>
      <c r="L224">
        <f t="shared" si="18"/>
        <v>0</v>
      </c>
      <c r="M224">
        <f t="shared" si="19"/>
        <v>0</v>
      </c>
      <c r="N224">
        <f t="shared" si="20"/>
        <v>0</v>
      </c>
      <c r="O224">
        <f t="shared" si="21"/>
        <v>0</v>
      </c>
      <c r="P224">
        <f t="shared" si="22"/>
        <v>36</v>
      </c>
      <c r="Q224">
        <f>VLOOKUP(C224,Locs!A:C,3,0)</f>
        <v>30</v>
      </c>
      <c r="R224">
        <f>VLOOKUP(C224,Locs!A:F,6,0)</f>
        <v>2</v>
      </c>
      <c r="S224" t="s">
        <v>819</v>
      </c>
      <c r="T224">
        <v>41</v>
      </c>
    </row>
    <row r="225" spans="1:20" x14ac:dyDescent="0.45">
      <c r="A225">
        <v>219</v>
      </c>
      <c r="B225" t="str">
        <f t="shared" si="23"/>
        <v>task_id_436.dfy-4</v>
      </c>
      <c r="C225" t="s">
        <v>39</v>
      </c>
      <c r="D225">
        <v>4</v>
      </c>
      <c r="E225">
        <v>0</v>
      </c>
      <c r="F225">
        <v>27.302099999999999</v>
      </c>
      <c r="G225">
        <v>2.3595000000000002</v>
      </c>
      <c r="H225">
        <v>27.2806</v>
      </c>
      <c r="I225">
        <v>1</v>
      </c>
      <c r="J225">
        <v>0</v>
      </c>
      <c r="K225">
        <v>0</v>
      </c>
      <c r="L225">
        <f t="shared" si="18"/>
        <v>0</v>
      </c>
      <c r="M225">
        <f t="shared" si="19"/>
        <v>0</v>
      </c>
      <c r="N225">
        <f t="shared" si="20"/>
        <v>0</v>
      </c>
      <c r="O225">
        <f t="shared" si="21"/>
        <v>0</v>
      </c>
      <c r="P225">
        <f t="shared" si="22"/>
        <v>36</v>
      </c>
      <c r="Q225">
        <f>VLOOKUP(C225,Locs!A:C,3,0)</f>
        <v>30</v>
      </c>
      <c r="R225">
        <f>VLOOKUP(C225,Locs!A:F,6,0)</f>
        <v>2</v>
      </c>
      <c r="S225" t="s">
        <v>475</v>
      </c>
      <c r="T225">
        <v>20</v>
      </c>
    </row>
    <row r="226" spans="1:20" x14ac:dyDescent="0.45">
      <c r="A226">
        <v>220</v>
      </c>
      <c r="B226" t="str">
        <f t="shared" si="23"/>
        <v>task_id_436.dfy-5</v>
      </c>
      <c r="C226" t="s">
        <v>39</v>
      </c>
      <c r="D226">
        <v>5</v>
      </c>
      <c r="E226">
        <v>0</v>
      </c>
      <c r="F226">
        <v>36.022799999999997</v>
      </c>
      <c r="G226">
        <v>2.3500999999999999</v>
      </c>
      <c r="H226">
        <v>36.014899999999997</v>
      </c>
      <c r="I226">
        <v>1</v>
      </c>
      <c r="J226">
        <v>0</v>
      </c>
      <c r="K226">
        <v>0</v>
      </c>
      <c r="L226">
        <f t="shared" si="18"/>
        <v>0</v>
      </c>
      <c r="M226">
        <f t="shared" si="19"/>
        <v>0</v>
      </c>
      <c r="N226">
        <f t="shared" si="20"/>
        <v>0</v>
      </c>
      <c r="O226">
        <f t="shared" si="21"/>
        <v>0</v>
      </c>
      <c r="P226">
        <f t="shared" si="22"/>
        <v>41</v>
      </c>
      <c r="Q226">
        <f>VLOOKUP(C226,Locs!A:C,3,0)</f>
        <v>30</v>
      </c>
      <c r="R226">
        <f>VLOOKUP(C226,Locs!A:F,6,0)</f>
        <v>2</v>
      </c>
      <c r="S226" t="s">
        <v>476</v>
      </c>
      <c r="T226">
        <v>20</v>
      </c>
    </row>
    <row r="227" spans="1:20" x14ac:dyDescent="0.45">
      <c r="A227">
        <v>221</v>
      </c>
      <c r="B227" t="str">
        <f t="shared" si="23"/>
        <v>task_id_445.dfy-1</v>
      </c>
      <c r="C227" t="s">
        <v>40</v>
      </c>
      <c r="D227">
        <v>1</v>
      </c>
      <c r="E227">
        <v>1</v>
      </c>
      <c r="F227">
        <v>5.0505000000000004</v>
      </c>
      <c r="G227">
        <v>0.81499999999999995</v>
      </c>
      <c r="H227">
        <v>5.0312999999999999</v>
      </c>
      <c r="I227">
        <v>1</v>
      </c>
      <c r="J227">
        <v>1</v>
      </c>
      <c r="K227">
        <v>1</v>
      </c>
      <c r="L227">
        <f t="shared" si="18"/>
        <v>3</v>
      </c>
      <c r="M227">
        <f t="shared" si="19"/>
        <v>1</v>
      </c>
      <c r="N227">
        <f t="shared" si="20"/>
        <v>1</v>
      </c>
      <c r="O227">
        <f t="shared" si="21"/>
        <v>1</v>
      </c>
      <c r="P227">
        <f t="shared" si="22"/>
        <v>20</v>
      </c>
      <c r="Q227">
        <f>VLOOKUP(C227,Locs!A:C,3,0)</f>
        <v>19</v>
      </c>
      <c r="R227">
        <f>VLOOKUP(C227,Locs!A:F,6,0)</f>
        <v>0</v>
      </c>
      <c r="S227" t="s">
        <v>477</v>
      </c>
      <c r="T227">
        <v>19</v>
      </c>
    </row>
    <row r="228" spans="1:20" x14ac:dyDescent="0.45">
      <c r="A228">
        <v>222</v>
      </c>
      <c r="B228" t="str">
        <f t="shared" si="23"/>
        <v>task_id_445.dfy-2</v>
      </c>
      <c r="C228" t="s">
        <v>40</v>
      </c>
      <c r="D228">
        <v>2</v>
      </c>
      <c r="E228">
        <v>1</v>
      </c>
      <c r="F228">
        <v>4.0723000000000003</v>
      </c>
      <c r="G228">
        <v>0.86119999999999997</v>
      </c>
      <c r="H228">
        <v>4.0709</v>
      </c>
      <c r="I228">
        <v>1</v>
      </c>
      <c r="J228">
        <v>1</v>
      </c>
      <c r="K228">
        <v>1</v>
      </c>
      <c r="L228">
        <f t="shared" si="18"/>
        <v>3</v>
      </c>
      <c r="M228">
        <f t="shared" si="19"/>
        <v>1</v>
      </c>
      <c r="N228">
        <f t="shared" si="20"/>
        <v>1</v>
      </c>
      <c r="O228">
        <f t="shared" si="21"/>
        <v>1</v>
      </c>
      <c r="P228">
        <f t="shared" si="22"/>
        <v>20</v>
      </c>
      <c r="Q228">
        <f>VLOOKUP(C228,Locs!A:C,3,0)</f>
        <v>19</v>
      </c>
      <c r="R228">
        <f>VLOOKUP(C228,Locs!A:F,6,0)</f>
        <v>0</v>
      </c>
      <c r="S228" t="s">
        <v>478</v>
      </c>
      <c r="T228">
        <v>24</v>
      </c>
    </row>
    <row r="229" spans="1:20" x14ac:dyDescent="0.45">
      <c r="A229">
        <v>223</v>
      </c>
      <c r="B229" t="str">
        <f t="shared" si="23"/>
        <v>task_id_445.dfy-3</v>
      </c>
      <c r="C229" t="s">
        <v>40</v>
      </c>
      <c r="D229">
        <v>3</v>
      </c>
      <c r="E229">
        <v>1</v>
      </c>
      <c r="F229">
        <v>3.9590000000000001</v>
      </c>
      <c r="G229">
        <v>0.82969999999999999</v>
      </c>
      <c r="H229">
        <v>3.9571999999999998</v>
      </c>
      <c r="I229">
        <v>1</v>
      </c>
      <c r="J229">
        <v>1</v>
      </c>
      <c r="K229">
        <v>1</v>
      </c>
      <c r="L229">
        <f t="shared" si="18"/>
        <v>3</v>
      </c>
      <c r="M229">
        <f t="shared" si="19"/>
        <v>1</v>
      </c>
      <c r="N229">
        <f t="shared" si="20"/>
        <v>1</v>
      </c>
      <c r="O229">
        <f t="shared" si="21"/>
        <v>1</v>
      </c>
      <c r="P229">
        <f t="shared" si="22"/>
        <v>19</v>
      </c>
      <c r="Q229">
        <f>VLOOKUP(C229,Locs!A:C,3,0)</f>
        <v>19</v>
      </c>
      <c r="R229">
        <f>VLOOKUP(C229,Locs!A:F,6,0)</f>
        <v>0</v>
      </c>
      <c r="S229" t="s">
        <v>479</v>
      </c>
      <c r="T229">
        <v>24</v>
      </c>
    </row>
    <row r="230" spans="1:20" x14ac:dyDescent="0.45">
      <c r="A230">
        <v>224</v>
      </c>
      <c r="B230" t="str">
        <f t="shared" si="23"/>
        <v>task_id_447.dfy-1</v>
      </c>
      <c r="C230" t="s">
        <v>41</v>
      </c>
      <c r="D230">
        <v>1</v>
      </c>
      <c r="E230">
        <v>1</v>
      </c>
      <c r="F230">
        <v>4.5362999999999998</v>
      </c>
      <c r="G230">
        <v>0.8891</v>
      </c>
      <c r="H230">
        <v>4.5115999999999996</v>
      </c>
      <c r="I230">
        <v>1</v>
      </c>
      <c r="J230">
        <v>1</v>
      </c>
      <c r="K230">
        <v>1</v>
      </c>
      <c r="L230">
        <f t="shared" si="18"/>
        <v>3</v>
      </c>
      <c r="M230">
        <f t="shared" si="19"/>
        <v>1</v>
      </c>
      <c r="N230">
        <f t="shared" si="20"/>
        <v>1</v>
      </c>
      <c r="O230">
        <f t="shared" si="21"/>
        <v>1</v>
      </c>
      <c r="P230">
        <f t="shared" si="22"/>
        <v>24</v>
      </c>
      <c r="Q230">
        <f>VLOOKUP(C230,Locs!A:C,3,0)</f>
        <v>26</v>
      </c>
      <c r="R230">
        <f>VLOOKUP(C230,Locs!A:F,6,0)</f>
        <v>0</v>
      </c>
      <c r="S230" t="s">
        <v>480</v>
      </c>
      <c r="T230">
        <v>23</v>
      </c>
    </row>
    <row r="231" spans="1:20" x14ac:dyDescent="0.45">
      <c r="A231">
        <v>225</v>
      </c>
      <c r="B231" t="str">
        <f t="shared" si="23"/>
        <v>task_id_447.dfy-2</v>
      </c>
      <c r="C231" t="s">
        <v>41</v>
      </c>
      <c r="D231">
        <v>2</v>
      </c>
      <c r="E231">
        <v>1</v>
      </c>
      <c r="F231">
        <v>11.888400000000001</v>
      </c>
      <c r="G231">
        <v>0.90139999999999998</v>
      </c>
      <c r="H231">
        <v>11.8863</v>
      </c>
      <c r="I231">
        <v>1</v>
      </c>
      <c r="J231">
        <v>1</v>
      </c>
      <c r="K231">
        <v>1</v>
      </c>
      <c r="L231">
        <f t="shared" si="18"/>
        <v>3</v>
      </c>
      <c r="M231">
        <f t="shared" si="19"/>
        <v>1</v>
      </c>
      <c r="N231">
        <f t="shared" si="20"/>
        <v>1</v>
      </c>
      <c r="O231">
        <f t="shared" si="21"/>
        <v>1</v>
      </c>
      <c r="P231">
        <f t="shared" si="22"/>
        <v>24</v>
      </c>
      <c r="Q231">
        <f>VLOOKUP(C231,Locs!A:C,3,0)</f>
        <v>26</v>
      </c>
      <c r="R231">
        <f>VLOOKUP(C231,Locs!A:F,6,0)</f>
        <v>0</v>
      </c>
      <c r="S231" t="s">
        <v>481</v>
      </c>
      <c r="T231">
        <v>26</v>
      </c>
    </row>
    <row r="232" spans="1:20" x14ac:dyDescent="0.45">
      <c r="A232">
        <v>226</v>
      </c>
      <c r="B232" t="str">
        <f t="shared" si="23"/>
        <v>task_id_447.dfy-3</v>
      </c>
      <c r="C232" t="s">
        <v>41</v>
      </c>
      <c r="D232">
        <v>3</v>
      </c>
      <c r="E232">
        <v>1</v>
      </c>
      <c r="F232">
        <v>6.9038000000000004</v>
      </c>
      <c r="G232">
        <v>0.86819999999999997</v>
      </c>
      <c r="H232">
        <v>6.9013999999999998</v>
      </c>
      <c r="I232">
        <v>1</v>
      </c>
      <c r="J232">
        <v>1</v>
      </c>
      <c r="K232">
        <v>1</v>
      </c>
      <c r="L232">
        <f t="shared" si="18"/>
        <v>3</v>
      </c>
      <c r="M232">
        <f t="shared" si="19"/>
        <v>1</v>
      </c>
      <c r="N232">
        <f t="shared" si="20"/>
        <v>1</v>
      </c>
      <c r="O232">
        <f t="shared" si="21"/>
        <v>1</v>
      </c>
      <c r="P232">
        <f t="shared" si="22"/>
        <v>23</v>
      </c>
      <c r="Q232">
        <f>VLOOKUP(C232,Locs!A:C,3,0)</f>
        <v>26</v>
      </c>
      <c r="R232">
        <f>VLOOKUP(C232,Locs!A:F,6,0)</f>
        <v>0</v>
      </c>
      <c r="S232" t="s">
        <v>482</v>
      </c>
      <c r="T232">
        <v>25</v>
      </c>
    </row>
    <row r="233" spans="1:20" x14ac:dyDescent="0.45">
      <c r="A233">
        <v>227</v>
      </c>
      <c r="B233" t="str">
        <f t="shared" si="23"/>
        <v>task_id_454.dfy-1</v>
      </c>
      <c r="C233" t="s">
        <v>42</v>
      </c>
      <c r="D233">
        <v>1</v>
      </c>
      <c r="E233">
        <v>0</v>
      </c>
      <c r="F233">
        <v>8.0053999999999998</v>
      </c>
      <c r="G233">
        <v>0.8175</v>
      </c>
      <c r="H233">
        <v>7.9882999999999997</v>
      </c>
      <c r="I233">
        <v>1</v>
      </c>
      <c r="J233">
        <v>0</v>
      </c>
      <c r="K233">
        <v>0</v>
      </c>
      <c r="L233">
        <f t="shared" si="18"/>
        <v>0</v>
      </c>
      <c r="M233">
        <f t="shared" si="19"/>
        <v>0</v>
      </c>
      <c r="N233">
        <f t="shared" si="20"/>
        <v>0</v>
      </c>
      <c r="O233">
        <f t="shared" si="21"/>
        <v>0</v>
      </c>
      <c r="P233">
        <f t="shared" si="22"/>
        <v>26</v>
      </c>
      <c r="Q233">
        <f>VLOOKUP(C233,Locs!A:C,3,0)</f>
        <v>23</v>
      </c>
      <c r="R233">
        <f>VLOOKUP(C233,Locs!A:F,6,0)</f>
        <v>0</v>
      </c>
      <c r="S233" t="s">
        <v>483</v>
      </c>
      <c r="T233">
        <v>24</v>
      </c>
    </row>
    <row r="234" spans="1:20" x14ac:dyDescent="0.45">
      <c r="A234">
        <v>228</v>
      </c>
      <c r="B234" t="str">
        <f t="shared" si="23"/>
        <v>task_id_454.dfy-2</v>
      </c>
      <c r="C234" t="s">
        <v>42</v>
      </c>
      <c r="D234">
        <v>2</v>
      </c>
      <c r="E234">
        <v>0</v>
      </c>
      <c r="F234">
        <v>8.9648000000000003</v>
      </c>
      <c r="G234">
        <v>0.93940000000000001</v>
      </c>
      <c r="H234">
        <v>8.9633000000000003</v>
      </c>
      <c r="I234">
        <v>1</v>
      </c>
      <c r="J234">
        <v>0</v>
      </c>
      <c r="K234">
        <v>0</v>
      </c>
      <c r="L234">
        <f t="shared" si="18"/>
        <v>0</v>
      </c>
      <c r="M234">
        <f t="shared" si="19"/>
        <v>0</v>
      </c>
      <c r="N234">
        <f t="shared" si="20"/>
        <v>0</v>
      </c>
      <c r="O234">
        <f t="shared" si="21"/>
        <v>0</v>
      </c>
      <c r="P234">
        <f t="shared" si="22"/>
        <v>25</v>
      </c>
      <c r="Q234">
        <f>VLOOKUP(C234,Locs!A:C,3,0)</f>
        <v>23</v>
      </c>
      <c r="R234">
        <f>VLOOKUP(C234,Locs!A:F,6,0)</f>
        <v>0</v>
      </c>
      <c r="S234" t="s">
        <v>967</v>
      </c>
      <c r="T234">
        <v>28</v>
      </c>
    </row>
    <row r="235" spans="1:20" x14ac:dyDescent="0.45">
      <c r="A235">
        <v>229</v>
      </c>
      <c r="B235" t="str">
        <f t="shared" si="23"/>
        <v>task_id_454.dfy-3</v>
      </c>
      <c r="C235" t="s">
        <v>42</v>
      </c>
      <c r="D235">
        <v>3</v>
      </c>
      <c r="E235">
        <v>0</v>
      </c>
      <c r="F235">
        <v>5.9710999999999999</v>
      </c>
      <c r="G235">
        <v>0.90959999999999996</v>
      </c>
      <c r="H235">
        <v>5.9687999999999999</v>
      </c>
      <c r="I235">
        <v>1</v>
      </c>
      <c r="J235">
        <v>0</v>
      </c>
      <c r="K235">
        <v>0</v>
      </c>
      <c r="L235">
        <f t="shared" si="18"/>
        <v>0</v>
      </c>
      <c r="M235">
        <f t="shared" si="19"/>
        <v>0</v>
      </c>
      <c r="N235">
        <f t="shared" si="20"/>
        <v>0</v>
      </c>
      <c r="O235">
        <f t="shared" si="21"/>
        <v>0</v>
      </c>
      <c r="P235">
        <f t="shared" si="22"/>
        <v>24</v>
      </c>
      <c r="Q235">
        <f>VLOOKUP(C235,Locs!A:C,3,0)</f>
        <v>23</v>
      </c>
      <c r="R235">
        <f>VLOOKUP(C235,Locs!A:F,6,0)</f>
        <v>0</v>
      </c>
      <c r="S235" t="s">
        <v>968</v>
      </c>
      <c r="T235">
        <v>28</v>
      </c>
    </row>
    <row r="236" spans="1:20" x14ac:dyDescent="0.45">
      <c r="A236">
        <v>230</v>
      </c>
      <c r="B236" t="str">
        <f t="shared" si="23"/>
        <v>task_id_454.dfy-4</v>
      </c>
      <c r="C236" t="s">
        <v>42</v>
      </c>
      <c r="D236">
        <v>4</v>
      </c>
      <c r="E236">
        <v>0</v>
      </c>
      <c r="F236">
        <v>18.190100000000001</v>
      </c>
      <c r="G236">
        <v>1.2831999999999999</v>
      </c>
      <c r="H236">
        <v>18.169499999999999</v>
      </c>
      <c r="I236">
        <v>1</v>
      </c>
      <c r="J236">
        <v>0</v>
      </c>
      <c r="K236">
        <v>0</v>
      </c>
      <c r="L236">
        <f t="shared" si="18"/>
        <v>0</v>
      </c>
      <c r="M236">
        <f t="shared" si="19"/>
        <v>0</v>
      </c>
      <c r="N236">
        <f t="shared" si="20"/>
        <v>0</v>
      </c>
      <c r="O236">
        <f t="shared" si="21"/>
        <v>0</v>
      </c>
      <c r="P236">
        <f t="shared" si="22"/>
        <v>28</v>
      </c>
      <c r="Q236">
        <f>VLOOKUP(C236,Locs!A:C,3,0)</f>
        <v>23</v>
      </c>
      <c r="R236">
        <f>VLOOKUP(C236,Locs!A:F,6,0)</f>
        <v>0</v>
      </c>
      <c r="S236" t="s">
        <v>484</v>
      </c>
      <c r="T236">
        <v>27</v>
      </c>
    </row>
    <row r="237" spans="1:20" x14ac:dyDescent="0.45">
      <c r="A237">
        <v>231</v>
      </c>
      <c r="B237" t="str">
        <f t="shared" si="23"/>
        <v>task_id_454.dfy-5</v>
      </c>
      <c r="C237" t="s">
        <v>42</v>
      </c>
      <c r="D237">
        <v>5</v>
      </c>
      <c r="E237">
        <v>0</v>
      </c>
      <c r="F237">
        <v>16.941700000000001</v>
      </c>
      <c r="G237">
        <v>1.2054</v>
      </c>
      <c r="H237">
        <v>16.939299999999999</v>
      </c>
      <c r="I237">
        <v>1</v>
      </c>
      <c r="J237">
        <v>0</v>
      </c>
      <c r="K237">
        <v>0</v>
      </c>
      <c r="L237">
        <f t="shared" si="18"/>
        <v>0</v>
      </c>
      <c r="M237">
        <f t="shared" si="19"/>
        <v>0</v>
      </c>
      <c r="N237">
        <f t="shared" si="20"/>
        <v>0</v>
      </c>
      <c r="O237">
        <f t="shared" si="21"/>
        <v>0</v>
      </c>
      <c r="P237">
        <f t="shared" si="22"/>
        <v>28</v>
      </c>
      <c r="Q237">
        <f>VLOOKUP(C237,Locs!A:C,3,0)</f>
        <v>23</v>
      </c>
      <c r="R237">
        <f>VLOOKUP(C237,Locs!A:F,6,0)</f>
        <v>0</v>
      </c>
      <c r="S237" t="s">
        <v>485</v>
      </c>
      <c r="T237">
        <v>27</v>
      </c>
    </row>
    <row r="238" spans="1:20" x14ac:dyDescent="0.45">
      <c r="A238">
        <v>232</v>
      </c>
      <c r="B238" t="str">
        <f t="shared" si="23"/>
        <v>task_id_457.dfy-1</v>
      </c>
      <c r="C238" t="s">
        <v>43</v>
      </c>
      <c r="D238">
        <v>1</v>
      </c>
      <c r="E238">
        <v>1</v>
      </c>
      <c r="F238">
        <v>5.5396000000000001</v>
      </c>
      <c r="G238">
        <v>0.82779999999999998</v>
      </c>
      <c r="H238">
        <v>5.5136000000000003</v>
      </c>
      <c r="I238">
        <v>1</v>
      </c>
      <c r="J238">
        <v>1</v>
      </c>
      <c r="K238">
        <v>1</v>
      </c>
      <c r="L238">
        <f t="shared" si="18"/>
        <v>2</v>
      </c>
      <c r="M238">
        <f t="shared" si="19"/>
        <v>1</v>
      </c>
      <c r="N238">
        <f t="shared" si="20"/>
        <v>1</v>
      </c>
      <c r="O238">
        <f t="shared" si="21"/>
        <v>1</v>
      </c>
      <c r="P238">
        <f t="shared" si="22"/>
        <v>27</v>
      </c>
      <c r="Q238">
        <f>VLOOKUP(C238,Locs!A:C,3,0)</f>
        <v>26</v>
      </c>
      <c r="R238">
        <f>VLOOKUP(C238,Locs!A:F,6,0)</f>
        <v>0</v>
      </c>
      <c r="S238" t="s">
        <v>486</v>
      </c>
      <c r="T238">
        <v>32</v>
      </c>
    </row>
    <row r="239" spans="1:20" x14ac:dyDescent="0.45">
      <c r="A239">
        <v>233</v>
      </c>
      <c r="B239" t="str">
        <f t="shared" si="23"/>
        <v>task_id_457.dfy-2</v>
      </c>
      <c r="C239" t="s">
        <v>43</v>
      </c>
      <c r="D239">
        <v>2</v>
      </c>
      <c r="E239">
        <v>1</v>
      </c>
      <c r="F239">
        <v>6.7039</v>
      </c>
      <c r="G239">
        <v>0.92190000000000005</v>
      </c>
      <c r="H239">
        <v>6.7027000000000001</v>
      </c>
      <c r="I239">
        <v>1</v>
      </c>
      <c r="J239">
        <v>1</v>
      </c>
      <c r="K239">
        <v>1</v>
      </c>
      <c r="L239">
        <f t="shared" si="18"/>
        <v>2</v>
      </c>
      <c r="M239">
        <f t="shared" si="19"/>
        <v>1</v>
      </c>
      <c r="N239">
        <f t="shared" si="20"/>
        <v>1</v>
      </c>
      <c r="O239">
        <f t="shared" si="21"/>
        <v>1</v>
      </c>
      <c r="P239">
        <f t="shared" si="22"/>
        <v>27</v>
      </c>
      <c r="Q239">
        <f>VLOOKUP(C239,Locs!A:C,3,0)</f>
        <v>26</v>
      </c>
      <c r="R239">
        <f>VLOOKUP(C239,Locs!A:F,6,0)</f>
        <v>0</v>
      </c>
      <c r="S239" t="s">
        <v>487</v>
      </c>
      <c r="T239">
        <v>24</v>
      </c>
    </row>
    <row r="240" spans="1:20" x14ac:dyDescent="0.45">
      <c r="A240">
        <v>234</v>
      </c>
      <c r="B240" t="str">
        <f t="shared" si="23"/>
        <v>task_id_457.dfy-3</v>
      </c>
      <c r="C240" t="s">
        <v>43</v>
      </c>
      <c r="D240">
        <v>3</v>
      </c>
      <c r="E240">
        <v>-1</v>
      </c>
      <c r="F240">
        <v>12.9421</v>
      </c>
      <c r="G240">
        <v>0.47</v>
      </c>
      <c r="H240">
        <v>12.940099999999999</v>
      </c>
      <c r="I240">
        <v>-1</v>
      </c>
      <c r="J240">
        <v>-1</v>
      </c>
      <c r="K240">
        <v>-1</v>
      </c>
      <c r="L240">
        <f t="shared" si="18"/>
        <v>2</v>
      </c>
      <c r="M240">
        <f t="shared" si="19"/>
        <v>1</v>
      </c>
      <c r="N240">
        <f t="shared" si="20"/>
        <v>1</v>
      </c>
      <c r="O240">
        <f t="shared" si="21"/>
        <v>1</v>
      </c>
      <c r="P240">
        <f t="shared" si="22"/>
        <v>32</v>
      </c>
      <c r="Q240">
        <f>VLOOKUP(C240,Locs!A:C,3,0)</f>
        <v>26</v>
      </c>
      <c r="R240">
        <f>VLOOKUP(C240,Locs!A:F,6,0)</f>
        <v>0</v>
      </c>
      <c r="S240" t="s">
        <v>488</v>
      </c>
      <c r="T240">
        <v>23</v>
      </c>
    </row>
    <row r="241" spans="1:20" x14ac:dyDescent="0.45">
      <c r="A241">
        <v>235</v>
      </c>
      <c r="B241" t="str">
        <f t="shared" si="23"/>
        <v>task_id_470.dfy-1</v>
      </c>
      <c r="C241" t="s">
        <v>44</v>
      </c>
      <c r="D241">
        <v>1</v>
      </c>
      <c r="E241">
        <v>1</v>
      </c>
      <c r="F241">
        <v>5.2953000000000001</v>
      </c>
      <c r="G241">
        <v>0.87350000000000005</v>
      </c>
      <c r="H241">
        <v>5.2676999999999996</v>
      </c>
      <c r="I241">
        <v>1</v>
      </c>
      <c r="J241">
        <v>1</v>
      </c>
      <c r="K241">
        <v>1</v>
      </c>
      <c r="L241">
        <f t="shared" si="18"/>
        <v>3</v>
      </c>
      <c r="M241">
        <f t="shared" si="19"/>
        <v>1</v>
      </c>
      <c r="N241">
        <f t="shared" si="20"/>
        <v>1</v>
      </c>
      <c r="O241">
        <f t="shared" si="21"/>
        <v>1</v>
      </c>
      <c r="P241">
        <f t="shared" si="22"/>
        <v>24</v>
      </c>
      <c r="Q241">
        <f>VLOOKUP(C241,Locs!A:C,3,0)</f>
        <v>23</v>
      </c>
      <c r="R241">
        <f>VLOOKUP(C241,Locs!A:F,6,0)</f>
        <v>0</v>
      </c>
      <c r="S241" t="s">
        <v>489</v>
      </c>
      <c r="T241">
        <v>23</v>
      </c>
    </row>
    <row r="242" spans="1:20" x14ac:dyDescent="0.45">
      <c r="A242">
        <v>236</v>
      </c>
      <c r="B242" t="str">
        <f t="shared" si="23"/>
        <v>task_id_470.dfy-2</v>
      </c>
      <c r="C242" t="s">
        <v>44</v>
      </c>
      <c r="D242">
        <v>2</v>
      </c>
      <c r="E242">
        <v>1</v>
      </c>
      <c r="F242">
        <v>5.7915999999999999</v>
      </c>
      <c r="G242">
        <v>0.83650000000000002</v>
      </c>
      <c r="H242">
        <v>5.7897999999999996</v>
      </c>
      <c r="I242">
        <v>1</v>
      </c>
      <c r="J242">
        <v>1</v>
      </c>
      <c r="K242">
        <v>1</v>
      </c>
      <c r="L242">
        <f t="shared" si="18"/>
        <v>3</v>
      </c>
      <c r="M242">
        <f t="shared" si="19"/>
        <v>1</v>
      </c>
      <c r="N242">
        <f t="shared" si="20"/>
        <v>1</v>
      </c>
      <c r="O242">
        <f t="shared" si="21"/>
        <v>1</v>
      </c>
      <c r="P242">
        <f t="shared" si="22"/>
        <v>23</v>
      </c>
      <c r="Q242">
        <f>VLOOKUP(C242,Locs!A:C,3,0)</f>
        <v>23</v>
      </c>
      <c r="R242">
        <f>VLOOKUP(C242,Locs!A:F,6,0)</f>
        <v>0</v>
      </c>
      <c r="S242" t="s">
        <v>490</v>
      </c>
      <c r="T242">
        <v>35</v>
      </c>
    </row>
    <row r="243" spans="1:20" x14ac:dyDescent="0.45">
      <c r="A243">
        <v>237</v>
      </c>
      <c r="B243" t="str">
        <f t="shared" si="23"/>
        <v>task_id_470.dfy-3</v>
      </c>
      <c r="C243" t="s">
        <v>44</v>
      </c>
      <c r="D243">
        <v>3</v>
      </c>
      <c r="E243">
        <v>1</v>
      </c>
      <c r="F243">
        <v>5.3379000000000003</v>
      </c>
      <c r="G243">
        <v>0.91590000000000005</v>
      </c>
      <c r="H243">
        <v>5.3365</v>
      </c>
      <c r="I243">
        <v>1</v>
      </c>
      <c r="J243">
        <v>1</v>
      </c>
      <c r="K243">
        <v>1</v>
      </c>
      <c r="L243">
        <f t="shared" si="18"/>
        <v>3</v>
      </c>
      <c r="M243">
        <f t="shared" si="19"/>
        <v>1</v>
      </c>
      <c r="N243">
        <f t="shared" si="20"/>
        <v>1</v>
      </c>
      <c r="O243">
        <f t="shared" si="21"/>
        <v>1</v>
      </c>
      <c r="P243">
        <f t="shared" si="22"/>
        <v>23</v>
      </c>
      <c r="Q243">
        <f>VLOOKUP(C243,Locs!A:C,3,0)</f>
        <v>23</v>
      </c>
      <c r="R243">
        <f>VLOOKUP(C243,Locs!A:F,6,0)</f>
        <v>0</v>
      </c>
      <c r="S243" t="s">
        <v>491</v>
      </c>
      <c r="T243">
        <v>33</v>
      </c>
    </row>
    <row r="244" spans="1:20" x14ac:dyDescent="0.45">
      <c r="A244">
        <v>238</v>
      </c>
      <c r="B244" t="str">
        <f t="shared" si="23"/>
        <v>task_id_472.dfy-1</v>
      </c>
      <c r="C244" t="s">
        <v>45</v>
      </c>
      <c r="D244">
        <v>1</v>
      </c>
      <c r="E244">
        <v>0</v>
      </c>
      <c r="F244">
        <v>21.784400000000002</v>
      </c>
      <c r="G244">
        <v>0.92520000000000002</v>
      </c>
      <c r="H244">
        <v>21.773299999999999</v>
      </c>
      <c r="I244">
        <v>1</v>
      </c>
      <c r="J244">
        <v>0</v>
      </c>
      <c r="K244">
        <v>0</v>
      </c>
      <c r="L244">
        <f t="shared" si="18"/>
        <v>0</v>
      </c>
      <c r="M244">
        <f t="shared" si="19"/>
        <v>0</v>
      </c>
      <c r="N244">
        <f t="shared" si="20"/>
        <v>0</v>
      </c>
      <c r="O244">
        <f t="shared" si="21"/>
        <v>0</v>
      </c>
      <c r="P244">
        <f t="shared" si="22"/>
        <v>35</v>
      </c>
      <c r="Q244">
        <f>VLOOKUP(C244,Locs!A:C,3,0)</f>
        <v>28</v>
      </c>
      <c r="R244">
        <f>VLOOKUP(C244,Locs!A:F,6,0)</f>
        <v>2</v>
      </c>
      <c r="S244" t="s">
        <v>492</v>
      </c>
      <c r="T244">
        <v>32</v>
      </c>
    </row>
    <row r="245" spans="1:20" x14ac:dyDescent="0.45">
      <c r="A245">
        <v>239</v>
      </c>
      <c r="B245" t="str">
        <f t="shared" si="23"/>
        <v>task_id_472.dfy-2</v>
      </c>
      <c r="C245" t="s">
        <v>45</v>
      </c>
      <c r="D245">
        <v>2</v>
      </c>
      <c r="E245">
        <v>0</v>
      </c>
      <c r="F245">
        <v>15.534700000000001</v>
      </c>
      <c r="G245">
        <v>0.88490000000000002</v>
      </c>
      <c r="H245">
        <v>15.528600000000001</v>
      </c>
      <c r="I245">
        <v>1</v>
      </c>
      <c r="J245">
        <v>0</v>
      </c>
      <c r="K245">
        <v>0</v>
      </c>
      <c r="L245">
        <f t="shared" si="18"/>
        <v>0</v>
      </c>
      <c r="M245">
        <f t="shared" si="19"/>
        <v>0</v>
      </c>
      <c r="N245">
        <f t="shared" si="20"/>
        <v>0</v>
      </c>
      <c r="O245">
        <f t="shared" si="21"/>
        <v>0</v>
      </c>
      <c r="P245">
        <f t="shared" si="22"/>
        <v>33</v>
      </c>
      <c r="Q245">
        <f>VLOOKUP(C245,Locs!A:C,3,0)</f>
        <v>28</v>
      </c>
      <c r="R245">
        <f>VLOOKUP(C245,Locs!A:F,6,0)</f>
        <v>2</v>
      </c>
      <c r="S245" t="s">
        <v>824</v>
      </c>
      <c r="T245">
        <v>37</v>
      </c>
    </row>
    <row r="246" spans="1:20" x14ac:dyDescent="0.45">
      <c r="A246">
        <v>240</v>
      </c>
      <c r="B246" t="str">
        <f t="shared" si="23"/>
        <v>task_id_472.dfy-3</v>
      </c>
      <c r="C246" t="s">
        <v>45</v>
      </c>
      <c r="D246">
        <v>3</v>
      </c>
      <c r="E246">
        <v>0</v>
      </c>
      <c r="F246">
        <v>14.914400000000001</v>
      </c>
      <c r="G246">
        <v>1.7223999999999999</v>
      </c>
      <c r="H246">
        <v>14.912100000000001</v>
      </c>
      <c r="I246">
        <v>1</v>
      </c>
      <c r="J246">
        <v>0</v>
      </c>
      <c r="K246">
        <v>0</v>
      </c>
      <c r="L246">
        <f t="shared" si="18"/>
        <v>0</v>
      </c>
      <c r="M246">
        <f t="shared" si="19"/>
        <v>0</v>
      </c>
      <c r="N246">
        <f t="shared" si="20"/>
        <v>0</v>
      </c>
      <c r="O246">
        <f t="shared" si="21"/>
        <v>0</v>
      </c>
      <c r="P246">
        <f t="shared" si="22"/>
        <v>32</v>
      </c>
      <c r="Q246">
        <f>VLOOKUP(C246,Locs!A:C,3,0)</f>
        <v>28</v>
      </c>
      <c r="R246">
        <f>VLOOKUP(C246,Locs!A:F,6,0)</f>
        <v>2</v>
      </c>
      <c r="S246" t="s">
        <v>825</v>
      </c>
      <c r="T246">
        <v>32</v>
      </c>
    </row>
    <row r="247" spans="1:20" x14ac:dyDescent="0.45">
      <c r="A247">
        <v>241</v>
      </c>
      <c r="B247" t="str">
        <f t="shared" si="23"/>
        <v>task_id_472.dfy-4</v>
      </c>
      <c r="C247" t="s">
        <v>45</v>
      </c>
      <c r="D247">
        <v>4</v>
      </c>
      <c r="E247">
        <v>0</v>
      </c>
      <c r="F247">
        <v>37.2605</v>
      </c>
      <c r="G247">
        <v>2.3027000000000002</v>
      </c>
      <c r="H247">
        <v>37.242199999999997</v>
      </c>
      <c r="I247">
        <v>1</v>
      </c>
      <c r="J247">
        <v>0</v>
      </c>
      <c r="K247">
        <v>0</v>
      </c>
      <c r="L247">
        <f t="shared" si="18"/>
        <v>0</v>
      </c>
      <c r="M247">
        <f t="shared" si="19"/>
        <v>0</v>
      </c>
      <c r="N247">
        <f t="shared" si="20"/>
        <v>0</v>
      </c>
      <c r="O247">
        <f t="shared" si="21"/>
        <v>0</v>
      </c>
      <c r="P247">
        <f t="shared" si="22"/>
        <v>37</v>
      </c>
      <c r="Q247">
        <f>VLOOKUP(C247,Locs!A:C,3,0)</f>
        <v>28</v>
      </c>
      <c r="R247">
        <f>VLOOKUP(C247,Locs!A:F,6,0)</f>
        <v>2</v>
      </c>
      <c r="S247" t="s">
        <v>493</v>
      </c>
      <c r="T247">
        <v>26</v>
      </c>
    </row>
    <row r="248" spans="1:20" x14ac:dyDescent="0.45">
      <c r="A248">
        <v>242</v>
      </c>
      <c r="B248" t="str">
        <f t="shared" si="23"/>
        <v>task_id_472.dfy-5</v>
      </c>
      <c r="C248" t="s">
        <v>45</v>
      </c>
      <c r="D248">
        <v>5</v>
      </c>
      <c r="E248">
        <v>0</v>
      </c>
      <c r="F248">
        <v>42.474400000000003</v>
      </c>
      <c r="G248">
        <v>1.8664000000000001</v>
      </c>
      <c r="H248">
        <v>42.471800000000002</v>
      </c>
      <c r="I248">
        <v>1</v>
      </c>
      <c r="J248">
        <v>0</v>
      </c>
      <c r="K248">
        <v>0</v>
      </c>
      <c r="L248">
        <f t="shared" si="18"/>
        <v>0</v>
      </c>
      <c r="M248">
        <f t="shared" si="19"/>
        <v>0</v>
      </c>
      <c r="N248">
        <f t="shared" si="20"/>
        <v>0</v>
      </c>
      <c r="O248">
        <f t="shared" si="21"/>
        <v>0</v>
      </c>
      <c r="P248">
        <f t="shared" si="22"/>
        <v>32</v>
      </c>
      <c r="Q248">
        <f>VLOOKUP(C248,Locs!A:C,3,0)</f>
        <v>28</v>
      </c>
      <c r="R248">
        <f>VLOOKUP(C248,Locs!A:F,6,0)</f>
        <v>2</v>
      </c>
      <c r="S248" t="s">
        <v>494</v>
      </c>
      <c r="T248">
        <v>26</v>
      </c>
    </row>
    <row r="249" spans="1:20" x14ac:dyDescent="0.45">
      <c r="A249">
        <v>243</v>
      </c>
      <c r="B249" t="str">
        <f t="shared" si="23"/>
        <v>task_id_474.dfy-1</v>
      </c>
      <c r="C249" t="s">
        <v>46</v>
      </c>
      <c r="D249">
        <v>1</v>
      </c>
      <c r="E249">
        <v>1</v>
      </c>
      <c r="F249">
        <v>11.799300000000001</v>
      </c>
      <c r="G249">
        <v>0.90400000000000003</v>
      </c>
      <c r="H249">
        <v>11.7791</v>
      </c>
      <c r="I249">
        <v>1</v>
      </c>
      <c r="J249">
        <v>1</v>
      </c>
      <c r="K249">
        <v>1</v>
      </c>
      <c r="L249">
        <f t="shared" si="18"/>
        <v>2</v>
      </c>
      <c r="M249">
        <f t="shared" si="19"/>
        <v>1</v>
      </c>
      <c r="N249">
        <f t="shared" si="20"/>
        <v>1</v>
      </c>
      <c r="O249">
        <f t="shared" si="21"/>
        <v>1</v>
      </c>
      <c r="P249">
        <f t="shared" si="22"/>
        <v>26</v>
      </c>
      <c r="Q249">
        <f>VLOOKUP(C249,Locs!A:C,3,0)</f>
        <v>26</v>
      </c>
      <c r="R249">
        <f>VLOOKUP(C249,Locs!A:F,6,0)</f>
        <v>0</v>
      </c>
      <c r="S249" t="s">
        <v>495</v>
      </c>
      <c r="T249">
        <v>34</v>
      </c>
    </row>
    <row r="250" spans="1:20" x14ac:dyDescent="0.45">
      <c r="A250">
        <v>244</v>
      </c>
      <c r="B250" t="str">
        <f t="shared" si="23"/>
        <v>task_id_474.dfy-2</v>
      </c>
      <c r="C250" t="s">
        <v>46</v>
      </c>
      <c r="D250">
        <v>2</v>
      </c>
      <c r="E250">
        <v>1</v>
      </c>
      <c r="F250">
        <v>11.2782</v>
      </c>
      <c r="G250">
        <v>0.89529999999999998</v>
      </c>
      <c r="H250">
        <v>11.276899999999999</v>
      </c>
      <c r="I250">
        <v>1</v>
      </c>
      <c r="J250">
        <v>1</v>
      </c>
      <c r="K250">
        <v>1</v>
      </c>
      <c r="L250">
        <f t="shared" si="18"/>
        <v>2</v>
      </c>
      <c r="M250">
        <f t="shared" si="19"/>
        <v>1</v>
      </c>
      <c r="N250">
        <f t="shared" si="20"/>
        <v>1</v>
      </c>
      <c r="O250">
        <f t="shared" si="21"/>
        <v>1</v>
      </c>
      <c r="P250">
        <f t="shared" si="22"/>
        <v>26</v>
      </c>
      <c r="Q250">
        <f>VLOOKUP(C250,Locs!A:C,3,0)</f>
        <v>26</v>
      </c>
      <c r="R250">
        <f>VLOOKUP(C250,Locs!A:F,6,0)</f>
        <v>0</v>
      </c>
      <c r="S250" t="s">
        <v>496</v>
      </c>
      <c r="T250">
        <v>70</v>
      </c>
    </row>
    <row r="251" spans="1:20" x14ac:dyDescent="0.45">
      <c r="A251">
        <v>245</v>
      </c>
      <c r="B251" t="str">
        <f t="shared" si="23"/>
        <v>task_id_474.dfy-3</v>
      </c>
      <c r="C251" t="s">
        <v>46</v>
      </c>
      <c r="D251">
        <v>3</v>
      </c>
      <c r="E251">
        <v>0</v>
      </c>
      <c r="F251">
        <v>16.007300000000001</v>
      </c>
      <c r="G251">
        <v>0.8851</v>
      </c>
      <c r="H251">
        <v>16.005800000000001</v>
      </c>
      <c r="I251">
        <v>0</v>
      </c>
      <c r="J251">
        <v>0</v>
      </c>
      <c r="K251">
        <v>0</v>
      </c>
      <c r="L251">
        <f t="shared" si="18"/>
        <v>2</v>
      </c>
      <c r="M251">
        <f t="shared" si="19"/>
        <v>1</v>
      </c>
      <c r="N251">
        <f t="shared" si="20"/>
        <v>1</v>
      </c>
      <c r="O251">
        <f t="shared" si="21"/>
        <v>1</v>
      </c>
      <c r="P251">
        <f t="shared" si="22"/>
        <v>34</v>
      </c>
      <c r="Q251">
        <f>VLOOKUP(C251,Locs!A:C,3,0)</f>
        <v>26</v>
      </c>
      <c r="R251">
        <f>VLOOKUP(C251,Locs!A:F,6,0)</f>
        <v>0</v>
      </c>
      <c r="S251" t="s">
        <v>497</v>
      </c>
      <c r="T251">
        <v>53</v>
      </c>
    </row>
    <row r="252" spans="1:20" x14ac:dyDescent="0.45">
      <c r="A252">
        <v>246</v>
      </c>
      <c r="B252" t="str">
        <f t="shared" si="23"/>
        <v>task_id_476.dfy-1</v>
      </c>
      <c r="C252" t="s">
        <v>47</v>
      </c>
      <c r="D252">
        <v>1</v>
      </c>
      <c r="E252">
        <v>0</v>
      </c>
      <c r="F252">
        <v>24.204000000000001</v>
      </c>
      <c r="G252">
        <v>1.7672000000000001</v>
      </c>
      <c r="H252">
        <v>24.183800000000002</v>
      </c>
      <c r="I252">
        <v>1</v>
      </c>
      <c r="J252">
        <v>0</v>
      </c>
      <c r="K252">
        <v>0</v>
      </c>
      <c r="L252">
        <f t="shared" si="18"/>
        <v>1</v>
      </c>
      <c r="M252">
        <f t="shared" si="19"/>
        <v>4</v>
      </c>
      <c r="N252">
        <f t="shared" si="20"/>
        <v>0.66666666666666663</v>
      </c>
      <c r="O252">
        <f t="shared" si="21"/>
        <v>1</v>
      </c>
      <c r="P252">
        <f t="shared" si="22"/>
        <v>70</v>
      </c>
      <c r="Q252">
        <f>VLOOKUP(C252,Locs!A:C,3,0)</f>
        <v>54</v>
      </c>
      <c r="R252">
        <f>VLOOKUP(C252,Locs!A:F,6,0)</f>
        <v>2</v>
      </c>
      <c r="S252" t="s">
        <v>498</v>
      </c>
      <c r="T252">
        <v>57</v>
      </c>
    </row>
    <row r="253" spans="1:20" x14ac:dyDescent="0.45">
      <c r="A253">
        <v>247</v>
      </c>
      <c r="B253" t="str">
        <f t="shared" si="23"/>
        <v>task_id_476.dfy-2</v>
      </c>
      <c r="C253" t="s">
        <v>47</v>
      </c>
      <c r="D253">
        <v>2</v>
      </c>
      <c r="E253">
        <v>0</v>
      </c>
      <c r="F253">
        <v>17.5762</v>
      </c>
      <c r="G253">
        <v>1.7329000000000001</v>
      </c>
      <c r="H253">
        <v>17.5745</v>
      </c>
      <c r="I253">
        <v>1</v>
      </c>
      <c r="J253">
        <v>0</v>
      </c>
      <c r="K253">
        <v>0</v>
      </c>
      <c r="L253">
        <f t="shared" si="18"/>
        <v>1</v>
      </c>
      <c r="M253">
        <f t="shared" si="19"/>
        <v>4</v>
      </c>
      <c r="N253">
        <f t="shared" si="20"/>
        <v>0.66666666666666663</v>
      </c>
      <c r="O253">
        <f t="shared" si="21"/>
        <v>1</v>
      </c>
      <c r="P253">
        <f t="shared" si="22"/>
        <v>53</v>
      </c>
      <c r="Q253">
        <f>VLOOKUP(C253,Locs!A:C,3,0)</f>
        <v>54</v>
      </c>
      <c r="R253">
        <f>VLOOKUP(C253,Locs!A:F,6,0)</f>
        <v>2</v>
      </c>
      <c r="S253" t="s">
        <v>969</v>
      </c>
      <c r="T253">
        <v>51</v>
      </c>
    </row>
    <row r="254" spans="1:20" x14ac:dyDescent="0.45">
      <c r="A254">
        <v>248</v>
      </c>
      <c r="B254" t="str">
        <f t="shared" si="23"/>
        <v>task_id_476.dfy-3</v>
      </c>
      <c r="C254" t="s">
        <v>47</v>
      </c>
      <c r="D254">
        <v>3</v>
      </c>
      <c r="E254">
        <v>0</v>
      </c>
      <c r="F254">
        <v>18.975000000000001</v>
      </c>
      <c r="G254">
        <v>1.7336</v>
      </c>
      <c r="H254">
        <v>18.972899999999999</v>
      </c>
      <c r="I254">
        <v>1</v>
      </c>
      <c r="J254">
        <v>0</v>
      </c>
      <c r="K254">
        <v>0</v>
      </c>
      <c r="L254">
        <f t="shared" si="18"/>
        <v>1</v>
      </c>
      <c r="M254">
        <f t="shared" si="19"/>
        <v>4</v>
      </c>
      <c r="N254">
        <f t="shared" si="20"/>
        <v>0.66666666666666663</v>
      </c>
      <c r="O254">
        <f t="shared" si="21"/>
        <v>1</v>
      </c>
      <c r="P254">
        <f t="shared" si="22"/>
        <v>57</v>
      </c>
      <c r="Q254">
        <f>VLOOKUP(C254,Locs!A:C,3,0)</f>
        <v>54</v>
      </c>
      <c r="R254">
        <f>VLOOKUP(C254,Locs!A:F,6,0)</f>
        <v>2</v>
      </c>
      <c r="S254" t="s">
        <v>499</v>
      </c>
      <c r="T254">
        <v>34</v>
      </c>
    </row>
    <row r="255" spans="1:20" x14ac:dyDescent="0.45">
      <c r="A255">
        <v>249</v>
      </c>
      <c r="B255" t="str">
        <f t="shared" si="23"/>
        <v>task_id_476.dfy-4</v>
      </c>
      <c r="C255" t="s">
        <v>47</v>
      </c>
      <c r="D255">
        <v>4</v>
      </c>
      <c r="E255">
        <v>1</v>
      </c>
      <c r="F255">
        <v>21.884799999999998</v>
      </c>
      <c r="G255">
        <v>2.2553000000000001</v>
      </c>
      <c r="H255">
        <v>21.8797</v>
      </c>
      <c r="I255">
        <v>1</v>
      </c>
      <c r="J255">
        <v>1</v>
      </c>
      <c r="K255">
        <v>1</v>
      </c>
      <c r="L255">
        <f t="shared" si="18"/>
        <v>1</v>
      </c>
      <c r="M255">
        <f t="shared" si="19"/>
        <v>4</v>
      </c>
      <c r="N255">
        <f t="shared" si="20"/>
        <v>0.66666666666666663</v>
      </c>
      <c r="O255">
        <f t="shared" si="21"/>
        <v>1</v>
      </c>
      <c r="P255">
        <f t="shared" si="22"/>
        <v>51</v>
      </c>
      <c r="Q255">
        <f>VLOOKUP(C255,Locs!A:C,3,0)</f>
        <v>54</v>
      </c>
      <c r="R255">
        <f>VLOOKUP(C255,Locs!A:F,6,0)</f>
        <v>2</v>
      </c>
      <c r="S255" t="s">
        <v>500</v>
      </c>
      <c r="T255">
        <v>27</v>
      </c>
    </row>
    <row r="256" spans="1:20" x14ac:dyDescent="0.45">
      <c r="A256">
        <v>250</v>
      </c>
      <c r="B256" t="str">
        <f t="shared" si="23"/>
        <v>task_id_477.dfy-1</v>
      </c>
      <c r="C256" t="s">
        <v>48</v>
      </c>
      <c r="D256">
        <v>1</v>
      </c>
      <c r="E256">
        <v>0</v>
      </c>
      <c r="F256">
        <v>15.139200000000001</v>
      </c>
      <c r="G256">
        <v>1.7942</v>
      </c>
      <c r="H256">
        <v>15.116099999999999</v>
      </c>
      <c r="I256">
        <v>0</v>
      </c>
      <c r="J256">
        <v>0</v>
      </c>
      <c r="K256">
        <v>0</v>
      </c>
      <c r="L256">
        <f t="shared" si="18"/>
        <v>1</v>
      </c>
      <c r="M256">
        <f t="shared" si="19"/>
        <v>2</v>
      </c>
      <c r="N256">
        <f t="shared" si="20"/>
        <v>0.66666666666666663</v>
      </c>
      <c r="O256">
        <f t="shared" si="21"/>
        <v>1</v>
      </c>
      <c r="P256">
        <f t="shared" si="22"/>
        <v>34</v>
      </c>
      <c r="Q256">
        <f>VLOOKUP(C256,Locs!A:C,3,0)</f>
        <v>27</v>
      </c>
      <c r="R256">
        <f>VLOOKUP(C256,Locs!A:F,6,0)</f>
        <v>0</v>
      </c>
      <c r="S256" t="s">
        <v>501</v>
      </c>
      <c r="T256">
        <v>39</v>
      </c>
    </row>
    <row r="257" spans="1:20" x14ac:dyDescent="0.45">
      <c r="A257">
        <v>251</v>
      </c>
      <c r="B257" t="str">
        <f t="shared" si="23"/>
        <v>task_id_477.dfy-2</v>
      </c>
      <c r="C257" t="s">
        <v>48</v>
      </c>
      <c r="D257">
        <v>2</v>
      </c>
      <c r="E257">
        <v>1</v>
      </c>
      <c r="F257">
        <v>8.7391000000000005</v>
      </c>
      <c r="G257">
        <v>1.6836</v>
      </c>
      <c r="H257">
        <v>8.7372999999999994</v>
      </c>
      <c r="I257">
        <v>1</v>
      </c>
      <c r="J257">
        <v>1</v>
      </c>
      <c r="K257">
        <v>1</v>
      </c>
      <c r="L257">
        <f t="shared" si="18"/>
        <v>1</v>
      </c>
      <c r="M257">
        <f t="shared" si="19"/>
        <v>2</v>
      </c>
      <c r="N257">
        <f t="shared" si="20"/>
        <v>0.66666666666666663</v>
      </c>
      <c r="O257">
        <f t="shared" si="21"/>
        <v>1</v>
      </c>
      <c r="P257">
        <f t="shared" si="22"/>
        <v>27</v>
      </c>
      <c r="Q257">
        <f>VLOOKUP(C257,Locs!A:C,3,0)</f>
        <v>27</v>
      </c>
      <c r="R257">
        <f>VLOOKUP(C257,Locs!A:F,6,0)</f>
        <v>0</v>
      </c>
      <c r="S257" t="s">
        <v>502</v>
      </c>
      <c r="T257">
        <v>59</v>
      </c>
    </row>
    <row r="258" spans="1:20" x14ac:dyDescent="0.45">
      <c r="A258">
        <v>252</v>
      </c>
      <c r="B258" t="str">
        <f t="shared" si="23"/>
        <v>task_id_477.dfy-3</v>
      </c>
      <c r="C258" t="s">
        <v>48</v>
      </c>
      <c r="D258">
        <v>3</v>
      </c>
      <c r="E258">
        <v>0</v>
      </c>
      <c r="F258">
        <v>17.5596</v>
      </c>
      <c r="G258">
        <v>1.9635</v>
      </c>
      <c r="H258">
        <v>17.5578</v>
      </c>
      <c r="I258">
        <v>1</v>
      </c>
      <c r="J258">
        <v>0</v>
      </c>
      <c r="K258">
        <v>0</v>
      </c>
      <c r="L258">
        <f t="shared" si="18"/>
        <v>1</v>
      </c>
      <c r="M258">
        <f t="shared" si="19"/>
        <v>2</v>
      </c>
      <c r="N258">
        <f t="shared" si="20"/>
        <v>0.66666666666666663</v>
      </c>
      <c r="O258">
        <f t="shared" si="21"/>
        <v>1</v>
      </c>
      <c r="P258">
        <f t="shared" si="22"/>
        <v>39</v>
      </c>
      <c r="Q258">
        <f>VLOOKUP(C258,Locs!A:C,3,0)</f>
        <v>27</v>
      </c>
      <c r="R258">
        <f>VLOOKUP(C258,Locs!A:F,6,0)</f>
        <v>0</v>
      </c>
      <c r="S258" t="s">
        <v>503</v>
      </c>
      <c r="T258">
        <v>53</v>
      </c>
    </row>
    <row r="259" spans="1:20" x14ac:dyDescent="0.45">
      <c r="A259">
        <v>253</v>
      </c>
      <c r="B259" t="str">
        <f t="shared" si="23"/>
        <v>task_id_555.dfy-1</v>
      </c>
      <c r="C259" t="s">
        <v>49</v>
      </c>
      <c r="D259">
        <v>1</v>
      </c>
      <c r="E259">
        <v>1</v>
      </c>
      <c r="F259">
        <v>12.8437</v>
      </c>
      <c r="G259">
        <v>1.6740999999999999</v>
      </c>
      <c r="H259">
        <v>12.819900000000001</v>
      </c>
      <c r="I259">
        <v>1</v>
      </c>
      <c r="J259">
        <v>1</v>
      </c>
      <c r="K259">
        <v>1</v>
      </c>
      <c r="L259">
        <f t="shared" ref="L259:L322" si="24">COUNTIFS(C:C,C259,E:E,1)</f>
        <v>3</v>
      </c>
      <c r="M259">
        <f t="shared" ref="M259:M322" si="25">_xlfn.MINIFS(D:D,C:C,C259,E:E,1)</f>
        <v>1</v>
      </c>
      <c r="N259">
        <f t="shared" ref="N259:N322" si="26">CHOOSE(L259+1,0,2/3,1,1)</f>
        <v>1</v>
      </c>
      <c r="O259">
        <f t="shared" ref="O259:O322" si="27">IF(L259&gt;0,1,0)</f>
        <v>1</v>
      </c>
      <c r="P259">
        <f t="shared" ref="P259:P322" si="28">VLOOKUP(LEFT(C259,LEN(C259)-4)&amp;"_"&amp;D259&amp;"_llm.dfy",S:T,2,0)</f>
        <v>59</v>
      </c>
      <c r="Q259">
        <f>VLOOKUP(C259,Locs!A:C,3,0)</f>
        <v>43</v>
      </c>
      <c r="R259">
        <f>VLOOKUP(C259,Locs!A:F,6,0)</f>
        <v>0</v>
      </c>
      <c r="S259" t="s">
        <v>504</v>
      </c>
      <c r="T259">
        <v>65</v>
      </c>
    </row>
    <row r="260" spans="1:20" x14ac:dyDescent="0.45">
      <c r="A260">
        <v>254</v>
      </c>
      <c r="B260" t="str">
        <f t="shared" si="23"/>
        <v>task_id_555.dfy-2</v>
      </c>
      <c r="C260" t="s">
        <v>49</v>
      </c>
      <c r="D260">
        <v>2</v>
      </c>
      <c r="E260">
        <v>1</v>
      </c>
      <c r="F260">
        <v>20.595500000000001</v>
      </c>
      <c r="G260">
        <v>1.6572</v>
      </c>
      <c r="H260">
        <v>20.593800000000002</v>
      </c>
      <c r="I260">
        <v>1</v>
      </c>
      <c r="J260">
        <v>1</v>
      </c>
      <c r="K260">
        <v>1</v>
      </c>
      <c r="L260">
        <f t="shared" si="24"/>
        <v>3</v>
      </c>
      <c r="M260">
        <f t="shared" si="25"/>
        <v>1</v>
      </c>
      <c r="N260">
        <f t="shared" si="26"/>
        <v>1</v>
      </c>
      <c r="O260">
        <f t="shared" si="27"/>
        <v>1</v>
      </c>
      <c r="P260">
        <f t="shared" si="28"/>
        <v>53</v>
      </c>
      <c r="Q260">
        <f>VLOOKUP(C260,Locs!A:C,3,0)</f>
        <v>43</v>
      </c>
      <c r="R260">
        <f>VLOOKUP(C260,Locs!A:F,6,0)</f>
        <v>0</v>
      </c>
      <c r="S260" t="s">
        <v>505</v>
      </c>
      <c r="T260">
        <v>35</v>
      </c>
    </row>
    <row r="261" spans="1:20" x14ac:dyDescent="0.45">
      <c r="A261">
        <v>255</v>
      </c>
      <c r="B261" t="str">
        <f t="shared" si="23"/>
        <v>task_id_555.dfy-3</v>
      </c>
      <c r="C261" t="s">
        <v>49</v>
      </c>
      <c r="D261">
        <v>3</v>
      </c>
      <c r="E261">
        <v>1</v>
      </c>
      <c r="F261">
        <v>20.4681</v>
      </c>
      <c r="G261">
        <v>0.92520000000000002</v>
      </c>
      <c r="H261">
        <v>20.4665</v>
      </c>
      <c r="I261">
        <v>1</v>
      </c>
      <c r="J261">
        <v>1</v>
      </c>
      <c r="K261">
        <v>1</v>
      </c>
      <c r="L261">
        <f t="shared" si="24"/>
        <v>3</v>
      </c>
      <c r="M261">
        <f t="shared" si="25"/>
        <v>1</v>
      </c>
      <c r="N261">
        <f t="shared" si="26"/>
        <v>1</v>
      </c>
      <c r="O261">
        <f t="shared" si="27"/>
        <v>1</v>
      </c>
      <c r="P261">
        <f t="shared" si="28"/>
        <v>65</v>
      </c>
      <c r="Q261">
        <f>VLOOKUP(C261,Locs!A:C,3,0)</f>
        <v>43</v>
      </c>
      <c r="R261">
        <f>VLOOKUP(C261,Locs!A:F,6,0)</f>
        <v>0</v>
      </c>
      <c r="S261" t="s">
        <v>506</v>
      </c>
      <c r="T261">
        <v>23</v>
      </c>
    </row>
    <row r="262" spans="1:20" x14ac:dyDescent="0.45">
      <c r="A262">
        <v>256</v>
      </c>
      <c r="B262" t="str">
        <f t="shared" si="23"/>
        <v>task_id_557.dfy-1</v>
      </c>
      <c r="C262" t="s">
        <v>50</v>
      </c>
      <c r="D262">
        <v>1</v>
      </c>
      <c r="E262">
        <v>0</v>
      </c>
      <c r="F262">
        <v>10.5105</v>
      </c>
      <c r="G262">
        <v>1.6859999999999999</v>
      </c>
      <c r="H262">
        <v>10.4886</v>
      </c>
      <c r="I262">
        <v>-1</v>
      </c>
      <c r="J262">
        <v>0</v>
      </c>
      <c r="K262">
        <v>0</v>
      </c>
      <c r="L262">
        <f t="shared" si="24"/>
        <v>1</v>
      </c>
      <c r="M262">
        <f t="shared" si="25"/>
        <v>2</v>
      </c>
      <c r="N262">
        <f t="shared" si="26"/>
        <v>0.66666666666666663</v>
      </c>
      <c r="O262">
        <f t="shared" si="27"/>
        <v>1</v>
      </c>
      <c r="P262">
        <f t="shared" si="28"/>
        <v>35</v>
      </c>
      <c r="Q262">
        <f>VLOOKUP(C262,Locs!A:C,3,0)</f>
        <v>24</v>
      </c>
      <c r="R262">
        <f>VLOOKUP(C262,Locs!A:F,6,0)</f>
        <v>0</v>
      </c>
      <c r="S262" t="s">
        <v>507</v>
      </c>
      <c r="T262">
        <v>28</v>
      </c>
    </row>
    <row r="263" spans="1:20" x14ac:dyDescent="0.45">
      <c r="A263">
        <v>257</v>
      </c>
      <c r="B263" t="str">
        <f t="shared" ref="B263:B326" si="29">C263&amp;"-"&amp;D263</f>
        <v>task_id_557.dfy-2</v>
      </c>
      <c r="C263" t="s">
        <v>50</v>
      </c>
      <c r="D263">
        <v>2</v>
      </c>
      <c r="E263">
        <v>1</v>
      </c>
      <c r="F263">
        <v>10.1295</v>
      </c>
      <c r="G263">
        <v>1.6452</v>
      </c>
      <c r="H263">
        <v>10.127700000000001</v>
      </c>
      <c r="I263">
        <v>1</v>
      </c>
      <c r="J263">
        <v>1</v>
      </c>
      <c r="K263">
        <v>1</v>
      </c>
      <c r="L263">
        <f t="shared" si="24"/>
        <v>1</v>
      </c>
      <c r="M263">
        <f t="shared" si="25"/>
        <v>2</v>
      </c>
      <c r="N263">
        <f t="shared" si="26"/>
        <v>0.66666666666666663</v>
      </c>
      <c r="O263">
        <f t="shared" si="27"/>
        <v>1</v>
      </c>
      <c r="P263">
        <f t="shared" si="28"/>
        <v>23</v>
      </c>
      <c r="Q263">
        <f>VLOOKUP(C263,Locs!A:C,3,0)</f>
        <v>24</v>
      </c>
      <c r="R263">
        <f>VLOOKUP(C263,Locs!A:F,6,0)</f>
        <v>0</v>
      </c>
      <c r="S263" t="s">
        <v>508</v>
      </c>
      <c r="T263">
        <v>31</v>
      </c>
    </row>
    <row r="264" spans="1:20" x14ac:dyDescent="0.45">
      <c r="A264">
        <v>258</v>
      </c>
      <c r="B264" t="str">
        <f t="shared" si="29"/>
        <v>task_id_557.dfy-3</v>
      </c>
      <c r="C264" t="s">
        <v>50</v>
      </c>
      <c r="D264">
        <v>3</v>
      </c>
      <c r="E264">
        <v>0</v>
      </c>
      <c r="F264">
        <v>6.8559000000000001</v>
      </c>
      <c r="G264">
        <v>2.2463000000000002</v>
      </c>
      <c r="H264">
        <v>6.8544999999999998</v>
      </c>
      <c r="I264">
        <v>-1</v>
      </c>
      <c r="J264">
        <v>0</v>
      </c>
      <c r="K264">
        <v>0</v>
      </c>
      <c r="L264">
        <f t="shared" si="24"/>
        <v>1</v>
      </c>
      <c r="M264">
        <f t="shared" si="25"/>
        <v>2</v>
      </c>
      <c r="N264">
        <f t="shared" si="26"/>
        <v>0.66666666666666663</v>
      </c>
      <c r="O264">
        <f t="shared" si="27"/>
        <v>1</v>
      </c>
      <c r="P264">
        <f t="shared" si="28"/>
        <v>28</v>
      </c>
      <c r="Q264">
        <f>VLOOKUP(C264,Locs!A:C,3,0)</f>
        <v>24</v>
      </c>
      <c r="R264">
        <f>VLOOKUP(C264,Locs!A:F,6,0)</f>
        <v>0</v>
      </c>
      <c r="S264" t="s">
        <v>509</v>
      </c>
      <c r="T264">
        <v>30</v>
      </c>
    </row>
    <row r="265" spans="1:20" x14ac:dyDescent="0.45">
      <c r="A265">
        <v>259</v>
      </c>
      <c r="B265" t="str">
        <f t="shared" si="29"/>
        <v>task_id_566.dfy-1</v>
      </c>
      <c r="C265" t="s">
        <v>51</v>
      </c>
      <c r="D265">
        <v>1</v>
      </c>
      <c r="E265">
        <v>1</v>
      </c>
      <c r="F265">
        <v>4.8413000000000004</v>
      </c>
      <c r="G265">
        <v>0.82240000000000002</v>
      </c>
      <c r="H265">
        <v>4.82</v>
      </c>
      <c r="I265">
        <v>1</v>
      </c>
      <c r="J265">
        <v>1</v>
      </c>
      <c r="K265">
        <v>1</v>
      </c>
      <c r="L265">
        <f t="shared" si="24"/>
        <v>3</v>
      </c>
      <c r="M265">
        <f t="shared" si="25"/>
        <v>1</v>
      </c>
      <c r="N265">
        <f t="shared" si="26"/>
        <v>1</v>
      </c>
      <c r="O265">
        <f t="shared" si="27"/>
        <v>1</v>
      </c>
      <c r="P265">
        <f t="shared" si="28"/>
        <v>31</v>
      </c>
      <c r="Q265">
        <f>VLOOKUP(C265,Locs!A:C,3,0)</f>
        <v>28</v>
      </c>
      <c r="R265">
        <f>VLOOKUP(C265,Locs!A:F,6,0)</f>
        <v>0</v>
      </c>
      <c r="S265" t="s">
        <v>510</v>
      </c>
      <c r="T265">
        <v>31</v>
      </c>
    </row>
    <row r="266" spans="1:20" x14ac:dyDescent="0.45">
      <c r="A266">
        <v>260</v>
      </c>
      <c r="B266" t="str">
        <f t="shared" si="29"/>
        <v>task_id_566.dfy-2</v>
      </c>
      <c r="C266" t="s">
        <v>51</v>
      </c>
      <c r="D266">
        <v>2</v>
      </c>
      <c r="E266">
        <v>1</v>
      </c>
      <c r="F266">
        <v>4.0136000000000003</v>
      </c>
      <c r="G266">
        <v>0.79559999999999997</v>
      </c>
      <c r="H266">
        <v>4.0118</v>
      </c>
      <c r="I266">
        <v>1</v>
      </c>
      <c r="J266">
        <v>1</v>
      </c>
      <c r="K266">
        <v>1</v>
      </c>
      <c r="L266">
        <f t="shared" si="24"/>
        <v>3</v>
      </c>
      <c r="M266">
        <f t="shared" si="25"/>
        <v>1</v>
      </c>
      <c r="N266">
        <f t="shared" si="26"/>
        <v>1</v>
      </c>
      <c r="O266">
        <f t="shared" si="27"/>
        <v>1</v>
      </c>
      <c r="P266">
        <f t="shared" si="28"/>
        <v>30</v>
      </c>
      <c r="Q266">
        <f>VLOOKUP(C266,Locs!A:C,3,0)</f>
        <v>28</v>
      </c>
      <c r="R266">
        <f>VLOOKUP(C266,Locs!A:F,6,0)</f>
        <v>0</v>
      </c>
      <c r="S266" t="s">
        <v>511</v>
      </c>
      <c r="T266">
        <v>29</v>
      </c>
    </row>
    <row r="267" spans="1:20" x14ac:dyDescent="0.45">
      <c r="A267">
        <v>261</v>
      </c>
      <c r="B267" t="str">
        <f t="shared" si="29"/>
        <v>task_id_566.dfy-3</v>
      </c>
      <c r="C267" t="s">
        <v>51</v>
      </c>
      <c r="D267">
        <v>3</v>
      </c>
      <c r="E267">
        <v>1</v>
      </c>
      <c r="F267">
        <v>6.7165999999999997</v>
      </c>
      <c r="G267">
        <v>0.81079999999999997</v>
      </c>
      <c r="H267">
        <v>6.7149999999999999</v>
      </c>
      <c r="I267">
        <v>1</v>
      </c>
      <c r="J267">
        <v>1</v>
      </c>
      <c r="K267">
        <v>1</v>
      </c>
      <c r="L267">
        <f t="shared" si="24"/>
        <v>3</v>
      </c>
      <c r="M267">
        <f t="shared" si="25"/>
        <v>1</v>
      </c>
      <c r="N267">
        <f t="shared" si="26"/>
        <v>1</v>
      </c>
      <c r="O267">
        <f t="shared" si="27"/>
        <v>1</v>
      </c>
      <c r="P267">
        <f t="shared" si="28"/>
        <v>31</v>
      </c>
      <c r="Q267">
        <f>VLOOKUP(C267,Locs!A:C,3,0)</f>
        <v>28</v>
      </c>
      <c r="R267">
        <f>VLOOKUP(C267,Locs!A:F,6,0)</f>
        <v>0</v>
      </c>
      <c r="S267" t="s">
        <v>512</v>
      </c>
      <c r="T267">
        <v>30</v>
      </c>
    </row>
    <row r="268" spans="1:20" x14ac:dyDescent="0.45">
      <c r="A268">
        <v>262</v>
      </c>
      <c r="B268" t="str">
        <f t="shared" si="29"/>
        <v>task_id_567.dfy-1</v>
      </c>
      <c r="C268" t="s">
        <v>52</v>
      </c>
      <c r="D268">
        <v>1</v>
      </c>
      <c r="E268">
        <v>0</v>
      </c>
      <c r="F268">
        <v>12.722</v>
      </c>
      <c r="G268">
        <v>0.88759999999999994</v>
      </c>
      <c r="H268">
        <v>12.701000000000001</v>
      </c>
      <c r="I268">
        <v>1</v>
      </c>
      <c r="J268">
        <v>0</v>
      </c>
      <c r="K268">
        <v>0</v>
      </c>
      <c r="L268">
        <f t="shared" si="24"/>
        <v>0</v>
      </c>
      <c r="M268">
        <f t="shared" si="25"/>
        <v>0</v>
      </c>
      <c r="N268">
        <f t="shared" si="26"/>
        <v>0</v>
      </c>
      <c r="O268">
        <f t="shared" si="27"/>
        <v>0</v>
      </c>
      <c r="P268">
        <f t="shared" si="28"/>
        <v>29</v>
      </c>
      <c r="Q268">
        <f>VLOOKUP(C268,Locs!A:C,3,0)</f>
        <v>23</v>
      </c>
      <c r="R268">
        <f>VLOOKUP(C268,Locs!A:F,6,0)</f>
        <v>1</v>
      </c>
      <c r="S268" t="s">
        <v>513</v>
      </c>
      <c r="T268">
        <v>30</v>
      </c>
    </row>
    <row r="269" spans="1:20" x14ac:dyDescent="0.45">
      <c r="A269">
        <v>263</v>
      </c>
      <c r="B269" t="str">
        <f t="shared" si="29"/>
        <v>task_id_567.dfy-2</v>
      </c>
      <c r="C269" t="s">
        <v>52</v>
      </c>
      <c r="D269">
        <v>2</v>
      </c>
      <c r="E269">
        <v>0</v>
      </c>
      <c r="F269">
        <v>13.176399999999999</v>
      </c>
      <c r="G269">
        <v>0.87690000000000001</v>
      </c>
      <c r="H269">
        <v>13.1745</v>
      </c>
      <c r="I269">
        <v>1</v>
      </c>
      <c r="J269">
        <v>0</v>
      </c>
      <c r="K269">
        <v>0</v>
      </c>
      <c r="L269">
        <f t="shared" si="24"/>
        <v>0</v>
      </c>
      <c r="M269">
        <f t="shared" si="25"/>
        <v>0</v>
      </c>
      <c r="N269">
        <f t="shared" si="26"/>
        <v>0</v>
      </c>
      <c r="O269">
        <f t="shared" si="27"/>
        <v>0</v>
      </c>
      <c r="P269">
        <f t="shared" si="28"/>
        <v>30</v>
      </c>
      <c r="Q269">
        <f>VLOOKUP(C269,Locs!A:C,3,0)</f>
        <v>23</v>
      </c>
      <c r="R269">
        <f>VLOOKUP(C269,Locs!A:F,6,0)</f>
        <v>1</v>
      </c>
      <c r="S269" t="s">
        <v>981</v>
      </c>
      <c r="T269">
        <v>29</v>
      </c>
    </row>
    <row r="270" spans="1:20" x14ac:dyDescent="0.45">
      <c r="A270">
        <v>264</v>
      </c>
      <c r="B270" t="str">
        <f t="shared" si="29"/>
        <v>task_id_567.dfy-3</v>
      </c>
      <c r="C270" t="s">
        <v>52</v>
      </c>
      <c r="D270">
        <v>3</v>
      </c>
      <c r="E270">
        <v>0</v>
      </c>
      <c r="F270">
        <v>15.048500000000001</v>
      </c>
      <c r="G270">
        <v>0.91490000000000005</v>
      </c>
      <c r="H270">
        <v>15.0464</v>
      </c>
      <c r="I270">
        <v>1</v>
      </c>
      <c r="J270">
        <v>0</v>
      </c>
      <c r="K270">
        <v>0</v>
      </c>
      <c r="L270">
        <f t="shared" si="24"/>
        <v>0</v>
      </c>
      <c r="M270">
        <f t="shared" si="25"/>
        <v>0</v>
      </c>
      <c r="N270">
        <f t="shared" si="26"/>
        <v>0</v>
      </c>
      <c r="O270">
        <f t="shared" si="27"/>
        <v>0</v>
      </c>
      <c r="P270">
        <f t="shared" si="28"/>
        <v>30</v>
      </c>
      <c r="Q270">
        <f>VLOOKUP(C270,Locs!A:C,3,0)</f>
        <v>23</v>
      </c>
      <c r="R270">
        <f>VLOOKUP(C270,Locs!A:F,6,0)</f>
        <v>1</v>
      </c>
      <c r="S270" t="s">
        <v>982</v>
      </c>
      <c r="T270">
        <v>28</v>
      </c>
    </row>
    <row r="271" spans="1:20" x14ac:dyDescent="0.45">
      <c r="A271">
        <v>265</v>
      </c>
      <c r="B271" t="str">
        <f t="shared" si="29"/>
        <v>task_id_567.dfy-4</v>
      </c>
      <c r="C271" t="s">
        <v>52</v>
      </c>
      <c r="D271">
        <v>4</v>
      </c>
      <c r="E271">
        <v>0</v>
      </c>
      <c r="F271">
        <v>23.3886</v>
      </c>
      <c r="G271">
        <v>2.3016999999999999</v>
      </c>
      <c r="H271">
        <v>23.367899999999999</v>
      </c>
      <c r="I271">
        <v>1</v>
      </c>
      <c r="J271">
        <v>0</v>
      </c>
      <c r="K271">
        <v>0</v>
      </c>
      <c r="L271">
        <f t="shared" si="24"/>
        <v>0</v>
      </c>
      <c r="M271">
        <f t="shared" si="25"/>
        <v>0</v>
      </c>
      <c r="N271">
        <f t="shared" si="26"/>
        <v>0</v>
      </c>
      <c r="O271">
        <f t="shared" si="27"/>
        <v>0</v>
      </c>
      <c r="P271">
        <f t="shared" si="28"/>
        <v>29</v>
      </c>
      <c r="Q271">
        <f>VLOOKUP(C271,Locs!A:C,3,0)</f>
        <v>23</v>
      </c>
      <c r="R271">
        <f>VLOOKUP(C271,Locs!A:F,6,0)</f>
        <v>1</v>
      </c>
      <c r="S271" t="s">
        <v>514</v>
      </c>
      <c r="T271">
        <v>42</v>
      </c>
    </row>
    <row r="272" spans="1:20" x14ac:dyDescent="0.45">
      <c r="A272">
        <v>266</v>
      </c>
      <c r="B272" t="str">
        <f t="shared" si="29"/>
        <v>task_id_567.dfy-5</v>
      </c>
      <c r="C272" t="s">
        <v>52</v>
      </c>
      <c r="D272">
        <v>5</v>
      </c>
      <c r="E272">
        <v>0</v>
      </c>
      <c r="F272">
        <v>26.509699999999999</v>
      </c>
      <c r="G272">
        <v>1.3217000000000001</v>
      </c>
      <c r="H272">
        <v>26.507000000000001</v>
      </c>
      <c r="I272">
        <v>1</v>
      </c>
      <c r="J272">
        <v>0</v>
      </c>
      <c r="K272">
        <v>0</v>
      </c>
      <c r="L272">
        <f t="shared" si="24"/>
        <v>0</v>
      </c>
      <c r="M272">
        <f t="shared" si="25"/>
        <v>0</v>
      </c>
      <c r="N272">
        <f t="shared" si="26"/>
        <v>0</v>
      </c>
      <c r="O272">
        <f t="shared" si="27"/>
        <v>0</v>
      </c>
      <c r="P272">
        <f t="shared" si="28"/>
        <v>28</v>
      </c>
      <c r="Q272">
        <f>VLOOKUP(C272,Locs!A:C,3,0)</f>
        <v>23</v>
      </c>
      <c r="R272">
        <f>VLOOKUP(C272,Locs!A:F,6,0)</f>
        <v>1</v>
      </c>
      <c r="S272" t="s">
        <v>515</v>
      </c>
      <c r="T272">
        <v>68</v>
      </c>
    </row>
    <row r="273" spans="1:20" x14ac:dyDescent="0.45">
      <c r="A273">
        <v>267</v>
      </c>
      <c r="B273" t="str">
        <f t="shared" si="29"/>
        <v>task_id_572.dfy-1</v>
      </c>
      <c r="C273" t="s">
        <v>53</v>
      </c>
      <c r="D273">
        <v>1</v>
      </c>
      <c r="E273">
        <v>0</v>
      </c>
      <c r="F273">
        <v>22.468</v>
      </c>
      <c r="G273">
        <v>3.1200999999999999</v>
      </c>
      <c r="H273">
        <v>22.446000000000002</v>
      </c>
      <c r="I273">
        <v>1</v>
      </c>
      <c r="J273">
        <v>0</v>
      </c>
      <c r="K273">
        <v>0</v>
      </c>
      <c r="L273">
        <f t="shared" si="24"/>
        <v>0</v>
      </c>
      <c r="M273">
        <f t="shared" si="25"/>
        <v>0</v>
      </c>
      <c r="N273">
        <f t="shared" si="26"/>
        <v>0</v>
      </c>
      <c r="O273">
        <f t="shared" si="27"/>
        <v>0</v>
      </c>
      <c r="P273">
        <f t="shared" si="28"/>
        <v>42</v>
      </c>
      <c r="Q273">
        <f>VLOOKUP(C273,Locs!A:C,3,0)</f>
        <v>37</v>
      </c>
      <c r="R273">
        <f>VLOOKUP(C273,Locs!A:F,6,0)</f>
        <v>2</v>
      </c>
      <c r="S273" t="s">
        <v>516</v>
      </c>
      <c r="T273">
        <v>80</v>
      </c>
    </row>
    <row r="274" spans="1:20" x14ac:dyDescent="0.45">
      <c r="A274">
        <v>268</v>
      </c>
      <c r="B274" t="str">
        <f t="shared" si="29"/>
        <v>task_id_572.dfy-2</v>
      </c>
      <c r="C274" t="s">
        <v>53</v>
      </c>
      <c r="D274">
        <v>2</v>
      </c>
      <c r="E274">
        <v>0</v>
      </c>
      <c r="F274">
        <v>19.466100000000001</v>
      </c>
      <c r="G274">
        <v>1.7151000000000001</v>
      </c>
      <c r="H274">
        <v>19.463999999999999</v>
      </c>
      <c r="I274">
        <v>1</v>
      </c>
      <c r="J274">
        <v>0</v>
      </c>
      <c r="K274">
        <v>0</v>
      </c>
      <c r="L274">
        <f t="shared" si="24"/>
        <v>0</v>
      </c>
      <c r="M274">
        <f t="shared" si="25"/>
        <v>0</v>
      </c>
      <c r="N274">
        <f t="shared" si="26"/>
        <v>0</v>
      </c>
      <c r="O274">
        <f t="shared" si="27"/>
        <v>0</v>
      </c>
      <c r="P274">
        <f t="shared" si="28"/>
        <v>68</v>
      </c>
      <c r="Q274">
        <f>VLOOKUP(C274,Locs!A:C,3,0)</f>
        <v>37</v>
      </c>
      <c r="R274">
        <f>VLOOKUP(C274,Locs!A:F,6,0)</f>
        <v>2</v>
      </c>
      <c r="S274" t="s">
        <v>830</v>
      </c>
      <c r="T274">
        <v>42</v>
      </c>
    </row>
    <row r="275" spans="1:20" x14ac:dyDescent="0.45">
      <c r="A275">
        <v>269</v>
      </c>
      <c r="B275" t="str">
        <f t="shared" si="29"/>
        <v>task_id_572.dfy-3</v>
      </c>
      <c r="C275" t="s">
        <v>53</v>
      </c>
      <c r="D275">
        <v>3</v>
      </c>
      <c r="E275">
        <v>-1</v>
      </c>
      <c r="F275">
        <v>24.657599999999999</v>
      </c>
      <c r="G275">
        <v>0.45079999999999998</v>
      </c>
      <c r="H275">
        <v>24.656199999999998</v>
      </c>
      <c r="I275">
        <v>-1</v>
      </c>
      <c r="J275">
        <v>-1</v>
      </c>
      <c r="K275">
        <v>-1</v>
      </c>
      <c r="L275">
        <f t="shared" si="24"/>
        <v>0</v>
      </c>
      <c r="M275">
        <f t="shared" si="25"/>
        <v>0</v>
      </c>
      <c r="N275">
        <f t="shared" si="26"/>
        <v>0</v>
      </c>
      <c r="O275">
        <f t="shared" si="27"/>
        <v>0</v>
      </c>
      <c r="P275">
        <f t="shared" si="28"/>
        <v>80</v>
      </c>
      <c r="Q275">
        <f>VLOOKUP(C275,Locs!A:C,3,0)</f>
        <v>37</v>
      </c>
      <c r="R275">
        <f>VLOOKUP(C275,Locs!A:F,6,0)</f>
        <v>2</v>
      </c>
      <c r="S275" t="s">
        <v>831</v>
      </c>
      <c r="T275">
        <v>37</v>
      </c>
    </row>
    <row r="276" spans="1:20" x14ac:dyDescent="0.45">
      <c r="A276">
        <v>270</v>
      </c>
      <c r="B276" t="str">
        <f t="shared" si="29"/>
        <v>task_id_572.dfy-4</v>
      </c>
      <c r="C276" t="s">
        <v>53</v>
      </c>
      <c r="D276">
        <v>4</v>
      </c>
      <c r="E276">
        <v>0</v>
      </c>
      <c r="F276">
        <v>42.561</v>
      </c>
      <c r="G276">
        <v>2.3357000000000001</v>
      </c>
      <c r="H276">
        <v>42.557600000000001</v>
      </c>
      <c r="I276">
        <v>1</v>
      </c>
      <c r="J276">
        <v>0</v>
      </c>
      <c r="K276">
        <v>0</v>
      </c>
      <c r="L276">
        <f t="shared" si="24"/>
        <v>0</v>
      </c>
      <c r="M276">
        <f t="shared" si="25"/>
        <v>0</v>
      </c>
      <c r="N276">
        <f t="shared" si="26"/>
        <v>0</v>
      </c>
      <c r="O276">
        <f t="shared" si="27"/>
        <v>0</v>
      </c>
      <c r="P276">
        <f t="shared" si="28"/>
        <v>42</v>
      </c>
      <c r="Q276">
        <f>VLOOKUP(C276,Locs!A:C,3,0)</f>
        <v>37</v>
      </c>
      <c r="R276">
        <f>VLOOKUP(C276,Locs!A:F,6,0)</f>
        <v>2</v>
      </c>
      <c r="S276" t="s">
        <v>517</v>
      </c>
      <c r="T276">
        <v>92</v>
      </c>
    </row>
    <row r="277" spans="1:20" x14ac:dyDescent="0.45">
      <c r="A277">
        <v>271</v>
      </c>
      <c r="B277" t="str">
        <f t="shared" si="29"/>
        <v>task_id_572.dfy-5</v>
      </c>
      <c r="C277" t="s">
        <v>53</v>
      </c>
      <c r="D277">
        <v>5</v>
      </c>
      <c r="E277">
        <v>0</v>
      </c>
      <c r="F277">
        <v>28.374199999999998</v>
      </c>
      <c r="G277">
        <v>2.8719999999999999</v>
      </c>
      <c r="H277">
        <v>28.372</v>
      </c>
      <c r="I277">
        <v>0</v>
      </c>
      <c r="J277">
        <v>0</v>
      </c>
      <c r="K277">
        <v>0</v>
      </c>
      <c r="L277">
        <f t="shared" si="24"/>
        <v>0</v>
      </c>
      <c r="M277">
        <f t="shared" si="25"/>
        <v>0</v>
      </c>
      <c r="N277">
        <f t="shared" si="26"/>
        <v>0</v>
      </c>
      <c r="O277">
        <f t="shared" si="27"/>
        <v>0</v>
      </c>
      <c r="P277">
        <f t="shared" si="28"/>
        <v>37</v>
      </c>
      <c r="Q277">
        <f>VLOOKUP(C277,Locs!A:C,3,0)</f>
        <v>37</v>
      </c>
      <c r="R277">
        <f>VLOOKUP(C277,Locs!A:F,6,0)</f>
        <v>2</v>
      </c>
      <c r="S277" t="s">
        <v>518</v>
      </c>
      <c r="T277">
        <v>79</v>
      </c>
    </row>
    <row r="278" spans="1:20" x14ac:dyDescent="0.45">
      <c r="A278">
        <v>272</v>
      </c>
      <c r="B278" t="str">
        <f t="shared" si="29"/>
        <v>task_id_573.dfy-1</v>
      </c>
      <c r="C278" t="s">
        <v>54</v>
      </c>
      <c r="D278">
        <v>1</v>
      </c>
      <c r="E278">
        <v>-1</v>
      </c>
      <c r="F278">
        <v>23.042400000000001</v>
      </c>
      <c r="G278">
        <v>0.29770000000000002</v>
      </c>
      <c r="H278">
        <v>23.0246</v>
      </c>
      <c r="I278">
        <v>-1</v>
      </c>
      <c r="J278">
        <v>-1</v>
      </c>
      <c r="K278">
        <v>-1</v>
      </c>
      <c r="L278">
        <f t="shared" si="24"/>
        <v>0</v>
      </c>
      <c r="M278">
        <f t="shared" si="25"/>
        <v>0</v>
      </c>
      <c r="N278">
        <f t="shared" si="26"/>
        <v>0</v>
      </c>
      <c r="O278">
        <f t="shared" si="27"/>
        <v>0</v>
      </c>
      <c r="P278">
        <f t="shared" si="28"/>
        <v>92</v>
      </c>
      <c r="Q278">
        <f>VLOOKUP(C278,Locs!A:C,3,0)</f>
        <v>56</v>
      </c>
      <c r="R278">
        <f>VLOOKUP(C278,Locs!A:F,6,0)</f>
        <v>8</v>
      </c>
      <c r="S278" t="s">
        <v>519</v>
      </c>
      <c r="T278">
        <v>39</v>
      </c>
    </row>
    <row r="279" spans="1:20" x14ac:dyDescent="0.45">
      <c r="A279">
        <v>273</v>
      </c>
      <c r="B279" t="str">
        <f t="shared" si="29"/>
        <v>task_id_573.dfy-2</v>
      </c>
      <c r="C279" t="s">
        <v>54</v>
      </c>
      <c r="D279">
        <v>2</v>
      </c>
      <c r="E279">
        <v>-1</v>
      </c>
      <c r="F279">
        <v>18.446400000000001</v>
      </c>
      <c r="G279">
        <v>0.43959999999999999</v>
      </c>
      <c r="H279">
        <v>18.444600000000001</v>
      </c>
      <c r="I279">
        <v>-1</v>
      </c>
      <c r="J279">
        <v>-1</v>
      </c>
      <c r="K279">
        <v>-1</v>
      </c>
      <c r="L279">
        <f t="shared" si="24"/>
        <v>0</v>
      </c>
      <c r="M279">
        <f t="shared" si="25"/>
        <v>0</v>
      </c>
      <c r="N279">
        <f t="shared" si="26"/>
        <v>0</v>
      </c>
      <c r="O279">
        <f t="shared" si="27"/>
        <v>0</v>
      </c>
      <c r="P279">
        <f t="shared" si="28"/>
        <v>79</v>
      </c>
      <c r="Q279">
        <f>VLOOKUP(C279,Locs!A:C,3,0)</f>
        <v>56</v>
      </c>
      <c r="R279">
        <f>VLOOKUP(C279,Locs!A:F,6,0)</f>
        <v>8</v>
      </c>
      <c r="S279" t="s">
        <v>834</v>
      </c>
      <c r="T279">
        <v>91</v>
      </c>
    </row>
    <row r="280" spans="1:20" x14ac:dyDescent="0.45">
      <c r="A280">
        <v>274</v>
      </c>
      <c r="B280" t="str">
        <f t="shared" si="29"/>
        <v>task_id_573.dfy-3</v>
      </c>
      <c r="C280" t="s">
        <v>54</v>
      </c>
      <c r="D280">
        <v>3</v>
      </c>
      <c r="E280">
        <v>-1</v>
      </c>
      <c r="F280">
        <v>22.0884</v>
      </c>
      <c r="G280">
        <v>0.26529999999999998</v>
      </c>
      <c r="H280">
        <v>22.0853</v>
      </c>
      <c r="I280">
        <v>-1</v>
      </c>
      <c r="J280">
        <v>-1</v>
      </c>
      <c r="K280">
        <v>-1</v>
      </c>
      <c r="L280">
        <f t="shared" si="24"/>
        <v>0</v>
      </c>
      <c r="M280">
        <f t="shared" si="25"/>
        <v>0</v>
      </c>
      <c r="N280">
        <f t="shared" si="26"/>
        <v>0</v>
      </c>
      <c r="O280">
        <f t="shared" si="27"/>
        <v>0</v>
      </c>
      <c r="P280">
        <f t="shared" si="28"/>
        <v>39</v>
      </c>
      <c r="Q280">
        <f>VLOOKUP(C280,Locs!A:C,3,0)</f>
        <v>56</v>
      </c>
      <c r="R280">
        <f>VLOOKUP(C280,Locs!A:F,6,0)</f>
        <v>8</v>
      </c>
      <c r="S280" t="s">
        <v>835</v>
      </c>
      <c r="T280">
        <v>91</v>
      </c>
    </row>
    <row r="281" spans="1:20" x14ac:dyDescent="0.45">
      <c r="A281">
        <v>275</v>
      </c>
      <c r="B281" t="str">
        <f t="shared" si="29"/>
        <v>task_id_573.dfy-4</v>
      </c>
      <c r="C281" t="s">
        <v>54</v>
      </c>
      <c r="D281">
        <v>4</v>
      </c>
      <c r="E281">
        <v>-1</v>
      </c>
      <c r="F281">
        <v>36.808</v>
      </c>
      <c r="G281">
        <v>0.38500000000000001</v>
      </c>
      <c r="H281">
        <v>36.804600000000001</v>
      </c>
      <c r="I281">
        <v>-1</v>
      </c>
      <c r="J281">
        <v>-1</v>
      </c>
      <c r="K281">
        <v>-1</v>
      </c>
      <c r="L281">
        <f t="shared" si="24"/>
        <v>0</v>
      </c>
      <c r="M281">
        <f t="shared" si="25"/>
        <v>0</v>
      </c>
      <c r="N281">
        <f t="shared" si="26"/>
        <v>0</v>
      </c>
      <c r="O281">
        <f t="shared" si="27"/>
        <v>0</v>
      </c>
      <c r="P281">
        <f t="shared" si="28"/>
        <v>91</v>
      </c>
      <c r="Q281">
        <f>VLOOKUP(C281,Locs!A:C,3,0)</f>
        <v>56</v>
      </c>
      <c r="R281">
        <f>VLOOKUP(C281,Locs!A:F,6,0)</f>
        <v>8</v>
      </c>
      <c r="S281" t="s">
        <v>520</v>
      </c>
      <c r="T281">
        <v>39</v>
      </c>
    </row>
    <row r="282" spans="1:20" x14ac:dyDescent="0.45">
      <c r="A282">
        <v>276</v>
      </c>
      <c r="B282" t="str">
        <f t="shared" si="29"/>
        <v>task_id_573.dfy-5</v>
      </c>
      <c r="C282" t="s">
        <v>54</v>
      </c>
      <c r="D282">
        <v>5</v>
      </c>
      <c r="E282">
        <v>-1</v>
      </c>
      <c r="F282">
        <v>48.992100000000001</v>
      </c>
      <c r="G282">
        <v>0.4007</v>
      </c>
      <c r="H282">
        <v>48.989899999999999</v>
      </c>
      <c r="I282">
        <v>-1</v>
      </c>
      <c r="J282">
        <v>-1</v>
      </c>
      <c r="K282">
        <v>-1</v>
      </c>
      <c r="L282">
        <f t="shared" si="24"/>
        <v>0</v>
      </c>
      <c r="M282">
        <f t="shared" si="25"/>
        <v>0</v>
      </c>
      <c r="N282">
        <f t="shared" si="26"/>
        <v>0</v>
      </c>
      <c r="O282">
        <f t="shared" si="27"/>
        <v>0</v>
      </c>
      <c r="P282">
        <f t="shared" si="28"/>
        <v>91</v>
      </c>
      <c r="Q282">
        <f>VLOOKUP(C282,Locs!A:C,3,0)</f>
        <v>56</v>
      </c>
      <c r="R282">
        <f>VLOOKUP(C282,Locs!A:F,6,0)</f>
        <v>8</v>
      </c>
      <c r="S282" t="s">
        <v>521</v>
      </c>
      <c r="T282">
        <v>43</v>
      </c>
    </row>
    <row r="283" spans="1:20" x14ac:dyDescent="0.45">
      <c r="A283">
        <v>277</v>
      </c>
      <c r="B283" t="str">
        <f t="shared" si="29"/>
        <v>task_id_576.dfy-1</v>
      </c>
      <c r="C283" t="s">
        <v>55</v>
      </c>
      <c r="D283">
        <v>1</v>
      </c>
      <c r="E283">
        <v>0</v>
      </c>
      <c r="F283">
        <v>16.3446</v>
      </c>
      <c r="G283">
        <v>0.92390000000000005</v>
      </c>
      <c r="H283">
        <v>16.323699999999999</v>
      </c>
      <c r="I283">
        <v>0</v>
      </c>
      <c r="J283">
        <v>0</v>
      </c>
      <c r="K283">
        <v>0</v>
      </c>
      <c r="L283">
        <f t="shared" si="24"/>
        <v>0</v>
      </c>
      <c r="M283">
        <f t="shared" si="25"/>
        <v>0</v>
      </c>
      <c r="N283">
        <f t="shared" si="26"/>
        <v>0</v>
      </c>
      <c r="O283">
        <f t="shared" si="27"/>
        <v>0</v>
      </c>
      <c r="P283">
        <f t="shared" si="28"/>
        <v>39</v>
      </c>
      <c r="Q283">
        <f>VLOOKUP(C283,Locs!A:C,3,0)</f>
        <v>34</v>
      </c>
      <c r="R283">
        <f>VLOOKUP(C283,Locs!A:F,6,0)</f>
        <v>5</v>
      </c>
      <c r="S283" t="s">
        <v>522</v>
      </c>
      <c r="T283">
        <v>36</v>
      </c>
    </row>
    <row r="284" spans="1:20" x14ac:dyDescent="0.45">
      <c r="A284">
        <v>278</v>
      </c>
      <c r="B284" t="str">
        <f t="shared" si="29"/>
        <v>task_id_576.dfy-2</v>
      </c>
      <c r="C284" t="s">
        <v>55</v>
      </c>
      <c r="D284">
        <v>2</v>
      </c>
      <c r="E284">
        <v>-1</v>
      </c>
      <c r="F284">
        <v>13.7852</v>
      </c>
      <c r="G284">
        <v>0.47120000000000001</v>
      </c>
      <c r="H284">
        <v>13.783300000000001</v>
      </c>
      <c r="I284">
        <v>-1</v>
      </c>
      <c r="J284">
        <v>-1</v>
      </c>
      <c r="K284">
        <v>-1</v>
      </c>
      <c r="L284">
        <f t="shared" si="24"/>
        <v>0</v>
      </c>
      <c r="M284">
        <f t="shared" si="25"/>
        <v>0</v>
      </c>
      <c r="N284">
        <f t="shared" si="26"/>
        <v>0</v>
      </c>
      <c r="O284">
        <f t="shared" si="27"/>
        <v>0</v>
      </c>
      <c r="P284">
        <f t="shared" si="28"/>
        <v>43</v>
      </c>
      <c r="Q284">
        <f>VLOOKUP(C284,Locs!A:C,3,0)</f>
        <v>34</v>
      </c>
      <c r="R284">
        <f>VLOOKUP(C284,Locs!A:F,6,0)</f>
        <v>5</v>
      </c>
      <c r="S284" t="s">
        <v>841</v>
      </c>
      <c r="T284">
        <v>31</v>
      </c>
    </row>
    <row r="285" spans="1:20" x14ac:dyDescent="0.45">
      <c r="A285">
        <v>279</v>
      </c>
      <c r="B285" t="str">
        <f t="shared" si="29"/>
        <v>task_id_576.dfy-3</v>
      </c>
      <c r="C285" t="s">
        <v>55</v>
      </c>
      <c r="D285">
        <v>3</v>
      </c>
      <c r="E285">
        <v>0</v>
      </c>
      <c r="F285">
        <v>10.818899999999999</v>
      </c>
      <c r="G285">
        <v>0.87880000000000003</v>
      </c>
      <c r="H285">
        <v>10.8164</v>
      </c>
      <c r="I285">
        <v>-1</v>
      </c>
      <c r="J285">
        <v>0</v>
      </c>
      <c r="K285">
        <v>0</v>
      </c>
      <c r="L285">
        <f t="shared" si="24"/>
        <v>0</v>
      </c>
      <c r="M285">
        <f t="shared" si="25"/>
        <v>0</v>
      </c>
      <c r="N285">
        <f t="shared" si="26"/>
        <v>0</v>
      </c>
      <c r="O285">
        <f t="shared" si="27"/>
        <v>0</v>
      </c>
      <c r="P285">
        <f t="shared" si="28"/>
        <v>36</v>
      </c>
      <c r="Q285">
        <f>VLOOKUP(C285,Locs!A:C,3,0)</f>
        <v>34</v>
      </c>
      <c r="R285">
        <f>VLOOKUP(C285,Locs!A:F,6,0)</f>
        <v>5</v>
      </c>
      <c r="S285" t="s">
        <v>842</v>
      </c>
      <c r="T285">
        <v>41</v>
      </c>
    </row>
    <row r="286" spans="1:20" x14ac:dyDescent="0.45">
      <c r="A286">
        <v>280</v>
      </c>
      <c r="B286" t="str">
        <f t="shared" si="29"/>
        <v>task_id_576.dfy-4</v>
      </c>
      <c r="C286" t="s">
        <v>55</v>
      </c>
      <c r="D286">
        <v>4</v>
      </c>
      <c r="E286">
        <v>0</v>
      </c>
      <c r="F286">
        <v>20.656700000000001</v>
      </c>
      <c r="G286">
        <v>1.2633000000000001</v>
      </c>
      <c r="H286">
        <v>20.653500000000001</v>
      </c>
      <c r="I286">
        <v>1</v>
      </c>
      <c r="J286">
        <v>0</v>
      </c>
      <c r="K286">
        <v>0</v>
      </c>
      <c r="L286">
        <f t="shared" si="24"/>
        <v>0</v>
      </c>
      <c r="M286">
        <f t="shared" si="25"/>
        <v>0</v>
      </c>
      <c r="N286">
        <f t="shared" si="26"/>
        <v>0</v>
      </c>
      <c r="O286">
        <f t="shared" si="27"/>
        <v>0</v>
      </c>
      <c r="P286">
        <f t="shared" si="28"/>
        <v>31</v>
      </c>
      <c r="Q286">
        <f>VLOOKUP(C286,Locs!A:C,3,0)</f>
        <v>34</v>
      </c>
      <c r="R286">
        <f>VLOOKUP(C286,Locs!A:F,6,0)</f>
        <v>5</v>
      </c>
      <c r="S286" t="s">
        <v>523</v>
      </c>
      <c r="T286">
        <v>28</v>
      </c>
    </row>
    <row r="287" spans="1:20" x14ac:dyDescent="0.45">
      <c r="A287">
        <v>281</v>
      </c>
      <c r="B287" t="str">
        <f t="shared" si="29"/>
        <v>task_id_576.dfy-5</v>
      </c>
      <c r="C287" t="s">
        <v>55</v>
      </c>
      <c r="D287">
        <v>5</v>
      </c>
      <c r="E287">
        <v>0</v>
      </c>
      <c r="F287">
        <v>38.549500000000002</v>
      </c>
      <c r="G287">
        <v>1.2102999999999999</v>
      </c>
      <c r="H287">
        <v>38.546700000000001</v>
      </c>
      <c r="I287">
        <v>0</v>
      </c>
      <c r="J287">
        <v>0</v>
      </c>
      <c r="K287">
        <v>0</v>
      </c>
      <c r="L287">
        <f t="shared" si="24"/>
        <v>0</v>
      </c>
      <c r="M287">
        <f t="shared" si="25"/>
        <v>0</v>
      </c>
      <c r="N287">
        <f t="shared" si="26"/>
        <v>0</v>
      </c>
      <c r="O287">
        <f t="shared" si="27"/>
        <v>0</v>
      </c>
      <c r="P287">
        <f t="shared" si="28"/>
        <v>41</v>
      </c>
      <c r="Q287">
        <f>VLOOKUP(C287,Locs!A:C,3,0)</f>
        <v>34</v>
      </c>
      <c r="R287">
        <f>VLOOKUP(C287,Locs!A:F,6,0)</f>
        <v>5</v>
      </c>
      <c r="S287" t="s">
        <v>524</v>
      </c>
      <c r="T287">
        <v>21</v>
      </c>
    </row>
    <row r="288" spans="1:20" x14ac:dyDescent="0.45">
      <c r="A288">
        <v>282</v>
      </c>
      <c r="B288" t="str">
        <f t="shared" si="29"/>
        <v>task_id_578.dfy-1</v>
      </c>
      <c r="C288" t="s">
        <v>56</v>
      </c>
      <c r="D288">
        <v>1</v>
      </c>
      <c r="E288">
        <v>0</v>
      </c>
      <c r="F288">
        <v>7.8136999999999999</v>
      </c>
      <c r="G288">
        <v>1.6923999999999999</v>
      </c>
      <c r="H288">
        <v>7.7881</v>
      </c>
      <c r="I288">
        <v>1</v>
      </c>
      <c r="J288">
        <v>0</v>
      </c>
      <c r="K288">
        <v>0</v>
      </c>
      <c r="L288">
        <f t="shared" si="24"/>
        <v>1</v>
      </c>
      <c r="M288">
        <f t="shared" si="25"/>
        <v>3</v>
      </c>
      <c r="N288">
        <f t="shared" si="26"/>
        <v>0.66666666666666663</v>
      </c>
      <c r="O288">
        <f t="shared" si="27"/>
        <v>1</v>
      </c>
      <c r="P288">
        <f t="shared" si="28"/>
        <v>28</v>
      </c>
      <c r="Q288">
        <f>VLOOKUP(C288,Locs!A:C,3,0)</f>
        <v>23</v>
      </c>
      <c r="R288">
        <f>VLOOKUP(C288,Locs!A:F,6,0)</f>
        <v>3</v>
      </c>
      <c r="S288" t="s">
        <v>525</v>
      </c>
      <c r="T288">
        <v>50</v>
      </c>
    </row>
    <row r="289" spans="1:20" x14ac:dyDescent="0.45">
      <c r="A289">
        <v>283</v>
      </c>
      <c r="B289" t="str">
        <f t="shared" si="29"/>
        <v>task_id_578.dfy-2</v>
      </c>
      <c r="C289" t="s">
        <v>56</v>
      </c>
      <c r="D289">
        <v>2</v>
      </c>
      <c r="E289">
        <v>0</v>
      </c>
      <c r="F289">
        <v>4.4423000000000004</v>
      </c>
      <c r="G289">
        <v>0.90549999999999997</v>
      </c>
      <c r="H289">
        <v>4.4402999999999997</v>
      </c>
      <c r="I289">
        <v>1</v>
      </c>
      <c r="J289">
        <v>0</v>
      </c>
      <c r="K289">
        <v>0</v>
      </c>
      <c r="L289">
        <f t="shared" si="24"/>
        <v>1</v>
      </c>
      <c r="M289">
        <f t="shared" si="25"/>
        <v>3</v>
      </c>
      <c r="N289">
        <f t="shared" si="26"/>
        <v>0.66666666666666663</v>
      </c>
      <c r="O289">
        <f t="shared" si="27"/>
        <v>1</v>
      </c>
      <c r="P289">
        <f t="shared" si="28"/>
        <v>21</v>
      </c>
      <c r="Q289">
        <f>VLOOKUP(C289,Locs!A:C,3,0)</f>
        <v>23</v>
      </c>
      <c r="R289">
        <f>VLOOKUP(C289,Locs!A:F,6,0)</f>
        <v>3</v>
      </c>
      <c r="S289" t="s">
        <v>526</v>
      </c>
      <c r="T289">
        <v>62</v>
      </c>
    </row>
    <row r="290" spans="1:20" x14ac:dyDescent="0.45">
      <c r="A290">
        <v>284</v>
      </c>
      <c r="B290" t="str">
        <f t="shared" si="29"/>
        <v>task_id_578.dfy-3</v>
      </c>
      <c r="C290" t="s">
        <v>56</v>
      </c>
      <c r="D290">
        <v>3</v>
      </c>
      <c r="E290">
        <v>1</v>
      </c>
      <c r="F290">
        <v>15.4003</v>
      </c>
      <c r="G290">
        <v>1.6716</v>
      </c>
      <c r="H290">
        <v>15.398</v>
      </c>
      <c r="I290">
        <v>1</v>
      </c>
      <c r="J290">
        <v>1</v>
      </c>
      <c r="K290">
        <v>1</v>
      </c>
      <c r="L290">
        <f t="shared" si="24"/>
        <v>1</v>
      </c>
      <c r="M290">
        <f t="shared" si="25"/>
        <v>3</v>
      </c>
      <c r="N290">
        <f t="shared" si="26"/>
        <v>0.66666666666666663</v>
      </c>
      <c r="O290">
        <f t="shared" si="27"/>
        <v>1</v>
      </c>
      <c r="P290">
        <f t="shared" si="28"/>
        <v>50</v>
      </c>
      <c r="Q290">
        <f>VLOOKUP(C290,Locs!A:C,3,0)</f>
        <v>23</v>
      </c>
      <c r="R290">
        <f>VLOOKUP(C290,Locs!A:F,6,0)</f>
        <v>3</v>
      </c>
      <c r="S290" t="s">
        <v>527</v>
      </c>
      <c r="T290">
        <v>94</v>
      </c>
    </row>
    <row r="291" spans="1:20" x14ac:dyDescent="0.45">
      <c r="A291">
        <v>285</v>
      </c>
      <c r="B291" t="str">
        <f t="shared" si="29"/>
        <v>task_id_579.dfy-1</v>
      </c>
      <c r="C291" t="s">
        <v>57</v>
      </c>
      <c r="D291">
        <v>1</v>
      </c>
      <c r="E291">
        <v>0</v>
      </c>
      <c r="F291">
        <v>22.180800000000001</v>
      </c>
      <c r="G291">
        <v>2.0571999999999999</v>
      </c>
      <c r="H291">
        <v>22.1569</v>
      </c>
      <c r="I291">
        <v>1</v>
      </c>
      <c r="J291">
        <v>0</v>
      </c>
      <c r="K291">
        <v>0</v>
      </c>
      <c r="L291">
        <f t="shared" si="24"/>
        <v>0</v>
      </c>
      <c r="M291">
        <f t="shared" si="25"/>
        <v>0</v>
      </c>
      <c r="N291">
        <f t="shared" si="26"/>
        <v>0</v>
      </c>
      <c r="O291">
        <f t="shared" si="27"/>
        <v>0</v>
      </c>
      <c r="P291">
        <f t="shared" si="28"/>
        <v>62</v>
      </c>
      <c r="Q291">
        <f>VLOOKUP(C291,Locs!A:C,3,0)</f>
        <v>49</v>
      </c>
      <c r="R291">
        <f>VLOOKUP(C291,Locs!A:F,6,0)</f>
        <v>2</v>
      </c>
      <c r="S291" t="s">
        <v>528</v>
      </c>
      <c r="T291">
        <v>60</v>
      </c>
    </row>
    <row r="292" spans="1:20" x14ac:dyDescent="0.45">
      <c r="A292">
        <v>286</v>
      </c>
      <c r="B292" t="str">
        <f t="shared" si="29"/>
        <v>task_id_579.dfy-2</v>
      </c>
      <c r="C292" t="s">
        <v>57</v>
      </c>
      <c r="D292">
        <v>2</v>
      </c>
      <c r="E292">
        <v>-1</v>
      </c>
      <c r="F292">
        <v>75.234999999999999</v>
      </c>
      <c r="G292">
        <v>0.30780000000000002</v>
      </c>
      <c r="H292">
        <v>75.233199999999997</v>
      </c>
      <c r="I292">
        <v>-1</v>
      </c>
      <c r="J292">
        <v>-1</v>
      </c>
      <c r="K292">
        <v>-1</v>
      </c>
      <c r="L292">
        <f t="shared" si="24"/>
        <v>0</v>
      </c>
      <c r="M292">
        <f t="shared" si="25"/>
        <v>0</v>
      </c>
      <c r="N292">
        <f t="shared" si="26"/>
        <v>0</v>
      </c>
      <c r="O292">
        <f t="shared" si="27"/>
        <v>0</v>
      </c>
      <c r="P292">
        <f t="shared" si="28"/>
        <v>94</v>
      </c>
      <c r="Q292">
        <f>VLOOKUP(C292,Locs!A:C,3,0)</f>
        <v>49</v>
      </c>
      <c r="R292">
        <f>VLOOKUP(C292,Locs!A:F,6,0)</f>
        <v>2</v>
      </c>
      <c r="S292" t="s">
        <v>738</v>
      </c>
      <c r="T292">
        <v>55</v>
      </c>
    </row>
    <row r="293" spans="1:20" x14ac:dyDescent="0.45">
      <c r="A293">
        <v>287</v>
      </c>
      <c r="B293" t="str">
        <f t="shared" si="29"/>
        <v>task_id_579.dfy-3</v>
      </c>
      <c r="C293" t="s">
        <v>57</v>
      </c>
      <c r="D293">
        <v>3</v>
      </c>
      <c r="E293">
        <v>0</v>
      </c>
      <c r="F293">
        <v>13.837300000000001</v>
      </c>
      <c r="G293">
        <v>2.113</v>
      </c>
      <c r="H293">
        <v>13.8355</v>
      </c>
      <c r="I293">
        <v>1</v>
      </c>
      <c r="J293">
        <v>0</v>
      </c>
      <c r="K293">
        <v>0</v>
      </c>
      <c r="L293">
        <f t="shared" si="24"/>
        <v>0</v>
      </c>
      <c r="M293">
        <f t="shared" si="25"/>
        <v>0</v>
      </c>
      <c r="N293">
        <f t="shared" si="26"/>
        <v>0</v>
      </c>
      <c r="O293">
        <f t="shared" si="27"/>
        <v>0</v>
      </c>
      <c r="P293">
        <f t="shared" si="28"/>
        <v>60</v>
      </c>
      <c r="Q293">
        <f>VLOOKUP(C293,Locs!A:C,3,0)</f>
        <v>49</v>
      </c>
      <c r="R293">
        <f>VLOOKUP(C293,Locs!A:F,6,0)</f>
        <v>2</v>
      </c>
      <c r="S293" t="s">
        <v>847</v>
      </c>
      <c r="T293">
        <v>90</v>
      </c>
    </row>
    <row r="294" spans="1:20" x14ac:dyDescent="0.45">
      <c r="A294">
        <v>288</v>
      </c>
      <c r="B294" t="str">
        <f t="shared" si="29"/>
        <v>task_id_579.dfy-4</v>
      </c>
      <c r="C294" t="s">
        <v>57</v>
      </c>
      <c r="D294">
        <v>4</v>
      </c>
      <c r="E294">
        <v>0</v>
      </c>
      <c r="F294">
        <v>17.538599999999999</v>
      </c>
      <c r="G294">
        <v>2.4222000000000001</v>
      </c>
      <c r="H294">
        <v>17.535399999999999</v>
      </c>
      <c r="I294">
        <v>0</v>
      </c>
      <c r="J294">
        <v>0</v>
      </c>
      <c r="K294">
        <v>0</v>
      </c>
      <c r="L294">
        <f t="shared" si="24"/>
        <v>0</v>
      </c>
      <c r="M294">
        <f t="shared" si="25"/>
        <v>0</v>
      </c>
      <c r="N294">
        <f t="shared" si="26"/>
        <v>0</v>
      </c>
      <c r="O294">
        <f t="shared" si="27"/>
        <v>0</v>
      </c>
      <c r="P294">
        <f t="shared" si="28"/>
        <v>55</v>
      </c>
      <c r="Q294">
        <f>VLOOKUP(C294,Locs!A:C,3,0)</f>
        <v>49</v>
      </c>
      <c r="R294">
        <f>VLOOKUP(C294,Locs!A:F,6,0)</f>
        <v>2</v>
      </c>
      <c r="S294" t="s">
        <v>529</v>
      </c>
      <c r="T294">
        <v>16</v>
      </c>
    </row>
    <row r="295" spans="1:20" x14ac:dyDescent="0.45">
      <c r="A295">
        <v>289</v>
      </c>
      <c r="B295" t="str">
        <f t="shared" si="29"/>
        <v>task_id_579.dfy-5</v>
      </c>
      <c r="C295" t="s">
        <v>57</v>
      </c>
      <c r="D295">
        <v>5</v>
      </c>
      <c r="E295">
        <v>-1</v>
      </c>
      <c r="F295">
        <v>30.5565</v>
      </c>
      <c r="G295">
        <v>0.6421</v>
      </c>
      <c r="H295">
        <v>30.553999999999998</v>
      </c>
      <c r="I295">
        <v>-1</v>
      </c>
      <c r="J295">
        <v>-1</v>
      </c>
      <c r="K295">
        <v>-1</v>
      </c>
      <c r="L295">
        <f t="shared" si="24"/>
        <v>0</v>
      </c>
      <c r="M295">
        <f t="shared" si="25"/>
        <v>0</v>
      </c>
      <c r="N295">
        <f t="shared" si="26"/>
        <v>0</v>
      </c>
      <c r="O295">
        <f t="shared" si="27"/>
        <v>0</v>
      </c>
      <c r="P295">
        <f t="shared" si="28"/>
        <v>90</v>
      </c>
      <c r="Q295">
        <f>VLOOKUP(C295,Locs!A:C,3,0)</f>
        <v>49</v>
      </c>
      <c r="R295">
        <f>VLOOKUP(C295,Locs!A:F,6,0)</f>
        <v>2</v>
      </c>
      <c r="S295" t="s">
        <v>530</v>
      </c>
      <c r="T295">
        <v>16</v>
      </c>
    </row>
    <row r="296" spans="1:20" x14ac:dyDescent="0.45">
      <c r="A296">
        <v>290</v>
      </c>
      <c r="B296" t="str">
        <f t="shared" si="29"/>
        <v>task_id_587.dfy-1</v>
      </c>
      <c r="C296" t="s">
        <v>58</v>
      </c>
      <c r="D296">
        <v>1</v>
      </c>
      <c r="E296">
        <v>1</v>
      </c>
      <c r="F296">
        <v>7.5568</v>
      </c>
      <c r="G296">
        <v>0.77039999999999997</v>
      </c>
      <c r="H296">
        <v>7.5369999999999999</v>
      </c>
      <c r="I296">
        <v>1</v>
      </c>
      <c r="J296">
        <v>1</v>
      </c>
      <c r="K296">
        <v>1</v>
      </c>
      <c r="L296">
        <f t="shared" si="24"/>
        <v>3</v>
      </c>
      <c r="M296">
        <f t="shared" si="25"/>
        <v>1</v>
      </c>
      <c r="N296">
        <f t="shared" si="26"/>
        <v>1</v>
      </c>
      <c r="O296">
        <f t="shared" si="27"/>
        <v>1</v>
      </c>
      <c r="P296">
        <f t="shared" si="28"/>
        <v>16</v>
      </c>
      <c r="Q296">
        <f>VLOOKUP(C296,Locs!A:C,3,0)</f>
        <v>15</v>
      </c>
      <c r="R296">
        <f>VLOOKUP(C296,Locs!A:F,6,0)</f>
        <v>0</v>
      </c>
      <c r="S296" t="s">
        <v>531</v>
      </c>
      <c r="T296">
        <v>16</v>
      </c>
    </row>
    <row r="297" spans="1:20" x14ac:dyDescent="0.45">
      <c r="A297">
        <v>291</v>
      </c>
      <c r="B297" t="str">
        <f t="shared" si="29"/>
        <v>task_id_587.dfy-2</v>
      </c>
      <c r="C297" t="s">
        <v>58</v>
      </c>
      <c r="D297">
        <v>2</v>
      </c>
      <c r="E297">
        <v>1</v>
      </c>
      <c r="F297">
        <v>7.7050999999999998</v>
      </c>
      <c r="G297">
        <v>0.83509999999999995</v>
      </c>
      <c r="H297">
        <v>7.7037000000000004</v>
      </c>
      <c r="I297">
        <v>1</v>
      </c>
      <c r="J297">
        <v>1</v>
      </c>
      <c r="K297">
        <v>1</v>
      </c>
      <c r="L297">
        <f t="shared" si="24"/>
        <v>3</v>
      </c>
      <c r="M297">
        <f t="shared" si="25"/>
        <v>1</v>
      </c>
      <c r="N297">
        <f t="shared" si="26"/>
        <v>1</v>
      </c>
      <c r="O297">
        <f t="shared" si="27"/>
        <v>1</v>
      </c>
      <c r="P297">
        <f t="shared" si="28"/>
        <v>16</v>
      </c>
      <c r="Q297">
        <f>VLOOKUP(C297,Locs!A:C,3,0)</f>
        <v>15</v>
      </c>
      <c r="R297">
        <f>VLOOKUP(C297,Locs!A:F,6,0)</f>
        <v>0</v>
      </c>
      <c r="S297" t="s">
        <v>532</v>
      </c>
      <c r="T297">
        <v>123</v>
      </c>
    </row>
    <row r="298" spans="1:20" x14ac:dyDescent="0.45">
      <c r="A298">
        <v>292</v>
      </c>
      <c r="B298" t="str">
        <f t="shared" si="29"/>
        <v>task_id_587.dfy-3</v>
      </c>
      <c r="C298" t="s">
        <v>58</v>
      </c>
      <c r="D298">
        <v>3</v>
      </c>
      <c r="E298">
        <v>1</v>
      </c>
      <c r="F298">
        <v>13.146000000000001</v>
      </c>
      <c r="G298">
        <v>0.83089999999999997</v>
      </c>
      <c r="H298">
        <v>13.1441</v>
      </c>
      <c r="I298">
        <v>1</v>
      </c>
      <c r="J298">
        <v>1</v>
      </c>
      <c r="K298">
        <v>1</v>
      </c>
      <c r="L298">
        <f t="shared" si="24"/>
        <v>3</v>
      </c>
      <c r="M298">
        <f t="shared" si="25"/>
        <v>1</v>
      </c>
      <c r="N298">
        <f t="shared" si="26"/>
        <v>1</v>
      </c>
      <c r="O298">
        <f t="shared" si="27"/>
        <v>1</v>
      </c>
      <c r="P298">
        <f t="shared" si="28"/>
        <v>16</v>
      </c>
      <c r="Q298">
        <f>VLOOKUP(C298,Locs!A:C,3,0)</f>
        <v>15</v>
      </c>
      <c r="R298">
        <f>VLOOKUP(C298,Locs!A:F,6,0)</f>
        <v>0</v>
      </c>
      <c r="S298" t="s">
        <v>533</v>
      </c>
      <c r="T298">
        <v>72</v>
      </c>
    </row>
    <row r="299" spans="1:20" x14ac:dyDescent="0.45">
      <c r="A299">
        <v>293</v>
      </c>
      <c r="B299" t="str">
        <f t="shared" si="29"/>
        <v>task_id_594.dfy-1</v>
      </c>
      <c r="C299" t="s">
        <v>59</v>
      </c>
      <c r="D299">
        <v>1</v>
      </c>
      <c r="E299">
        <v>-1</v>
      </c>
      <c r="F299">
        <v>86.051599999999993</v>
      </c>
      <c r="G299">
        <v>0.28370000000000001</v>
      </c>
      <c r="H299">
        <v>86.031599999999997</v>
      </c>
      <c r="I299">
        <v>-1</v>
      </c>
      <c r="J299">
        <v>-1</v>
      </c>
      <c r="K299">
        <v>-1</v>
      </c>
      <c r="L299">
        <f t="shared" si="24"/>
        <v>0</v>
      </c>
      <c r="M299">
        <f t="shared" si="25"/>
        <v>0</v>
      </c>
      <c r="N299">
        <f t="shared" si="26"/>
        <v>0</v>
      </c>
      <c r="O299">
        <f t="shared" si="27"/>
        <v>0</v>
      </c>
      <c r="P299">
        <f t="shared" si="28"/>
        <v>123</v>
      </c>
      <c r="Q299">
        <f>VLOOKUP(C299,Locs!A:C,3,0)</f>
        <v>48</v>
      </c>
      <c r="R299">
        <f>VLOOKUP(C299,Locs!A:F,6,0)</f>
        <v>6</v>
      </c>
      <c r="S299" t="s">
        <v>534</v>
      </c>
      <c r="T299">
        <v>95</v>
      </c>
    </row>
    <row r="300" spans="1:20" x14ac:dyDescent="0.45">
      <c r="A300">
        <v>294</v>
      </c>
      <c r="B300" t="str">
        <f t="shared" si="29"/>
        <v>task_id_594.dfy-2</v>
      </c>
      <c r="C300" t="s">
        <v>59</v>
      </c>
      <c r="D300">
        <v>2</v>
      </c>
      <c r="E300">
        <v>0</v>
      </c>
      <c r="F300">
        <v>70.230199999999996</v>
      </c>
      <c r="G300">
        <v>1.1155999999999999</v>
      </c>
      <c r="H300">
        <v>70.228700000000003</v>
      </c>
      <c r="I300">
        <v>1</v>
      </c>
      <c r="J300">
        <v>0</v>
      </c>
      <c r="K300">
        <v>0</v>
      </c>
      <c r="L300">
        <f t="shared" si="24"/>
        <v>0</v>
      </c>
      <c r="M300">
        <f t="shared" si="25"/>
        <v>0</v>
      </c>
      <c r="N300">
        <f t="shared" si="26"/>
        <v>0</v>
      </c>
      <c r="O300">
        <f t="shared" si="27"/>
        <v>0</v>
      </c>
      <c r="P300">
        <f t="shared" si="28"/>
        <v>72</v>
      </c>
      <c r="Q300">
        <f>VLOOKUP(C300,Locs!A:C,3,0)</f>
        <v>48</v>
      </c>
      <c r="R300">
        <f>VLOOKUP(C300,Locs!A:F,6,0)</f>
        <v>6</v>
      </c>
      <c r="S300" t="s">
        <v>992</v>
      </c>
      <c r="T300">
        <v>66</v>
      </c>
    </row>
    <row r="301" spans="1:20" x14ac:dyDescent="0.45">
      <c r="A301">
        <v>295</v>
      </c>
      <c r="B301" t="str">
        <f t="shared" si="29"/>
        <v>task_id_594.dfy-3</v>
      </c>
      <c r="C301" t="s">
        <v>59</v>
      </c>
      <c r="D301">
        <v>3</v>
      </c>
      <c r="E301">
        <v>0</v>
      </c>
      <c r="F301">
        <v>129.70590000000001</v>
      </c>
      <c r="G301">
        <v>2.1471</v>
      </c>
      <c r="H301">
        <v>129.7045</v>
      </c>
      <c r="I301">
        <v>0</v>
      </c>
      <c r="J301">
        <v>0</v>
      </c>
      <c r="K301">
        <v>0</v>
      </c>
      <c r="L301">
        <f t="shared" si="24"/>
        <v>0</v>
      </c>
      <c r="M301">
        <f t="shared" si="25"/>
        <v>0</v>
      </c>
      <c r="N301">
        <f t="shared" si="26"/>
        <v>0</v>
      </c>
      <c r="O301">
        <f t="shared" si="27"/>
        <v>0</v>
      </c>
      <c r="P301">
        <f t="shared" si="28"/>
        <v>95</v>
      </c>
      <c r="Q301">
        <f>VLOOKUP(C301,Locs!A:C,3,0)</f>
        <v>48</v>
      </c>
      <c r="R301">
        <f>VLOOKUP(C301,Locs!A:F,6,0)</f>
        <v>6</v>
      </c>
      <c r="S301" t="s">
        <v>993</v>
      </c>
      <c r="T301">
        <v>116</v>
      </c>
    </row>
    <row r="302" spans="1:20" x14ac:dyDescent="0.45">
      <c r="A302">
        <v>296</v>
      </c>
      <c r="B302" t="str">
        <f t="shared" si="29"/>
        <v>task_id_594.dfy-4</v>
      </c>
      <c r="C302" t="s">
        <v>59</v>
      </c>
      <c r="D302">
        <v>4</v>
      </c>
      <c r="E302">
        <v>0</v>
      </c>
      <c r="F302">
        <v>62.179499999999997</v>
      </c>
      <c r="G302">
        <v>2.4750000000000001</v>
      </c>
      <c r="H302">
        <v>62.175600000000003</v>
      </c>
      <c r="I302">
        <v>1</v>
      </c>
      <c r="J302">
        <v>0</v>
      </c>
      <c r="K302">
        <v>0</v>
      </c>
      <c r="L302">
        <f t="shared" si="24"/>
        <v>0</v>
      </c>
      <c r="M302">
        <f t="shared" si="25"/>
        <v>0</v>
      </c>
      <c r="N302">
        <f t="shared" si="26"/>
        <v>0</v>
      </c>
      <c r="O302">
        <f t="shared" si="27"/>
        <v>0</v>
      </c>
      <c r="P302">
        <f t="shared" si="28"/>
        <v>66</v>
      </c>
      <c r="Q302">
        <f>VLOOKUP(C302,Locs!A:C,3,0)</f>
        <v>48</v>
      </c>
      <c r="R302">
        <f>VLOOKUP(C302,Locs!A:F,6,0)</f>
        <v>6</v>
      </c>
      <c r="S302" t="s">
        <v>535</v>
      </c>
      <c r="T302">
        <v>27</v>
      </c>
    </row>
    <row r="303" spans="1:20" x14ac:dyDescent="0.45">
      <c r="A303">
        <v>297</v>
      </c>
      <c r="B303" t="str">
        <f t="shared" si="29"/>
        <v>task_id_594.dfy-5</v>
      </c>
      <c r="C303" t="s">
        <v>59</v>
      </c>
      <c r="D303">
        <v>5</v>
      </c>
      <c r="E303">
        <v>0</v>
      </c>
      <c r="F303">
        <v>72.814499999999995</v>
      </c>
      <c r="G303">
        <v>2.3496999999999999</v>
      </c>
      <c r="H303">
        <v>72.811999999999998</v>
      </c>
      <c r="I303">
        <v>1</v>
      </c>
      <c r="J303">
        <v>0</v>
      </c>
      <c r="K303">
        <v>0</v>
      </c>
      <c r="L303">
        <f t="shared" si="24"/>
        <v>0</v>
      </c>
      <c r="M303">
        <f t="shared" si="25"/>
        <v>0</v>
      </c>
      <c r="N303">
        <f t="shared" si="26"/>
        <v>0</v>
      </c>
      <c r="O303">
        <f t="shared" si="27"/>
        <v>0</v>
      </c>
      <c r="P303">
        <f t="shared" si="28"/>
        <v>116</v>
      </c>
      <c r="Q303">
        <f>VLOOKUP(C303,Locs!A:C,3,0)</f>
        <v>48</v>
      </c>
      <c r="R303">
        <f>VLOOKUP(C303,Locs!A:F,6,0)</f>
        <v>6</v>
      </c>
      <c r="S303" t="s">
        <v>536</v>
      </c>
      <c r="T303">
        <v>39</v>
      </c>
    </row>
    <row r="304" spans="1:20" x14ac:dyDescent="0.45">
      <c r="A304">
        <v>298</v>
      </c>
      <c r="B304" t="str">
        <f t="shared" si="29"/>
        <v>task_id_599.dfy-1</v>
      </c>
      <c r="C304" t="s">
        <v>60</v>
      </c>
      <c r="D304">
        <v>1</v>
      </c>
      <c r="E304">
        <v>0</v>
      </c>
      <c r="F304">
        <v>10.213200000000001</v>
      </c>
      <c r="G304">
        <v>1.6766000000000001</v>
      </c>
      <c r="H304">
        <v>10.195399999999999</v>
      </c>
      <c r="I304">
        <v>0</v>
      </c>
      <c r="J304">
        <v>0</v>
      </c>
      <c r="K304">
        <v>0</v>
      </c>
      <c r="L304">
        <f t="shared" si="24"/>
        <v>0</v>
      </c>
      <c r="M304">
        <f t="shared" si="25"/>
        <v>0</v>
      </c>
      <c r="N304">
        <f t="shared" si="26"/>
        <v>0</v>
      </c>
      <c r="O304">
        <f t="shared" si="27"/>
        <v>0</v>
      </c>
      <c r="P304">
        <f t="shared" si="28"/>
        <v>27</v>
      </c>
      <c r="Q304">
        <f>VLOOKUP(C304,Locs!A:C,3,0)</f>
        <v>21</v>
      </c>
      <c r="R304">
        <f>VLOOKUP(C304,Locs!A:F,6,0)</f>
        <v>0</v>
      </c>
      <c r="S304" t="s">
        <v>537</v>
      </c>
      <c r="T304">
        <v>43</v>
      </c>
    </row>
    <row r="305" spans="1:20" x14ac:dyDescent="0.45">
      <c r="A305">
        <v>299</v>
      </c>
      <c r="B305" t="str">
        <f t="shared" si="29"/>
        <v>task_id_599.dfy-2</v>
      </c>
      <c r="C305" t="s">
        <v>60</v>
      </c>
      <c r="D305">
        <v>2</v>
      </c>
      <c r="E305">
        <v>-1</v>
      </c>
      <c r="F305">
        <v>15.4413</v>
      </c>
      <c r="G305">
        <v>0.30930000000000002</v>
      </c>
      <c r="H305">
        <v>15.4391</v>
      </c>
      <c r="I305">
        <v>-1</v>
      </c>
      <c r="J305">
        <v>-1</v>
      </c>
      <c r="K305">
        <v>-1</v>
      </c>
      <c r="L305">
        <f t="shared" si="24"/>
        <v>0</v>
      </c>
      <c r="M305">
        <f t="shared" si="25"/>
        <v>0</v>
      </c>
      <c r="N305">
        <f t="shared" si="26"/>
        <v>0</v>
      </c>
      <c r="O305">
        <f t="shared" si="27"/>
        <v>0</v>
      </c>
      <c r="P305">
        <f t="shared" si="28"/>
        <v>39</v>
      </c>
      <c r="Q305">
        <f>VLOOKUP(C305,Locs!A:C,3,0)</f>
        <v>21</v>
      </c>
      <c r="R305">
        <f>VLOOKUP(C305,Locs!A:F,6,0)</f>
        <v>0</v>
      </c>
      <c r="S305" t="s">
        <v>1145</v>
      </c>
      <c r="T305">
        <v>29</v>
      </c>
    </row>
    <row r="306" spans="1:20" x14ac:dyDescent="0.45">
      <c r="A306">
        <v>300</v>
      </c>
      <c r="B306" t="str">
        <f t="shared" si="29"/>
        <v>task_id_599.dfy-3</v>
      </c>
      <c r="C306" t="s">
        <v>60</v>
      </c>
      <c r="D306">
        <v>3</v>
      </c>
      <c r="E306">
        <v>0</v>
      </c>
      <c r="F306">
        <v>11.783099999999999</v>
      </c>
      <c r="G306">
        <v>1.6878</v>
      </c>
      <c r="H306">
        <v>11.781700000000001</v>
      </c>
      <c r="I306">
        <v>0</v>
      </c>
      <c r="J306">
        <v>0</v>
      </c>
      <c r="K306">
        <v>0</v>
      </c>
      <c r="L306">
        <f t="shared" si="24"/>
        <v>0</v>
      </c>
      <c r="M306">
        <f t="shared" si="25"/>
        <v>0</v>
      </c>
      <c r="N306">
        <f t="shared" si="26"/>
        <v>0</v>
      </c>
      <c r="O306">
        <f t="shared" si="27"/>
        <v>0</v>
      </c>
      <c r="P306">
        <f t="shared" si="28"/>
        <v>43</v>
      </c>
      <c r="Q306">
        <f>VLOOKUP(C306,Locs!A:C,3,0)</f>
        <v>21</v>
      </c>
      <c r="R306">
        <f>VLOOKUP(C306,Locs!A:F,6,0)</f>
        <v>0</v>
      </c>
      <c r="S306" t="s">
        <v>1146</v>
      </c>
      <c r="T306">
        <v>23</v>
      </c>
    </row>
    <row r="307" spans="1:20" x14ac:dyDescent="0.45">
      <c r="A307">
        <v>301</v>
      </c>
      <c r="B307" t="str">
        <f t="shared" si="29"/>
        <v>task_id_599.dfy-4</v>
      </c>
      <c r="C307" t="s">
        <v>60</v>
      </c>
      <c r="D307">
        <v>4</v>
      </c>
      <c r="E307">
        <v>0</v>
      </c>
      <c r="F307">
        <v>25.450299999999999</v>
      </c>
      <c r="G307">
        <v>1.7184999999999999</v>
      </c>
      <c r="H307">
        <v>25.430199999999999</v>
      </c>
      <c r="I307">
        <v>0</v>
      </c>
      <c r="J307">
        <v>0</v>
      </c>
      <c r="K307">
        <v>0</v>
      </c>
      <c r="L307">
        <f t="shared" si="24"/>
        <v>0</v>
      </c>
      <c r="M307">
        <f t="shared" si="25"/>
        <v>0</v>
      </c>
      <c r="N307">
        <f t="shared" si="26"/>
        <v>0</v>
      </c>
      <c r="O307">
        <f t="shared" si="27"/>
        <v>0</v>
      </c>
      <c r="P307">
        <f t="shared" si="28"/>
        <v>29</v>
      </c>
      <c r="Q307">
        <f>VLOOKUP(C307,Locs!A:C,3,0)</f>
        <v>21</v>
      </c>
      <c r="R307">
        <f>VLOOKUP(C307,Locs!A:F,6,0)</f>
        <v>0</v>
      </c>
      <c r="S307" t="s">
        <v>1147</v>
      </c>
      <c r="T307">
        <v>26</v>
      </c>
    </row>
    <row r="308" spans="1:20" x14ac:dyDescent="0.45">
      <c r="A308">
        <v>302</v>
      </c>
      <c r="B308" t="str">
        <f t="shared" si="29"/>
        <v>task_id_599.dfy-5</v>
      </c>
      <c r="C308" t="s">
        <v>60</v>
      </c>
      <c r="D308">
        <v>5</v>
      </c>
      <c r="E308">
        <v>0</v>
      </c>
      <c r="F308">
        <v>14.31</v>
      </c>
      <c r="G308">
        <v>1.2029000000000001</v>
      </c>
      <c r="H308">
        <v>14.307499999999999</v>
      </c>
      <c r="I308">
        <v>0</v>
      </c>
      <c r="J308">
        <v>0</v>
      </c>
      <c r="K308">
        <v>0</v>
      </c>
      <c r="L308">
        <f t="shared" si="24"/>
        <v>0</v>
      </c>
      <c r="M308">
        <f t="shared" si="25"/>
        <v>0</v>
      </c>
      <c r="N308">
        <f t="shared" si="26"/>
        <v>0</v>
      </c>
      <c r="O308">
        <f t="shared" si="27"/>
        <v>0</v>
      </c>
      <c r="P308">
        <f t="shared" si="28"/>
        <v>23</v>
      </c>
      <c r="Q308">
        <f>VLOOKUP(C308,Locs!A:C,3,0)</f>
        <v>21</v>
      </c>
      <c r="R308">
        <f>VLOOKUP(C308,Locs!A:F,6,0)</f>
        <v>0</v>
      </c>
      <c r="S308" t="s">
        <v>1148</v>
      </c>
      <c r="T308">
        <v>27</v>
      </c>
    </row>
    <row r="309" spans="1:20" x14ac:dyDescent="0.45">
      <c r="A309">
        <v>303</v>
      </c>
      <c r="B309" t="str">
        <f t="shared" si="29"/>
        <v>task_id_602.dfy-1</v>
      </c>
      <c r="C309" t="s">
        <v>61</v>
      </c>
      <c r="D309">
        <v>1</v>
      </c>
      <c r="E309">
        <v>0</v>
      </c>
      <c r="F309">
        <v>27.193300000000001</v>
      </c>
      <c r="G309">
        <v>0.8679</v>
      </c>
      <c r="H309">
        <v>27.1812</v>
      </c>
      <c r="I309">
        <v>-1</v>
      </c>
      <c r="J309">
        <v>0</v>
      </c>
      <c r="K309">
        <v>0</v>
      </c>
      <c r="L309">
        <f t="shared" si="24"/>
        <v>0</v>
      </c>
      <c r="M309">
        <f t="shared" si="25"/>
        <v>0</v>
      </c>
      <c r="N309">
        <f t="shared" si="26"/>
        <v>0</v>
      </c>
      <c r="O309">
        <f t="shared" si="27"/>
        <v>0</v>
      </c>
      <c r="P309">
        <f t="shared" si="28"/>
        <v>41</v>
      </c>
      <c r="Q309">
        <f>VLOOKUP(C309,Locs!A:C,3,0)</f>
        <v>31</v>
      </c>
      <c r="R309">
        <f>VLOOKUP(C309,Locs!A:F,6,0)</f>
        <v>2</v>
      </c>
      <c r="S309" t="s">
        <v>538</v>
      </c>
      <c r="T309">
        <v>41</v>
      </c>
    </row>
    <row r="310" spans="1:20" x14ac:dyDescent="0.45">
      <c r="A310">
        <v>304</v>
      </c>
      <c r="B310" t="str">
        <f t="shared" si="29"/>
        <v>task_id_602.dfy-2</v>
      </c>
      <c r="C310" t="s">
        <v>61</v>
      </c>
      <c r="D310">
        <v>2</v>
      </c>
      <c r="E310">
        <v>0</v>
      </c>
      <c r="F310">
        <v>22.0321</v>
      </c>
      <c r="G310">
        <v>1.7182999999999999</v>
      </c>
      <c r="H310">
        <v>22.029699999999998</v>
      </c>
      <c r="I310">
        <v>1</v>
      </c>
      <c r="J310">
        <v>0</v>
      </c>
      <c r="K310">
        <v>0</v>
      </c>
      <c r="L310">
        <f t="shared" si="24"/>
        <v>0</v>
      </c>
      <c r="M310">
        <f t="shared" si="25"/>
        <v>0</v>
      </c>
      <c r="N310">
        <f t="shared" si="26"/>
        <v>0</v>
      </c>
      <c r="O310">
        <f t="shared" si="27"/>
        <v>0</v>
      </c>
      <c r="P310">
        <f t="shared" si="28"/>
        <v>47</v>
      </c>
      <c r="Q310">
        <f>VLOOKUP(C310,Locs!A:C,3,0)</f>
        <v>31</v>
      </c>
      <c r="R310">
        <f>VLOOKUP(C310,Locs!A:F,6,0)</f>
        <v>2</v>
      </c>
      <c r="S310" t="s">
        <v>539</v>
      </c>
      <c r="T310">
        <v>47</v>
      </c>
    </row>
    <row r="311" spans="1:20" x14ac:dyDescent="0.45">
      <c r="A311">
        <v>305</v>
      </c>
      <c r="B311" t="str">
        <f t="shared" si="29"/>
        <v>task_id_602.dfy-3</v>
      </c>
      <c r="C311" t="s">
        <v>61</v>
      </c>
      <c r="D311">
        <v>3</v>
      </c>
      <c r="E311">
        <v>0</v>
      </c>
      <c r="F311">
        <v>16.214700000000001</v>
      </c>
      <c r="G311">
        <v>0.90959999999999996</v>
      </c>
      <c r="H311">
        <v>16.212800000000001</v>
      </c>
      <c r="I311">
        <v>-1</v>
      </c>
      <c r="J311">
        <v>0</v>
      </c>
      <c r="K311">
        <v>0</v>
      </c>
      <c r="L311">
        <f t="shared" si="24"/>
        <v>0</v>
      </c>
      <c r="M311">
        <f t="shared" si="25"/>
        <v>0</v>
      </c>
      <c r="N311">
        <f t="shared" si="26"/>
        <v>0</v>
      </c>
      <c r="O311">
        <f t="shared" si="27"/>
        <v>0</v>
      </c>
      <c r="P311">
        <f t="shared" si="28"/>
        <v>36</v>
      </c>
      <c r="Q311">
        <f>VLOOKUP(C311,Locs!A:C,3,0)</f>
        <v>31</v>
      </c>
      <c r="R311">
        <f>VLOOKUP(C311,Locs!A:F,6,0)</f>
        <v>2</v>
      </c>
      <c r="S311" t="s">
        <v>540</v>
      </c>
      <c r="T311">
        <v>36</v>
      </c>
    </row>
    <row r="312" spans="1:20" x14ac:dyDescent="0.45">
      <c r="A312">
        <v>306</v>
      </c>
      <c r="B312" t="str">
        <f t="shared" si="29"/>
        <v>task_id_602.dfy-4</v>
      </c>
      <c r="C312" t="s">
        <v>61</v>
      </c>
      <c r="D312">
        <v>4</v>
      </c>
      <c r="E312">
        <v>0</v>
      </c>
      <c r="F312">
        <v>40.728200000000001</v>
      </c>
      <c r="G312">
        <v>1.2687999999999999</v>
      </c>
      <c r="H312">
        <v>40.704300000000003</v>
      </c>
      <c r="I312">
        <v>1</v>
      </c>
      <c r="J312">
        <v>0</v>
      </c>
      <c r="K312">
        <v>0</v>
      </c>
      <c r="L312">
        <f t="shared" si="24"/>
        <v>0</v>
      </c>
      <c r="M312">
        <f t="shared" si="25"/>
        <v>0</v>
      </c>
      <c r="N312">
        <f t="shared" si="26"/>
        <v>0</v>
      </c>
      <c r="O312">
        <f t="shared" si="27"/>
        <v>0</v>
      </c>
      <c r="P312">
        <f t="shared" si="28"/>
        <v>36</v>
      </c>
      <c r="Q312">
        <f>VLOOKUP(C312,Locs!A:C,3,0)</f>
        <v>31</v>
      </c>
      <c r="R312">
        <f>VLOOKUP(C312,Locs!A:F,6,0)</f>
        <v>2</v>
      </c>
      <c r="S312" t="s">
        <v>994</v>
      </c>
      <c r="T312">
        <v>36</v>
      </c>
    </row>
    <row r="313" spans="1:20" x14ac:dyDescent="0.45">
      <c r="A313">
        <v>307</v>
      </c>
      <c r="B313" t="str">
        <f t="shared" si="29"/>
        <v>task_id_602.dfy-5</v>
      </c>
      <c r="C313" t="s">
        <v>61</v>
      </c>
      <c r="D313">
        <v>5</v>
      </c>
      <c r="E313">
        <v>0</v>
      </c>
      <c r="F313">
        <v>13.797700000000001</v>
      </c>
      <c r="G313">
        <v>1.2375</v>
      </c>
      <c r="H313">
        <v>13.795400000000001</v>
      </c>
      <c r="I313">
        <v>-1</v>
      </c>
      <c r="J313">
        <v>0</v>
      </c>
      <c r="K313">
        <v>0</v>
      </c>
      <c r="L313">
        <f t="shared" si="24"/>
        <v>0</v>
      </c>
      <c r="M313">
        <f t="shared" si="25"/>
        <v>0</v>
      </c>
      <c r="N313">
        <f t="shared" si="26"/>
        <v>0</v>
      </c>
      <c r="O313">
        <f t="shared" si="27"/>
        <v>0</v>
      </c>
      <c r="P313">
        <f t="shared" si="28"/>
        <v>29</v>
      </c>
      <c r="Q313">
        <f>VLOOKUP(C313,Locs!A:C,3,0)</f>
        <v>31</v>
      </c>
      <c r="R313">
        <f>VLOOKUP(C313,Locs!A:F,6,0)</f>
        <v>2</v>
      </c>
      <c r="S313" t="s">
        <v>995</v>
      </c>
      <c r="T313">
        <v>29</v>
      </c>
    </row>
    <row r="314" spans="1:20" x14ac:dyDescent="0.45">
      <c r="A314">
        <v>308</v>
      </c>
      <c r="B314" t="str">
        <f t="shared" si="29"/>
        <v>task_id_605.dfy-1</v>
      </c>
      <c r="C314" t="s">
        <v>62</v>
      </c>
      <c r="D314">
        <v>1</v>
      </c>
      <c r="E314">
        <v>0</v>
      </c>
      <c r="F314">
        <v>18.859100000000002</v>
      </c>
      <c r="G314">
        <v>1.0642</v>
      </c>
      <c r="H314">
        <v>18.835599999999999</v>
      </c>
      <c r="I314">
        <v>1</v>
      </c>
      <c r="J314">
        <v>0</v>
      </c>
      <c r="K314">
        <v>0</v>
      </c>
      <c r="L314">
        <f t="shared" si="24"/>
        <v>0</v>
      </c>
      <c r="M314">
        <f t="shared" si="25"/>
        <v>0</v>
      </c>
      <c r="N314">
        <f t="shared" si="26"/>
        <v>0</v>
      </c>
      <c r="O314">
        <f t="shared" si="27"/>
        <v>0</v>
      </c>
      <c r="P314">
        <f t="shared" si="28"/>
        <v>34</v>
      </c>
      <c r="Q314">
        <f>VLOOKUP(C314,Locs!A:C,3,0)</f>
        <v>22</v>
      </c>
      <c r="R314">
        <f>VLOOKUP(C314,Locs!A:F,6,0)</f>
        <v>1</v>
      </c>
      <c r="S314" t="s">
        <v>541</v>
      </c>
      <c r="T314">
        <v>34</v>
      </c>
    </row>
    <row r="315" spans="1:20" x14ac:dyDescent="0.45">
      <c r="A315">
        <v>309</v>
      </c>
      <c r="B315" t="str">
        <f t="shared" si="29"/>
        <v>task_id_605.dfy-2</v>
      </c>
      <c r="C315" t="s">
        <v>62</v>
      </c>
      <c r="D315">
        <v>2</v>
      </c>
      <c r="E315">
        <v>0</v>
      </c>
      <c r="F315">
        <v>11.029400000000001</v>
      </c>
      <c r="G315">
        <v>0.93920000000000003</v>
      </c>
      <c r="H315">
        <v>11.027200000000001</v>
      </c>
      <c r="I315">
        <v>1</v>
      </c>
      <c r="J315">
        <v>0</v>
      </c>
      <c r="K315">
        <v>0</v>
      </c>
      <c r="L315">
        <f t="shared" si="24"/>
        <v>0</v>
      </c>
      <c r="M315">
        <f t="shared" si="25"/>
        <v>0</v>
      </c>
      <c r="N315">
        <f t="shared" si="26"/>
        <v>0</v>
      </c>
      <c r="O315">
        <f t="shared" si="27"/>
        <v>0</v>
      </c>
      <c r="P315">
        <f t="shared" si="28"/>
        <v>29</v>
      </c>
      <c r="Q315">
        <f>VLOOKUP(C315,Locs!A:C,3,0)</f>
        <v>22</v>
      </c>
      <c r="R315">
        <f>VLOOKUP(C315,Locs!A:F,6,0)</f>
        <v>1</v>
      </c>
      <c r="S315" t="s">
        <v>542</v>
      </c>
      <c r="T315">
        <v>29</v>
      </c>
    </row>
    <row r="316" spans="1:20" x14ac:dyDescent="0.45">
      <c r="A316">
        <v>310</v>
      </c>
      <c r="B316" t="str">
        <f t="shared" si="29"/>
        <v>task_id_605.dfy-3</v>
      </c>
      <c r="C316" t="s">
        <v>62</v>
      </c>
      <c r="D316">
        <v>3</v>
      </c>
      <c r="E316">
        <v>0</v>
      </c>
      <c r="F316">
        <v>25.445399999999999</v>
      </c>
      <c r="G316">
        <v>2.1867000000000001</v>
      </c>
      <c r="H316">
        <v>25.443300000000001</v>
      </c>
      <c r="I316">
        <v>1</v>
      </c>
      <c r="J316">
        <v>0</v>
      </c>
      <c r="K316">
        <v>0</v>
      </c>
      <c r="L316">
        <f t="shared" si="24"/>
        <v>0</v>
      </c>
      <c r="M316">
        <f t="shared" si="25"/>
        <v>0</v>
      </c>
      <c r="N316">
        <f t="shared" si="26"/>
        <v>0</v>
      </c>
      <c r="O316">
        <f t="shared" si="27"/>
        <v>0</v>
      </c>
      <c r="P316">
        <f t="shared" si="28"/>
        <v>64</v>
      </c>
      <c r="Q316">
        <f>VLOOKUP(C316,Locs!A:C,3,0)</f>
        <v>22</v>
      </c>
      <c r="R316">
        <f>VLOOKUP(C316,Locs!A:F,6,0)</f>
        <v>1</v>
      </c>
      <c r="S316" t="s">
        <v>543</v>
      </c>
      <c r="T316">
        <v>64</v>
      </c>
    </row>
    <row r="317" spans="1:20" x14ac:dyDescent="0.45">
      <c r="A317">
        <v>316</v>
      </c>
      <c r="B317" t="str">
        <f t="shared" si="29"/>
        <v>task_id_605.dfy-4</v>
      </c>
      <c r="C317" t="s">
        <v>62</v>
      </c>
      <c r="D317">
        <v>4</v>
      </c>
      <c r="E317">
        <v>0</v>
      </c>
      <c r="F317">
        <v>25.5457</v>
      </c>
      <c r="G317">
        <v>1.3958999999999999</v>
      </c>
      <c r="H317">
        <v>25.542100000000001</v>
      </c>
      <c r="I317">
        <v>1</v>
      </c>
      <c r="J317">
        <v>0</v>
      </c>
      <c r="K317">
        <v>0</v>
      </c>
      <c r="L317">
        <f t="shared" si="24"/>
        <v>0</v>
      </c>
      <c r="M317">
        <f t="shared" si="25"/>
        <v>0</v>
      </c>
      <c r="N317">
        <f t="shared" si="26"/>
        <v>0</v>
      </c>
      <c r="O317">
        <f t="shared" si="27"/>
        <v>0</v>
      </c>
      <c r="P317">
        <f t="shared" si="28"/>
        <v>23</v>
      </c>
      <c r="Q317">
        <f>VLOOKUP(C317,Locs!A:C,3,0)</f>
        <v>22</v>
      </c>
      <c r="R317">
        <f>VLOOKUP(C317,Locs!A:F,6,0)</f>
        <v>1</v>
      </c>
      <c r="S317" t="s">
        <v>1081</v>
      </c>
      <c r="T317">
        <v>23</v>
      </c>
    </row>
    <row r="318" spans="1:20" x14ac:dyDescent="0.45">
      <c r="A318">
        <v>317</v>
      </c>
      <c r="B318" t="str">
        <f t="shared" si="29"/>
        <v>task_id_605.dfy-5</v>
      </c>
      <c r="C318" t="s">
        <v>62</v>
      </c>
      <c r="D318">
        <v>5</v>
      </c>
      <c r="E318">
        <v>0</v>
      </c>
      <c r="F318">
        <v>13.198700000000001</v>
      </c>
      <c r="G318">
        <v>1.4938</v>
      </c>
      <c r="H318">
        <v>13.196099999999999</v>
      </c>
      <c r="I318">
        <v>1</v>
      </c>
      <c r="J318">
        <v>0</v>
      </c>
      <c r="K318">
        <v>0</v>
      </c>
      <c r="L318">
        <f t="shared" si="24"/>
        <v>0</v>
      </c>
      <c r="M318">
        <f t="shared" si="25"/>
        <v>0</v>
      </c>
      <c r="N318">
        <f t="shared" si="26"/>
        <v>0</v>
      </c>
      <c r="O318">
        <f t="shared" si="27"/>
        <v>0</v>
      </c>
      <c r="P318">
        <f t="shared" si="28"/>
        <v>25</v>
      </c>
      <c r="Q318">
        <f>VLOOKUP(C318,Locs!A:C,3,0)</f>
        <v>22</v>
      </c>
      <c r="R318">
        <f>VLOOKUP(C318,Locs!A:F,6,0)</f>
        <v>1</v>
      </c>
      <c r="S318" t="s">
        <v>1082</v>
      </c>
      <c r="T318">
        <v>25</v>
      </c>
    </row>
    <row r="319" spans="1:20" x14ac:dyDescent="0.45">
      <c r="A319">
        <v>318</v>
      </c>
      <c r="B319" t="str">
        <f t="shared" si="29"/>
        <v>task_id_610.dfy-1</v>
      </c>
      <c r="C319" t="s">
        <v>63</v>
      </c>
      <c r="D319">
        <v>1</v>
      </c>
      <c r="E319">
        <v>1</v>
      </c>
      <c r="F319">
        <v>9.6832999999999991</v>
      </c>
      <c r="G319">
        <v>0.95630000000000004</v>
      </c>
      <c r="H319">
        <v>9.6592000000000002</v>
      </c>
      <c r="I319">
        <v>1</v>
      </c>
      <c r="J319">
        <v>1</v>
      </c>
      <c r="K319">
        <v>1</v>
      </c>
      <c r="L319">
        <f t="shared" si="24"/>
        <v>3</v>
      </c>
      <c r="M319">
        <f t="shared" si="25"/>
        <v>1</v>
      </c>
      <c r="N319">
        <f t="shared" si="26"/>
        <v>1</v>
      </c>
      <c r="O319">
        <f t="shared" si="27"/>
        <v>1</v>
      </c>
      <c r="P319">
        <f t="shared" si="28"/>
        <v>33</v>
      </c>
      <c r="Q319">
        <f>VLOOKUP(C319,Locs!A:C,3,0)</f>
        <v>26</v>
      </c>
      <c r="R319">
        <f>VLOOKUP(C319,Locs!A:F,6,0)</f>
        <v>0</v>
      </c>
      <c r="S319" t="s">
        <v>544</v>
      </c>
      <c r="T319">
        <v>33</v>
      </c>
    </row>
    <row r="320" spans="1:20" x14ac:dyDescent="0.45">
      <c r="A320">
        <v>319</v>
      </c>
      <c r="B320" t="str">
        <f t="shared" si="29"/>
        <v>task_id_610.dfy-2</v>
      </c>
      <c r="C320" t="s">
        <v>63</v>
      </c>
      <c r="D320">
        <v>2</v>
      </c>
      <c r="E320">
        <v>1</v>
      </c>
      <c r="F320">
        <v>9.1729000000000003</v>
      </c>
      <c r="G320">
        <v>0.89239999999999997</v>
      </c>
      <c r="H320">
        <v>9.1714000000000002</v>
      </c>
      <c r="I320">
        <v>1</v>
      </c>
      <c r="J320">
        <v>1</v>
      </c>
      <c r="K320">
        <v>1</v>
      </c>
      <c r="L320">
        <f t="shared" si="24"/>
        <v>3</v>
      </c>
      <c r="M320">
        <f t="shared" si="25"/>
        <v>1</v>
      </c>
      <c r="N320">
        <f t="shared" si="26"/>
        <v>1</v>
      </c>
      <c r="O320">
        <f t="shared" si="27"/>
        <v>1</v>
      </c>
      <c r="P320">
        <f t="shared" si="28"/>
        <v>30</v>
      </c>
      <c r="Q320">
        <f>VLOOKUP(C320,Locs!A:C,3,0)</f>
        <v>26</v>
      </c>
      <c r="R320">
        <f>VLOOKUP(C320,Locs!A:F,6,0)</f>
        <v>0</v>
      </c>
      <c r="S320" t="s">
        <v>545</v>
      </c>
      <c r="T320">
        <v>30</v>
      </c>
    </row>
    <row r="321" spans="1:20" x14ac:dyDescent="0.45">
      <c r="A321">
        <v>320</v>
      </c>
      <c r="B321" t="str">
        <f t="shared" si="29"/>
        <v>task_id_610.dfy-3</v>
      </c>
      <c r="C321" t="s">
        <v>63</v>
      </c>
      <c r="D321">
        <v>3</v>
      </c>
      <c r="E321">
        <v>1</v>
      </c>
      <c r="F321">
        <v>15.4274</v>
      </c>
      <c r="G321">
        <v>0.93289999999999995</v>
      </c>
      <c r="H321">
        <v>15.4253</v>
      </c>
      <c r="I321">
        <v>1</v>
      </c>
      <c r="J321">
        <v>1</v>
      </c>
      <c r="K321">
        <v>1</v>
      </c>
      <c r="L321">
        <f t="shared" si="24"/>
        <v>3</v>
      </c>
      <c r="M321">
        <f t="shared" si="25"/>
        <v>1</v>
      </c>
      <c r="N321">
        <f t="shared" si="26"/>
        <v>1</v>
      </c>
      <c r="O321">
        <f t="shared" si="27"/>
        <v>1</v>
      </c>
      <c r="P321">
        <f t="shared" si="28"/>
        <v>33</v>
      </c>
      <c r="Q321">
        <f>VLOOKUP(C321,Locs!A:C,3,0)</f>
        <v>26</v>
      </c>
      <c r="R321">
        <f>VLOOKUP(C321,Locs!A:F,6,0)</f>
        <v>0</v>
      </c>
      <c r="S321" t="s">
        <v>546</v>
      </c>
      <c r="T321">
        <v>33</v>
      </c>
    </row>
    <row r="322" spans="1:20" x14ac:dyDescent="0.45">
      <c r="A322">
        <v>321</v>
      </c>
      <c r="B322" t="str">
        <f t="shared" si="29"/>
        <v>task_id_616.dfy-1</v>
      </c>
      <c r="C322" t="s">
        <v>64</v>
      </c>
      <c r="D322">
        <v>1</v>
      </c>
      <c r="E322">
        <v>1</v>
      </c>
      <c r="F322">
        <v>5.5296000000000003</v>
      </c>
      <c r="G322">
        <v>0.91190000000000004</v>
      </c>
      <c r="H322">
        <v>5.5096999999999996</v>
      </c>
      <c r="I322">
        <v>1</v>
      </c>
      <c r="J322">
        <v>1</v>
      </c>
      <c r="K322">
        <v>1</v>
      </c>
      <c r="L322">
        <f t="shared" si="24"/>
        <v>3</v>
      </c>
      <c r="M322">
        <f t="shared" si="25"/>
        <v>1</v>
      </c>
      <c r="N322">
        <f t="shared" si="26"/>
        <v>1</v>
      </c>
      <c r="O322">
        <f t="shared" si="27"/>
        <v>1</v>
      </c>
      <c r="P322">
        <f t="shared" si="28"/>
        <v>25</v>
      </c>
      <c r="Q322">
        <f>VLOOKUP(C322,Locs!A:C,3,0)</f>
        <v>24</v>
      </c>
      <c r="R322">
        <f>VLOOKUP(C322,Locs!A:F,6,0)</f>
        <v>0</v>
      </c>
      <c r="S322" t="s">
        <v>547</v>
      </c>
      <c r="T322">
        <v>25</v>
      </c>
    </row>
    <row r="323" spans="1:20" x14ac:dyDescent="0.45">
      <c r="A323">
        <v>322</v>
      </c>
      <c r="B323" t="str">
        <f t="shared" si="29"/>
        <v>task_id_616.dfy-2</v>
      </c>
      <c r="C323" t="s">
        <v>64</v>
      </c>
      <c r="D323">
        <v>2</v>
      </c>
      <c r="E323">
        <v>1</v>
      </c>
      <c r="F323">
        <v>6.9161000000000001</v>
      </c>
      <c r="G323">
        <v>0.84560000000000002</v>
      </c>
      <c r="H323">
        <v>6.9143999999999997</v>
      </c>
      <c r="I323">
        <v>1</v>
      </c>
      <c r="J323">
        <v>1</v>
      </c>
      <c r="K323">
        <v>1</v>
      </c>
      <c r="L323">
        <f t="shared" ref="L323:L386" si="30">COUNTIFS(C:C,C323,E:E,1)</f>
        <v>3</v>
      </c>
      <c r="M323">
        <f t="shared" ref="M323:M386" si="31">_xlfn.MINIFS(D:D,C:C,C323,E:E,1)</f>
        <v>1</v>
      </c>
      <c r="N323">
        <f t="shared" ref="N323:N386" si="32">CHOOSE(L323+1,0,2/3,1,1)</f>
        <v>1</v>
      </c>
      <c r="O323">
        <f t="shared" ref="O323:O386" si="33">IF(L323&gt;0,1,0)</f>
        <v>1</v>
      </c>
      <c r="P323">
        <f t="shared" ref="P323:P386" si="34">VLOOKUP(LEFT(C323,LEN(C323)-4)&amp;"_"&amp;D323&amp;"_llm.dfy",S:T,2,0)</f>
        <v>24</v>
      </c>
      <c r="Q323">
        <f>VLOOKUP(C323,Locs!A:C,3,0)</f>
        <v>24</v>
      </c>
      <c r="R323">
        <f>VLOOKUP(C323,Locs!A:F,6,0)</f>
        <v>0</v>
      </c>
      <c r="S323" t="s">
        <v>548</v>
      </c>
      <c r="T323">
        <v>24</v>
      </c>
    </row>
    <row r="324" spans="1:20" x14ac:dyDescent="0.45">
      <c r="A324">
        <v>323</v>
      </c>
      <c r="B324" t="str">
        <f t="shared" si="29"/>
        <v>task_id_616.dfy-3</v>
      </c>
      <c r="C324" t="s">
        <v>64</v>
      </c>
      <c r="D324">
        <v>3</v>
      </c>
      <c r="E324">
        <v>1</v>
      </c>
      <c r="F324">
        <v>11.4092</v>
      </c>
      <c r="G324">
        <v>0.876</v>
      </c>
      <c r="H324">
        <v>11.4078</v>
      </c>
      <c r="I324">
        <v>1</v>
      </c>
      <c r="J324">
        <v>1</v>
      </c>
      <c r="K324">
        <v>1</v>
      </c>
      <c r="L324">
        <f t="shared" si="30"/>
        <v>3</v>
      </c>
      <c r="M324">
        <f t="shared" si="31"/>
        <v>1</v>
      </c>
      <c r="N324">
        <f t="shared" si="32"/>
        <v>1</v>
      </c>
      <c r="O324">
        <f t="shared" si="33"/>
        <v>1</v>
      </c>
      <c r="P324">
        <f t="shared" si="34"/>
        <v>24</v>
      </c>
      <c r="Q324">
        <f>VLOOKUP(C324,Locs!A:C,3,0)</f>
        <v>24</v>
      </c>
      <c r="R324">
        <f>VLOOKUP(C324,Locs!A:F,6,0)</f>
        <v>0</v>
      </c>
      <c r="S324" t="s">
        <v>549</v>
      </c>
      <c r="T324">
        <v>24</v>
      </c>
    </row>
    <row r="325" spans="1:20" x14ac:dyDescent="0.45">
      <c r="A325">
        <v>324</v>
      </c>
      <c r="B325" t="str">
        <f t="shared" si="29"/>
        <v>task_id_62.dfy-1</v>
      </c>
      <c r="C325" t="s">
        <v>65</v>
      </c>
      <c r="D325">
        <v>1</v>
      </c>
      <c r="E325">
        <v>0</v>
      </c>
      <c r="F325">
        <v>5.3170999999999999</v>
      </c>
      <c r="G325">
        <v>0.9</v>
      </c>
      <c r="H325">
        <v>5.2961999999999998</v>
      </c>
      <c r="I325">
        <v>1</v>
      </c>
      <c r="J325">
        <v>0</v>
      </c>
      <c r="K325">
        <v>0</v>
      </c>
      <c r="L325">
        <f t="shared" si="30"/>
        <v>0</v>
      </c>
      <c r="M325">
        <f t="shared" si="31"/>
        <v>0</v>
      </c>
      <c r="N325">
        <f t="shared" si="32"/>
        <v>0</v>
      </c>
      <c r="O325">
        <f t="shared" si="33"/>
        <v>0</v>
      </c>
      <c r="P325">
        <f t="shared" si="34"/>
        <v>27</v>
      </c>
      <c r="Q325">
        <f>VLOOKUP(C325,Locs!A:C,3,0)</f>
        <v>30</v>
      </c>
      <c r="R325">
        <f>VLOOKUP(C325,Locs!A:F,6,0)</f>
        <v>3</v>
      </c>
      <c r="S325" t="s">
        <v>550</v>
      </c>
      <c r="T325">
        <v>24</v>
      </c>
    </row>
    <row r="326" spans="1:20" x14ac:dyDescent="0.45">
      <c r="A326">
        <v>325</v>
      </c>
      <c r="B326" t="str">
        <f t="shared" si="29"/>
        <v>task_id_62.dfy-2</v>
      </c>
      <c r="C326" t="s">
        <v>65</v>
      </c>
      <c r="D326">
        <v>2</v>
      </c>
      <c r="E326">
        <v>0</v>
      </c>
      <c r="F326">
        <v>7.9560000000000004</v>
      </c>
      <c r="G326">
        <v>0.90110000000000001</v>
      </c>
      <c r="H326">
        <v>7.9534000000000002</v>
      </c>
      <c r="I326">
        <v>1</v>
      </c>
      <c r="J326">
        <v>0</v>
      </c>
      <c r="K326">
        <v>0</v>
      </c>
      <c r="L326">
        <f t="shared" si="30"/>
        <v>0</v>
      </c>
      <c r="M326">
        <f t="shared" si="31"/>
        <v>0</v>
      </c>
      <c r="N326">
        <f t="shared" si="32"/>
        <v>0</v>
      </c>
      <c r="O326">
        <f t="shared" si="33"/>
        <v>0</v>
      </c>
      <c r="P326">
        <f t="shared" si="34"/>
        <v>27</v>
      </c>
      <c r="Q326">
        <f>VLOOKUP(C326,Locs!A:C,3,0)</f>
        <v>30</v>
      </c>
      <c r="R326">
        <f>VLOOKUP(C326,Locs!A:F,6,0)</f>
        <v>3</v>
      </c>
      <c r="S326" t="s">
        <v>551</v>
      </c>
      <c r="T326">
        <v>25</v>
      </c>
    </row>
    <row r="327" spans="1:20" x14ac:dyDescent="0.45">
      <c r="A327">
        <v>326</v>
      </c>
      <c r="B327" t="str">
        <f t="shared" ref="B327:B390" si="35">C327&amp;"-"&amp;D327</f>
        <v>task_id_62.dfy-3</v>
      </c>
      <c r="C327" t="s">
        <v>65</v>
      </c>
      <c r="D327">
        <v>3</v>
      </c>
      <c r="E327">
        <v>0</v>
      </c>
      <c r="F327">
        <v>12.1372</v>
      </c>
      <c r="G327">
        <v>0.89490000000000003</v>
      </c>
      <c r="H327">
        <v>12.1357</v>
      </c>
      <c r="I327">
        <v>1</v>
      </c>
      <c r="J327">
        <v>0</v>
      </c>
      <c r="K327">
        <v>0</v>
      </c>
      <c r="L327">
        <f t="shared" si="30"/>
        <v>0</v>
      </c>
      <c r="M327">
        <f t="shared" si="31"/>
        <v>0</v>
      </c>
      <c r="N327">
        <f t="shared" si="32"/>
        <v>0</v>
      </c>
      <c r="O327">
        <f t="shared" si="33"/>
        <v>0</v>
      </c>
      <c r="P327">
        <f t="shared" si="34"/>
        <v>29</v>
      </c>
      <c r="Q327">
        <f>VLOOKUP(C327,Locs!A:C,3,0)</f>
        <v>30</v>
      </c>
      <c r="R327">
        <f>VLOOKUP(C327,Locs!A:F,6,0)</f>
        <v>3</v>
      </c>
      <c r="S327" t="s">
        <v>552</v>
      </c>
      <c r="T327">
        <v>30</v>
      </c>
    </row>
    <row r="328" spans="1:20" x14ac:dyDescent="0.45">
      <c r="A328">
        <v>327</v>
      </c>
      <c r="B328" t="str">
        <f t="shared" si="35"/>
        <v>task_id_62.dfy-4</v>
      </c>
      <c r="C328" t="s">
        <v>65</v>
      </c>
      <c r="D328">
        <v>4</v>
      </c>
      <c r="E328">
        <v>0</v>
      </c>
      <c r="F328">
        <v>10.2134</v>
      </c>
      <c r="G328">
        <v>1.3647</v>
      </c>
      <c r="H328">
        <v>10.207800000000001</v>
      </c>
      <c r="I328">
        <v>1</v>
      </c>
      <c r="J328">
        <v>0</v>
      </c>
      <c r="K328">
        <v>0</v>
      </c>
      <c r="L328">
        <f t="shared" si="30"/>
        <v>0</v>
      </c>
      <c r="M328">
        <f t="shared" si="31"/>
        <v>0</v>
      </c>
      <c r="N328">
        <f t="shared" si="32"/>
        <v>0</v>
      </c>
      <c r="O328">
        <f t="shared" si="33"/>
        <v>0</v>
      </c>
      <c r="P328">
        <f t="shared" si="34"/>
        <v>27</v>
      </c>
      <c r="Q328">
        <f>VLOOKUP(C328,Locs!A:C,3,0)</f>
        <v>30</v>
      </c>
      <c r="R328">
        <f>VLOOKUP(C328,Locs!A:F,6,0)</f>
        <v>3</v>
      </c>
      <c r="S328" t="s">
        <v>553</v>
      </c>
      <c r="T328">
        <v>22</v>
      </c>
    </row>
    <row r="329" spans="1:20" x14ac:dyDescent="0.45">
      <c r="A329">
        <v>328</v>
      </c>
      <c r="B329" t="str">
        <f t="shared" si="35"/>
        <v>task_id_62.dfy-5</v>
      </c>
      <c r="C329" t="s">
        <v>65</v>
      </c>
      <c r="D329">
        <v>5</v>
      </c>
      <c r="E329">
        <v>0</v>
      </c>
      <c r="F329">
        <v>25.712900000000001</v>
      </c>
      <c r="G329">
        <v>1.5912999999999999</v>
      </c>
      <c r="H329">
        <v>25.708600000000001</v>
      </c>
      <c r="I329">
        <v>1</v>
      </c>
      <c r="J329">
        <v>0</v>
      </c>
      <c r="K329">
        <v>0</v>
      </c>
      <c r="L329">
        <f t="shared" si="30"/>
        <v>0</v>
      </c>
      <c r="M329">
        <f t="shared" si="31"/>
        <v>0</v>
      </c>
      <c r="N329">
        <f t="shared" si="32"/>
        <v>0</v>
      </c>
      <c r="O329">
        <f t="shared" si="33"/>
        <v>0</v>
      </c>
      <c r="P329">
        <f t="shared" si="34"/>
        <v>28</v>
      </c>
      <c r="Q329">
        <f>VLOOKUP(C329,Locs!A:C,3,0)</f>
        <v>30</v>
      </c>
      <c r="R329">
        <f>VLOOKUP(C329,Locs!A:F,6,0)</f>
        <v>3</v>
      </c>
      <c r="S329" t="s">
        <v>554</v>
      </c>
      <c r="T329">
        <v>22</v>
      </c>
    </row>
    <row r="330" spans="1:20" x14ac:dyDescent="0.45">
      <c r="A330">
        <v>329</v>
      </c>
      <c r="B330" t="str">
        <f t="shared" si="35"/>
        <v>task_id_623.dfy-1</v>
      </c>
      <c r="C330" t="s">
        <v>66</v>
      </c>
      <c r="D330">
        <v>1</v>
      </c>
      <c r="E330">
        <v>1</v>
      </c>
      <c r="F330">
        <v>11.1243</v>
      </c>
      <c r="G330">
        <v>1.6593</v>
      </c>
      <c r="H330">
        <v>11.1099</v>
      </c>
      <c r="I330">
        <v>1</v>
      </c>
      <c r="J330">
        <v>1</v>
      </c>
      <c r="K330">
        <v>1</v>
      </c>
      <c r="L330">
        <f t="shared" si="30"/>
        <v>2</v>
      </c>
      <c r="M330">
        <f t="shared" si="31"/>
        <v>1</v>
      </c>
      <c r="N330">
        <f t="shared" si="32"/>
        <v>1</v>
      </c>
      <c r="O330">
        <f t="shared" si="33"/>
        <v>1</v>
      </c>
      <c r="P330">
        <f t="shared" si="34"/>
        <v>24</v>
      </c>
      <c r="Q330">
        <f>VLOOKUP(C330,Locs!A:C,3,0)</f>
        <v>25</v>
      </c>
      <c r="R330">
        <f>VLOOKUP(C330,Locs!A:F,6,0)</f>
        <v>0</v>
      </c>
      <c r="S330" t="s">
        <v>555</v>
      </c>
      <c r="T330">
        <v>22</v>
      </c>
    </row>
    <row r="331" spans="1:20" x14ac:dyDescent="0.45">
      <c r="A331">
        <v>330</v>
      </c>
      <c r="B331" t="str">
        <f t="shared" si="35"/>
        <v>task_id_623.dfy-2</v>
      </c>
      <c r="C331" t="s">
        <v>66</v>
      </c>
      <c r="D331">
        <v>2</v>
      </c>
      <c r="E331">
        <v>1</v>
      </c>
      <c r="F331">
        <v>7.6334</v>
      </c>
      <c r="G331">
        <v>1.6662999999999999</v>
      </c>
      <c r="H331">
        <v>7.6315</v>
      </c>
      <c r="I331">
        <v>1</v>
      </c>
      <c r="J331">
        <v>1</v>
      </c>
      <c r="K331">
        <v>1</v>
      </c>
      <c r="L331">
        <f t="shared" si="30"/>
        <v>2</v>
      </c>
      <c r="M331">
        <f t="shared" si="31"/>
        <v>1</v>
      </c>
      <c r="N331">
        <f t="shared" si="32"/>
        <v>1</v>
      </c>
      <c r="O331">
        <f t="shared" si="33"/>
        <v>1</v>
      </c>
      <c r="P331">
        <f t="shared" si="34"/>
        <v>25</v>
      </c>
      <c r="Q331">
        <f>VLOOKUP(C331,Locs!A:C,3,0)</f>
        <v>25</v>
      </c>
      <c r="R331">
        <f>VLOOKUP(C331,Locs!A:F,6,0)</f>
        <v>0</v>
      </c>
      <c r="S331" t="s">
        <v>556</v>
      </c>
      <c r="T331">
        <v>35</v>
      </c>
    </row>
    <row r="332" spans="1:20" s="1" customFormat="1" x14ac:dyDescent="0.45">
      <c r="A332"/>
      <c r="B332" t="str">
        <f t="shared" si="35"/>
        <v>task_id_623.dfy-3</v>
      </c>
      <c r="C332" t="s">
        <v>66</v>
      </c>
      <c r="D332">
        <v>3</v>
      </c>
      <c r="E332">
        <v>-1</v>
      </c>
      <c r="F332">
        <v>22.312100000000001</v>
      </c>
      <c r="G332">
        <v>0.2792</v>
      </c>
      <c r="H332">
        <v>22.310199999999998</v>
      </c>
      <c r="I332">
        <v>-1</v>
      </c>
      <c r="J332">
        <v>-1</v>
      </c>
      <c r="K332">
        <v>-1</v>
      </c>
      <c r="L332">
        <f t="shared" si="30"/>
        <v>2</v>
      </c>
      <c r="M332">
        <f t="shared" si="31"/>
        <v>1</v>
      </c>
      <c r="N332">
        <f t="shared" si="32"/>
        <v>1</v>
      </c>
      <c r="O332">
        <f t="shared" si="33"/>
        <v>1</v>
      </c>
      <c r="P332">
        <f t="shared" si="34"/>
        <v>30</v>
      </c>
      <c r="Q332">
        <f>VLOOKUP(C332,Locs!A:C,3,0)</f>
        <v>25</v>
      </c>
      <c r="R332">
        <f>VLOOKUP(C332,Locs!A:F,6,0)</f>
        <v>0</v>
      </c>
      <c r="S332" t="s">
        <v>557</v>
      </c>
      <c r="T332">
        <v>54</v>
      </c>
    </row>
    <row r="333" spans="1:20" x14ac:dyDescent="0.45">
      <c r="B333" t="str">
        <f t="shared" si="35"/>
        <v>task_id_624.dfy-1</v>
      </c>
      <c r="C333" t="s">
        <v>67</v>
      </c>
      <c r="D333">
        <v>1</v>
      </c>
      <c r="E333">
        <v>1</v>
      </c>
      <c r="F333">
        <v>8.2972999999999999</v>
      </c>
      <c r="G333">
        <v>1.6714</v>
      </c>
      <c r="H333">
        <v>8.2756000000000007</v>
      </c>
      <c r="I333">
        <v>1</v>
      </c>
      <c r="J333">
        <v>1</v>
      </c>
      <c r="K333">
        <v>1</v>
      </c>
      <c r="L333">
        <f t="shared" si="30"/>
        <v>3</v>
      </c>
      <c r="M333">
        <f t="shared" si="31"/>
        <v>1</v>
      </c>
      <c r="N333">
        <f t="shared" si="32"/>
        <v>1</v>
      </c>
      <c r="O333">
        <f t="shared" si="33"/>
        <v>1</v>
      </c>
      <c r="P333">
        <f t="shared" si="34"/>
        <v>22</v>
      </c>
      <c r="Q333">
        <f>VLOOKUP(C333,Locs!A:C,3,0)</f>
        <v>22</v>
      </c>
      <c r="R333">
        <f>VLOOKUP(C333,Locs!A:F,6,0)</f>
        <v>0</v>
      </c>
      <c r="S333" t="s">
        <v>558</v>
      </c>
      <c r="T333">
        <v>30</v>
      </c>
    </row>
    <row r="334" spans="1:20" x14ac:dyDescent="0.45">
      <c r="B334" t="str">
        <f t="shared" si="35"/>
        <v>task_id_624.dfy-2</v>
      </c>
      <c r="C334" t="s">
        <v>67</v>
      </c>
      <c r="D334">
        <v>2</v>
      </c>
      <c r="E334">
        <v>1</v>
      </c>
      <c r="F334">
        <v>11.404</v>
      </c>
      <c r="G334">
        <v>1.6544000000000001</v>
      </c>
      <c r="H334">
        <v>11.4025</v>
      </c>
      <c r="I334">
        <v>1</v>
      </c>
      <c r="J334">
        <v>1</v>
      </c>
      <c r="K334">
        <v>1</v>
      </c>
      <c r="L334">
        <f t="shared" si="30"/>
        <v>3</v>
      </c>
      <c r="M334">
        <f t="shared" si="31"/>
        <v>1</v>
      </c>
      <c r="N334">
        <f t="shared" si="32"/>
        <v>1</v>
      </c>
      <c r="O334">
        <f t="shared" si="33"/>
        <v>1</v>
      </c>
      <c r="P334">
        <f t="shared" si="34"/>
        <v>22</v>
      </c>
      <c r="Q334">
        <f>VLOOKUP(C334,Locs!A:C,3,0)</f>
        <v>22</v>
      </c>
      <c r="R334">
        <f>VLOOKUP(C334,Locs!A:F,6,0)</f>
        <v>0</v>
      </c>
      <c r="S334" t="s">
        <v>739</v>
      </c>
      <c r="T334">
        <v>40</v>
      </c>
    </row>
    <row r="335" spans="1:20" x14ac:dyDescent="0.45">
      <c r="B335" t="str">
        <f t="shared" si="35"/>
        <v>task_id_624.dfy-3</v>
      </c>
      <c r="C335" t="s">
        <v>67</v>
      </c>
      <c r="D335">
        <v>3</v>
      </c>
      <c r="E335">
        <v>1</v>
      </c>
      <c r="F335">
        <v>10.3103</v>
      </c>
      <c r="G335">
        <v>1.6578999999999999</v>
      </c>
      <c r="H335">
        <v>10.3088</v>
      </c>
      <c r="I335">
        <v>1</v>
      </c>
      <c r="J335">
        <v>1</v>
      </c>
      <c r="K335">
        <v>1</v>
      </c>
      <c r="L335">
        <f t="shared" si="30"/>
        <v>3</v>
      </c>
      <c r="M335">
        <f t="shared" si="31"/>
        <v>1</v>
      </c>
      <c r="N335">
        <f t="shared" si="32"/>
        <v>1</v>
      </c>
      <c r="O335">
        <f t="shared" si="33"/>
        <v>1</v>
      </c>
      <c r="P335">
        <f t="shared" si="34"/>
        <v>22</v>
      </c>
      <c r="Q335">
        <f>VLOOKUP(C335,Locs!A:C,3,0)</f>
        <v>22</v>
      </c>
      <c r="R335">
        <f>VLOOKUP(C335,Locs!A:F,6,0)</f>
        <v>0</v>
      </c>
      <c r="S335" t="s">
        <v>740</v>
      </c>
      <c r="T335">
        <v>35</v>
      </c>
    </row>
    <row r="336" spans="1:20" x14ac:dyDescent="0.45">
      <c r="B336" t="str">
        <f t="shared" si="35"/>
        <v>task_id_627.dfy-1</v>
      </c>
      <c r="C336" t="s">
        <v>68</v>
      </c>
      <c r="D336">
        <v>1</v>
      </c>
      <c r="E336">
        <v>0</v>
      </c>
      <c r="F336">
        <v>31.755199999999999</v>
      </c>
      <c r="G336">
        <v>1.7271000000000001</v>
      </c>
      <c r="H336">
        <v>31.7437</v>
      </c>
      <c r="I336">
        <v>-1</v>
      </c>
      <c r="J336">
        <v>0</v>
      </c>
      <c r="K336">
        <v>0</v>
      </c>
      <c r="L336">
        <f t="shared" si="30"/>
        <v>0</v>
      </c>
      <c r="M336">
        <f t="shared" si="31"/>
        <v>0</v>
      </c>
      <c r="N336">
        <f t="shared" si="32"/>
        <v>0</v>
      </c>
      <c r="O336">
        <f t="shared" si="33"/>
        <v>0</v>
      </c>
      <c r="P336">
        <f t="shared" si="34"/>
        <v>35</v>
      </c>
      <c r="Q336">
        <f>VLOOKUP(C336,Locs!A:C,3,0)</f>
        <v>36</v>
      </c>
      <c r="R336">
        <f>VLOOKUP(C336,Locs!A:F,6,0)</f>
        <v>6</v>
      </c>
      <c r="S336" t="s">
        <v>559</v>
      </c>
      <c r="T336">
        <v>42</v>
      </c>
    </row>
    <row r="337" spans="2:20" x14ac:dyDescent="0.45">
      <c r="B337" t="str">
        <f t="shared" si="35"/>
        <v>task_id_627.dfy-2</v>
      </c>
      <c r="C337" t="s">
        <v>68</v>
      </c>
      <c r="D337">
        <v>2</v>
      </c>
      <c r="E337">
        <v>0</v>
      </c>
      <c r="F337">
        <v>45.491799999999998</v>
      </c>
      <c r="G337">
        <v>1.7295</v>
      </c>
      <c r="H337">
        <v>45.489899999999999</v>
      </c>
      <c r="I337">
        <v>-1</v>
      </c>
      <c r="J337">
        <v>0</v>
      </c>
      <c r="K337">
        <v>0</v>
      </c>
      <c r="L337">
        <f t="shared" si="30"/>
        <v>0</v>
      </c>
      <c r="M337">
        <f t="shared" si="31"/>
        <v>0</v>
      </c>
      <c r="N337">
        <f t="shared" si="32"/>
        <v>0</v>
      </c>
      <c r="O337">
        <f t="shared" si="33"/>
        <v>0</v>
      </c>
      <c r="P337">
        <f t="shared" si="34"/>
        <v>54</v>
      </c>
      <c r="Q337">
        <f>VLOOKUP(C337,Locs!A:C,3,0)</f>
        <v>36</v>
      </c>
      <c r="R337">
        <f>VLOOKUP(C337,Locs!A:F,6,0)</f>
        <v>6</v>
      </c>
      <c r="S337" t="s">
        <v>560</v>
      </c>
      <c r="T337">
        <v>53</v>
      </c>
    </row>
    <row r="338" spans="2:20" x14ac:dyDescent="0.45">
      <c r="B338" t="str">
        <f t="shared" si="35"/>
        <v>task_id_627.dfy-3</v>
      </c>
      <c r="C338" t="s">
        <v>68</v>
      </c>
      <c r="D338">
        <v>3</v>
      </c>
      <c r="E338">
        <v>0</v>
      </c>
      <c r="F338">
        <v>30.653700000000001</v>
      </c>
      <c r="G338">
        <v>0.94530000000000003</v>
      </c>
      <c r="H338">
        <v>30.652000000000001</v>
      </c>
      <c r="I338">
        <v>0</v>
      </c>
      <c r="J338">
        <v>0</v>
      </c>
      <c r="K338">
        <v>0</v>
      </c>
      <c r="L338">
        <f t="shared" si="30"/>
        <v>0</v>
      </c>
      <c r="M338">
        <f t="shared" si="31"/>
        <v>0</v>
      </c>
      <c r="N338">
        <f t="shared" si="32"/>
        <v>0</v>
      </c>
      <c r="O338">
        <f t="shared" si="33"/>
        <v>0</v>
      </c>
      <c r="P338">
        <f t="shared" si="34"/>
        <v>30</v>
      </c>
      <c r="Q338">
        <f>VLOOKUP(C338,Locs!A:C,3,0)</f>
        <v>36</v>
      </c>
      <c r="R338">
        <f>VLOOKUP(C338,Locs!A:F,6,0)</f>
        <v>6</v>
      </c>
      <c r="S338" t="s">
        <v>561</v>
      </c>
      <c r="T338">
        <v>46</v>
      </c>
    </row>
    <row r="339" spans="2:20" x14ac:dyDescent="0.45">
      <c r="B339" t="str">
        <f t="shared" si="35"/>
        <v>task_id_627.dfy-4</v>
      </c>
      <c r="C339" t="s">
        <v>68</v>
      </c>
      <c r="D339">
        <v>4</v>
      </c>
      <c r="E339">
        <v>0</v>
      </c>
      <c r="F339">
        <v>63.023899999999998</v>
      </c>
      <c r="G339">
        <v>2.2719</v>
      </c>
      <c r="H339">
        <v>63.002699999999997</v>
      </c>
      <c r="I339">
        <v>-1</v>
      </c>
      <c r="J339">
        <v>0</v>
      </c>
      <c r="K339">
        <v>0</v>
      </c>
      <c r="L339">
        <f t="shared" si="30"/>
        <v>0</v>
      </c>
      <c r="M339">
        <f t="shared" si="31"/>
        <v>0</v>
      </c>
      <c r="N339">
        <f t="shared" si="32"/>
        <v>0</v>
      </c>
      <c r="O339">
        <f t="shared" si="33"/>
        <v>0</v>
      </c>
      <c r="P339">
        <f t="shared" si="34"/>
        <v>40</v>
      </c>
      <c r="Q339">
        <f>VLOOKUP(C339,Locs!A:C,3,0)</f>
        <v>36</v>
      </c>
      <c r="R339">
        <f>VLOOKUP(C339,Locs!A:F,6,0)</f>
        <v>6</v>
      </c>
      <c r="S339" t="s">
        <v>856</v>
      </c>
      <c r="T339">
        <v>40</v>
      </c>
    </row>
    <row r="340" spans="2:20" x14ac:dyDescent="0.45">
      <c r="B340" t="str">
        <f t="shared" si="35"/>
        <v>task_id_627.dfy-5</v>
      </c>
      <c r="C340" t="s">
        <v>68</v>
      </c>
      <c r="D340">
        <v>5</v>
      </c>
      <c r="E340">
        <v>0</v>
      </c>
      <c r="F340">
        <v>76.001099999999994</v>
      </c>
      <c r="G340">
        <v>1.3036000000000001</v>
      </c>
      <c r="H340">
        <v>75.998900000000006</v>
      </c>
      <c r="I340">
        <v>-1</v>
      </c>
      <c r="J340">
        <v>0</v>
      </c>
      <c r="K340">
        <v>0</v>
      </c>
      <c r="L340">
        <f t="shared" si="30"/>
        <v>0</v>
      </c>
      <c r="M340">
        <f t="shared" si="31"/>
        <v>0</v>
      </c>
      <c r="N340">
        <f t="shared" si="32"/>
        <v>0</v>
      </c>
      <c r="O340">
        <f t="shared" si="33"/>
        <v>0</v>
      </c>
      <c r="P340">
        <f t="shared" si="34"/>
        <v>35</v>
      </c>
      <c r="Q340">
        <f>VLOOKUP(C340,Locs!A:C,3,0)</f>
        <v>36</v>
      </c>
      <c r="R340">
        <f>VLOOKUP(C340,Locs!A:F,6,0)</f>
        <v>6</v>
      </c>
      <c r="S340" t="s">
        <v>857</v>
      </c>
      <c r="T340">
        <v>54</v>
      </c>
    </row>
    <row r="341" spans="2:20" x14ac:dyDescent="0.45">
      <c r="B341" t="str">
        <f t="shared" si="35"/>
        <v>task_id_629.dfy-1</v>
      </c>
      <c r="C341" t="s">
        <v>69</v>
      </c>
      <c r="D341">
        <v>1</v>
      </c>
      <c r="E341">
        <v>0</v>
      </c>
      <c r="F341">
        <v>13.8553</v>
      </c>
      <c r="G341">
        <v>1.8593999999999999</v>
      </c>
      <c r="H341">
        <v>13.829700000000001</v>
      </c>
      <c r="I341">
        <v>-1</v>
      </c>
      <c r="J341">
        <v>0</v>
      </c>
      <c r="K341">
        <v>0</v>
      </c>
      <c r="L341">
        <f t="shared" si="30"/>
        <v>0</v>
      </c>
      <c r="M341">
        <f t="shared" si="31"/>
        <v>0</v>
      </c>
      <c r="N341">
        <f t="shared" si="32"/>
        <v>0</v>
      </c>
      <c r="O341">
        <f t="shared" si="33"/>
        <v>0</v>
      </c>
      <c r="P341">
        <f t="shared" si="34"/>
        <v>42</v>
      </c>
      <c r="Q341">
        <f>VLOOKUP(C341,Locs!A:C,3,0)</f>
        <v>49</v>
      </c>
      <c r="R341">
        <f>VLOOKUP(C341,Locs!A:F,6,0)</f>
        <v>2</v>
      </c>
      <c r="S341" t="s">
        <v>562</v>
      </c>
      <c r="T341">
        <v>27</v>
      </c>
    </row>
    <row r="342" spans="2:20" x14ac:dyDescent="0.45">
      <c r="B342" t="str">
        <f t="shared" si="35"/>
        <v>task_id_629.dfy-2</v>
      </c>
      <c r="C342" t="s">
        <v>69</v>
      </c>
      <c r="D342">
        <v>2</v>
      </c>
      <c r="E342">
        <v>0</v>
      </c>
      <c r="F342">
        <v>25.217199999999998</v>
      </c>
      <c r="G342">
        <v>1.9383999999999999</v>
      </c>
      <c r="H342">
        <v>25.215199999999999</v>
      </c>
      <c r="I342">
        <v>-1</v>
      </c>
      <c r="J342">
        <v>0</v>
      </c>
      <c r="K342">
        <v>0</v>
      </c>
      <c r="L342">
        <f t="shared" si="30"/>
        <v>0</v>
      </c>
      <c r="M342">
        <f t="shared" si="31"/>
        <v>0</v>
      </c>
      <c r="N342">
        <f t="shared" si="32"/>
        <v>0</v>
      </c>
      <c r="O342">
        <f t="shared" si="33"/>
        <v>0</v>
      </c>
      <c r="P342">
        <f t="shared" si="34"/>
        <v>53</v>
      </c>
      <c r="Q342">
        <f>VLOOKUP(C342,Locs!A:C,3,0)</f>
        <v>49</v>
      </c>
      <c r="R342">
        <f>VLOOKUP(C342,Locs!A:F,6,0)</f>
        <v>2</v>
      </c>
      <c r="S342" t="s">
        <v>563</v>
      </c>
      <c r="T342">
        <v>27</v>
      </c>
    </row>
    <row r="343" spans="2:20" x14ac:dyDescent="0.45">
      <c r="B343" t="str">
        <f t="shared" si="35"/>
        <v>task_id_629.dfy-3</v>
      </c>
      <c r="C343" t="s">
        <v>69</v>
      </c>
      <c r="D343">
        <v>3</v>
      </c>
      <c r="E343">
        <v>0</v>
      </c>
      <c r="F343">
        <v>15.571199999999999</v>
      </c>
      <c r="G343">
        <v>1.8225</v>
      </c>
      <c r="H343">
        <v>15.569100000000001</v>
      </c>
      <c r="I343">
        <v>-1</v>
      </c>
      <c r="J343">
        <v>0</v>
      </c>
      <c r="K343">
        <v>0</v>
      </c>
      <c r="L343">
        <f t="shared" si="30"/>
        <v>0</v>
      </c>
      <c r="M343">
        <f t="shared" si="31"/>
        <v>0</v>
      </c>
      <c r="N343">
        <f t="shared" si="32"/>
        <v>0</v>
      </c>
      <c r="O343">
        <f t="shared" si="33"/>
        <v>0</v>
      </c>
      <c r="P343">
        <f t="shared" si="34"/>
        <v>46</v>
      </c>
      <c r="Q343">
        <f>VLOOKUP(C343,Locs!A:C,3,0)</f>
        <v>49</v>
      </c>
      <c r="R343">
        <f>VLOOKUP(C343,Locs!A:F,6,0)</f>
        <v>2</v>
      </c>
      <c r="S343" t="s">
        <v>564</v>
      </c>
      <c r="T343">
        <v>29</v>
      </c>
    </row>
    <row r="344" spans="2:20" x14ac:dyDescent="0.45">
      <c r="B344" t="str">
        <f t="shared" si="35"/>
        <v>task_id_629.dfy-4</v>
      </c>
      <c r="C344" t="s">
        <v>69</v>
      </c>
      <c r="D344">
        <v>4</v>
      </c>
      <c r="E344">
        <v>0</v>
      </c>
      <c r="F344">
        <v>15.097300000000001</v>
      </c>
      <c r="G344">
        <v>2.0152000000000001</v>
      </c>
      <c r="H344">
        <v>15.0723</v>
      </c>
      <c r="I344">
        <v>-1</v>
      </c>
      <c r="J344">
        <v>0</v>
      </c>
      <c r="K344">
        <v>0</v>
      </c>
      <c r="L344">
        <f t="shared" si="30"/>
        <v>0</v>
      </c>
      <c r="M344">
        <f t="shared" si="31"/>
        <v>0</v>
      </c>
      <c r="N344">
        <f t="shared" si="32"/>
        <v>0</v>
      </c>
      <c r="O344">
        <f t="shared" si="33"/>
        <v>0</v>
      </c>
      <c r="P344">
        <f t="shared" si="34"/>
        <v>40</v>
      </c>
      <c r="Q344">
        <f>VLOOKUP(C344,Locs!A:C,3,0)</f>
        <v>49</v>
      </c>
      <c r="R344">
        <f>VLOOKUP(C344,Locs!A:F,6,0)</f>
        <v>2</v>
      </c>
      <c r="S344" t="s">
        <v>1003</v>
      </c>
      <c r="T344">
        <v>27</v>
      </c>
    </row>
    <row r="345" spans="2:20" x14ac:dyDescent="0.45">
      <c r="B345" t="str">
        <f t="shared" si="35"/>
        <v>task_id_629.dfy-5</v>
      </c>
      <c r="C345" t="s">
        <v>69</v>
      </c>
      <c r="D345">
        <v>5</v>
      </c>
      <c r="E345">
        <v>0</v>
      </c>
      <c r="F345">
        <v>27.813300000000002</v>
      </c>
      <c r="G345">
        <v>2.4683000000000002</v>
      </c>
      <c r="H345">
        <v>27.810600000000001</v>
      </c>
      <c r="I345">
        <v>1</v>
      </c>
      <c r="J345">
        <v>0</v>
      </c>
      <c r="K345">
        <v>0</v>
      </c>
      <c r="L345">
        <f t="shared" si="30"/>
        <v>0</v>
      </c>
      <c r="M345">
        <f t="shared" si="31"/>
        <v>0</v>
      </c>
      <c r="N345">
        <f t="shared" si="32"/>
        <v>0</v>
      </c>
      <c r="O345">
        <f t="shared" si="33"/>
        <v>0</v>
      </c>
      <c r="P345">
        <f t="shared" si="34"/>
        <v>54</v>
      </c>
      <c r="Q345">
        <f>VLOOKUP(C345,Locs!A:C,3,0)</f>
        <v>49</v>
      </c>
      <c r="R345">
        <f>VLOOKUP(C345,Locs!A:F,6,0)</f>
        <v>2</v>
      </c>
      <c r="S345" t="s">
        <v>1004</v>
      </c>
      <c r="T345">
        <v>28</v>
      </c>
    </row>
    <row r="346" spans="2:20" x14ac:dyDescent="0.45">
      <c r="B346" t="str">
        <f t="shared" si="35"/>
        <v>task_id_632.dfy-1</v>
      </c>
      <c r="C346" t="s">
        <v>70</v>
      </c>
      <c r="D346">
        <v>1</v>
      </c>
      <c r="E346">
        <v>0</v>
      </c>
      <c r="F346">
        <v>26.188700000000001</v>
      </c>
      <c r="G346">
        <v>1.7439</v>
      </c>
      <c r="H346">
        <v>26.1676</v>
      </c>
      <c r="I346">
        <v>0</v>
      </c>
      <c r="J346">
        <v>0</v>
      </c>
      <c r="K346">
        <v>0</v>
      </c>
      <c r="L346">
        <f t="shared" si="30"/>
        <v>0</v>
      </c>
      <c r="M346">
        <f t="shared" si="31"/>
        <v>0</v>
      </c>
      <c r="N346">
        <f t="shared" si="32"/>
        <v>0</v>
      </c>
      <c r="O346">
        <f t="shared" si="33"/>
        <v>0</v>
      </c>
      <c r="P346">
        <f t="shared" si="34"/>
        <v>42</v>
      </c>
      <c r="Q346">
        <f>VLOOKUP(C346,Locs!A:C,3,0)</f>
        <v>48</v>
      </c>
      <c r="R346">
        <f>VLOOKUP(C346,Locs!A:F,6,0)</f>
        <v>2</v>
      </c>
      <c r="S346" t="s">
        <v>565</v>
      </c>
      <c r="T346">
        <v>42</v>
      </c>
    </row>
    <row r="347" spans="2:20" x14ac:dyDescent="0.45">
      <c r="B347" t="str">
        <f t="shared" si="35"/>
        <v>task_id_632.dfy-2</v>
      </c>
      <c r="C347" t="s">
        <v>70</v>
      </c>
      <c r="D347">
        <v>2</v>
      </c>
      <c r="E347">
        <v>0</v>
      </c>
      <c r="F347">
        <v>56.976700000000001</v>
      </c>
      <c r="G347">
        <v>1.8372999999999999</v>
      </c>
      <c r="H347">
        <v>56.974499999999999</v>
      </c>
      <c r="I347">
        <v>0</v>
      </c>
      <c r="J347">
        <v>0</v>
      </c>
      <c r="K347">
        <v>0</v>
      </c>
      <c r="L347">
        <f t="shared" si="30"/>
        <v>0</v>
      </c>
      <c r="M347">
        <f t="shared" si="31"/>
        <v>0</v>
      </c>
      <c r="N347">
        <f t="shared" si="32"/>
        <v>0</v>
      </c>
      <c r="O347">
        <f t="shared" si="33"/>
        <v>0</v>
      </c>
      <c r="P347">
        <f t="shared" si="34"/>
        <v>59</v>
      </c>
      <c r="Q347">
        <f>VLOOKUP(C347,Locs!A:C,3,0)</f>
        <v>48</v>
      </c>
      <c r="R347">
        <f>VLOOKUP(C347,Locs!A:F,6,0)</f>
        <v>2</v>
      </c>
      <c r="S347" t="s">
        <v>566</v>
      </c>
      <c r="T347">
        <v>59</v>
      </c>
    </row>
    <row r="348" spans="2:20" x14ac:dyDescent="0.45">
      <c r="B348" t="str">
        <f t="shared" si="35"/>
        <v>task_id_632.dfy-3</v>
      </c>
      <c r="C348" t="s">
        <v>70</v>
      </c>
      <c r="D348">
        <v>3</v>
      </c>
      <c r="E348">
        <v>0</v>
      </c>
      <c r="F348">
        <v>30.4133</v>
      </c>
      <c r="G348">
        <v>68.563500000000005</v>
      </c>
      <c r="H348">
        <v>30.411100000000001</v>
      </c>
      <c r="I348">
        <v>-1</v>
      </c>
      <c r="J348">
        <v>0</v>
      </c>
      <c r="K348">
        <v>0</v>
      </c>
      <c r="L348">
        <f t="shared" si="30"/>
        <v>0</v>
      </c>
      <c r="M348">
        <f t="shared" si="31"/>
        <v>0</v>
      </c>
      <c r="N348">
        <f t="shared" si="32"/>
        <v>0</v>
      </c>
      <c r="O348">
        <f t="shared" si="33"/>
        <v>0</v>
      </c>
      <c r="P348">
        <f t="shared" si="34"/>
        <v>66</v>
      </c>
      <c r="Q348">
        <f>VLOOKUP(C348,Locs!A:C,3,0)</f>
        <v>48</v>
      </c>
      <c r="R348">
        <f>VLOOKUP(C348,Locs!A:F,6,0)</f>
        <v>2</v>
      </c>
      <c r="S348" t="s">
        <v>567</v>
      </c>
      <c r="T348">
        <v>66</v>
      </c>
    </row>
    <row r="349" spans="2:20" x14ac:dyDescent="0.45">
      <c r="B349" t="str">
        <f t="shared" si="35"/>
        <v>task_id_632.dfy-4</v>
      </c>
      <c r="C349" t="s">
        <v>70</v>
      </c>
      <c r="D349">
        <v>4</v>
      </c>
      <c r="E349">
        <v>0</v>
      </c>
      <c r="F349">
        <v>35.824300000000001</v>
      </c>
      <c r="G349">
        <v>2.3628999999999998</v>
      </c>
      <c r="H349">
        <v>35.8202</v>
      </c>
      <c r="I349">
        <v>1</v>
      </c>
      <c r="J349">
        <v>0</v>
      </c>
      <c r="K349">
        <v>0</v>
      </c>
      <c r="L349">
        <f t="shared" si="30"/>
        <v>0</v>
      </c>
      <c r="M349">
        <f t="shared" si="31"/>
        <v>0</v>
      </c>
      <c r="N349">
        <f t="shared" si="32"/>
        <v>0</v>
      </c>
      <c r="O349">
        <f t="shared" si="33"/>
        <v>0</v>
      </c>
      <c r="P349">
        <f t="shared" si="34"/>
        <v>35</v>
      </c>
      <c r="Q349">
        <f>VLOOKUP(C349,Locs!A:C,3,0)</f>
        <v>48</v>
      </c>
      <c r="R349">
        <f>VLOOKUP(C349,Locs!A:F,6,0)</f>
        <v>2</v>
      </c>
      <c r="S349" t="s">
        <v>859</v>
      </c>
      <c r="T349">
        <v>35</v>
      </c>
    </row>
    <row r="350" spans="2:20" x14ac:dyDescent="0.45">
      <c r="B350" t="str">
        <f t="shared" si="35"/>
        <v>task_id_632.dfy-5</v>
      </c>
      <c r="C350" t="s">
        <v>70</v>
      </c>
      <c r="D350">
        <v>5</v>
      </c>
      <c r="E350">
        <v>0</v>
      </c>
      <c r="F350">
        <v>66.378900000000002</v>
      </c>
      <c r="G350">
        <v>2.4115000000000002</v>
      </c>
      <c r="H350">
        <v>66.374300000000005</v>
      </c>
      <c r="I350">
        <v>0</v>
      </c>
      <c r="J350">
        <v>0</v>
      </c>
      <c r="K350">
        <v>0</v>
      </c>
      <c r="L350">
        <f t="shared" si="30"/>
        <v>0</v>
      </c>
      <c r="M350">
        <f t="shared" si="31"/>
        <v>0</v>
      </c>
      <c r="N350">
        <f t="shared" si="32"/>
        <v>0</v>
      </c>
      <c r="O350">
        <f t="shared" si="33"/>
        <v>0</v>
      </c>
      <c r="P350">
        <f t="shared" si="34"/>
        <v>54</v>
      </c>
      <c r="Q350">
        <f>VLOOKUP(C350,Locs!A:C,3,0)</f>
        <v>48</v>
      </c>
      <c r="R350">
        <f>VLOOKUP(C350,Locs!A:F,6,0)</f>
        <v>2</v>
      </c>
      <c r="S350" t="s">
        <v>860</v>
      </c>
      <c r="T350">
        <v>54</v>
      </c>
    </row>
    <row r="351" spans="2:20" x14ac:dyDescent="0.45">
      <c r="B351" t="str">
        <f t="shared" si="35"/>
        <v>task_id_644.dfy-1</v>
      </c>
      <c r="C351" t="s">
        <v>71</v>
      </c>
      <c r="D351">
        <v>1</v>
      </c>
      <c r="E351">
        <v>1</v>
      </c>
      <c r="F351">
        <v>8.4810999999999996</v>
      </c>
      <c r="G351">
        <v>0.87629999999999997</v>
      </c>
      <c r="H351">
        <v>8.4595000000000002</v>
      </c>
      <c r="I351">
        <v>1</v>
      </c>
      <c r="J351">
        <v>1</v>
      </c>
      <c r="K351">
        <v>1</v>
      </c>
      <c r="L351">
        <f t="shared" si="30"/>
        <v>2</v>
      </c>
      <c r="M351">
        <f t="shared" si="31"/>
        <v>1</v>
      </c>
      <c r="N351">
        <f t="shared" si="32"/>
        <v>1</v>
      </c>
      <c r="O351">
        <f t="shared" si="33"/>
        <v>1</v>
      </c>
      <c r="P351">
        <f t="shared" si="34"/>
        <v>33</v>
      </c>
      <c r="Q351">
        <f>VLOOKUP(C351,Locs!A:C,3,0)</f>
        <v>31</v>
      </c>
      <c r="R351">
        <f>VLOOKUP(C351,Locs!A:F,6,0)</f>
        <v>0</v>
      </c>
      <c r="S351" t="s">
        <v>568</v>
      </c>
      <c r="T351">
        <v>33</v>
      </c>
    </row>
    <row r="352" spans="2:20" x14ac:dyDescent="0.45">
      <c r="B352" t="str">
        <f t="shared" si="35"/>
        <v>task_id_644.dfy-2</v>
      </c>
      <c r="C352" t="s">
        <v>71</v>
      </c>
      <c r="D352">
        <v>2</v>
      </c>
      <c r="E352">
        <v>1</v>
      </c>
      <c r="F352">
        <v>16.1416</v>
      </c>
      <c r="G352">
        <v>0.89739999999999998</v>
      </c>
      <c r="H352">
        <v>16.1403</v>
      </c>
      <c r="I352">
        <v>1</v>
      </c>
      <c r="J352">
        <v>1</v>
      </c>
      <c r="K352">
        <v>1</v>
      </c>
      <c r="L352">
        <f t="shared" si="30"/>
        <v>2</v>
      </c>
      <c r="M352">
        <f t="shared" si="31"/>
        <v>1</v>
      </c>
      <c r="N352">
        <f t="shared" si="32"/>
        <v>1</v>
      </c>
      <c r="O352">
        <f t="shared" si="33"/>
        <v>1</v>
      </c>
      <c r="P352">
        <f t="shared" si="34"/>
        <v>35</v>
      </c>
      <c r="Q352">
        <f>VLOOKUP(C352,Locs!A:C,3,0)</f>
        <v>31</v>
      </c>
      <c r="R352">
        <f>VLOOKUP(C352,Locs!A:F,6,0)</f>
        <v>0</v>
      </c>
      <c r="S352" t="s">
        <v>569</v>
      </c>
      <c r="T352">
        <v>35</v>
      </c>
    </row>
    <row r="353" spans="2:20" x14ac:dyDescent="0.45">
      <c r="B353" t="str">
        <f t="shared" si="35"/>
        <v>task_id_644.dfy-3</v>
      </c>
      <c r="C353" t="s">
        <v>71</v>
      </c>
      <c r="D353">
        <v>3</v>
      </c>
      <c r="E353">
        <v>-1</v>
      </c>
      <c r="F353">
        <v>10.0588</v>
      </c>
      <c r="G353">
        <v>0.40660000000000002</v>
      </c>
      <c r="H353">
        <v>10.056800000000001</v>
      </c>
      <c r="I353">
        <v>-1</v>
      </c>
      <c r="J353">
        <v>-1</v>
      </c>
      <c r="K353">
        <v>-1</v>
      </c>
      <c r="L353">
        <f t="shared" si="30"/>
        <v>2</v>
      </c>
      <c r="M353">
        <f t="shared" si="31"/>
        <v>1</v>
      </c>
      <c r="N353">
        <f t="shared" si="32"/>
        <v>1</v>
      </c>
      <c r="O353">
        <f t="shared" si="33"/>
        <v>1</v>
      </c>
      <c r="P353">
        <f t="shared" si="34"/>
        <v>33</v>
      </c>
      <c r="Q353">
        <f>VLOOKUP(C353,Locs!A:C,3,0)</f>
        <v>31</v>
      </c>
      <c r="R353">
        <f>VLOOKUP(C353,Locs!A:F,6,0)</f>
        <v>0</v>
      </c>
      <c r="S353" t="s">
        <v>570</v>
      </c>
      <c r="T353">
        <v>33</v>
      </c>
    </row>
    <row r="354" spans="2:20" x14ac:dyDescent="0.45">
      <c r="B354" t="str">
        <f t="shared" si="35"/>
        <v>task_id_69.dfy-1</v>
      </c>
      <c r="C354" t="s">
        <v>72</v>
      </c>
      <c r="D354">
        <v>1</v>
      </c>
      <c r="E354">
        <v>0</v>
      </c>
      <c r="F354">
        <v>15.439399999999999</v>
      </c>
      <c r="G354">
        <v>0.80640000000000001</v>
      </c>
      <c r="H354">
        <v>15.4214</v>
      </c>
      <c r="I354">
        <v>1</v>
      </c>
      <c r="J354">
        <v>0</v>
      </c>
      <c r="K354">
        <v>0</v>
      </c>
      <c r="L354">
        <f t="shared" si="30"/>
        <v>0</v>
      </c>
      <c r="M354">
        <f t="shared" si="31"/>
        <v>0</v>
      </c>
      <c r="N354">
        <f t="shared" si="32"/>
        <v>0</v>
      </c>
      <c r="O354">
        <f t="shared" si="33"/>
        <v>0</v>
      </c>
      <c r="P354">
        <f t="shared" si="34"/>
        <v>29</v>
      </c>
      <c r="Q354">
        <f>VLOOKUP(C354,Locs!A:C,3,0)</f>
        <v>27</v>
      </c>
      <c r="R354">
        <f>VLOOKUP(C354,Locs!A:F,6,0)</f>
        <v>0</v>
      </c>
      <c r="S354" t="s">
        <v>571</v>
      </c>
      <c r="T354">
        <v>29</v>
      </c>
    </row>
    <row r="355" spans="2:20" x14ac:dyDescent="0.45">
      <c r="B355" t="str">
        <f t="shared" si="35"/>
        <v>task_id_69.dfy-2</v>
      </c>
      <c r="C355" t="s">
        <v>72</v>
      </c>
      <c r="D355">
        <v>2</v>
      </c>
      <c r="E355">
        <v>0</v>
      </c>
      <c r="F355">
        <v>7.3764000000000003</v>
      </c>
      <c r="G355">
        <v>0.82650000000000001</v>
      </c>
      <c r="H355">
        <v>7.3746999999999998</v>
      </c>
      <c r="I355">
        <v>1</v>
      </c>
      <c r="J355">
        <v>0</v>
      </c>
      <c r="K355">
        <v>0</v>
      </c>
      <c r="L355">
        <f t="shared" si="30"/>
        <v>0</v>
      </c>
      <c r="M355">
        <f t="shared" si="31"/>
        <v>0</v>
      </c>
      <c r="N355">
        <f t="shared" si="32"/>
        <v>0</v>
      </c>
      <c r="O355">
        <f t="shared" si="33"/>
        <v>0</v>
      </c>
      <c r="P355">
        <f t="shared" si="34"/>
        <v>28</v>
      </c>
      <c r="Q355">
        <f>VLOOKUP(C355,Locs!A:C,3,0)</f>
        <v>27</v>
      </c>
      <c r="R355">
        <f>VLOOKUP(C355,Locs!A:F,6,0)</f>
        <v>0</v>
      </c>
      <c r="S355" t="s">
        <v>572</v>
      </c>
      <c r="T355">
        <v>28</v>
      </c>
    </row>
    <row r="356" spans="2:20" x14ac:dyDescent="0.45">
      <c r="B356" t="str">
        <f t="shared" si="35"/>
        <v>task_id_69.dfy-3</v>
      </c>
      <c r="C356" t="s">
        <v>72</v>
      </c>
      <c r="D356">
        <v>3</v>
      </c>
      <c r="E356">
        <v>0</v>
      </c>
      <c r="F356">
        <v>8.59</v>
      </c>
      <c r="G356">
        <v>0.89700000000000002</v>
      </c>
      <c r="H356">
        <v>8.5879999999999992</v>
      </c>
      <c r="I356">
        <v>1</v>
      </c>
      <c r="J356">
        <v>0</v>
      </c>
      <c r="K356">
        <v>0</v>
      </c>
      <c r="L356">
        <f t="shared" si="30"/>
        <v>0</v>
      </c>
      <c r="M356">
        <f t="shared" si="31"/>
        <v>0</v>
      </c>
      <c r="N356">
        <f t="shared" si="32"/>
        <v>0</v>
      </c>
      <c r="O356">
        <f t="shared" si="33"/>
        <v>0</v>
      </c>
      <c r="P356">
        <f t="shared" si="34"/>
        <v>29</v>
      </c>
      <c r="Q356">
        <f>VLOOKUP(C356,Locs!A:C,3,0)</f>
        <v>27</v>
      </c>
      <c r="R356">
        <f>VLOOKUP(C356,Locs!A:F,6,0)</f>
        <v>0</v>
      </c>
      <c r="S356" t="s">
        <v>573</v>
      </c>
      <c r="T356">
        <v>29</v>
      </c>
    </row>
    <row r="357" spans="2:20" x14ac:dyDescent="0.45">
      <c r="B357" t="str">
        <f t="shared" si="35"/>
        <v>task_id_69.dfy-4</v>
      </c>
      <c r="C357" t="s">
        <v>72</v>
      </c>
      <c r="D357">
        <v>4</v>
      </c>
      <c r="E357">
        <v>0</v>
      </c>
      <c r="F357">
        <v>17.373100000000001</v>
      </c>
      <c r="G357">
        <v>1.3172999999999999</v>
      </c>
      <c r="H357">
        <v>17.3505</v>
      </c>
      <c r="I357">
        <v>1</v>
      </c>
      <c r="J357">
        <v>0</v>
      </c>
      <c r="K357">
        <v>0</v>
      </c>
      <c r="L357">
        <f t="shared" si="30"/>
        <v>0</v>
      </c>
      <c r="M357">
        <f t="shared" si="31"/>
        <v>0</v>
      </c>
      <c r="N357">
        <f t="shared" si="32"/>
        <v>0</v>
      </c>
      <c r="O357">
        <f t="shared" si="33"/>
        <v>0</v>
      </c>
      <c r="P357">
        <f t="shared" si="34"/>
        <v>32</v>
      </c>
      <c r="Q357">
        <f>VLOOKUP(C357,Locs!A:C,3,0)</f>
        <v>27</v>
      </c>
      <c r="R357">
        <f>VLOOKUP(C357,Locs!A:F,6,0)</f>
        <v>0</v>
      </c>
      <c r="S357" t="s">
        <v>1092</v>
      </c>
      <c r="T357">
        <v>32</v>
      </c>
    </row>
    <row r="358" spans="2:20" x14ac:dyDescent="0.45">
      <c r="B358" t="str">
        <f t="shared" si="35"/>
        <v>task_id_69.dfy-5</v>
      </c>
      <c r="C358" t="s">
        <v>72</v>
      </c>
      <c r="D358">
        <v>5</v>
      </c>
      <c r="E358">
        <v>0</v>
      </c>
      <c r="F358">
        <v>20.3399</v>
      </c>
      <c r="G358">
        <v>3.1333000000000002</v>
      </c>
      <c r="H358">
        <v>20.3368</v>
      </c>
      <c r="I358">
        <v>1</v>
      </c>
      <c r="J358">
        <v>0</v>
      </c>
      <c r="K358">
        <v>0</v>
      </c>
      <c r="L358">
        <f t="shared" si="30"/>
        <v>0</v>
      </c>
      <c r="M358">
        <f t="shared" si="31"/>
        <v>0</v>
      </c>
      <c r="N358">
        <f t="shared" si="32"/>
        <v>0</v>
      </c>
      <c r="O358">
        <f t="shared" si="33"/>
        <v>0</v>
      </c>
      <c r="P358">
        <f t="shared" si="34"/>
        <v>32</v>
      </c>
      <c r="Q358">
        <f>VLOOKUP(C358,Locs!A:C,3,0)</f>
        <v>27</v>
      </c>
      <c r="R358">
        <f>VLOOKUP(C358,Locs!A:F,6,0)</f>
        <v>0</v>
      </c>
      <c r="S358" t="s">
        <v>1149</v>
      </c>
      <c r="T358">
        <v>32</v>
      </c>
    </row>
    <row r="359" spans="2:20" x14ac:dyDescent="0.45">
      <c r="B359" t="str">
        <f t="shared" si="35"/>
        <v>task_id_70.dfy-1</v>
      </c>
      <c r="C359" t="s">
        <v>73</v>
      </c>
      <c r="D359">
        <v>1</v>
      </c>
      <c r="E359">
        <v>0</v>
      </c>
      <c r="F359">
        <v>14.8142</v>
      </c>
      <c r="G359">
        <v>0.83660000000000001</v>
      </c>
      <c r="H359">
        <v>14.7941</v>
      </c>
      <c r="I359">
        <v>1</v>
      </c>
      <c r="J359">
        <v>0</v>
      </c>
      <c r="K359">
        <v>0</v>
      </c>
      <c r="L359">
        <f t="shared" si="30"/>
        <v>0</v>
      </c>
      <c r="M359">
        <f t="shared" si="31"/>
        <v>0</v>
      </c>
      <c r="N359">
        <f t="shared" si="32"/>
        <v>0</v>
      </c>
      <c r="O359">
        <f t="shared" si="33"/>
        <v>0</v>
      </c>
      <c r="P359">
        <f t="shared" si="34"/>
        <v>34</v>
      </c>
      <c r="Q359">
        <f>VLOOKUP(C359,Locs!A:C,3,0)</f>
        <v>28</v>
      </c>
      <c r="R359">
        <f>VLOOKUP(C359,Locs!A:F,6,0)</f>
        <v>1</v>
      </c>
      <c r="S359" t="s">
        <v>574</v>
      </c>
      <c r="T359">
        <v>34</v>
      </c>
    </row>
    <row r="360" spans="2:20" x14ac:dyDescent="0.45">
      <c r="B360" t="str">
        <f t="shared" si="35"/>
        <v>task_id_70.dfy-2</v>
      </c>
      <c r="C360" t="s">
        <v>73</v>
      </c>
      <c r="D360">
        <v>2</v>
      </c>
      <c r="E360">
        <v>0</v>
      </c>
      <c r="F360">
        <v>8.0236000000000001</v>
      </c>
      <c r="G360">
        <v>0.83199999999999996</v>
      </c>
      <c r="H360">
        <v>8.0218000000000007</v>
      </c>
      <c r="I360">
        <v>1</v>
      </c>
      <c r="J360">
        <v>0</v>
      </c>
      <c r="K360">
        <v>0</v>
      </c>
      <c r="L360">
        <f t="shared" si="30"/>
        <v>0</v>
      </c>
      <c r="M360">
        <f t="shared" si="31"/>
        <v>0</v>
      </c>
      <c r="N360">
        <f t="shared" si="32"/>
        <v>0</v>
      </c>
      <c r="O360">
        <f t="shared" si="33"/>
        <v>0</v>
      </c>
      <c r="P360">
        <f t="shared" si="34"/>
        <v>33</v>
      </c>
      <c r="Q360">
        <f>VLOOKUP(C360,Locs!A:C,3,0)</f>
        <v>28</v>
      </c>
      <c r="R360">
        <f>VLOOKUP(C360,Locs!A:F,6,0)</f>
        <v>1</v>
      </c>
      <c r="S360" t="s">
        <v>575</v>
      </c>
      <c r="T360">
        <v>33</v>
      </c>
    </row>
    <row r="361" spans="2:20" x14ac:dyDescent="0.45">
      <c r="B361" t="str">
        <f t="shared" si="35"/>
        <v>task_id_70.dfy-3</v>
      </c>
      <c r="C361" t="s">
        <v>73</v>
      </c>
      <c r="D361">
        <v>3</v>
      </c>
      <c r="E361">
        <v>0</v>
      </c>
      <c r="F361">
        <v>8.4974000000000007</v>
      </c>
      <c r="G361">
        <v>0.86439999999999995</v>
      </c>
      <c r="H361">
        <v>8.4955999999999996</v>
      </c>
      <c r="I361">
        <v>1</v>
      </c>
      <c r="J361">
        <v>0</v>
      </c>
      <c r="K361">
        <v>0</v>
      </c>
      <c r="L361">
        <f t="shared" si="30"/>
        <v>0</v>
      </c>
      <c r="M361">
        <f t="shared" si="31"/>
        <v>0</v>
      </c>
      <c r="N361">
        <f t="shared" si="32"/>
        <v>0</v>
      </c>
      <c r="O361">
        <f t="shared" si="33"/>
        <v>0</v>
      </c>
      <c r="P361">
        <f t="shared" si="34"/>
        <v>30</v>
      </c>
      <c r="Q361">
        <f>VLOOKUP(C361,Locs!A:C,3,0)</f>
        <v>28</v>
      </c>
      <c r="R361">
        <f>VLOOKUP(C361,Locs!A:F,6,0)</f>
        <v>1</v>
      </c>
      <c r="S361" t="s">
        <v>576</v>
      </c>
      <c r="T361">
        <v>30</v>
      </c>
    </row>
    <row r="362" spans="2:20" x14ac:dyDescent="0.45">
      <c r="B362" t="str">
        <f t="shared" si="35"/>
        <v>task_id_70.dfy-4</v>
      </c>
      <c r="C362" t="s">
        <v>73</v>
      </c>
      <c r="D362">
        <v>4</v>
      </c>
      <c r="E362">
        <v>0</v>
      </c>
      <c r="F362">
        <v>12.8408</v>
      </c>
      <c r="G362">
        <v>1.3368</v>
      </c>
      <c r="H362">
        <v>12.838200000000001</v>
      </c>
      <c r="I362">
        <v>1</v>
      </c>
      <c r="J362">
        <v>0</v>
      </c>
      <c r="K362">
        <v>0</v>
      </c>
      <c r="L362">
        <f t="shared" si="30"/>
        <v>0</v>
      </c>
      <c r="M362">
        <f t="shared" si="31"/>
        <v>0</v>
      </c>
      <c r="N362">
        <f t="shared" si="32"/>
        <v>0</v>
      </c>
      <c r="O362">
        <f t="shared" si="33"/>
        <v>0</v>
      </c>
      <c r="P362">
        <f t="shared" si="34"/>
        <v>33</v>
      </c>
      <c r="Q362">
        <f>VLOOKUP(C362,Locs!A:C,3,0)</f>
        <v>28</v>
      </c>
      <c r="R362">
        <f>VLOOKUP(C362,Locs!A:F,6,0)</f>
        <v>1</v>
      </c>
      <c r="S362" t="s">
        <v>1093</v>
      </c>
      <c r="T362">
        <v>33</v>
      </c>
    </row>
    <row r="363" spans="2:20" x14ac:dyDescent="0.45">
      <c r="B363" t="str">
        <f t="shared" si="35"/>
        <v>task_id_70.dfy-5</v>
      </c>
      <c r="C363" t="s">
        <v>73</v>
      </c>
      <c r="D363">
        <v>5</v>
      </c>
      <c r="E363">
        <v>0</v>
      </c>
      <c r="F363">
        <v>16.588699999999999</v>
      </c>
      <c r="G363">
        <v>1.2990999999999999</v>
      </c>
      <c r="H363">
        <v>16.5867</v>
      </c>
      <c r="I363">
        <v>1</v>
      </c>
      <c r="J363">
        <v>0</v>
      </c>
      <c r="K363">
        <v>0</v>
      </c>
      <c r="L363">
        <f t="shared" si="30"/>
        <v>0</v>
      </c>
      <c r="M363">
        <f t="shared" si="31"/>
        <v>0</v>
      </c>
      <c r="N363">
        <f t="shared" si="32"/>
        <v>0</v>
      </c>
      <c r="O363">
        <f t="shared" si="33"/>
        <v>0</v>
      </c>
      <c r="P363">
        <f t="shared" si="34"/>
        <v>30</v>
      </c>
      <c r="Q363">
        <f>VLOOKUP(C363,Locs!A:C,3,0)</f>
        <v>28</v>
      </c>
      <c r="R363">
        <f>VLOOKUP(C363,Locs!A:F,6,0)</f>
        <v>1</v>
      </c>
      <c r="S363" t="s">
        <v>1133</v>
      </c>
      <c r="T363">
        <v>30</v>
      </c>
    </row>
    <row r="364" spans="2:20" x14ac:dyDescent="0.45">
      <c r="B364" t="str">
        <f t="shared" si="35"/>
        <v>task_id_728.dfy-1</v>
      </c>
      <c r="C364" t="s">
        <v>74</v>
      </c>
      <c r="D364">
        <v>1</v>
      </c>
      <c r="E364">
        <v>1</v>
      </c>
      <c r="F364">
        <v>6.1224999999999996</v>
      </c>
      <c r="G364">
        <v>0.83260000000000001</v>
      </c>
      <c r="H364">
        <v>6.1022999999999996</v>
      </c>
      <c r="I364">
        <v>1</v>
      </c>
      <c r="J364">
        <v>1</v>
      </c>
      <c r="K364">
        <v>1</v>
      </c>
      <c r="L364">
        <f t="shared" si="30"/>
        <v>3</v>
      </c>
      <c r="M364">
        <f t="shared" si="31"/>
        <v>1</v>
      </c>
      <c r="N364">
        <f t="shared" si="32"/>
        <v>1</v>
      </c>
      <c r="O364">
        <f t="shared" si="33"/>
        <v>1</v>
      </c>
      <c r="P364">
        <f t="shared" si="34"/>
        <v>24</v>
      </c>
      <c r="Q364">
        <f>VLOOKUP(C364,Locs!A:C,3,0)</f>
        <v>23</v>
      </c>
      <c r="R364">
        <f>VLOOKUP(C364,Locs!A:F,6,0)</f>
        <v>0</v>
      </c>
      <c r="S364" t="s">
        <v>577</v>
      </c>
      <c r="T364">
        <v>24</v>
      </c>
    </row>
    <row r="365" spans="2:20" x14ac:dyDescent="0.45">
      <c r="B365" t="str">
        <f t="shared" si="35"/>
        <v>task_id_728.dfy-2</v>
      </c>
      <c r="C365" t="s">
        <v>74</v>
      </c>
      <c r="D365">
        <v>2</v>
      </c>
      <c r="E365">
        <v>1</v>
      </c>
      <c r="F365">
        <v>4.1704999999999997</v>
      </c>
      <c r="G365">
        <v>0.81089999999999995</v>
      </c>
      <c r="H365">
        <v>4.1687000000000003</v>
      </c>
      <c r="I365">
        <v>1</v>
      </c>
      <c r="J365">
        <v>1</v>
      </c>
      <c r="K365">
        <v>1</v>
      </c>
      <c r="L365">
        <f t="shared" si="30"/>
        <v>3</v>
      </c>
      <c r="M365">
        <f t="shared" si="31"/>
        <v>1</v>
      </c>
      <c r="N365">
        <f t="shared" si="32"/>
        <v>1</v>
      </c>
      <c r="O365">
        <f t="shared" si="33"/>
        <v>1</v>
      </c>
      <c r="P365">
        <f t="shared" si="34"/>
        <v>24</v>
      </c>
      <c r="Q365">
        <f>VLOOKUP(C365,Locs!A:C,3,0)</f>
        <v>23</v>
      </c>
      <c r="R365">
        <f>VLOOKUP(C365,Locs!A:F,6,0)</f>
        <v>0</v>
      </c>
      <c r="S365" t="s">
        <v>578</v>
      </c>
      <c r="T365">
        <v>24</v>
      </c>
    </row>
    <row r="366" spans="2:20" x14ac:dyDescent="0.45">
      <c r="B366" t="str">
        <f t="shared" si="35"/>
        <v>task_id_728.dfy-3</v>
      </c>
      <c r="C366" t="s">
        <v>74</v>
      </c>
      <c r="D366">
        <v>3</v>
      </c>
      <c r="E366">
        <v>1</v>
      </c>
      <c r="F366">
        <v>4.9166999999999996</v>
      </c>
      <c r="G366">
        <v>0.77349999999999997</v>
      </c>
      <c r="H366">
        <v>4.9153000000000002</v>
      </c>
      <c r="I366">
        <v>1</v>
      </c>
      <c r="J366">
        <v>1</v>
      </c>
      <c r="K366">
        <v>1</v>
      </c>
      <c r="L366">
        <f t="shared" si="30"/>
        <v>3</v>
      </c>
      <c r="M366">
        <f t="shared" si="31"/>
        <v>1</v>
      </c>
      <c r="N366">
        <f t="shared" si="32"/>
        <v>1</v>
      </c>
      <c r="O366">
        <f t="shared" si="33"/>
        <v>1</v>
      </c>
      <c r="P366">
        <f t="shared" si="34"/>
        <v>24</v>
      </c>
      <c r="Q366">
        <f>VLOOKUP(C366,Locs!A:C,3,0)</f>
        <v>23</v>
      </c>
      <c r="R366">
        <f>VLOOKUP(C366,Locs!A:F,6,0)</f>
        <v>0</v>
      </c>
      <c r="S366" t="s">
        <v>579</v>
      </c>
      <c r="T366">
        <v>24</v>
      </c>
    </row>
    <row r="367" spans="2:20" x14ac:dyDescent="0.45">
      <c r="B367" t="str">
        <f t="shared" si="35"/>
        <v>task_id_732.dfy-1</v>
      </c>
      <c r="C367" t="s">
        <v>75</v>
      </c>
      <c r="D367">
        <v>1</v>
      </c>
      <c r="E367">
        <v>0</v>
      </c>
      <c r="F367">
        <v>13.400499999999999</v>
      </c>
      <c r="G367">
        <v>0.8508</v>
      </c>
      <c r="H367">
        <v>13.381500000000001</v>
      </c>
      <c r="I367">
        <v>-1</v>
      </c>
      <c r="J367">
        <v>0</v>
      </c>
      <c r="K367">
        <v>0</v>
      </c>
      <c r="L367">
        <f t="shared" si="30"/>
        <v>2</v>
      </c>
      <c r="M367">
        <f t="shared" si="31"/>
        <v>2</v>
      </c>
      <c r="N367">
        <f t="shared" si="32"/>
        <v>1</v>
      </c>
      <c r="O367">
        <f t="shared" si="33"/>
        <v>1</v>
      </c>
      <c r="P367">
        <f t="shared" si="34"/>
        <v>25</v>
      </c>
      <c r="Q367">
        <f>VLOOKUP(C367,Locs!A:C,3,0)</f>
        <v>24</v>
      </c>
      <c r="R367">
        <f>VLOOKUP(C367,Locs!A:F,6,0)</f>
        <v>0</v>
      </c>
      <c r="S367" t="s">
        <v>580</v>
      </c>
      <c r="T367">
        <v>25</v>
      </c>
    </row>
    <row r="368" spans="2:20" x14ac:dyDescent="0.45">
      <c r="B368" t="str">
        <f t="shared" si="35"/>
        <v>task_id_732.dfy-2</v>
      </c>
      <c r="C368" t="s">
        <v>75</v>
      </c>
      <c r="D368">
        <v>2</v>
      </c>
      <c r="E368">
        <v>1</v>
      </c>
      <c r="F368">
        <v>15.3758</v>
      </c>
      <c r="G368">
        <v>0.91620000000000001</v>
      </c>
      <c r="H368">
        <v>15.3736</v>
      </c>
      <c r="I368">
        <v>1</v>
      </c>
      <c r="J368">
        <v>1</v>
      </c>
      <c r="K368">
        <v>1</v>
      </c>
      <c r="L368">
        <f t="shared" si="30"/>
        <v>2</v>
      </c>
      <c r="M368">
        <f t="shared" si="31"/>
        <v>2</v>
      </c>
      <c r="N368">
        <f t="shared" si="32"/>
        <v>1</v>
      </c>
      <c r="O368">
        <f t="shared" si="33"/>
        <v>1</v>
      </c>
      <c r="P368">
        <f t="shared" si="34"/>
        <v>24</v>
      </c>
      <c r="Q368">
        <f>VLOOKUP(C368,Locs!A:C,3,0)</f>
        <v>24</v>
      </c>
      <c r="R368">
        <f>VLOOKUP(C368,Locs!A:F,6,0)</f>
        <v>0</v>
      </c>
      <c r="S368" t="s">
        <v>581</v>
      </c>
      <c r="T368">
        <v>24</v>
      </c>
    </row>
    <row r="369" spans="2:20" x14ac:dyDescent="0.45">
      <c r="B369" t="str">
        <f t="shared" si="35"/>
        <v>task_id_732.dfy-3</v>
      </c>
      <c r="C369" t="s">
        <v>75</v>
      </c>
      <c r="D369">
        <v>3</v>
      </c>
      <c r="E369">
        <v>1</v>
      </c>
      <c r="F369">
        <v>9.5890000000000004</v>
      </c>
      <c r="G369">
        <v>0.92420000000000002</v>
      </c>
      <c r="H369">
        <v>9.5869999999999997</v>
      </c>
      <c r="I369">
        <v>1</v>
      </c>
      <c r="J369">
        <v>1</v>
      </c>
      <c r="K369">
        <v>1</v>
      </c>
      <c r="L369">
        <f t="shared" si="30"/>
        <v>2</v>
      </c>
      <c r="M369">
        <f t="shared" si="31"/>
        <v>2</v>
      </c>
      <c r="N369">
        <f t="shared" si="32"/>
        <v>1</v>
      </c>
      <c r="O369">
        <f t="shared" si="33"/>
        <v>1</v>
      </c>
      <c r="P369">
        <f t="shared" si="34"/>
        <v>24</v>
      </c>
      <c r="Q369">
        <f>VLOOKUP(C369,Locs!A:C,3,0)</f>
        <v>24</v>
      </c>
      <c r="R369">
        <f>VLOOKUP(C369,Locs!A:F,6,0)</f>
        <v>0</v>
      </c>
      <c r="S369" t="s">
        <v>582</v>
      </c>
      <c r="T369">
        <v>24</v>
      </c>
    </row>
    <row r="370" spans="2:20" x14ac:dyDescent="0.45">
      <c r="B370" t="str">
        <f t="shared" si="35"/>
        <v>task_id_733.dfy-1</v>
      </c>
      <c r="C370" t="s">
        <v>76</v>
      </c>
      <c r="D370">
        <v>1</v>
      </c>
      <c r="E370">
        <v>0</v>
      </c>
      <c r="F370">
        <v>18.949200000000001</v>
      </c>
      <c r="G370">
        <v>1.7141</v>
      </c>
      <c r="H370">
        <v>18.927299999999999</v>
      </c>
      <c r="I370">
        <v>1</v>
      </c>
      <c r="J370">
        <v>0</v>
      </c>
      <c r="K370">
        <v>0</v>
      </c>
      <c r="L370">
        <f t="shared" si="30"/>
        <v>0</v>
      </c>
      <c r="M370">
        <f t="shared" si="31"/>
        <v>0</v>
      </c>
      <c r="N370">
        <f t="shared" si="32"/>
        <v>0</v>
      </c>
      <c r="O370">
        <f t="shared" si="33"/>
        <v>0</v>
      </c>
      <c r="P370">
        <f t="shared" si="34"/>
        <v>36</v>
      </c>
      <c r="Q370">
        <f>VLOOKUP(C370,Locs!A:C,3,0)</f>
        <v>28</v>
      </c>
      <c r="R370">
        <f>VLOOKUP(C370,Locs!A:F,6,0)</f>
        <v>1</v>
      </c>
      <c r="S370" t="s">
        <v>583</v>
      </c>
      <c r="T370">
        <v>36</v>
      </c>
    </row>
    <row r="371" spans="2:20" x14ac:dyDescent="0.45">
      <c r="B371" t="str">
        <f t="shared" si="35"/>
        <v>task_id_733.dfy-2</v>
      </c>
      <c r="C371" t="s">
        <v>76</v>
      </c>
      <c r="D371">
        <v>2</v>
      </c>
      <c r="E371">
        <v>0</v>
      </c>
      <c r="F371">
        <v>14.5753</v>
      </c>
      <c r="G371">
        <v>1.7071000000000001</v>
      </c>
      <c r="H371">
        <v>14.573399999999999</v>
      </c>
      <c r="I371">
        <v>1</v>
      </c>
      <c r="J371">
        <v>0</v>
      </c>
      <c r="K371">
        <v>0</v>
      </c>
      <c r="L371">
        <f t="shared" si="30"/>
        <v>0</v>
      </c>
      <c r="M371">
        <f t="shared" si="31"/>
        <v>0</v>
      </c>
      <c r="N371">
        <f t="shared" si="32"/>
        <v>0</v>
      </c>
      <c r="O371">
        <f t="shared" si="33"/>
        <v>0</v>
      </c>
      <c r="P371">
        <f t="shared" si="34"/>
        <v>41</v>
      </c>
      <c r="Q371">
        <f>VLOOKUP(C371,Locs!A:C,3,0)</f>
        <v>28</v>
      </c>
      <c r="R371">
        <f>VLOOKUP(C371,Locs!A:F,6,0)</f>
        <v>1</v>
      </c>
      <c r="S371" t="s">
        <v>584</v>
      </c>
      <c r="T371">
        <v>41</v>
      </c>
    </row>
    <row r="372" spans="2:20" x14ac:dyDescent="0.45">
      <c r="B372" t="str">
        <f t="shared" si="35"/>
        <v>task_id_733.dfy-3</v>
      </c>
      <c r="C372" t="s">
        <v>76</v>
      </c>
      <c r="D372">
        <v>3</v>
      </c>
      <c r="E372">
        <v>0</v>
      </c>
      <c r="F372">
        <v>14.9329</v>
      </c>
      <c r="G372">
        <v>1.7053</v>
      </c>
      <c r="H372">
        <v>14.9305</v>
      </c>
      <c r="I372">
        <v>1</v>
      </c>
      <c r="J372">
        <v>0</v>
      </c>
      <c r="K372">
        <v>0</v>
      </c>
      <c r="L372">
        <f t="shared" si="30"/>
        <v>0</v>
      </c>
      <c r="M372">
        <f t="shared" si="31"/>
        <v>0</v>
      </c>
      <c r="N372">
        <f t="shared" si="32"/>
        <v>0</v>
      </c>
      <c r="O372">
        <f t="shared" si="33"/>
        <v>0</v>
      </c>
      <c r="P372">
        <f t="shared" si="34"/>
        <v>37</v>
      </c>
      <c r="Q372">
        <f>VLOOKUP(C372,Locs!A:C,3,0)</f>
        <v>28</v>
      </c>
      <c r="R372">
        <f>VLOOKUP(C372,Locs!A:F,6,0)</f>
        <v>1</v>
      </c>
      <c r="S372" t="s">
        <v>585</v>
      </c>
      <c r="T372">
        <v>37</v>
      </c>
    </row>
    <row r="373" spans="2:20" x14ac:dyDescent="0.45">
      <c r="B373" t="str">
        <f t="shared" si="35"/>
        <v>task_id_733.dfy-4</v>
      </c>
      <c r="C373" t="s">
        <v>76</v>
      </c>
      <c r="D373">
        <v>4</v>
      </c>
      <c r="E373">
        <v>0</v>
      </c>
      <c r="F373">
        <v>36.459899999999998</v>
      </c>
      <c r="G373">
        <v>2.2686999999999999</v>
      </c>
      <c r="H373">
        <v>36.456600000000002</v>
      </c>
      <c r="I373">
        <v>1</v>
      </c>
      <c r="J373">
        <v>0</v>
      </c>
      <c r="K373">
        <v>0</v>
      </c>
      <c r="L373">
        <f t="shared" si="30"/>
        <v>0</v>
      </c>
      <c r="M373">
        <f t="shared" si="31"/>
        <v>0</v>
      </c>
      <c r="N373">
        <f t="shared" si="32"/>
        <v>0</v>
      </c>
      <c r="O373">
        <f t="shared" si="33"/>
        <v>0</v>
      </c>
      <c r="P373">
        <f t="shared" si="34"/>
        <v>42</v>
      </c>
      <c r="Q373">
        <f>VLOOKUP(C373,Locs!A:C,3,0)</f>
        <v>28</v>
      </c>
      <c r="R373">
        <f>VLOOKUP(C373,Locs!A:F,6,0)</f>
        <v>1</v>
      </c>
      <c r="S373" t="s">
        <v>741</v>
      </c>
      <c r="T373">
        <v>42</v>
      </c>
    </row>
    <row r="374" spans="2:20" x14ac:dyDescent="0.45">
      <c r="B374" t="str">
        <f t="shared" si="35"/>
        <v>task_id_733.dfy-5</v>
      </c>
      <c r="C374" t="s">
        <v>76</v>
      </c>
      <c r="D374">
        <v>5</v>
      </c>
      <c r="E374">
        <v>0</v>
      </c>
      <c r="F374">
        <v>33.275399999999998</v>
      </c>
      <c r="G374">
        <v>2.3624999999999998</v>
      </c>
      <c r="H374">
        <v>33.2727</v>
      </c>
      <c r="I374">
        <v>1</v>
      </c>
      <c r="J374">
        <v>0</v>
      </c>
      <c r="K374">
        <v>0</v>
      </c>
      <c r="L374">
        <f t="shared" si="30"/>
        <v>0</v>
      </c>
      <c r="M374">
        <f t="shared" si="31"/>
        <v>0</v>
      </c>
      <c r="N374">
        <f t="shared" si="32"/>
        <v>0</v>
      </c>
      <c r="O374">
        <f t="shared" si="33"/>
        <v>0</v>
      </c>
      <c r="P374">
        <f t="shared" si="34"/>
        <v>68</v>
      </c>
      <c r="Q374">
        <f>VLOOKUP(C374,Locs!A:C,3,0)</f>
        <v>28</v>
      </c>
      <c r="R374">
        <f>VLOOKUP(C374,Locs!A:F,6,0)</f>
        <v>1</v>
      </c>
      <c r="S374" t="s">
        <v>742</v>
      </c>
      <c r="T374">
        <v>68</v>
      </c>
    </row>
    <row r="375" spans="2:20" x14ac:dyDescent="0.45">
      <c r="B375" t="str">
        <f t="shared" si="35"/>
        <v>task_id_741.dfy-1</v>
      </c>
      <c r="C375" t="s">
        <v>77</v>
      </c>
      <c r="D375">
        <v>1</v>
      </c>
      <c r="E375">
        <v>0</v>
      </c>
      <c r="F375">
        <v>16.330400000000001</v>
      </c>
      <c r="G375">
        <v>0.93130000000000002</v>
      </c>
      <c r="H375">
        <v>16.312799999999999</v>
      </c>
      <c r="I375">
        <v>1</v>
      </c>
      <c r="J375">
        <v>0</v>
      </c>
      <c r="K375">
        <v>0</v>
      </c>
      <c r="L375">
        <f t="shared" si="30"/>
        <v>0</v>
      </c>
      <c r="M375">
        <f t="shared" si="31"/>
        <v>0</v>
      </c>
      <c r="N375">
        <f t="shared" si="32"/>
        <v>0</v>
      </c>
      <c r="O375">
        <f t="shared" si="33"/>
        <v>0</v>
      </c>
      <c r="P375">
        <f t="shared" si="34"/>
        <v>32</v>
      </c>
      <c r="Q375">
        <f>VLOOKUP(C375,Locs!A:C,3,0)</f>
        <v>24</v>
      </c>
      <c r="R375">
        <f>VLOOKUP(C375,Locs!A:F,6,0)</f>
        <v>1</v>
      </c>
      <c r="S375" t="s">
        <v>586</v>
      </c>
      <c r="T375">
        <v>32</v>
      </c>
    </row>
    <row r="376" spans="2:20" x14ac:dyDescent="0.45">
      <c r="B376" t="str">
        <f t="shared" si="35"/>
        <v>task_id_741.dfy-2</v>
      </c>
      <c r="C376" t="s">
        <v>77</v>
      </c>
      <c r="D376">
        <v>2</v>
      </c>
      <c r="E376">
        <v>0</v>
      </c>
      <c r="F376">
        <v>19.758500000000002</v>
      </c>
      <c r="G376">
        <v>0.90239999999999998</v>
      </c>
      <c r="H376">
        <v>19.7563</v>
      </c>
      <c r="I376">
        <v>1</v>
      </c>
      <c r="J376">
        <v>0</v>
      </c>
      <c r="K376">
        <v>0</v>
      </c>
      <c r="L376">
        <f t="shared" si="30"/>
        <v>0</v>
      </c>
      <c r="M376">
        <f t="shared" si="31"/>
        <v>0</v>
      </c>
      <c r="N376">
        <f t="shared" si="32"/>
        <v>0</v>
      </c>
      <c r="O376">
        <f t="shared" si="33"/>
        <v>0</v>
      </c>
      <c r="P376">
        <f t="shared" si="34"/>
        <v>36</v>
      </c>
      <c r="Q376">
        <f>VLOOKUP(C376,Locs!A:C,3,0)</f>
        <v>24</v>
      </c>
      <c r="R376">
        <f>VLOOKUP(C376,Locs!A:F,6,0)</f>
        <v>1</v>
      </c>
      <c r="S376" t="s">
        <v>587</v>
      </c>
      <c r="T376">
        <v>36</v>
      </c>
    </row>
    <row r="377" spans="2:20" x14ac:dyDescent="0.45">
      <c r="B377" t="str">
        <f t="shared" si="35"/>
        <v>task_id_741.dfy-3</v>
      </c>
      <c r="C377" t="s">
        <v>77</v>
      </c>
      <c r="D377">
        <v>3</v>
      </c>
      <c r="E377">
        <v>0</v>
      </c>
      <c r="F377">
        <v>22.831900000000001</v>
      </c>
      <c r="G377">
        <v>0.91159999999999997</v>
      </c>
      <c r="H377">
        <v>22.829799999999999</v>
      </c>
      <c r="I377">
        <v>1</v>
      </c>
      <c r="J377">
        <v>0</v>
      </c>
      <c r="K377">
        <v>0</v>
      </c>
      <c r="L377">
        <f t="shared" si="30"/>
        <v>0</v>
      </c>
      <c r="M377">
        <f t="shared" si="31"/>
        <v>0</v>
      </c>
      <c r="N377">
        <f t="shared" si="32"/>
        <v>0</v>
      </c>
      <c r="O377">
        <f t="shared" si="33"/>
        <v>0</v>
      </c>
      <c r="P377">
        <f t="shared" si="34"/>
        <v>30</v>
      </c>
      <c r="Q377">
        <f>VLOOKUP(C377,Locs!A:C,3,0)</f>
        <v>24</v>
      </c>
      <c r="R377">
        <f>VLOOKUP(C377,Locs!A:F,6,0)</f>
        <v>1</v>
      </c>
      <c r="S377" t="s">
        <v>588</v>
      </c>
      <c r="T377">
        <v>30</v>
      </c>
    </row>
    <row r="378" spans="2:20" x14ac:dyDescent="0.45">
      <c r="B378" t="str">
        <f t="shared" si="35"/>
        <v>task_id_741.dfy-4</v>
      </c>
      <c r="C378" t="s">
        <v>77</v>
      </c>
      <c r="D378">
        <v>4</v>
      </c>
      <c r="E378">
        <v>-1</v>
      </c>
      <c r="F378">
        <v>41.306100000000001</v>
      </c>
      <c r="G378">
        <v>0.41599999999999998</v>
      </c>
      <c r="H378">
        <v>41.302500000000002</v>
      </c>
      <c r="I378">
        <v>-1</v>
      </c>
      <c r="J378">
        <v>-1</v>
      </c>
      <c r="K378">
        <v>-1</v>
      </c>
      <c r="L378">
        <f t="shared" si="30"/>
        <v>0</v>
      </c>
      <c r="M378">
        <f t="shared" si="31"/>
        <v>0</v>
      </c>
      <c r="N378">
        <f t="shared" si="32"/>
        <v>0</v>
      </c>
      <c r="O378">
        <f t="shared" si="33"/>
        <v>0</v>
      </c>
      <c r="P378">
        <f t="shared" si="34"/>
        <v>44</v>
      </c>
      <c r="Q378">
        <f>VLOOKUP(C378,Locs!A:C,3,0)</f>
        <v>24</v>
      </c>
      <c r="R378">
        <f>VLOOKUP(C378,Locs!A:F,6,0)</f>
        <v>1</v>
      </c>
      <c r="S378" t="s">
        <v>865</v>
      </c>
      <c r="T378">
        <v>44</v>
      </c>
    </row>
    <row r="379" spans="2:20" x14ac:dyDescent="0.45">
      <c r="B379" t="str">
        <f t="shared" si="35"/>
        <v>task_id_741.dfy-5</v>
      </c>
      <c r="C379" t="s">
        <v>77</v>
      </c>
      <c r="D379">
        <v>5</v>
      </c>
      <c r="E379">
        <v>0</v>
      </c>
      <c r="F379">
        <v>16.784600000000001</v>
      </c>
      <c r="G379">
        <v>1.1940999999999999</v>
      </c>
      <c r="H379">
        <v>16.7822</v>
      </c>
      <c r="I379">
        <v>1</v>
      </c>
      <c r="J379">
        <v>0</v>
      </c>
      <c r="K379">
        <v>0</v>
      </c>
      <c r="L379">
        <f t="shared" si="30"/>
        <v>0</v>
      </c>
      <c r="M379">
        <f t="shared" si="31"/>
        <v>0</v>
      </c>
      <c r="N379">
        <f t="shared" si="32"/>
        <v>0</v>
      </c>
      <c r="O379">
        <f t="shared" si="33"/>
        <v>0</v>
      </c>
      <c r="P379">
        <f t="shared" si="34"/>
        <v>24</v>
      </c>
      <c r="Q379">
        <f>VLOOKUP(C379,Locs!A:C,3,0)</f>
        <v>24</v>
      </c>
      <c r="R379">
        <f>VLOOKUP(C379,Locs!A:F,6,0)</f>
        <v>1</v>
      </c>
      <c r="S379" t="s">
        <v>1097</v>
      </c>
      <c r="T379">
        <v>24</v>
      </c>
    </row>
    <row r="380" spans="2:20" x14ac:dyDescent="0.45">
      <c r="B380" t="str">
        <f t="shared" si="35"/>
        <v>task_id_743.dfy-1</v>
      </c>
      <c r="C380" t="s">
        <v>78</v>
      </c>
      <c r="D380">
        <v>1</v>
      </c>
      <c r="E380">
        <v>1</v>
      </c>
      <c r="F380">
        <v>18.053999999999998</v>
      </c>
      <c r="G380">
        <v>0.91069999999999995</v>
      </c>
      <c r="H380">
        <v>18.030999999999999</v>
      </c>
      <c r="I380">
        <v>1</v>
      </c>
      <c r="J380">
        <v>1</v>
      </c>
      <c r="K380">
        <v>1</v>
      </c>
      <c r="L380">
        <f t="shared" si="30"/>
        <v>2</v>
      </c>
      <c r="M380">
        <f t="shared" si="31"/>
        <v>1</v>
      </c>
      <c r="N380">
        <f t="shared" si="32"/>
        <v>1</v>
      </c>
      <c r="O380">
        <f t="shared" si="33"/>
        <v>1</v>
      </c>
      <c r="P380">
        <f t="shared" si="34"/>
        <v>25</v>
      </c>
      <c r="Q380">
        <f>VLOOKUP(C380,Locs!A:C,3,0)</f>
        <v>22</v>
      </c>
      <c r="R380">
        <f>VLOOKUP(C380,Locs!A:F,6,0)</f>
        <v>0</v>
      </c>
      <c r="S380" t="s">
        <v>589</v>
      </c>
      <c r="T380">
        <v>25</v>
      </c>
    </row>
    <row r="381" spans="2:20" x14ac:dyDescent="0.45">
      <c r="B381" t="str">
        <f t="shared" si="35"/>
        <v>task_id_743.dfy-2</v>
      </c>
      <c r="C381" t="s">
        <v>78</v>
      </c>
      <c r="D381">
        <v>2</v>
      </c>
      <c r="E381">
        <v>1</v>
      </c>
      <c r="F381">
        <v>18.118300000000001</v>
      </c>
      <c r="G381">
        <v>0.83450000000000002</v>
      </c>
      <c r="H381">
        <v>18.117000000000001</v>
      </c>
      <c r="I381">
        <v>1</v>
      </c>
      <c r="J381">
        <v>1</v>
      </c>
      <c r="K381">
        <v>1</v>
      </c>
      <c r="L381">
        <f t="shared" si="30"/>
        <v>2</v>
      </c>
      <c r="M381">
        <f t="shared" si="31"/>
        <v>1</v>
      </c>
      <c r="N381">
        <f t="shared" si="32"/>
        <v>1</v>
      </c>
      <c r="O381">
        <f t="shared" si="33"/>
        <v>1</v>
      </c>
      <c r="P381">
        <f t="shared" si="34"/>
        <v>26</v>
      </c>
      <c r="Q381">
        <f>VLOOKUP(C381,Locs!A:C,3,0)</f>
        <v>22</v>
      </c>
      <c r="R381">
        <f>VLOOKUP(C381,Locs!A:F,6,0)</f>
        <v>0</v>
      </c>
      <c r="S381" t="s">
        <v>590</v>
      </c>
      <c r="T381">
        <v>26</v>
      </c>
    </row>
    <row r="382" spans="2:20" x14ac:dyDescent="0.45">
      <c r="B382" t="str">
        <f t="shared" si="35"/>
        <v>task_id_743.dfy-3</v>
      </c>
      <c r="C382" t="s">
        <v>78</v>
      </c>
      <c r="D382">
        <v>3</v>
      </c>
      <c r="E382">
        <v>-1</v>
      </c>
      <c r="F382">
        <v>21.255400000000002</v>
      </c>
      <c r="G382">
        <v>0.29370000000000002</v>
      </c>
      <c r="H382">
        <v>21.253599999999999</v>
      </c>
      <c r="I382">
        <v>-1</v>
      </c>
      <c r="J382">
        <v>-1</v>
      </c>
      <c r="K382">
        <v>-1</v>
      </c>
      <c r="L382">
        <f t="shared" si="30"/>
        <v>2</v>
      </c>
      <c r="M382">
        <f t="shared" si="31"/>
        <v>1</v>
      </c>
      <c r="N382">
        <f t="shared" si="32"/>
        <v>1</v>
      </c>
      <c r="O382">
        <f t="shared" si="33"/>
        <v>1</v>
      </c>
      <c r="P382">
        <f t="shared" si="34"/>
        <v>29</v>
      </c>
      <c r="Q382">
        <f>VLOOKUP(C382,Locs!A:C,3,0)</f>
        <v>22</v>
      </c>
      <c r="R382">
        <f>VLOOKUP(C382,Locs!A:F,6,0)</f>
        <v>0</v>
      </c>
      <c r="S382" t="s">
        <v>591</v>
      </c>
      <c r="T382">
        <v>29</v>
      </c>
    </row>
    <row r="383" spans="2:20" x14ac:dyDescent="0.45">
      <c r="B383" t="str">
        <f t="shared" si="35"/>
        <v>task_id_751.dfy-1</v>
      </c>
      <c r="C383" t="s">
        <v>79</v>
      </c>
      <c r="D383">
        <v>1</v>
      </c>
      <c r="E383">
        <v>0</v>
      </c>
      <c r="F383">
        <v>14.7186</v>
      </c>
      <c r="G383">
        <v>1.7356</v>
      </c>
      <c r="H383">
        <v>14.6927</v>
      </c>
      <c r="I383">
        <v>1</v>
      </c>
      <c r="J383">
        <v>0</v>
      </c>
      <c r="K383">
        <v>0</v>
      </c>
      <c r="L383">
        <f t="shared" si="30"/>
        <v>0</v>
      </c>
      <c r="M383">
        <f t="shared" si="31"/>
        <v>0</v>
      </c>
      <c r="N383">
        <f t="shared" si="32"/>
        <v>0</v>
      </c>
      <c r="O383">
        <f t="shared" si="33"/>
        <v>0</v>
      </c>
      <c r="P383">
        <f t="shared" si="34"/>
        <v>36</v>
      </c>
      <c r="Q383">
        <f>VLOOKUP(C383,Locs!A:C,3,0)</f>
        <v>31</v>
      </c>
      <c r="R383">
        <f>VLOOKUP(C383,Locs!A:F,6,0)</f>
        <v>1</v>
      </c>
      <c r="S383" t="s">
        <v>592</v>
      </c>
      <c r="T383">
        <v>36</v>
      </c>
    </row>
    <row r="384" spans="2:20" x14ac:dyDescent="0.45">
      <c r="B384" t="str">
        <f t="shared" si="35"/>
        <v>task_id_751.dfy-2</v>
      </c>
      <c r="C384" t="s">
        <v>79</v>
      </c>
      <c r="D384">
        <v>2</v>
      </c>
      <c r="E384">
        <v>0</v>
      </c>
      <c r="F384">
        <v>13.039300000000001</v>
      </c>
      <c r="G384">
        <v>1.7161</v>
      </c>
      <c r="H384">
        <v>13.0374</v>
      </c>
      <c r="I384">
        <v>1</v>
      </c>
      <c r="J384">
        <v>0</v>
      </c>
      <c r="K384">
        <v>0</v>
      </c>
      <c r="L384">
        <f t="shared" si="30"/>
        <v>0</v>
      </c>
      <c r="M384">
        <f t="shared" si="31"/>
        <v>0</v>
      </c>
      <c r="N384">
        <f t="shared" si="32"/>
        <v>0</v>
      </c>
      <c r="O384">
        <f t="shared" si="33"/>
        <v>0</v>
      </c>
      <c r="P384">
        <f t="shared" si="34"/>
        <v>38</v>
      </c>
      <c r="Q384">
        <f>VLOOKUP(C384,Locs!A:C,3,0)</f>
        <v>31</v>
      </c>
      <c r="R384">
        <f>VLOOKUP(C384,Locs!A:F,6,0)</f>
        <v>1</v>
      </c>
      <c r="S384" t="s">
        <v>593</v>
      </c>
      <c r="T384">
        <v>38</v>
      </c>
    </row>
    <row r="385" spans="2:20" x14ac:dyDescent="0.45">
      <c r="B385" t="str">
        <f t="shared" si="35"/>
        <v>task_id_751.dfy-3</v>
      </c>
      <c r="C385" t="s">
        <v>79</v>
      </c>
      <c r="D385">
        <v>3</v>
      </c>
      <c r="E385">
        <v>0</v>
      </c>
      <c r="F385">
        <v>15.9361</v>
      </c>
      <c r="G385">
        <v>1.6936</v>
      </c>
      <c r="H385">
        <v>15.934799999999999</v>
      </c>
      <c r="I385">
        <v>1</v>
      </c>
      <c r="J385">
        <v>0</v>
      </c>
      <c r="K385">
        <v>0</v>
      </c>
      <c r="L385">
        <f t="shared" si="30"/>
        <v>0</v>
      </c>
      <c r="M385">
        <f t="shared" si="31"/>
        <v>0</v>
      </c>
      <c r="N385">
        <f t="shared" si="32"/>
        <v>0</v>
      </c>
      <c r="O385">
        <f t="shared" si="33"/>
        <v>0</v>
      </c>
      <c r="P385">
        <f t="shared" si="34"/>
        <v>33</v>
      </c>
      <c r="Q385">
        <f>VLOOKUP(C385,Locs!A:C,3,0)</f>
        <v>31</v>
      </c>
      <c r="R385">
        <f>VLOOKUP(C385,Locs!A:F,6,0)</f>
        <v>1</v>
      </c>
      <c r="S385" t="s">
        <v>594</v>
      </c>
      <c r="T385">
        <v>33</v>
      </c>
    </row>
    <row r="386" spans="2:20" x14ac:dyDescent="0.45">
      <c r="B386" t="str">
        <f t="shared" si="35"/>
        <v>task_id_751.dfy-4</v>
      </c>
      <c r="C386" t="s">
        <v>79</v>
      </c>
      <c r="D386">
        <v>4</v>
      </c>
      <c r="E386">
        <v>0</v>
      </c>
      <c r="F386">
        <v>38.118899999999996</v>
      </c>
      <c r="G386">
        <v>3.0365000000000002</v>
      </c>
      <c r="H386">
        <v>38.097900000000003</v>
      </c>
      <c r="I386">
        <v>1</v>
      </c>
      <c r="J386">
        <v>0</v>
      </c>
      <c r="K386">
        <v>0</v>
      </c>
      <c r="L386">
        <f t="shared" si="30"/>
        <v>0</v>
      </c>
      <c r="M386">
        <f t="shared" si="31"/>
        <v>0</v>
      </c>
      <c r="N386">
        <f t="shared" si="32"/>
        <v>0</v>
      </c>
      <c r="O386">
        <f t="shared" si="33"/>
        <v>0</v>
      </c>
      <c r="P386">
        <f t="shared" si="34"/>
        <v>51</v>
      </c>
      <c r="Q386">
        <f>VLOOKUP(C386,Locs!A:C,3,0)</f>
        <v>31</v>
      </c>
      <c r="R386">
        <f>VLOOKUP(C386,Locs!A:F,6,0)</f>
        <v>1</v>
      </c>
      <c r="S386" t="s">
        <v>1150</v>
      </c>
      <c r="T386">
        <v>51</v>
      </c>
    </row>
    <row r="387" spans="2:20" x14ac:dyDescent="0.45">
      <c r="B387" t="str">
        <f t="shared" si="35"/>
        <v>task_id_751.dfy-5</v>
      </c>
      <c r="C387" t="s">
        <v>79</v>
      </c>
      <c r="D387">
        <v>5</v>
      </c>
      <c r="E387">
        <v>0</v>
      </c>
      <c r="F387">
        <v>20.595099999999999</v>
      </c>
      <c r="G387">
        <v>2.3075999999999999</v>
      </c>
      <c r="H387">
        <v>20.5928</v>
      </c>
      <c r="I387">
        <v>1</v>
      </c>
      <c r="J387">
        <v>0</v>
      </c>
      <c r="K387">
        <v>0</v>
      </c>
      <c r="L387">
        <f t="shared" ref="L387:L450" si="36">COUNTIFS(C:C,C387,E:E,1)</f>
        <v>0</v>
      </c>
      <c r="M387">
        <f t="shared" ref="M387:M450" si="37">_xlfn.MINIFS(D:D,C:C,C387,E:E,1)</f>
        <v>0</v>
      </c>
      <c r="N387">
        <f t="shared" ref="N387:N450" si="38">CHOOSE(L387+1,0,2/3,1,1)</f>
        <v>0</v>
      </c>
      <c r="O387">
        <f t="shared" ref="O387:O450" si="39">IF(L387&gt;0,1,0)</f>
        <v>0</v>
      </c>
      <c r="P387">
        <f t="shared" ref="P387:P450" si="40">VLOOKUP(LEFT(C387,LEN(C387)-4)&amp;"_"&amp;D387&amp;"_llm.dfy",S:T,2,0)</f>
        <v>39</v>
      </c>
      <c r="Q387">
        <f>VLOOKUP(C387,Locs!A:C,3,0)</f>
        <v>31</v>
      </c>
      <c r="R387">
        <f>VLOOKUP(C387,Locs!A:F,6,0)</f>
        <v>1</v>
      </c>
      <c r="S387" t="s">
        <v>1151</v>
      </c>
      <c r="T387">
        <v>39</v>
      </c>
    </row>
    <row r="388" spans="2:20" x14ac:dyDescent="0.45">
      <c r="B388" t="str">
        <f t="shared" si="35"/>
        <v>task_id_755.dfy-1</v>
      </c>
      <c r="C388" t="s">
        <v>80</v>
      </c>
      <c r="D388">
        <v>1</v>
      </c>
      <c r="E388">
        <v>0</v>
      </c>
      <c r="F388">
        <v>15.1876</v>
      </c>
      <c r="G388">
        <v>0.93910000000000005</v>
      </c>
      <c r="H388">
        <v>15.1645</v>
      </c>
      <c r="I388">
        <v>1</v>
      </c>
      <c r="J388">
        <v>0</v>
      </c>
      <c r="K388">
        <v>0</v>
      </c>
      <c r="L388">
        <f t="shared" si="36"/>
        <v>0</v>
      </c>
      <c r="M388">
        <f t="shared" si="37"/>
        <v>0</v>
      </c>
      <c r="N388">
        <f t="shared" si="38"/>
        <v>0</v>
      </c>
      <c r="O388">
        <f t="shared" si="39"/>
        <v>0</v>
      </c>
      <c r="P388">
        <f t="shared" si="40"/>
        <v>47</v>
      </c>
      <c r="Q388">
        <f>VLOOKUP(C388,Locs!A:C,3,0)</f>
        <v>38</v>
      </c>
      <c r="R388">
        <f>VLOOKUP(C388,Locs!A:F,6,0)</f>
        <v>1</v>
      </c>
      <c r="S388" t="s">
        <v>595</v>
      </c>
      <c r="T388">
        <v>47</v>
      </c>
    </row>
    <row r="389" spans="2:20" x14ac:dyDescent="0.45">
      <c r="B389" t="str">
        <f t="shared" si="35"/>
        <v>task_id_755.dfy-2</v>
      </c>
      <c r="C389" t="s">
        <v>80</v>
      </c>
      <c r="D389">
        <v>2</v>
      </c>
      <c r="E389">
        <v>0</v>
      </c>
      <c r="F389">
        <v>20.3644</v>
      </c>
      <c r="G389">
        <v>0.88900000000000001</v>
      </c>
      <c r="H389">
        <v>20.3626</v>
      </c>
      <c r="I389">
        <v>1</v>
      </c>
      <c r="J389">
        <v>0</v>
      </c>
      <c r="K389">
        <v>0</v>
      </c>
      <c r="L389">
        <f t="shared" si="36"/>
        <v>0</v>
      </c>
      <c r="M389">
        <f t="shared" si="37"/>
        <v>0</v>
      </c>
      <c r="N389">
        <f t="shared" si="38"/>
        <v>0</v>
      </c>
      <c r="O389">
        <f t="shared" si="39"/>
        <v>0</v>
      </c>
      <c r="P389">
        <f t="shared" si="40"/>
        <v>43</v>
      </c>
      <c r="Q389">
        <f>VLOOKUP(C389,Locs!A:C,3,0)</f>
        <v>38</v>
      </c>
      <c r="R389">
        <f>VLOOKUP(C389,Locs!A:F,6,0)</f>
        <v>1</v>
      </c>
      <c r="S389" t="s">
        <v>596</v>
      </c>
      <c r="T389">
        <v>43</v>
      </c>
    </row>
    <row r="390" spans="2:20" x14ac:dyDescent="0.45">
      <c r="B390" t="str">
        <f t="shared" si="35"/>
        <v>task_id_755.dfy-3</v>
      </c>
      <c r="C390" t="s">
        <v>80</v>
      </c>
      <c r="D390">
        <v>3</v>
      </c>
      <c r="E390">
        <v>0</v>
      </c>
      <c r="F390">
        <v>18.378499999999999</v>
      </c>
      <c r="G390">
        <v>0.98109999999999997</v>
      </c>
      <c r="H390">
        <v>18.3766</v>
      </c>
      <c r="I390">
        <v>1</v>
      </c>
      <c r="J390">
        <v>0</v>
      </c>
      <c r="K390">
        <v>0</v>
      </c>
      <c r="L390">
        <f t="shared" si="36"/>
        <v>0</v>
      </c>
      <c r="M390">
        <f t="shared" si="37"/>
        <v>0</v>
      </c>
      <c r="N390">
        <f t="shared" si="38"/>
        <v>0</v>
      </c>
      <c r="O390">
        <f t="shared" si="39"/>
        <v>0</v>
      </c>
      <c r="P390">
        <f t="shared" si="40"/>
        <v>44</v>
      </c>
      <c r="Q390">
        <f>VLOOKUP(C390,Locs!A:C,3,0)</f>
        <v>38</v>
      </c>
      <c r="R390">
        <f>VLOOKUP(C390,Locs!A:F,6,0)</f>
        <v>1</v>
      </c>
      <c r="S390" t="s">
        <v>597</v>
      </c>
      <c r="T390">
        <v>44</v>
      </c>
    </row>
    <row r="391" spans="2:20" x14ac:dyDescent="0.45">
      <c r="B391" t="str">
        <f t="shared" ref="B391:B454" si="41">C391&amp;"-"&amp;D391</f>
        <v>task_id_755.dfy-4</v>
      </c>
      <c r="C391" t="s">
        <v>80</v>
      </c>
      <c r="D391">
        <v>4</v>
      </c>
      <c r="E391">
        <v>0</v>
      </c>
      <c r="F391">
        <v>34.747199999999999</v>
      </c>
      <c r="G391">
        <v>1.3727</v>
      </c>
      <c r="H391">
        <v>34.726399999999998</v>
      </c>
      <c r="I391">
        <v>1</v>
      </c>
      <c r="J391">
        <v>0</v>
      </c>
      <c r="K391">
        <v>0</v>
      </c>
      <c r="L391">
        <f t="shared" si="36"/>
        <v>0</v>
      </c>
      <c r="M391">
        <f t="shared" si="37"/>
        <v>0</v>
      </c>
      <c r="N391">
        <f t="shared" si="38"/>
        <v>0</v>
      </c>
      <c r="O391">
        <f t="shared" si="39"/>
        <v>0</v>
      </c>
      <c r="P391">
        <f t="shared" si="40"/>
        <v>44</v>
      </c>
      <c r="Q391">
        <f>VLOOKUP(C391,Locs!A:C,3,0)</f>
        <v>38</v>
      </c>
      <c r="R391">
        <f>VLOOKUP(C391,Locs!A:F,6,0)</f>
        <v>1</v>
      </c>
      <c r="S391" t="s">
        <v>1007</v>
      </c>
      <c r="T391">
        <v>44</v>
      </c>
    </row>
    <row r="392" spans="2:20" x14ac:dyDescent="0.45">
      <c r="B392" t="str">
        <f t="shared" si="41"/>
        <v>task_id_755.dfy-5</v>
      </c>
      <c r="C392" t="s">
        <v>80</v>
      </c>
      <c r="D392">
        <v>5</v>
      </c>
      <c r="E392">
        <v>0</v>
      </c>
      <c r="F392">
        <v>23.2256</v>
      </c>
      <c r="G392">
        <v>1.3775999999999999</v>
      </c>
      <c r="H392">
        <v>23.222999999999999</v>
      </c>
      <c r="I392">
        <v>1</v>
      </c>
      <c r="J392">
        <v>0</v>
      </c>
      <c r="K392">
        <v>0</v>
      </c>
      <c r="L392">
        <f t="shared" si="36"/>
        <v>0</v>
      </c>
      <c r="M392">
        <f t="shared" si="37"/>
        <v>0</v>
      </c>
      <c r="N392">
        <f t="shared" si="38"/>
        <v>0</v>
      </c>
      <c r="O392">
        <f t="shared" si="39"/>
        <v>0</v>
      </c>
      <c r="P392">
        <f t="shared" si="40"/>
        <v>49</v>
      </c>
      <c r="Q392">
        <f>VLOOKUP(C392,Locs!A:C,3,0)</f>
        <v>38</v>
      </c>
      <c r="R392">
        <f>VLOOKUP(C392,Locs!A:F,6,0)</f>
        <v>1</v>
      </c>
      <c r="S392" t="s">
        <v>1008</v>
      </c>
      <c r="T392">
        <v>49</v>
      </c>
    </row>
    <row r="393" spans="2:20" x14ac:dyDescent="0.45">
      <c r="B393" t="str">
        <f t="shared" si="41"/>
        <v>task_id_760.dfy-1</v>
      </c>
      <c r="C393" t="s">
        <v>81</v>
      </c>
      <c r="D393">
        <v>1</v>
      </c>
      <c r="E393">
        <v>0</v>
      </c>
      <c r="F393">
        <v>13.019</v>
      </c>
      <c r="G393">
        <v>0.87960000000000005</v>
      </c>
      <c r="H393">
        <v>12.9976</v>
      </c>
      <c r="I393">
        <v>1</v>
      </c>
      <c r="J393">
        <v>0</v>
      </c>
      <c r="K393">
        <v>0</v>
      </c>
      <c r="L393">
        <f t="shared" si="36"/>
        <v>0</v>
      </c>
      <c r="M393">
        <f t="shared" si="37"/>
        <v>0</v>
      </c>
      <c r="N393">
        <f t="shared" si="38"/>
        <v>0</v>
      </c>
      <c r="O393">
        <f t="shared" si="39"/>
        <v>0</v>
      </c>
      <c r="P393">
        <f t="shared" si="40"/>
        <v>31</v>
      </c>
      <c r="Q393">
        <f>VLOOKUP(C393,Locs!A:C,3,0)</f>
        <v>28</v>
      </c>
      <c r="R393">
        <f>VLOOKUP(C393,Locs!A:F,6,0)</f>
        <v>1</v>
      </c>
      <c r="S393" t="s">
        <v>598</v>
      </c>
      <c r="T393">
        <v>31</v>
      </c>
    </row>
    <row r="394" spans="2:20" x14ac:dyDescent="0.45">
      <c r="B394" t="str">
        <f t="shared" si="41"/>
        <v>task_id_760.dfy-2</v>
      </c>
      <c r="C394" t="s">
        <v>81</v>
      </c>
      <c r="D394">
        <v>2</v>
      </c>
      <c r="E394">
        <v>0</v>
      </c>
      <c r="F394">
        <v>7.96</v>
      </c>
      <c r="G394">
        <v>0.88580000000000003</v>
      </c>
      <c r="H394">
        <v>7.9581999999999997</v>
      </c>
      <c r="I394">
        <v>1</v>
      </c>
      <c r="J394">
        <v>0</v>
      </c>
      <c r="K394">
        <v>0</v>
      </c>
      <c r="L394">
        <f t="shared" si="36"/>
        <v>0</v>
      </c>
      <c r="M394">
        <f t="shared" si="37"/>
        <v>0</v>
      </c>
      <c r="N394">
        <f t="shared" si="38"/>
        <v>0</v>
      </c>
      <c r="O394">
        <f t="shared" si="39"/>
        <v>0</v>
      </c>
      <c r="P394">
        <f t="shared" si="40"/>
        <v>26</v>
      </c>
      <c r="Q394">
        <f>VLOOKUP(C394,Locs!A:C,3,0)</f>
        <v>28</v>
      </c>
      <c r="R394">
        <f>VLOOKUP(C394,Locs!A:F,6,0)</f>
        <v>1</v>
      </c>
      <c r="S394" t="s">
        <v>599</v>
      </c>
      <c r="T394">
        <v>26</v>
      </c>
    </row>
    <row r="395" spans="2:20" x14ac:dyDescent="0.45">
      <c r="B395" t="str">
        <f t="shared" si="41"/>
        <v>task_id_760.dfy-3</v>
      </c>
      <c r="C395" t="s">
        <v>81</v>
      </c>
      <c r="D395">
        <v>3</v>
      </c>
      <c r="E395">
        <v>0</v>
      </c>
      <c r="F395">
        <v>10.5868</v>
      </c>
      <c r="G395">
        <v>0.91610000000000003</v>
      </c>
      <c r="H395">
        <v>10.5848</v>
      </c>
      <c r="I395">
        <v>1</v>
      </c>
      <c r="J395">
        <v>0</v>
      </c>
      <c r="K395">
        <v>0</v>
      </c>
      <c r="L395">
        <f t="shared" si="36"/>
        <v>0</v>
      </c>
      <c r="M395">
        <f t="shared" si="37"/>
        <v>0</v>
      </c>
      <c r="N395">
        <f t="shared" si="38"/>
        <v>0</v>
      </c>
      <c r="O395">
        <f t="shared" si="39"/>
        <v>0</v>
      </c>
      <c r="P395">
        <f t="shared" si="40"/>
        <v>33</v>
      </c>
      <c r="Q395">
        <f>VLOOKUP(C395,Locs!A:C,3,0)</f>
        <v>28</v>
      </c>
      <c r="R395">
        <f>VLOOKUP(C395,Locs!A:F,6,0)</f>
        <v>1</v>
      </c>
      <c r="S395" t="s">
        <v>600</v>
      </c>
      <c r="T395">
        <v>33</v>
      </c>
    </row>
    <row r="396" spans="2:20" x14ac:dyDescent="0.45">
      <c r="B396" t="str">
        <f t="shared" si="41"/>
        <v>task_id_760.dfy-4</v>
      </c>
      <c r="C396" t="s">
        <v>81</v>
      </c>
      <c r="D396">
        <v>4</v>
      </c>
      <c r="E396">
        <v>0</v>
      </c>
      <c r="F396">
        <v>16.133500000000002</v>
      </c>
      <c r="G396">
        <v>1.3116000000000001</v>
      </c>
      <c r="H396">
        <v>16.129200000000001</v>
      </c>
      <c r="I396">
        <v>1</v>
      </c>
      <c r="J396">
        <v>0</v>
      </c>
      <c r="K396">
        <v>0</v>
      </c>
      <c r="L396">
        <f t="shared" si="36"/>
        <v>0</v>
      </c>
      <c r="M396">
        <f t="shared" si="37"/>
        <v>0</v>
      </c>
      <c r="N396">
        <f t="shared" si="38"/>
        <v>0</v>
      </c>
      <c r="O396">
        <f t="shared" si="39"/>
        <v>0</v>
      </c>
      <c r="P396">
        <f t="shared" si="40"/>
        <v>29</v>
      </c>
      <c r="Q396">
        <f>VLOOKUP(C396,Locs!A:C,3,0)</f>
        <v>28</v>
      </c>
      <c r="R396">
        <f>VLOOKUP(C396,Locs!A:F,6,0)</f>
        <v>1</v>
      </c>
      <c r="S396" t="s">
        <v>743</v>
      </c>
      <c r="T396">
        <v>29</v>
      </c>
    </row>
    <row r="397" spans="2:20" x14ac:dyDescent="0.45">
      <c r="B397" t="str">
        <f t="shared" si="41"/>
        <v>task_id_760.dfy-5</v>
      </c>
      <c r="C397" t="s">
        <v>81</v>
      </c>
      <c r="D397">
        <v>5</v>
      </c>
      <c r="E397">
        <v>0</v>
      </c>
      <c r="F397">
        <v>24.636199999999999</v>
      </c>
      <c r="G397">
        <v>1.2876000000000001</v>
      </c>
      <c r="H397">
        <v>24.633700000000001</v>
      </c>
      <c r="I397">
        <v>1</v>
      </c>
      <c r="J397">
        <v>0</v>
      </c>
      <c r="K397">
        <v>0</v>
      </c>
      <c r="L397">
        <f t="shared" si="36"/>
        <v>0</v>
      </c>
      <c r="M397">
        <f t="shared" si="37"/>
        <v>0</v>
      </c>
      <c r="N397">
        <f t="shared" si="38"/>
        <v>0</v>
      </c>
      <c r="O397">
        <f t="shared" si="39"/>
        <v>0</v>
      </c>
      <c r="P397">
        <f t="shared" si="40"/>
        <v>30</v>
      </c>
      <c r="Q397">
        <f>VLOOKUP(C397,Locs!A:C,3,0)</f>
        <v>28</v>
      </c>
      <c r="R397">
        <f>VLOOKUP(C397,Locs!A:F,6,0)</f>
        <v>1</v>
      </c>
      <c r="S397" t="s">
        <v>744</v>
      </c>
      <c r="T397">
        <v>30</v>
      </c>
    </row>
    <row r="398" spans="2:20" x14ac:dyDescent="0.45">
      <c r="B398" t="str">
        <f t="shared" si="41"/>
        <v>task_id_769.dfy-1</v>
      </c>
      <c r="C398" t="s">
        <v>82</v>
      </c>
      <c r="D398">
        <v>1</v>
      </c>
      <c r="E398">
        <v>1</v>
      </c>
      <c r="F398">
        <v>8.8798999999999992</v>
      </c>
      <c r="G398">
        <v>1.6595</v>
      </c>
      <c r="H398">
        <v>8.8553999999999995</v>
      </c>
      <c r="I398">
        <v>1</v>
      </c>
      <c r="J398">
        <v>1</v>
      </c>
      <c r="K398">
        <v>1</v>
      </c>
      <c r="L398">
        <f t="shared" si="36"/>
        <v>2</v>
      </c>
      <c r="M398">
        <f t="shared" si="37"/>
        <v>1</v>
      </c>
      <c r="N398">
        <f t="shared" si="38"/>
        <v>1</v>
      </c>
      <c r="O398">
        <f t="shared" si="39"/>
        <v>1</v>
      </c>
      <c r="P398">
        <f t="shared" si="40"/>
        <v>35</v>
      </c>
      <c r="Q398">
        <f>VLOOKUP(C398,Locs!A:C,3,0)</f>
        <v>33</v>
      </c>
      <c r="R398">
        <f>VLOOKUP(C398,Locs!A:F,6,0)</f>
        <v>2</v>
      </c>
      <c r="S398" t="s">
        <v>601</v>
      </c>
      <c r="T398">
        <v>35</v>
      </c>
    </row>
    <row r="399" spans="2:20" x14ac:dyDescent="0.45">
      <c r="B399" t="str">
        <f t="shared" si="41"/>
        <v>task_id_769.dfy-2</v>
      </c>
      <c r="C399" t="s">
        <v>82</v>
      </c>
      <c r="D399">
        <v>2</v>
      </c>
      <c r="E399">
        <v>1</v>
      </c>
      <c r="F399">
        <v>26.740400000000001</v>
      </c>
      <c r="G399">
        <v>1.7701</v>
      </c>
      <c r="H399">
        <v>26.738299999999999</v>
      </c>
      <c r="I399">
        <v>1</v>
      </c>
      <c r="J399">
        <v>1</v>
      </c>
      <c r="K399">
        <v>1</v>
      </c>
      <c r="L399">
        <f t="shared" si="36"/>
        <v>2</v>
      </c>
      <c r="M399">
        <f t="shared" si="37"/>
        <v>1</v>
      </c>
      <c r="N399">
        <f t="shared" si="38"/>
        <v>1</v>
      </c>
      <c r="O399">
        <f t="shared" si="39"/>
        <v>1</v>
      </c>
      <c r="P399">
        <f t="shared" si="40"/>
        <v>36</v>
      </c>
      <c r="Q399">
        <f>VLOOKUP(C399,Locs!A:C,3,0)</f>
        <v>33</v>
      </c>
      <c r="R399">
        <f>VLOOKUP(C399,Locs!A:F,6,0)</f>
        <v>2</v>
      </c>
      <c r="S399" t="s">
        <v>602</v>
      </c>
      <c r="T399">
        <v>36</v>
      </c>
    </row>
    <row r="400" spans="2:20" x14ac:dyDescent="0.45">
      <c r="B400" t="str">
        <f t="shared" si="41"/>
        <v>task_id_769.dfy-3</v>
      </c>
      <c r="C400" t="s">
        <v>82</v>
      </c>
      <c r="D400">
        <v>3</v>
      </c>
      <c r="E400">
        <v>0</v>
      </c>
      <c r="F400">
        <v>22.117799999999999</v>
      </c>
      <c r="G400">
        <v>1.7233000000000001</v>
      </c>
      <c r="H400">
        <v>22.116299999999999</v>
      </c>
      <c r="I400">
        <v>-1</v>
      </c>
      <c r="J400">
        <v>0</v>
      </c>
      <c r="K400">
        <v>0</v>
      </c>
      <c r="L400">
        <f t="shared" si="36"/>
        <v>2</v>
      </c>
      <c r="M400">
        <f t="shared" si="37"/>
        <v>1</v>
      </c>
      <c r="N400">
        <f t="shared" si="38"/>
        <v>1</v>
      </c>
      <c r="O400">
        <f t="shared" si="39"/>
        <v>1</v>
      </c>
      <c r="P400">
        <f t="shared" si="40"/>
        <v>61</v>
      </c>
      <c r="Q400">
        <f>VLOOKUP(C400,Locs!A:C,3,0)</f>
        <v>33</v>
      </c>
      <c r="R400">
        <f>VLOOKUP(C400,Locs!A:F,6,0)</f>
        <v>2</v>
      </c>
      <c r="S400" t="s">
        <v>603</v>
      </c>
      <c r="T400">
        <v>61</v>
      </c>
    </row>
    <row r="401" spans="2:20" x14ac:dyDescent="0.45">
      <c r="B401" t="str">
        <f t="shared" si="41"/>
        <v>task_id_770.dfy-1</v>
      </c>
      <c r="C401" t="s">
        <v>83</v>
      </c>
      <c r="D401">
        <v>1</v>
      </c>
      <c r="E401">
        <v>1</v>
      </c>
      <c r="F401">
        <v>10.803900000000001</v>
      </c>
      <c r="G401">
        <v>1.4240999999999999</v>
      </c>
      <c r="H401">
        <v>10.784800000000001</v>
      </c>
      <c r="I401">
        <v>1</v>
      </c>
      <c r="J401">
        <v>1</v>
      </c>
      <c r="K401">
        <v>1</v>
      </c>
      <c r="L401">
        <f t="shared" si="36"/>
        <v>3</v>
      </c>
      <c r="M401">
        <f t="shared" si="37"/>
        <v>1</v>
      </c>
      <c r="N401">
        <f t="shared" si="38"/>
        <v>1</v>
      </c>
      <c r="O401">
        <f t="shared" si="39"/>
        <v>1</v>
      </c>
      <c r="P401">
        <f t="shared" si="40"/>
        <v>28</v>
      </c>
      <c r="Q401">
        <f>VLOOKUP(C401,Locs!A:C,3,0)</f>
        <v>23</v>
      </c>
      <c r="R401">
        <f>VLOOKUP(C401,Locs!A:F,6,0)</f>
        <v>0</v>
      </c>
      <c r="S401" t="s">
        <v>604</v>
      </c>
      <c r="T401">
        <v>28</v>
      </c>
    </row>
    <row r="402" spans="2:20" x14ac:dyDescent="0.45">
      <c r="B402" t="str">
        <f t="shared" si="41"/>
        <v>task_id_770.dfy-2</v>
      </c>
      <c r="C402" t="s">
        <v>83</v>
      </c>
      <c r="D402">
        <v>2</v>
      </c>
      <c r="E402">
        <v>1</v>
      </c>
      <c r="F402">
        <v>10.833399999999999</v>
      </c>
      <c r="G402">
        <v>1.6820999999999999</v>
      </c>
      <c r="H402">
        <v>10.831200000000001</v>
      </c>
      <c r="I402">
        <v>1</v>
      </c>
      <c r="J402">
        <v>1</v>
      </c>
      <c r="K402">
        <v>1</v>
      </c>
      <c r="L402">
        <f t="shared" si="36"/>
        <v>3</v>
      </c>
      <c r="M402">
        <f t="shared" si="37"/>
        <v>1</v>
      </c>
      <c r="N402">
        <f t="shared" si="38"/>
        <v>1</v>
      </c>
      <c r="O402">
        <f t="shared" si="39"/>
        <v>1</v>
      </c>
      <c r="P402">
        <f t="shared" si="40"/>
        <v>32</v>
      </c>
      <c r="Q402">
        <f>VLOOKUP(C402,Locs!A:C,3,0)</f>
        <v>23</v>
      </c>
      <c r="R402">
        <f>VLOOKUP(C402,Locs!A:F,6,0)</f>
        <v>0</v>
      </c>
      <c r="S402" t="s">
        <v>605</v>
      </c>
      <c r="T402">
        <v>32</v>
      </c>
    </row>
    <row r="403" spans="2:20" x14ac:dyDescent="0.45">
      <c r="B403" t="str">
        <f t="shared" si="41"/>
        <v>task_id_770.dfy-3</v>
      </c>
      <c r="C403" t="s">
        <v>83</v>
      </c>
      <c r="D403">
        <v>3</v>
      </c>
      <c r="E403">
        <v>1</v>
      </c>
      <c r="F403">
        <v>14.1267</v>
      </c>
      <c r="G403">
        <v>0.87849999999999995</v>
      </c>
      <c r="H403">
        <v>14.124700000000001</v>
      </c>
      <c r="I403">
        <v>1</v>
      </c>
      <c r="J403">
        <v>1</v>
      </c>
      <c r="K403">
        <v>1</v>
      </c>
      <c r="L403">
        <f t="shared" si="36"/>
        <v>3</v>
      </c>
      <c r="M403">
        <f t="shared" si="37"/>
        <v>1</v>
      </c>
      <c r="N403">
        <f t="shared" si="38"/>
        <v>1</v>
      </c>
      <c r="O403">
        <f t="shared" si="39"/>
        <v>1</v>
      </c>
      <c r="P403">
        <f t="shared" si="40"/>
        <v>28</v>
      </c>
      <c r="Q403">
        <f>VLOOKUP(C403,Locs!A:C,3,0)</f>
        <v>23</v>
      </c>
      <c r="R403">
        <f>VLOOKUP(C403,Locs!A:F,6,0)</f>
        <v>0</v>
      </c>
      <c r="S403" t="s">
        <v>606</v>
      </c>
      <c r="T403">
        <v>28</v>
      </c>
    </row>
    <row r="404" spans="2:20" x14ac:dyDescent="0.45">
      <c r="B404" t="str">
        <f t="shared" si="41"/>
        <v>task_id_775.dfy-1</v>
      </c>
      <c r="C404" t="s">
        <v>84</v>
      </c>
      <c r="D404">
        <v>1</v>
      </c>
      <c r="E404">
        <v>0</v>
      </c>
      <c r="F404">
        <v>21.749600000000001</v>
      </c>
      <c r="G404">
        <v>1.6922999999999999</v>
      </c>
      <c r="H404">
        <v>21.723099999999999</v>
      </c>
      <c r="I404">
        <v>1</v>
      </c>
      <c r="J404">
        <v>0</v>
      </c>
      <c r="K404">
        <v>0</v>
      </c>
      <c r="L404">
        <f t="shared" si="36"/>
        <v>0</v>
      </c>
      <c r="M404">
        <f t="shared" si="37"/>
        <v>0</v>
      </c>
      <c r="N404">
        <f t="shared" si="38"/>
        <v>0</v>
      </c>
      <c r="O404">
        <f t="shared" si="39"/>
        <v>0</v>
      </c>
      <c r="P404">
        <f t="shared" si="40"/>
        <v>26</v>
      </c>
      <c r="Q404">
        <f>VLOOKUP(C404,Locs!A:C,3,0)</f>
        <v>24</v>
      </c>
      <c r="R404">
        <f>VLOOKUP(C404,Locs!A:F,6,0)</f>
        <v>1</v>
      </c>
      <c r="S404" t="s">
        <v>607</v>
      </c>
      <c r="T404">
        <v>26</v>
      </c>
    </row>
    <row r="405" spans="2:20" x14ac:dyDescent="0.45">
      <c r="B405" t="str">
        <f t="shared" si="41"/>
        <v>task_id_775.dfy-2</v>
      </c>
      <c r="C405" t="s">
        <v>84</v>
      </c>
      <c r="D405">
        <v>2</v>
      </c>
      <c r="E405">
        <v>0</v>
      </c>
      <c r="F405">
        <v>12.9444</v>
      </c>
      <c r="G405">
        <v>1.6924999999999999</v>
      </c>
      <c r="H405">
        <v>12.9429</v>
      </c>
      <c r="I405">
        <v>1</v>
      </c>
      <c r="J405">
        <v>0</v>
      </c>
      <c r="K405">
        <v>0</v>
      </c>
      <c r="L405">
        <f t="shared" si="36"/>
        <v>0</v>
      </c>
      <c r="M405">
        <f t="shared" si="37"/>
        <v>0</v>
      </c>
      <c r="N405">
        <f t="shared" si="38"/>
        <v>0</v>
      </c>
      <c r="O405">
        <f t="shared" si="39"/>
        <v>0</v>
      </c>
      <c r="P405">
        <f t="shared" si="40"/>
        <v>27</v>
      </c>
      <c r="Q405">
        <f>VLOOKUP(C405,Locs!A:C,3,0)</f>
        <v>24</v>
      </c>
      <c r="R405">
        <f>VLOOKUP(C405,Locs!A:F,6,0)</f>
        <v>1</v>
      </c>
      <c r="S405" t="s">
        <v>608</v>
      </c>
      <c r="T405">
        <v>27</v>
      </c>
    </row>
    <row r="406" spans="2:20" x14ac:dyDescent="0.45">
      <c r="B406" t="str">
        <f t="shared" si="41"/>
        <v>task_id_775.dfy-3</v>
      </c>
      <c r="C406" t="s">
        <v>84</v>
      </c>
      <c r="D406">
        <v>3</v>
      </c>
      <c r="E406">
        <v>0</v>
      </c>
      <c r="F406">
        <v>9.2937999999999992</v>
      </c>
      <c r="G406">
        <v>1.6809000000000001</v>
      </c>
      <c r="H406">
        <v>9.2916000000000007</v>
      </c>
      <c r="I406">
        <v>1</v>
      </c>
      <c r="J406">
        <v>0</v>
      </c>
      <c r="K406">
        <v>0</v>
      </c>
      <c r="L406">
        <f t="shared" si="36"/>
        <v>0</v>
      </c>
      <c r="M406">
        <f t="shared" si="37"/>
        <v>0</v>
      </c>
      <c r="N406">
        <f t="shared" si="38"/>
        <v>0</v>
      </c>
      <c r="O406">
        <f t="shared" si="39"/>
        <v>0</v>
      </c>
      <c r="P406">
        <f t="shared" si="40"/>
        <v>24</v>
      </c>
      <c r="Q406">
        <f>VLOOKUP(C406,Locs!A:C,3,0)</f>
        <v>24</v>
      </c>
      <c r="R406">
        <f>VLOOKUP(C406,Locs!A:F,6,0)</f>
        <v>1</v>
      </c>
      <c r="S406" t="s">
        <v>609</v>
      </c>
      <c r="T406">
        <v>24</v>
      </c>
    </row>
    <row r="407" spans="2:20" x14ac:dyDescent="0.45">
      <c r="B407" t="str">
        <f t="shared" si="41"/>
        <v>task_id_775.dfy-4</v>
      </c>
      <c r="C407" t="s">
        <v>84</v>
      </c>
      <c r="D407">
        <v>4</v>
      </c>
      <c r="E407">
        <v>0</v>
      </c>
      <c r="F407">
        <v>22.960999999999999</v>
      </c>
      <c r="G407">
        <v>2.2393000000000001</v>
      </c>
      <c r="H407">
        <v>22.9572</v>
      </c>
      <c r="I407">
        <v>1</v>
      </c>
      <c r="J407">
        <v>0</v>
      </c>
      <c r="K407">
        <v>0</v>
      </c>
      <c r="L407">
        <f t="shared" si="36"/>
        <v>0</v>
      </c>
      <c r="M407">
        <f t="shared" si="37"/>
        <v>0</v>
      </c>
      <c r="N407">
        <f t="shared" si="38"/>
        <v>0</v>
      </c>
      <c r="O407">
        <f t="shared" si="39"/>
        <v>0</v>
      </c>
      <c r="P407">
        <f t="shared" si="40"/>
        <v>28</v>
      </c>
      <c r="Q407">
        <f>VLOOKUP(C407,Locs!A:C,3,0)</f>
        <v>24</v>
      </c>
      <c r="R407">
        <f>VLOOKUP(C407,Locs!A:F,6,0)</f>
        <v>1</v>
      </c>
      <c r="S407" t="s">
        <v>1018</v>
      </c>
      <c r="T407">
        <v>28</v>
      </c>
    </row>
    <row r="408" spans="2:20" x14ac:dyDescent="0.45">
      <c r="B408" t="str">
        <f t="shared" si="41"/>
        <v>task_id_775.dfy-5</v>
      </c>
      <c r="C408" t="s">
        <v>84</v>
      </c>
      <c r="D408">
        <v>5</v>
      </c>
      <c r="E408">
        <v>0</v>
      </c>
      <c r="F408">
        <v>29.574400000000001</v>
      </c>
      <c r="G408">
        <v>2.2155999999999998</v>
      </c>
      <c r="H408">
        <v>29.571899999999999</v>
      </c>
      <c r="I408">
        <v>1</v>
      </c>
      <c r="J408">
        <v>0</v>
      </c>
      <c r="K408">
        <v>0</v>
      </c>
      <c r="L408">
        <f t="shared" si="36"/>
        <v>0</v>
      </c>
      <c r="M408">
        <f t="shared" si="37"/>
        <v>0</v>
      </c>
      <c r="N408">
        <f t="shared" si="38"/>
        <v>0</v>
      </c>
      <c r="O408">
        <f t="shared" si="39"/>
        <v>0</v>
      </c>
      <c r="P408">
        <f t="shared" si="40"/>
        <v>25</v>
      </c>
      <c r="Q408">
        <f>VLOOKUP(C408,Locs!A:C,3,0)</f>
        <v>24</v>
      </c>
      <c r="R408">
        <f>VLOOKUP(C408,Locs!A:F,6,0)</f>
        <v>1</v>
      </c>
      <c r="S408" t="s">
        <v>1037</v>
      </c>
      <c r="T408">
        <v>25</v>
      </c>
    </row>
    <row r="409" spans="2:20" x14ac:dyDescent="0.45">
      <c r="B409" t="str">
        <f t="shared" si="41"/>
        <v>task_id_784.dfy-1</v>
      </c>
      <c r="C409" t="s">
        <v>85</v>
      </c>
      <c r="D409">
        <v>1</v>
      </c>
      <c r="E409">
        <v>0</v>
      </c>
      <c r="F409">
        <v>81.321700000000007</v>
      </c>
      <c r="G409">
        <v>1.7312000000000001</v>
      </c>
      <c r="H409">
        <v>81.3</v>
      </c>
      <c r="I409">
        <v>-1</v>
      </c>
      <c r="J409">
        <v>0</v>
      </c>
      <c r="K409">
        <v>0</v>
      </c>
      <c r="L409">
        <f t="shared" si="36"/>
        <v>0</v>
      </c>
      <c r="M409">
        <f t="shared" si="37"/>
        <v>0</v>
      </c>
      <c r="N409">
        <f t="shared" si="38"/>
        <v>0</v>
      </c>
      <c r="O409">
        <f t="shared" si="39"/>
        <v>0</v>
      </c>
      <c r="P409">
        <f t="shared" si="40"/>
        <v>111</v>
      </c>
      <c r="Q409">
        <f>VLOOKUP(C409,Locs!A:C,3,0)</f>
        <v>57</v>
      </c>
      <c r="R409">
        <f>VLOOKUP(C409,Locs!A:F,6,0)</f>
        <v>4</v>
      </c>
      <c r="S409" t="s">
        <v>610</v>
      </c>
      <c r="T409">
        <v>111</v>
      </c>
    </row>
    <row r="410" spans="2:20" x14ac:dyDescent="0.45">
      <c r="B410" t="str">
        <f t="shared" si="41"/>
        <v>task_id_784.dfy-2</v>
      </c>
      <c r="C410" t="s">
        <v>85</v>
      </c>
      <c r="D410">
        <v>2</v>
      </c>
      <c r="E410">
        <v>0</v>
      </c>
      <c r="F410">
        <v>81.595699999999994</v>
      </c>
      <c r="G410">
        <v>2.5285000000000002</v>
      </c>
      <c r="H410">
        <v>81.593000000000004</v>
      </c>
      <c r="I410">
        <v>-1</v>
      </c>
      <c r="J410">
        <v>0</v>
      </c>
      <c r="K410">
        <v>0</v>
      </c>
      <c r="L410">
        <f t="shared" si="36"/>
        <v>0</v>
      </c>
      <c r="M410">
        <f t="shared" si="37"/>
        <v>0</v>
      </c>
      <c r="N410">
        <f t="shared" si="38"/>
        <v>0</v>
      </c>
      <c r="O410">
        <f t="shared" si="39"/>
        <v>0</v>
      </c>
      <c r="P410">
        <f t="shared" si="40"/>
        <v>125</v>
      </c>
      <c r="Q410">
        <f>VLOOKUP(C410,Locs!A:C,3,0)</f>
        <v>57</v>
      </c>
      <c r="R410">
        <f>VLOOKUP(C410,Locs!A:F,6,0)</f>
        <v>4</v>
      </c>
      <c r="S410" t="s">
        <v>611</v>
      </c>
      <c r="T410">
        <v>125</v>
      </c>
    </row>
    <row r="411" spans="2:20" x14ac:dyDescent="0.45">
      <c r="B411" t="str">
        <f t="shared" si="41"/>
        <v>task_id_784.dfy-3</v>
      </c>
      <c r="C411" t="s">
        <v>85</v>
      </c>
      <c r="D411">
        <v>3</v>
      </c>
      <c r="E411">
        <v>0</v>
      </c>
      <c r="F411">
        <v>27.281700000000001</v>
      </c>
      <c r="G411">
        <v>1.7690999999999999</v>
      </c>
      <c r="H411">
        <v>27.279599999999999</v>
      </c>
      <c r="I411">
        <v>-1</v>
      </c>
      <c r="J411">
        <v>0</v>
      </c>
      <c r="K411">
        <v>0</v>
      </c>
      <c r="L411">
        <f t="shared" si="36"/>
        <v>0</v>
      </c>
      <c r="M411">
        <f t="shared" si="37"/>
        <v>0</v>
      </c>
      <c r="N411">
        <f t="shared" si="38"/>
        <v>0</v>
      </c>
      <c r="O411">
        <f t="shared" si="39"/>
        <v>0</v>
      </c>
      <c r="P411">
        <f t="shared" si="40"/>
        <v>52</v>
      </c>
      <c r="Q411">
        <f>VLOOKUP(C411,Locs!A:C,3,0)</f>
        <v>57</v>
      </c>
      <c r="R411">
        <f>VLOOKUP(C411,Locs!A:F,6,0)</f>
        <v>4</v>
      </c>
      <c r="S411" t="s">
        <v>612</v>
      </c>
      <c r="T411">
        <v>52</v>
      </c>
    </row>
    <row r="412" spans="2:20" x14ac:dyDescent="0.45">
      <c r="B412" t="str">
        <f t="shared" si="41"/>
        <v>task_id_784.dfy-4</v>
      </c>
      <c r="C412" t="s">
        <v>85</v>
      </c>
      <c r="D412">
        <v>4</v>
      </c>
      <c r="E412">
        <v>-1</v>
      </c>
      <c r="F412">
        <v>87.385900000000007</v>
      </c>
      <c r="G412">
        <v>0.42520000000000002</v>
      </c>
      <c r="H412">
        <v>87.382300000000001</v>
      </c>
      <c r="I412">
        <v>-1</v>
      </c>
      <c r="J412">
        <v>-1</v>
      </c>
      <c r="K412">
        <v>-1</v>
      </c>
      <c r="L412">
        <f t="shared" si="36"/>
        <v>0</v>
      </c>
      <c r="M412">
        <f t="shared" si="37"/>
        <v>0</v>
      </c>
      <c r="N412">
        <f t="shared" si="38"/>
        <v>0</v>
      </c>
      <c r="O412">
        <f t="shared" si="39"/>
        <v>0</v>
      </c>
      <c r="P412">
        <f t="shared" si="40"/>
        <v>81</v>
      </c>
      <c r="Q412">
        <f>VLOOKUP(C412,Locs!A:C,3,0)</f>
        <v>57</v>
      </c>
      <c r="R412">
        <f>VLOOKUP(C412,Locs!A:F,6,0)</f>
        <v>4</v>
      </c>
      <c r="S412" t="s">
        <v>1104</v>
      </c>
      <c r="T412">
        <v>81</v>
      </c>
    </row>
    <row r="413" spans="2:20" x14ac:dyDescent="0.45">
      <c r="B413" t="str">
        <f t="shared" si="41"/>
        <v>task_id_784.dfy-5</v>
      </c>
      <c r="C413" t="s">
        <v>85</v>
      </c>
      <c r="D413">
        <v>5</v>
      </c>
      <c r="E413">
        <v>-1</v>
      </c>
      <c r="F413">
        <v>93.882900000000006</v>
      </c>
      <c r="G413">
        <v>0.45290000000000002</v>
      </c>
      <c r="H413">
        <v>93.879900000000006</v>
      </c>
      <c r="I413">
        <v>-1</v>
      </c>
      <c r="J413">
        <v>-1</v>
      </c>
      <c r="K413">
        <v>-1</v>
      </c>
      <c r="L413">
        <f t="shared" si="36"/>
        <v>0</v>
      </c>
      <c r="M413">
        <f t="shared" si="37"/>
        <v>0</v>
      </c>
      <c r="N413">
        <f t="shared" si="38"/>
        <v>0</v>
      </c>
      <c r="O413">
        <f t="shared" si="39"/>
        <v>0</v>
      </c>
      <c r="P413">
        <f t="shared" si="40"/>
        <v>77</v>
      </c>
      <c r="Q413">
        <f>VLOOKUP(C413,Locs!A:C,3,0)</f>
        <v>57</v>
      </c>
      <c r="R413">
        <f>VLOOKUP(C413,Locs!A:F,6,0)</f>
        <v>4</v>
      </c>
      <c r="S413" t="s">
        <v>1105</v>
      </c>
      <c r="T413">
        <v>77</v>
      </c>
    </row>
    <row r="414" spans="2:20" x14ac:dyDescent="0.45">
      <c r="B414" t="str">
        <f t="shared" si="41"/>
        <v>task_id_790.dfy-1</v>
      </c>
      <c r="C414" t="s">
        <v>86</v>
      </c>
      <c r="D414">
        <v>1</v>
      </c>
      <c r="E414">
        <v>1</v>
      </c>
      <c r="F414">
        <v>9.1928999999999998</v>
      </c>
      <c r="G414">
        <v>1.6397999999999999</v>
      </c>
      <c r="H414">
        <v>9.1717999999999993</v>
      </c>
      <c r="I414">
        <v>1</v>
      </c>
      <c r="J414">
        <v>1</v>
      </c>
      <c r="K414">
        <v>1</v>
      </c>
      <c r="L414">
        <f t="shared" si="36"/>
        <v>3</v>
      </c>
      <c r="M414">
        <f t="shared" si="37"/>
        <v>1</v>
      </c>
      <c r="N414">
        <f t="shared" si="38"/>
        <v>1</v>
      </c>
      <c r="O414">
        <f t="shared" si="39"/>
        <v>1</v>
      </c>
      <c r="P414">
        <f t="shared" si="40"/>
        <v>32</v>
      </c>
      <c r="Q414">
        <f>VLOOKUP(C414,Locs!A:C,3,0)</f>
        <v>28</v>
      </c>
      <c r="R414">
        <f>VLOOKUP(C414,Locs!A:F,6,0)</f>
        <v>0</v>
      </c>
      <c r="S414" t="s">
        <v>613</v>
      </c>
      <c r="T414">
        <v>32</v>
      </c>
    </row>
    <row r="415" spans="2:20" x14ac:dyDescent="0.45">
      <c r="B415" t="str">
        <f t="shared" si="41"/>
        <v>task_id_790.dfy-2</v>
      </c>
      <c r="C415" t="s">
        <v>86</v>
      </c>
      <c r="D415">
        <v>2</v>
      </c>
      <c r="E415">
        <v>1</v>
      </c>
      <c r="F415">
        <v>20.819800000000001</v>
      </c>
      <c r="G415">
        <v>1.6597</v>
      </c>
      <c r="H415">
        <v>20.818000000000001</v>
      </c>
      <c r="I415">
        <v>1</v>
      </c>
      <c r="J415">
        <v>1</v>
      </c>
      <c r="K415">
        <v>1</v>
      </c>
      <c r="L415">
        <f t="shared" si="36"/>
        <v>3</v>
      </c>
      <c r="M415">
        <f t="shared" si="37"/>
        <v>1</v>
      </c>
      <c r="N415">
        <f t="shared" si="38"/>
        <v>1</v>
      </c>
      <c r="O415">
        <f t="shared" si="39"/>
        <v>1</v>
      </c>
      <c r="P415">
        <f t="shared" si="40"/>
        <v>31</v>
      </c>
      <c r="Q415">
        <f>VLOOKUP(C415,Locs!A:C,3,0)</f>
        <v>28</v>
      </c>
      <c r="R415">
        <f>VLOOKUP(C415,Locs!A:F,6,0)</f>
        <v>0</v>
      </c>
      <c r="S415" t="s">
        <v>614</v>
      </c>
      <c r="T415">
        <v>31</v>
      </c>
    </row>
    <row r="416" spans="2:20" x14ac:dyDescent="0.45">
      <c r="B416" t="str">
        <f t="shared" si="41"/>
        <v>task_id_790.dfy-3</v>
      </c>
      <c r="C416" t="s">
        <v>86</v>
      </c>
      <c r="D416">
        <v>3</v>
      </c>
      <c r="E416">
        <v>1</v>
      </c>
      <c r="F416">
        <v>15.595700000000001</v>
      </c>
      <c r="G416">
        <v>1.6407</v>
      </c>
      <c r="H416">
        <v>15.593999999999999</v>
      </c>
      <c r="I416">
        <v>1</v>
      </c>
      <c r="J416">
        <v>1</v>
      </c>
      <c r="K416">
        <v>1</v>
      </c>
      <c r="L416">
        <f t="shared" si="36"/>
        <v>3</v>
      </c>
      <c r="M416">
        <f t="shared" si="37"/>
        <v>1</v>
      </c>
      <c r="N416">
        <f t="shared" si="38"/>
        <v>1</v>
      </c>
      <c r="O416">
        <f t="shared" si="39"/>
        <v>1</v>
      </c>
      <c r="P416">
        <f t="shared" si="40"/>
        <v>31</v>
      </c>
      <c r="Q416">
        <f>VLOOKUP(C416,Locs!A:C,3,0)</f>
        <v>28</v>
      </c>
      <c r="R416">
        <f>VLOOKUP(C416,Locs!A:F,6,0)</f>
        <v>0</v>
      </c>
      <c r="S416" t="s">
        <v>615</v>
      </c>
      <c r="T416">
        <v>31</v>
      </c>
    </row>
    <row r="417" spans="2:20" x14ac:dyDescent="0.45">
      <c r="B417" t="str">
        <f t="shared" si="41"/>
        <v>task_id_793.dfy-1</v>
      </c>
      <c r="C417" t="s">
        <v>87</v>
      </c>
      <c r="D417">
        <v>1</v>
      </c>
      <c r="E417">
        <v>0</v>
      </c>
      <c r="F417">
        <v>20.362400000000001</v>
      </c>
      <c r="G417">
        <v>1.7299</v>
      </c>
      <c r="H417">
        <v>20.339099999999998</v>
      </c>
      <c r="I417">
        <v>1</v>
      </c>
      <c r="J417">
        <v>0</v>
      </c>
      <c r="K417">
        <v>0</v>
      </c>
      <c r="L417">
        <f t="shared" si="36"/>
        <v>0</v>
      </c>
      <c r="M417">
        <f t="shared" si="37"/>
        <v>0</v>
      </c>
      <c r="N417">
        <f t="shared" si="38"/>
        <v>0</v>
      </c>
      <c r="O417">
        <f t="shared" si="39"/>
        <v>0</v>
      </c>
      <c r="P417">
        <f t="shared" si="40"/>
        <v>49</v>
      </c>
      <c r="Q417">
        <f>VLOOKUP(C417,Locs!A:C,3,0)</f>
        <v>30</v>
      </c>
      <c r="R417">
        <f>VLOOKUP(C417,Locs!A:F,6,0)</f>
        <v>2</v>
      </c>
      <c r="S417" t="s">
        <v>616</v>
      </c>
      <c r="T417">
        <v>49</v>
      </c>
    </row>
    <row r="418" spans="2:20" x14ac:dyDescent="0.45">
      <c r="B418" t="str">
        <f t="shared" si="41"/>
        <v>task_id_793.dfy-2</v>
      </c>
      <c r="C418" t="s">
        <v>87</v>
      </c>
      <c r="D418">
        <v>2</v>
      </c>
      <c r="E418">
        <v>0</v>
      </c>
      <c r="F418">
        <v>20.132000000000001</v>
      </c>
      <c r="G418">
        <v>1.724</v>
      </c>
      <c r="H418">
        <v>20.129899999999999</v>
      </c>
      <c r="I418">
        <v>-1</v>
      </c>
      <c r="J418">
        <v>0</v>
      </c>
      <c r="K418">
        <v>0</v>
      </c>
      <c r="L418">
        <f t="shared" si="36"/>
        <v>0</v>
      </c>
      <c r="M418">
        <f t="shared" si="37"/>
        <v>0</v>
      </c>
      <c r="N418">
        <f t="shared" si="38"/>
        <v>0</v>
      </c>
      <c r="O418">
        <f t="shared" si="39"/>
        <v>0</v>
      </c>
      <c r="P418">
        <f t="shared" si="40"/>
        <v>68</v>
      </c>
      <c r="Q418">
        <f>VLOOKUP(C418,Locs!A:C,3,0)</f>
        <v>30</v>
      </c>
      <c r="R418">
        <f>VLOOKUP(C418,Locs!A:F,6,0)</f>
        <v>2</v>
      </c>
      <c r="S418" t="s">
        <v>617</v>
      </c>
      <c r="T418">
        <v>68</v>
      </c>
    </row>
    <row r="419" spans="2:20" x14ac:dyDescent="0.45">
      <c r="B419" t="str">
        <f t="shared" si="41"/>
        <v>task_id_793.dfy-3</v>
      </c>
      <c r="C419" t="s">
        <v>87</v>
      </c>
      <c r="D419">
        <v>3</v>
      </c>
      <c r="E419">
        <v>-1</v>
      </c>
      <c r="F419">
        <v>25.939900000000002</v>
      </c>
      <c r="G419">
        <v>0.28129999999999999</v>
      </c>
      <c r="H419">
        <v>25.938300000000002</v>
      </c>
      <c r="I419">
        <v>-1</v>
      </c>
      <c r="J419">
        <v>-1</v>
      </c>
      <c r="K419">
        <v>-1</v>
      </c>
      <c r="L419">
        <f t="shared" si="36"/>
        <v>0</v>
      </c>
      <c r="M419">
        <f t="shared" si="37"/>
        <v>0</v>
      </c>
      <c r="N419">
        <f t="shared" si="38"/>
        <v>0</v>
      </c>
      <c r="O419">
        <f t="shared" si="39"/>
        <v>0</v>
      </c>
      <c r="P419">
        <f t="shared" si="40"/>
        <v>67</v>
      </c>
      <c r="Q419">
        <f>VLOOKUP(C419,Locs!A:C,3,0)</f>
        <v>30</v>
      </c>
      <c r="R419">
        <f>VLOOKUP(C419,Locs!A:F,6,0)</f>
        <v>2</v>
      </c>
      <c r="S419" t="s">
        <v>618</v>
      </c>
      <c r="T419">
        <v>67</v>
      </c>
    </row>
    <row r="420" spans="2:20" x14ac:dyDescent="0.45">
      <c r="B420" t="str">
        <f t="shared" si="41"/>
        <v>task_id_793.dfy-4</v>
      </c>
      <c r="C420" t="s">
        <v>87</v>
      </c>
      <c r="D420">
        <v>4</v>
      </c>
      <c r="E420">
        <v>0</v>
      </c>
      <c r="F420">
        <v>22.798500000000001</v>
      </c>
      <c r="G420">
        <v>2.3079999999999998</v>
      </c>
      <c r="H420">
        <v>22.795500000000001</v>
      </c>
      <c r="I420">
        <v>1</v>
      </c>
      <c r="J420">
        <v>0</v>
      </c>
      <c r="K420">
        <v>0</v>
      </c>
      <c r="L420">
        <f t="shared" si="36"/>
        <v>0</v>
      </c>
      <c r="M420">
        <f t="shared" si="37"/>
        <v>0</v>
      </c>
      <c r="N420">
        <f t="shared" si="38"/>
        <v>0</v>
      </c>
      <c r="O420">
        <f t="shared" si="39"/>
        <v>0</v>
      </c>
      <c r="P420">
        <f t="shared" si="40"/>
        <v>38</v>
      </c>
      <c r="Q420">
        <f>VLOOKUP(C420,Locs!A:C,3,0)</f>
        <v>30</v>
      </c>
      <c r="R420">
        <f>VLOOKUP(C420,Locs!A:F,6,0)</f>
        <v>2</v>
      </c>
      <c r="S420" t="s">
        <v>746</v>
      </c>
      <c r="T420">
        <v>38</v>
      </c>
    </row>
    <row r="421" spans="2:20" x14ac:dyDescent="0.45">
      <c r="B421" t="str">
        <f t="shared" si="41"/>
        <v>task_id_793.dfy-5</v>
      </c>
      <c r="C421" t="s">
        <v>87</v>
      </c>
      <c r="D421">
        <v>5</v>
      </c>
      <c r="E421">
        <v>0</v>
      </c>
      <c r="F421">
        <v>16.944099999999999</v>
      </c>
      <c r="G421">
        <v>2.2833000000000001</v>
      </c>
      <c r="H421">
        <v>16.941600000000001</v>
      </c>
      <c r="I421">
        <v>1</v>
      </c>
      <c r="J421">
        <v>0</v>
      </c>
      <c r="K421">
        <v>0</v>
      </c>
      <c r="L421">
        <f t="shared" si="36"/>
        <v>0</v>
      </c>
      <c r="M421">
        <f t="shared" si="37"/>
        <v>0</v>
      </c>
      <c r="N421">
        <f t="shared" si="38"/>
        <v>0</v>
      </c>
      <c r="O421">
        <f t="shared" si="39"/>
        <v>0</v>
      </c>
      <c r="P421">
        <f t="shared" si="40"/>
        <v>46</v>
      </c>
      <c r="Q421">
        <f>VLOOKUP(C421,Locs!A:C,3,0)</f>
        <v>30</v>
      </c>
      <c r="R421">
        <f>VLOOKUP(C421,Locs!A:F,6,0)</f>
        <v>2</v>
      </c>
      <c r="S421" t="s">
        <v>747</v>
      </c>
      <c r="T421">
        <v>46</v>
      </c>
    </row>
    <row r="422" spans="2:20" x14ac:dyDescent="0.45">
      <c r="B422" t="str">
        <f t="shared" si="41"/>
        <v>task_id_798.dfy-1</v>
      </c>
      <c r="C422" t="s">
        <v>88</v>
      </c>
      <c r="D422">
        <v>1</v>
      </c>
      <c r="E422">
        <v>0</v>
      </c>
      <c r="F422">
        <v>5.9223999999999997</v>
      </c>
      <c r="G422">
        <v>1.7393000000000001</v>
      </c>
      <c r="H422">
        <v>5.9013</v>
      </c>
      <c r="I422">
        <v>-1</v>
      </c>
      <c r="J422">
        <v>0</v>
      </c>
      <c r="K422">
        <v>0</v>
      </c>
      <c r="L422">
        <f t="shared" si="36"/>
        <v>0</v>
      </c>
      <c r="M422">
        <f t="shared" si="37"/>
        <v>0</v>
      </c>
      <c r="N422">
        <f t="shared" si="38"/>
        <v>0</v>
      </c>
      <c r="O422">
        <f t="shared" si="39"/>
        <v>0</v>
      </c>
      <c r="P422">
        <f t="shared" si="40"/>
        <v>34</v>
      </c>
      <c r="Q422">
        <f>VLOOKUP(C422,Locs!A:C,3,0)</f>
        <v>35</v>
      </c>
      <c r="R422">
        <f>VLOOKUP(C422,Locs!A:F,6,0)</f>
        <v>0</v>
      </c>
      <c r="S422" t="s">
        <v>619</v>
      </c>
      <c r="T422">
        <v>34</v>
      </c>
    </row>
    <row r="423" spans="2:20" x14ac:dyDescent="0.45">
      <c r="B423" t="str">
        <f t="shared" si="41"/>
        <v>task_id_798.dfy-2</v>
      </c>
      <c r="C423" t="s">
        <v>88</v>
      </c>
      <c r="D423">
        <v>2</v>
      </c>
      <c r="E423">
        <v>0</v>
      </c>
      <c r="F423">
        <v>6.4673999999999996</v>
      </c>
      <c r="G423">
        <v>1.7042999999999999</v>
      </c>
      <c r="H423">
        <v>6.4654999999999996</v>
      </c>
      <c r="I423">
        <v>-1</v>
      </c>
      <c r="J423">
        <v>0</v>
      </c>
      <c r="K423">
        <v>0</v>
      </c>
      <c r="L423">
        <f t="shared" si="36"/>
        <v>0</v>
      </c>
      <c r="M423">
        <f t="shared" si="37"/>
        <v>0</v>
      </c>
      <c r="N423">
        <f t="shared" si="38"/>
        <v>0</v>
      </c>
      <c r="O423">
        <f t="shared" si="39"/>
        <v>0</v>
      </c>
      <c r="P423">
        <f t="shared" si="40"/>
        <v>34</v>
      </c>
      <c r="Q423">
        <f>VLOOKUP(C423,Locs!A:C,3,0)</f>
        <v>35</v>
      </c>
      <c r="R423">
        <f>VLOOKUP(C423,Locs!A:F,6,0)</f>
        <v>0</v>
      </c>
      <c r="S423" t="s">
        <v>620</v>
      </c>
      <c r="T423">
        <v>34</v>
      </c>
    </row>
    <row r="424" spans="2:20" x14ac:dyDescent="0.45">
      <c r="B424" t="str">
        <f t="shared" si="41"/>
        <v>task_id_798.dfy-3</v>
      </c>
      <c r="C424" t="s">
        <v>88</v>
      </c>
      <c r="D424">
        <v>3</v>
      </c>
      <c r="E424">
        <v>0</v>
      </c>
      <c r="F424">
        <v>7.4166999999999996</v>
      </c>
      <c r="G424">
        <v>1.728</v>
      </c>
      <c r="H424">
        <v>7.4149000000000003</v>
      </c>
      <c r="I424">
        <v>-1</v>
      </c>
      <c r="J424">
        <v>0</v>
      </c>
      <c r="K424">
        <v>0</v>
      </c>
      <c r="L424">
        <f t="shared" si="36"/>
        <v>0</v>
      </c>
      <c r="M424">
        <f t="shared" si="37"/>
        <v>0</v>
      </c>
      <c r="N424">
        <f t="shared" si="38"/>
        <v>0</v>
      </c>
      <c r="O424">
        <f t="shared" si="39"/>
        <v>0</v>
      </c>
      <c r="P424">
        <f t="shared" si="40"/>
        <v>33</v>
      </c>
      <c r="Q424">
        <f>VLOOKUP(C424,Locs!A:C,3,0)</f>
        <v>35</v>
      </c>
      <c r="R424">
        <f>VLOOKUP(C424,Locs!A:F,6,0)</f>
        <v>0</v>
      </c>
      <c r="S424" t="s">
        <v>621</v>
      </c>
      <c r="T424">
        <v>33</v>
      </c>
    </row>
    <row r="425" spans="2:20" x14ac:dyDescent="0.45">
      <c r="B425" t="str">
        <f t="shared" si="41"/>
        <v>task_id_798.dfy-4</v>
      </c>
      <c r="C425" t="s">
        <v>88</v>
      </c>
      <c r="D425">
        <v>4</v>
      </c>
      <c r="E425">
        <v>0</v>
      </c>
      <c r="F425">
        <v>18.256399999999999</v>
      </c>
      <c r="G425">
        <v>2.2976999999999999</v>
      </c>
      <c r="H425">
        <v>18.252800000000001</v>
      </c>
      <c r="I425">
        <v>-1</v>
      </c>
      <c r="J425">
        <v>0</v>
      </c>
      <c r="K425">
        <v>0</v>
      </c>
      <c r="L425">
        <f t="shared" si="36"/>
        <v>0</v>
      </c>
      <c r="M425">
        <f t="shared" si="37"/>
        <v>0</v>
      </c>
      <c r="N425">
        <f t="shared" si="38"/>
        <v>0</v>
      </c>
      <c r="O425">
        <f t="shared" si="39"/>
        <v>0</v>
      </c>
      <c r="P425">
        <f t="shared" si="40"/>
        <v>45</v>
      </c>
      <c r="Q425">
        <f>VLOOKUP(C425,Locs!A:C,3,0)</f>
        <v>35</v>
      </c>
      <c r="R425">
        <f>VLOOKUP(C425,Locs!A:F,6,0)</f>
        <v>0</v>
      </c>
      <c r="S425" t="s">
        <v>868</v>
      </c>
      <c r="T425">
        <v>45</v>
      </c>
    </row>
    <row r="426" spans="2:20" x14ac:dyDescent="0.45">
      <c r="B426" t="str">
        <f t="shared" si="41"/>
        <v>task_id_798.dfy-5</v>
      </c>
      <c r="C426" t="s">
        <v>88</v>
      </c>
      <c r="D426">
        <v>5</v>
      </c>
      <c r="E426">
        <v>0</v>
      </c>
      <c r="F426">
        <v>10.1311</v>
      </c>
      <c r="G426">
        <v>2.3252999999999999</v>
      </c>
      <c r="H426">
        <v>10.128500000000001</v>
      </c>
      <c r="I426">
        <v>-1</v>
      </c>
      <c r="J426">
        <v>0</v>
      </c>
      <c r="K426">
        <v>0</v>
      </c>
      <c r="L426">
        <f t="shared" si="36"/>
        <v>0</v>
      </c>
      <c r="M426">
        <f t="shared" si="37"/>
        <v>0</v>
      </c>
      <c r="N426">
        <f t="shared" si="38"/>
        <v>0</v>
      </c>
      <c r="O426">
        <f t="shared" si="39"/>
        <v>0</v>
      </c>
      <c r="P426">
        <f t="shared" si="40"/>
        <v>34</v>
      </c>
      <c r="Q426">
        <f>VLOOKUP(C426,Locs!A:C,3,0)</f>
        <v>35</v>
      </c>
      <c r="R426">
        <f>VLOOKUP(C426,Locs!A:F,6,0)</f>
        <v>0</v>
      </c>
      <c r="S426" t="s">
        <v>1019</v>
      </c>
      <c r="T426">
        <v>34</v>
      </c>
    </row>
    <row r="427" spans="2:20" x14ac:dyDescent="0.45">
      <c r="B427" t="str">
        <f t="shared" si="41"/>
        <v>task_id_8.dfy-1</v>
      </c>
      <c r="C427" t="s">
        <v>89</v>
      </c>
      <c r="D427">
        <v>1</v>
      </c>
      <c r="E427">
        <v>1</v>
      </c>
      <c r="F427">
        <v>5.6649000000000003</v>
      </c>
      <c r="G427">
        <v>1.1575</v>
      </c>
      <c r="H427">
        <v>5.6475999999999997</v>
      </c>
      <c r="I427">
        <v>1</v>
      </c>
      <c r="J427">
        <v>1</v>
      </c>
      <c r="K427">
        <v>1</v>
      </c>
      <c r="L427">
        <f t="shared" si="36"/>
        <v>3</v>
      </c>
      <c r="M427">
        <f t="shared" si="37"/>
        <v>1</v>
      </c>
      <c r="N427">
        <f t="shared" si="38"/>
        <v>1</v>
      </c>
      <c r="O427">
        <f t="shared" si="39"/>
        <v>1</v>
      </c>
      <c r="P427">
        <f t="shared" si="40"/>
        <v>23</v>
      </c>
      <c r="Q427">
        <f>VLOOKUP(C427,Locs!A:C,3,0)</f>
        <v>22</v>
      </c>
      <c r="R427">
        <f>VLOOKUP(C427,Locs!A:F,6,0)</f>
        <v>0</v>
      </c>
      <c r="S427" t="s">
        <v>622</v>
      </c>
      <c r="T427">
        <v>88</v>
      </c>
    </row>
    <row r="428" spans="2:20" x14ac:dyDescent="0.45">
      <c r="B428" t="str">
        <f t="shared" si="41"/>
        <v>task_id_8.dfy-2</v>
      </c>
      <c r="C428" t="s">
        <v>89</v>
      </c>
      <c r="D428">
        <v>2</v>
      </c>
      <c r="E428">
        <v>1</v>
      </c>
      <c r="F428">
        <v>5.3860999999999999</v>
      </c>
      <c r="G428">
        <v>0.86570000000000003</v>
      </c>
      <c r="H428">
        <v>5.3844000000000003</v>
      </c>
      <c r="I428">
        <v>1</v>
      </c>
      <c r="J428">
        <v>1</v>
      </c>
      <c r="K428">
        <v>1</v>
      </c>
      <c r="L428">
        <f t="shared" si="36"/>
        <v>3</v>
      </c>
      <c r="M428">
        <f t="shared" si="37"/>
        <v>1</v>
      </c>
      <c r="N428">
        <f t="shared" si="38"/>
        <v>1</v>
      </c>
      <c r="O428">
        <f t="shared" si="39"/>
        <v>1</v>
      </c>
      <c r="P428">
        <f t="shared" si="40"/>
        <v>23</v>
      </c>
      <c r="Q428">
        <f>VLOOKUP(C428,Locs!A:C,3,0)</f>
        <v>22</v>
      </c>
      <c r="R428">
        <f>VLOOKUP(C428,Locs!A:F,6,0)</f>
        <v>0</v>
      </c>
      <c r="S428" t="s">
        <v>623</v>
      </c>
      <c r="T428">
        <v>52</v>
      </c>
    </row>
    <row r="429" spans="2:20" x14ac:dyDescent="0.45">
      <c r="B429" t="str">
        <f t="shared" si="41"/>
        <v>task_id_8.dfy-3</v>
      </c>
      <c r="C429" t="s">
        <v>89</v>
      </c>
      <c r="D429">
        <v>3</v>
      </c>
      <c r="E429">
        <v>1</v>
      </c>
      <c r="F429">
        <v>4.1360999999999999</v>
      </c>
      <c r="G429">
        <v>0.78500000000000003</v>
      </c>
      <c r="H429">
        <v>4.1344000000000003</v>
      </c>
      <c r="I429">
        <v>1</v>
      </c>
      <c r="J429">
        <v>1</v>
      </c>
      <c r="K429">
        <v>1</v>
      </c>
      <c r="L429">
        <f t="shared" si="36"/>
        <v>3</v>
      </c>
      <c r="M429">
        <f t="shared" si="37"/>
        <v>1</v>
      </c>
      <c r="N429">
        <f t="shared" si="38"/>
        <v>1</v>
      </c>
      <c r="O429">
        <f t="shared" si="39"/>
        <v>1</v>
      </c>
      <c r="P429">
        <f t="shared" si="40"/>
        <v>24</v>
      </c>
      <c r="Q429">
        <f>VLOOKUP(C429,Locs!A:C,3,0)</f>
        <v>22</v>
      </c>
      <c r="R429">
        <f>VLOOKUP(C429,Locs!A:F,6,0)</f>
        <v>0</v>
      </c>
      <c r="S429" t="s">
        <v>624</v>
      </c>
      <c r="T429">
        <v>58</v>
      </c>
    </row>
    <row r="430" spans="2:20" x14ac:dyDescent="0.45">
      <c r="B430" t="str">
        <f t="shared" si="41"/>
        <v>task_id_803.dfy-1</v>
      </c>
      <c r="C430" t="s">
        <v>90</v>
      </c>
      <c r="D430">
        <v>1</v>
      </c>
      <c r="E430">
        <v>0</v>
      </c>
      <c r="F430">
        <v>39.082500000000003</v>
      </c>
      <c r="G430">
        <v>1.8884000000000001</v>
      </c>
      <c r="H430">
        <v>39.062899999999999</v>
      </c>
      <c r="I430">
        <v>0</v>
      </c>
      <c r="J430">
        <v>0</v>
      </c>
      <c r="K430">
        <v>0</v>
      </c>
      <c r="L430">
        <f t="shared" si="36"/>
        <v>0</v>
      </c>
      <c r="M430">
        <f t="shared" si="37"/>
        <v>0</v>
      </c>
      <c r="N430">
        <f t="shared" si="38"/>
        <v>0</v>
      </c>
      <c r="O430">
        <f t="shared" si="39"/>
        <v>0</v>
      </c>
      <c r="P430">
        <f t="shared" si="40"/>
        <v>88</v>
      </c>
      <c r="Q430">
        <f>VLOOKUP(C430,Locs!A:C,3,0)</f>
        <v>30</v>
      </c>
      <c r="R430">
        <f>VLOOKUP(C430,Locs!A:F,6,0)</f>
        <v>5</v>
      </c>
      <c r="S430" t="s">
        <v>748</v>
      </c>
      <c r="T430">
        <v>62</v>
      </c>
    </row>
    <row r="431" spans="2:20" x14ac:dyDescent="0.45">
      <c r="B431" t="str">
        <f t="shared" si="41"/>
        <v>task_id_803.dfy-2</v>
      </c>
      <c r="C431" t="s">
        <v>90</v>
      </c>
      <c r="D431">
        <v>2</v>
      </c>
      <c r="E431">
        <v>0</v>
      </c>
      <c r="F431">
        <v>20.566600000000001</v>
      </c>
      <c r="G431">
        <v>3.5343</v>
      </c>
      <c r="H431">
        <v>20.564900000000002</v>
      </c>
      <c r="I431">
        <v>0</v>
      </c>
      <c r="J431">
        <v>0</v>
      </c>
      <c r="K431">
        <v>0</v>
      </c>
      <c r="L431">
        <f t="shared" si="36"/>
        <v>0</v>
      </c>
      <c r="M431">
        <f t="shared" si="37"/>
        <v>0</v>
      </c>
      <c r="N431">
        <f t="shared" si="38"/>
        <v>0</v>
      </c>
      <c r="O431">
        <f t="shared" si="39"/>
        <v>0</v>
      </c>
      <c r="P431">
        <f t="shared" si="40"/>
        <v>52</v>
      </c>
      <c r="Q431">
        <f>VLOOKUP(C431,Locs!A:C,3,0)</f>
        <v>30</v>
      </c>
      <c r="R431">
        <f>VLOOKUP(C431,Locs!A:F,6,0)</f>
        <v>5</v>
      </c>
      <c r="S431" t="s">
        <v>749</v>
      </c>
      <c r="T431">
        <v>44</v>
      </c>
    </row>
    <row r="432" spans="2:20" x14ac:dyDescent="0.45">
      <c r="B432" t="str">
        <f t="shared" si="41"/>
        <v>task_id_803.dfy-3</v>
      </c>
      <c r="C432" t="s">
        <v>90</v>
      </c>
      <c r="D432">
        <v>3</v>
      </c>
      <c r="E432">
        <v>-1</v>
      </c>
      <c r="F432">
        <v>28.784500000000001</v>
      </c>
      <c r="G432">
        <v>0.3044</v>
      </c>
      <c r="H432">
        <v>28.782599999999999</v>
      </c>
      <c r="I432">
        <v>-1</v>
      </c>
      <c r="J432">
        <v>-1</v>
      </c>
      <c r="K432">
        <v>-1</v>
      </c>
      <c r="L432">
        <f t="shared" si="36"/>
        <v>0</v>
      </c>
      <c r="M432">
        <f t="shared" si="37"/>
        <v>0</v>
      </c>
      <c r="N432">
        <f t="shared" si="38"/>
        <v>0</v>
      </c>
      <c r="O432">
        <f t="shared" si="39"/>
        <v>0</v>
      </c>
      <c r="P432">
        <f t="shared" si="40"/>
        <v>58</v>
      </c>
      <c r="Q432">
        <f>VLOOKUP(C432,Locs!A:C,3,0)</f>
        <v>30</v>
      </c>
      <c r="R432">
        <f>VLOOKUP(C432,Locs!A:F,6,0)</f>
        <v>5</v>
      </c>
      <c r="S432" t="s">
        <v>625</v>
      </c>
      <c r="T432">
        <v>30</v>
      </c>
    </row>
    <row r="433" spans="2:20" x14ac:dyDescent="0.45">
      <c r="B433" t="str">
        <f t="shared" si="41"/>
        <v>task_id_803.dfy-4</v>
      </c>
      <c r="C433" t="s">
        <v>90</v>
      </c>
      <c r="D433">
        <v>4</v>
      </c>
      <c r="E433">
        <v>0</v>
      </c>
      <c r="F433">
        <v>50.874699999999997</v>
      </c>
      <c r="G433">
        <v>2.5289999999999999</v>
      </c>
      <c r="H433">
        <v>50.859299999999998</v>
      </c>
      <c r="I433">
        <v>0</v>
      </c>
      <c r="J433">
        <v>0</v>
      </c>
      <c r="K433">
        <v>0</v>
      </c>
      <c r="L433">
        <f t="shared" si="36"/>
        <v>0</v>
      </c>
      <c r="M433">
        <f t="shared" si="37"/>
        <v>0</v>
      </c>
      <c r="N433">
        <f t="shared" si="38"/>
        <v>0</v>
      </c>
      <c r="O433">
        <f t="shared" si="39"/>
        <v>0</v>
      </c>
      <c r="P433">
        <f t="shared" si="40"/>
        <v>62</v>
      </c>
      <c r="Q433">
        <f>VLOOKUP(C433,Locs!A:C,3,0)</f>
        <v>30</v>
      </c>
      <c r="R433">
        <f>VLOOKUP(C433,Locs!A:F,6,0)</f>
        <v>5</v>
      </c>
      <c r="S433" t="s">
        <v>626</v>
      </c>
      <c r="T433">
        <v>29</v>
      </c>
    </row>
    <row r="434" spans="2:20" x14ac:dyDescent="0.45">
      <c r="B434" t="str">
        <f t="shared" si="41"/>
        <v>task_id_803.dfy-5</v>
      </c>
      <c r="C434" t="s">
        <v>90</v>
      </c>
      <c r="D434">
        <v>5</v>
      </c>
      <c r="E434">
        <v>-1</v>
      </c>
      <c r="F434">
        <v>28.387699999999999</v>
      </c>
      <c r="G434">
        <v>0.40329999999999999</v>
      </c>
      <c r="H434">
        <v>28.385400000000001</v>
      </c>
      <c r="I434">
        <v>-1</v>
      </c>
      <c r="J434">
        <v>-1</v>
      </c>
      <c r="K434">
        <v>-1</v>
      </c>
      <c r="L434">
        <f t="shared" si="36"/>
        <v>0</v>
      </c>
      <c r="M434">
        <f t="shared" si="37"/>
        <v>0</v>
      </c>
      <c r="N434">
        <f t="shared" si="38"/>
        <v>0</v>
      </c>
      <c r="O434">
        <f t="shared" si="39"/>
        <v>0</v>
      </c>
      <c r="P434">
        <f t="shared" si="40"/>
        <v>44</v>
      </c>
      <c r="Q434">
        <f>VLOOKUP(C434,Locs!A:C,3,0)</f>
        <v>30</v>
      </c>
      <c r="R434">
        <f>VLOOKUP(C434,Locs!A:F,6,0)</f>
        <v>5</v>
      </c>
      <c r="S434" t="s">
        <v>627</v>
      </c>
      <c r="T434">
        <v>31</v>
      </c>
    </row>
    <row r="435" spans="2:20" x14ac:dyDescent="0.45">
      <c r="B435" t="str">
        <f t="shared" si="41"/>
        <v>task_id_804.dfy-1</v>
      </c>
      <c r="C435" t="s">
        <v>91</v>
      </c>
      <c r="D435">
        <v>1</v>
      </c>
      <c r="E435">
        <v>0</v>
      </c>
      <c r="F435">
        <v>19.916399999999999</v>
      </c>
      <c r="G435">
        <v>1.6795</v>
      </c>
      <c r="H435">
        <v>19.895600000000002</v>
      </c>
      <c r="I435">
        <v>1</v>
      </c>
      <c r="J435">
        <v>0</v>
      </c>
      <c r="K435">
        <v>0</v>
      </c>
      <c r="L435">
        <f t="shared" si="36"/>
        <v>0</v>
      </c>
      <c r="M435">
        <f t="shared" si="37"/>
        <v>0</v>
      </c>
      <c r="N435">
        <f t="shared" si="38"/>
        <v>0</v>
      </c>
      <c r="O435">
        <f t="shared" si="39"/>
        <v>0</v>
      </c>
      <c r="P435">
        <f t="shared" si="40"/>
        <v>30</v>
      </c>
      <c r="Q435">
        <f>VLOOKUP(C435,Locs!A:C,3,0)</f>
        <v>29</v>
      </c>
      <c r="R435">
        <f>VLOOKUP(C435,Locs!A:F,6,0)</f>
        <v>1</v>
      </c>
      <c r="S435" t="s">
        <v>869</v>
      </c>
      <c r="T435">
        <v>30</v>
      </c>
    </row>
    <row r="436" spans="2:20" x14ac:dyDescent="0.45">
      <c r="B436" t="str">
        <f t="shared" si="41"/>
        <v>task_id_804.dfy-2</v>
      </c>
      <c r="C436" t="s">
        <v>91</v>
      </c>
      <c r="D436">
        <v>2</v>
      </c>
      <c r="E436">
        <v>0</v>
      </c>
      <c r="F436">
        <v>6.4688999999999997</v>
      </c>
      <c r="G436">
        <v>1.6850000000000001</v>
      </c>
      <c r="H436">
        <v>6.4668000000000001</v>
      </c>
      <c r="I436">
        <v>1</v>
      </c>
      <c r="J436">
        <v>0</v>
      </c>
      <c r="K436">
        <v>0</v>
      </c>
      <c r="L436">
        <f t="shared" si="36"/>
        <v>0</v>
      </c>
      <c r="M436">
        <f t="shared" si="37"/>
        <v>0</v>
      </c>
      <c r="N436">
        <f t="shared" si="38"/>
        <v>0</v>
      </c>
      <c r="O436">
        <f t="shared" si="39"/>
        <v>0</v>
      </c>
      <c r="P436">
        <f t="shared" si="40"/>
        <v>29</v>
      </c>
      <c r="Q436">
        <f>VLOOKUP(C436,Locs!A:C,3,0)</f>
        <v>29</v>
      </c>
      <c r="R436">
        <f>VLOOKUP(C436,Locs!A:F,6,0)</f>
        <v>1</v>
      </c>
      <c r="S436" t="s">
        <v>870</v>
      </c>
      <c r="T436">
        <v>30</v>
      </c>
    </row>
    <row r="437" spans="2:20" x14ac:dyDescent="0.45">
      <c r="B437" t="str">
        <f t="shared" si="41"/>
        <v>task_id_804.dfy-3</v>
      </c>
      <c r="C437" t="s">
        <v>91</v>
      </c>
      <c r="D437">
        <v>3</v>
      </c>
      <c r="E437">
        <v>0</v>
      </c>
      <c r="F437">
        <v>24.590499999999999</v>
      </c>
      <c r="G437">
        <v>1.7014</v>
      </c>
      <c r="H437">
        <v>24.588000000000001</v>
      </c>
      <c r="I437">
        <v>1</v>
      </c>
      <c r="J437">
        <v>0</v>
      </c>
      <c r="K437">
        <v>0</v>
      </c>
      <c r="L437">
        <f t="shared" si="36"/>
        <v>0</v>
      </c>
      <c r="M437">
        <f t="shared" si="37"/>
        <v>0</v>
      </c>
      <c r="N437">
        <f t="shared" si="38"/>
        <v>0</v>
      </c>
      <c r="O437">
        <f t="shared" si="39"/>
        <v>0</v>
      </c>
      <c r="P437">
        <f t="shared" si="40"/>
        <v>31</v>
      </c>
      <c r="Q437">
        <f>VLOOKUP(C437,Locs!A:C,3,0)</f>
        <v>29</v>
      </c>
      <c r="R437">
        <f>VLOOKUP(C437,Locs!A:F,6,0)</f>
        <v>1</v>
      </c>
      <c r="S437" t="s">
        <v>628</v>
      </c>
      <c r="T437">
        <v>30</v>
      </c>
    </row>
    <row r="438" spans="2:20" x14ac:dyDescent="0.45">
      <c r="B438" t="str">
        <f t="shared" si="41"/>
        <v>task_id_804.dfy-4</v>
      </c>
      <c r="C438" t="s">
        <v>91</v>
      </c>
      <c r="D438">
        <v>4</v>
      </c>
      <c r="E438">
        <v>0</v>
      </c>
      <c r="F438">
        <v>20.9815</v>
      </c>
      <c r="G438">
        <v>2.2679999999999998</v>
      </c>
      <c r="H438">
        <v>20.961600000000001</v>
      </c>
      <c r="I438">
        <v>1</v>
      </c>
      <c r="J438">
        <v>0</v>
      </c>
      <c r="K438">
        <v>0</v>
      </c>
      <c r="L438">
        <f t="shared" si="36"/>
        <v>0</v>
      </c>
      <c r="M438">
        <f t="shared" si="37"/>
        <v>0</v>
      </c>
      <c r="N438">
        <f t="shared" si="38"/>
        <v>0</v>
      </c>
      <c r="O438">
        <f t="shared" si="39"/>
        <v>0</v>
      </c>
      <c r="P438">
        <f t="shared" si="40"/>
        <v>30</v>
      </c>
      <c r="Q438">
        <f>VLOOKUP(C438,Locs!A:C,3,0)</f>
        <v>29</v>
      </c>
      <c r="R438">
        <f>VLOOKUP(C438,Locs!A:F,6,0)</f>
        <v>1</v>
      </c>
      <c r="S438" t="s">
        <v>629</v>
      </c>
      <c r="T438">
        <v>30</v>
      </c>
    </row>
    <row r="439" spans="2:20" x14ac:dyDescent="0.45">
      <c r="B439" t="str">
        <f t="shared" si="41"/>
        <v>task_id_804.dfy-5</v>
      </c>
      <c r="C439" t="s">
        <v>91</v>
      </c>
      <c r="D439">
        <v>5</v>
      </c>
      <c r="E439">
        <v>0</v>
      </c>
      <c r="F439">
        <v>25.559100000000001</v>
      </c>
      <c r="G439">
        <v>2.2753999999999999</v>
      </c>
      <c r="H439">
        <v>25.5564</v>
      </c>
      <c r="I439">
        <v>1</v>
      </c>
      <c r="J439">
        <v>0</v>
      </c>
      <c r="K439">
        <v>0</v>
      </c>
      <c r="L439">
        <f t="shared" si="36"/>
        <v>0</v>
      </c>
      <c r="M439">
        <f t="shared" si="37"/>
        <v>0</v>
      </c>
      <c r="N439">
        <f t="shared" si="38"/>
        <v>0</v>
      </c>
      <c r="O439">
        <f t="shared" si="39"/>
        <v>0</v>
      </c>
      <c r="P439">
        <f t="shared" si="40"/>
        <v>30</v>
      </c>
      <c r="Q439">
        <f>VLOOKUP(C439,Locs!A:C,3,0)</f>
        <v>29</v>
      </c>
      <c r="R439">
        <f>VLOOKUP(C439,Locs!A:F,6,0)</f>
        <v>1</v>
      </c>
      <c r="S439" t="s">
        <v>630</v>
      </c>
      <c r="T439">
        <v>30</v>
      </c>
    </row>
    <row r="440" spans="2:20" x14ac:dyDescent="0.45">
      <c r="B440" t="str">
        <f t="shared" si="41"/>
        <v>task_id_807.dfy-1</v>
      </c>
      <c r="C440" t="s">
        <v>92</v>
      </c>
      <c r="D440">
        <v>1</v>
      </c>
      <c r="E440">
        <v>0</v>
      </c>
      <c r="F440">
        <v>11.5633</v>
      </c>
      <c r="G440">
        <v>1.6718</v>
      </c>
      <c r="H440">
        <v>11.540699999999999</v>
      </c>
      <c r="I440">
        <v>1</v>
      </c>
      <c r="J440">
        <v>0</v>
      </c>
      <c r="K440">
        <v>0</v>
      </c>
      <c r="L440">
        <f t="shared" si="36"/>
        <v>0</v>
      </c>
      <c r="M440">
        <f t="shared" si="37"/>
        <v>0</v>
      </c>
      <c r="N440">
        <f t="shared" si="38"/>
        <v>0</v>
      </c>
      <c r="O440">
        <f t="shared" si="39"/>
        <v>0</v>
      </c>
      <c r="P440">
        <f t="shared" si="40"/>
        <v>30</v>
      </c>
      <c r="Q440">
        <f>VLOOKUP(C440,Locs!A:C,3,0)</f>
        <v>35</v>
      </c>
      <c r="R440">
        <f>VLOOKUP(C440,Locs!A:F,6,0)</f>
        <v>2</v>
      </c>
      <c r="S440" t="s">
        <v>751</v>
      </c>
      <c r="T440">
        <v>29</v>
      </c>
    </row>
    <row r="441" spans="2:20" x14ac:dyDescent="0.45">
      <c r="B441" t="str">
        <f t="shared" si="41"/>
        <v>task_id_807.dfy-2</v>
      </c>
      <c r="C441" t="s">
        <v>92</v>
      </c>
      <c r="D441">
        <v>2</v>
      </c>
      <c r="E441">
        <v>0</v>
      </c>
      <c r="F441">
        <v>10.9598</v>
      </c>
      <c r="G441">
        <v>1.6908000000000001</v>
      </c>
      <c r="H441">
        <v>10.9581</v>
      </c>
      <c r="I441">
        <v>1</v>
      </c>
      <c r="J441">
        <v>0</v>
      </c>
      <c r="K441">
        <v>0</v>
      </c>
      <c r="L441">
        <f t="shared" si="36"/>
        <v>0</v>
      </c>
      <c r="M441">
        <f t="shared" si="37"/>
        <v>0</v>
      </c>
      <c r="N441">
        <f t="shared" si="38"/>
        <v>0</v>
      </c>
      <c r="O441">
        <f t="shared" si="39"/>
        <v>0</v>
      </c>
      <c r="P441">
        <f t="shared" si="40"/>
        <v>30</v>
      </c>
      <c r="Q441">
        <f>VLOOKUP(C441,Locs!A:C,3,0)</f>
        <v>35</v>
      </c>
      <c r="R441">
        <f>VLOOKUP(C441,Locs!A:F,6,0)</f>
        <v>2</v>
      </c>
      <c r="S441" t="s">
        <v>1022</v>
      </c>
      <c r="T441">
        <v>28</v>
      </c>
    </row>
    <row r="442" spans="2:20" x14ac:dyDescent="0.45">
      <c r="B442" t="str">
        <f t="shared" si="41"/>
        <v>task_id_807.dfy-3</v>
      </c>
      <c r="C442" t="s">
        <v>92</v>
      </c>
      <c r="D442">
        <v>3</v>
      </c>
      <c r="E442">
        <v>0</v>
      </c>
      <c r="F442">
        <v>9.1933000000000007</v>
      </c>
      <c r="G442">
        <v>1.7053</v>
      </c>
      <c r="H442">
        <v>9.1919000000000004</v>
      </c>
      <c r="I442">
        <v>1</v>
      </c>
      <c r="J442">
        <v>0</v>
      </c>
      <c r="K442">
        <v>0</v>
      </c>
      <c r="L442">
        <f t="shared" si="36"/>
        <v>0</v>
      </c>
      <c r="M442">
        <f t="shared" si="37"/>
        <v>0</v>
      </c>
      <c r="N442">
        <f t="shared" si="38"/>
        <v>0</v>
      </c>
      <c r="O442">
        <f t="shared" si="39"/>
        <v>0</v>
      </c>
      <c r="P442">
        <f t="shared" si="40"/>
        <v>30</v>
      </c>
      <c r="Q442">
        <f>VLOOKUP(C442,Locs!A:C,3,0)</f>
        <v>35</v>
      </c>
      <c r="R442">
        <f>VLOOKUP(C442,Locs!A:F,6,0)</f>
        <v>2</v>
      </c>
      <c r="S442" t="s">
        <v>631</v>
      </c>
      <c r="T442">
        <v>24</v>
      </c>
    </row>
    <row r="443" spans="2:20" x14ac:dyDescent="0.45">
      <c r="B443" t="str">
        <f t="shared" si="41"/>
        <v>task_id_807.dfy-4</v>
      </c>
      <c r="C443" t="s">
        <v>92</v>
      </c>
      <c r="D443">
        <v>4</v>
      </c>
      <c r="E443">
        <v>0</v>
      </c>
      <c r="F443">
        <v>16.879899999999999</v>
      </c>
      <c r="G443">
        <v>2.2509999999999999</v>
      </c>
      <c r="H443">
        <v>16.876100000000001</v>
      </c>
      <c r="I443">
        <v>1</v>
      </c>
      <c r="J443">
        <v>0</v>
      </c>
      <c r="K443">
        <v>0</v>
      </c>
      <c r="L443">
        <f t="shared" si="36"/>
        <v>0</v>
      </c>
      <c r="M443">
        <f t="shared" si="37"/>
        <v>0</v>
      </c>
      <c r="N443">
        <f t="shared" si="38"/>
        <v>0</v>
      </c>
      <c r="O443">
        <f t="shared" si="39"/>
        <v>0</v>
      </c>
      <c r="P443">
        <f t="shared" si="40"/>
        <v>29</v>
      </c>
      <c r="Q443">
        <f>VLOOKUP(C443,Locs!A:C,3,0)</f>
        <v>35</v>
      </c>
      <c r="R443">
        <f>VLOOKUP(C443,Locs!A:F,6,0)</f>
        <v>2</v>
      </c>
      <c r="S443" t="s">
        <v>632</v>
      </c>
      <c r="T443">
        <v>25</v>
      </c>
    </row>
    <row r="444" spans="2:20" x14ac:dyDescent="0.45">
      <c r="B444" t="str">
        <f t="shared" si="41"/>
        <v>task_id_807.dfy-5</v>
      </c>
      <c r="C444" t="s">
        <v>92</v>
      </c>
      <c r="D444">
        <v>5</v>
      </c>
      <c r="E444">
        <v>0</v>
      </c>
      <c r="F444">
        <v>12.865</v>
      </c>
      <c r="G444">
        <v>2.2890000000000001</v>
      </c>
      <c r="H444">
        <v>12.8626</v>
      </c>
      <c r="I444">
        <v>1</v>
      </c>
      <c r="J444">
        <v>0</v>
      </c>
      <c r="K444">
        <v>0</v>
      </c>
      <c r="L444">
        <f t="shared" si="36"/>
        <v>0</v>
      </c>
      <c r="M444">
        <f t="shared" si="37"/>
        <v>0</v>
      </c>
      <c r="N444">
        <f t="shared" si="38"/>
        <v>0</v>
      </c>
      <c r="O444">
        <f t="shared" si="39"/>
        <v>0</v>
      </c>
      <c r="P444">
        <f t="shared" si="40"/>
        <v>28</v>
      </c>
      <c r="Q444">
        <f>VLOOKUP(C444,Locs!A:C,3,0)</f>
        <v>35</v>
      </c>
      <c r="R444">
        <f>VLOOKUP(C444,Locs!A:F,6,0)</f>
        <v>2</v>
      </c>
      <c r="S444" t="s">
        <v>633</v>
      </c>
      <c r="T444">
        <v>27</v>
      </c>
    </row>
    <row r="445" spans="2:20" x14ac:dyDescent="0.45">
      <c r="B445" t="str">
        <f t="shared" si="41"/>
        <v>task_id_808.dfy-1</v>
      </c>
      <c r="C445" t="s">
        <v>93</v>
      </c>
      <c r="D445">
        <v>1</v>
      </c>
      <c r="E445">
        <v>0</v>
      </c>
      <c r="F445">
        <v>11.505100000000001</v>
      </c>
      <c r="G445">
        <v>0.86480000000000001</v>
      </c>
      <c r="H445">
        <v>11.4826</v>
      </c>
      <c r="I445">
        <v>1</v>
      </c>
      <c r="J445">
        <v>0</v>
      </c>
      <c r="K445">
        <v>0</v>
      </c>
      <c r="L445">
        <f t="shared" si="36"/>
        <v>0</v>
      </c>
      <c r="M445">
        <f t="shared" si="37"/>
        <v>0</v>
      </c>
      <c r="N445">
        <f t="shared" si="38"/>
        <v>0</v>
      </c>
      <c r="O445">
        <f t="shared" si="39"/>
        <v>0</v>
      </c>
      <c r="P445">
        <f t="shared" si="40"/>
        <v>24</v>
      </c>
      <c r="Q445">
        <f>VLOOKUP(C445,Locs!A:C,3,0)</f>
        <v>24</v>
      </c>
      <c r="R445">
        <f>VLOOKUP(C445,Locs!A:F,6,0)</f>
        <v>0</v>
      </c>
      <c r="S445" t="s">
        <v>1027</v>
      </c>
      <c r="T445">
        <v>27</v>
      </c>
    </row>
    <row r="446" spans="2:20" x14ac:dyDescent="0.45">
      <c r="B446" t="str">
        <f t="shared" si="41"/>
        <v>task_id_808.dfy-2</v>
      </c>
      <c r="C446" t="s">
        <v>93</v>
      </c>
      <c r="D446">
        <v>2</v>
      </c>
      <c r="E446">
        <v>0</v>
      </c>
      <c r="F446">
        <v>9.9504999999999999</v>
      </c>
      <c r="G446">
        <v>0.79700000000000004</v>
      </c>
      <c r="H446">
        <v>9.9481000000000002</v>
      </c>
      <c r="I446">
        <v>1</v>
      </c>
      <c r="J446">
        <v>0</v>
      </c>
      <c r="K446">
        <v>0</v>
      </c>
      <c r="L446">
        <f t="shared" si="36"/>
        <v>0</v>
      </c>
      <c r="M446">
        <f t="shared" si="37"/>
        <v>0</v>
      </c>
      <c r="N446">
        <f t="shared" si="38"/>
        <v>0</v>
      </c>
      <c r="O446">
        <f t="shared" si="39"/>
        <v>0</v>
      </c>
      <c r="P446">
        <f t="shared" si="40"/>
        <v>25</v>
      </c>
      <c r="Q446">
        <f>VLOOKUP(C446,Locs!A:C,3,0)</f>
        <v>24</v>
      </c>
      <c r="R446">
        <f>VLOOKUP(C446,Locs!A:F,6,0)</f>
        <v>0</v>
      </c>
      <c r="S446" t="s">
        <v>1113</v>
      </c>
      <c r="T446">
        <v>25</v>
      </c>
    </row>
    <row r="447" spans="2:20" x14ac:dyDescent="0.45">
      <c r="B447" t="str">
        <f t="shared" si="41"/>
        <v>task_id_808.dfy-3</v>
      </c>
      <c r="C447" t="s">
        <v>93</v>
      </c>
      <c r="D447">
        <v>3</v>
      </c>
      <c r="E447">
        <v>0</v>
      </c>
      <c r="F447">
        <v>15.3812</v>
      </c>
      <c r="G447">
        <v>0.87539999999999996</v>
      </c>
      <c r="H447">
        <v>15.379</v>
      </c>
      <c r="I447">
        <v>1</v>
      </c>
      <c r="J447">
        <v>0</v>
      </c>
      <c r="K447">
        <v>0</v>
      </c>
      <c r="L447">
        <f t="shared" si="36"/>
        <v>0</v>
      </c>
      <c r="M447">
        <f t="shared" si="37"/>
        <v>0</v>
      </c>
      <c r="N447">
        <f t="shared" si="38"/>
        <v>0</v>
      </c>
      <c r="O447">
        <f t="shared" si="39"/>
        <v>0</v>
      </c>
      <c r="P447">
        <f t="shared" si="40"/>
        <v>27</v>
      </c>
      <c r="Q447">
        <f>VLOOKUP(C447,Locs!A:C,3,0)</f>
        <v>24</v>
      </c>
      <c r="R447">
        <f>VLOOKUP(C447,Locs!A:F,6,0)</f>
        <v>0</v>
      </c>
      <c r="S447" t="s">
        <v>634</v>
      </c>
      <c r="T447">
        <v>28</v>
      </c>
    </row>
    <row r="448" spans="2:20" x14ac:dyDescent="0.45">
      <c r="B448" t="str">
        <f t="shared" si="41"/>
        <v>task_id_808.dfy-4</v>
      </c>
      <c r="C448" t="s">
        <v>93</v>
      </c>
      <c r="D448">
        <v>4</v>
      </c>
      <c r="E448">
        <v>0</v>
      </c>
      <c r="F448">
        <v>24.130600000000001</v>
      </c>
      <c r="G448">
        <v>1.2601</v>
      </c>
      <c r="H448">
        <v>24.11</v>
      </c>
      <c r="I448">
        <v>1</v>
      </c>
      <c r="J448">
        <v>0</v>
      </c>
      <c r="K448">
        <v>0</v>
      </c>
      <c r="L448">
        <f t="shared" si="36"/>
        <v>0</v>
      </c>
      <c r="M448">
        <f t="shared" si="37"/>
        <v>0</v>
      </c>
      <c r="N448">
        <f t="shared" si="38"/>
        <v>0</v>
      </c>
      <c r="O448">
        <f t="shared" si="39"/>
        <v>0</v>
      </c>
      <c r="P448">
        <f t="shared" si="40"/>
        <v>27</v>
      </c>
      <c r="Q448">
        <f>VLOOKUP(C448,Locs!A:C,3,0)</f>
        <v>24</v>
      </c>
      <c r="R448">
        <f>VLOOKUP(C448,Locs!A:F,6,0)</f>
        <v>0</v>
      </c>
      <c r="S448" t="s">
        <v>635</v>
      </c>
      <c r="T448">
        <v>38</v>
      </c>
    </row>
    <row r="449" spans="2:20" x14ac:dyDescent="0.45">
      <c r="B449" t="str">
        <f t="shared" si="41"/>
        <v>task_id_808.dfy-5</v>
      </c>
      <c r="C449" t="s">
        <v>93</v>
      </c>
      <c r="D449">
        <v>5</v>
      </c>
      <c r="E449">
        <v>0</v>
      </c>
      <c r="F449">
        <v>36.219000000000001</v>
      </c>
      <c r="G449">
        <v>2.8584999999999998</v>
      </c>
      <c r="H449">
        <v>36.216299999999997</v>
      </c>
      <c r="I449">
        <v>1</v>
      </c>
      <c r="J449">
        <v>0</v>
      </c>
      <c r="K449">
        <v>0</v>
      </c>
      <c r="L449">
        <f t="shared" si="36"/>
        <v>0</v>
      </c>
      <c r="M449">
        <f t="shared" si="37"/>
        <v>0</v>
      </c>
      <c r="N449">
        <f t="shared" si="38"/>
        <v>0</v>
      </c>
      <c r="O449">
        <f t="shared" si="39"/>
        <v>0</v>
      </c>
      <c r="P449">
        <f t="shared" si="40"/>
        <v>25</v>
      </c>
      <c r="Q449">
        <f>VLOOKUP(C449,Locs!A:C,3,0)</f>
        <v>24</v>
      </c>
      <c r="R449">
        <f>VLOOKUP(C449,Locs!A:F,6,0)</f>
        <v>0</v>
      </c>
      <c r="S449" t="s">
        <v>636</v>
      </c>
      <c r="T449">
        <v>35</v>
      </c>
    </row>
    <row r="450" spans="2:20" x14ac:dyDescent="0.45">
      <c r="B450" t="str">
        <f t="shared" si="41"/>
        <v>task_id_809.dfy-1</v>
      </c>
      <c r="C450" t="s">
        <v>94</v>
      </c>
      <c r="D450">
        <v>1</v>
      </c>
      <c r="E450">
        <v>0</v>
      </c>
      <c r="F450">
        <v>6.7229999999999999</v>
      </c>
      <c r="G450">
        <v>0.93420000000000003</v>
      </c>
      <c r="H450">
        <v>6.6959</v>
      </c>
      <c r="I450">
        <v>1</v>
      </c>
      <c r="J450">
        <v>0</v>
      </c>
      <c r="K450">
        <v>0</v>
      </c>
      <c r="L450">
        <f t="shared" si="36"/>
        <v>0</v>
      </c>
      <c r="M450">
        <f t="shared" si="37"/>
        <v>0</v>
      </c>
      <c r="N450">
        <f t="shared" si="38"/>
        <v>0</v>
      </c>
      <c r="O450">
        <f t="shared" si="39"/>
        <v>0</v>
      </c>
      <c r="P450">
        <f t="shared" si="40"/>
        <v>28</v>
      </c>
      <c r="Q450">
        <f>VLOOKUP(C450,Locs!A:C,3,0)</f>
        <v>29</v>
      </c>
      <c r="R450">
        <f>VLOOKUP(C450,Locs!A:F,6,0)</f>
        <v>2</v>
      </c>
      <c r="S450" t="s">
        <v>1138</v>
      </c>
      <c r="T450">
        <v>30</v>
      </c>
    </row>
    <row r="451" spans="2:20" x14ac:dyDescent="0.45">
      <c r="B451" t="str">
        <f t="shared" si="41"/>
        <v>task_id_809.dfy-2</v>
      </c>
      <c r="C451" t="s">
        <v>94</v>
      </c>
      <c r="D451">
        <v>2</v>
      </c>
      <c r="E451">
        <v>0</v>
      </c>
      <c r="F451">
        <v>16.5273</v>
      </c>
      <c r="G451">
        <v>0.9012</v>
      </c>
      <c r="H451">
        <v>16.524899999999999</v>
      </c>
      <c r="I451">
        <v>1</v>
      </c>
      <c r="J451">
        <v>0</v>
      </c>
      <c r="K451">
        <v>0</v>
      </c>
      <c r="L451">
        <f t="shared" ref="L451:L459" si="42">COUNTIFS(C:C,C451,E:E,1)</f>
        <v>0</v>
      </c>
      <c r="M451">
        <f t="shared" ref="M451:M459" si="43">_xlfn.MINIFS(D:D,C:C,C451,E:E,1)</f>
        <v>0</v>
      </c>
      <c r="N451">
        <f t="shared" ref="N451:N459" si="44">CHOOSE(L451+1,0,2/3,1,1)</f>
        <v>0</v>
      </c>
      <c r="O451">
        <f t="shared" ref="O451:O459" si="45">IF(L451&gt;0,1,0)</f>
        <v>0</v>
      </c>
      <c r="P451">
        <f t="shared" ref="P451:P459" si="46">VLOOKUP(LEFT(C451,LEN(C451)-4)&amp;"_"&amp;D451&amp;"_llm.dfy",S:T,2,0)</f>
        <v>38</v>
      </c>
      <c r="Q451">
        <f>VLOOKUP(C451,Locs!A:C,3,0)</f>
        <v>29</v>
      </c>
      <c r="R451">
        <f>VLOOKUP(C451,Locs!A:F,6,0)</f>
        <v>2</v>
      </c>
      <c r="S451" t="s">
        <v>1139</v>
      </c>
      <c r="T451">
        <v>28</v>
      </c>
    </row>
    <row r="452" spans="2:20" x14ac:dyDescent="0.45">
      <c r="B452" t="str">
        <f t="shared" si="41"/>
        <v>task_id_809.dfy-3</v>
      </c>
      <c r="C452" t="s">
        <v>94</v>
      </c>
      <c r="D452">
        <v>3</v>
      </c>
      <c r="E452">
        <v>0</v>
      </c>
      <c r="F452">
        <v>13.809699999999999</v>
      </c>
      <c r="G452">
        <v>1.7000999999999999</v>
      </c>
      <c r="H452">
        <v>13.8071</v>
      </c>
      <c r="I452">
        <v>1</v>
      </c>
      <c r="J452">
        <v>0</v>
      </c>
      <c r="K452">
        <v>0</v>
      </c>
      <c r="L452">
        <f t="shared" si="42"/>
        <v>0</v>
      </c>
      <c r="M452">
        <f t="shared" si="43"/>
        <v>0</v>
      </c>
      <c r="N452">
        <f t="shared" si="44"/>
        <v>0</v>
      </c>
      <c r="O452">
        <f t="shared" si="45"/>
        <v>0</v>
      </c>
      <c r="P452">
        <f t="shared" si="46"/>
        <v>35</v>
      </c>
      <c r="Q452">
        <f>VLOOKUP(C452,Locs!A:C,3,0)</f>
        <v>29</v>
      </c>
      <c r="R452">
        <f>VLOOKUP(C452,Locs!A:F,6,0)</f>
        <v>2</v>
      </c>
      <c r="S452" t="s">
        <v>637</v>
      </c>
      <c r="T452">
        <v>23</v>
      </c>
    </row>
    <row r="453" spans="2:20" x14ac:dyDescent="0.45">
      <c r="B453" t="str">
        <f t="shared" si="41"/>
        <v>task_id_809.dfy-4</v>
      </c>
      <c r="C453" t="s">
        <v>94</v>
      </c>
      <c r="D453">
        <v>4</v>
      </c>
      <c r="E453">
        <v>0</v>
      </c>
      <c r="F453">
        <v>14.394600000000001</v>
      </c>
      <c r="G453">
        <v>1.3147</v>
      </c>
      <c r="H453">
        <v>14.376799999999999</v>
      </c>
      <c r="I453">
        <v>1</v>
      </c>
      <c r="J453">
        <v>0</v>
      </c>
      <c r="K453">
        <v>0</v>
      </c>
      <c r="L453">
        <f t="shared" si="42"/>
        <v>0</v>
      </c>
      <c r="M453">
        <f t="shared" si="43"/>
        <v>0</v>
      </c>
      <c r="N453">
        <f t="shared" si="44"/>
        <v>0</v>
      </c>
      <c r="O453">
        <f t="shared" si="45"/>
        <v>0</v>
      </c>
      <c r="P453">
        <f t="shared" si="46"/>
        <v>30</v>
      </c>
      <c r="Q453">
        <f>VLOOKUP(C453,Locs!A:C,3,0)</f>
        <v>29</v>
      </c>
      <c r="R453">
        <f>VLOOKUP(C453,Locs!A:F,6,0)</f>
        <v>2</v>
      </c>
      <c r="S453" t="s">
        <v>638</v>
      </c>
      <c r="T453">
        <v>23</v>
      </c>
    </row>
    <row r="454" spans="2:20" x14ac:dyDescent="0.45">
      <c r="B454" t="str">
        <f t="shared" si="41"/>
        <v>task_id_809.dfy-5</v>
      </c>
      <c r="C454" t="s">
        <v>94</v>
      </c>
      <c r="D454">
        <v>5</v>
      </c>
      <c r="E454">
        <v>0</v>
      </c>
      <c r="F454">
        <v>7.8693999999999997</v>
      </c>
      <c r="G454">
        <v>1.3521000000000001</v>
      </c>
      <c r="H454">
        <v>7.8667999999999996</v>
      </c>
      <c r="I454">
        <v>1</v>
      </c>
      <c r="J454">
        <v>0</v>
      </c>
      <c r="K454">
        <v>0</v>
      </c>
      <c r="L454">
        <f t="shared" si="42"/>
        <v>0</v>
      </c>
      <c r="M454">
        <f t="shared" si="43"/>
        <v>0</v>
      </c>
      <c r="N454">
        <f t="shared" si="44"/>
        <v>0</v>
      </c>
      <c r="O454">
        <f t="shared" si="45"/>
        <v>0</v>
      </c>
      <c r="P454">
        <f t="shared" si="46"/>
        <v>28</v>
      </c>
      <c r="Q454">
        <f>VLOOKUP(C454,Locs!A:C,3,0)</f>
        <v>29</v>
      </c>
      <c r="R454">
        <f>VLOOKUP(C454,Locs!A:F,6,0)</f>
        <v>2</v>
      </c>
      <c r="S454" t="s">
        <v>639</v>
      </c>
      <c r="T454">
        <v>24</v>
      </c>
    </row>
    <row r="455" spans="2:20" x14ac:dyDescent="0.45">
      <c r="B455" t="str">
        <f t="shared" ref="B455:B459" si="47">C455&amp;"-"&amp;D455</f>
        <v>task_id_95.dfy-1</v>
      </c>
      <c r="C455" t="s">
        <v>95</v>
      </c>
      <c r="D455">
        <v>1</v>
      </c>
      <c r="E455">
        <v>0</v>
      </c>
      <c r="F455">
        <v>7.8630000000000004</v>
      </c>
      <c r="G455">
        <v>0.8962</v>
      </c>
      <c r="H455">
        <v>7.8425000000000002</v>
      </c>
      <c r="I455">
        <v>1</v>
      </c>
      <c r="J455">
        <v>0</v>
      </c>
      <c r="K455">
        <v>0</v>
      </c>
      <c r="L455">
        <f t="shared" si="42"/>
        <v>0</v>
      </c>
      <c r="M455">
        <f t="shared" si="43"/>
        <v>0</v>
      </c>
      <c r="N455">
        <f t="shared" si="44"/>
        <v>0</v>
      </c>
      <c r="O455">
        <f t="shared" si="45"/>
        <v>0</v>
      </c>
      <c r="P455">
        <f t="shared" si="46"/>
        <v>29</v>
      </c>
      <c r="Q455">
        <f>VLOOKUP(C455,Locs!A:C,3,0)</f>
        <v>32</v>
      </c>
      <c r="R455">
        <f>VLOOKUP(C455,Locs!A:F,6,0)</f>
        <v>6</v>
      </c>
      <c r="S455" t="s">
        <v>640</v>
      </c>
      <c r="T455">
        <v>29</v>
      </c>
    </row>
    <row r="456" spans="2:20" x14ac:dyDescent="0.45">
      <c r="B456" t="str">
        <f t="shared" si="47"/>
        <v>task_id_95.dfy-2</v>
      </c>
      <c r="C456" t="s">
        <v>95</v>
      </c>
      <c r="D456">
        <v>2</v>
      </c>
      <c r="E456">
        <v>0</v>
      </c>
      <c r="F456">
        <v>11.132899999999999</v>
      </c>
      <c r="G456">
        <v>0.94069999999999998</v>
      </c>
      <c r="H456">
        <v>11.1309</v>
      </c>
      <c r="I456">
        <v>1</v>
      </c>
      <c r="J456">
        <v>0</v>
      </c>
      <c r="K456">
        <v>0</v>
      </c>
      <c r="L456">
        <f t="shared" si="42"/>
        <v>0</v>
      </c>
      <c r="M456">
        <f t="shared" si="43"/>
        <v>0</v>
      </c>
      <c r="N456">
        <f t="shared" si="44"/>
        <v>0</v>
      </c>
      <c r="O456">
        <f t="shared" si="45"/>
        <v>0</v>
      </c>
      <c r="P456">
        <f t="shared" si="46"/>
        <v>29</v>
      </c>
      <c r="Q456">
        <f>VLOOKUP(C456,Locs!A:C,3,0)</f>
        <v>32</v>
      </c>
      <c r="R456">
        <f>VLOOKUP(C456,Locs!A:F,6,0)</f>
        <v>6</v>
      </c>
      <c r="S456" t="s">
        <v>641</v>
      </c>
      <c r="T456">
        <v>29</v>
      </c>
    </row>
    <row r="457" spans="2:20" x14ac:dyDescent="0.45">
      <c r="B457" t="str">
        <f t="shared" si="47"/>
        <v>task_id_95.dfy-3</v>
      </c>
      <c r="C457" t="s">
        <v>95</v>
      </c>
      <c r="D457">
        <v>3</v>
      </c>
      <c r="E457">
        <v>0</v>
      </c>
      <c r="F457">
        <v>6.968</v>
      </c>
      <c r="G457">
        <v>0.95079999999999998</v>
      </c>
      <c r="H457">
        <v>6.9660000000000002</v>
      </c>
      <c r="I457">
        <v>1</v>
      </c>
      <c r="J457">
        <v>0</v>
      </c>
      <c r="K457">
        <v>0</v>
      </c>
      <c r="L457">
        <f t="shared" si="42"/>
        <v>0</v>
      </c>
      <c r="M457">
        <f t="shared" si="43"/>
        <v>0</v>
      </c>
      <c r="N457">
        <f t="shared" si="44"/>
        <v>0</v>
      </c>
      <c r="O457">
        <f t="shared" si="45"/>
        <v>0</v>
      </c>
      <c r="P457">
        <f t="shared" si="46"/>
        <v>29</v>
      </c>
      <c r="Q457">
        <f>VLOOKUP(C457,Locs!A:C,3,0)</f>
        <v>32</v>
      </c>
      <c r="R457">
        <f>VLOOKUP(C457,Locs!A:F,6,0)</f>
        <v>6</v>
      </c>
      <c r="S457" t="s">
        <v>642</v>
      </c>
      <c r="T457">
        <v>29</v>
      </c>
    </row>
    <row r="458" spans="2:20" x14ac:dyDescent="0.45">
      <c r="B458" t="str">
        <f t="shared" si="47"/>
        <v>task_id_95.dfy-4</v>
      </c>
      <c r="C458" t="s">
        <v>95</v>
      </c>
      <c r="D458">
        <v>4</v>
      </c>
      <c r="E458">
        <v>0</v>
      </c>
      <c r="F458">
        <v>31.775700000000001</v>
      </c>
      <c r="G458">
        <v>2.2841999999999998</v>
      </c>
      <c r="H458">
        <v>31.772600000000001</v>
      </c>
      <c r="I458">
        <v>0</v>
      </c>
      <c r="J458">
        <v>0</v>
      </c>
      <c r="K458">
        <v>0</v>
      </c>
      <c r="L458">
        <f t="shared" si="42"/>
        <v>0</v>
      </c>
      <c r="M458">
        <f t="shared" si="43"/>
        <v>0</v>
      </c>
      <c r="N458">
        <f t="shared" si="44"/>
        <v>0</v>
      </c>
      <c r="O458">
        <f t="shared" si="45"/>
        <v>0</v>
      </c>
      <c r="P458">
        <f t="shared" si="46"/>
        <v>34</v>
      </c>
      <c r="Q458">
        <f>VLOOKUP(C458,Locs!A:C,3,0)</f>
        <v>32</v>
      </c>
      <c r="R458">
        <f>VLOOKUP(C458,Locs!A:F,6,0)</f>
        <v>6</v>
      </c>
      <c r="S458" t="s">
        <v>1140</v>
      </c>
      <c r="T458">
        <v>34</v>
      </c>
    </row>
    <row r="459" spans="2:20" x14ac:dyDescent="0.45">
      <c r="B459" t="str">
        <f t="shared" si="47"/>
        <v>task_id_95.dfy-5</v>
      </c>
      <c r="C459" t="s">
        <v>95</v>
      </c>
      <c r="D459">
        <v>5</v>
      </c>
      <c r="E459">
        <v>0</v>
      </c>
      <c r="F459">
        <v>14.8385</v>
      </c>
      <c r="G459">
        <v>1.2612000000000001</v>
      </c>
      <c r="H459">
        <v>14.8361</v>
      </c>
      <c r="I459">
        <v>1</v>
      </c>
      <c r="J459">
        <v>0</v>
      </c>
      <c r="K459">
        <v>0</v>
      </c>
      <c r="L459">
        <f t="shared" si="42"/>
        <v>0</v>
      </c>
      <c r="M459">
        <f t="shared" si="43"/>
        <v>0</v>
      </c>
      <c r="N459">
        <f t="shared" si="44"/>
        <v>0</v>
      </c>
      <c r="O459">
        <f t="shared" si="45"/>
        <v>0</v>
      </c>
      <c r="P459">
        <f t="shared" si="46"/>
        <v>30</v>
      </c>
      <c r="Q459">
        <f>VLOOKUP(C459,Locs!A:C,3,0)</f>
        <v>32</v>
      </c>
      <c r="R459">
        <f>VLOOKUP(C459,Locs!A:F,6,0)</f>
        <v>6</v>
      </c>
      <c r="S459" t="s">
        <v>1141</v>
      </c>
      <c r="T459">
        <v>30</v>
      </c>
    </row>
  </sheetData>
  <autoFilter ref="A1:T459" xr:uid="{4AA40F73-8234-4175-BD37-35997D1CD133}"/>
  <hyperlinks>
    <hyperlink ref="O1" r:id="rId1" xr:uid="{B9F09B77-1314-4F9D-96B7-3BFEDCD54563}"/>
    <hyperlink ref="N1" r:id="rId2" xr:uid="{A1DA4FC2-9978-4B94-93B8-E35080B4CFE7}"/>
    <hyperlink ref="M1" r:id="rId3" display="pass@1" xr:uid="{CBBC7467-FAEE-4205-9462-C6F956B4EB3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317C-8D83-44B5-A796-D4D2E5223AB8}">
  <dimension ref="A1:T472"/>
  <sheetViews>
    <sheetView topLeftCell="C1" zoomScale="70" zoomScaleNormal="70" workbookViewId="0">
      <pane ySplit="1" topLeftCell="A2" activePane="bottomLeft" state="frozen"/>
      <selection activeCell="C1" sqref="C1"/>
      <selection pane="bottomLeft" activeCell="V3" sqref="V3"/>
    </sheetView>
  </sheetViews>
  <sheetFormatPr defaultRowHeight="14.25" x14ac:dyDescent="0.45"/>
  <cols>
    <col min="2" max="2" width="19.1328125" customWidth="1"/>
    <col min="3" max="3" width="19.46484375" customWidth="1"/>
    <col min="6" max="6" width="9.33203125" bestFit="1" customWidth="1"/>
    <col min="10" max="10" width="8.06640625" customWidth="1"/>
    <col min="11" max="11" width="13.33203125" customWidth="1"/>
    <col min="12" max="12" width="2.86328125" customWidth="1"/>
    <col min="13" max="13" width="8" customWidth="1"/>
    <col min="16" max="16" width="3.796875" bestFit="1" customWidth="1"/>
    <col min="17" max="17" width="6.86328125" customWidth="1"/>
    <col min="18" max="18" width="7.796875" customWidth="1"/>
    <col min="22" max="22" width="11.19921875" bestFit="1" customWidth="1"/>
  </cols>
  <sheetData>
    <row r="1" spans="1:20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21" t="s">
        <v>197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298</v>
      </c>
      <c r="K1" s="21" t="s">
        <v>299</v>
      </c>
      <c r="L1" s="167" t="s">
        <v>312</v>
      </c>
      <c r="M1" s="168" t="s">
        <v>1053</v>
      </c>
      <c r="N1" s="169" t="s">
        <v>311</v>
      </c>
      <c r="O1" s="169" t="s">
        <v>232</v>
      </c>
      <c r="P1" s="167" t="s">
        <v>645</v>
      </c>
      <c r="Q1" s="167" t="s">
        <v>646</v>
      </c>
      <c r="R1" s="167" t="s">
        <v>651</v>
      </c>
      <c r="S1" s="22" t="s">
        <v>163</v>
      </c>
      <c r="T1" s="22" t="s">
        <v>643</v>
      </c>
    </row>
    <row r="2" spans="1:20" x14ac:dyDescent="0.45">
      <c r="A2">
        <v>1</v>
      </c>
      <c r="B2" t="str">
        <f t="shared" ref="B2:B70" si="0">C2&amp;"-"&amp;D2</f>
        <v>BinarySearch.dfy-1</v>
      </c>
      <c r="C2" t="s">
        <v>0</v>
      </c>
      <c r="D2">
        <v>1</v>
      </c>
      <c r="E2">
        <v>0</v>
      </c>
      <c r="F2">
        <v>6.5319000000000003</v>
      </c>
      <c r="G2">
        <v>1.6899</v>
      </c>
      <c r="H2">
        <v>6.5284000000000004</v>
      </c>
      <c r="I2">
        <v>-1</v>
      </c>
      <c r="J2">
        <v>0</v>
      </c>
      <c r="K2">
        <v>0</v>
      </c>
      <c r="L2">
        <f>COUNTIFS(C:C,C2,E:E,1)</f>
        <v>1</v>
      </c>
      <c r="M2">
        <f>_xlfn.MINIFS(D:D,C:C,C2,E:E,1)</f>
        <v>2</v>
      </c>
      <c r="N2">
        <f>CHOOSE(L2+1,0,2/3,1,1)</f>
        <v>0.66666666666666663</v>
      </c>
      <c r="O2">
        <f>IF(L2&gt;0,1,0)</f>
        <v>1</v>
      </c>
      <c r="P2">
        <f>VLOOKUP(LEFT(C2,LEN(C2)-4)&amp;"_"&amp;D2&amp;"_llm.dfy",S:T,2,0)</f>
        <v>47</v>
      </c>
      <c r="Q2">
        <f>VLOOKUP(C2,Locs!A:C,3,0)</f>
        <v>38</v>
      </c>
      <c r="R2">
        <f>VLOOKUP(C2,Locs!A:F,6,0)</f>
        <v>0</v>
      </c>
      <c r="S2" t="s">
        <v>313</v>
      </c>
      <c r="T2">
        <v>47</v>
      </c>
    </row>
    <row r="3" spans="1:20" x14ac:dyDescent="0.45">
      <c r="A3">
        <v>2</v>
      </c>
      <c r="B3" t="str">
        <f>C3&amp;"-"&amp;D3</f>
        <v>BinarySearch.dfy-2</v>
      </c>
      <c r="C3" t="s">
        <v>0</v>
      </c>
      <c r="D3">
        <v>2</v>
      </c>
      <c r="E3">
        <v>1</v>
      </c>
      <c r="F3">
        <v>5.7361000000000004</v>
      </c>
      <c r="G3">
        <v>1.6407</v>
      </c>
      <c r="H3">
        <v>5.7344999999999997</v>
      </c>
      <c r="I3">
        <v>1</v>
      </c>
      <c r="J3">
        <v>1</v>
      </c>
      <c r="K3">
        <v>1</v>
      </c>
      <c r="L3">
        <f t="shared" ref="L3:L66" si="1">COUNTIFS(C:C,C3,E:E,1)</f>
        <v>1</v>
      </c>
      <c r="M3">
        <f t="shared" ref="M3:M66" si="2">_xlfn.MINIFS(D:D,C:C,C3,E:E,1)</f>
        <v>2</v>
      </c>
      <c r="N3">
        <f t="shared" ref="N3:N66" si="3">CHOOSE(L3+1,0,2/3,1,1)</f>
        <v>0.66666666666666663</v>
      </c>
      <c r="O3">
        <f t="shared" ref="O3:O66" si="4">IF(L3&gt;0,1,0)</f>
        <v>1</v>
      </c>
      <c r="P3">
        <f t="shared" ref="P3:P66" si="5">VLOOKUP(LEFT(C3,LEN(C3)-4)&amp;"_"&amp;D3&amp;"_llm.dfy",S:T,2,0)</f>
        <v>42</v>
      </c>
      <c r="Q3">
        <f>VLOOKUP(C3,Locs!A:C,3,0)</f>
        <v>38</v>
      </c>
      <c r="R3">
        <f>VLOOKUP(C3,Locs!A:F,6,0)</f>
        <v>0</v>
      </c>
      <c r="S3" t="s">
        <v>314</v>
      </c>
      <c r="T3">
        <v>42</v>
      </c>
    </row>
    <row r="4" spans="1:20" x14ac:dyDescent="0.45">
      <c r="A4">
        <v>3</v>
      </c>
      <c r="B4" t="str">
        <f t="shared" si="0"/>
        <v>BinarySearch.dfy-3</v>
      </c>
      <c r="C4" t="s">
        <v>0</v>
      </c>
      <c r="D4">
        <v>3</v>
      </c>
      <c r="E4">
        <v>0</v>
      </c>
      <c r="F4">
        <v>7.1837999999999997</v>
      </c>
      <c r="G4">
        <v>1.6848000000000001</v>
      </c>
      <c r="H4">
        <v>7.1825999999999999</v>
      </c>
      <c r="I4">
        <v>-1</v>
      </c>
      <c r="J4">
        <v>0</v>
      </c>
      <c r="K4">
        <v>0</v>
      </c>
      <c r="L4">
        <f t="shared" si="1"/>
        <v>1</v>
      </c>
      <c r="M4">
        <f t="shared" si="2"/>
        <v>2</v>
      </c>
      <c r="N4">
        <f t="shared" si="3"/>
        <v>0.66666666666666663</v>
      </c>
      <c r="O4">
        <f t="shared" si="4"/>
        <v>1</v>
      </c>
      <c r="P4">
        <f t="shared" si="5"/>
        <v>43</v>
      </c>
      <c r="Q4">
        <f>VLOOKUP(C4,Locs!A:C,3,0)</f>
        <v>38</v>
      </c>
      <c r="R4">
        <f>VLOOKUP(C4,Locs!A:F,6,0)</f>
        <v>0</v>
      </c>
      <c r="S4" t="s">
        <v>315</v>
      </c>
      <c r="T4">
        <v>43</v>
      </c>
    </row>
    <row r="5" spans="1:20" x14ac:dyDescent="0.45">
      <c r="A5">
        <v>4</v>
      </c>
      <c r="B5" t="str">
        <f t="shared" si="0"/>
        <v>BubbleSort.dfy-1</v>
      </c>
      <c r="C5" t="s">
        <v>1</v>
      </c>
      <c r="D5">
        <v>1</v>
      </c>
      <c r="E5">
        <v>-1</v>
      </c>
      <c r="F5">
        <v>6.7165999999999997</v>
      </c>
      <c r="G5">
        <v>0.3851</v>
      </c>
      <c r="H5">
        <v>6.7121000000000004</v>
      </c>
      <c r="I5">
        <v>-1</v>
      </c>
      <c r="J5">
        <v>-1</v>
      </c>
      <c r="K5">
        <v>-1</v>
      </c>
      <c r="L5">
        <f t="shared" si="1"/>
        <v>0</v>
      </c>
      <c r="M5">
        <f t="shared" si="2"/>
        <v>0</v>
      </c>
      <c r="N5">
        <f t="shared" si="3"/>
        <v>0</v>
      </c>
      <c r="O5">
        <f t="shared" si="4"/>
        <v>0</v>
      </c>
      <c r="P5">
        <f t="shared" si="5"/>
        <v>45</v>
      </c>
      <c r="Q5">
        <f>VLOOKUP(C5,Locs!A:C,3,0)</f>
        <v>44</v>
      </c>
      <c r="R5">
        <f>VLOOKUP(C5,Locs!A:F,6,0)</f>
        <v>1</v>
      </c>
      <c r="S5" t="s">
        <v>316</v>
      </c>
      <c r="T5">
        <v>45</v>
      </c>
    </row>
    <row r="6" spans="1:20" x14ac:dyDescent="0.45">
      <c r="A6">
        <v>5</v>
      </c>
      <c r="B6" t="str">
        <f t="shared" si="0"/>
        <v>BubbleSort.dfy-2</v>
      </c>
      <c r="C6" t="s">
        <v>1</v>
      </c>
      <c r="D6">
        <v>2</v>
      </c>
      <c r="E6">
        <v>0</v>
      </c>
      <c r="F6">
        <v>5.9837999999999996</v>
      </c>
      <c r="G6">
        <v>1.79</v>
      </c>
      <c r="H6">
        <v>5.9823000000000004</v>
      </c>
      <c r="I6">
        <v>-1</v>
      </c>
      <c r="J6">
        <v>0</v>
      </c>
      <c r="K6">
        <v>0</v>
      </c>
      <c r="L6">
        <f t="shared" si="1"/>
        <v>0</v>
      </c>
      <c r="M6">
        <f t="shared" si="2"/>
        <v>0</v>
      </c>
      <c r="N6">
        <f t="shared" si="3"/>
        <v>0</v>
      </c>
      <c r="O6">
        <f t="shared" si="4"/>
        <v>0</v>
      </c>
      <c r="P6">
        <f t="shared" si="5"/>
        <v>45</v>
      </c>
      <c r="Q6">
        <f>VLOOKUP(C6,Locs!A:C,3,0)</f>
        <v>44</v>
      </c>
      <c r="R6">
        <f>VLOOKUP(C6,Locs!A:F,6,0)</f>
        <v>1</v>
      </c>
      <c r="S6" t="s">
        <v>317</v>
      </c>
      <c r="T6">
        <v>45</v>
      </c>
    </row>
    <row r="7" spans="1:20" x14ac:dyDescent="0.45">
      <c r="A7">
        <v>6</v>
      </c>
      <c r="B7" t="str">
        <f t="shared" si="0"/>
        <v>BubbleSort.dfy-3</v>
      </c>
      <c r="C7" t="s">
        <v>1</v>
      </c>
      <c r="D7">
        <v>3</v>
      </c>
      <c r="E7">
        <v>0</v>
      </c>
      <c r="F7">
        <v>5.9298000000000002</v>
      </c>
      <c r="G7">
        <v>2.0089000000000001</v>
      </c>
      <c r="H7">
        <v>5.923</v>
      </c>
      <c r="I7">
        <v>-1</v>
      </c>
      <c r="J7">
        <v>0</v>
      </c>
      <c r="K7">
        <v>0</v>
      </c>
      <c r="L7">
        <f t="shared" si="1"/>
        <v>0</v>
      </c>
      <c r="M7">
        <f t="shared" si="2"/>
        <v>0</v>
      </c>
      <c r="N7">
        <f t="shared" si="3"/>
        <v>0</v>
      </c>
      <c r="O7">
        <f t="shared" si="4"/>
        <v>0</v>
      </c>
      <c r="P7">
        <f t="shared" si="5"/>
        <v>47</v>
      </c>
      <c r="Q7">
        <f>VLOOKUP(C7,Locs!A:C,3,0)</f>
        <v>44</v>
      </c>
      <c r="R7">
        <f>VLOOKUP(C7,Locs!A:F,6,0)</f>
        <v>1</v>
      </c>
      <c r="S7" t="s">
        <v>318</v>
      </c>
      <c r="T7">
        <v>47</v>
      </c>
    </row>
    <row r="8" spans="1:20" x14ac:dyDescent="0.45">
      <c r="A8">
        <v>7</v>
      </c>
      <c r="B8" t="str">
        <f t="shared" si="0"/>
        <v>BubbleSort.dfy-4</v>
      </c>
      <c r="C8" t="s">
        <v>1</v>
      </c>
      <c r="D8">
        <v>4</v>
      </c>
      <c r="E8">
        <v>0</v>
      </c>
      <c r="F8">
        <v>7.5956000000000001</v>
      </c>
      <c r="G8">
        <v>2.4962</v>
      </c>
      <c r="H8">
        <v>7.5747</v>
      </c>
      <c r="I8">
        <v>-1</v>
      </c>
      <c r="J8">
        <v>0</v>
      </c>
      <c r="K8">
        <v>0</v>
      </c>
      <c r="L8">
        <f t="shared" si="1"/>
        <v>0</v>
      </c>
      <c r="M8">
        <f t="shared" si="2"/>
        <v>0</v>
      </c>
      <c r="N8">
        <f t="shared" si="3"/>
        <v>0</v>
      </c>
      <c r="O8">
        <f t="shared" si="4"/>
        <v>0</v>
      </c>
      <c r="P8">
        <f t="shared" si="5"/>
        <v>54</v>
      </c>
      <c r="Q8">
        <f>VLOOKUP(C8,Locs!A:C,3,0)</f>
        <v>44</v>
      </c>
      <c r="R8">
        <f>VLOOKUP(C8,Locs!A:F,6,0)</f>
        <v>1</v>
      </c>
      <c r="S8" t="s">
        <v>667</v>
      </c>
      <c r="T8">
        <v>54</v>
      </c>
    </row>
    <row r="9" spans="1:20" x14ac:dyDescent="0.45">
      <c r="A9">
        <v>8</v>
      </c>
      <c r="B9" t="str">
        <f t="shared" si="0"/>
        <v>BubbleSort.dfy-5</v>
      </c>
      <c r="C9" t="s">
        <v>1</v>
      </c>
      <c r="D9">
        <v>5</v>
      </c>
      <c r="E9">
        <v>0</v>
      </c>
      <c r="F9">
        <v>6.1440000000000001</v>
      </c>
      <c r="G9">
        <v>2.5547</v>
      </c>
      <c r="H9">
        <v>6.1417999999999999</v>
      </c>
      <c r="I9">
        <v>-1</v>
      </c>
      <c r="J9">
        <v>0</v>
      </c>
      <c r="K9">
        <v>0</v>
      </c>
      <c r="L9">
        <f t="shared" si="1"/>
        <v>0</v>
      </c>
      <c r="M9">
        <f t="shared" si="2"/>
        <v>0</v>
      </c>
      <c r="N9">
        <f t="shared" si="3"/>
        <v>0</v>
      </c>
      <c r="O9">
        <f t="shared" si="4"/>
        <v>0</v>
      </c>
      <c r="P9">
        <f t="shared" si="5"/>
        <v>42</v>
      </c>
      <c r="Q9">
        <f>VLOOKUP(C9,Locs!A:C,3,0)</f>
        <v>44</v>
      </c>
      <c r="R9">
        <f>VLOOKUP(C9,Locs!A:F,6,0)</f>
        <v>1</v>
      </c>
      <c r="S9" t="s">
        <v>668</v>
      </c>
      <c r="T9">
        <v>42</v>
      </c>
    </row>
    <row r="10" spans="1:20" x14ac:dyDescent="0.45">
      <c r="A10">
        <v>9</v>
      </c>
      <c r="B10" t="str">
        <f t="shared" si="0"/>
        <v>Catalan.dfy-1</v>
      </c>
      <c r="C10" t="s">
        <v>300</v>
      </c>
      <c r="D10">
        <v>1</v>
      </c>
      <c r="E10">
        <v>1</v>
      </c>
      <c r="F10">
        <v>5.0263</v>
      </c>
      <c r="G10">
        <v>0.8145</v>
      </c>
      <c r="H10">
        <v>5.0242000000000004</v>
      </c>
      <c r="I10">
        <v>1</v>
      </c>
      <c r="J10">
        <v>1</v>
      </c>
      <c r="K10">
        <v>1</v>
      </c>
      <c r="L10">
        <f t="shared" si="1"/>
        <v>1</v>
      </c>
      <c r="M10">
        <f t="shared" si="2"/>
        <v>1</v>
      </c>
      <c r="N10">
        <f t="shared" si="3"/>
        <v>0.66666666666666663</v>
      </c>
      <c r="O10">
        <f t="shared" si="4"/>
        <v>1</v>
      </c>
      <c r="P10">
        <f t="shared" si="5"/>
        <v>32</v>
      </c>
      <c r="Q10">
        <f>VLOOKUP(C10,Locs!A:C,3,0)</f>
        <v>28</v>
      </c>
      <c r="R10">
        <f>VLOOKUP(C10,Locs!A:F,6,0)</f>
        <v>0</v>
      </c>
      <c r="S10" t="s">
        <v>319</v>
      </c>
      <c r="T10">
        <v>32</v>
      </c>
    </row>
    <row r="11" spans="1:20" x14ac:dyDescent="0.45">
      <c r="A11">
        <v>10</v>
      </c>
      <c r="B11" t="str">
        <f t="shared" si="0"/>
        <v>Catalan.dfy-2</v>
      </c>
      <c r="C11" t="s">
        <v>300</v>
      </c>
      <c r="D11">
        <v>2</v>
      </c>
      <c r="E11">
        <v>0</v>
      </c>
      <c r="F11">
        <v>12.242000000000001</v>
      </c>
      <c r="G11">
        <v>73.441299999999998</v>
      </c>
      <c r="H11">
        <v>12.240500000000001</v>
      </c>
      <c r="I11">
        <v>-1</v>
      </c>
      <c r="J11">
        <v>0</v>
      </c>
      <c r="K11">
        <v>0</v>
      </c>
      <c r="L11">
        <f t="shared" si="1"/>
        <v>1</v>
      </c>
      <c r="M11">
        <f t="shared" si="2"/>
        <v>1</v>
      </c>
      <c r="N11">
        <f t="shared" si="3"/>
        <v>0.66666666666666663</v>
      </c>
      <c r="O11">
        <f t="shared" si="4"/>
        <v>1</v>
      </c>
      <c r="P11">
        <f t="shared" si="5"/>
        <v>71</v>
      </c>
      <c r="Q11">
        <f>VLOOKUP(C11,Locs!A:C,3,0)</f>
        <v>28</v>
      </c>
      <c r="R11">
        <f>VLOOKUP(C11,Locs!A:F,6,0)</f>
        <v>0</v>
      </c>
      <c r="S11" t="s">
        <v>320</v>
      </c>
      <c r="T11">
        <v>71</v>
      </c>
    </row>
    <row r="12" spans="1:20" x14ac:dyDescent="0.45">
      <c r="A12">
        <v>11</v>
      </c>
      <c r="B12" t="str">
        <f t="shared" si="0"/>
        <v>Catalan.dfy-3</v>
      </c>
      <c r="C12" t="s">
        <v>300</v>
      </c>
      <c r="D12">
        <v>3</v>
      </c>
      <c r="E12">
        <v>0</v>
      </c>
      <c r="F12">
        <v>4.548</v>
      </c>
      <c r="G12">
        <v>0.75380000000000003</v>
      </c>
      <c r="H12">
        <v>4.5464000000000002</v>
      </c>
      <c r="I12">
        <v>-1</v>
      </c>
      <c r="J12">
        <v>0</v>
      </c>
      <c r="K12">
        <v>0</v>
      </c>
      <c r="L12">
        <f t="shared" si="1"/>
        <v>1</v>
      </c>
      <c r="M12">
        <f t="shared" si="2"/>
        <v>1</v>
      </c>
      <c r="N12">
        <f t="shared" si="3"/>
        <v>0.66666666666666663</v>
      </c>
      <c r="O12">
        <f t="shared" si="4"/>
        <v>1</v>
      </c>
      <c r="P12">
        <f t="shared" si="5"/>
        <v>30</v>
      </c>
      <c r="Q12">
        <f>VLOOKUP(C12,Locs!A:C,3,0)</f>
        <v>28</v>
      </c>
      <c r="R12">
        <f>VLOOKUP(C12,Locs!A:F,6,0)</f>
        <v>0</v>
      </c>
      <c r="S12" t="s">
        <v>321</v>
      </c>
      <c r="T12">
        <v>30</v>
      </c>
    </row>
    <row r="13" spans="1:20" x14ac:dyDescent="0.45">
      <c r="A13">
        <v>12</v>
      </c>
      <c r="B13" t="str">
        <f t="shared" si="0"/>
        <v>CombNK.dfy-1</v>
      </c>
      <c r="C13" t="s">
        <v>2</v>
      </c>
      <c r="D13">
        <v>1</v>
      </c>
      <c r="E13">
        <v>-1</v>
      </c>
      <c r="F13">
        <v>7.7389999999999999</v>
      </c>
      <c r="G13">
        <v>0.38629999999999998</v>
      </c>
      <c r="H13">
        <v>7.7324999999999999</v>
      </c>
      <c r="I13">
        <v>-1</v>
      </c>
      <c r="J13">
        <v>-1</v>
      </c>
      <c r="K13">
        <v>-1</v>
      </c>
      <c r="L13">
        <f t="shared" si="1"/>
        <v>2</v>
      </c>
      <c r="M13">
        <f t="shared" si="2"/>
        <v>2</v>
      </c>
      <c r="N13">
        <f t="shared" si="3"/>
        <v>1</v>
      </c>
      <c r="O13">
        <f t="shared" si="4"/>
        <v>1</v>
      </c>
      <c r="P13">
        <f t="shared" si="5"/>
        <v>64</v>
      </c>
      <c r="Q13">
        <f>VLOOKUP(C13,Locs!A:C,3,0)</f>
        <v>38</v>
      </c>
      <c r="R13">
        <f>VLOOKUP(C13,Locs!A:F,6,0)</f>
        <v>0</v>
      </c>
      <c r="S13" t="s">
        <v>322</v>
      </c>
      <c r="T13">
        <v>64</v>
      </c>
    </row>
    <row r="14" spans="1:20" x14ac:dyDescent="0.45">
      <c r="A14">
        <v>13</v>
      </c>
      <c r="B14" t="str">
        <f t="shared" si="0"/>
        <v>CombNK.dfy-2</v>
      </c>
      <c r="C14" t="s">
        <v>2</v>
      </c>
      <c r="D14">
        <v>2</v>
      </c>
      <c r="E14">
        <v>1</v>
      </c>
      <c r="F14">
        <v>6.0381999999999998</v>
      </c>
      <c r="G14">
        <v>1.6680999999999999</v>
      </c>
      <c r="H14">
        <v>6.0366999999999997</v>
      </c>
      <c r="I14">
        <v>1</v>
      </c>
      <c r="J14">
        <v>1</v>
      </c>
      <c r="K14">
        <v>1</v>
      </c>
      <c r="L14">
        <f t="shared" si="1"/>
        <v>2</v>
      </c>
      <c r="M14">
        <f t="shared" si="2"/>
        <v>2</v>
      </c>
      <c r="N14">
        <f t="shared" si="3"/>
        <v>1</v>
      </c>
      <c r="O14">
        <f t="shared" si="4"/>
        <v>1</v>
      </c>
      <c r="P14">
        <f t="shared" si="5"/>
        <v>42</v>
      </c>
      <c r="Q14">
        <f>VLOOKUP(C14,Locs!A:C,3,0)</f>
        <v>38</v>
      </c>
      <c r="R14">
        <f>VLOOKUP(C14,Locs!A:F,6,0)</f>
        <v>0</v>
      </c>
      <c r="S14" t="s">
        <v>323</v>
      </c>
      <c r="T14">
        <v>42</v>
      </c>
    </row>
    <row r="15" spans="1:20" x14ac:dyDescent="0.45">
      <c r="A15">
        <v>14</v>
      </c>
      <c r="B15" t="str">
        <f t="shared" si="0"/>
        <v>CombNK.dfy-3</v>
      </c>
      <c r="C15" t="s">
        <v>2</v>
      </c>
      <c r="D15">
        <v>3</v>
      </c>
      <c r="E15">
        <v>1</v>
      </c>
      <c r="F15">
        <v>5.6527000000000003</v>
      </c>
      <c r="G15">
        <v>1.6623000000000001</v>
      </c>
      <c r="H15">
        <v>5.6515000000000004</v>
      </c>
      <c r="I15">
        <v>1</v>
      </c>
      <c r="J15">
        <v>1</v>
      </c>
      <c r="K15">
        <v>1</v>
      </c>
      <c r="L15">
        <f t="shared" si="1"/>
        <v>2</v>
      </c>
      <c r="M15">
        <f t="shared" si="2"/>
        <v>2</v>
      </c>
      <c r="N15">
        <f t="shared" si="3"/>
        <v>1</v>
      </c>
      <c r="O15">
        <f t="shared" si="4"/>
        <v>1</v>
      </c>
      <c r="P15">
        <f t="shared" si="5"/>
        <v>42</v>
      </c>
      <c r="Q15">
        <f>VLOOKUP(C15,Locs!A:C,3,0)</f>
        <v>38</v>
      </c>
      <c r="R15">
        <f>VLOOKUP(C15,Locs!A:F,6,0)</f>
        <v>0</v>
      </c>
      <c r="S15" t="s">
        <v>324</v>
      </c>
      <c r="T15">
        <v>42</v>
      </c>
    </row>
    <row r="16" spans="1:20" x14ac:dyDescent="0.45">
      <c r="A16">
        <v>15</v>
      </c>
      <c r="B16" t="str">
        <f t="shared" si="0"/>
        <v>CountDistinct.dfy-1</v>
      </c>
      <c r="C16" t="s">
        <v>301</v>
      </c>
      <c r="D16">
        <v>1</v>
      </c>
      <c r="E16">
        <v>0</v>
      </c>
      <c r="F16">
        <v>3.2875000000000001</v>
      </c>
      <c r="G16">
        <v>0.74380000000000002</v>
      </c>
      <c r="H16">
        <v>3.2801</v>
      </c>
      <c r="I16">
        <v>1</v>
      </c>
      <c r="J16">
        <v>0</v>
      </c>
      <c r="K16">
        <v>0</v>
      </c>
      <c r="L16">
        <f t="shared" si="1"/>
        <v>1</v>
      </c>
      <c r="M16">
        <f t="shared" si="2"/>
        <v>2</v>
      </c>
      <c r="N16">
        <f t="shared" si="3"/>
        <v>0.66666666666666663</v>
      </c>
      <c r="O16">
        <f t="shared" si="4"/>
        <v>1</v>
      </c>
      <c r="P16">
        <f t="shared" si="5"/>
        <v>28</v>
      </c>
      <c r="Q16">
        <f>VLOOKUP(C16,Locs!A:C,3,0)</f>
        <v>39</v>
      </c>
      <c r="R16">
        <f>VLOOKUP(C16,Locs!A:F,6,0)</f>
        <v>5</v>
      </c>
      <c r="S16" t="s">
        <v>325</v>
      </c>
      <c r="T16">
        <v>28</v>
      </c>
    </row>
    <row r="17" spans="1:20" x14ac:dyDescent="0.45">
      <c r="A17">
        <v>16</v>
      </c>
      <c r="B17" t="str">
        <f t="shared" si="0"/>
        <v>CountDistinct.dfy-2</v>
      </c>
      <c r="C17" t="s">
        <v>301</v>
      </c>
      <c r="D17">
        <v>2</v>
      </c>
      <c r="E17">
        <v>1</v>
      </c>
      <c r="F17">
        <v>8.3571000000000009</v>
      </c>
      <c r="G17">
        <v>1.6680999999999999</v>
      </c>
      <c r="H17">
        <v>8.3558000000000003</v>
      </c>
      <c r="I17">
        <v>1</v>
      </c>
      <c r="J17">
        <v>1</v>
      </c>
      <c r="K17">
        <v>1</v>
      </c>
      <c r="L17">
        <f t="shared" si="1"/>
        <v>1</v>
      </c>
      <c r="M17">
        <f t="shared" si="2"/>
        <v>2</v>
      </c>
      <c r="N17">
        <f t="shared" si="3"/>
        <v>0.66666666666666663</v>
      </c>
      <c r="O17">
        <f t="shared" si="4"/>
        <v>1</v>
      </c>
      <c r="P17">
        <f t="shared" si="5"/>
        <v>45</v>
      </c>
      <c r="Q17">
        <f>VLOOKUP(C17,Locs!A:C,3,0)</f>
        <v>39</v>
      </c>
      <c r="R17">
        <f>VLOOKUP(C17,Locs!A:F,6,0)</f>
        <v>5</v>
      </c>
      <c r="S17" t="s">
        <v>326</v>
      </c>
      <c r="T17">
        <v>45</v>
      </c>
    </row>
    <row r="18" spans="1:20" x14ac:dyDescent="0.45">
      <c r="A18">
        <v>17</v>
      </c>
      <c r="B18" t="str">
        <f t="shared" si="0"/>
        <v>CountDistinct.dfy-3</v>
      </c>
      <c r="C18" t="s">
        <v>301</v>
      </c>
      <c r="D18">
        <v>3</v>
      </c>
      <c r="E18">
        <v>0</v>
      </c>
      <c r="F18">
        <v>5.3183999999999996</v>
      </c>
      <c r="G18">
        <v>0.77939999999999998</v>
      </c>
      <c r="H18">
        <v>5.3167</v>
      </c>
      <c r="I18">
        <v>0</v>
      </c>
      <c r="J18">
        <v>0</v>
      </c>
      <c r="K18">
        <v>0</v>
      </c>
      <c r="L18">
        <f t="shared" si="1"/>
        <v>1</v>
      </c>
      <c r="M18">
        <f t="shared" si="2"/>
        <v>2</v>
      </c>
      <c r="N18">
        <f t="shared" si="3"/>
        <v>0.66666666666666663</v>
      </c>
      <c r="O18">
        <f t="shared" si="4"/>
        <v>1</v>
      </c>
      <c r="P18">
        <f t="shared" si="5"/>
        <v>32</v>
      </c>
      <c r="Q18">
        <f>VLOOKUP(C18,Locs!A:C,3,0)</f>
        <v>39</v>
      </c>
      <c r="R18">
        <f>VLOOKUP(C18,Locs!A:F,6,0)</f>
        <v>5</v>
      </c>
      <c r="S18" t="s">
        <v>327</v>
      </c>
      <c r="T18">
        <v>32</v>
      </c>
    </row>
    <row r="19" spans="1:20" x14ac:dyDescent="0.45">
      <c r="A19">
        <v>18</v>
      </c>
      <c r="B19" t="str">
        <f t="shared" si="0"/>
        <v>Div.dfy-1</v>
      </c>
      <c r="C19" t="s">
        <v>3</v>
      </c>
      <c r="D19">
        <v>1</v>
      </c>
      <c r="E19">
        <v>1</v>
      </c>
      <c r="F19">
        <v>6.4858000000000002</v>
      </c>
      <c r="G19">
        <v>0.65549999999999997</v>
      </c>
      <c r="H19">
        <v>6.4817</v>
      </c>
      <c r="I19">
        <v>1</v>
      </c>
      <c r="J19">
        <v>1</v>
      </c>
      <c r="K19">
        <v>1</v>
      </c>
      <c r="L19">
        <f t="shared" si="1"/>
        <v>3</v>
      </c>
      <c r="M19">
        <f t="shared" si="2"/>
        <v>1</v>
      </c>
      <c r="N19">
        <f t="shared" si="3"/>
        <v>1</v>
      </c>
      <c r="O19">
        <f t="shared" si="4"/>
        <v>1</v>
      </c>
      <c r="P19">
        <f t="shared" si="5"/>
        <v>21</v>
      </c>
      <c r="Q19">
        <f>VLOOKUP(C19,Locs!A:C,3,0)</f>
        <v>18</v>
      </c>
      <c r="R19">
        <f>VLOOKUP(C19,Locs!A:F,6,0)</f>
        <v>0</v>
      </c>
      <c r="S19" t="s">
        <v>328</v>
      </c>
      <c r="T19">
        <v>21</v>
      </c>
    </row>
    <row r="20" spans="1:20" x14ac:dyDescent="0.45">
      <c r="A20">
        <v>19</v>
      </c>
      <c r="B20" t="str">
        <f t="shared" si="0"/>
        <v>Div.dfy-2</v>
      </c>
      <c r="C20" t="s">
        <v>3</v>
      </c>
      <c r="D20">
        <v>2</v>
      </c>
      <c r="E20">
        <v>1</v>
      </c>
      <c r="F20">
        <v>2.4826999999999999</v>
      </c>
      <c r="G20">
        <v>0.67449999999999999</v>
      </c>
      <c r="H20">
        <v>2.4811000000000001</v>
      </c>
      <c r="I20">
        <v>1</v>
      </c>
      <c r="J20">
        <v>1</v>
      </c>
      <c r="K20">
        <v>1</v>
      </c>
      <c r="L20">
        <f t="shared" si="1"/>
        <v>3</v>
      </c>
      <c r="M20">
        <f t="shared" si="2"/>
        <v>1</v>
      </c>
      <c r="N20">
        <f t="shared" si="3"/>
        <v>1</v>
      </c>
      <c r="O20">
        <f t="shared" si="4"/>
        <v>1</v>
      </c>
      <c r="P20">
        <f t="shared" si="5"/>
        <v>21</v>
      </c>
      <c r="Q20">
        <f>VLOOKUP(C20,Locs!A:C,3,0)</f>
        <v>18</v>
      </c>
      <c r="R20">
        <f>VLOOKUP(C20,Locs!A:F,6,0)</f>
        <v>0</v>
      </c>
      <c r="S20" t="s">
        <v>329</v>
      </c>
      <c r="T20">
        <v>21</v>
      </c>
    </row>
    <row r="21" spans="1:20" x14ac:dyDescent="0.45">
      <c r="A21">
        <v>20</v>
      </c>
      <c r="B21" t="str">
        <f t="shared" si="0"/>
        <v>Div.dfy-3</v>
      </c>
      <c r="C21" t="s">
        <v>3</v>
      </c>
      <c r="D21">
        <v>3</v>
      </c>
      <c r="E21">
        <v>1</v>
      </c>
      <c r="F21">
        <v>3.3266</v>
      </c>
      <c r="G21">
        <v>0.67169999999999996</v>
      </c>
      <c r="H21">
        <v>3.3201000000000001</v>
      </c>
      <c r="I21">
        <v>1</v>
      </c>
      <c r="J21">
        <v>1</v>
      </c>
      <c r="K21">
        <v>1</v>
      </c>
      <c r="L21">
        <f t="shared" si="1"/>
        <v>3</v>
      </c>
      <c r="M21">
        <f t="shared" si="2"/>
        <v>1</v>
      </c>
      <c r="N21">
        <f t="shared" si="3"/>
        <v>1</v>
      </c>
      <c r="O21">
        <f t="shared" si="4"/>
        <v>1</v>
      </c>
      <c r="P21">
        <f t="shared" si="5"/>
        <v>22</v>
      </c>
      <c r="Q21">
        <f>VLOOKUP(C21,Locs!A:C,3,0)</f>
        <v>18</v>
      </c>
      <c r="R21">
        <f>VLOOKUP(C21,Locs!A:F,6,0)</f>
        <v>0</v>
      </c>
      <c r="S21" t="s">
        <v>330</v>
      </c>
      <c r="T21">
        <v>22</v>
      </c>
    </row>
    <row r="22" spans="1:20" x14ac:dyDescent="0.45">
      <c r="A22">
        <v>21</v>
      </c>
      <c r="B22" t="str">
        <f t="shared" si="0"/>
        <v>Factorial.dfy-1</v>
      </c>
      <c r="C22" t="s">
        <v>181</v>
      </c>
      <c r="D22">
        <v>1</v>
      </c>
      <c r="E22">
        <v>1</v>
      </c>
      <c r="F22">
        <v>4.1772999999999998</v>
      </c>
      <c r="G22">
        <v>0.7</v>
      </c>
      <c r="H22">
        <v>4.1706000000000003</v>
      </c>
      <c r="I22">
        <v>1</v>
      </c>
      <c r="J22">
        <v>1</v>
      </c>
      <c r="K22">
        <v>1</v>
      </c>
      <c r="L22">
        <f t="shared" si="1"/>
        <v>3</v>
      </c>
      <c r="M22">
        <f t="shared" si="2"/>
        <v>1</v>
      </c>
      <c r="N22">
        <f t="shared" si="3"/>
        <v>1</v>
      </c>
      <c r="O22">
        <f t="shared" si="4"/>
        <v>1</v>
      </c>
      <c r="P22">
        <f t="shared" si="5"/>
        <v>23</v>
      </c>
      <c r="Q22">
        <f>VLOOKUP(C22,Locs!A:C,3,0)</f>
        <v>21</v>
      </c>
      <c r="R22">
        <f>VLOOKUP(C22,Locs!A:F,6,0)</f>
        <v>0</v>
      </c>
      <c r="S22" t="s">
        <v>331</v>
      </c>
      <c r="T22">
        <v>23</v>
      </c>
    </row>
    <row r="23" spans="1:20" x14ac:dyDescent="0.45">
      <c r="A23">
        <v>22</v>
      </c>
      <c r="B23" t="str">
        <f t="shared" si="0"/>
        <v>Factorial.dfy-2</v>
      </c>
      <c r="C23" t="s">
        <v>181</v>
      </c>
      <c r="D23">
        <v>2</v>
      </c>
      <c r="E23">
        <v>1</v>
      </c>
      <c r="F23">
        <v>3.4342999999999999</v>
      </c>
      <c r="G23">
        <v>0.70599999999999996</v>
      </c>
      <c r="H23">
        <v>3.4327999999999999</v>
      </c>
      <c r="I23">
        <v>1</v>
      </c>
      <c r="J23">
        <v>1</v>
      </c>
      <c r="K23">
        <v>1</v>
      </c>
      <c r="L23">
        <f t="shared" si="1"/>
        <v>3</v>
      </c>
      <c r="M23">
        <f t="shared" si="2"/>
        <v>1</v>
      </c>
      <c r="N23">
        <f t="shared" si="3"/>
        <v>1</v>
      </c>
      <c r="O23">
        <f t="shared" si="4"/>
        <v>1</v>
      </c>
      <c r="P23">
        <f t="shared" si="5"/>
        <v>23</v>
      </c>
      <c r="Q23">
        <f>VLOOKUP(C23,Locs!A:C,3,0)</f>
        <v>21</v>
      </c>
      <c r="R23">
        <f>VLOOKUP(C23,Locs!A:F,6,0)</f>
        <v>0</v>
      </c>
      <c r="S23" t="s">
        <v>332</v>
      </c>
      <c r="T23">
        <v>23</v>
      </c>
    </row>
    <row r="24" spans="1:20" x14ac:dyDescent="0.45">
      <c r="A24">
        <v>23</v>
      </c>
      <c r="B24" t="str">
        <f t="shared" si="0"/>
        <v>Factorial.dfy-3</v>
      </c>
      <c r="C24" t="s">
        <v>181</v>
      </c>
      <c r="D24">
        <v>3</v>
      </c>
      <c r="E24">
        <v>1</v>
      </c>
      <c r="F24">
        <v>2.5813999999999999</v>
      </c>
      <c r="G24">
        <v>0.70379999999999998</v>
      </c>
      <c r="H24">
        <v>2.5796000000000001</v>
      </c>
      <c r="I24">
        <v>1</v>
      </c>
      <c r="J24">
        <v>1</v>
      </c>
      <c r="K24">
        <v>1</v>
      </c>
      <c r="L24">
        <f t="shared" si="1"/>
        <v>3</v>
      </c>
      <c r="M24">
        <f t="shared" si="2"/>
        <v>1</v>
      </c>
      <c r="N24">
        <f t="shared" si="3"/>
        <v>1</v>
      </c>
      <c r="O24">
        <f t="shared" si="4"/>
        <v>1</v>
      </c>
      <c r="P24">
        <f t="shared" si="5"/>
        <v>22</v>
      </c>
      <c r="Q24">
        <f>VLOOKUP(C24,Locs!A:C,3,0)</f>
        <v>21</v>
      </c>
      <c r="R24">
        <f>VLOOKUP(C24,Locs!A:F,6,0)</f>
        <v>0</v>
      </c>
      <c r="S24" t="s">
        <v>333</v>
      </c>
      <c r="T24">
        <v>22</v>
      </c>
    </row>
    <row r="25" spans="1:20" x14ac:dyDescent="0.45">
      <c r="A25">
        <v>24</v>
      </c>
      <c r="B25" t="str">
        <f t="shared" si="0"/>
        <v>FastExponentiation.dfy-1</v>
      </c>
      <c r="C25" t="s">
        <v>193</v>
      </c>
      <c r="D25">
        <v>1</v>
      </c>
      <c r="E25">
        <v>-1</v>
      </c>
      <c r="F25">
        <v>3.4415</v>
      </c>
      <c r="G25">
        <v>0.36940000000000001</v>
      </c>
      <c r="H25">
        <v>3.4339</v>
      </c>
      <c r="I25">
        <v>-1</v>
      </c>
      <c r="J25">
        <v>-1</v>
      </c>
      <c r="K25">
        <v>-1</v>
      </c>
      <c r="L25">
        <f t="shared" si="1"/>
        <v>0</v>
      </c>
      <c r="M25">
        <f t="shared" si="2"/>
        <v>0</v>
      </c>
      <c r="N25">
        <f t="shared" si="3"/>
        <v>0</v>
      </c>
      <c r="O25">
        <f t="shared" si="4"/>
        <v>0</v>
      </c>
      <c r="P25">
        <f t="shared" si="5"/>
        <v>25</v>
      </c>
      <c r="Q25">
        <f>VLOOKUP(C25,Locs!A:C,3,0)</f>
        <v>38</v>
      </c>
      <c r="R25">
        <f>VLOOKUP(C25,Locs!A:F,6,0)</f>
        <v>3</v>
      </c>
      <c r="S25" t="s">
        <v>334</v>
      </c>
      <c r="T25">
        <v>25</v>
      </c>
    </row>
    <row r="26" spans="1:20" x14ac:dyDescent="0.45">
      <c r="A26">
        <v>25</v>
      </c>
      <c r="B26" t="str">
        <f t="shared" si="0"/>
        <v>FastExponentiation.dfy-2</v>
      </c>
      <c r="C26" t="s">
        <v>193</v>
      </c>
      <c r="D26">
        <v>2</v>
      </c>
      <c r="E26">
        <v>-1</v>
      </c>
      <c r="F26">
        <v>4.6075999999999997</v>
      </c>
      <c r="G26">
        <v>0.3599</v>
      </c>
      <c r="H26">
        <v>4.6013999999999999</v>
      </c>
      <c r="I26">
        <v>-1</v>
      </c>
      <c r="J26">
        <v>-1</v>
      </c>
      <c r="K26">
        <v>-1</v>
      </c>
      <c r="L26">
        <f t="shared" si="1"/>
        <v>0</v>
      </c>
      <c r="M26">
        <f t="shared" si="2"/>
        <v>0</v>
      </c>
      <c r="N26">
        <f t="shared" si="3"/>
        <v>0</v>
      </c>
      <c r="O26">
        <f t="shared" si="4"/>
        <v>0</v>
      </c>
      <c r="P26">
        <f t="shared" si="5"/>
        <v>30</v>
      </c>
      <c r="Q26">
        <f>VLOOKUP(C26,Locs!A:C,3,0)</f>
        <v>38</v>
      </c>
      <c r="R26">
        <f>VLOOKUP(C26,Locs!A:F,6,0)</f>
        <v>3</v>
      </c>
      <c r="S26" t="s">
        <v>335</v>
      </c>
      <c r="T26">
        <v>30</v>
      </c>
    </row>
    <row r="27" spans="1:20" x14ac:dyDescent="0.45">
      <c r="A27">
        <v>26</v>
      </c>
      <c r="B27" t="str">
        <f t="shared" si="0"/>
        <v>FastExponentiation.dfy-3</v>
      </c>
      <c r="C27" t="s">
        <v>193</v>
      </c>
      <c r="D27">
        <v>3</v>
      </c>
      <c r="E27">
        <v>-1</v>
      </c>
      <c r="F27">
        <v>3.0680000000000001</v>
      </c>
      <c r="G27">
        <v>0.35649999999999998</v>
      </c>
      <c r="H27">
        <v>3.0663</v>
      </c>
      <c r="I27">
        <v>-1</v>
      </c>
      <c r="J27">
        <v>-1</v>
      </c>
      <c r="K27">
        <v>-1</v>
      </c>
      <c r="L27">
        <f t="shared" si="1"/>
        <v>0</v>
      </c>
      <c r="M27">
        <f t="shared" si="2"/>
        <v>0</v>
      </c>
      <c r="N27">
        <f t="shared" si="3"/>
        <v>0</v>
      </c>
      <c r="O27">
        <f t="shared" si="4"/>
        <v>0</v>
      </c>
      <c r="P27">
        <f t="shared" si="5"/>
        <v>25</v>
      </c>
      <c r="Q27">
        <f>VLOOKUP(C27,Locs!A:C,3,0)</f>
        <v>38</v>
      </c>
      <c r="R27">
        <f>VLOOKUP(C27,Locs!A:F,6,0)</f>
        <v>3</v>
      </c>
      <c r="S27" t="s">
        <v>336</v>
      </c>
      <c r="T27">
        <v>25</v>
      </c>
    </row>
    <row r="28" spans="1:20" x14ac:dyDescent="0.45">
      <c r="A28">
        <v>27</v>
      </c>
      <c r="B28" t="str">
        <f t="shared" si="0"/>
        <v>FastExponentiation.dfy-4</v>
      </c>
      <c r="C28" t="s">
        <v>193</v>
      </c>
      <c r="D28">
        <v>4</v>
      </c>
      <c r="E28">
        <v>-1</v>
      </c>
      <c r="F28">
        <v>3.0769000000000002</v>
      </c>
      <c r="G28">
        <v>0.57679999999999998</v>
      </c>
      <c r="H28">
        <v>3.0737999999999999</v>
      </c>
      <c r="I28">
        <v>-1</v>
      </c>
      <c r="J28">
        <v>-1</v>
      </c>
      <c r="K28">
        <v>-1</v>
      </c>
      <c r="L28">
        <f t="shared" si="1"/>
        <v>0</v>
      </c>
      <c r="M28">
        <f t="shared" si="2"/>
        <v>0</v>
      </c>
      <c r="N28">
        <f t="shared" si="3"/>
        <v>0</v>
      </c>
      <c r="O28">
        <f t="shared" si="4"/>
        <v>0</v>
      </c>
      <c r="P28">
        <f t="shared" si="5"/>
        <v>24</v>
      </c>
      <c r="Q28">
        <f>VLOOKUP(C28,Locs!A:C,3,0)</f>
        <v>38</v>
      </c>
      <c r="R28">
        <f>VLOOKUP(C28,Locs!A:F,6,0)</f>
        <v>3</v>
      </c>
      <c r="S28" t="s">
        <v>763</v>
      </c>
      <c r="T28">
        <v>24</v>
      </c>
    </row>
    <row r="29" spans="1:20" x14ac:dyDescent="0.45">
      <c r="A29">
        <v>28</v>
      </c>
      <c r="B29" t="str">
        <f t="shared" si="0"/>
        <v>FastExponentiation.dfy-5</v>
      </c>
      <c r="C29" t="s">
        <v>193</v>
      </c>
      <c r="D29">
        <v>5</v>
      </c>
      <c r="E29">
        <v>-1</v>
      </c>
      <c r="F29">
        <v>2.5148000000000001</v>
      </c>
      <c r="G29">
        <v>0.54590000000000005</v>
      </c>
      <c r="H29">
        <v>2.5034000000000001</v>
      </c>
      <c r="I29">
        <v>-1</v>
      </c>
      <c r="J29">
        <v>-1</v>
      </c>
      <c r="K29">
        <v>-1</v>
      </c>
      <c r="L29">
        <f t="shared" si="1"/>
        <v>0</v>
      </c>
      <c r="M29">
        <f t="shared" si="2"/>
        <v>0</v>
      </c>
      <c r="N29">
        <f t="shared" si="3"/>
        <v>0</v>
      </c>
      <c r="O29">
        <f t="shared" si="4"/>
        <v>0</v>
      </c>
      <c r="P29">
        <f t="shared" si="5"/>
        <v>25</v>
      </c>
      <c r="Q29">
        <f>VLOOKUP(C29,Locs!A:C,3,0)</f>
        <v>38</v>
      </c>
      <c r="R29">
        <f>VLOOKUP(C29,Locs!A:F,6,0)</f>
        <v>3</v>
      </c>
      <c r="S29" t="s">
        <v>880</v>
      </c>
      <c r="T29">
        <v>25</v>
      </c>
    </row>
    <row r="30" spans="1:20" x14ac:dyDescent="0.45">
      <c r="A30">
        <v>29</v>
      </c>
      <c r="B30" t="str">
        <f t="shared" si="0"/>
        <v>FastModularExponentiation.dfy-1</v>
      </c>
      <c r="C30" t="s">
        <v>208</v>
      </c>
      <c r="D30">
        <v>1</v>
      </c>
      <c r="E30">
        <v>0</v>
      </c>
      <c r="F30">
        <v>10.0974</v>
      </c>
      <c r="G30">
        <v>61.688400000000001</v>
      </c>
      <c r="H30">
        <v>10.0748</v>
      </c>
      <c r="I30">
        <v>0</v>
      </c>
      <c r="J30">
        <v>0</v>
      </c>
      <c r="K30">
        <v>0</v>
      </c>
      <c r="L30">
        <f t="shared" si="1"/>
        <v>0</v>
      </c>
      <c r="M30">
        <f t="shared" si="2"/>
        <v>0</v>
      </c>
      <c r="N30">
        <f t="shared" si="3"/>
        <v>0</v>
      </c>
      <c r="O30">
        <f t="shared" si="4"/>
        <v>0</v>
      </c>
      <c r="P30">
        <f t="shared" si="5"/>
        <v>71</v>
      </c>
      <c r="Q30">
        <f>VLOOKUP(C30,Locs!A:C,3,0)</f>
        <v>104</v>
      </c>
      <c r="R30">
        <f>VLOOKUP(C30,Locs!A:F,6,0)</f>
        <v>12</v>
      </c>
      <c r="S30" t="s">
        <v>337</v>
      </c>
      <c r="T30">
        <v>71</v>
      </c>
    </row>
    <row r="31" spans="1:20" x14ac:dyDescent="0.45">
      <c r="A31">
        <v>30</v>
      </c>
      <c r="B31" t="str">
        <f t="shared" si="0"/>
        <v>FastModularExponentiation.dfy-2</v>
      </c>
      <c r="C31" t="s">
        <v>208</v>
      </c>
      <c r="D31">
        <v>2</v>
      </c>
      <c r="E31">
        <v>-1</v>
      </c>
      <c r="F31">
        <v>14.8277</v>
      </c>
      <c r="G31">
        <v>0.28510000000000002</v>
      </c>
      <c r="H31">
        <v>14.825699999999999</v>
      </c>
      <c r="I31">
        <v>-1</v>
      </c>
      <c r="J31">
        <v>-1</v>
      </c>
      <c r="K31">
        <v>-1</v>
      </c>
      <c r="L31">
        <f t="shared" si="1"/>
        <v>0</v>
      </c>
      <c r="M31">
        <f t="shared" si="2"/>
        <v>0</v>
      </c>
      <c r="N31">
        <f t="shared" si="3"/>
        <v>0</v>
      </c>
      <c r="O31">
        <f t="shared" si="4"/>
        <v>0</v>
      </c>
      <c r="P31">
        <f t="shared" si="5"/>
        <v>103</v>
      </c>
      <c r="Q31">
        <f>VLOOKUP(C31,Locs!A:C,3,0)</f>
        <v>104</v>
      </c>
      <c r="R31">
        <f>VLOOKUP(C31,Locs!A:F,6,0)</f>
        <v>12</v>
      </c>
      <c r="S31" t="s">
        <v>338</v>
      </c>
      <c r="T31">
        <v>103</v>
      </c>
    </row>
    <row r="32" spans="1:20" x14ac:dyDescent="0.45">
      <c r="A32">
        <v>26</v>
      </c>
      <c r="B32" t="str">
        <f t="shared" si="0"/>
        <v>FastModularExponentiation.dfy-3</v>
      </c>
      <c r="C32" t="s">
        <v>208</v>
      </c>
      <c r="D32">
        <v>3</v>
      </c>
      <c r="E32">
        <v>-1</v>
      </c>
      <c r="F32">
        <v>16.2255</v>
      </c>
      <c r="G32">
        <v>0.27489999999999998</v>
      </c>
      <c r="H32">
        <v>16.2241</v>
      </c>
      <c r="I32">
        <v>-1</v>
      </c>
      <c r="J32">
        <v>-1</v>
      </c>
      <c r="K32">
        <v>-1</v>
      </c>
      <c r="L32">
        <f t="shared" si="1"/>
        <v>0</v>
      </c>
      <c r="M32">
        <f t="shared" si="2"/>
        <v>0</v>
      </c>
      <c r="N32">
        <f t="shared" si="3"/>
        <v>0</v>
      </c>
      <c r="O32">
        <f t="shared" si="4"/>
        <v>0</v>
      </c>
      <c r="P32">
        <f t="shared" si="5"/>
        <v>122</v>
      </c>
      <c r="Q32">
        <f>VLOOKUP(C32,Locs!A:C,3,0)</f>
        <v>104</v>
      </c>
      <c r="R32">
        <f>VLOOKUP(C32,Locs!A:F,6,0)</f>
        <v>12</v>
      </c>
      <c r="S32" t="s">
        <v>339</v>
      </c>
      <c r="T32">
        <v>122</v>
      </c>
    </row>
    <row r="33" spans="1:20" x14ac:dyDescent="0.45">
      <c r="A33">
        <v>27</v>
      </c>
      <c r="B33" t="str">
        <f t="shared" si="0"/>
        <v>FastModularExponentiation.dfy-4</v>
      </c>
      <c r="C33" t="s">
        <v>208</v>
      </c>
      <c r="D33">
        <v>4</v>
      </c>
      <c r="E33">
        <v>0</v>
      </c>
      <c r="F33">
        <v>5.4260999999999999</v>
      </c>
      <c r="G33">
        <v>62.271500000000003</v>
      </c>
      <c r="H33">
        <v>5.4223999999999997</v>
      </c>
      <c r="I33">
        <v>-1</v>
      </c>
      <c r="J33">
        <v>0</v>
      </c>
      <c r="K33">
        <v>0</v>
      </c>
      <c r="L33">
        <f t="shared" si="1"/>
        <v>0</v>
      </c>
      <c r="M33">
        <f t="shared" si="2"/>
        <v>0</v>
      </c>
      <c r="N33">
        <f t="shared" si="3"/>
        <v>0</v>
      </c>
      <c r="O33">
        <f t="shared" si="4"/>
        <v>0</v>
      </c>
      <c r="P33">
        <f t="shared" si="5"/>
        <v>65</v>
      </c>
      <c r="Q33">
        <f>VLOOKUP(C33,Locs!A:C,3,0)</f>
        <v>104</v>
      </c>
      <c r="R33">
        <f>VLOOKUP(C33,Locs!A:F,6,0)</f>
        <v>12</v>
      </c>
      <c r="S33" t="s">
        <v>680</v>
      </c>
      <c r="T33">
        <v>65</v>
      </c>
    </row>
    <row r="34" spans="1:20" x14ac:dyDescent="0.45">
      <c r="A34">
        <v>28</v>
      </c>
      <c r="B34" t="str">
        <f t="shared" si="0"/>
        <v>FastModularExponentiation.dfy-5</v>
      </c>
      <c r="C34" t="s">
        <v>208</v>
      </c>
      <c r="D34">
        <v>5</v>
      </c>
      <c r="E34">
        <v>0</v>
      </c>
      <c r="F34">
        <v>10.8872</v>
      </c>
      <c r="G34">
        <v>62.265900000000002</v>
      </c>
      <c r="H34">
        <v>10.8851</v>
      </c>
      <c r="I34">
        <v>0</v>
      </c>
      <c r="J34">
        <v>0</v>
      </c>
      <c r="K34">
        <v>0</v>
      </c>
      <c r="L34">
        <f t="shared" si="1"/>
        <v>0</v>
      </c>
      <c r="M34">
        <f t="shared" si="2"/>
        <v>0</v>
      </c>
      <c r="N34">
        <f t="shared" si="3"/>
        <v>0</v>
      </c>
      <c r="O34">
        <f t="shared" si="4"/>
        <v>0</v>
      </c>
      <c r="P34">
        <f t="shared" si="5"/>
        <v>150</v>
      </c>
      <c r="Q34">
        <f>VLOOKUP(C34,Locs!A:C,3,0)</f>
        <v>104</v>
      </c>
      <c r="R34">
        <f>VLOOKUP(C34,Locs!A:F,6,0)</f>
        <v>12</v>
      </c>
      <c r="S34" t="s">
        <v>681</v>
      </c>
      <c r="T34">
        <v>150</v>
      </c>
    </row>
    <row r="35" spans="1:20" x14ac:dyDescent="0.45">
      <c r="A35">
        <v>29</v>
      </c>
      <c r="B35" t="str">
        <f t="shared" si="0"/>
        <v>Fibonacci.dfy-1</v>
      </c>
      <c r="C35" t="s">
        <v>4</v>
      </c>
      <c r="D35">
        <v>1</v>
      </c>
      <c r="E35">
        <v>1</v>
      </c>
      <c r="F35">
        <v>2.9573</v>
      </c>
      <c r="G35">
        <v>0.80449999999999999</v>
      </c>
      <c r="H35">
        <v>2.9327999999999999</v>
      </c>
      <c r="I35">
        <v>1</v>
      </c>
      <c r="J35">
        <v>1</v>
      </c>
      <c r="K35">
        <v>1</v>
      </c>
      <c r="L35">
        <f t="shared" si="1"/>
        <v>3</v>
      </c>
      <c r="M35">
        <f t="shared" si="2"/>
        <v>1</v>
      </c>
      <c r="N35">
        <f t="shared" si="3"/>
        <v>1</v>
      </c>
      <c r="O35">
        <f t="shared" si="4"/>
        <v>1</v>
      </c>
      <c r="P35">
        <f t="shared" si="5"/>
        <v>30</v>
      </c>
      <c r="Q35">
        <f>VLOOKUP(C35,Locs!A:C,3,0)</f>
        <v>25</v>
      </c>
      <c r="R35">
        <f>VLOOKUP(C35,Locs!A:F,6,0)</f>
        <v>0</v>
      </c>
      <c r="S35" t="s">
        <v>340</v>
      </c>
      <c r="T35">
        <v>30</v>
      </c>
    </row>
    <row r="36" spans="1:20" x14ac:dyDescent="0.45">
      <c r="A36">
        <v>30</v>
      </c>
      <c r="B36" t="str">
        <f t="shared" si="0"/>
        <v>Fibonacci.dfy-2</v>
      </c>
      <c r="C36" t="s">
        <v>4</v>
      </c>
      <c r="D36">
        <v>2</v>
      </c>
      <c r="E36">
        <v>1</v>
      </c>
      <c r="F36">
        <v>3.5573999999999999</v>
      </c>
      <c r="G36">
        <v>0.77159999999999995</v>
      </c>
      <c r="H36">
        <v>3.5558000000000001</v>
      </c>
      <c r="I36">
        <v>1</v>
      </c>
      <c r="J36">
        <v>1</v>
      </c>
      <c r="K36">
        <v>1</v>
      </c>
      <c r="L36">
        <f t="shared" si="1"/>
        <v>3</v>
      </c>
      <c r="M36">
        <f t="shared" si="2"/>
        <v>1</v>
      </c>
      <c r="N36">
        <f t="shared" si="3"/>
        <v>1</v>
      </c>
      <c r="O36">
        <f t="shared" si="4"/>
        <v>1</v>
      </c>
      <c r="P36">
        <f t="shared" si="5"/>
        <v>29</v>
      </c>
      <c r="Q36">
        <f>VLOOKUP(C36,Locs!A:C,3,0)</f>
        <v>25</v>
      </c>
      <c r="R36">
        <f>VLOOKUP(C36,Locs!A:F,6,0)</f>
        <v>0</v>
      </c>
      <c r="S36" t="s">
        <v>341</v>
      </c>
      <c r="T36">
        <v>29</v>
      </c>
    </row>
    <row r="37" spans="1:20" x14ac:dyDescent="0.45">
      <c r="A37">
        <v>31</v>
      </c>
      <c r="B37" t="str">
        <f t="shared" si="0"/>
        <v>Fibonacci.dfy-3</v>
      </c>
      <c r="C37" t="s">
        <v>4</v>
      </c>
      <c r="D37">
        <v>3</v>
      </c>
      <c r="E37">
        <v>1</v>
      </c>
      <c r="F37">
        <v>3.0444</v>
      </c>
      <c r="G37">
        <v>0.78690000000000004</v>
      </c>
      <c r="H37">
        <v>3.0427</v>
      </c>
      <c r="I37">
        <v>1</v>
      </c>
      <c r="J37">
        <v>1</v>
      </c>
      <c r="K37">
        <v>1</v>
      </c>
      <c r="L37">
        <f t="shared" si="1"/>
        <v>3</v>
      </c>
      <c r="M37">
        <f t="shared" si="2"/>
        <v>1</v>
      </c>
      <c r="N37">
        <f t="shared" si="3"/>
        <v>1</v>
      </c>
      <c r="O37">
        <f t="shared" si="4"/>
        <v>1</v>
      </c>
      <c r="P37">
        <f t="shared" si="5"/>
        <v>29</v>
      </c>
      <c r="Q37">
        <f>VLOOKUP(C37,Locs!A:C,3,0)</f>
        <v>25</v>
      </c>
      <c r="R37">
        <f>VLOOKUP(C37,Locs!A:F,6,0)</f>
        <v>0</v>
      </c>
      <c r="S37" t="s">
        <v>342</v>
      </c>
      <c r="T37">
        <v>29</v>
      </c>
    </row>
    <row r="38" spans="1:20" x14ac:dyDescent="0.45">
      <c r="A38">
        <v>32</v>
      </c>
      <c r="B38" t="str">
        <f t="shared" si="0"/>
        <v>FindMax.dfy-1</v>
      </c>
      <c r="C38" t="s">
        <v>5</v>
      </c>
      <c r="D38">
        <v>1</v>
      </c>
      <c r="E38">
        <v>1</v>
      </c>
      <c r="F38">
        <v>5.0761000000000003</v>
      </c>
      <c r="G38">
        <v>0.87790000000000001</v>
      </c>
      <c r="H38">
        <v>5.0545</v>
      </c>
      <c r="I38">
        <v>1</v>
      </c>
      <c r="J38">
        <v>1</v>
      </c>
      <c r="K38">
        <v>1</v>
      </c>
      <c r="L38">
        <f t="shared" si="1"/>
        <v>3</v>
      </c>
      <c r="M38">
        <f t="shared" si="2"/>
        <v>1</v>
      </c>
      <c r="N38">
        <f t="shared" si="3"/>
        <v>1</v>
      </c>
      <c r="O38">
        <f t="shared" si="4"/>
        <v>1</v>
      </c>
      <c r="P38">
        <f t="shared" si="5"/>
        <v>29</v>
      </c>
      <c r="Q38">
        <f>VLOOKUP(C38,Locs!A:C,3,0)</f>
        <v>29</v>
      </c>
      <c r="R38">
        <f>VLOOKUP(C38,Locs!A:F,6,0)</f>
        <v>1</v>
      </c>
      <c r="S38" t="s">
        <v>343</v>
      </c>
      <c r="T38">
        <v>29</v>
      </c>
    </row>
    <row r="39" spans="1:20" x14ac:dyDescent="0.45">
      <c r="A39">
        <v>33</v>
      </c>
      <c r="B39" t="str">
        <f t="shared" si="0"/>
        <v>FindMax.dfy-2</v>
      </c>
      <c r="C39" t="s">
        <v>5</v>
      </c>
      <c r="D39">
        <v>2</v>
      </c>
      <c r="E39">
        <v>1</v>
      </c>
      <c r="F39">
        <v>7.1745999999999999</v>
      </c>
      <c r="G39">
        <v>0.89429999999999998</v>
      </c>
      <c r="H39">
        <v>7.1729000000000003</v>
      </c>
      <c r="I39">
        <v>1</v>
      </c>
      <c r="J39">
        <v>1</v>
      </c>
      <c r="K39">
        <v>1</v>
      </c>
      <c r="L39">
        <f t="shared" si="1"/>
        <v>3</v>
      </c>
      <c r="M39">
        <f t="shared" si="2"/>
        <v>1</v>
      </c>
      <c r="N39">
        <f t="shared" si="3"/>
        <v>1</v>
      </c>
      <c r="O39">
        <f t="shared" si="4"/>
        <v>1</v>
      </c>
      <c r="P39">
        <f t="shared" si="5"/>
        <v>29</v>
      </c>
      <c r="Q39">
        <f>VLOOKUP(C39,Locs!A:C,3,0)</f>
        <v>29</v>
      </c>
      <c r="R39">
        <f>VLOOKUP(C39,Locs!A:F,6,0)</f>
        <v>1</v>
      </c>
      <c r="S39" t="s">
        <v>344</v>
      </c>
      <c r="T39">
        <v>29</v>
      </c>
    </row>
    <row r="40" spans="1:20" x14ac:dyDescent="0.45">
      <c r="A40">
        <v>34</v>
      </c>
      <c r="B40" t="str">
        <f t="shared" si="0"/>
        <v>FindMax.dfy-3</v>
      </c>
      <c r="C40" t="s">
        <v>5</v>
      </c>
      <c r="D40">
        <v>3</v>
      </c>
      <c r="E40">
        <v>1</v>
      </c>
      <c r="F40">
        <v>3.9752000000000001</v>
      </c>
      <c r="G40">
        <v>0.86509999999999998</v>
      </c>
      <c r="H40">
        <v>3.9735999999999998</v>
      </c>
      <c r="I40">
        <v>1</v>
      </c>
      <c r="J40">
        <v>1</v>
      </c>
      <c r="K40">
        <v>1</v>
      </c>
      <c r="L40">
        <f t="shared" si="1"/>
        <v>3</v>
      </c>
      <c r="M40">
        <f t="shared" si="2"/>
        <v>1</v>
      </c>
      <c r="N40">
        <f t="shared" si="3"/>
        <v>1</v>
      </c>
      <c r="O40">
        <f t="shared" si="4"/>
        <v>1</v>
      </c>
      <c r="P40">
        <f t="shared" si="5"/>
        <v>29</v>
      </c>
      <c r="Q40">
        <f>VLOOKUP(C40,Locs!A:C,3,0)</f>
        <v>29</v>
      </c>
      <c r="R40">
        <f>VLOOKUP(C40,Locs!A:F,6,0)</f>
        <v>1</v>
      </c>
      <c r="S40" t="s">
        <v>345</v>
      </c>
      <c r="T40">
        <v>29</v>
      </c>
    </row>
    <row r="41" spans="1:20" x14ac:dyDescent="0.45">
      <c r="A41">
        <v>35</v>
      </c>
      <c r="B41" t="str">
        <f t="shared" si="0"/>
        <v>InsertionSort.dfy-1</v>
      </c>
      <c r="C41" t="s">
        <v>6</v>
      </c>
      <c r="D41">
        <v>1</v>
      </c>
      <c r="E41">
        <v>0</v>
      </c>
      <c r="F41">
        <v>8.0111000000000008</v>
      </c>
      <c r="G41">
        <v>1.7541</v>
      </c>
      <c r="H41">
        <v>7.9882</v>
      </c>
      <c r="I41">
        <v>-1</v>
      </c>
      <c r="J41">
        <v>0</v>
      </c>
      <c r="K41">
        <v>0</v>
      </c>
      <c r="L41">
        <f t="shared" si="1"/>
        <v>0</v>
      </c>
      <c r="M41">
        <f t="shared" si="2"/>
        <v>0</v>
      </c>
      <c r="N41">
        <f t="shared" si="3"/>
        <v>0</v>
      </c>
      <c r="O41">
        <f t="shared" si="4"/>
        <v>0</v>
      </c>
      <c r="P41">
        <f t="shared" si="5"/>
        <v>48</v>
      </c>
      <c r="Q41">
        <f>VLOOKUP(C41,Locs!A:C,3,0)</f>
        <v>57</v>
      </c>
      <c r="R41">
        <f>VLOOKUP(C41,Locs!A:F,6,0)</f>
        <v>5</v>
      </c>
      <c r="S41" t="s">
        <v>346</v>
      </c>
      <c r="T41">
        <v>48</v>
      </c>
    </row>
    <row r="42" spans="1:20" x14ac:dyDescent="0.45">
      <c r="A42">
        <v>36</v>
      </c>
      <c r="B42" t="str">
        <f t="shared" si="0"/>
        <v>InsertionSort.dfy-2</v>
      </c>
      <c r="C42" t="s">
        <v>6</v>
      </c>
      <c r="D42">
        <v>2</v>
      </c>
      <c r="E42">
        <v>0</v>
      </c>
      <c r="F42">
        <v>5.8685</v>
      </c>
      <c r="G42">
        <v>1.7345999999999999</v>
      </c>
      <c r="H42">
        <v>5.8667999999999996</v>
      </c>
      <c r="I42">
        <v>-1</v>
      </c>
      <c r="J42">
        <v>0</v>
      </c>
      <c r="K42">
        <v>0</v>
      </c>
      <c r="L42">
        <f t="shared" si="1"/>
        <v>0</v>
      </c>
      <c r="M42">
        <f t="shared" si="2"/>
        <v>0</v>
      </c>
      <c r="N42">
        <f t="shared" si="3"/>
        <v>0</v>
      </c>
      <c r="O42">
        <f t="shared" si="4"/>
        <v>0</v>
      </c>
      <c r="P42">
        <f t="shared" si="5"/>
        <v>43</v>
      </c>
      <c r="Q42">
        <f>VLOOKUP(C42,Locs!A:C,3,0)</f>
        <v>57</v>
      </c>
      <c r="R42">
        <f>VLOOKUP(C42,Locs!A:F,6,0)</f>
        <v>5</v>
      </c>
      <c r="S42" t="s">
        <v>347</v>
      </c>
      <c r="T42">
        <v>43</v>
      </c>
    </row>
    <row r="43" spans="1:20" x14ac:dyDescent="0.45">
      <c r="A43">
        <v>37</v>
      </c>
      <c r="B43" t="str">
        <f t="shared" si="0"/>
        <v>InsertionSort.dfy-3</v>
      </c>
      <c r="C43" t="s">
        <v>6</v>
      </c>
      <c r="D43">
        <v>3</v>
      </c>
      <c r="E43">
        <v>0</v>
      </c>
      <c r="F43">
        <v>5.4893999999999998</v>
      </c>
      <c r="G43">
        <v>1.7158</v>
      </c>
      <c r="H43">
        <v>5.4882</v>
      </c>
      <c r="I43">
        <v>-1</v>
      </c>
      <c r="J43">
        <v>0</v>
      </c>
      <c r="K43">
        <v>0</v>
      </c>
      <c r="L43">
        <f t="shared" si="1"/>
        <v>0</v>
      </c>
      <c r="M43">
        <f t="shared" si="2"/>
        <v>0</v>
      </c>
      <c r="N43">
        <f t="shared" si="3"/>
        <v>0</v>
      </c>
      <c r="O43">
        <f t="shared" si="4"/>
        <v>0</v>
      </c>
      <c r="P43">
        <f t="shared" si="5"/>
        <v>47</v>
      </c>
      <c r="Q43">
        <f>VLOOKUP(C43,Locs!A:C,3,0)</f>
        <v>57</v>
      </c>
      <c r="R43">
        <f>VLOOKUP(C43,Locs!A:F,6,0)</f>
        <v>5</v>
      </c>
      <c r="S43" t="s">
        <v>348</v>
      </c>
      <c r="T43">
        <v>47</v>
      </c>
    </row>
    <row r="44" spans="1:20" x14ac:dyDescent="0.45">
      <c r="A44">
        <v>38</v>
      </c>
      <c r="B44" t="str">
        <f t="shared" si="0"/>
        <v>InsertionSort.dfy-4</v>
      </c>
      <c r="C44" t="s">
        <v>6</v>
      </c>
      <c r="D44">
        <v>4</v>
      </c>
      <c r="E44">
        <v>0</v>
      </c>
      <c r="F44">
        <v>5.7873999999999999</v>
      </c>
      <c r="G44">
        <v>2.2945000000000002</v>
      </c>
      <c r="H44">
        <v>5.7839</v>
      </c>
      <c r="I44">
        <v>-1</v>
      </c>
      <c r="J44">
        <v>0</v>
      </c>
      <c r="K44">
        <v>0</v>
      </c>
      <c r="L44">
        <f t="shared" si="1"/>
        <v>0</v>
      </c>
      <c r="M44">
        <f t="shared" si="2"/>
        <v>0</v>
      </c>
      <c r="N44">
        <f t="shared" si="3"/>
        <v>0</v>
      </c>
      <c r="O44">
        <f t="shared" si="4"/>
        <v>0</v>
      </c>
      <c r="P44">
        <f t="shared" si="5"/>
        <v>45</v>
      </c>
      <c r="Q44">
        <f>VLOOKUP(C44,Locs!A:C,3,0)</f>
        <v>57</v>
      </c>
      <c r="R44">
        <f>VLOOKUP(C44,Locs!A:F,6,0)</f>
        <v>5</v>
      </c>
      <c r="S44" t="s">
        <v>764</v>
      </c>
      <c r="T44">
        <v>45</v>
      </c>
    </row>
    <row r="45" spans="1:20" x14ac:dyDescent="0.45">
      <c r="A45">
        <v>39</v>
      </c>
      <c r="B45" t="str">
        <f t="shared" si="0"/>
        <v>InsertionSort.dfy-5</v>
      </c>
      <c r="C45" t="s">
        <v>6</v>
      </c>
      <c r="D45">
        <v>5</v>
      </c>
      <c r="E45">
        <v>0</v>
      </c>
      <c r="F45">
        <v>5.2946999999999997</v>
      </c>
      <c r="G45">
        <v>2.3256999999999999</v>
      </c>
      <c r="H45">
        <v>5.2925000000000004</v>
      </c>
      <c r="I45">
        <v>-1</v>
      </c>
      <c r="J45">
        <v>0</v>
      </c>
      <c r="K45">
        <v>0</v>
      </c>
      <c r="L45">
        <f t="shared" si="1"/>
        <v>0</v>
      </c>
      <c r="M45">
        <f t="shared" si="2"/>
        <v>0</v>
      </c>
      <c r="N45">
        <f t="shared" si="3"/>
        <v>0</v>
      </c>
      <c r="O45">
        <f t="shared" si="4"/>
        <v>0</v>
      </c>
      <c r="P45">
        <f t="shared" si="5"/>
        <v>41</v>
      </c>
      <c r="Q45">
        <f>VLOOKUP(C45,Locs!A:C,3,0)</f>
        <v>57</v>
      </c>
      <c r="R45">
        <f>VLOOKUP(C45,Locs!A:F,6,0)</f>
        <v>5</v>
      </c>
      <c r="S45" t="s">
        <v>765</v>
      </c>
      <c r="T45">
        <v>41</v>
      </c>
    </row>
    <row r="46" spans="1:20" x14ac:dyDescent="0.45">
      <c r="A46">
        <v>40</v>
      </c>
      <c r="B46" t="str">
        <f t="shared" si="0"/>
        <v>IntersectIntervals.dfy-1</v>
      </c>
      <c r="C46" t="s">
        <v>302</v>
      </c>
      <c r="D46">
        <v>1</v>
      </c>
      <c r="E46">
        <v>0</v>
      </c>
      <c r="F46">
        <v>6.5148999999999999</v>
      </c>
      <c r="G46">
        <v>0.87690000000000001</v>
      </c>
      <c r="H46">
        <v>6.4917999999999996</v>
      </c>
      <c r="I46">
        <v>1</v>
      </c>
      <c r="J46">
        <v>0</v>
      </c>
      <c r="K46">
        <v>0</v>
      </c>
      <c r="L46">
        <f t="shared" si="1"/>
        <v>0</v>
      </c>
      <c r="M46">
        <f t="shared" si="2"/>
        <v>0</v>
      </c>
      <c r="N46">
        <f t="shared" si="3"/>
        <v>0</v>
      </c>
      <c r="O46">
        <f t="shared" si="4"/>
        <v>0</v>
      </c>
      <c r="P46">
        <f t="shared" si="5"/>
        <v>27</v>
      </c>
      <c r="Q46">
        <f>VLOOKUP(C46,Locs!A:C,3,0)</f>
        <v>40</v>
      </c>
      <c r="R46">
        <f>VLOOKUP(C46,Locs!A:F,6,0)</f>
        <v>0</v>
      </c>
      <c r="S46" t="s">
        <v>349</v>
      </c>
      <c r="T46">
        <v>27</v>
      </c>
    </row>
    <row r="47" spans="1:20" x14ac:dyDescent="0.45">
      <c r="A47">
        <v>41</v>
      </c>
      <c r="B47" t="str">
        <f t="shared" si="0"/>
        <v>IntersectIntervals.dfy-2</v>
      </c>
      <c r="C47" t="s">
        <v>302</v>
      </c>
      <c r="D47">
        <v>2</v>
      </c>
      <c r="E47">
        <v>0</v>
      </c>
      <c r="F47">
        <v>5.7679999999999998</v>
      </c>
      <c r="G47">
        <v>0.90580000000000005</v>
      </c>
      <c r="H47">
        <v>5.7659000000000002</v>
      </c>
      <c r="I47">
        <v>1</v>
      </c>
      <c r="J47">
        <v>0</v>
      </c>
      <c r="K47">
        <v>0</v>
      </c>
      <c r="L47">
        <f t="shared" si="1"/>
        <v>0</v>
      </c>
      <c r="M47">
        <f t="shared" si="2"/>
        <v>0</v>
      </c>
      <c r="N47">
        <f t="shared" si="3"/>
        <v>0</v>
      </c>
      <c r="O47">
        <f t="shared" si="4"/>
        <v>0</v>
      </c>
      <c r="P47">
        <f t="shared" si="5"/>
        <v>28</v>
      </c>
      <c r="Q47">
        <f>VLOOKUP(C47,Locs!A:C,3,0)</f>
        <v>40</v>
      </c>
      <c r="R47">
        <f>VLOOKUP(C47,Locs!A:F,6,0)</f>
        <v>0</v>
      </c>
      <c r="S47" t="s">
        <v>350</v>
      </c>
      <c r="T47">
        <v>28</v>
      </c>
    </row>
    <row r="48" spans="1:20" x14ac:dyDescent="0.45">
      <c r="A48">
        <v>42</v>
      </c>
      <c r="B48" t="str">
        <f t="shared" si="0"/>
        <v>IntersectIntervals.dfy-3</v>
      </c>
      <c r="C48" t="s">
        <v>302</v>
      </c>
      <c r="D48">
        <v>3</v>
      </c>
      <c r="E48">
        <v>0</v>
      </c>
      <c r="F48">
        <v>4.9912000000000001</v>
      </c>
      <c r="G48">
        <v>0.98529999999999995</v>
      </c>
      <c r="H48">
        <v>4.99</v>
      </c>
      <c r="I48">
        <v>1</v>
      </c>
      <c r="J48">
        <v>0</v>
      </c>
      <c r="K48">
        <v>0</v>
      </c>
      <c r="L48">
        <f t="shared" si="1"/>
        <v>0</v>
      </c>
      <c r="M48">
        <f t="shared" si="2"/>
        <v>0</v>
      </c>
      <c r="N48">
        <f t="shared" si="3"/>
        <v>0</v>
      </c>
      <c r="O48">
        <f t="shared" si="4"/>
        <v>0</v>
      </c>
      <c r="P48">
        <f t="shared" si="5"/>
        <v>30</v>
      </c>
      <c r="Q48">
        <f>VLOOKUP(C48,Locs!A:C,3,0)</f>
        <v>40</v>
      </c>
      <c r="R48">
        <f>VLOOKUP(C48,Locs!A:F,6,0)</f>
        <v>0</v>
      </c>
      <c r="S48" t="s">
        <v>351</v>
      </c>
      <c r="T48">
        <v>30</v>
      </c>
    </row>
    <row r="49" spans="1:20" x14ac:dyDescent="0.45">
      <c r="A49">
        <v>43</v>
      </c>
      <c r="B49" t="str">
        <f t="shared" si="0"/>
        <v>IntersectIntervals.dfy-4</v>
      </c>
      <c r="C49" t="s">
        <v>302</v>
      </c>
      <c r="D49">
        <v>4</v>
      </c>
      <c r="E49">
        <v>0</v>
      </c>
      <c r="F49">
        <v>3.3525999999999998</v>
      </c>
      <c r="G49">
        <v>1.3636999999999999</v>
      </c>
      <c r="H49">
        <v>3.3429000000000002</v>
      </c>
      <c r="I49">
        <v>1</v>
      </c>
      <c r="J49">
        <v>0</v>
      </c>
      <c r="K49">
        <v>0</v>
      </c>
      <c r="L49">
        <f t="shared" si="1"/>
        <v>0</v>
      </c>
      <c r="M49">
        <f t="shared" si="2"/>
        <v>0</v>
      </c>
      <c r="N49">
        <f t="shared" si="3"/>
        <v>0</v>
      </c>
      <c r="O49">
        <f t="shared" si="4"/>
        <v>0</v>
      </c>
      <c r="P49">
        <f t="shared" si="5"/>
        <v>30</v>
      </c>
      <c r="Q49">
        <f>VLOOKUP(C49,Locs!A:C,3,0)</f>
        <v>40</v>
      </c>
      <c r="R49">
        <f>VLOOKUP(C49,Locs!A:F,6,0)</f>
        <v>0</v>
      </c>
      <c r="S49" t="s">
        <v>766</v>
      </c>
      <c r="T49">
        <v>30</v>
      </c>
    </row>
    <row r="50" spans="1:20" x14ac:dyDescent="0.45">
      <c r="A50">
        <v>44</v>
      </c>
      <c r="B50" t="str">
        <f t="shared" si="0"/>
        <v>IntersectIntervals.dfy-5</v>
      </c>
      <c r="C50" t="s">
        <v>302</v>
      </c>
      <c r="D50">
        <v>5</v>
      </c>
      <c r="E50">
        <v>0</v>
      </c>
      <c r="F50">
        <v>3.8405999999999998</v>
      </c>
      <c r="G50">
        <v>1.2824</v>
      </c>
      <c r="H50">
        <v>3.8359999999999999</v>
      </c>
      <c r="I50">
        <v>1</v>
      </c>
      <c r="J50">
        <v>0</v>
      </c>
      <c r="K50">
        <v>0</v>
      </c>
      <c r="L50">
        <f t="shared" si="1"/>
        <v>0</v>
      </c>
      <c r="M50">
        <f t="shared" si="2"/>
        <v>0</v>
      </c>
      <c r="N50">
        <f t="shared" si="3"/>
        <v>0</v>
      </c>
      <c r="O50">
        <f t="shared" si="4"/>
        <v>0</v>
      </c>
      <c r="P50">
        <f t="shared" si="5"/>
        <v>30</v>
      </c>
      <c r="Q50">
        <f>VLOOKUP(C50,Locs!A:C,3,0)</f>
        <v>40</v>
      </c>
      <c r="R50">
        <f>VLOOKUP(C50,Locs!A:F,6,0)</f>
        <v>0</v>
      </c>
      <c r="S50" t="s">
        <v>891</v>
      </c>
      <c r="T50">
        <v>30</v>
      </c>
    </row>
    <row r="51" spans="1:20" x14ac:dyDescent="0.45">
      <c r="A51">
        <v>45</v>
      </c>
      <c r="B51" t="str">
        <f t="shared" si="0"/>
        <v>LinearSearch.dfy-1</v>
      </c>
      <c r="C51" t="s">
        <v>303</v>
      </c>
      <c r="D51">
        <v>1</v>
      </c>
      <c r="E51">
        <v>0</v>
      </c>
      <c r="F51">
        <v>2.5644999999999998</v>
      </c>
      <c r="G51">
        <v>0.84550000000000003</v>
      </c>
      <c r="H51">
        <v>2.5358000000000001</v>
      </c>
      <c r="I51">
        <v>1</v>
      </c>
      <c r="J51">
        <v>0</v>
      </c>
      <c r="K51">
        <v>0</v>
      </c>
      <c r="L51">
        <f t="shared" si="1"/>
        <v>0</v>
      </c>
      <c r="M51">
        <f t="shared" si="2"/>
        <v>0</v>
      </c>
      <c r="N51">
        <f t="shared" si="3"/>
        <v>0</v>
      </c>
      <c r="O51">
        <f t="shared" si="4"/>
        <v>0</v>
      </c>
      <c r="P51">
        <f t="shared" si="5"/>
        <v>22</v>
      </c>
      <c r="Q51">
        <f>VLOOKUP(C51,Locs!A:C,3,0)</f>
        <v>23</v>
      </c>
      <c r="R51">
        <f>VLOOKUP(C51,Locs!A:F,6,0)</f>
        <v>1</v>
      </c>
      <c r="S51" t="s">
        <v>352</v>
      </c>
      <c r="T51">
        <v>22</v>
      </c>
    </row>
    <row r="52" spans="1:20" x14ac:dyDescent="0.45">
      <c r="A52">
        <v>46</v>
      </c>
      <c r="B52" t="str">
        <f t="shared" si="0"/>
        <v>LinearSearch.dfy-2</v>
      </c>
      <c r="C52" t="s">
        <v>303</v>
      </c>
      <c r="D52">
        <v>2</v>
      </c>
      <c r="E52">
        <v>0</v>
      </c>
      <c r="F52">
        <v>4.3144</v>
      </c>
      <c r="G52">
        <v>0.8256</v>
      </c>
      <c r="H52">
        <v>4.3122999999999996</v>
      </c>
      <c r="I52">
        <v>1</v>
      </c>
      <c r="J52">
        <v>0</v>
      </c>
      <c r="K52">
        <v>0</v>
      </c>
      <c r="L52">
        <f t="shared" si="1"/>
        <v>0</v>
      </c>
      <c r="M52">
        <f t="shared" si="2"/>
        <v>0</v>
      </c>
      <c r="N52">
        <f t="shared" si="3"/>
        <v>0</v>
      </c>
      <c r="O52">
        <f t="shared" si="4"/>
        <v>0</v>
      </c>
      <c r="P52">
        <f t="shared" si="5"/>
        <v>22</v>
      </c>
      <c r="Q52">
        <f>VLOOKUP(C52,Locs!A:C,3,0)</f>
        <v>23</v>
      </c>
      <c r="R52">
        <f>VLOOKUP(C52,Locs!A:F,6,0)</f>
        <v>1</v>
      </c>
      <c r="S52" t="s">
        <v>353</v>
      </c>
      <c r="T52">
        <v>22</v>
      </c>
    </row>
    <row r="53" spans="1:20" x14ac:dyDescent="0.45">
      <c r="A53">
        <v>47</v>
      </c>
      <c r="B53" t="str">
        <f t="shared" si="0"/>
        <v>LinearSearch.dfy-3</v>
      </c>
      <c r="C53" t="s">
        <v>303</v>
      </c>
      <c r="D53">
        <v>3</v>
      </c>
      <c r="E53">
        <v>0</v>
      </c>
      <c r="F53">
        <v>3.6274999999999999</v>
      </c>
      <c r="G53">
        <v>0.82750000000000001</v>
      </c>
      <c r="H53">
        <v>3.6255999999999999</v>
      </c>
      <c r="I53">
        <v>1</v>
      </c>
      <c r="J53">
        <v>0</v>
      </c>
      <c r="K53">
        <v>0</v>
      </c>
      <c r="L53">
        <f t="shared" si="1"/>
        <v>0</v>
      </c>
      <c r="M53">
        <f t="shared" si="2"/>
        <v>0</v>
      </c>
      <c r="N53">
        <f t="shared" si="3"/>
        <v>0</v>
      </c>
      <c r="O53">
        <f t="shared" si="4"/>
        <v>0</v>
      </c>
      <c r="P53">
        <f t="shared" si="5"/>
        <v>24</v>
      </c>
      <c r="Q53">
        <f>VLOOKUP(C53,Locs!A:C,3,0)</f>
        <v>23</v>
      </c>
      <c r="R53">
        <f>VLOOKUP(C53,Locs!A:F,6,0)</f>
        <v>1</v>
      </c>
      <c r="S53" t="s">
        <v>354</v>
      </c>
      <c r="T53">
        <v>24</v>
      </c>
    </row>
    <row r="54" spans="1:20" x14ac:dyDescent="0.45">
      <c r="A54">
        <v>48</v>
      </c>
      <c r="B54" t="str">
        <f t="shared" si="0"/>
        <v>LinearSearch.dfy-4</v>
      </c>
      <c r="C54" t="s">
        <v>303</v>
      </c>
      <c r="D54">
        <v>4</v>
      </c>
      <c r="E54">
        <v>0</v>
      </c>
      <c r="F54">
        <v>3.2050999999999998</v>
      </c>
      <c r="G54">
        <v>1.2907999999999999</v>
      </c>
      <c r="H54">
        <v>3.1966000000000001</v>
      </c>
      <c r="I54">
        <v>1</v>
      </c>
      <c r="J54">
        <v>0</v>
      </c>
      <c r="K54">
        <v>0</v>
      </c>
      <c r="L54">
        <f t="shared" si="1"/>
        <v>0</v>
      </c>
      <c r="M54">
        <f t="shared" si="2"/>
        <v>0</v>
      </c>
      <c r="N54">
        <f t="shared" si="3"/>
        <v>0</v>
      </c>
      <c r="O54">
        <f t="shared" si="4"/>
        <v>0</v>
      </c>
      <c r="P54">
        <f t="shared" si="5"/>
        <v>21</v>
      </c>
      <c r="Q54">
        <f>VLOOKUP(C54,Locs!A:C,3,0)</f>
        <v>23</v>
      </c>
      <c r="R54">
        <f>VLOOKUP(C54,Locs!A:F,6,0)</f>
        <v>1</v>
      </c>
      <c r="S54" t="s">
        <v>686</v>
      </c>
      <c r="T54">
        <v>21</v>
      </c>
    </row>
    <row r="55" spans="1:20" x14ac:dyDescent="0.45">
      <c r="A55">
        <v>49</v>
      </c>
      <c r="B55" t="str">
        <f t="shared" si="0"/>
        <v>LinearSearch.dfy-5</v>
      </c>
      <c r="C55" t="s">
        <v>303</v>
      </c>
      <c r="D55">
        <v>5</v>
      </c>
      <c r="E55">
        <v>0</v>
      </c>
      <c r="F55">
        <v>2.9605999999999999</v>
      </c>
      <c r="G55">
        <v>1.2263999999999999</v>
      </c>
      <c r="H55">
        <v>2.9584000000000001</v>
      </c>
      <c r="I55">
        <v>1</v>
      </c>
      <c r="J55">
        <v>0</v>
      </c>
      <c r="K55">
        <v>0</v>
      </c>
      <c r="L55">
        <f t="shared" si="1"/>
        <v>0</v>
      </c>
      <c r="M55">
        <f t="shared" si="2"/>
        <v>0</v>
      </c>
      <c r="N55">
        <f t="shared" si="3"/>
        <v>0</v>
      </c>
      <c r="O55">
        <f t="shared" si="4"/>
        <v>0</v>
      </c>
      <c r="P55">
        <f t="shared" si="5"/>
        <v>22</v>
      </c>
      <c r="Q55">
        <f>VLOOKUP(C55,Locs!A:C,3,0)</f>
        <v>23</v>
      </c>
      <c r="R55">
        <f>VLOOKUP(C55,Locs!A:F,6,0)</f>
        <v>1</v>
      </c>
      <c r="S55" t="s">
        <v>767</v>
      </c>
      <c r="T55">
        <v>22</v>
      </c>
    </row>
    <row r="56" spans="1:20" x14ac:dyDescent="0.45">
      <c r="A56">
        <v>50</v>
      </c>
      <c r="B56" t="str">
        <f t="shared" si="0"/>
        <v>LongestPrefix.dfy-1</v>
      </c>
      <c r="C56" t="s">
        <v>7</v>
      </c>
      <c r="D56">
        <v>1</v>
      </c>
      <c r="E56">
        <v>0</v>
      </c>
      <c r="F56">
        <v>3.1105</v>
      </c>
      <c r="G56">
        <v>0.80110000000000003</v>
      </c>
      <c r="H56">
        <v>3.0844</v>
      </c>
      <c r="I56">
        <v>1</v>
      </c>
      <c r="J56">
        <v>0</v>
      </c>
      <c r="K56">
        <v>0</v>
      </c>
      <c r="L56">
        <f t="shared" si="1"/>
        <v>0</v>
      </c>
      <c r="M56">
        <f t="shared" si="2"/>
        <v>0</v>
      </c>
      <c r="N56">
        <f t="shared" si="3"/>
        <v>0</v>
      </c>
      <c r="O56">
        <f t="shared" si="4"/>
        <v>0</v>
      </c>
      <c r="P56">
        <f t="shared" si="5"/>
        <v>19</v>
      </c>
      <c r="Q56">
        <f>VLOOKUP(C56,Locs!A:C,3,0)</f>
        <v>20</v>
      </c>
      <c r="R56">
        <f>VLOOKUP(C56,Locs!A:F,6,0)</f>
        <v>1</v>
      </c>
      <c r="S56" t="s">
        <v>355</v>
      </c>
      <c r="T56">
        <v>19</v>
      </c>
    </row>
    <row r="57" spans="1:20" x14ac:dyDescent="0.45">
      <c r="A57">
        <v>51</v>
      </c>
      <c r="B57" t="str">
        <f t="shared" si="0"/>
        <v>LongestPrefix.dfy-2</v>
      </c>
      <c r="C57" t="s">
        <v>7</v>
      </c>
      <c r="D57">
        <v>2</v>
      </c>
      <c r="E57">
        <v>0</v>
      </c>
      <c r="F57">
        <v>3.2507000000000001</v>
      </c>
      <c r="G57">
        <v>0.85829999999999995</v>
      </c>
      <c r="H57">
        <v>3.2488999999999999</v>
      </c>
      <c r="I57">
        <v>1</v>
      </c>
      <c r="J57">
        <v>0</v>
      </c>
      <c r="K57">
        <v>0</v>
      </c>
      <c r="L57">
        <f t="shared" si="1"/>
        <v>0</v>
      </c>
      <c r="M57">
        <f t="shared" si="2"/>
        <v>0</v>
      </c>
      <c r="N57">
        <f t="shared" si="3"/>
        <v>0</v>
      </c>
      <c r="O57">
        <f t="shared" si="4"/>
        <v>0</v>
      </c>
      <c r="P57">
        <f t="shared" si="5"/>
        <v>19</v>
      </c>
      <c r="Q57">
        <f>VLOOKUP(C57,Locs!A:C,3,0)</f>
        <v>20</v>
      </c>
      <c r="R57">
        <f>VLOOKUP(C57,Locs!A:F,6,0)</f>
        <v>1</v>
      </c>
      <c r="S57" t="s">
        <v>356</v>
      </c>
      <c r="T57">
        <v>19</v>
      </c>
    </row>
    <row r="58" spans="1:20" x14ac:dyDescent="0.45">
      <c r="A58">
        <v>52</v>
      </c>
      <c r="B58" t="str">
        <f t="shared" si="0"/>
        <v>LongestPrefix.dfy-3</v>
      </c>
      <c r="C58" t="s">
        <v>7</v>
      </c>
      <c r="D58">
        <v>3</v>
      </c>
      <c r="E58">
        <v>0</v>
      </c>
      <c r="F58">
        <v>3.0809000000000002</v>
      </c>
      <c r="G58">
        <v>0.82699999999999996</v>
      </c>
      <c r="H58">
        <v>3.0787</v>
      </c>
      <c r="I58">
        <v>1</v>
      </c>
      <c r="J58">
        <v>0</v>
      </c>
      <c r="K58">
        <v>0</v>
      </c>
      <c r="L58">
        <f t="shared" si="1"/>
        <v>0</v>
      </c>
      <c r="M58">
        <f t="shared" si="2"/>
        <v>0</v>
      </c>
      <c r="N58">
        <f t="shared" si="3"/>
        <v>0</v>
      </c>
      <c r="O58">
        <f t="shared" si="4"/>
        <v>0</v>
      </c>
      <c r="P58">
        <f t="shared" si="5"/>
        <v>19</v>
      </c>
      <c r="Q58">
        <f>VLOOKUP(C58,Locs!A:C,3,0)</f>
        <v>20</v>
      </c>
      <c r="R58">
        <f>VLOOKUP(C58,Locs!A:F,6,0)</f>
        <v>1</v>
      </c>
      <c r="S58" t="s">
        <v>357</v>
      </c>
      <c r="T58">
        <v>19</v>
      </c>
    </row>
    <row r="59" spans="1:20" x14ac:dyDescent="0.45">
      <c r="A59">
        <v>53</v>
      </c>
      <c r="B59" t="str">
        <f t="shared" si="0"/>
        <v>LongestPrefix.dfy-4</v>
      </c>
      <c r="C59" t="s">
        <v>7</v>
      </c>
      <c r="D59">
        <v>4</v>
      </c>
      <c r="E59">
        <v>0</v>
      </c>
      <c r="F59">
        <v>2.6913999999999998</v>
      </c>
      <c r="G59">
        <v>1.1809000000000001</v>
      </c>
      <c r="H59">
        <v>2.6795</v>
      </c>
      <c r="I59">
        <v>1</v>
      </c>
      <c r="J59">
        <v>0</v>
      </c>
      <c r="K59">
        <v>0</v>
      </c>
      <c r="L59">
        <f t="shared" si="1"/>
        <v>0</v>
      </c>
      <c r="M59">
        <f t="shared" si="2"/>
        <v>0</v>
      </c>
      <c r="N59">
        <f t="shared" si="3"/>
        <v>0</v>
      </c>
      <c r="O59">
        <f t="shared" si="4"/>
        <v>0</v>
      </c>
      <c r="P59">
        <f t="shared" si="5"/>
        <v>19</v>
      </c>
      <c r="Q59">
        <f>VLOOKUP(C59,Locs!A:C,3,0)</f>
        <v>20</v>
      </c>
      <c r="R59">
        <f>VLOOKUP(C59,Locs!A:F,6,0)</f>
        <v>1</v>
      </c>
      <c r="S59" t="s">
        <v>1121</v>
      </c>
      <c r="T59">
        <v>19</v>
      </c>
    </row>
    <row r="60" spans="1:20" x14ac:dyDescent="0.45">
      <c r="A60">
        <v>54</v>
      </c>
      <c r="B60" t="str">
        <f t="shared" si="0"/>
        <v>LongestPrefix.dfy-5</v>
      </c>
      <c r="C60" t="s">
        <v>7</v>
      </c>
      <c r="D60">
        <v>5</v>
      </c>
      <c r="E60">
        <v>0</v>
      </c>
      <c r="F60">
        <v>2.1272000000000002</v>
      </c>
      <c r="G60">
        <v>1.147</v>
      </c>
      <c r="H60">
        <v>2.1246999999999998</v>
      </c>
      <c r="I60">
        <v>1</v>
      </c>
      <c r="J60">
        <v>0</v>
      </c>
      <c r="K60">
        <v>0</v>
      </c>
      <c r="L60">
        <f t="shared" si="1"/>
        <v>0</v>
      </c>
      <c r="M60">
        <f t="shared" si="2"/>
        <v>0</v>
      </c>
      <c r="N60">
        <f t="shared" si="3"/>
        <v>0</v>
      </c>
      <c r="O60">
        <f t="shared" si="4"/>
        <v>0</v>
      </c>
      <c r="P60">
        <f t="shared" si="5"/>
        <v>19</v>
      </c>
      <c r="Q60">
        <f>VLOOKUP(C60,Locs!A:C,3,0)</f>
        <v>20</v>
      </c>
      <c r="R60">
        <f>VLOOKUP(C60,Locs!A:F,6,0)</f>
        <v>1</v>
      </c>
      <c r="S60" t="s">
        <v>1122</v>
      </c>
      <c r="T60">
        <v>19</v>
      </c>
    </row>
    <row r="61" spans="1:20" x14ac:dyDescent="0.45">
      <c r="A61">
        <v>55</v>
      </c>
      <c r="B61" t="str">
        <f t="shared" si="0"/>
        <v>MakeBuckets.dfy-1</v>
      </c>
      <c r="C61" t="s">
        <v>8</v>
      </c>
      <c r="D61">
        <v>1</v>
      </c>
      <c r="E61">
        <v>-1</v>
      </c>
      <c r="F61">
        <v>4.2765000000000004</v>
      </c>
      <c r="G61">
        <v>0.2999</v>
      </c>
      <c r="H61">
        <v>4.2545999999999999</v>
      </c>
      <c r="I61">
        <v>-1</v>
      </c>
      <c r="J61">
        <v>-1</v>
      </c>
      <c r="K61">
        <v>-1</v>
      </c>
      <c r="L61">
        <f t="shared" si="1"/>
        <v>0</v>
      </c>
      <c r="M61">
        <f t="shared" si="2"/>
        <v>0</v>
      </c>
      <c r="N61">
        <f t="shared" si="3"/>
        <v>0</v>
      </c>
      <c r="O61">
        <f t="shared" si="4"/>
        <v>0</v>
      </c>
      <c r="P61">
        <f t="shared" si="5"/>
        <v>35</v>
      </c>
      <c r="Q61">
        <f>VLOOKUP(C61,Locs!A:C,3,0)</f>
        <v>45</v>
      </c>
      <c r="R61">
        <f>VLOOKUP(C61,Locs!A:F,6,0)</f>
        <v>4</v>
      </c>
      <c r="S61" t="s">
        <v>358</v>
      </c>
      <c r="T61">
        <v>35</v>
      </c>
    </row>
    <row r="62" spans="1:20" x14ac:dyDescent="0.45">
      <c r="A62">
        <v>56</v>
      </c>
      <c r="B62" t="str">
        <f t="shared" si="0"/>
        <v>MakeBuckets.dfy-2</v>
      </c>
      <c r="C62" t="s">
        <v>8</v>
      </c>
      <c r="D62">
        <v>2</v>
      </c>
      <c r="E62">
        <v>0</v>
      </c>
      <c r="F62">
        <v>6.1311999999999998</v>
      </c>
      <c r="G62">
        <v>0.95569999999999999</v>
      </c>
      <c r="H62">
        <v>6.1246999999999998</v>
      </c>
      <c r="I62">
        <v>0</v>
      </c>
      <c r="J62">
        <v>0</v>
      </c>
      <c r="K62">
        <v>0</v>
      </c>
      <c r="L62">
        <f t="shared" si="1"/>
        <v>0</v>
      </c>
      <c r="M62">
        <f t="shared" si="2"/>
        <v>0</v>
      </c>
      <c r="N62">
        <f t="shared" si="3"/>
        <v>0</v>
      </c>
      <c r="O62">
        <f t="shared" si="4"/>
        <v>0</v>
      </c>
      <c r="P62">
        <f t="shared" si="5"/>
        <v>38</v>
      </c>
      <c r="Q62">
        <f>VLOOKUP(C62,Locs!A:C,3,0)</f>
        <v>45</v>
      </c>
      <c r="R62">
        <f>VLOOKUP(C62,Locs!A:F,6,0)</f>
        <v>4</v>
      </c>
      <c r="S62" t="s">
        <v>359</v>
      </c>
      <c r="T62">
        <v>38</v>
      </c>
    </row>
    <row r="63" spans="1:20" x14ac:dyDescent="0.45">
      <c r="A63">
        <v>57</v>
      </c>
      <c r="B63" t="str">
        <f t="shared" si="0"/>
        <v>MakeBuckets.dfy-3</v>
      </c>
      <c r="C63" t="s">
        <v>8</v>
      </c>
      <c r="D63">
        <v>3</v>
      </c>
      <c r="E63">
        <v>-1</v>
      </c>
      <c r="F63">
        <v>8.3432999999999993</v>
      </c>
      <c r="G63">
        <v>0.25950000000000001</v>
      </c>
      <c r="H63">
        <v>8.3414000000000001</v>
      </c>
      <c r="I63">
        <v>-1</v>
      </c>
      <c r="J63">
        <v>-1</v>
      </c>
      <c r="K63">
        <v>-1</v>
      </c>
      <c r="L63">
        <f t="shared" si="1"/>
        <v>0</v>
      </c>
      <c r="M63">
        <f t="shared" si="2"/>
        <v>0</v>
      </c>
      <c r="N63">
        <f t="shared" si="3"/>
        <v>0</v>
      </c>
      <c r="O63">
        <f t="shared" si="4"/>
        <v>0</v>
      </c>
      <c r="P63">
        <f t="shared" si="5"/>
        <v>38</v>
      </c>
      <c r="Q63">
        <f>VLOOKUP(C63,Locs!A:C,3,0)</f>
        <v>45</v>
      </c>
      <c r="R63">
        <f>VLOOKUP(C63,Locs!A:F,6,0)</f>
        <v>4</v>
      </c>
      <c r="S63" t="s">
        <v>360</v>
      </c>
      <c r="T63">
        <v>38</v>
      </c>
    </row>
    <row r="64" spans="1:20" x14ac:dyDescent="0.45">
      <c r="A64">
        <v>58</v>
      </c>
      <c r="B64" t="str">
        <f t="shared" si="0"/>
        <v>MakeBuckets.dfy-4</v>
      </c>
      <c r="C64" t="s">
        <v>8</v>
      </c>
      <c r="D64">
        <v>4</v>
      </c>
      <c r="E64">
        <v>0</v>
      </c>
      <c r="F64">
        <v>3.9239999999999999</v>
      </c>
      <c r="G64">
        <v>1.3371</v>
      </c>
      <c r="H64">
        <v>3.9186000000000001</v>
      </c>
      <c r="I64">
        <v>0</v>
      </c>
      <c r="J64">
        <v>0</v>
      </c>
      <c r="K64">
        <v>0</v>
      </c>
      <c r="L64">
        <f t="shared" si="1"/>
        <v>0</v>
      </c>
      <c r="M64">
        <f t="shared" si="2"/>
        <v>0</v>
      </c>
      <c r="N64">
        <f t="shared" si="3"/>
        <v>0</v>
      </c>
      <c r="O64">
        <f t="shared" si="4"/>
        <v>0</v>
      </c>
      <c r="P64">
        <f t="shared" si="5"/>
        <v>36</v>
      </c>
      <c r="Q64">
        <f>VLOOKUP(C64,Locs!A:C,3,0)</f>
        <v>45</v>
      </c>
      <c r="R64">
        <f>VLOOKUP(C64,Locs!A:F,6,0)</f>
        <v>4</v>
      </c>
      <c r="S64" t="s">
        <v>687</v>
      </c>
      <c r="T64">
        <v>36</v>
      </c>
    </row>
    <row r="65" spans="1:20" x14ac:dyDescent="0.45">
      <c r="A65">
        <v>59</v>
      </c>
      <c r="B65" t="str">
        <f t="shared" si="0"/>
        <v>MakeBuckets.dfy-5</v>
      </c>
      <c r="C65" t="s">
        <v>8</v>
      </c>
      <c r="D65">
        <v>5</v>
      </c>
      <c r="E65">
        <v>-1</v>
      </c>
      <c r="F65">
        <v>4.3808999999999996</v>
      </c>
      <c r="G65">
        <v>0.41139999999999999</v>
      </c>
      <c r="H65">
        <v>4.3765999999999998</v>
      </c>
      <c r="I65">
        <v>-1</v>
      </c>
      <c r="J65">
        <v>-1</v>
      </c>
      <c r="K65">
        <v>-1</v>
      </c>
      <c r="L65">
        <f t="shared" si="1"/>
        <v>0</v>
      </c>
      <c r="M65">
        <f t="shared" si="2"/>
        <v>0</v>
      </c>
      <c r="N65">
        <f t="shared" si="3"/>
        <v>0</v>
      </c>
      <c r="O65">
        <f t="shared" si="4"/>
        <v>0</v>
      </c>
      <c r="P65">
        <f t="shared" si="5"/>
        <v>36</v>
      </c>
      <c r="Q65">
        <f>VLOOKUP(C65,Locs!A:C,3,0)</f>
        <v>45</v>
      </c>
      <c r="R65">
        <f>VLOOKUP(C65,Locs!A:F,6,0)</f>
        <v>4</v>
      </c>
      <c r="S65" t="s">
        <v>688</v>
      </c>
      <c r="T65">
        <v>36</v>
      </c>
    </row>
    <row r="66" spans="1:20" x14ac:dyDescent="0.45">
      <c r="A66">
        <v>60</v>
      </c>
      <c r="B66" t="str">
        <f t="shared" si="0"/>
        <v>MaxDistEqual.dfy-1</v>
      </c>
      <c r="C66" t="s">
        <v>304</v>
      </c>
      <c r="D66">
        <v>1</v>
      </c>
      <c r="E66">
        <v>0</v>
      </c>
      <c r="F66">
        <v>6.4833999999999996</v>
      </c>
      <c r="G66">
        <v>0.95309999999999995</v>
      </c>
      <c r="H66">
        <v>6.4638999999999998</v>
      </c>
      <c r="I66">
        <v>0</v>
      </c>
      <c r="J66">
        <v>0</v>
      </c>
      <c r="K66">
        <v>0</v>
      </c>
      <c r="L66">
        <f t="shared" si="1"/>
        <v>0</v>
      </c>
      <c r="M66">
        <f t="shared" si="2"/>
        <v>0</v>
      </c>
      <c r="N66">
        <f t="shared" si="3"/>
        <v>0</v>
      </c>
      <c r="O66">
        <f t="shared" si="4"/>
        <v>0</v>
      </c>
      <c r="P66">
        <f t="shared" si="5"/>
        <v>41</v>
      </c>
      <c r="Q66">
        <f>VLOOKUP(C66,Locs!A:C,3,0)</f>
        <v>39</v>
      </c>
      <c r="R66">
        <f>VLOOKUP(C66,Locs!A:F,6,0)</f>
        <v>2</v>
      </c>
      <c r="S66" t="s">
        <v>361</v>
      </c>
      <c r="T66">
        <v>41</v>
      </c>
    </row>
    <row r="67" spans="1:20" x14ac:dyDescent="0.45">
      <c r="A67">
        <v>61</v>
      </c>
      <c r="B67" t="str">
        <f t="shared" si="0"/>
        <v>MaxDistEqual.dfy-2</v>
      </c>
      <c r="C67" t="s">
        <v>304</v>
      </c>
      <c r="D67">
        <v>2</v>
      </c>
      <c r="E67">
        <v>0</v>
      </c>
      <c r="F67">
        <v>10.202299999999999</v>
      </c>
      <c r="G67">
        <v>0.92930000000000001</v>
      </c>
      <c r="H67">
        <v>10.2006</v>
      </c>
      <c r="I67">
        <v>0</v>
      </c>
      <c r="J67">
        <v>0</v>
      </c>
      <c r="K67">
        <v>0</v>
      </c>
      <c r="L67">
        <f t="shared" ref="L67:L130" si="6">COUNTIFS(C:C,C67,E:E,1)</f>
        <v>0</v>
      </c>
      <c r="M67">
        <f t="shared" ref="M67:M130" si="7">_xlfn.MINIFS(D:D,C:C,C67,E:E,1)</f>
        <v>0</v>
      </c>
      <c r="N67">
        <f t="shared" ref="N67:N130" si="8">CHOOSE(L67+1,0,2/3,1,1)</f>
        <v>0</v>
      </c>
      <c r="O67">
        <f t="shared" ref="O67:O130" si="9">IF(L67&gt;0,1,0)</f>
        <v>0</v>
      </c>
      <c r="P67">
        <f t="shared" ref="P67:P130" si="10">VLOOKUP(LEFT(C67,LEN(C67)-4)&amp;"_"&amp;D67&amp;"_llm.dfy",S:T,2,0)</f>
        <v>44</v>
      </c>
      <c r="Q67">
        <f>VLOOKUP(C67,Locs!A:C,3,0)</f>
        <v>39</v>
      </c>
      <c r="R67">
        <f>VLOOKUP(C67,Locs!A:F,6,0)</f>
        <v>2</v>
      </c>
      <c r="S67" t="s">
        <v>362</v>
      </c>
      <c r="T67">
        <v>44</v>
      </c>
    </row>
    <row r="68" spans="1:20" x14ac:dyDescent="0.45">
      <c r="A68">
        <v>62</v>
      </c>
      <c r="B68" t="str">
        <f t="shared" si="0"/>
        <v>MaxDistEqual.dfy-3</v>
      </c>
      <c r="C68" t="s">
        <v>304</v>
      </c>
      <c r="D68">
        <v>3</v>
      </c>
      <c r="E68">
        <v>0</v>
      </c>
      <c r="F68">
        <v>12.4979</v>
      </c>
      <c r="G68">
        <v>0.95569999999999999</v>
      </c>
      <c r="H68">
        <v>12.4954</v>
      </c>
      <c r="I68">
        <v>0</v>
      </c>
      <c r="J68">
        <v>0</v>
      </c>
      <c r="K68">
        <v>0</v>
      </c>
      <c r="L68">
        <f t="shared" si="6"/>
        <v>0</v>
      </c>
      <c r="M68">
        <f t="shared" si="7"/>
        <v>0</v>
      </c>
      <c r="N68">
        <f t="shared" si="8"/>
        <v>0</v>
      </c>
      <c r="O68">
        <f t="shared" si="9"/>
        <v>0</v>
      </c>
      <c r="P68">
        <f t="shared" si="10"/>
        <v>49</v>
      </c>
      <c r="Q68">
        <f>VLOOKUP(C68,Locs!A:C,3,0)</f>
        <v>39</v>
      </c>
      <c r="R68">
        <f>VLOOKUP(C68,Locs!A:F,6,0)</f>
        <v>2</v>
      </c>
      <c r="S68" t="s">
        <v>363</v>
      </c>
      <c r="T68">
        <v>49</v>
      </c>
    </row>
    <row r="69" spans="1:20" x14ac:dyDescent="0.45">
      <c r="A69">
        <v>63</v>
      </c>
      <c r="B69" t="str">
        <f t="shared" si="0"/>
        <v>MaxDistEqual.dfy-4</v>
      </c>
      <c r="C69" t="s">
        <v>304</v>
      </c>
      <c r="D69">
        <v>4</v>
      </c>
      <c r="E69">
        <v>0</v>
      </c>
      <c r="F69">
        <v>5.5369000000000002</v>
      </c>
      <c r="G69">
        <v>1.2319</v>
      </c>
      <c r="H69">
        <v>5.5335000000000001</v>
      </c>
      <c r="I69">
        <v>0</v>
      </c>
      <c r="J69">
        <v>0</v>
      </c>
      <c r="K69">
        <v>0</v>
      </c>
      <c r="L69">
        <f t="shared" si="6"/>
        <v>0</v>
      </c>
      <c r="M69">
        <f t="shared" si="7"/>
        <v>0</v>
      </c>
      <c r="N69">
        <f t="shared" si="8"/>
        <v>0</v>
      </c>
      <c r="O69">
        <f t="shared" si="9"/>
        <v>0</v>
      </c>
      <c r="P69">
        <f t="shared" si="10"/>
        <v>41</v>
      </c>
      <c r="Q69">
        <f>VLOOKUP(C69,Locs!A:C,3,0)</f>
        <v>39</v>
      </c>
      <c r="R69">
        <f>VLOOKUP(C69,Locs!A:F,6,0)</f>
        <v>2</v>
      </c>
      <c r="S69" t="s">
        <v>771</v>
      </c>
      <c r="T69">
        <v>41</v>
      </c>
    </row>
    <row r="70" spans="1:20" x14ac:dyDescent="0.45">
      <c r="A70">
        <v>64</v>
      </c>
      <c r="B70" t="str">
        <f t="shared" si="0"/>
        <v>MaxDistEqual.dfy-5</v>
      </c>
      <c r="C70" t="s">
        <v>304</v>
      </c>
      <c r="D70">
        <v>5</v>
      </c>
      <c r="E70">
        <v>0</v>
      </c>
      <c r="F70">
        <v>6.3291000000000004</v>
      </c>
      <c r="G70">
        <v>1.3019000000000001</v>
      </c>
      <c r="H70">
        <v>6.3244999999999996</v>
      </c>
      <c r="I70">
        <v>0</v>
      </c>
      <c r="J70">
        <v>0</v>
      </c>
      <c r="K70">
        <v>0</v>
      </c>
      <c r="L70">
        <f t="shared" si="6"/>
        <v>0</v>
      </c>
      <c r="M70">
        <f t="shared" si="7"/>
        <v>0</v>
      </c>
      <c r="N70">
        <f t="shared" si="8"/>
        <v>0</v>
      </c>
      <c r="O70">
        <f t="shared" si="9"/>
        <v>0</v>
      </c>
      <c r="P70">
        <f t="shared" si="10"/>
        <v>43</v>
      </c>
      <c r="Q70">
        <f>VLOOKUP(C70,Locs!A:C,3,0)</f>
        <v>39</v>
      </c>
      <c r="R70">
        <f>VLOOKUP(C70,Locs!A:F,6,0)</f>
        <v>2</v>
      </c>
      <c r="S70" t="s">
        <v>902</v>
      </c>
      <c r="T70">
        <v>43</v>
      </c>
    </row>
    <row r="71" spans="1:20" x14ac:dyDescent="0.45">
      <c r="A71">
        <v>65</v>
      </c>
      <c r="B71" t="str">
        <f t="shared" ref="B71:B134" si="11">C71&amp;"-"&amp;D71</f>
        <v>Merge.dfy-1</v>
      </c>
      <c r="C71" t="s">
        <v>200</v>
      </c>
      <c r="D71">
        <v>1</v>
      </c>
      <c r="E71">
        <v>0</v>
      </c>
      <c r="F71">
        <v>8.2353000000000005</v>
      </c>
      <c r="G71">
        <v>71.922200000000004</v>
      </c>
      <c r="H71">
        <v>8.2124000000000006</v>
      </c>
      <c r="I71">
        <v>-1</v>
      </c>
      <c r="J71">
        <v>0</v>
      </c>
      <c r="K71">
        <v>0</v>
      </c>
      <c r="L71">
        <f t="shared" si="6"/>
        <v>0</v>
      </c>
      <c r="M71">
        <f t="shared" si="7"/>
        <v>0</v>
      </c>
      <c r="N71">
        <f t="shared" si="8"/>
        <v>0</v>
      </c>
      <c r="O71">
        <f t="shared" si="9"/>
        <v>0</v>
      </c>
      <c r="P71">
        <f t="shared" si="10"/>
        <v>56</v>
      </c>
      <c r="Q71">
        <f>VLOOKUP(C71,Locs!A:C,3,0)</f>
        <v>42</v>
      </c>
      <c r="R71">
        <f>VLOOKUP(C71,Locs!A:F,6,0)</f>
        <v>6</v>
      </c>
      <c r="S71" t="s">
        <v>364</v>
      </c>
      <c r="T71">
        <v>56</v>
      </c>
    </row>
    <row r="72" spans="1:20" x14ac:dyDescent="0.45">
      <c r="A72">
        <v>66</v>
      </c>
      <c r="B72" t="str">
        <f t="shared" si="11"/>
        <v>Merge.dfy-2</v>
      </c>
      <c r="C72" t="s">
        <v>200</v>
      </c>
      <c r="D72">
        <v>2</v>
      </c>
      <c r="E72">
        <v>0</v>
      </c>
      <c r="F72">
        <v>5.5678000000000001</v>
      </c>
      <c r="G72">
        <v>63.162599999999998</v>
      </c>
      <c r="H72">
        <v>5.5662000000000003</v>
      </c>
      <c r="I72">
        <v>-1</v>
      </c>
      <c r="J72">
        <v>0</v>
      </c>
      <c r="K72">
        <v>0</v>
      </c>
      <c r="L72">
        <f t="shared" si="6"/>
        <v>0</v>
      </c>
      <c r="M72">
        <f t="shared" si="7"/>
        <v>0</v>
      </c>
      <c r="N72">
        <f t="shared" si="8"/>
        <v>0</v>
      </c>
      <c r="O72">
        <f t="shared" si="9"/>
        <v>0</v>
      </c>
      <c r="P72">
        <f t="shared" si="10"/>
        <v>43</v>
      </c>
      <c r="Q72">
        <f>VLOOKUP(C72,Locs!A:C,3,0)</f>
        <v>42</v>
      </c>
      <c r="R72">
        <f>VLOOKUP(C72,Locs!A:F,6,0)</f>
        <v>6</v>
      </c>
      <c r="S72" t="s">
        <v>365</v>
      </c>
      <c r="T72">
        <v>43</v>
      </c>
    </row>
    <row r="73" spans="1:20" x14ac:dyDescent="0.45">
      <c r="A73">
        <v>67</v>
      </c>
      <c r="B73" t="str">
        <f t="shared" si="11"/>
        <v>Merge.dfy-3</v>
      </c>
      <c r="C73" t="s">
        <v>200</v>
      </c>
      <c r="D73">
        <v>3</v>
      </c>
      <c r="E73">
        <v>0</v>
      </c>
      <c r="F73">
        <v>8.4022000000000006</v>
      </c>
      <c r="G73">
        <v>62.286099999999998</v>
      </c>
      <c r="H73">
        <v>8.4004999999999992</v>
      </c>
      <c r="I73">
        <v>-1</v>
      </c>
      <c r="J73">
        <v>0</v>
      </c>
      <c r="K73">
        <v>0</v>
      </c>
      <c r="L73">
        <f t="shared" si="6"/>
        <v>0</v>
      </c>
      <c r="M73">
        <f t="shared" si="7"/>
        <v>0</v>
      </c>
      <c r="N73">
        <f t="shared" si="8"/>
        <v>0</v>
      </c>
      <c r="O73">
        <f t="shared" si="9"/>
        <v>0</v>
      </c>
      <c r="P73">
        <f t="shared" si="10"/>
        <v>53</v>
      </c>
      <c r="Q73">
        <f>VLOOKUP(C73,Locs!A:C,3,0)</f>
        <v>42</v>
      </c>
      <c r="R73">
        <f>VLOOKUP(C73,Locs!A:F,6,0)</f>
        <v>6</v>
      </c>
      <c r="S73" t="s">
        <v>366</v>
      </c>
      <c r="T73">
        <v>53</v>
      </c>
    </row>
    <row r="74" spans="1:20" x14ac:dyDescent="0.45">
      <c r="A74">
        <v>68</v>
      </c>
      <c r="B74" t="str">
        <f t="shared" si="11"/>
        <v>Merge.dfy-4</v>
      </c>
      <c r="C74" t="s">
        <v>200</v>
      </c>
      <c r="D74">
        <v>4</v>
      </c>
      <c r="E74">
        <v>0</v>
      </c>
      <c r="F74">
        <v>5.2633000000000001</v>
      </c>
      <c r="G74">
        <v>2.2683</v>
      </c>
      <c r="H74">
        <v>5.2561999999999998</v>
      </c>
      <c r="I74">
        <v>-1</v>
      </c>
      <c r="J74">
        <v>0</v>
      </c>
      <c r="K74">
        <v>0</v>
      </c>
      <c r="L74">
        <f t="shared" si="6"/>
        <v>0</v>
      </c>
      <c r="M74">
        <f t="shared" si="7"/>
        <v>0</v>
      </c>
      <c r="N74">
        <f t="shared" si="8"/>
        <v>0</v>
      </c>
      <c r="O74">
        <f t="shared" si="9"/>
        <v>0</v>
      </c>
      <c r="P74">
        <f t="shared" si="10"/>
        <v>43</v>
      </c>
      <c r="Q74">
        <f>VLOOKUP(C74,Locs!A:C,3,0)</f>
        <v>42</v>
      </c>
      <c r="R74">
        <f>VLOOKUP(C74,Locs!A:F,6,0)</f>
        <v>6</v>
      </c>
      <c r="S74" t="s">
        <v>772</v>
      </c>
      <c r="T74">
        <v>43</v>
      </c>
    </row>
    <row r="75" spans="1:20" x14ac:dyDescent="0.45">
      <c r="A75">
        <v>69</v>
      </c>
      <c r="B75" t="str">
        <f t="shared" si="11"/>
        <v>Merge.dfy-5</v>
      </c>
      <c r="C75" t="s">
        <v>200</v>
      </c>
      <c r="D75">
        <v>5</v>
      </c>
      <c r="E75">
        <v>0</v>
      </c>
      <c r="F75">
        <v>4.7346000000000004</v>
      </c>
      <c r="G75">
        <v>2.2578999999999998</v>
      </c>
      <c r="H75">
        <v>4.7320000000000002</v>
      </c>
      <c r="I75">
        <v>-1</v>
      </c>
      <c r="J75">
        <v>0</v>
      </c>
      <c r="K75">
        <v>0</v>
      </c>
      <c r="L75">
        <f t="shared" si="6"/>
        <v>0</v>
      </c>
      <c r="M75">
        <f t="shared" si="7"/>
        <v>0</v>
      </c>
      <c r="N75">
        <f t="shared" si="8"/>
        <v>0</v>
      </c>
      <c r="O75">
        <f t="shared" si="9"/>
        <v>0</v>
      </c>
      <c r="P75">
        <f t="shared" si="10"/>
        <v>41</v>
      </c>
      <c r="Q75">
        <f>VLOOKUP(C75,Locs!A:C,3,0)</f>
        <v>42</v>
      </c>
      <c r="R75">
        <f>VLOOKUP(C75,Locs!A:F,6,0)</f>
        <v>6</v>
      </c>
      <c r="S75" t="s">
        <v>908</v>
      </c>
      <c r="T75">
        <v>41</v>
      </c>
    </row>
    <row r="76" spans="1:20" x14ac:dyDescent="0.45">
      <c r="A76">
        <v>70</v>
      </c>
      <c r="B76" t="str">
        <f t="shared" si="11"/>
        <v>Mode.dfy-1</v>
      </c>
      <c r="C76" t="s">
        <v>305</v>
      </c>
      <c r="D76">
        <v>1</v>
      </c>
      <c r="E76">
        <v>0</v>
      </c>
      <c r="F76">
        <v>3.8801000000000001</v>
      </c>
      <c r="G76">
        <v>0.79310000000000003</v>
      </c>
      <c r="H76">
        <v>3.8532000000000002</v>
      </c>
      <c r="I76">
        <v>1</v>
      </c>
      <c r="J76">
        <v>0</v>
      </c>
      <c r="K76">
        <v>0</v>
      </c>
      <c r="L76">
        <f t="shared" si="6"/>
        <v>0</v>
      </c>
      <c r="M76">
        <f t="shared" si="7"/>
        <v>0</v>
      </c>
      <c r="N76">
        <f t="shared" si="8"/>
        <v>0</v>
      </c>
      <c r="O76">
        <f t="shared" si="9"/>
        <v>0</v>
      </c>
      <c r="P76">
        <f t="shared" si="10"/>
        <v>32</v>
      </c>
      <c r="Q76">
        <f>VLOOKUP(C76,Locs!A:C,3,0)</f>
        <v>46</v>
      </c>
      <c r="R76">
        <f>VLOOKUP(C76,Locs!A:F,6,0)</f>
        <v>3</v>
      </c>
      <c r="S76" t="s">
        <v>367</v>
      </c>
      <c r="T76">
        <v>32</v>
      </c>
    </row>
    <row r="77" spans="1:20" x14ac:dyDescent="0.45">
      <c r="A77">
        <v>71</v>
      </c>
      <c r="B77" t="str">
        <f t="shared" si="11"/>
        <v>Mode.dfy-2</v>
      </c>
      <c r="C77" t="s">
        <v>305</v>
      </c>
      <c r="D77">
        <v>2</v>
      </c>
      <c r="E77">
        <v>-1</v>
      </c>
      <c r="F77">
        <v>7.9591000000000003</v>
      </c>
      <c r="G77">
        <v>0.40510000000000002</v>
      </c>
      <c r="H77">
        <v>7.9573</v>
      </c>
      <c r="I77">
        <v>-1</v>
      </c>
      <c r="J77">
        <v>-1</v>
      </c>
      <c r="K77">
        <v>-1</v>
      </c>
      <c r="L77">
        <f t="shared" si="6"/>
        <v>0</v>
      </c>
      <c r="M77">
        <f t="shared" si="7"/>
        <v>0</v>
      </c>
      <c r="N77">
        <f t="shared" si="8"/>
        <v>0</v>
      </c>
      <c r="O77">
        <f t="shared" si="9"/>
        <v>0</v>
      </c>
      <c r="P77">
        <f t="shared" si="10"/>
        <v>40</v>
      </c>
      <c r="Q77">
        <f>VLOOKUP(C77,Locs!A:C,3,0)</f>
        <v>46</v>
      </c>
      <c r="R77">
        <f>VLOOKUP(C77,Locs!A:F,6,0)</f>
        <v>3</v>
      </c>
      <c r="S77" t="s">
        <v>368</v>
      </c>
      <c r="T77">
        <v>40</v>
      </c>
    </row>
    <row r="78" spans="1:20" x14ac:dyDescent="0.45">
      <c r="A78">
        <v>72</v>
      </c>
      <c r="B78" t="str">
        <f t="shared" si="11"/>
        <v>Mode.dfy-3</v>
      </c>
      <c r="C78" t="s">
        <v>305</v>
      </c>
      <c r="D78">
        <v>3</v>
      </c>
      <c r="E78">
        <v>0</v>
      </c>
      <c r="F78">
        <v>3.6718999999999999</v>
      </c>
      <c r="G78">
        <v>0.90100000000000002</v>
      </c>
      <c r="H78">
        <v>3.6703000000000001</v>
      </c>
      <c r="I78">
        <v>1</v>
      </c>
      <c r="J78">
        <v>0</v>
      </c>
      <c r="K78">
        <v>0</v>
      </c>
      <c r="L78">
        <f t="shared" si="6"/>
        <v>0</v>
      </c>
      <c r="M78">
        <f t="shared" si="7"/>
        <v>0</v>
      </c>
      <c r="N78">
        <f t="shared" si="8"/>
        <v>0</v>
      </c>
      <c r="O78">
        <f t="shared" si="9"/>
        <v>0</v>
      </c>
      <c r="P78">
        <f t="shared" si="10"/>
        <v>33</v>
      </c>
      <c r="Q78">
        <f>VLOOKUP(C78,Locs!A:C,3,0)</f>
        <v>46</v>
      </c>
      <c r="R78">
        <f>VLOOKUP(C78,Locs!A:F,6,0)</f>
        <v>3</v>
      </c>
      <c r="S78" t="s">
        <v>369</v>
      </c>
      <c r="T78">
        <v>33</v>
      </c>
    </row>
    <row r="79" spans="1:20" x14ac:dyDescent="0.45">
      <c r="A79">
        <v>73</v>
      </c>
      <c r="B79" t="str">
        <f t="shared" si="11"/>
        <v>Mode.dfy-4</v>
      </c>
      <c r="C79" t="s">
        <v>305</v>
      </c>
      <c r="D79">
        <v>4</v>
      </c>
      <c r="E79">
        <v>0</v>
      </c>
      <c r="F79">
        <v>5.1848000000000001</v>
      </c>
      <c r="G79">
        <v>2.3224</v>
      </c>
      <c r="H79">
        <v>5.1627000000000001</v>
      </c>
      <c r="I79">
        <v>-1</v>
      </c>
      <c r="J79">
        <v>0</v>
      </c>
      <c r="K79">
        <v>0</v>
      </c>
      <c r="L79">
        <f t="shared" si="6"/>
        <v>0</v>
      </c>
      <c r="M79">
        <f t="shared" si="7"/>
        <v>0</v>
      </c>
      <c r="N79">
        <f t="shared" si="8"/>
        <v>0</v>
      </c>
      <c r="O79">
        <f t="shared" si="9"/>
        <v>0</v>
      </c>
      <c r="P79">
        <f t="shared" si="10"/>
        <v>50</v>
      </c>
      <c r="Q79">
        <f>VLOOKUP(C79,Locs!A:C,3,0)</f>
        <v>46</v>
      </c>
      <c r="R79">
        <f>VLOOKUP(C79,Locs!A:F,6,0)</f>
        <v>3</v>
      </c>
      <c r="S79" t="s">
        <v>690</v>
      </c>
      <c r="T79">
        <v>50</v>
      </c>
    </row>
    <row r="80" spans="1:20" x14ac:dyDescent="0.45">
      <c r="A80">
        <v>74</v>
      </c>
      <c r="B80" t="str">
        <f t="shared" si="11"/>
        <v>Mode.dfy-5</v>
      </c>
      <c r="C80" t="s">
        <v>305</v>
      </c>
      <c r="D80">
        <v>5</v>
      </c>
      <c r="E80">
        <v>0</v>
      </c>
      <c r="F80">
        <v>5.2314999999999996</v>
      </c>
      <c r="G80">
        <v>1.29</v>
      </c>
      <c r="H80">
        <v>5.2291999999999996</v>
      </c>
      <c r="I80">
        <v>-1</v>
      </c>
      <c r="J80">
        <v>0</v>
      </c>
      <c r="K80">
        <v>0</v>
      </c>
      <c r="L80">
        <f t="shared" si="6"/>
        <v>0</v>
      </c>
      <c r="M80">
        <f t="shared" si="7"/>
        <v>0</v>
      </c>
      <c r="N80">
        <f t="shared" si="8"/>
        <v>0</v>
      </c>
      <c r="O80">
        <f t="shared" si="9"/>
        <v>0</v>
      </c>
      <c r="P80">
        <f t="shared" si="10"/>
        <v>42</v>
      </c>
      <c r="Q80">
        <f>VLOOKUP(C80,Locs!A:C,3,0)</f>
        <v>46</v>
      </c>
      <c r="R80">
        <f>VLOOKUP(C80,Locs!A:F,6,0)</f>
        <v>3</v>
      </c>
      <c r="S80" t="s">
        <v>691</v>
      </c>
      <c r="T80">
        <v>42</v>
      </c>
    </row>
    <row r="81" spans="1:20" x14ac:dyDescent="0.45">
      <c r="A81">
        <v>75</v>
      </c>
      <c r="B81" t="str">
        <f t="shared" si="11"/>
        <v>PartitionOddEven.dfy-1</v>
      </c>
      <c r="C81" t="s">
        <v>9</v>
      </c>
      <c r="D81">
        <v>1</v>
      </c>
      <c r="E81">
        <v>0</v>
      </c>
      <c r="F81">
        <v>5.4489999999999998</v>
      </c>
      <c r="G81">
        <v>1.7084999999999999</v>
      </c>
      <c r="H81">
        <v>5.4305000000000003</v>
      </c>
      <c r="I81">
        <v>1</v>
      </c>
      <c r="J81">
        <v>0</v>
      </c>
      <c r="K81">
        <v>0</v>
      </c>
      <c r="L81">
        <f t="shared" si="6"/>
        <v>0</v>
      </c>
      <c r="M81">
        <f t="shared" si="7"/>
        <v>0</v>
      </c>
      <c r="N81">
        <f t="shared" si="8"/>
        <v>0</v>
      </c>
      <c r="O81">
        <f t="shared" si="9"/>
        <v>0</v>
      </c>
      <c r="P81">
        <f t="shared" si="10"/>
        <v>32</v>
      </c>
      <c r="Q81">
        <f>VLOOKUP(C81,Locs!A:C,3,0)</f>
        <v>30</v>
      </c>
      <c r="R81">
        <f>VLOOKUP(C81,Locs!A:F,6,0)</f>
        <v>1</v>
      </c>
      <c r="S81" t="s">
        <v>370</v>
      </c>
      <c r="T81">
        <v>32</v>
      </c>
    </row>
    <row r="82" spans="1:20" x14ac:dyDescent="0.45">
      <c r="A82">
        <v>76</v>
      </c>
      <c r="B82" t="str">
        <f t="shared" si="11"/>
        <v>PartitionOddEven.dfy-2</v>
      </c>
      <c r="C82" t="s">
        <v>9</v>
      </c>
      <c r="D82">
        <v>2</v>
      </c>
      <c r="E82">
        <v>0</v>
      </c>
      <c r="F82">
        <v>5.1093000000000002</v>
      </c>
      <c r="G82">
        <v>1.7909999999999999</v>
      </c>
      <c r="H82">
        <v>5.1074000000000002</v>
      </c>
      <c r="I82">
        <v>0</v>
      </c>
      <c r="J82">
        <v>0</v>
      </c>
      <c r="K82">
        <v>0</v>
      </c>
      <c r="L82">
        <f t="shared" si="6"/>
        <v>0</v>
      </c>
      <c r="M82">
        <f t="shared" si="7"/>
        <v>0</v>
      </c>
      <c r="N82">
        <f t="shared" si="8"/>
        <v>0</v>
      </c>
      <c r="O82">
        <f t="shared" si="9"/>
        <v>0</v>
      </c>
      <c r="P82">
        <f t="shared" si="10"/>
        <v>32</v>
      </c>
      <c r="Q82">
        <f>VLOOKUP(C82,Locs!A:C,3,0)</f>
        <v>30</v>
      </c>
      <c r="R82">
        <f>VLOOKUP(C82,Locs!A:F,6,0)</f>
        <v>1</v>
      </c>
      <c r="S82" t="s">
        <v>371</v>
      </c>
      <c r="T82">
        <v>32</v>
      </c>
    </row>
    <row r="83" spans="1:20" x14ac:dyDescent="0.45">
      <c r="A83">
        <v>77</v>
      </c>
      <c r="B83" t="str">
        <f t="shared" si="11"/>
        <v>PartitionOddEven.dfy-3</v>
      </c>
      <c r="C83" t="s">
        <v>9</v>
      </c>
      <c r="D83">
        <v>3</v>
      </c>
      <c r="E83">
        <v>0</v>
      </c>
      <c r="F83">
        <v>25.374400000000001</v>
      </c>
      <c r="G83">
        <v>5.5898000000000003</v>
      </c>
      <c r="H83">
        <v>25.372399999999999</v>
      </c>
      <c r="I83">
        <v>0</v>
      </c>
      <c r="J83">
        <v>0</v>
      </c>
      <c r="K83">
        <v>0</v>
      </c>
      <c r="L83">
        <f t="shared" si="6"/>
        <v>0</v>
      </c>
      <c r="M83">
        <f t="shared" si="7"/>
        <v>0</v>
      </c>
      <c r="N83">
        <f t="shared" si="8"/>
        <v>0</v>
      </c>
      <c r="O83">
        <f t="shared" si="9"/>
        <v>0</v>
      </c>
      <c r="P83">
        <f t="shared" si="10"/>
        <v>94</v>
      </c>
      <c r="Q83">
        <f>VLOOKUP(C83,Locs!A:C,3,0)</f>
        <v>30</v>
      </c>
      <c r="R83">
        <f>VLOOKUP(C83,Locs!A:F,6,0)</f>
        <v>1</v>
      </c>
      <c r="S83" t="s">
        <v>372</v>
      </c>
      <c r="T83">
        <v>94</v>
      </c>
    </row>
    <row r="84" spans="1:20" x14ac:dyDescent="0.45">
      <c r="A84">
        <v>78</v>
      </c>
      <c r="B84" t="str">
        <f t="shared" si="11"/>
        <v>PartitionOddEven.dfy-4</v>
      </c>
      <c r="C84" t="s">
        <v>9</v>
      </c>
      <c r="D84">
        <v>4</v>
      </c>
      <c r="E84">
        <v>0</v>
      </c>
      <c r="F84">
        <v>3.0064000000000002</v>
      </c>
      <c r="G84">
        <v>2.2526000000000002</v>
      </c>
      <c r="H84">
        <v>2.9984999999999999</v>
      </c>
      <c r="I84">
        <v>1</v>
      </c>
      <c r="J84">
        <v>0</v>
      </c>
      <c r="K84">
        <v>0</v>
      </c>
      <c r="L84">
        <f t="shared" si="6"/>
        <v>0</v>
      </c>
      <c r="M84">
        <f t="shared" si="7"/>
        <v>0</v>
      </c>
      <c r="N84">
        <f t="shared" si="8"/>
        <v>0</v>
      </c>
      <c r="O84">
        <f t="shared" si="9"/>
        <v>0</v>
      </c>
      <c r="P84">
        <f t="shared" si="10"/>
        <v>29</v>
      </c>
      <c r="Q84">
        <f>VLOOKUP(C84,Locs!A:C,3,0)</f>
        <v>30</v>
      </c>
      <c r="R84">
        <f>VLOOKUP(C84,Locs!A:F,6,0)</f>
        <v>1</v>
      </c>
      <c r="S84" t="s">
        <v>1123</v>
      </c>
      <c r="T84">
        <v>29</v>
      </c>
    </row>
    <row r="85" spans="1:20" x14ac:dyDescent="0.45">
      <c r="A85">
        <v>79</v>
      </c>
      <c r="B85" t="str">
        <f t="shared" si="11"/>
        <v>PartitionOddEven.dfy-5</v>
      </c>
      <c r="C85" t="s">
        <v>9</v>
      </c>
      <c r="D85">
        <v>5</v>
      </c>
      <c r="E85">
        <v>0</v>
      </c>
      <c r="F85">
        <v>3.5651000000000002</v>
      </c>
      <c r="G85">
        <v>2.2816000000000001</v>
      </c>
      <c r="H85">
        <v>3.5627</v>
      </c>
      <c r="I85">
        <v>1</v>
      </c>
      <c r="J85">
        <v>0</v>
      </c>
      <c r="K85">
        <v>0</v>
      </c>
      <c r="L85">
        <f t="shared" si="6"/>
        <v>0</v>
      </c>
      <c r="M85">
        <f t="shared" si="7"/>
        <v>0</v>
      </c>
      <c r="N85">
        <f t="shared" si="8"/>
        <v>0</v>
      </c>
      <c r="O85">
        <f t="shared" si="9"/>
        <v>0</v>
      </c>
      <c r="P85">
        <f t="shared" si="10"/>
        <v>32</v>
      </c>
      <c r="Q85">
        <f>VLOOKUP(C85,Locs!A:C,3,0)</f>
        <v>30</v>
      </c>
      <c r="R85">
        <f>VLOOKUP(C85,Locs!A:F,6,0)</f>
        <v>1</v>
      </c>
      <c r="S85" t="s">
        <v>1124</v>
      </c>
      <c r="T85">
        <v>32</v>
      </c>
    </row>
    <row r="86" spans="1:20" x14ac:dyDescent="0.45">
      <c r="A86">
        <v>80</v>
      </c>
      <c r="B86" t="str">
        <f t="shared" si="11"/>
        <v>PrimeFactors.dfy-1</v>
      </c>
      <c r="C86" t="s">
        <v>306</v>
      </c>
      <c r="D86">
        <v>1</v>
      </c>
      <c r="E86">
        <v>0</v>
      </c>
      <c r="F86">
        <v>3.7645</v>
      </c>
      <c r="G86">
        <v>61.764000000000003</v>
      </c>
      <c r="H86">
        <v>3.7406999999999999</v>
      </c>
      <c r="I86">
        <v>1</v>
      </c>
      <c r="J86">
        <v>0</v>
      </c>
      <c r="K86">
        <v>0</v>
      </c>
      <c r="L86">
        <f t="shared" si="6"/>
        <v>0</v>
      </c>
      <c r="M86">
        <f t="shared" si="7"/>
        <v>0</v>
      </c>
      <c r="N86">
        <f t="shared" si="8"/>
        <v>0</v>
      </c>
      <c r="O86">
        <f t="shared" si="9"/>
        <v>0</v>
      </c>
      <c r="P86">
        <f t="shared" si="10"/>
        <v>28</v>
      </c>
      <c r="Q86">
        <f>VLOOKUP(C86,Locs!A:C,3,0)</f>
        <v>227</v>
      </c>
      <c r="R86">
        <f>VLOOKUP(C86,Locs!A:F,6,0)</f>
        <v>17</v>
      </c>
      <c r="S86" t="s">
        <v>373</v>
      </c>
      <c r="T86">
        <v>28</v>
      </c>
    </row>
    <row r="87" spans="1:20" x14ac:dyDescent="0.45">
      <c r="A87">
        <v>81</v>
      </c>
      <c r="B87" t="str">
        <f t="shared" si="11"/>
        <v>PrimeFactors.dfy-2</v>
      </c>
      <c r="C87" t="s">
        <v>306</v>
      </c>
      <c r="D87">
        <v>2</v>
      </c>
      <c r="E87">
        <v>0</v>
      </c>
      <c r="F87">
        <v>5.383</v>
      </c>
      <c r="G87">
        <v>61.757899999999999</v>
      </c>
      <c r="H87">
        <v>5.3808999999999996</v>
      </c>
      <c r="I87">
        <v>1</v>
      </c>
      <c r="J87">
        <v>0</v>
      </c>
      <c r="K87">
        <v>0</v>
      </c>
      <c r="L87">
        <f t="shared" si="6"/>
        <v>0</v>
      </c>
      <c r="M87">
        <f t="shared" si="7"/>
        <v>0</v>
      </c>
      <c r="N87">
        <f t="shared" si="8"/>
        <v>0</v>
      </c>
      <c r="O87">
        <f t="shared" si="9"/>
        <v>0</v>
      </c>
      <c r="P87">
        <f t="shared" si="10"/>
        <v>29</v>
      </c>
      <c r="Q87">
        <f>VLOOKUP(C87,Locs!A:C,3,0)</f>
        <v>227</v>
      </c>
      <c r="R87">
        <f>VLOOKUP(C87,Locs!A:F,6,0)</f>
        <v>17</v>
      </c>
      <c r="S87" t="s">
        <v>374</v>
      </c>
      <c r="T87">
        <v>29</v>
      </c>
    </row>
    <row r="88" spans="1:20" x14ac:dyDescent="0.45">
      <c r="A88">
        <v>82</v>
      </c>
      <c r="B88" t="str">
        <f t="shared" si="11"/>
        <v>PrimeFactors.dfy-3</v>
      </c>
      <c r="C88" t="s">
        <v>306</v>
      </c>
      <c r="D88">
        <v>3</v>
      </c>
      <c r="E88">
        <v>0</v>
      </c>
      <c r="F88">
        <v>5.2008999999999999</v>
      </c>
      <c r="G88">
        <v>61.799100000000003</v>
      </c>
      <c r="H88">
        <v>5.1992000000000003</v>
      </c>
      <c r="I88">
        <v>1</v>
      </c>
      <c r="J88">
        <v>0</v>
      </c>
      <c r="K88">
        <v>0</v>
      </c>
      <c r="L88">
        <f t="shared" si="6"/>
        <v>0</v>
      </c>
      <c r="M88">
        <f t="shared" si="7"/>
        <v>0</v>
      </c>
      <c r="N88">
        <f t="shared" si="8"/>
        <v>0</v>
      </c>
      <c r="O88">
        <f t="shared" si="9"/>
        <v>0</v>
      </c>
      <c r="P88">
        <f t="shared" si="10"/>
        <v>28</v>
      </c>
      <c r="Q88">
        <f>VLOOKUP(C88,Locs!A:C,3,0)</f>
        <v>227</v>
      </c>
      <c r="R88">
        <f>VLOOKUP(C88,Locs!A:F,6,0)</f>
        <v>17</v>
      </c>
      <c r="S88" t="s">
        <v>375</v>
      </c>
      <c r="T88">
        <v>28</v>
      </c>
    </row>
    <row r="89" spans="1:20" x14ac:dyDescent="0.45">
      <c r="A89">
        <v>83</v>
      </c>
      <c r="B89" t="str">
        <f t="shared" si="11"/>
        <v>PrimeFactors.dfy-4</v>
      </c>
      <c r="C89" t="s">
        <v>306</v>
      </c>
      <c r="D89">
        <v>4</v>
      </c>
      <c r="E89">
        <v>0</v>
      </c>
      <c r="F89">
        <v>2.8349000000000002</v>
      </c>
      <c r="G89">
        <v>62.382800000000003</v>
      </c>
      <c r="H89">
        <v>2.8313000000000001</v>
      </c>
      <c r="I89">
        <v>1</v>
      </c>
      <c r="J89">
        <v>0</v>
      </c>
      <c r="K89">
        <v>0</v>
      </c>
      <c r="L89">
        <f t="shared" si="6"/>
        <v>0</v>
      </c>
      <c r="M89">
        <f t="shared" si="7"/>
        <v>0</v>
      </c>
      <c r="N89">
        <f t="shared" si="8"/>
        <v>0</v>
      </c>
      <c r="O89">
        <f t="shared" si="9"/>
        <v>0</v>
      </c>
      <c r="P89">
        <f t="shared" si="10"/>
        <v>28</v>
      </c>
      <c r="Q89">
        <f>VLOOKUP(C89,Locs!A:C,3,0)</f>
        <v>227</v>
      </c>
      <c r="R89">
        <f>VLOOKUP(C89,Locs!A:F,6,0)</f>
        <v>17</v>
      </c>
      <c r="S89" t="s">
        <v>707</v>
      </c>
      <c r="T89">
        <v>28</v>
      </c>
    </row>
    <row r="90" spans="1:20" x14ac:dyDescent="0.45">
      <c r="A90">
        <v>84</v>
      </c>
      <c r="B90" t="str">
        <f t="shared" si="11"/>
        <v>PrimeFactors.dfy-5</v>
      </c>
      <c r="C90" t="s">
        <v>306</v>
      </c>
      <c r="D90">
        <v>5</v>
      </c>
      <c r="E90">
        <v>0</v>
      </c>
      <c r="F90">
        <v>2.7187999999999999</v>
      </c>
      <c r="G90">
        <v>62.425400000000003</v>
      </c>
      <c r="H90">
        <v>2.7164999999999999</v>
      </c>
      <c r="I90">
        <v>1</v>
      </c>
      <c r="J90">
        <v>0</v>
      </c>
      <c r="K90">
        <v>0</v>
      </c>
      <c r="L90">
        <f t="shared" si="6"/>
        <v>0</v>
      </c>
      <c r="M90">
        <f t="shared" si="7"/>
        <v>0</v>
      </c>
      <c r="N90">
        <f t="shared" si="8"/>
        <v>0</v>
      </c>
      <c r="O90">
        <f t="shared" si="9"/>
        <v>0</v>
      </c>
      <c r="P90">
        <f t="shared" si="10"/>
        <v>28</v>
      </c>
      <c r="Q90">
        <f>VLOOKUP(C90,Locs!A:C,3,0)</f>
        <v>227</v>
      </c>
      <c r="R90">
        <f>VLOOKUP(C90,Locs!A:F,6,0)</f>
        <v>17</v>
      </c>
      <c r="S90" t="s">
        <v>708</v>
      </c>
      <c r="T90">
        <v>28</v>
      </c>
    </row>
    <row r="91" spans="1:20" x14ac:dyDescent="0.45">
      <c r="A91">
        <v>85</v>
      </c>
      <c r="B91" t="str">
        <f t="shared" si="11"/>
        <v>RawSort.dfy-1</v>
      </c>
      <c r="C91" t="s">
        <v>307</v>
      </c>
      <c r="D91">
        <v>1</v>
      </c>
      <c r="E91">
        <v>-1</v>
      </c>
      <c r="F91">
        <v>10.692</v>
      </c>
      <c r="G91">
        <v>0.30559999999999998</v>
      </c>
      <c r="H91">
        <v>10.676500000000001</v>
      </c>
      <c r="I91">
        <v>-1</v>
      </c>
      <c r="J91">
        <v>-1</v>
      </c>
      <c r="K91">
        <v>-1</v>
      </c>
      <c r="L91">
        <f t="shared" si="6"/>
        <v>0</v>
      </c>
      <c r="M91">
        <f t="shared" si="7"/>
        <v>0</v>
      </c>
      <c r="N91">
        <f t="shared" si="8"/>
        <v>0</v>
      </c>
      <c r="O91">
        <f t="shared" si="9"/>
        <v>0</v>
      </c>
      <c r="P91">
        <f t="shared" si="10"/>
        <v>64</v>
      </c>
      <c r="Q91">
        <f>VLOOKUP(C91,Locs!A:C,3,0)</f>
        <v>48</v>
      </c>
      <c r="R91">
        <f>VLOOKUP(C91,Locs!A:F,6,0)</f>
        <v>9</v>
      </c>
      <c r="S91" t="s">
        <v>376</v>
      </c>
      <c r="T91">
        <v>64</v>
      </c>
    </row>
    <row r="92" spans="1:20" x14ac:dyDescent="0.45">
      <c r="A92">
        <v>86</v>
      </c>
      <c r="B92" t="str">
        <f t="shared" si="11"/>
        <v>RawSort.dfy-2</v>
      </c>
      <c r="C92" t="s">
        <v>307</v>
      </c>
      <c r="D92">
        <v>2</v>
      </c>
      <c r="E92">
        <v>-1</v>
      </c>
      <c r="F92">
        <v>16.1752</v>
      </c>
      <c r="G92">
        <v>0.28199999999999997</v>
      </c>
      <c r="H92">
        <v>16.173100000000002</v>
      </c>
      <c r="I92">
        <v>-1</v>
      </c>
      <c r="J92">
        <v>-1</v>
      </c>
      <c r="K92">
        <v>-1</v>
      </c>
      <c r="L92">
        <f t="shared" si="6"/>
        <v>0</v>
      </c>
      <c r="M92">
        <f t="shared" si="7"/>
        <v>0</v>
      </c>
      <c r="N92">
        <f t="shared" si="8"/>
        <v>0</v>
      </c>
      <c r="O92">
        <f t="shared" si="9"/>
        <v>0</v>
      </c>
      <c r="P92">
        <f t="shared" si="10"/>
        <v>112</v>
      </c>
      <c r="Q92">
        <f>VLOOKUP(C92,Locs!A:C,3,0)</f>
        <v>48</v>
      </c>
      <c r="R92">
        <f>VLOOKUP(C92,Locs!A:F,6,0)</f>
        <v>9</v>
      </c>
      <c r="S92" t="s">
        <v>377</v>
      </c>
      <c r="T92">
        <v>112</v>
      </c>
    </row>
    <row r="93" spans="1:20" x14ac:dyDescent="0.45">
      <c r="A93">
        <v>87</v>
      </c>
      <c r="B93" t="str">
        <f t="shared" si="11"/>
        <v>RawSort.dfy-3</v>
      </c>
      <c r="C93" t="s">
        <v>307</v>
      </c>
      <c r="D93">
        <v>3</v>
      </c>
      <c r="E93">
        <v>-1</v>
      </c>
      <c r="F93">
        <v>3.7898000000000001</v>
      </c>
      <c r="G93">
        <v>0.41699999999999998</v>
      </c>
      <c r="H93">
        <v>3.7881</v>
      </c>
      <c r="I93">
        <v>-1</v>
      </c>
      <c r="J93">
        <v>-1</v>
      </c>
      <c r="K93">
        <v>-1</v>
      </c>
      <c r="L93">
        <f t="shared" si="6"/>
        <v>0</v>
      </c>
      <c r="M93">
        <f t="shared" si="7"/>
        <v>0</v>
      </c>
      <c r="N93">
        <f t="shared" si="8"/>
        <v>0</v>
      </c>
      <c r="O93">
        <f t="shared" si="9"/>
        <v>0</v>
      </c>
      <c r="P93">
        <f t="shared" si="10"/>
        <v>24</v>
      </c>
      <c r="Q93">
        <f>VLOOKUP(C93,Locs!A:C,3,0)</f>
        <v>48</v>
      </c>
      <c r="R93">
        <f>VLOOKUP(C93,Locs!A:F,6,0)</f>
        <v>9</v>
      </c>
      <c r="S93" t="s">
        <v>378</v>
      </c>
      <c r="T93">
        <v>24</v>
      </c>
    </row>
    <row r="94" spans="1:20" x14ac:dyDescent="0.45">
      <c r="A94">
        <v>88</v>
      </c>
      <c r="B94" t="str">
        <f t="shared" si="11"/>
        <v>RawSort.dfy-4</v>
      </c>
      <c r="C94" t="s">
        <v>307</v>
      </c>
      <c r="D94">
        <v>4</v>
      </c>
      <c r="E94">
        <v>-1</v>
      </c>
      <c r="F94">
        <v>2.7633999999999999</v>
      </c>
      <c r="G94">
        <v>0.59730000000000005</v>
      </c>
      <c r="H94">
        <v>2.7599</v>
      </c>
      <c r="I94">
        <v>-1</v>
      </c>
      <c r="J94">
        <v>-1</v>
      </c>
      <c r="K94">
        <v>-1</v>
      </c>
      <c r="L94">
        <f t="shared" si="6"/>
        <v>0</v>
      </c>
      <c r="M94">
        <f t="shared" si="7"/>
        <v>0</v>
      </c>
      <c r="N94">
        <f t="shared" si="8"/>
        <v>0</v>
      </c>
      <c r="O94">
        <f t="shared" si="9"/>
        <v>0</v>
      </c>
      <c r="P94">
        <f t="shared" si="10"/>
        <v>28</v>
      </c>
      <c r="Q94">
        <f>VLOOKUP(C94,Locs!A:C,3,0)</f>
        <v>48</v>
      </c>
      <c r="R94">
        <f>VLOOKUP(C94,Locs!A:F,6,0)</f>
        <v>9</v>
      </c>
      <c r="S94" t="s">
        <v>714</v>
      </c>
      <c r="T94">
        <v>28</v>
      </c>
    </row>
    <row r="95" spans="1:20" x14ac:dyDescent="0.45">
      <c r="A95">
        <v>89</v>
      </c>
      <c r="B95" t="str">
        <f t="shared" si="11"/>
        <v>RawSort.dfy-5</v>
      </c>
      <c r="C95" t="s">
        <v>307</v>
      </c>
      <c r="D95">
        <v>5</v>
      </c>
      <c r="E95">
        <v>-1</v>
      </c>
      <c r="F95">
        <v>3.5773000000000001</v>
      </c>
      <c r="G95">
        <v>0.4037</v>
      </c>
      <c r="H95">
        <v>3.5750000000000002</v>
      </c>
      <c r="I95">
        <v>-1</v>
      </c>
      <c r="J95">
        <v>-1</v>
      </c>
      <c r="K95">
        <v>-1</v>
      </c>
      <c r="L95">
        <f t="shared" si="6"/>
        <v>0</v>
      </c>
      <c r="M95">
        <f t="shared" si="7"/>
        <v>0</v>
      </c>
      <c r="N95">
        <f t="shared" si="8"/>
        <v>0</v>
      </c>
      <c r="O95">
        <f t="shared" si="9"/>
        <v>0</v>
      </c>
      <c r="P95">
        <f t="shared" si="10"/>
        <v>28</v>
      </c>
      <c r="Q95">
        <f>VLOOKUP(C95,Locs!A:C,3,0)</f>
        <v>48</v>
      </c>
      <c r="R95">
        <f>VLOOKUP(C95,Locs!A:F,6,0)</f>
        <v>9</v>
      </c>
      <c r="S95" t="s">
        <v>715</v>
      </c>
      <c r="T95">
        <v>28</v>
      </c>
    </row>
    <row r="96" spans="1:20" x14ac:dyDescent="0.45">
      <c r="A96">
        <v>90</v>
      </c>
      <c r="B96" t="str">
        <f t="shared" si="11"/>
        <v>Recaman.dfy-1</v>
      </c>
      <c r="C96" t="s">
        <v>308</v>
      </c>
      <c r="D96">
        <v>1</v>
      </c>
      <c r="E96">
        <v>0</v>
      </c>
      <c r="F96">
        <v>7.6242000000000001</v>
      </c>
      <c r="G96">
        <v>1.7015</v>
      </c>
      <c r="H96">
        <v>7.6007999999999996</v>
      </c>
      <c r="I96">
        <v>1</v>
      </c>
      <c r="J96">
        <v>0</v>
      </c>
      <c r="K96">
        <v>0</v>
      </c>
      <c r="L96">
        <f t="shared" si="6"/>
        <v>0</v>
      </c>
      <c r="M96">
        <f t="shared" si="7"/>
        <v>0</v>
      </c>
      <c r="N96">
        <f t="shared" si="8"/>
        <v>0</v>
      </c>
      <c r="O96">
        <f t="shared" si="9"/>
        <v>0</v>
      </c>
      <c r="P96">
        <f t="shared" si="10"/>
        <v>56</v>
      </c>
      <c r="Q96">
        <f>VLOOKUP(C96,Locs!A:C,3,0)</f>
        <v>57</v>
      </c>
      <c r="R96">
        <f>VLOOKUP(C96,Locs!A:F,6,0)</f>
        <v>0</v>
      </c>
      <c r="S96" t="s">
        <v>379</v>
      </c>
      <c r="T96">
        <v>56</v>
      </c>
    </row>
    <row r="97" spans="1:20" x14ac:dyDescent="0.45">
      <c r="A97">
        <v>91</v>
      </c>
      <c r="B97" t="str">
        <f t="shared" si="11"/>
        <v>Recaman.dfy-2</v>
      </c>
      <c r="C97" t="s">
        <v>308</v>
      </c>
      <c r="D97">
        <v>2</v>
      </c>
      <c r="E97">
        <v>0</v>
      </c>
      <c r="F97">
        <v>6.7020999999999997</v>
      </c>
      <c r="G97">
        <v>1.7105999999999999</v>
      </c>
      <c r="H97">
        <v>6.7003000000000004</v>
      </c>
      <c r="I97">
        <v>1</v>
      </c>
      <c r="J97">
        <v>0</v>
      </c>
      <c r="K97">
        <v>0</v>
      </c>
      <c r="L97">
        <f t="shared" si="6"/>
        <v>0</v>
      </c>
      <c r="M97">
        <f t="shared" si="7"/>
        <v>0</v>
      </c>
      <c r="N97">
        <f t="shared" si="8"/>
        <v>0</v>
      </c>
      <c r="O97">
        <f t="shared" si="9"/>
        <v>0</v>
      </c>
      <c r="P97">
        <f t="shared" si="10"/>
        <v>57</v>
      </c>
      <c r="Q97">
        <f>VLOOKUP(C97,Locs!A:C,3,0)</f>
        <v>57</v>
      </c>
      <c r="R97">
        <f>VLOOKUP(C97,Locs!A:F,6,0)</f>
        <v>0</v>
      </c>
      <c r="S97" t="s">
        <v>380</v>
      </c>
      <c r="T97">
        <v>57</v>
      </c>
    </row>
    <row r="98" spans="1:20" x14ac:dyDescent="0.45">
      <c r="A98">
        <v>92</v>
      </c>
      <c r="B98" t="str">
        <f t="shared" si="11"/>
        <v>Recaman.dfy-3</v>
      </c>
      <c r="C98" t="s">
        <v>308</v>
      </c>
      <c r="D98">
        <v>3</v>
      </c>
      <c r="E98">
        <v>0</v>
      </c>
      <c r="F98">
        <v>7.5315000000000003</v>
      </c>
      <c r="G98">
        <v>1.7031000000000001</v>
      </c>
      <c r="H98">
        <v>7.5290999999999997</v>
      </c>
      <c r="I98">
        <v>1</v>
      </c>
      <c r="J98">
        <v>0</v>
      </c>
      <c r="K98">
        <v>0</v>
      </c>
      <c r="L98">
        <f t="shared" si="6"/>
        <v>0</v>
      </c>
      <c r="M98">
        <f t="shared" si="7"/>
        <v>0</v>
      </c>
      <c r="N98">
        <f t="shared" si="8"/>
        <v>0</v>
      </c>
      <c r="O98">
        <f t="shared" si="9"/>
        <v>0</v>
      </c>
      <c r="P98">
        <f t="shared" si="10"/>
        <v>56</v>
      </c>
      <c r="Q98">
        <f>VLOOKUP(C98,Locs!A:C,3,0)</f>
        <v>57</v>
      </c>
      <c r="R98">
        <f>VLOOKUP(C98,Locs!A:F,6,0)</f>
        <v>0</v>
      </c>
      <c r="S98" t="s">
        <v>381</v>
      </c>
      <c r="T98">
        <v>56</v>
      </c>
    </row>
    <row r="99" spans="1:20" x14ac:dyDescent="0.45">
      <c r="A99">
        <v>93</v>
      </c>
      <c r="B99" t="str">
        <f t="shared" si="11"/>
        <v>Recaman.dfy-4</v>
      </c>
      <c r="C99" t="s">
        <v>308</v>
      </c>
      <c r="D99">
        <v>4</v>
      </c>
      <c r="E99">
        <v>0</v>
      </c>
      <c r="F99">
        <v>4.5946999999999996</v>
      </c>
      <c r="G99">
        <v>1.7682</v>
      </c>
      <c r="H99">
        <v>4.5911</v>
      </c>
      <c r="I99">
        <v>1</v>
      </c>
      <c r="J99">
        <v>0</v>
      </c>
      <c r="K99">
        <v>0</v>
      </c>
      <c r="L99">
        <f t="shared" si="6"/>
        <v>0</v>
      </c>
      <c r="M99">
        <f t="shared" si="7"/>
        <v>0</v>
      </c>
      <c r="N99">
        <f t="shared" si="8"/>
        <v>0</v>
      </c>
      <c r="O99">
        <f t="shared" si="9"/>
        <v>0</v>
      </c>
      <c r="P99">
        <f t="shared" si="10"/>
        <v>56</v>
      </c>
      <c r="Q99">
        <f>VLOOKUP(C99,Locs!A:C,3,0)</f>
        <v>57</v>
      </c>
      <c r="R99">
        <f>VLOOKUP(C99,Locs!A:F,6,0)</f>
        <v>0</v>
      </c>
      <c r="S99" t="s">
        <v>720</v>
      </c>
      <c r="T99">
        <v>56</v>
      </c>
    </row>
    <row r="100" spans="1:20" x14ac:dyDescent="0.45">
      <c r="A100">
        <v>94</v>
      </c>
      <c r="B100" t="str">
        <f t="shared" si="11"/>
        <v>Recaman.dfy-5</v>
      </c>
      <c r="C100" t="s">
        <v>308</v>
      </c>
      <c r="D100">
        <v>5</v>
      </c>
      <c r="E100">
        <v>0</v>
      </c>
      <c r="F100">
        <v>4.6698000000000004</v>
      </c>
      <c r="G100">
        <v>4.5147000000000004</v>
      </c>
      <c r="H100">
        <v>4.6673999999999998</v>
      </c>
      <c r="I100">
        <v>0</v>
      </c>
      <c r="J100">
        <v>0</v>
      </c>
      <c r="K100">
        <v>0</v>
      </c>
      <c r="L100">
        <f t="shared" si="6"/>
        <v>0</v>
      </c>
      <c r="M100">
        <f t="shared" si="7"/>
        <v>0</v>
      </c>
      <c r="N100">
        <f t="shared" si="8"/>
        <v>0</v>
      </c>
      <c r="O100">
        <f t="shared" si="9"/>
        <v>0</v>
      </c>
      <c r="P100">
        <f t="shared" si="10"/>
        <v>56</v>
      </c>
      <c r="Q100">
        <f>VLOOKUP(C100,Locs!A:C,3,0)</f>
        <v>57</v>
      </c>
      <c r="R100">
        <f>VLOOKUP(C100,Locs!A:F,6,0)</f>
        <v>0</v>
      </c>
      <c r="S100" t="s">
        <v>774</v>
      </c>
      <c r="T100">
        <v>56</v>
      </c>
    </row>
    <row r="101" spans="1:20" x14ac:dyDescent="0.45">
      <c r="A101">
        <v>95</v>
      </c>
      <c r="B101" t="str">
        <f t="shared" si="11"/>
        <v>RotateLeft.dfy-1</v>
      </c>
      <c r="C101" t="s">
        <v>309</v>
      </c>
      <c r="D101">
        <v>1</v>
      </c>
      <c r="E101">
        <v>1</v>
      </c>
      <c r="F101">
        <v>3.1393</v>
      </c>
      <c r="G101">
        <v>0.8528</v>
      </c>
      <c r="H101">
        <v>3.1158000000000001</v>
      </c>
      <c r="I101">
        <v>1</v>
      </c>
      <c r="J101">
        <v>1</v>
      </c>
      <c r="K101">
        <v>1</v>
      </c>
      <c r="L101">
        <f t="shared" si="6"/>
        <v>2</v>
      </c>
      <c r="M101">
        <f t="shared" si="7"/>
        <v>1</v>
      </c>
      <c r="N101">
        <f t="shared" si="8"/>
        <v>1</v>
      </c>
      <c r="O101">
        <f t="shared" si="9"/>
        <v>1</v>
      </c>
      <c r="P101">
        <f t="shared" si="10"/>
        <v>25</v>
      </c>
      <c r="Q101">
        <f>VLOOKUP(C101,Locs!A:C,3,0)</f>
        <v>24</v>
      </c>
      <c r="R101">
        <f>VLOOKUP(C101,Locs!A:F,6,0)</f>
        <v>0</v>
      </c>
      <c r="S101" t="s">
        <v>382</v>
      </c>
      <c r="T101">
        <v>25</v>
      </c>
    </row>
    <row r="102" spans="1:20" x14ac:dyDescent="0.45">
      <c r="A102">
        <v>96</v>
      </c>
      <c r="B102" t="str">
        <f t="shared" si="11"/>
        <v>RotateLeft.dfy-2</v>
      </c>
      <c r="C102" t="s">
        <v>309</v>
      </c>
      <c r="D102">
        <v>2</v>
      </c>
      <c r="E102">
        <v>0</v>
      </c>
      <c r="F102">
        <v>3.6581000000000001</v>
      </c>
      <c r="G102">
        <v>1.6356999999999999</v>
      </c>
      <c r="H102">
        <v>3.6560999999999999</v>
      </c>
      <c r="I102">
        <v>1</v>
      </c>
      <c r="J102">
        <v>0</v>
      </c>
      <c r="K102">
        <v>0</v>
      </c>
      <c r="L102">
        <f t="shared" si="6"/>
        <v>2</v>
      </c>
      <c r="M102">
        <f t="shared" si="7"/>
        <v>1</v>
      </c>
      <c r="N102">
        <f t="shared" si="8"/>
        <v>1</v>
      </c>
      <c r="O102">
        <f t="shared" si="9"/>
        <v>1</v>
      </c>
      <c r="P102">
        <f t="shared" si="10"/>
        <v>26</v>
      </c>
      <c r="Q102">
        <f>VLOOKUP(C102,Locs!A:C,3,0)</f>
        <v>24</v>
      </c>
      <c r="R102">
        <f>VLOOKUP(C102,Locs!A:F,6,0)</f>
        <v>0</v>
      </c>
      <c r="S102" t="s">
        <v>383</v>
      </c>
      <c r="T102">
        <v>26</v>
      </c>
    </row>
    <row r="103" spans="1:20" x14ac:dyDescent="0.45">
      <c r="A103">
        <v>97</v>
      </c>
      <c r="B103" t="str">
        <f t="shared" si="11"/>
        <v>RotateLeft.dfy-3</v>
      </c>
      <c r="C103" t="s">
        <v>309</v>
      </c>
      <c r="D103">
        <v>3</v>
      </c>
      <c r="E103">
        <v>1</v>
      </c>
      <c r="F103">
        <v>4.6623000000000001</v>
      </c>
      <c r="G103">
        <v>0.85460000000000003</v>
      </c>
      <c r="H103">
        <v>4.6604000000000001</v>
      </c>
      <c r="I103">
        <v>1</v>
      </c>
      <c r="J103">
        <v>1</v>
      </c>
      <c r="K103">
        <v>1</v>
      </c>
      <c r="L103">
        <f t="shared" si="6"/>
        <v>2</v>
      </c>
      <c r="M103">
        <f t="shared" si="7"/>
        <v>1</v>
      </c>
      <c r="N103">
        <f t="shared" si="8"/>
        <v>1</v>
      </c>
      <c r="O103">
        <f t="shared" si="9"/>
        <v>1</v>
      </c>
      <c r="P103">
        <f t="shared" si="10"/>
        <v>25</v>
      </c>
      <c r="Q103">
        <f>VLOOKUP(C103,Locs!A:C,3,0)</f>
        <v>24</v>
      </c>
      <c r="R103">
        <f>VLOOKUP(C103,Locs!A:F,6,0)</f>
        <v>0</v>
      </c>
      <c r="S103" t="s">
        <v>384</v>
      </c>
      <c r="T103">
        <v>25</v>
      </c>
    </row>
    <row r="104" spans="1:20" x14ac:dyDescent="0.45">
      <c r="A104">
        <v>98</v>
      </c>
      <c r="B104" t="str">
        <f t="shared" si="11"/>
        <v>SelectionSort.dfy-1</v>
      </c>
      <c r="C104" t="s">
        <v>10</v>
      </c>
      <c r="D104">
        <v>1</v>
      </c>
      <c r="E104">
        <v>0</v>
      </c>
      <c r="F104">
        <v>7.4055999999999997</v>
      </c>
      <c r="G104">
        <v>1.8638999999999999</v>
      </c>
      <c r="H104">
        <v>7.3830999999999998</v>
      </c>
      <c r="I104">
        <v>1</v>
      </c>
      <c r="J104">
        <v>0</v>
      </c>
      <c r="K104">
        <v>0</v>
      </c>
      <c r="L104">
        <f t="shared" si="6"/>
        <v>0</v>
      </c>
      <c r="M104">
        <f t="shared" si="7"/>
        <v>0</v>
      </c>
      <c r="N104">
        <f t="shared" si="8"/>
        <v>0</v>
      </c>
      <c r="O104">
        <f t="shared" si="9"/>
        <v>0</v>
      </c>
      <c r="P104">
        <f t="shared" si="10"/>
        <v>44</v>
      </c>
      <c r="Q104">
        <f>VLOOKUP(C104,Locs!A:C,3,0)</f>
        <v>38</v>
      </c>
      <c r="R104">
        <f>VLOOKUP(C104,Locs!A:F,6,0)</f>
        <v>1</v>
      </c>
      <c r="S104" t="s">
        <v>385</v>
      </c>
      <c r="T104">
        <v>44</v>
      </c>
    </row>
    <row r="105" spans="1:20" x14ac:dyDescent="0.45">
      <c r="A105">
        <v>99</v>
      </c>
      <c r="B105" t="str">
        <f t="shared" si="11"/>
        <v>SelectionSort.dfy-2</v>
      </c>
      <c r="C105" t="s">
        <v>10</v>
      </c>
      <c r="D105">
        <v>2</v>
      </c>
      <c r="E105">
        <v>0</v>
      </c>
      <c r="F105">
        <v>5.5229999999999997</v>
      </c>
      <c r="G105">
        <v>1.6886000000000001</v>
      </c>
      <c r="H105">
        <v>5.5210999999999997</v>
      </c>
      <c r="I105">
        <v>1</v>
      </c>
      <c r="J105">
        <v>0</v>
      </c>
      <c r="K105">
        <v>0</v>
      </c>
      <c r="L105">
        <f t="shared" si="6"/>
        <v>0</v>
      </c>
      <c r="M105">
        <f t="shared" si="7"/>
        <v>0</v>
      </c>
      <c r="N105">
        <f t="shared" si="8"/>
        <v>0</v>
      </c>
      <c r="O105">
        <f t="shared" si="9"/>
        <v>0</v>
      </c>
      <c r="P105">
        <f t="shared" si="10"/>
        <v>43</v>
      </c>
      <c r="Q105">
        <f>VLOOKUP(C105,Locs!A:C,3,0)</f>
        <v>38</v>
      </c>
      <c r="R105">
        <f>VLOOKUP(C105,Locs!A:F,6,0)</f>
        <v>1</v>
      </c>
      <c r="S105" t="s">
        <v>386</v>
      </c>
      <c r="T105">
        <v>43</v>
      </c>
    </row>
    <row r="106" spans="1:20" x14ac:dyDescent="0.45">
      <c r="A106">
        <v>100</v>
      </c>
      <c r="B106" t="str">
        <f t="shared" si="11"/>
        <v>SelectionSort.dfy-3</v>
      </c>
      <c r="C106" t="s">
        <v>10</v>
      </c>
      <c r="D106">
        <v>3</v>
      </c>
      <c r="E106">
        <v>0</v>
      </c>
      <c r="F106">
        <v>7.3251999999999997</v>
      </c>
      <c r="G106">
        <v>1.7273000000000001</v>
      </c>
      <c r="H106">
        <v>7.3234000000000004</v>
      </c>
      <c r="I106">
        <v>1</v>
      </c>
      <c r="J106">
        <v>0</v>
      </c>
      <c r="K106">
        <v>0</v>
      </c>
      <c r="L106">
        <f t="shared" si="6"/>
        <v>0</v>
      </c>
      <c r="M106">
        <f t="shared" si="7"/>
        <v>0</v>
      </c>
      <c r="N106">
        <f t="shared" si="8"/>
        <v>0</v>
      </c>
      <c r="O106">
        <f t="shared" si="9"/>
        <v>0</v>
      </c>
      <c r="P106">
        <f t="shared" si="10"/>
        <v>44</v>
      </c>
      <c r="Q106">
        <f>VLOOKUP(C106,Locs!A:C,3,0)</f>
        <v>38</v>
      </c>
      <c r="R106">
        <f>VLOOKUP(C106,Locs!A:F,6,0)</f>
        <v>1</v>
      </c>
      <c r="S106" t="s">
        <v>387</v>
      </c>
      <c r="T106">
        <v>44</v>
      </c>
    </row>
    <row r="107" spans="1:20" x14ac:dyDescent="0.45">
      <c r="A107">
        <v>101</v>
      </c>
      <c r="B107" t="str">
        <f t="shared" si="11"/>
        <v>SelectionSort.dfy-4</v>
      </c>
      <c r="C107" t="s">
        <v>10</v>
      </c>
      <c r="D107">
        <v>4</v>
      </c>
      <c r="E107">
        <v>0</v>
      </c>
      <c r="F107">
        <v>4.8573000000000004</v>
      </c>
      <c r="G107">
        <v>2.3639999999999999</v>
      </c>
      <c r="H107">
        <v>4.8535000000000004</v>
      </c>
      <c r="I107">
        <v>1</v>
      </c>
      <c r="J107">
        <v>0</v>
      </c>
      <c r="K107">
        <v>0</v>
      </c>
      <c r="L107">
        <f t="shared" si="6"/>
        <v>0</v>
      </c>
      <c r="M107">
        <f t="shared" si="7"/>
        <v>0</v>
      </c>
      <c r="N107">
        <f t="shared" si="8"/>
        <v>0</v>
      </c>
      <c r="O107">
        <f t="shared" si="9"/>
        <v>0</v>
      </c>
      <c r="P107">
        <f t="shared" si="10"/>
        <v>40</v>
      </c>
      <c r="Q107">
        <f>VLOOKUP(C107,Locs!A:C,3,0)</f>
        <v>38</v>
      </c>
      <c r="R107">
        <f>VLOOKUP(C107,Locs!A:F,6,0)</f>
        <v>1</v>
      </c>
      <c r="S107" t="s">
        <v>779</v>
      </c>
      <c r="T107">
        <v>40</v>
      </c>
    </row>
    <row r="108" spans="1:20" x14ac:dyDescent="0.45">
      <c r="A108">
        <v>102</v>
      </c>
      <c r="B108" t="str">
        <f t="shared" si="11"/>
        <v>SelectionSort.dfy-5</v>
      </c>
      <c r="C108" t="s">
        <v>10</v>
      </c>
      <c r="D108">
        <v>5</v>
      </c>
      <c r="E108">
        <v>0</v>
      </c>
      <c r="F108">
        <v>5.0865</v>
      </c>
      <c r="G108">
        <v>2.3712</v>
      </c>
      <c r="H108">
        <v>5.0838000000000001</v>
      </c>
      <c r="I108">
        <v>1</v>
      </c>
      <c r="J108">
        <v>0</v>
      </c>
      <c r="K108">
        <v>0</v>
      </c>
      <c r="L108">
        <f t="shared" si="6"/>
        <v>0</v>
      </c>
      <c r="M108">
        <f t="shared" si="7"/>
        <v>0</v>
      </c>
      <c r="N108">
        <f t="shared" si="8"/>
        <v>0</v>
      </c>
      <c r="O108">
        <f t="shared" si="9"/>
        <v>0</v>
      </c>
      <c r="P108">
        <f t="shared" si="10"/>
        <v>40</v>
      </c>
      <c r="Q108">
        <f>VLOOKUP(C108,Locs!A:C,3,0)</f>
        <v>38</v>
      </c>
      <c r="R108">
        <f>VLOOKUP(C108,Locs!A:F,6,0)</f>
        <v>1</v>
      </c>
      <c r="S108" t="s">
        <v>780</v>
      </c>
      <c r="T108">
        <v>40</v>
      </c>
    </row>
    <row r="109" spans="1:20" x14ac:dyDescent="0.45">
      <c r="A109">
        <v>103</v>
      </c>
      <c r="B109" t="str">
        <f t="shared" si="11"/>
        <v>task_id_105.dfy-1</v>
      </c>
      <c r="C109" t="s">
        <v>11</v>
      </c>
      <c r="D109">
        <v>1</v>
      </c>
      <c r="E109">
        <v>0</v>
      </c>
      <c r="F109">
        <v>3.3733</v>
      </c>
      <c r="G109">
        <v>0.89849999999999997</v>
      </c>
      <c r="H109">
        <v>3.3529</v>
      </c>
      <c r="I109">
        <v>0</v>
      </c>
      <c r="J109">
        <v>0</v>
      </c>
      <c r="K109">
        <v>0</v>
      </c>
      <c r="L109">
        <f t="shared" si="6"/>
        <v>0</v>
      </c>
      <c r="M109">
        <f t="shared" si="7"/>
        <v>0</v>
      </c>
      <c r="N109">
        <f t="shared" si="8"/>
        <v>0</v>
      </c>
      <c r="O109">
        <f t="shared" si="9"/>
        <v>0</v>
      </c>
      <c r="P109">
        <f t="shared" si="10"/>
        <v>24</v>
      </c>
      <c r="Q109">
        <f>VLOOKUP(C109,Locs!A:C,3,0)</f>
        <v>26</v>
      </c>
      <c r="R109">
        <f>VLOOKUP(C109,Locs!A:F,6,0)</f>
        <v>3</v>
      </c>
      <c r="S109" t="s">
        <v>388</v>
      </c>
      <c r="T109">
        <v>24</v>
      </c>
    </row>
    <row r="110" spans="1:20" x14ac:dyDescent="0.45">
      <c r="A110">
        <v>104</v>
      </c>
      <c r="B110" t="str">
        <f t="shared" si="11"/>
        <v>task_id_105.dfy-2</v>
      </c>
      <c r="C110" t="s">
        <v>11</v>
      </c>
      <c r="D110">
        <v>2</v>
      </c>
      <c r="E110">
        <v>0</v>
      </c>
      <c r="F110">
        <v>3.4287000000000001</v>
      </c>
      <c r="G110">
        <v>0.85170000000000001</v>
      </c>
      <c r="H110">
        <v>3.4266999999999999</v>
      </c>
      <c r="I110">
        <v>0</v>
      </c>
      <c r="J110">
        <v>0</v>
      </c>
      <c r="K110">
        <v>0</v>
      </c>
      <c r="L110">
        <f t="shared" si="6"/>
        <v>0</v>
      </c>
      <c r="M110">
        <f t="shared" si="7"/>
        <v>0</v>
      </c>
      <c r="N110">
        <f t="shared" si="8"/>
        <v>0</v>
      </c>
      <c r="O110">
        <f t="shared" si="9"/>
        <v>0</v>
      </c>
      <c r="P110">
        <f t="shared" si="10"/>
        <v>24</v>
      </c>
      <c r="Q110">
        <f>VLOOKUP(C110,Locs!A:C,3,0)</f>
        <v>26</v>
      </c>
      <c r="R110">
        <f>VLOOKUP(C110,Locs!A:F,6,0)</f>
        <v>3</v>
      </c>
      <c r="S110" t="s">
        <v>389</v>
      </c>
      <c r="T110">
        <v>24</v>
      </c>
    </row>
    <row r="111" spans="1:20" x14ac:dyDescent="0.45">
      <c r="A111">
        <v>105</v>
      </c>
      <c r="B111" t="str">
        <f t="shared" si="11"/>
        <v>task_id_105.dfy-3</v>
      </c>
      <c r="C111" t="s">
        <v>11</v>
      </c>
      <c r="D111">
        <v>3</v>
      </c>
      <c r="E111">
        <v>-1</v>
      </c>
      <c r="F111">
        <v>3.2711999999999999</v>
      </c>
      <c r="G111">
        <v>0.42559999999999998</v>
      </c>
      <c r="H111">
        <v>3.2694999999999999</v>
      </c>
      <c r="I111">
        <v>-1</v>
      </c>
      <c r="J111">
        <v>-1</v>
      </c>
      <c r="K111">
        <v>-1</v>
      </c>
      <c r="L111">
        <f t="shared" si="6"/>
        <v>0</v>
      </c>
      <c r="M111">
        <f t="shared" si="7"/>
        <v>0</v>
      </c>
      <c r="N111">
        <f t="shared" si="8"/>
        <v>0</v>
      </c>
      <c r="O111">
        <f t="shared" si="9"/>
        <v>0</v>
      </c>
      <c r="P111">
        <f t="shared" si="10"/>
        <v>24</v>
      </c>
      <c r="Q111">
        <f>VLOOKUP(C111,Locs!A:C,3,0)</f>
        <v>26</v>
      </c>
      <c r="R111">
        <f>VLOOKUP(C111,Locs!A:F,6,0)</f>
        <v>3</v>
      </c>
      <c r="S111" t="s">
        <v>390</v>
      </c>
      <c r="T111">
        <v>24</v>
      </c>
    </row>
    <row r="112" spans="1:20" x14ac:dyDescent="0.45">
      <c r="A112">
        <v>106</v>
      </c>
      <c r="B112" t="str">
        <f t="shared" si="11"/>
        <v>task_id_105.dfy-4</v>
      </c>
      <c r="C112" t="s">
        <v>11</v>
      </c>
      <c r="D112">
        <v>4</v>
      </c>
      <c r="E112">
        <v>0</v>
      </c>
      <c r="F112">
        <v>2.9054000000000002</v>
      </c>
      <c r="G112">
        <v>1.3240000000000001</v>
      </c>
      <c r="H112">
        <v>2.8837999999999999</v>
      </c>
      <c r="I112">
        <v>0</v>
      </c>
      <c r="J112">
        <v>0</v>
      </c>
      <c r="K112">
        <v>0</v>
      </c>
      <c r="L112">
        <f t="shared" si="6"/>
        <v>0</v>
      </c>
      <c r="M112">
        <f t="shared" si="7"/>
        <v>0</v>
      </c>
      <c r="N112">
        <f t="shared" si="8"/>
        <v>0</v>
      </c>
      <c r="O112">
        <f t="shared" si="9"/>
        <v>0</v>
      </c>
      <c r="P112">
        <f t="shared" si="10"/>
        <v>25</v>
      </c>
      <c r="Q112">
        <f>VLOOKUP(C112,Locs!A:C,3,0)</f>
        <v>26</v>
      </c>
      <c r="R112">
        <f>VLOOKUP(C112,Locs!A:F,6,0)</f>
        <v>3</v>
      </c>
      <c r="S112" t="s">
        <v>918</v>
      </c>
      <c r="T112">
        <v>25</v>
      </c>
    </row>
    <row r="113" spans="1:20" x14ac:dyDescent="0.45">
      <c r="A113">
        <v>107</v>
      </c>
      <c r="B113" t="str">
        <f t="shared" si="11"/>
        <v>task_id_105.dfy-5</v>
      </c>
      <c r="C113" t="s">
        <v>11</v>
      </c>
      <c r="D113">
        <v>5</v>
      </c>
      <c r="E113">
        <v>0</v>
      </c>
      <c r="F113">
        <v>2.4502000000000002</v>
      </c>
      <c r="G113">
        <v>1.3797999999999999</v>
      </c>
      <c r="H113">
        <v>2.4474</v>
      </c>
      <c r="I113">
        <v>0</v>
      </c>
      <c r="J113">
        <v>0</v>
      </c>
      <c r="K113">
        <v>0</v>
      </c>
      <c r="L113">
        <f t="shared" si="6"/>
        <v>0</v>
      </c>
      <c r="M113">
        <f t="shared" si="7"/>
        <v>0</v>
      </c>
      <c r="N113">
        <f t="shared" si="8"/>
        <v>0</v>
      </c>
      <c r="O113">
        <f t="shared" si="9"/>
        <v>0</v>
      </c>
      <c r="P113">
        <f t="shared" si="10"/>
        <v>23</v>
      </c>
      <c r="Q113">
        <f>VLOOKUP(C113,Locs!A:C,3,0)</f>
        <v>26</v>
      </c>
      <c r="R113">
        <f>VLOOKUP(C113,Locs!A:F,6,0)</f>
        <v>3</v>
      </c>
      <c r="S113" t="s">
        <v>919</v>
      </c>
      <c r="T113">
        <v>23</v>
      </c>
    </row>
    <row r="114" spans="1:20" x14ac:dyDescent="0.45">
      <c r="A114">
        <v>108</v>
      </c>
      <c r="B114" t="str">
        <f t="shared" si="11"/>
        <v>task_id_106.dfy-1</v>
      </c>
      <c r="C114" t="s">
        <v>12</v>
      </c>
      <c r="D114">
        <v>1</v>
      </c>
      <c r="E114">
        <v>1</v>
      </c>
      <c r="F114">
        <v>5.1167999999999996</v>
      </c>
      <c r="G114">
        <v>0.79179999999999995</v>
      </c>
      <c r="H114">
        <v>5.0997000000000003</v>
      </c>
      <c r="I114">
        <v>1</v>
      </c>
      <c r="J114">
        <v>1</v>
      </c>
      <c r="K114">
        <v>1</v>
      </c>
      <c r="L114">
        <f t="shared" si="6"/>
        <v>3</v>
      </c>
      <c r="M114">
        <f t="shared" si="7"/>
        <v>1</v>
      </c>
      <c r="N114">
        <f t="shared" si="8"/>
        <v>1</v>
      </c>
      <c r="O114">
        <f t="shared" si="9"/>
        <v>1</v>
      </c>
      <c r="P114">
        <f t="shared" si="10"/>
        <v>25</v>
      </c>
      <c r="Q114">
        <f>VLOOKUP(C114,Locs!A:C,3,0)</f>
        <v>24</v>
      </c>
      <c r="R114">
        <f>VLOOKUP(C114,Locs!A:F,6,0)</f>
        <v>0</v>
      </c>
      <c r="S114" t="s">
        <v>391</v>
      </c>
      <c r="T114">
        <v>25</v>
      </c>
    </row>
    <row r="115" spans="1:20" x14ac:dyDescent="0.45">
      <c r="A115">
        <v>109</v>
      </c>
      <c r="B115" t="str">
        <f t="shared" si="11"/>
        <v>task_id_106.dfy-2</v>
      </c>
      <c r="C115" t="s">
        <v>12</v>
      </c>
      <c r="D115">
        <v>2</v>
      </c>
      <c r="E115">
        <v>1</v>
      </c>
      <c r="F115">
        <v>4.3170999999999999</v>
      </c>
      <c r="G115">
        <v>0.81479999999999997</v>
      </c>
      <c r="H115">
        <v>4.3155999999999999</v>
      </c>
      <c r="I115">
        <v>1</v>
      </c>
      <c r="J115">
        <v>1</v>
      </c>
      <c r="K115">
        <v>1</v>
      </c>
      <c r="L115">
        <f t="shared" si="6"/>
        <v>3</v>
      </c>
      <c r="M115">
        <f t="shared" si="7"/>
        <v>1</v>
      </c>
      <c r="N115">
        <f t="shared" si="8"/>
        <v>1</v>
      </c>
      <c r="O115">
        <f t="shared" si="9"/>
        <v>1</v>
      </c>
      <c r="P115">
        <f t="shared" si="10"/>
        <v>25</v>
      </c>
      <c r="Q115">
        <f>VLOOKUP(C115,Locs!A:C,3,0)</f>
        <v>24</v>
      </c>
      <c r="R115">
        <f>VLOOKUP(C115,Locs!A:F,6,0)</f>
        <v>0</v>
      </c>
      <c r="S115" t="s">
        <v>392</v>
      </c>
      <c r="T115">
        <v>25</v>
      </c>
    </row>
    <row r="116" spans="1:20" x14ac:dyDescent="0.45">
      <c r="A116">
        <v>110</v>
      </c>
      <c r="B116" t="str">
        <f t="shared" si="11"/>
        <v>task_id_106.dfy-3</v>
      </c>
      <c r="C116" t="s">
        <v>12</v>
      </c>
      <c r="D116">
        <v>3</v>
      </c>
      <c r="E116">
        <v>1</v>
      </c>
      <c r="F116">
        <v>3.1036999999999999</v>
      </c>
      <c r="G116">
        <v>0.87809999999999999</v>
      </c>
      <c r="H116">
        <v>3.1017000000000001</v>
      </c>
      <c r="I116">
        <v>1</v>
      </c>
      <c r="J116">
        <v>1</v>
      </c>
      <c r="K116">
        <v>1</v>
      </c>
      <c r="L116">
        <f t="shared" si="6"/>
        <v>3</v>
      </c>
      <c r="M116">
        <f t="shared" si="7"/>
        <v>1</v>
      </c>
      <c r="N116">
        <f t="shared" si="8"/>
        <v>1</v>
      </c>
      <c r="O116">
        <f t="shared" si="9"/>
        <v>1</v>
      </c>
      <c r="P116">
        <f t="shared" si="10"/>
        <v>25</v>
      </c>
      <c r="Q116">
        <f>VLOOKUP(C116,Locs!A:C,3,0)</f>
        <v>24</v>
      </c>
      <c r="R116">
        <f>VLOOKUP(C116,Locs!A:F,6,0)</f>
        <v>0</v>
      </c>
      <c r="S116" t="s">
        <v>393</v>
      </c>
      <c r="T116">
        <v>25</v>
      </c>
    </row>
    <row r="117" spans="1:20" x14ac:dyDescent="0.45">
      <c r="A117">
        <v>111</v>
      </c>
      <c r="B117" t="str">
        <f t="shared" si="11"/>
        <v>task_id_113.dfy-1</v>
      </c>
      <c r="C117" t="s">
        <v>13</v>
      </c>
      <c r="D117">
        <v>1</v>
      </c>
      <c r="E117">
        <v>0</v>
      </c>
      <c r="F117">
        <v>3.1156000000000001</v>
      </c>
      <c r="G117">
        <v>0.8347</v>
      </c>
      <c r="H117">
        <v>3.0924</v>
      </c>
      <c r="I117">
        <v>1</v>
      </c>
      <c r="J117">
        <v>0</v>
      </c>
      <c r="K117">
        <v>0</v>
      </c>
      <c r="L117">
        <f t="shared" si="6"/>
        <v>0</v>
      </c>
      <c r="M117">
        <f t="shared" si="7"/>
        <v>0</v>
      </c>
      <c r="N117">
        <f t="shared" si="8"/>
        <v>0</v>
      </c>
      <c r="O117">
        <f t="shared" si="9"/>
        <v>0</v>
      </c>
      <c r="P117">
        <f t="shared" si="10"/>
        <v>30</v>
      </c>
      <c r="Q117">
        <f>VLOOKUP(C117,Locs!A:C,3,0)</f>
        <v>30</v>
      </c>
      <c r="R117">
        <f>VLOOKUP(C117,Locs!A:F,6,0)</f>
        <v>1</v>
      </c>
      <c r="S117" t="s">
        <v>394</v>
      </c>
      <c r="T117">
        <v>30</v>
      </c>
    </row>
    <row r="118" spans="1:20" x14ac:dyDescent="0.45">
      <c r="A118">
        <v>112</v>
      </c>
      <c r="B118" t="str">
        <f t="shared" si="11"/>
        <v>task_id_113.dfy-2</v>
      </c>
      <c r="C118" t="s">
        <v>13</v>
      </c>
      <c r="D118">
        <v>2</v>
      </c>
      <c r="E118">
        <v>0</v>
      </c>
      <c r="F118">
        <v>2.7593000000000001</v>
      </c>
      <c r="G118">
        <v>0.88129999999999997</v>
      </c>
      <c r="H118">
        <v>2.7570999999999999</v>
      </c>
      <c r="I118">
        <v>1</v>
      </c>
      <c r="J118">
        <v>0</v>
      </c>
      <c r="K118">
        <v>0</v>
      </c>
      <c r="L118">
        <f t="shared" si="6"/>
        <v>0</v>
      </c>
      <c r="M118">
        <f t="shared" si="7"/>
        <v>0</v>
      </c>
      <c r="N118">
        <f t="shared" si="8"/>
        <v>0</v>
      </c>
      <c r="O118">
        <f t="shared" si="9"/>
        <v>0</v>
      </c>
      <c r="P118">
        <f t="shared" si="10"/>
        <v>34</v>
      </c>
      <c r="Q118">
        <f>VLOOKUP(C118,Locs!A:C,3,0)</f>
        <v>30</v>
      </c>
      <c r="R118">
        <f>VLOOKUP(C118,Locs!A:F,6,0)</f>
        <v>1</v>
      </c>
      <c r="S118" t="s">
        <v>395</v>
      </c>
      <c r="T118">
        <v>34</v>
      </c>
    </row>
    <row r="119" spans="1:20" x14ac:dyDescent="0.45">
      <c r="A119">
        <v>113</v>
      </c>
      <c r="B119" t="str">
        <f t="shared" si="11"/>
        <v>task_id_113.dfy-3</v>
      </c>
      <c r="C119" t="s">
        <v>13</v>
      </c>
      <c r="D119">
        <v>3</v>
      </c>
      <c r="E119">
        <v>0</v>
      </c>
      <c r="F119">
        <v>3.8193000000000001</v>
      </c>
      <c r="G119">
        <v>0.8407</v>
      </c>
      <c r="H119">
        <v>3.8172000000000001</v>
      </c>
      <c r="I119">
        <v>1</v>
      </c>
      <c r="J119">
        <v>0</v>
      </c>
      <c r="K119">
        <v>0</v>
      </c>
      <c r="L119">
        <f t="shared" si="6"/>
        <v>0</v>
      </c>
      <c r="M119">
        <f t="shared" si="7"/>
        <v>0</v>
      </c>
      <c r="N119">
        <f t="shared" si="8"/>
        <v>0</v>
      </c>
      <c r="O119">
        <f t="shared" si="9"/>
        <v>0</v>
      </c>
      <c r="P119">
        <f t="shared" si="10"/>
        <v>35</v>
      </c>
      <c r="Q119">
        <f>VLOOKUP(C119,Locs!A:C,3,0)</f>
        <v>30</v>
      </c>
      <c r="R119">
        <f>VLOOKUP(C119,Locs!A:F,6,0)</f>
        <v>1</v>
      </c>
      <c r="S119" t="s">
        <v>396</v>
      </c>
      <c r="T119">
        <v>35</v>
      </c>
    </row>
    <row r="120" spans="1:20" x14ac:dyDescent="0.45">
      <c r="A120">
        <v>114</v>
      </c>
      <c r="B120" t="str">
        <f t="shared" si="11"/>
        <v>task_id_113.dfy-4</v>
      </c>
      <c r="C120" t="s">
        <v>13</v>
      </c>
      <c r="D120">
        <v>4</v>
      </c>
      <c r="E120">
        <v>0</v>
      </c>
      <c r="F120">
        <v>2.5813999999999999</v>
      </c>
      <c r="G120">
        <v>1.3526</v>
      </c>
      <c r="H120">
        <v>2.5779000000000001</v>
      </c>
      <c r="I120">
        <v>1</v>
      </c>
      <c r="J120">
        <v>0</v>
      </c>
      <c r="K120">
        <v>0</v>
      </c>
      <c r="L120">
        <f t="shared" si="6"/>
        <v>0</v>
      </c>
      <c r="M120">
        <f t="shared" si="7"/>
        <v>0</v>
      </c>
      <c r="N120">
        <f t="shared" si="8"/>
        <v>0</v>
      </c>
      <c r="O120">
        <f t="shared" si="9"/>
        <v>0</v>
      </c>
      <c r="P120">
        <f t="shared" si="10"/>
        <v>30</v>
      </c>
      <c r="Q120">
        <f>VLOOKUP(C120,Locs!A:C,3,0)</f>
        <v>30</v>
      </c>
      <c r="R120">
        <f>VLOOKUP(C120,Locs!A:F,6,0)</f>
        <v>1</v>
      </c>
      <c r="S120" t="s">
        <v>1125</v>
      </c>
      <c r="T120">
        <v>30</v>
      </c>
    </row>
    <row r="121" spans="1:20" x14ac:dyDescent="0.45">
      <c r="A121">
        <v>115</v>
      </c>
      <c r="B121" t="str">
        <f t="shared" si="11"/>
        <v>task_id_113.dfy-5</v>
      </c>
      <c r="C121" t="s">
        <v>13</v>
      </c>
      <c r="D121">
        <v>5</v>
      </c>
      <c r="E121">
        <v>0</v>
      </c>
      <c r="F121">
        <v>2.3889</v>
      </c>
      <c r="G121">
        <v>1.3380000000000001</v>
      </c>
      <c r="H121">
        <v>2.3864000000000001</v>
      </c>
      <c r="I121">
        <v>1</v>
      </c>
      <c r="J121">
        <v>0</v>
      </c>
      <c r="K121">
        <v>0</v>
      </c>
      <c r="L121">
        <f t="shared" si="6"/>
        <v>0</v>
      </c>
      <c r="M121">
        <f t="shared" si="7"/>
        <v>0</v>
      </c>
      <c r="N121">
        <f t="shared" si="8"/>
        <v>0</v>
      </c>
      <c r="O121">
        <f t="shared" si="9"/>
        <v>0</v>
      </c>
      <c r="P121">
        <f t="shared" si="10"/>
        <v>30</v>
      </c>
      <c r="Q121">
        <f>VLOOKUP(C121,Locs!A:C,3,0)</f>
        <v>30</v>
      </c>
      <c r="R121">
        <f>VLOOKUP(C121,Locs!A:F,6,0)</f>
        <v>1</v>
      </c>
      <c r="S121" t="s">
        <v>1126</v>
      </c>
      <c r="T121">
        <v>30</v>
      </c>
    </row>
    <row r="122" spans="1:20" x14ac:dyDescent="0.45">
      <c r="A122">
        <v>116</v>
      </c>
      <c r="B122" t="str">
        <f t="shared" si="11"/>
        <v>task_id_126.dfy-1</v>
      </c>
      <c r="C122" t="s">
        <v>14</v>
      </c>
      <c r="D122">
        <v>1</v>
      </c>
      <c r="E122">
        <v>0</v>
      </c>
      <c r="F122">
        <v>12.0215</v>
      </c>
      <c r="G122">
        <v>1.78</v>
      </c>
      <c r="H122">
        <v>12.0061</v>
      </c>
      <c r="I122">
        <v>-1</v>
      </c>
      <c r="J122">
        <v>0</v>
      </c>
      <c r="K122">
        <v>0</v>
      </c>
      <c r="L122">
        <f t="shared" si="6"/>
        <v>0</v>
      </c>
      <c r="M122">
        <f t="shared" si="7"/>
        <v>0</v>
      </c>
      <c r="N122">
        <f t="shared" si="8"/>
        <v>0</v>
      </c>
      <c r="O122">
        <f t="shared" si="9"/>
        <v>0</v>
      </c>
      <c r="P122">
        <f t="shared" si="10"/>
        <v>59</v>
      </c>
      <c r="Q122">
        <f>VLOOKUP(C122,Locs!A:C,3,0)</f>
        <v>46</v>
      </c>
      <c r="R122">
        <f>VLOOKUP(C122,Locs!A:F,6,0)</f>
        <v>2</v>
      </c>
      <c r="S122" t="s">
        <v>397</v>
      </c>
      <c r="T122">
        <v>59</v>
      </c>
    </row>
    <row r="123" spans="1:20" x14ac:dyDescent="0.45">
      <c r="A123">
        <v>117</v>
      </c>
      <c r="B123" t="str">
        <f t="shared" si="11"/>
        <v>task_id_126.dfy-2</v>
      </c>
      <c r="C123" t="s">
        <v>14</v>
      </c>
      <c r="D123">
        <v>2</v>
      </c>
      <c r="E123">
        <v>-1</v>
      </c>
      <c r="F123">
        <v>6.9494999999999996</v>
      </c>
      <c r="G123">
        <v>0.30270000000000002</v>
      </c>
      <c r="H123">
        <v>6.9476000000000004</v>
      </c>
      <c r="I123">
        <v>-1</v>
      </c>
      <c r="J123">
        <v>-1</v>
      </c>
      <c r="K123">
        <v>-1</v>
      </c>
      <c r="L123">
        <f t="shared" si="6"/>
        <v>0</v>
      </c>
      <c r="M123">
        <f t="shared" si="7"/>
        <v>0</v>
      </c>
      <c r="N123">
        <f t="shared" si="8"/>
        <v>0</v>
      </c>
      <c r="O123">
        <f t="shared" si="9"/>
        <v>0</v>
      </c>
      <c r="P123">
        <f t="shared" si="10"/>
        <v>41</v>
      </c>
      <c r="Q123">
        <f>VLOOKUP(C123,Locs!A:C,3,0)</f>
        <v>46</v>
      </c>
      <c r="R123">
        <f>VLOOKUP(C123,Locs!A:F,6,0)</f>
        <v>2</v>
      </c>
      <c r="S123" t="s">
        <v>398</v>
      </c>
      <c r="T123">
        <v>41</v>
      </c>
    </row>
    <row r="124" spans="1:20" x14ac:dyDescent="0.45">
      <c r="A124">
        <v>118</v>
      </c>
      <c r="B124" t="str">
        <f t="shared" si="11"/>
        <v>task_id_126.dfy-3</v>
      </c>
      <c r="C124" t="s">
        <v>14</v>
      </c>
      <c r="D124">
        <v>3</v>
      </c>
      <c r="E124">
        <v>0</v>
      </c>
      <c r="F124">
        <v>10.542299999999999</v>
      </c>
      <c r="G124">
        <v>1.8062</v>
      </c>
      <c r="H124">
        <v>10.5366</v>
      </c>
      <c r="I124">
        <v>-1</v>
      </c>
      <c r="J124">
        <v>0</v>
      </c>
      <c r="K124">
        <v>0</v>
      </c>
      <c r="L124">
        <f t="shared" si="6"/>
        <v>0</v>
      </c>
      <c r="M124">
        <f t="shared" si="7"/>
        <v>0</v>
      </c>
      <c r="N124">
        <f t="shared" si="8"/>
        <v>0</v>
      </c>
      <c r="O124">
        <f t="shared" si="9"/>
        <v>0</v>
      </c>
      <c r="P124">
        <f t="shared" si="10"/>
        <v>47</v>
      </c>
      <c r="Q124">
        <f>VLOOKUP(C124,Locs!A:C,3,0)</f>
        <v>46</v>
      </c>
      <c r="R124">
        <f>VLOOKUP(C124,Locs!A:F,6,0)</f>
        <v>2</v>
      </c>
      <c r="S124" t="s">
        <v>399</v>
      </c>
      <c r="T124">
        <v>47</v>
      </c>
    </row>
    <row r="125" spans="1:20" x14ac:dyDescent="0.45">
      <c r="A125">
        <v>119</v>
      </c>
      <c r="B125" t="str">
        <f t="shared" si="11"/>
        <v>task_id_126.dfy-4</v>
      </c>
      <c r="C125" t="s">
        <v>14</v>
      </c>
      <c r="D125">
        <v>4</v>
      </c>
      <c r="E125">
        <v>-1</v>
      </c>
      <c r="F125">
        <v>5.0957999999999997</v>
      </c>
      <c r="G125">
        <v>0.4133</v>
      </c>
      <c r="H125">
        <v>5.0913000000000004</v>
      </c>
      <c r="I125">
        <v>-1</v>
      </c>
      <c r="J125">
        <v>-1</v>
      </c>
      <c r="K125">
        <v>-1</v>
      </c>
      <c r="L125">
        <f t="shared" si="6"/>
        <v>0</v>
      </c>
      <c r="M125">
        <f t="shared" si="7"/>
        <v>0</v>
      </c>
      <c r="N125">
        <f t="shared" si="8"/>
        <v>0</v>
      </c>
      <c r="O125">
        <f t="shared" si="9"/>
        <v>0</v>
      </c>
      <c r="P125">
        <f t="shared" si="10"/>
        <v>40</v>
      </c>
      <c r="Q125">
        <f>VLOOKUP(C125,Locs!A:C,3,0)</f>
        <v>46</v>
      </c>
      <c r="R125">
        <f>VLOOKUP(C125,Locs!A:F,6,0)</f>
        <v>2</v>
      </c>
      <c r="S125" t="s">
        <v>782</v>
      </c>
      <c r="T125">
        <v>40</v>
      </c>
    </row>
    <row r="126" spans="1:20" x14ac:dyDescent="0.45">
      <c r="A126">
        <v>120</v>
      </c>
      <c r="B126" t="str">
        <f t="shared" si="11"/>
        <v>task_id_126.dfy-5</v>
      </c>
      <c r="C126" t="s">
        <v>14</v>
      </c>
      <c r="D126">
        <v>5</v>
      </c>
      <c r="E126">
        <v>0</v>
      </c>
      <c r="F126">
        <v>5.2595000000000001</v>
      </c>
      <c r="G126">
        <v>2.8330000000000002</v>
      </c>
      <c r="H126">
        <v>5.2569999999999997</v>
      </c>
      <c r="I126">
        <v>-1</v>
      </c>
      <c r="J126">
        <v>0</v>
      </c>
      <c r="K126">
        <v>0</v>
      </c>
      <c r="L126">
        <f t="shared" si="6"/>
        <v>0</v>
      </c>
      <c r="M126">
        <f t="shared" si="7"/>
        <v>0</v>
      </c>
      <c r="N126">
        <f t="shared" si="8"/>
        <v>0</v>
      </c>
      <c r="O126">
        <f t="shared" si="9"/>
        <v>0</v>
      </c>
      <c r="P126">
        <f t="shared" si="10"/>
        <v>46</v>
      </c>
      <c r="Q126">
        <f>VLOOKUP(C126,Locs!A:C,3,0)</f>
        <v>46</v>
      </c>
      <c r="R126">
        <f>VLOOKUP(C126,Locs!A:F,6,0)</f>
        <v>2</v>
      </c>
      <c r="S126" t="s">
        <v>783</v>
      </c>
      <c r="T126">
        <v>46</v>
      </c>
    </row>
    <row r="127" spans="1:20" x14ac:dyDescent="0.45">
      <c r="A127">
        <v>121</v>
      </c>
      <c r="B127" t="str">
        <f t="shared" si="11"/>
        <v>task_id_133.dfy-1</v>
      </c>
      <c r="C127" t="s">
        <v>15</v>
      </c>
      <c r="D127">
        <v>1</v>
      </c>
      <c r="E127">
        <v>0</v>
      </c>
      <c r="F127">
        <v>3.6086</v>
      </c>
      <c r="G127">
        <v>1.7363999999999999</v>
      </c>
      <c r="H127">
        <v>3.5933999999999999</v>
      </c>
      <c r="I127">
        <v>-1</v>
      </c>
      <c r="J127">
        <v>0</v>
      </c>
      <c r="K127">
        <v>0</v>
      </c>
      <c r="L127">
        <f t="shared" si="6"/>
        <v>0</v>
      </c>
      <c r="M127">
        <f t="shared" si="7"/>
        <v>0</v>
      </c>
      <c r="N127">
        <f t="shared" si="8"/>
        <v>0</v>
      </c>
      <c r="O127">
        <f t="shared" si="9"/>
        <v>0</v>
      </c>
      <c r="P127">
        <f t="shared" si="10"/>
        <v>29</v>
      </c>
      <c r="Q127">
        <f>VLOOKUP(C127,Locs!A:C,3,0)</f>
        <v>28</v>
      </c>
      <c r="R127">
        <f>VLOOKUP(C127,Locs!A:F,6,0)</f>
        <v>0</v>
      </c>
      <c r="S127" t="s">
        <v>400</v>
      </c>
      <c r="T127">
        <v>29</v>
      </c>
    </row>
    <row r="128" spans="1:20" x14ac:dyDescent="0.45">
      <c r="A128">
        <v>122</v>
      </c>
      <c r="B128" t="str">
        <f t="shared" si="11"/>
        <v>task_id_133.dfy-2</v>
      </c>
      <c r="C128" t="s">
        <v>15</v>
      </c>
      <c r="D128">
        <v>2</v>
      </c>
      <c r="E128">
        <v>0</v>
      </c>
      <c r="F128">
        <v>3.8454999999999999</v>
      </c>
      <c r="G128">
        <v>1.7050000000000001</v>
      </c>
      <c r="H128">
        <v>3.8441999999999998</v>
      </c>
      <c r="I128">
        <v>-1</v>
      </c>
      <c r="J128">
        <v>0</v>
      </c>
      <c r="K128">
        <v>0</v>
      </c>
      <c r="L128">
        <f t="shared" si="6"/>
        <v>0</v>
      </c>
      <c r="M128">
        <f t="shared" si="7"/>
        <v>0</v>
      </c>
      <c r="N128">
        <f t="shared" si="8"/>
        <v>0</v>
      </c>
      <c r="O128">
        <f t="shared" si="9"/>
        <v>0</v>
      </c>
      <c r="P128">
        <f t="shared" si="10"/>
        <v>27</v>
      </c>
      <c r="Q128">
        <f>VLOOKUP(C128,Locs!A:C,3,0)</f>
        <v>28</v>
      </c>
      <c r="R128">
        <f>VLOOKUP(C128,Locs!A:F,6,0)</f>
        <v>0</v>
      </c>
      <c r="S128" t="s">
        <v>401</v>
      </c>
      <c r="T128">
        <v>27</v>
      </c>
    </row>
    <row r="129" spans="1:20" x14ac:dyDescent="0.45">
      <c r="A129">
        <v>123</v>
      </c>
      <c r="B129" t="str">
        <f t="shared" si="11"/>
        <v>task_id_133.dfy-3</v>
      </c>
      <c r="C129" t="s">
        <v>15</v>
      </c>
      <c r="D129">
        <v>3</v>
      </c>
      <c r="E129">
        <v>0</v>
      </c>
      <c r="F129">
        <v>4.7207999999999997</v>
      </c>
      <c r="G129">
        <v>1.6882999999999999</v>
      </c>
      <c r="H129">
        <v>4.7191999999999998</v>
      </c>
      <c r="I129">
        <v>-1</v>
      </c>
      <c r="J129">
        <v>0</v>
      </c>
      <c r="K129">
        <v>0</v>
      </c>
      <c r="L129">
        <f t="shared" si="6"/>
        <v>0</v>
      </c>
      <c r="M129">
        <f t="shared" si="7"/>
        <v>0</v>
      </c>
      <c r="N129">
        <f t="shared" si="8"/>
        <v>0</v>
      </c>
      <c r="O129">
        <f t="shared" si="9"/>
        <v>0</v>
      </c>
      <c r="P129">
        <f t="shared" si="10"/>
        <v>27</v>
      </c>
      <c r="Q129">
        <f>VLOOKUP(C129,Locs!A:C,3,0)</f>
        <v>28</v>
      </c>
      <c r="R129">
        <f>VLOOKUP(C129,Locs!A:F,6,0)</f>
        <v>0</v>
      </c>
      <c r="S129" t="s">
        <v>402</v>
      </c>
      <c r="T129">
        <v>27</v>
      </c>
    </row>
    <row r="130" spans="1:20" x14ac:dyDescent="0.45">
      <c r="A130">
        <v>124</v>
      </c>
      <c r="B130" t="str">
        <f t="shared" si="11"/>
        <v>task_id_133.dfy-4</v>
      </c>
      <c r="C130" t="s">
        <v>15</v>
      </c>
      <c r="D130">
        <v>4</v>
      </c>
      <c r="E130">
        <v>0</v>
      </c>
      <c r="F130">
        <v>3.0409000000000002</v>
      </c>
      <c r="G130">
        <v>2.2865000000000002</v>
      </c>
      <c r="H130">
        <v>3.0068000000000001</v>
      </c>
      <c r="I130">
        <v>-1</v>
      </c>
      <c r="J130">
        <v>0</v>
      </c>
      <c r="K130">
        <v>0</v>
      </c>
      <c r="L130">
        <f t="shared" si="6"/>
        <v>0</v>
      </c>
      <c r="M130">
        <f t="shared" si="7"/>
        <v>0</v>
      </c>
      <c r="N130">
        <f t="shared" si="8"/>
        <v>0</v>
      </c>
      <c r="O130">
        <f t="shared" si="9"/>
        <v>0</v>
      </c>
      <c r="P130">
        <f t="shared" si="10"/>
        <v>27</v>
      </c>
      <c r="Q130">
        <f>VLOOKUP(C130,Locs!A:C,3,0)</f>
        <v>28</v>
      </c>
      <c r="R130">
        <f>VLOOKUP(C130,Locs!A:F,6,0)</f>
        <v>0</v>
      </c>
      <c r="S130" t="s">
        <v>928</v>
      </c>
      <c r="T130">
        <v>27</v>
      </c>
    </row>
    <row r="131" spans="1:20" x14ac:dyDescent="0.45">
      <c r="A131">
        <v>125</v>
      </c>
      <c r="B131" t="str">
        <f t="shared" si="11"/>
        <v>task_id_133.dfy-5</v>
      </c>
      <c r="C131" t="s">
        <v>15</v>
      </c>
      <c r="D131">
        <v>5</v>
      </c>
      <c r="E131">
        <v>0</v>
      </c>
      <c r="F131">
        <v>2.6004</v>
      </c>
      <c r="G131">
        <v>2.2902</v>
      </c>
      <c r="H131">
        <v>2.5979000000000001</v>
      </c>
      <c r="I131">
        <v>-1</v>
      </c>
      <c r="J131">
        <v>0</v>
      </c>
      <c r="K131">
        <v>0</v>
      </c>
      <c r="L131">
        <f t="shared" ref="L131:L194" si="12">COUNTIFS(C:C,C131,E:E,1)</f>
        <v>0</v>
      </c>
      <c r="M131">
        <f t="shared" ref="M131:M194" si="13">_xlfn.MINIFS(D:D,C:C,C131,E:E,1)</f>
        <v>0</v>
      </c>
      <c r="N131">
        <f t="shared" ref="N131:N194" si="14">CHOOSE(L131+1,0,2/3,1,1)</f>
        <v>0</v>
      </c>
      <c r="O131">
        <f t="shared" ref="O131:O194" si="15">IF(L131&gt;0,1,0)</f>
        <v>0</v>
      </c>
      <c r="P131">
        <f t="shared" ref="P131:P194" si="16">VLOOKUP(LEFT(C131,LEN(C131)-4)&amp;"_"&amp;D131&amp;"_llm.dfy",S:T,2,0)</f>
        <v>26</v>
      </c>
      <c r="Q131">
        <f>VLOOKUP(C131,Locs!A:C,3,0)</f>
        <v>28</v>
      </c>
      <c r="R131">
        <f>VLOOKUP(C131,Locs!A:F,6,0)</f>
        <v>0</v>
      </c>
      <c r="S131" t="s">
        <v>929</v>
      </c>
      <c r="T131">
        <v>26</v>
      </c>
    </row>
    <row r="132" spans="1:20" x14ac:dyDescent="0.45">
      <c r="A132">
        <v>126</v>
      </c>
      <c r="B132" t="str">
        <f t="shared" si="11"/>
        <v>task_id_145.dfy-1</v>
      </c>
      <c r="C132" t="s">
        <v>16</v>
      </c>
      <c r="D132">
        <v>1</v>
      </c>
      <c r="E132">
        <v>-1</v>
      </c>
      <c r="F132">
        <v>5.9374000000000002</v>
      </c>
      <c r="G132">
        <v>0.43919999999999998</v>
      </c>
      <c r="H132">
        <v>5.9170999999999996</v>
      </c>
      <c r="I132">
        <v>-1</v>
      </c>
      <c r="J132">
        <v>-1</v>
      </c>
      <c r="K132">
        <v>-1</v>
      </c>
      <c r="L132">
        <f t="shared" si="12"/>
        <v>0</v>
      </c>
      <c r="M132">
        <f t="shared" si="13"/>
        <v>0</v>
      </c>
      <c r="N132">
        <f t="shared" si="14"/>
        <v>0</v>
      </c>
      <c r="O132">
        <f t="shared" si="15"/>
        <v>0</v>
      </c>
      <c r="P132">
        <f t="shared" si="16"/>
        <v>30</v>
      </c>
      <c r="Q132">
        <f>VLOOKUP(C132,Locs!A:C,3,0)</f>
        <v>37</v>
      </c>
      <c r="R132">
        <f>VLOOKUP(C132,Locs!A:F,6,0)</f>
        <v>6</v>
      </c>
      <c r="S132" t="s">
        <v>403</v>
      </c>
      <c r="T132">
        <v>30</v>
      </c>
    </row>
    <row r="133" spans="1:20" x14ac:dyDescent="0.45">
      <c r="A133">
        <v>127</v>
      </c>
      <c r="B133" t="str">
        <f t="shared" si="11"/>
        <v>task_id_145.dfy-2</v>
      </c>
      <c r="C133" t="s">
        <v>16</v>
      </c>
      <c r="D133">
        <v>2</v>
      </c>
      <c r="E133">
        <v>-1</v>
      </c>
      <c r="F133">
        <v>5.4111000000000002</v>
      </c>
      <c r="G133">
        <v>0.26869999999999999</v>
      </c>
      <c r="H133">
        <v>5.4097</v>
      </c>
      <c r="I133">
        <v>-1</v>
      </c>
      <c r="J133">
        <v>-1</v>
      </c>
      <c r="K133">
        <v>-1</v>
      </c>
      <c r="L133">
        <f t="shared" si="12"/>
        <v>0</v>
      </c>
      <c r="M133">
        <f t="shared" si="13"/>
        <v>0</v>
      </c>
      <c r="N133">
        <f t="shared" si="14"/>
        <v>0</v>
      </c>
      <c r="O133">
        <f t="shared" si="15"/>
        <v>0</v>
      </c>
      <c r="P133">
        <f t="shared" si="16"/>
        <v>30</v>
      </c>
      <c r="Q133">
        <f>VLOOKUP(C133,Locs!A:C,3,0)</f>
        <v>37</v>
      </c>
      <c r="R133">
        <f>VLOOKUP(C133,Locs!A:F,6,0)</f>
        <v>6</v>
      </c>
      <c r="S133" t="s">
        <v>404</v>
      </c>
      <c r="T133">
        <v>30</v>
      </c>
    </row>
    <row r="134" spans="1:20" x14ac:dyDescent="0.45">
      <c r="A134">
        <v>128</v>
      </c>
      <c r="B134" t="str">
        <f t="shared" si="11"/>
        <v>task_id_145.dfy-3</v>
      </c>
      <c r="C134" t="s">
        <v>16</v>
      </c>
      <c r="D134">
        <v>3</v>
      </c>
      <c r="E134">
        <v>-1</v>
      </c>
      <c r="F134">
        <v>3.6640000000000001</v>
      </c>
      <c r="G134">
        <v>0.26490000000000002</v>
      </c>
      <c r="H134">
        <v>3.6625999999999999</v>
      </c>
      <c r="I134">
        <v>-1</v>
      </c>
      <c r="J134">
        <v>-1</v>
      </c>
      <c r="K134">
        <v>-1</v>
      </c>
      <c r="L134">
        <f t="shared" si="12"/>
        <v>0</v>
      </c>
      <c r="M134">
        <f t="shared" si="13"/>
        <v>0</v>
      </c>
      <c r="N134">
        <f t="shared" si="14"/>
        <v>0</v>
      </c>
      <c r="O134">
        <f t="shared" si="15"/>
        <v>0</v>
      </c>
      <c r="P134">
        <f t="shared" si="16"/>
        <v>31</v>
      </c>
      <c r="Q134">
        <f>VLOOKUP(C134,Locs!A:C,3,0)</f>
        <v>37</v>
      </c>
      <c r="R134">
        <f>VLOOKUP(C134,Locs!A:F,6,0)</f>
        <v>6</v>
      </c>
      <c r="S134" t="s">
        <v>405</v>
      </c>
      <c r="T134">
        <v>31</v>
      </c>
    </row>
    <row r="135" spans="1:20" x14ac:dyDescent="0.45">
      <c r="A135">
        <v>129</v>
      </c>
      <c r="B135" t="str">
        <f t="shared" ref="B135:B198" si="17">C135&amp;"-"&amp;D135</f>
        <v>task_id_145.dfy-4</v>
      </c>
      <c r="C135" t="s">
        <v>16</v>
      </c>
      <c r="D135">
        <v>4</v>
      </c>
      <c r="E135">
        <v>-1</v>
      </c>
      <c r="F135">
        <v>2.9946000000000002</v>
      </c>
      <c r="G135">
        <v>0.39629999999999999</v>
      </c>
      <c r="H135">
        <v>2.9912000000000001</v>
      </c>
      <c r="I135">
        <v>-1</v>
      </c>
      <c r="J135">
        <v>-1</v>
      </c>
      <c r="K135">
        <v>-1</v>
      </c>
      <c r="L135">
        <f t="shared" si="12"/>
        <v>0</v>
      </c>
      <c r="M135">
        <f t="shared" si="13"/>
        <v>0</v>
      </c>
      <c r="N135">
        <f t="shared" si="14"/>
        <v>0</v>
      </c>
      <c r="O135">
        <f t="shared" si="15"/>
        <v>0</v>
      </c>
      <c r="P135">
        <f t="shared" si="16"/>
        <v>30</v>
      </c>
      <c r="Q135">
        <f>VLOOKUP(C135,Locs!A:C,3,0)</f>
        <v>37</v>
      </c>
      <c r="R135">
        <f>VLOOKUP(C135,Locs!A:F,6,0)</f>
        <v>6</v>
      </c>
      <c r="S135" t="s">
        <v>786</v>
      </c>
      <c r="T135">
        <v>30</v>
      </c>
    </row>
    <row r="136" spans="1:20" x14ac:dyDescent="0.45">
      <c r="A136">
        <v>130</v>
      </c>
      <c r="B136" t="str">
        <f t="shared" si="17"/>
        <v>task_id_145.dfy-5</v>
      </c>
      <c r="C136" t="s">
        <v>16</v>
      </c>
      <c r="D136">
        <v>5</v>
      </c>
      <c r="E136">
        <v>-1</v>
      </c>
      <c r="F136">
        <v>4.8981000000000003</v>
      </c>
      <c r="G136">
        <v>0.63859999999999995</v>
      </c>
      <c r="H136">
        <v>4.8945999999999996</v>
      </c>
      <c r="I136">
        <v>-1</v>
      </c>
      <c r="J136">
        <v>-1</v>
      </c>
      <c r="K136">
        <v>-1</v>
      </c>
      <c r="L136">
        <f t="shared" si="12"/>
        <v>0</v>
      </c>
      <c r="M136">
        <f t="shared" si="13"/>
        <v>0</v>
      </c>
      <c r="N136">
        <f t="shared" si="14"/>
        <v>0</v>
      </c>
      <c r="O136">
        <f t="shared" si="15"/>
        <v>0</v>
      </c>
      <c r="P136">
        <f t="shared" si="16"/>
        <v>39</v>
      </c>
      <c r="Q136">
        <f>VLOOKUP(C136,Locs!A:C,3,0)</f>
        <v>37</v>
      </c>
      <c r="R136">
        <f>VLOOKUP(C136,Locs!A:F,6,0)</f>
        <v>6</v>
      </c>
      <c r="S136" t="s">
        <v>935</v>
      </c>
      <c r="T136">
        <v>39</v>
      </c>
    </row>
    <row r="137" spans="1:20" x14ac:dyDescent="0.45">
      <c r="A137">
        <v>131</v>
      </c>
      <c r="B137" t="str">
        <f t="shared" si="17"/>
        <v>task_id_161.dfy-1</v>
      </c>
      <c r="C137" t="s">
        <v>17</v>
      </c>
      <c r="D137">
        <v>1</v>
      </c>
      <c r="E137">
        <v>-1</v>
      </c>
      <c r="F137">
        <v>6.0507</v>
      </c>
      <c r="G137">
        <v>0.29199999999999998</v>
      </c>
      <c r="H137">
        <v>6.0254000000000003</v>
      </c>
      <c r="I137">
        <v>-1</v>
      </c>
      <c r="J137">
        <v>-1</v>
      </c>
      <c r="K137">
        <v>-1</v>
      </c>
      <c r="L137">
        <f t="shared" si="12"/>
        <v>0</v>
      </c>
      <c r="M137">
        <f t="shared" si="13"/>
        <v>0</v>
      </c>
      <c r="N137">
        <f t="shared" si="14"/>
        <v>0</v>
      </c>
      <c r="O137">
        <f t="shared" si="15"/>
        <v>0</v>
      </c>
      <c r="P137">
        <f t="shared" si="16"/>
        <v>37</v>
      </c>
      <c r="Q137">
        <f>VLOOKUP(C137,Locs!A:C,3,0)</f>
        <v>59</v>
      </c>
      <c r="R137">
        <f>VLOOKUP(C137,Locs!A:F,6,0)</f>
        <v>9</v>
      </c>
      <c r="S137" t="s">
        <v>406</v>
      </c>
      <c r="T137">
        <v>37</v>
      </c>
    </row>
    <row r="138" spans="1:20" x14ac:dyDescent="0.45">
      <c r="A138">
        <v>132</v>
      </c>
      <c r="B138" t="str">
        <f t="shared" si="17"/>
        <v>task_id_161.dfy-2</v>
      </c>
      <c r="C138" t="s">
        <v>17</v>
      </c>
      <c r="D138">
        <v>2</v>
      </c>
      <c r="E138">
        <v>-1</v>
      </c>
      <c r="F138">
        <v>4.7159000000000004</v>
      </c>
      <c r="G138">
        <v>0.26800000000000002</v>
      </c>
      <c r="H138">
        <v>4.7141999999999999</v>
      </c>
      <c r="I138">
        <v>-1</v>
      </c>
      <c r="J138">
        <v>-1</v>
      </c>
      <c r="K138">
        <v>-1</v>
      </c>
      <c r="L138">
        <f t="shared" si="12"/>
        <v>0</v>
      </c>
      <c r="M138">
        <f t="shared" si="13"/>
        <v>0</v>
      </c>
      <c r="N138">
        <f t="shared" si="14"/>
        <v>0</v>
      </c>
      <c r="O138">
        <f t="shared" si="15"/>
        <v>0</v>
      </c>
      <c r="P138">
        <f t="shared" si="16"/>
        <v>35</v>
      </c>
      <c r="Q138">
        <f>VLOOKUP(C138,Locs!A:C,3,0)</f>
        <v>59</v>
      </c>
      <c r="R138">
        <f>VLOOKUP(C138,Locs!A:F,6,0)</f>
        <v>9</v>
      </c>
      <c r="S138" t="s">
        <v>407</v>
      </c>
      <c r="T138">
        <v>35</v>
      </c>
    </row>
    <row r="139" spans="1:20" x14ac:dyDescent="0.45">
      <c r="A139">
        <v>133</v>
      </c>
      <c r="B139" t="str">
        <f t="shared" si="17"/>
        <v>task_id_161.dfy-3</v>
      </c>
      <c r="C139" t="s">
        <v>17</v>
      </c>
      <c r="D139">
        <v>3</v>
      </c>
      <c r="E139">
        <v>-1</v>
      </c>
      <c r="F139">
        <v>4.7796000000000003</v>
      </c>
      <c r="G139">
        <v>0.27650000000000002</v>
      </c>
      <c r="H139">
        <v>4.7782</v>
      </c>
      <c r="I139">
        <v>-1</v>
      </c>
      <c r="J139">
        <v>-1</v>
      </c>
      <c r="K139">
        <v>-1</v>
      </c>
      <c r="L139">
        <f t="shared" si="12"/>
        <v>0</v>
      </c>
      <c r="M139">
        <f t="shared" si="13"/>
        <v>0</v>
      </c>
      <c r="N139">
        <f t="shared" si="14"/>
        <v>0</v>
      </c>
      <c r="O139">
        <f t="shared" si="15"/>
        <v>0</v>
      </c>
      <c r="P139">
        <f t="shared" si="16"/>
        <v>35</v>
      </c>
      <c r="Q139">
        <f>VLOOKUP(C139,Locs!A:C,3,0)</f>
        <v>59</v>
      </c>
      <c r="R139">
        <f>VLOOKUP(C139,Locs!A:F,6,0)</f>
        <v>9</v>
      </c>
      <c r="S139" t="s">
        <v>408</v>
      </c>
      <c r="T139">
        <v>35</v>
      </c>
    </row>
    <row r="140" spans="1:20" x14ac:dyDescent="0.45">
      <c r="A140">
        <v>134</v>
      </c>
      <c r="B140" t="str">
        <f t="shared" si="17"/>
        <v>task_id_161.dfy-4</v>
      </c>
      <c r="C140" t="s">
        <v>17</v>
      </c>
      <c r="D140">
        <v>4</v>
      </c>
      <c r="E140">
        <v>-1</v>
      </c>
      <c r="F140">
        <v>3.5621</v>
      </c>
      <c r="G140">
        <v>0.39489999999999997</v>
      </c>
      <c r="H140">
        <v>3.5583999999999998</v>
      </c>
      <c r="I140">
        <v>-1</v>
      </c>
      <c r="J140">
        <v>-1</v>
      </c>
      <c r="K140">
        <v>-1</v>
      </c>
      <c r="L140">
        <f t="shared" si="12"/>
        <v>0</v>
      </c>
      <c r="M140">
        <f t="shared" si="13"/>
        <v>0</v>
      </c>
      <c r="N140">
        <f t="shared" si="14"/>
        <v>0</v>
      </c>
      <c r="O140">
        <f t="shared" si="15"/>
        <v>0</v>
      </c>
      <c r="P140">
        <f t="shared" si="16"/>
        <v>37</v>
      </c>
      <c r="Q140">
        <f>VLOOKUP(C140,Locs!A:C,3,0)</f>
        <v>59</v>
      </c>
      <c r="R140">
        <f>VLOOKUP(C140,Locs!A:F,6,0)</f>
        <v>9</v>
      </c>
      <c r="S140" t="s">
        <v>721</v>
      </c>
      <c r="T140">
        <v>37</v>
      </c>
    </row>
    <row r="141" spans="1:20" x14ac:dyDescent="0.45">
      <c r="A141">
        <v>135</v>
      </c>
      <c r="B141" t="str">
        <f t="shared" si="17"/>
        <v>task_id_161.dfy-5</v>
      </c>
      <c r="C141" t="s">
        <v>17</v>
      </c>
      <c r="D141">
        <v>5</v>
      </c>
      <c r="E141">
        <v>-1</v>
      </c>
      <c r="F141">
        <v>3.7498999999999998</v>
      </c>
      <c r="G141">
        <v>0.40089999999999998</v>
      </c>
      <c r="H141">
        <v>3.7469999999999999</v>
      </c>
      <c r="I141">
        <v>-1</v>
      </c>
      <c r="J141">
        <v>-1</v>
      </c>
      <c r="K141">
        <v>-1</v>
      </c>
      <c r="L141">
        <f t="shared" si="12"/>
        <v>0</v>
      </c>
      <c r="M141">
        <f t="shared" si="13"/>
        <v>0</v>
      </c>
      <c r="N141">
        <f t="shared" si="14"/>
        <v>0</v>
      </c>
      <c r="O141">
        <f t="shared" si="15"/>
        <v>0</v>
      </c>
      <c r="P141">
        <f t="shared" si="16"/>
        <v>35</v>
      </c>
      <c r="Q141">
        <f>VLOOKUP(C141,Locs!A:C,3,0)</f>
        <v>59</v>
      </c>
      <c r="R141">
        <f>VLOOKUP(C141,Locs!A:F,6,0)</f>
        <v>9</v>
      </c>
      <c r="S141" t="s">
        <v>722</v>
      </c>
      <c r="T141">
        <v>35</v>
      </c>
    </row>
    <row r="142" spans="1:20" x14ac:dyDescent="0.45">
      <c r="A142">
        <v>136</v>
      </c>
      <c r="B142" t="str">
        <f t="shared" si="17"/>
        <v>task_id_170.dfy-1</v>
      </c>
      <c r="C142" t="s">
        <v>18</v>
      </c>
      <c r="D142">
        <v>1</v>
      </c>
      <c r="E142">
        <v>0</v>
      </c>
      <c r="F142">
        <v>4.8895</v>
      </c>
      <c r="G142">
        <v>1.6979</v>
      </c>
      <c r="H142">
        <v>4.8685999999999998</v>
      </c>
      <c r="I142">
        <v>-1</v>
      </c>
      <c r="J142">
        <v>0</v>
      </c>
      <c r="K142">
        <v>0</v>
      </c>
      <c r="L142">
        <f t="shared" si="12"/>
        <v>0</v>
      </c>
      <c r="M142">
        <f t="shared" si="13"/>
        <v>0</v>
      </c>
      <c r="N142">
        <f t="shared" si="14"/>
        <v>0</v>
      </c>
      <c r="O142">
        <f t="shared" si="15"/>
        <v>0</v>
      </c>
      <c r="P142">
        <f t="shared" si="16"/>
        <v>29</v>
      </c>
      <c r="Q142">
        <f>VLOOKUP(C142,Locs!A:C,3,0)</f>
        <v>28</v>
      </c>
      <c r="R142">
        <f>VLOOKUP(C142,Locs!A:F,6,0)</f>
        <v>1</v>
      </c>
      <c r="S142" t="s">
        <v>409</v>
      </c>
      <c r="T142">
        <v>29</v>
      </c>
    </row>
    <row r="143" spans="1:20" x14ac:dyDescent="0.45">
      <c r="A143">
        <v>137</v>
      </c>
      <c r="B143" t="str">
        <f t="shared" si="17"/>
        <v>task_id_170.dfy-2</v>
      </c>
      <c r="C143" t="s">
        <v>18</v>
      </c>
      <c r="D143">
        <v>2</v>
      </c>
      <c r="E143">
        <v>0</v>
      </c>
      <c r="F143">
        <v>3.6718000000000002</v>
      </c>
      <c r="G143">
        <v>1.7017</v>
      </c>
      <c r="H143">
        <v>3.6705000000000001</v>
      </c>
      <c r="I143">
        <v>-1</v>
      </c>
      <c r="J143">
        <v>0</v>
      </c>
      <c r="K143">
        <v>0</v>
      </c>
      <c r="L143">
        <f t="shared" si="12"/>
        <v>0</v>
      </c>
      <c r="M143">
        <f t="shared" si="13"/>
        <v>0</v>
      </c>
      <c r="N143">
        <f t="shared" si="14"/>
        <v>0</v>
      </c>
      <c r="O143">
        <f t="shared" si="15"/>
        <v>0</v>
      </c>
      <c r="P143">
        <f t="shared" si="16"/>
        <v>29</v>
      </c>
      <c r="Q143">
        <f>VLOOKUP(C143,Locs!A:C,3,0)</f>
        <v>28</v>
      </c>
      <c r="R143">
        <f>VLOOKUP(C143,Locs!A:F,6,0)</f>
        <v>1</v>
      </c>
      <c r="S143" t="s">
        <v>410</v>
      </c>
      <c r="T143">
        <v>29</v>
      </c>
    </row>
    <row r="144" spans="1:20" x14ac:dyDescent="0.45">
      <c r="A144">
        <v>138</v>
      </c>
      <c r="B144" t="str">
        <f t="shared" si="17"/>
        <v>task_id_170.dfy-3</v>
      </c>
      <c r="C144" t="s">
        <v>18</v>
      </c>
      <c r="D144">
        <v>3</v>
      </c>
      <c r="E144">
        <v>0</v>
      </c>
      <c r="F144">
        <v>3.5712000000000002</v>
      </c>
      <c r="G144">
        <v>1.6822999999999999</v>
      </c>
      <c r="H144">
        <v>3.5693000000000001</v>
      </c>
      <c r="I144">
        <v>-1</v>
      </c>
      <c r="J144">
        <v>0</v>
      </c>
      <c r="K144">
        <v>0</v>
      </c>
      <c r="L144">
        <f t="shared" si="12"/>
        <v>0</v>
      </c>
      <c r="M144">
        <f t="shared" si="13"/>
        <v>0</v>
      </c>
      <c r="N144">
        <f t="shared" si="14"/>
        <v>0</v>
      </c>
      <c r="O144">
        <f t="shared" si="15"/>
        <v>0</v>
      </c>
      <c r="P144">
        <f t="shared" si="16"/>
        <v>29</v>
      </c>
      <c r="Q144">
        <f>VLOOKUP(C144,Locs!A:C,3,0)</f>
        <v>28</v>
      </c>
      <c r="R144">
        <f>VLOOKUP(C144,Locs!A:F,6,0)</f>
        <v>1</v>
      </c>
      <c r="S144" t="s">
        <v>411</v>
      </c>
      <c r="T144">
        <v>29</v>
      </c>
    </row>
    <row r="145" spans="1:20" x14ac:dyDescent="0.45">
      <c r="A145">
        <v>139</v>
      </c>
      <c r="B145" t="str">
        <f t="shared" si="17"/>
        <v>task_id_170.dfy-4</v>
      </c>
      <c r="C145" t="s">
        <v>18</v>
      </c>
      <c r="D145">
        <v>4</v>
      </c>
      <c r="E145">
        <v>0</v>
      </c>
      <c r="F145">
        <v>2.9636999999999998</v>
      </c>
      <c r="G145">
        <v>2.2791999999999999</v>
      </c>
      <c r="H145">
        <v>2.9485999999999999</v>
      </c>
      <c r="I145">
        <v>-1</v>
      </c>
      <c r="J145">
        <v>0</v>
      </c>
      <c r="K145">
        <v>0</v>
      </c>
      <c r="L145">
        <f t="shared" si="12"/>
        <v>0</v>
      </c>
      <c r="M145">
        <f t="shared" si="13"/>
        <v>0</v>
      </c>
      <c r="N145">
        <f t="shared" si="14"/>
        <v>0</v>
      </c>
      <c r="O145">
        <f t="shared" si="15"/>
        <v>0</v>
      </c>
      <c r="P145">
        <f t="shared" si="16"/>
        <v>29</v>
      </c>
      <c r="Q145">
        <f>VLOOKUP(C145,Locs!A:C,3,0)</f>
        <v>28</v>
      </c>
      <c r="R145">
        <f>VLOOKUP(C145,Locs!A:F,6,0)</f>
        <v>1</v>
      </c>
      <c r="S145" t="s">
        <v>1142</v>
      </c>
      <c r="T145">
        <v>29</v>
      </c>
    </row>
    <row r="146" spans="1:20" x14ac:dyDescent="0.45">
      <c r="A146">
        <v>140</v>
      </c>
      <c r="B146" t="str">
        <f t="shared" si="17"/>
        <v>task_id_170.dfy-5</v>
      </c>
      <c r="C146" t="s">
        <v>18</v>
      </c>
      <c r="D146">
        <v>5</v>
      </c>
      <c r="E146">
        <v>-1</v>
      </c>
      <c r="F146">
        <v>3.6042999999999998</v>
      </c>
      <c r="G146">
        <v>0.3861</v>
      </c>
      <c r="H146">
        <v>3.6021000000000001</v>
      </c>
      <c r="I146">
        <v>-1</v>
      </c>
      <c r="J146">
        <v>-1</v>
      </c>
      <c r="K146">
        <v>-1</v>
      </c>
      <c r="L146">
        <f t="shared" si="12"/>
        <v>0</v>
      </c>
      <c r="M146">
        <f t="shared" si="13"/>
        <v>0</v>
      </c>
      <c r="N146">
        <f t="shared" si="14"/>
        <v>0</v>
      </c>
      <c r="O146">
        <f t="shared" si="15"/>
        <v>0</v>
      </c>
      <c r="P146">
        <f t="shared" si="16"/>
        <v>25</v>
      </c>
      <c r="Q146">
        <f>VLOOKUP(C146,Locs!A:C,3,0)</f>
        <v>28</v>
      </c>
      <c r="R146">
        <f>VLOOKUP(C146,Locs!A:F,6,0)</f>
        <v>1</v>
      </c>
      <c r="S146" t="s">
        <v>1167</v>
      </c>
      <c r="T146">
        <v>25</v>
      </c>
    </row>
    <row r="147" spans="1:20" x14ac:dyDescent="0.45">
      <c r="A147">
        <v>141</v>
      </c>
      <c r="B147" t="str">
        <f t="shared" si="17"/>
        <v>task_id_18.dfy-1</v>
      </c>
      <c r="C147" t="s">
        <v>19</v>
      </c>
      <c r="D147">
        <v>1</v>
      </c>
      <c r="E147">
        <v>0</v>
      </c>
      <c r="F147">
        <v>4.8883000000000001</v>
      </c>
      <c r="G147">
        <v>0.85699999999999998</v>
      </c>
      <c r="H147">
        <v>4.8658999999999999</v>
      </c>
      <c r="I147">
        <v>0</v>
      </c>
      <c r="J147">
        <v>0</v>
      </c>
      <c r="K147">
        <v>0</v>
      </c>
      <c r="L147">
        <f t="shared" si="12"/>
        <v>0</v>
      </c>
      <c r="M147">
        <f t="shared" si="13"/>
        <v>0</v>
      </c>
      <c r="N147">
        <f t="shared" si="14"/>
        <v>0</v>
      </c>
      <c r="O147">
        <f t="shared" si="15"/>
        <v>0</v>
      </c>
      <c r="P147">
        <f t="shared" si="16"/>
        <v>23</v>
      </c>
      <c r="Q147">
        <f>VLOOKUP(C147,Locs!A:C,3,0)</f>
        <v>30</v>
      </c>
      <c r="R147">
        <f>VLOOKUP(C147,Locs!A:F,6,0)</f>
        <v>4</v>
      </c>
      <c r="S147" t="s">
        <v>412</v>
      </c>
      <c r="T147">
        <v>23</v>
      </c>
    </row>
    <row r="148" spans="1:20" x14ac:dyDescent="0.45">
      <c r="A148">
        <v>142</v>
      </c>
      <c r="B148" t="str">
        <f t="shared" si="17"/>
        <v>task_id_18.dfy-2</v>
      </c>
      <c r="C148" t="s">
        <v>19</v>
      </c>
      <c r="D148">
        <v>2</v>
      </c>
      <c r="E148">
        <v>0</v>
      </c>
      <c r="F148">
        <v>4.5696000000000003</v>
      </c>
      <c r="G148">
        <v>0.82709999999999995</v>
      </c>
      <c r="H148">
        <v>4.5674000000000001</v>
      </c>
      <c r="I148">
        <v>1</v>
      </c>
      <c r="J148">
        <v>0</v>
      </c>
      <c r="K148">
        <v>0</v>
      </c>
      <c r="L148">
        <f t="shared" si="12"/>
        <v>0</v>
      </c>
      <c r="M148">
        <f t="shared" si="13"/>
        <v>0</v>
      </c>
      <c r="N148">
        <f t="shared" si="14"/>
        <v>0</v>
      </c>
      <c r="O148">
        <f t="shared" si="15"/>
        <v>0</v>
      </c>
      <c r="P148">
        <f t="shared" si="16"/>
        <v>23</v>
      </c>
      <c r="Q148">
        <f>VLOOKUP(C148,Locs!A:C,3,0)</f>
        <v>30</v>
      </c>
      <c r="R148">
        <f>VLOOKUP(C148,Locs!A:F,6,0)</f>
        <v>4</v>
      </c>
      <c r="S148" t="s">
        <v>413</v>
      </c>
      <c r="T148">
        <v>23</v>
      </c>
    </row>
    <row r="149" spans="1:20" x14ac:dyDescent="0.45">
      <c r="A149">
        <v>143</v>
      </c>
      <c r="B149" t="str">
        <f t="shared" si="17"/>
        <v>task_id_18.dfy-3</v>
      </c>
      <c r="C149" t="s">
        <v>19</v>
      </c>
      <c r="D149">
        <v>3</v>
      </c>
      <c r="E149">
        <v>0</v>
      </c>
      <c r="F149">
        <v>5.7214999999999998</v>
      </c>
      <c r="G149">
        <v>0.83450000000000002</v>
      </c>
      <c r="H149">
        <v>5.7192999999999996</v>
      </c>
      <c r="I149">
        <v>0</v>
      </c>
      <c r="J149">
        <v>0</v>
      </c>
      <c r="K149">
        <v>0</v>
      </c>
      <c r="L149">
        <f t="shared" si="12"/>
        <v>0</v>
      </c>
      <c r="M149">
        <f t="shared" si="13"/>
        <v>0</v>
      </c>
      <c r="N149">
        <f t="shared" si="14"/>
        <v>0</v>
      </c>
      <c r="O149">
        <f t="shared" si="15"/>
        <v>0</v>
      </c>
      <c r="P149">
        <f t="shared" si="16"/>
        <v>29</v>
      </c>
      <c r="Q149">
        <f>VLOOKUP(C149,Locs!A:C,3,0)</f>
        <v>30</v>
      </c>
      <c r="R149">
        <f>VLOOKUP(C149,Locs!A:F,6,0)</f>
        <v>4</v>
      </c>
      <c r="S149" t="s">
        <v>414</v>
      </c>
      <c r="T149">
        <v>29</v>
      </c>
    </row>
    <row r="150" spans="1:20" x14ac:dyDescent="0.45">
      <c r="A150">
        <v>144</v>
      </c>
      <c r="B150" t="str">
        <f t="shared" si="17"/>
        <v>task_id_18.dfy-4</v>
      </c>
      <c r="C150" t="s">
        <v>19</v>
      </c>
      <c r="D150">
        <v>4</v>
      </c>
      <c r="E150">
        <v>0</v>
      </c>
      <c r="F150">
        <v>6.0164999999999997</v>
      </c>
      <c r="G150">
        <v>1.319</v>
      </c>
      <c r="H150">
        <v>5.9875999999999996</v>
      </c>
      <c r="I150">
        <v>0</v>
      </c>
      <c r="J150">
        <v>0</v>
      </c>
      <c r="K150">
        <v>0</v>
      </c>
      <c r="L150">
        <f t="shared" si="12"/>
        <v>0</v>
      </c>
      <c r="M150">
        <f t="shared" si="13"/>
        <v>0</v>
      </c>
      <c r="N150">
        <f t="shared" si="14"/>
        <v>0</v>
      </c>
      <c r="O150">
        <f t="shared" si="15"/>
        <v>0</v>
      </c>
      <c r="P150">
        <f t="shared" si="16"/>
        <v>32</v>
      </c>
      <c r="Q150">
        <f>VLOOKUP(C150,Locs!A:C,3,0)</f>
        <v>30</v>
      </c>
      <c r="R150">
        <f>VLOOKUP(C150,Locs!A:F,6,0)</f>
        <v>4</v>
      </c>
      <c r="S150" t="s">
        <v>723</v>
      </c>
      <c r="T150">
        <v>32</v>
      </c>
    </row>
    <row r="151" spans="1:20" x14ac:dyDescent="0.45">
      <c r="A151">
        <v>145</v>
      </c>
      <c r="B151" t="str">
        <f t="shared" si="17"/>
        <v>task_id_18.dfy-5</v>
      </c>
      <c r="C151" t="s">
        <v>19</v>
      </c>
      <c r="D151">
        <v>5</v>
      </c>
      <c r="E151">
        <v>0</v>
      </c>
      <c r="F151">
        <v>4.8907999999999996</v>
      </c>
      <c r="G151">
        <v>1.2455000000000001</v>
      </c>
      <c r="H151">
        <v>4.8882000000000003</v>
      </c>
      <c r="I151">
        <v>0</v>
      </c>
      <c r="J151">
        <v>0</v>
      </c>
      <c r="K151">
        <v>0</v>
      </c>
      <c r="L151">
        <f t="shared" si="12"/>
        <v>0</v>
      </c>
      <c r="M151">
        <f t="shared" si="13"/>
        <v>0</v>
      </c>
      <c r="N151">
        <f t="shared" si="14"/>
        <v>0</v>
      </c>
      <c r="O151">
        <f t="shared" si="15"/>
        <v>0</v>
      </c>
      <c r="P151">
        <f t="shared" si="16"/>
        <v>31</v>
      </c>
      <c r="Q151">
        <f>VLOOKUP(C151,Locs!A:C,3,0)</f>
        <v>30</v>
      </c>
      <c r="R151">
        <f>VLOOKUP(C151,Locs!A:F,6,0)</f>
        <v>4</v>
      </c>
      <c r="S151" t="s">
        <v>724</v>
      </c>
      <c r="T151">
        <v>31</v>
      </c>
    </row>
    <row r="152" spans="1:20" x14ac:dyDescent="0.45">
      <c r="A152">
        <v>146</v>
      </c>
      <c r="B152" t="str">
        <f t="shared" si="17"/>
        <v>task_id_2.dfy-1</v>
      </c>
      <c r="C152" t="s">
        <v>20</v>
      </c>
      <c r="D152">
        <v>1</v>
      </c>
      <c r="E152">
        <v>-1</v>
      </c>
      <c r="F152">
        <v>5.5861999999999998</v>
      </c>
      <c r="G152">
        <v>0.37159999999999999</v>
      </c>
      <c r="H152">
        <v>5.5640999999999998</v>
      </c>
      <c r="I152">
        <v>-1</v>
      </c>
      <c r="J152">
        <v>-1</v>
      </c>
      <c r="K152">
        <v>-1</v>
      </c>
      <c r="L152">
        <f t="shared" si="12"/>
        <v>0</v>
      </c>
      <c r="M152">
        <f t="shared" si="13"/>
        <v>0</v>
      </c>
      <c r="N152">
        <f t="shared" si="14"/>
        <v>0</v>
      </c>
      <c r="O152">
        <f t="shared" si="15"/>
        <v>0</v>
      </c>
      <c r="P152">
        <f t="shared" si="16"/>
        <v>28</v>
      </c>
      <c r="Q152">
        <f>VLOOKUP(C152,Locs!A:C,3,0)</f>
        <v>33</v>
      </c>
      <c r="R152">
        <f>VLOOKUP(C152,Locs!A:F,6,0)</f>
        <v>4</v>
      </c>
      <c r="S152" t="s">
        <v>415</v>
      </c>
      <c r="T152">
        <v>26</v>
      </c>
    </row>
    <row r="153" spans="1:20" x14ac:dyDescent="0.45">
      <c r="A153">
        <v>147</v>
      </c>
      <c r="B153" t="str">
        <f t="shared" si="17"/>
        <v>task_id_2.dfy-2</v>
      </c>
      <c r="C153" t="s">
        <v>20</v>
      </c>
      <c r="D153">
        <v>2</v>
      </c>
      <c r="E153">
        <v>-1</v>
      </c>
      <c r="F153">
        <v>4.8449</v>
      </c>
      <c r="G153">
        <v>0.23649999999999999</v>
      </c>
      <c r="H153">
        <v>4.8429000000000002</v>
      </c>
      <c r="I153">
        <v>-1</v>
      </c>
      <c r="J153">
        <v>-1</v>
      </c>
      <c r="K153">
        <v>-1</v>
      </c>
      <c r="L153">
        <f t="shared" si="12"/>
        <v>0</v>
      </c>
      <c r="M153">
        <f t="shared" si="13"/>
        <v>0</v>
      </c>
      <c r="N153">
        <f t="shared" si="14"/>
        <v>0</v>
      </c>
      <c r="O153">
        <f t="shared" si="15"/>
        <v>0</v>
      </c>
      <c r="P153">
        <f t="shared" si="16"/>
        <v>31</v>
      </c>
      <c r="Q153">
        <f>VLOOKUP(C153,Locs!A:C,3,0)</f>
        <v>33</v>
      </c>
      <c r="R153">
        <f>VLOOKUP(C153,Locs!A:F,6,0)</f>
        <v>4</v>
      </c>
      <c r="S153" t="s">
        <v>416</v>
      </c>
      <c r="T153">
        <v>26</v>
      </c>
    </row>
    <row r="154" spans="1:20" x14ac:dyDescent="0.45">
      <c r="A154">
        <v>148</v>
      </c>
      <c r="B154" t="str">
        <f t="shared" si="17"/>
        <v>task_id_2.dfy-3</v>
      </c>
      <c r="C154" t="s">
        <v>20</v>
      </c>
      <c r="D154">
        <v>3</v>
      </c>
      <c r="E154">
        <v>0</v>
      </c>
      <c r="F154">
        <v>3.2107000000000001</v>
      </c>
      <c r="G154">
        <v>0.87060000000000004</v>
      </c>
      <c r="H154">
        <v>3.2094</v>
      </c>
      <c r="I154">
        <v>1</v>
      </c>
      <c r="J154">
        <v>0</v>
      </c>
      <c r="K154">
        <v>0</v>
      </c>
      <c r="L154">
        <f t="shared" si="12"/>
        <v>0</v>
      </c>
      <c r="M154">
        <f t="shared" si="13"/>
        <v>0</v>
      </c>
      <c r="N154">
        <f t="shared" si="14"/>
        <v>0</v>
      </c>
      <c r="O154">
        <f t="shared" si="15"/>
        <v>0</v>
      </c>
      <c r="P154">
        <f t="shared" si="16"/>
        <v>27</v>
      </c>
      <c r="Q154">
        <f>VLOOKUP(C154,Locs!A:C,3,0)</f>
        <v>33</v>
      </c>
      <c r="R154">
        <f>VLOOKUP(C154,Locs!A:F,6,0)</f>
        <v>4</v>
      </c>
      <c r="S154" t="s">
        <v>417</v>
      </c>
      <c r="T154">
        <v>26</v>
      </c>
    </row>
    <row r="155" spans="1:20" x14ac:dyDescent="0.45">
      <c r="A155">
        <v>149</v>
      </c>
      <c r="B155" t="str">
        <f t="shared" si="17"/>
        <v>task_id_2.dfy-4</v>
      </c>
      <c r="C155" t="s">
        <v>20</v>
      </c>
      <c r="D155">
        <v>4</v>
      </c>
      <c r="E155">
        <v>0</v>
      </c>
      <c r="F155">
        <v>2.7176</v>
      </c>
      <c r="G155">
        <v>1.4263999999999999</v>
      </c>
      <c r="H155">
        <v>2.7141000000000002</v>
      </c>
      <c r="I155">
        <v>1</v>
      </c>
      <c r="J155">
        <v>0</v>
      </c>
      <c r="K155">
        <v>0</v>
      </c>
      <c r="L155">
        <f t="shared" si="12"/>
        <v>0</v>
      </c>
      <c r="M155">
        <f t="shared" si="13"/>
        <v>0</v>
      </c>
      <c r="N155">
        <f t="shared" si="14"/>
        <v>0</v>
      </c>
      <c r="O155">
        <f t="shared" si="15"/>
        <v>0</v>
      </c>
      <c r="P155" t="e">
        <f t="shared" si="16"/>
        <v>#N/A</v>
      </c>
      <c r="Q155">
        <f>VLOOKUP(C155,Locs!A:C,3,0)</f>
        <v>33</v>
      </c>
      <c r="R155">
        <f>VLOOKUP(C155,Locs!A:F,6,0)</f>
        <v>4</v>
      </c>
      <c r="S155" t="s">
        <v>418</v>
      </c>
      <c r="T155">
        <v>33</v>
      </c>
    </row>
    <row r="156" spans="1:20" x14ac:dyDescent="0.45">
      <c r="A156">
        <v>150</v>
      </c>
      <c r="B156" t="str">
        <f t="shared" si="17"/>
        <v>task_id_2.dfy-5</v>
      </c>
      <c r="C156" t="s">
        <v>20</v>
      </c>
      <c r="D156">
        <v>5</v>
      </c>
      <c r="E156">
        <v>0</v>
      </c>
      <c r="F156">
        <v>2.972</v>
      </c>
      <c r="G156">
        <v>1.3721000000000001</v>
      </c>
      <c r="H156">
        <v>2.9695</v>
      </c>
      <c r="I156">
        <v>1</v>
      </c>
      <c r="J156">
        <v>0</v>
      </c>
      <c r="K156">
        <v>0</v>
      </c>
      <c r="L156">
        <f t="shared" si="12"/>
        <v>0</v>
      </c>
      <c r="M156">
        <f t="shared" si="13"/>
        <v>0</v>
      </c>
      <c r="N156">
        <f t="shared" si="14"/>
        <v>0</v>
      </c>
      <c r="O156">
        <f t="shared" si="15"/>
        <v>0</v>
      </c>
      <c r="P156" t="e">
        <f t="shared" si="16"/>
        <v>#N/A</v>
      </c>
      <c r="Q156">
        <f>VLOOKUP(C156,Locs!A:C,3,0)</f>
        <v>33</v>
      </c>
      <c r="R156">
        <f>VLOOKUP(C156,Locs!A:F,6,0)</f>
        <v>4</v>
      </c>
      <c r="S156" t="s">
        <v>419</v>
      </c>
      <c r="T156">
        <v>32</v>
      </c>
    </row>
    <row r="157" spans="1:20" x14ac:dyDescent="0.45">
      <c r="A157">
        <v>151</v>
      </c>
      <c r="B157" t="str">
        <f t="shared" si="17"/>
        <v>task_id_230.dfy-1</v>
      </c>
      <c r="C157" t="s">
        <v>21</v>
      </c>
      <c r="D157">
        <v>1</v>
      </c>
      <c r="E157">
        <v>1</v>
      </c>
      <c r="F157">
        <v>3.1511999999999998</v>
      </c>
      <c r="G157">
        <v>0.72319999999999995</v>
      </c>
      <c r="H157">
        <v>3.1291000000000002</v>
      </c>
      <c r="I157">
        <v>1</v>
      </c>
      <c r="J157">
        <v>1</v>
      </c>
      <c r="K157">
        <v>1</v>
      </c>
      <c r="L157">
        <f t="shared" si="12"/>
        <v>3</v>
      </c>
      <c r="M157">
        <f t="shared" si="13"/>
        <v>1</v>
      </c>
      <c r="N157">
        <f t="shared" si="14"/>
        <v>1</v>
      </c>
      <c r="O157">
        <f t="shared" si="15"/>
        <v>1</v>
      </c>
      <c r="P157">
        <f t="shared" si="16"/>
        <v>26</v>
      </c>
      <c r="Q157">
        <f>VLOOKUP(C157,Locs!A:C,3,0)</f>
        <v>26</v>
      </c>
      <c r="R157">
        <f>VLOOKUP(C157,Locs!A:F,6,0)</f>
        <v>0</v>
      </c>
      <c r="S157" t="s">
        <v>420</v>
      </c>
      <c r="T157">
        <v>27</v>
      </c>
    </row>
    <row r="158" spans="1:20" x14ac:dyDescent="0.45">
      <c r="A158">
        <v>152</v>
      </c>
      <c r="B158" t="str">
        <f t="shared" si="17"/>
        <v>task_id_230.dfy-2</v>
      </c>
      <c r="C158" t="s">
        <v>21</v>
      </c>
      <c r="D158">
        <v>2</v>
      </c>
      <c r="E158">
        <v>1</v>
      </c>
      <c r="F158">
        <v>3.7627999999999999</v>
      </c>
      <c r="G158">
        <v>0.72140000000000004</v>
      </c>
      <c r="H158">
        <v>3.7614999999999998</v>
      </c>
      <c r="I158">
        <v>1</v>
      </c>
      <c r="J158">
        <v>1</v>
      </c>
      <c r="K158">
        <v>1</v>
      </c>
      <c r="L158">
        <f t="shared" si="12"/>
        <v>3</v>
      </c>
      <c r="M158">
        <f t="shared" si="13"/>
        <v>1</v>
      </c>
      <c r="N158">
        <f t="shared" si="14"/>
        <v>1</v>
      </c>
      <c r="O158">
        <f t="shared" si="15"/>
        <v>1</v>
      </c>
      <c r="P158">
        <f t="shared" si="16"/>
        <v>26</v>
      </c>
      <c r="Q158">
        <f>VLOOKUP(C158,Locs!A:C,3,0)</f>
        <v>26</v>
      </c>
      <c r="R158">
        <f>VLOOKUP(C158,Locs!A:F,6,0)</f>
        <v>0</v>
      </c>
      <c r="S158" t="s">
        <v>729</v>
      </c>
      <c r="T158">
        <v>30</v>
      </c>
    </row>
    <row r="159" spans="1:20" x14ac:dyDescent="0.45">
      <c r="A159">
        <v>153</v>
      </c>
      <c r="B159" t="str">
        <f t="shared" si="17"/>
        <v>task_id_230.dfy-3</v>
      </c>
      <c r="C159" t="s">
        <v>21</v>
      </c>
      <c r="D159">
        <v>3</v>
      </c>
      <c r="E159">
        <v>1</v>
      </c>
      <c r="F159">
        <v>3.1597</v>
      </c>
      <c r="G159">
        <v>0.73950000000000005</v>
      </c>
      <c r="H159">
        <v>3.1577999999999999</v>
      </c>
      <c r="I159">
        <v>1</v>
      </c>
      <c r="J159">
        <v>1</v>
      </c>
      <c r="K159">
        <v>1</v>
      </c>
      <c r="L159">
        <f t="shared" si="12"/>
        <v>3</v>
      </c>
      <c r="M159">
        <f t="shared" si="13"/>
        <v>1</v>
      </c>
      <c r="N159">
        <f t="shared" si="14"/>
        <v>1</v>
      </c>
      <c r="O159">
        <f t="shared" si="15"/>
        <v>1</v>
      </c>
      <c r="P159">
        <f t="shared" si="16"/>
        <v>26</v>
      </c>
      <c r="Q159">
        <f>VLOOKUP(C159,Locs!A:C,3,0)</f>
        <v>26</v>
      </c>
      <c r="R159">
        <f>VLOOKUP(C159,Locs!A:F,6,0)</f>
        <v>0</v>
      </c>
      <c r="S159" t="s">
        <v>730</v>
      </c>
      <c r="T159">
        <v>31</v>
      </c>
    </row>
    <row r="160" spans="1:20" x14ac:dyDescent="0.45">
      <c r="A160">
        <v>154</v>
      </c>
      <c r="B160" t="str">
        <f t="shared" si="17"/>
        <v>task_id_249.dfy-1</v>
      </c>
      <c r="C160" t="s">
        <v>22</v>
      </c>
      <c r="D160">
        <v>1</v>
      </c>
      <c r="E160">
        <v>0</v>
      </c>
      <c r="F160">
        <v>8.3848000000000003</v>
      </c>
      <c r="G160">
        <v>0.83799999999999997</v>
      </c>
      <c r="H160">
        <v>8.3606999999999996</v>
      </c>
      <c r="I160">
        <v>1</v>
      </c>
      <c r="J160">
        <v>0</v>
      </c>
      <c r="K160">
        <v>0</v>
      </c>
      <c r="L160">
        <f t="shared" si="12"/>
        <v>0</v>
      </c>
      <c r="M160">
        <f t="shared" si="13"/>
        <v>0</v>
      </c>
      <c r="N160">
        <f t="shared" si="14"/>
        <v>0</v>
      </c>
      <c r="O160">
        <f t="shared" si="15"/>
        <v>0</v>
      </c>
      <c r="P160">
        <f t="shared" si="16"/>
        <v>33</v>
      </c>
      <c r="Q160">
        <f>VLOOKUP(C160,Locs!A:C,3,0)</f>
        <v>37</v>
      </c>
      <c r="R160">
        <f>VLOOKUP(C160,Locs!A:F,6,0)</f>
        <v>8</v>
      </c>
      <c r="S160" t="s">
        <v>421</v>
      </c>
      <c r="T160">
        <v>19</v>
      </c>
    </row>
    <row r="161" spans="1:20" x14ac:dyDescent="0.45">
      <c r="A161">
        <v>155</v>
      </c>
      <c r="B161" t="str">
        <f t="shared" si="17"/>
        <v>task_id_249.dfy-2</v>
      </c>
      <c r="C161" t="s">
        <v>22</v>
      </c>
      <c r="D161">
        <v>2</v>
      </c>
      <c r="E161">
        <v>0</v>
      </c>
      <c r="F161">
        <v>5.2736999999999998</v>
      </c>
      <c r="G161">
        <v>0.82230000000000003</v>
      </c>
      <c r="H161">
        <v>5.2721</v>
      </c>
      <c r="I161">
        <v>-1</v>
      </c>
      <c r="J161">
        <v>0</v>
      </c>
      <c r="K161">
        <v>0</v>
      </c>
      <c r="L161">
        <f t="shared" si="12"/>
        <v>0</v>
      </c>
      <c r="M161">
        <f t="shared" si="13"/>
        <v>0</v>
      </c>
      <c r="N161">
        <f t="shared" si="14"/>
        <v>0</v>
      </c>
      <c r="O161">
        <f t="shared" si="15"/>
        <v>0</v>
      </c>
      <c r="P161">
        <f t="shared" si="16"/>
        <v>32</v>
      </c>
      <c r="Q161">
        <f>VLOOKUP(C161,Locs!A:C,3,0)</f>
        <v>37</v>
      </c>
      <c r="R161">
        <f>VLOOKUP(C161,Locs!A:F,6,0)</f>
        <v>8</v>
      </c>
      <c r="S161" t="s">
        <v>422</v>
      </c>
      <c r="T161">
        <v>19</v>
      </c>
    </row>
    <row r="162" spans="1:20" x14ac:dyDescent="0.45">
      <c r="A162">
        <v>156</v>
      </c>
      <c r="B162" t="str">
        <f t="shared" si="17"/>
        <v>task_id_249.dfy-3</v>
      </c>
      <c r="C162" t="s">
        <v>22</v>
      </c>
      <c r="D162">
        <v>3</v>
      </c>
      <c r="E162">
        <v>0</v>
      </c>
      <c r="F162">
        <v>6.9676999999999998</v>
      </c>
      <c r="G162">
        <v>0.80820000000000003</v>
      </c>
      <c r="H162">
        <v>6.9663000000000004</v>
      </c>
      <c r="I162">
        <v>0</v>
      </c>
      <c r="J162">
        <v>0</v>
      </c>
      <c r="K162">
        <v>0</v>
      </c>
      <c r="L162">
        <f t="shared" si="12"/>
        <v>0</v>
      </c>
      <c r="M162">
        <f t="shared" si="13"/>
        <v>0</v>
      </c>
      <c r="N162">
        <f t="shared" si="14"/>
        <v>0</v>
      </c>
      <c r="O162">
        <f t="shared" si="15"/>
        <v>0</v>
      </c>
      <c r="P162">
        <f t="shared" si="16"/>
        <v>27</v>
      </c>
      <c r="Q162">
        <f>VLOOKUP(C162,Locs!A:C,3,0)</f>
        <v>37</v>
      </c>
      <c r="R162">
        <f>VLOOKUP(C162,Locs!A:F,6,0)</f>
        <v>8</v>
      </c>
      <c r="S162" t="s">
        <v>423</v>
      </c>
      <c r="T162">
        <v>19</v>
      </c>
    </row>
    <row r="163" spans="1:20" x14ac:dyDescent="0.45">
      <c r="A163">
        <v>157</v>
      </c>
      <c r="B163" t="str">
        <f t="shared" si="17"/>
        <v>task_id_249.dfy-4</v>
      </c>
      <c r="C163" t="s">
        <v>22</v>
      </c>
      <c r="D163">
        <v>4</v>
      </c>
      <c r="E163">
        <v>0</v>
      </c>
      <c r="F163">
        <v>4.9683000000000002</v>
      </c>
      <c r="G163">
        <v>1.3540000000000001</v>
      </c>
      <c r="H163">
        <v>4.9649999999999999</v>
      </c>
      <c r="I163">
        <v>0</v>
      </c>
      <c r="J163">
        <v>0</v>
      </c>
      <c r="K163">
        <v>0</v>
      </c>
      <c r="L163">
        <f t="shared" si="12"/>
        <v>0</v>
      </c>
      <c r="M163">
        <f t="shared" si="13"/>
        <v>0</v>
      </c>
      <c r="N163">
        <f t="shared" si="14"/>
        <v>0</v>
      </c>
      <c r="O163">
        <f t="shared" si="15"/>
        <v>0</v>
      </c>
      <c r="P163">
        <f t="shared" si="16"/>
        <v>30</v>
      </c>
      <c r="Q163">
        <f>VLOOKUP(C163,Locs!A:C,3,0)</f>
        <v>37</v>
      </c>
      <c r="R163">
        <f>VLOOKUP(C163,Locs!A:F,6,0)</f>
        <v>8</v>
      </c>
      <c r="S163" t="s">
        <v>792</v>
      </c>
      <c r="T163">
        <v>19</v>
      </c>
    </row>
    <row r="164" spans="1:20" x14ac:dyDescent="0.45">
      <c r="A164">
        <v>158</v>
      </c>
      <c r="B164" t="str">
        <f t="shared" si="17"/>
        <v>task_id_249.dfy-5</v>
      </c>
      <c r="C164" t="s">
        <v>22</v>
      </c>
      <c r="D164">
        <v>5</v>
      </c>
      <c r="E164">
        <v>0</v>
      </c>
      <c r="F164">
        <v>6.8235000000000001</v>
      </c>
      <c r="G164">
        <v>1.375</v>
      </c>
      <c r="H164">
        <v>6.8211000000000004</v>
      </c>
      <c r="I164">
        <v>0</v>
      </c>
      <c r="J164">
        <v>0</v>
      </c>
      <c r="K164">
        <v>0</v>
      </c>
      <c r="L164">
        <f t="shared" si="12"/>
        <v>0</v>
      </c>
      <c r="M164">
        <f t="shared" si="13"/>
        <v>0</v>
      </c>
      <c r="N164">
        <f t="shared" si="14"/>
        <v>0</v>
      </c>
      <c r="O164">
        <f t="shared" si="15"/>
        <v>0</v>
      </c>
      <c r="P164">
        <f t="shared" si="16"/>
        <v>31</v>
      </c>
      <c r="Q164">
        <f>VLOOKUP(C164,Locs!A:C,3,0)</f>
        <v>37</v>
      </c>
      <c r="R164">
        <f>VLOOKUP(C164,Locs!A:F,6,0)</f>
        <v>8</v>
      </c>
      <c r="S164" t="s">
        <v>793</v>
      </c>
      <c r="T164">
        <v>19</v>
      </c>
    </row>
    <row r="165" spans="1:20" x14ac:dyDescent="0.45">
      <c r="A165">
        <v>159</v>
      </c>
      <c r="B165" t="str">
        <f t="shared" si="17"/>
        <v>task_id_251.dfy-1</v>
      </c>
      <c r="C165" t="s">
        <v>23</v>
      </c>
      <c r="D165">
        <v>1</v>
      </c>
      <c r="E165">
        <v>0</v>
      </c>
      <c r="F165">
        <v>3.9220000000000002</v>
      </c>
      <c r="G165">
        <v>0.75749999999999995</v>
      </c>
      <c r="H165">
        <v>3.9098000000000002</v>
      </c>
      <c r="I165">
        <v>1</v>
      </c>
      <c r="J165">
        <v>0</v>
      </c>
      <c r="K165">
        <v>0</v>
      </c>
      <c r="L165">
        <f t="shared" si="12"/>
        <v>0</v>
      </c>
      <c r="M165">
        <f t="shared" si="13"/>
        <v>0</v>
      </c>
      <c r="N165">
        <f t="shared" si="14"/>
        <v>0</v>
      </c>
      <c r="O165">
        <f t="shared" si="15"/>
        <v>0</v>
      </c>
      <c r="P165">
        <f t="shared" si="16"/>
        <v>19</v>
      </c>
      <c r="Q165">
        <f>VLOOKUP(C165,Locs!A:C,3,0)</f>
        <v>20</v>
      </c>
      <c r="R165">
        <f>VLOOKUP(C165,Locs!A:F,6,0)</f>
        <v>2</v>
      </c>
      <c r="S165" t="s">
        <v>424</v>
      </c>
      <c r="T165">
        <v>29</v>
      </c>
    </row>
    <row r="166" spans="1:20" x14ac:dyDescent="0.45">
      <c r="A166">
        <v>160</v>
      </c>
      <c r="B166" t="str">
        <f t="shared" si="17"/>
        <v>task_id_251.dfy-2</v>
      </c>
      <c r="C166" t="s">
        <v>23</v>
      </c>
      <c r="D166">
        <v>2</v>
      </c>
      <c r="E166">
        <v>0</v>
      </c>
      <c r="F166">
        <v>3.5836000000000001</v>
      </c>
      <c r="G166">
        <v>0.79349999999999998</v>
      </c>
      <c r="H166">
        <v>3.5821999999999998</v>
      </c>
      <c r="I166">
        <v>1</v>
      </c>
      <c r="J166">
        <v>0</v>
      </c>
      <c r="K166">
        <v>0</v>
      </c>
      <c r="L166">
        <f t="shared" si="12"/>
        <v>0</v>
      </c>
      <c r="M166">
        <f t="shared" si="13"/>
        <v>0</v>
      </c>
      <c r="N166">
        <f t="shared" si="14"/>
        <v>0</v>
      </c>
      <c r="O166">
        <f t="shared" si="15"/>
        <v>0</v>
      </c>
      <c r="P166">
        <f t="shared" si="16"/>
        <v>19</v>
      </c>
      <c r="Q166">
        <f>VLOOKUP(C166,Locs!A:C,3,0)</f>
        <v>20</v>
      </c>
      <c r="R166">
        <f>VLOOKUP(C166,Locs!A:F,6,0)</f>
        <v>2</v>
      </c>
      <c r="S166" t="s">
        <v>425</v>
      </c>
      <c r="T166">
        <v>29</v>
      </c>
    </row>
    <row r="167" spans="1:20" x14ac:dyDescent="0.45">
      <c r="A167">
        <v>161</v>
      </c>
      <c r="B167" t="str">
        <f t="shared" si="17"/>
        <v>task_id_251.dfy-3</v>
      </c>
      <c r="C167" t="s">
        <v>23</v>
      </c>
      <c r="D167">
        <v>3</v>
      </c>
      <c r="E167">
        <v>0</v>
      </c>
      <c r="F167">
        <v>3.0947</v>
      </c>
      <c r="G167">
        <v>0.77549999999999997</v>
      </c>
      <c r="H167">
        <v>3.0933000000000002</v>
      </c>
      <c r="I167">
        <v>1</v>
      </c>
      <c r="J167">
        <v>0</v>
      </c>
      <c r="K167">
        <v>0</v>
      </c>
      <c r="L167">
        <f t="shared" si="12"/>
        <v>0</v>
      </c>
      <c r="M167">
        <f t="shared" si="13"/>
        <v>0</v>
      </c>
      <c r="N167">
        <f t="shared" si="14"/>
        <v>0</v>
      </c>
      <c r="O167">
        <f t="shared" si="15"/>
        <v>0</v>
      </c>
      <c r="P167">
        <f t="shared" si="16"/>
        <v>19</v>
      </c>
      <c r="Q167">
        <f>VLOOKUP(C167,Locs!A:C,3,0)</f>
        <v>20</v>
      </c>
      <c r="R167">
        <f>VLOOKUP(C167,Locs!A:F,6,0)</f>
        <v>2</v>
      </c>
      <c r="S167" t="s">
        <v>426</v>
      </c>
      <c r="T167">
        <v>29</v>
      </c>
    </row>
    <row r="168" spans="1:20" x14ac:dyDescent="0.45">
      <c r="A168">
        <v>162</v>
      </c>
      <c r="B168" t="str">
        <f t="shared" si="17"/>
        <v>task_id_251.dfy-4</v>
      </c>
      <c r="C168" t="s">
        <v>23</v>
      </c>
      <c r="D168">
        <v>4</v>
      </c>
      <c r="E168">
        <v>0</v>
      </c>
      <c r="F168">
        <v>2.5243000000000002</v>
      </c>
      <c r="G168">
        <v>1.2129000000000001</v>
      </c>
      <c r="H168">
        <v>2.5211000000000001</v>
      </c>
      <c r="I168">
        <v>1</v>
      </c>
      <c r="J168">
        <v>0</v>
      </c>
      <c r="K168">
        <v>0</v>
      </c>
      <c r="L168">
        <f t="shared" si="12"/>
        <v>0</v>
      </c>
      <c r="M168">
        <f t="shared" si="13"/>
        <v>0</v>
      </c>
      <c r="N168">
        <f t="shared" si="14"/>
        <v>0</v>
      </c>
      <c r="O168">
        <f t="shared" si="15"/>
        <v>0</v>
      </c>
      <c r="P168">
        <f t="shared" si="16"/>
        <v>19</v>
      </c>
      <c r="Q168">
        <f>VLOOKUP(C168,Locs!A:C,3,0)</f>
        <v>20</v>
      </c>
      <c r="R168">
        <f>VLOOKUP(C168,Locs!A:F,6,0)</f>
        <v>2</v>
      </c>
      <c r="S168" t="s">
        <v>427</v>
      </c>
      <c r="T168">
        <v>22</v>
      </c>
    </row>
    <row r="169" spans="1:20" x14ac:dyDescent="0.45">
      <c r="A169">
        <v>163</v>
      </c>
      <c r="B169" t="str">
        <f t="shared" si="17"/>
        <v>task_id_251.dfy-5</v>
      </c>
      <c r="C169" t="s">
        <v>23</v>
      </c>
      <c r="D169">
        <v>5</v>
      </c>
      <c r="E169">
        <v>0</v>
      </c>
      <c r="F169">
        <v>2.4117999999999999</v>
      </c>
      <c r="G169">
        <v>1.2475000000000001</v>
      </c>
      <c r="H169">
        <v>2.4093</v>
      </c>
      <c r="I169">
        <v>1</v>
      </c>
      <c r="J169">
        <v>0</v>
      </c>
      <c r="K169">
        <v>0</v>
      </c>
      <c r="L169">
        <f t="shared" si="12"/>
        <v>0</v>
      </c>
      <c r="M169">
        <f t="shared" si="13"/>
        <v>0</v>
      </c>
      <c r="N169">
        <f t="shared" si="14"/>
        <v>0</v>
      </c>
      <c r="O169">
        <f t="shared" si="15"/>
        <v>0</v>
      </c>
      <c r="P169">
        <f t="shared" si="16"/>
        <v>19</v>
      </c>
      <c r="Q169">
        <f>VLOOKUP(C169,Locs!A:C,3,0)</f>
        <v>20</v>
      </c>
      <c r="R169">
        <f>VLOOKUP(C169,Locs!A:F,6,0)</f>
        <v>2</v>
      </c>
      <c r="S169" t="s">
        <v>428</v>
      </c>
      <c r="T169">
        <v>22</v>
      </c>
    </row>
    <row r="170" spans="1:20" x14ac:dyDescent="0.45">
      <c r="A170">
        <v>164</v>
      </c>
      <c r="B170" t="str">
        <f t="shared" si="17"/>
        <v>task_id_261.dfy-1</v>
      </c>
      <c r="C170" t="s">
        <v>24</v>
      </c>
      <c r="D170">
        <v>1</v>
      </c>
      <c r="E170">
        <v>1</v>
      </c>
      <c r="F170">
        <v>4.3620999999999999</v>
      </c>
      <c r="G170">
        <v>0.74450000000000005</v>
      </c>
      <c r="H170">
        <v>4.3372000000000002</v>
      </c>
      <c r="I170">
        <v>1</v>
      </c>
      <c r="J170">
        <v>1</v>
      </c>
      <c r="K170">
        <v>1</v>
      </c>
      <c r="L170">
        <f t="shared" si="12"/>
        <v>3</v>
      </c>
      <c r="M170">
        <f t="shared" si="13"/>
        <v>1</v>
      </c>
      <c r="N170">
        <f t="shared" si="14"/>
        <v>1</v>
      </c>
      <c r="O170">
        <f t="shared" si="15"/>
        <v>1</v>
      </c>
      <c r="P170">
        <f t="shared" si="16"/>
        <v>29</v>
      </c>
      <c r="Q170">
        <f>VLOOKUP(C170,Locs!A:C,3,0)</f>
        <v>28</v>
      </c>
      <c r="R170">
        <f>VLOOKUP(C170,Locs!A:F,6,0)</f>
        <v>0</v>
      </c>
      <c r="S170" t="s">
        <v>429</v>
      </c>
      <c r="T170">
        <v>22</v>
      </c>
    </row>
    <row r="171" spans="1:20" x14ac:dyDescent="0.45">
      <c r="A171">
        <v>165</v>
      </c>
      <c r="B171" t="str">
        <f t="shared" si="17"/>
        <v>task_id_261.dfy-2</v>
      </c>
      <c r="C171" t="s">
        <v>24</v>
      </c>
      <c r="D171">
        <v>2</v>
      </c>
      <c r="E171">
        <v>1</v>
      </c>
      <c r="F171">
        <v>3.7806000000000002</v>
      </c>
      <c r="G171">
        <v>0.71289999999999998</v>
      </c>
      <c r="H171">
        <v>3.7789999999999999</v>
      </c>
      <c r="I171">
        <v>1</v>
      </c>
      <c r="J171">
        <v>1</v>
      </c>
      <c r="K171">
        <v>1</v>
      </c>
      <c r="L171">
        <f t="shared" si="12"/>
        <v>3</v>
      </c>
      <c r="M171">
        <f t="shared" si="13"/>
        <v>1</v>
      </c>
      <c r="N171">
        <f t="shared" si="14"/>
        <v>1</v>
      </c>
      <c r="O171">
        <f t="shared" si="15"/>
        <v>1</v>
      </c>
      <c r="P171">
        <f t="shared" si="16"/>
        <v>29</v>
      </c>
      <c r="Q171">
        <f>VLOOKUP(C171,Locs!A:C,3,0)</f>
        <v>28</v>
      </c>
      <c r="R171">
        <f>VLOOKUP(C171,Locs!A:F,6,0)</f>
        <v>0</v>
      </c>
      <c r="S171" t="s">
        <v>430</v>
      </c>
      <c r="T171">
        <v>27</v>
      </c>
    </row>
    <row r="172" spans="1:20" x14ac:dyDescent="0.45">
      <c r="A172">
        <v>166</v>
      </c>
      <c r="B172" t="str">
        <f t="shared" si="17"/>
        <v>task_id_261.dfy-3</v>
      </c>
      <c r="C172" t="s">
        <v>24</v>
      </c>
      <c r="D172">
        <v>3</v>
      </c>
      <c r="E172">
        <v>1</v>
      </c>
      <c r="F172">
        <v>4.4349999999999996</v>
      </c>
      <c r="G172">
        <v>0.71809999999999996</v>
      </c>
      <c r="H172">
        <v>4.4330999999999996</v>
      </c>
      <c r="I172">
        <v>1</v>
      </c>
      <c r="J172">
        <v>1</v>
      </c>
      <c r="K172">
        <v>1</v>
      </c>
      <c r="L172">
        <f t="shared" si="12"/>
        <v>3</v>
      </c>
      <c r="M172">
        <f t="shared" si="13"/>
        <v>1</v>
      </c>
      <c r="N172">
        <f t="shared" si="14"/>
        <v>1</v>
      </c>
      <c r="O172">
        <f t="shared" si="15"/>
        <v>1</v>
      </c>
      <c r="P172">
        <f t="shared" si="16"/>
        <v>29</v>
      </c>
      <c r="Q172">
        <f>VLOOKUP(C172,Locs!A:C,3,0)</f>
        <v>28</v>
      </c>
      <c r="R172">
        <f>VLOOKUP(C172,Locs!A:F,6,0)</f>
        <v>0</v>
      </c>
      <c r="S172" t="s">
        <v>431</v>
      </c>
      <c r="T172">
        <v>27</v>
      </c>
    </row>
    <row r="173" spans="1:20" x14ac:dyDescent="0.45">
      <c r="A173">
        <v>167</v>
      </c>
      <c r="B173" t="str">
        <f t="shared" si="17"/>
        <v>task_id_267.dfy-1</v>
      </c>
      <c r="C173" t="s">
        <v>25</v>
      </c>
      <c r="D173">
        <v>1</v>
      </c>
      <c r="E173">
        <v>1</v>
      </c>
      <c r="F173">
        <v>3.3094000000000001</v>
      </c>
      <c r="G173">
        <v>0.69110000000000005</v>
      </c>
      <c r="H173">
        <v>3.2875000000000001</v>
      </c>
      <c r="I173">
        <v>1</v>
      </c>
      <c r="J173">
        <v>1</v>
      </c>
      <c r="K173">
        <v>1</v>
      </c>
      <c r="L173">
        <f t="shared" si="12"/>
        <v>3</v>
      </c>
      <c r="M173">
        <f t="shared" si="13"/>
        <v>1</v>
      </c>
      <c r="N173">
        <f t="shared" si="14"/>
        <v>1</v>
      </c>
      <c r="O173">
        <f t="shared" si="15"/>
        <v>1</v>
      </c>
      <c r="P173">
        <f t="shared" si="16"/>
        <v>22</v>
      </c>
      <c r="Q173">
        <f>VLOOKUP(C173,Locs!A:C,3,0)</f>
        <v>21</v>
      </c>
      <c r="R173">
        <f>VLOOKUP(C173,Locs!A:F,6,0)</f>
        <v>0</v>
      </c>
      <c r="S173" t="s">
        <v>432</v>
      </c>
      <c r="T173">
        <v>28</v>
      </c>
    </row>
    <row r="174" spans="1:20" x14ac:dyDescent="0.45">
      <c r="A174">
        <v>168</v>
      </c>
      <c r="B174" t="str">
        <f t="shared" si="17"/>
        <v>task_id_267.dfy-2</v>
      </c>
      <c r="C174" t="s">
        <v>25</v>
      </c>
      <c r="D174">
        <v>2</v>
      </c>
      <c r="E174">
        <v>1</v>
      </c>
      <c r="F174">
        <v>3.5411000000000001</v>
      </c>
      <c r="G174">
        <v>0.66659999999999997</v>
      </c>
      <c r="H174">
        <v>3.5398000000000001</v>
      </c>
      <c r="I174">
        <v>1</v>
      </c>
      <c r="J174">
        <v>1</v>
      </c>
      <c r="K174">
        <v>1</v>
      </c>
      <c r="L174">
        <f t="shared" si="12"/>
        <v>3</v>
      </c>
      <c r="M174">
        <f t="shared" si="13"/>
        <v>1</v>
      </c>
      <c r="N174">
        <f t="shared" si="14"/>
        <v>1</v>
      </c>
      <c r="O174">
        <f t="shared" si="15"/>
        <v>1</v>
      </c>
      <c r="P174">
        <f t="shared" si="16"/>
        <v>22</v>
      </c>
      <c r="Q174">
        <f>VLOOKUP(C174,Locs!A:C,3,0)</f>
        <v>21</v>
      </c>
      <c r="R174">
        <f>VLOOKUP(C174,Locs!A:F,6,0)</f>
        <v>0</v>
      </c>
      <c r="S174" t="s">
        <v>433</v>
      </c>
      <c r="T174">
        <v>27</v>
      </c>
    </row>
    <row r="175" spans="1:20" x14ac:dyDescent="0.45">
      <c r="A175">
        <v>169</v>
      </c>
      <c r="B175" t="str">
        <f t="shared" si="17"/>
        <v>task_id_267.dfy-3</v>
      </c>
      <c r="C175" t="s">
        <v>25</v>
      </c>
      <c r="D175">
        <v>3</v>
      </c>
      <c r="E175">
        <v>1</v>
      </c>
      <c r="F175">
        <v>3.1537999999999999</v>
      </c>
      <c r="G175">
        <v>0.68669999999999998</v>
      </c>
      <c r="H175">
        <v>3.1520000000000001</v>
      </c>
      <c r="I175">
        <v>1</v>
      </c>
      <c r="J175">
        <v>1</v>
      </c>
      <c r="K175">
        <v>1</v>
      </c>
      <c r="L175">
        <f t="shared" si="12"/>
        <v>3</v>
      </c>
      <c r="M175">
        <f t="shared" si="13"/>
        <v>1</v>
      </c>
      <c r="N175">
        <f t="shared" si="14"/>
        <v>1</v>
      </c>
      <c r="O175">
        <f t="shared" si="15"/>
        <v>1</v>
      </c>
      <c r="P175">
        <f t="shared" si="16"/>
        <v>22</v>
      </c>
      <c r="Q175">
        <f>VLOOKUP(C175,Locs!A:C,3,0)</f>
        <v>21</v>
      </c>
      <c r="R175">
        <f>VLOOKUP(C175,Locs!A:F,6,0)</f>
        <v>0</v>
      </c>
      <c r="S175" t="s">
        <v>434</v>
      </c>
      <c r="T175">
        <v>27</v>
      </c>
    </row>
    <row r="176" spans="1:20" x14ac:dyDescent="0.45">
      <c r="A176">
        <v>170</v>
      </c>
      <c r="B176" t="str">
        <f t="shared" si="17"/>
        <v>task_id_273.dfy-1</v>
      </c>
      <c r="C176" t="s">
        <v>26</v>
      </c>
      <c r="D176">
        <v>1</v>
      </c>
      <c r="E176">
        <v>1</v>
      </c>
      <c r="F176">
        <v>4.6482000000000001</v>
      </c>
      <c r="G176">
        <v>0.73839999999999995</v>
      </c>
      <c r="H176">
        <v>4.6241000000000003</v>
      </c>
      <c r="I176">
        <v>1</v>
      </c>
      <c r="J176">
        <v>1</v>
      </c>
      <c r="K176">
        <v>1</v>
      </c>
      <c r="L176">
        <f t="shared" si="12"/>
        <v>3</v>
      </c>
      <c r="M176">
        <f t="shared" si="13"/>
        <v>1</v>
      </c>
      <c r="N176">
        <f t="shared" si="14"/>
        <v>1</v>
      </c>
      <c r="O176">
        <f t="shared" si="15"/>
        <v>1</v>
      </c>
      <c r="P176">
        <f t="shared" si="16"/>
        <v>27</v>
      </c>
      <c r="Q176">
        <f>VLOOKUP(C176,Locs!A:C,3,0)</f>
        <v>27</v>
      </c>
      <c r="R176">
        <f>VLOOKUP(C176,Locs!A:F,6,0)</f>
        <v>0</v>
      </c>
      <c r="S176" t="s">
        <v>435</v>
      </c>
      <c r="T176">
        <v>27</v>
      </c>
    </row>
    <row r="177" spans="1:20" x14ac:dyDescent="0.45">
      <c r="A177">
        <v>171</v>
      </c>
      <c r="B177" t="str">
        <f t="shared" si="17"/>
        <v>task_id_273.dfy-2</v>
      </c>
      <c r="C177" t="s">
        <v>26</v>
      </c>
      <c r="D177">
        <v>2</v>
      </c>
      <c r="E177">
        <v>1</v>
      </c>
      <c r="F177">
        <v>3.6358000000000001</v>
      </c>
      <c r="G177">
        <v>0.70889999999999997</v>
      </c>
      <c r="H177">
        <v>3.6343999999999999</v>
      </c>
      <c r="I177">
        <v>1</v>
      </c>
      <c r="J177">
        <v>1</v>
      </c>
      <c r="K177">
        <v>1</v>
      </c>
      <c r="L177">
        <f t="shared" si="12"/>
        <v>3</v>
      </c>
      <c r="M177">
        <f t="shared" si="13"/>
        <v>1</v>
      </c>
      <c r="N177">
        <f t="shared" si="14"/>
        <v>1</v>
      </c>
      <c r="O177">
        <f t="shared" si="15"/>
        <v>1</v>
      </c>
      <c r="P177">
        <f t="shared" si="16"/>
        <v>27</v>
      </c>
      <c r="Q177">
        <f>VLOOKUP(C177,Locs!A:C,3,0)</f>
        <v>27</v>
      </c>
      <c r="R177">
        <f>VLOOKUP(C177,Locs!A:F,6,0)</f>
        <v>0</v>
      </c>
      <c r="S177" t="s">
        <v>436</v>
      </c>
      <c r="T177">
        <v>25</v>
      </c>
    </row>
    <row r="178" spans="1:20" x14ac:dyDescent="0.45">
      <c r="A178">
        <v>172</v>
      </c>
      <c r="B178" t="str">
        <f t="shared" si="17"/>
        <v>task_id_273.dfy-3</v>
      </c>
      <c r="C178" t="s">
        <v>26</v>
      </c>
      <c r="D178">
        <v>3</v>
      </c>
      <c r="E178">
        <v>1</v>
      </c>
      <c r="F178">
        <v>4.7256</v>
      </c>
      <c r="G178">
        <v>0.74350000000000005</v>
      </c>
      <c r="H178">
        <v>4.7237</v>
      </c>
      <c r="I178">
        <v>1</v>
      </c>
      <c r="J178">
        <v>1</v>
      </c>
      <c r="K178">
        <v>1</v>
      </c>
      <c r="L178">
        <f t="shared" si="12"/>
        <v>3</v>
      </c>
      <c r="M178">
        <f t="shared" si="13"/>
        <v>1</v>
      </c>
      <c r="N178">
        <f t="shared" si="14"/>
        <v>1</v>
      </c>
      <c r="O178">
        <f t="shared" si="15"/>
        <v>1</v>
      </c>
      <c r="P178">
        <f t="shared" si="16"/>
        <v>28</v>
      </c>
      <c r="Q178">
        <f>VLOOKUP(C178,Locs!A:C,3,0)</f>
        <v>27</v>
      </c>
      <c r="R178">
        <f>VLOOKUP(C178,Locs!A:F,6,0)</f>
        <v>0</v>
      </c>
      <c r="S178" t="s">
        <v>437</v>
      </c>
      <c r="T178">
        <v>24</v>
      </c>
    </row>
    <row r="179" spans="1:20" x14ac:dyDescent="0.45">
      <c r="A179">
        <v>173</v>
      </c>
      <c r="B179" t="str">
        <f t="shared" si="17"/>
        <v>task_id_282.dfy-1</v>
      </c>
      <c r="C179" t="s">
        <v>27</v>
      </c>
      <c r="D179">
        <v>1</v>
      </c>
      <c r="E179">
        <v>1</v>
      </c>
      <c r="F179">
        <v>3.0708000000000002</v>
      </c>
      <c r="G179">
        <v>0.76480000000000004</v>
      </c>
      <c r="H179">
        <v>3.0507</v>
      </c>
      <c r="I179">
        <v>1</v>
      </c>
      <c r="J179">
        <v>1</v>
      </c>
      <c r="K179">
        <v>1</v>
      </c>
      <c r="L179">
        <f t="shared" si="12"/>
        <v>3</v>
      </c>
      <c r="M179">
        <f t="shared" si="13"/>
        <v>1</v>
      </c>
      <c r="N179">
        <f t="shared" si="14"/>
        <v>1</v>
      </c>
      <c r="O179">
        <f t="shared" si="15"/>
        <v>1</v>
      </c>
      <c r="P179">
        <f t="shared" si="16"/>
        <v>27</v>
      </c>
      <c r="Q179">
        <f>VLOOKUP(C179,Locs!A:C,3,0)</f>
        <v>26</v>
      </c>
      <c r="R179">
        <f>VLOOKUP(C179,Locs!A:F,6,0)</f>
        <v>0</v>
      </c>
      <c r="S179" t="s">
        <v>438</v>
      </c>
      <c r="T179">
        <v>24</v>
      </c>
    </row>
    <row r="180" spans="1:20" x14ac:dyDescent="0.45">
      <c r="A180">
        <v>174</v>
      </c>
      <c r="B180" t="str">
        <f t="shared" si="17"/>
        <v>task_id_282.dfy-2</v>
      </c>
      <c r="C180" t="s">
        <v>27</v>
      </c>
      <c r="D180">
        <v>2</v>
      </c>
      <c r="E180">
        <v>1</v>
      </c>
      <c r="F180">
        <v>3.6171000000000002</v>
      </c>
      <c r="G180">
        <v>0.75690000000000002</v>
      </c>
      <c r="H180">
        <v>3.6156999999999999</v>
      </c>
      <c r="I180">
        <v>1</v>
      </c>
      <c r="J180">
        <v>1</v>
      </c>
      <c r="K180">
        <v>1</v>
      </c>
      <c r="L180">
        <f t="shared" si="12"/>
        <v>3</v>
      </c>
      <c r="M180">
        <f t="shared" si="13"/>
        <v>1</v>
      </c>
      <c r="N180">
        <f t="shared" si="14"/>
        <v>1</v>
      </c>
      <c r="O180">
        <f t="shared" si="15"/>
        <v>1</v>
      </c>
      <c r="P180">
        <f t="shared" si="16"/>
        <v>27</v>
      </c>
      <c r="Q180">
        <f>VLOOKUP(C180,Locs!A:C,3,0)</f>
        <v>26</v>
      </c>
      <c r="R180">
        <f>VLOOKUP(C180,Locs!A:F,6,0)</f>
        <v>0</v>
      </c>
      <c r="S180" t="s">
        <v>808</v>
      </c>
      <c r="T180">
        <v>25</v>
      </c>
    </row>
    <row r="181" spans="1:20" x14ac:dyDescent="0.45">
      <c r="A181">
        <v>175</v>
      </c>
      <c r="B181" t="str">
        <f t="shared" si="17"/>
        <v>task_id_282.dfy-3</v>
      </c>
      <c r="C181" t="s">
        <v>27</v>
      </c>
      <c r="D181">
        <v>3</v>
      </c>
      <c r="E181">
        <v>1</v>
      </c>
      <c r="F181">
        <v>3.4632999999999998</v>
      </c>
      <c r="G181">
        <v>0.76839999999999997</v>
      </c>
      <c r="H181">
        <v>3.4620000000000002</v>
      </c>
      <c r="I181">
        <v>1</v>
      </c>
      <c r="J181">
        <v>1</v>
      </c>
      <c r="K181">
        <v>1</v>
      </c>
      <c r="L181">
        <f t="shared" si="12"/>
        <v>3</v>
      </c>
      <c r="M181">
        <f t="shared" si="13"/>
        <v>1</v>
      </c>
      <c r="N181">
        <f t="shared" si="14"/>
        <v>1</v>
      </c>
      <c r="O181">
        <f t="shared" si="15"/>
        <v>1</v>
      </c>
      <c r="P181">
        <f t="shared" si="16"/>
        <v>27</v>
      </c>
      <c r="Q181">
        <f>VLOOKUP(C181,Locs!A:C,3,0)</f>
        <v>26</v>
      </c>
      <c r="R181">
        <f>VLOOKUP(C181,Locs!A:F,6,0)</f>
        <v>0</v>
      </c>
      <c r="S181" t="s">
        <v>957</v>
      </c>
      <c r="T181">
        <v>25</v>
      </c>
    </row>
    <row r="182" spans="1:20" x14ac:dyDescent="0.45">
      <c r="A182">
        <v>176</v>
      </c>
      <c r="B182" t="str">
        <f t="shared" si="17"/>
        <v>task_id_284.dfy-1</v>
      </c>
      <c r="C182" t="s">
        <v>28</v>
      </c>
      <c r="D182">
        <v>1</v>
      </c>
      <c r="E182">
        <v>0</v>
      </c>
      <c r="F182">
        <v>2.6009000000000002</v>
      </c>
      <c r="G182">
        <v>0.76380000000000003</v>
      </c>
      <c r="H182">
        <v>2.5769000000000002</v>
      </c>
      <c r="I182">
        <v>1</v>
      </c>
      <c r="J182">
        <v>0</v>
      </c>
      <c r="K182">
        <v>0</v>
      </c>
      <c r="L182">
        <f t="shared" si="12"/>
        <v>0</v>
      </c>
      <c r="M182">
        <f t="shared" si="13"/>
        <v>0</v>
      </c>
      <c r="N182">
        <f t="shared" si="14"/>
        <v>0</v>
      </c>
      <c r="O182">
        <f t="shared" si="15"/>
        <v>0</v>
      </c>
      <c r="P182">
        <f t="shared" si="16"/>
        <v>25</v>
      </c>
      <c r="Q182">
        <f>VLOOKUP(C182,Locs!A:C,3,0)</f>
        <v>25</v>
      </c>
      <c r="R182">
        <f>VLOOKUP(C182,Locs!A:F,6,0)</f>
        <v>1</v>
      </c>
      <c r="S182" t="s">
        <v>439</v>
      </c>
      <c r="T182">
        <v>25</v>
      </c>
    </row>
    <row r="183" spans="1:20" x14ac:dyDescent="0.45">
      <c r="A183">
        <v>177</v>
      </c>
      <c r="B183" t="str">
        <f t="shared" si="17"/>
        <v>task_id_284.dfy-2</v>
      </c>
      <c r="C183" t="s">
        <v>28</v>
      </c>
      <c r="D183">
        <v>2</v>
      </c>
      <c r="E183">
        <v>0</v>
      </c>
      <c r="F183">
        <v>5.0038</v>
      </c>
      <c r="G183">
        <v>0.75090000000000001</v>
      </c>
      <c r="H183">
        <v>5.0025000000000004</v>
      </c>
      <c r="I183">
        <v>1</v>
      </c>
      <c r="J183">
        <v>0</v>
      </c>
      <c r="K183">
        <v>0</v>
      </c>
      <c r="L183">
        <f t="shared" si="12"/>
        <v>0</v>
      </c>
      <c r="M183">
        <f t="shared" si="13"/>
        <v>0</v>
      </c>
      <c r="N183">
        <f t="shared" si="14"/>
        <v>0</v>
      </c>
      <c r="O183">
        <f t="shared" si="15"/>
        <v>0</v>
      </c>
      <c r="P183">
        <f t="shared" si="16"/>
        <v>24</v>
      </c>
      <c r="Q183">
        <f>VLOOKUP(C183,Locs!A:C,3,0)</f>
        <v>25</v>
      </c>
      <c r="R183">
        <f>VLOOKUP(C183,Locs!A:F,6,0)</f>
        <v>1</v>
      </c>
      <c r="S183" t="s">
        <v>440</v>
      </c>
      <c r="T183">
        <v>25</v>
      </c>
    </row>
    <row r="184" spans="1:20" x14ac:dyDescent="0.45">
      <c r="A184">
        <v>178</v>
      </c>
      <c r="B184" t="str">
        <f t="shared" si="17"/>
        <v>task_id_284.dfy-3</v>
      </c>
      <c r="C184" t="s">
        <v>28</v>
      </c>
      <c r="D184">
        <v>3</v>
      </c>
      <c r="E184">
        <v>0</v>
      </c>
      <c r="F184">
        <v>3.1421000000000001</v>
      </c>
      <c r="G184">
        <v>0.72599999999999998</v>
      </c>
      <c r="H184">
        <v>3.1404999999999998</v>
      </c>
      <c r="I184">
        <v>1</v>
      </c>
      <c r="J184">
        <v>0</v>
      </c>
      <c r="K184">
        <v>0</v>
      </c>
      <c r="L184">
        <f t="shared" si="12"/>
        <v>0</v>
      </c>
      <c r="M184">
        <f t="shared" si="13"/>
        <v>0</v>
      </c>
      <c r="N184">
        <f t="shared" si="14"/>
        <v>0</v>
      </c>
      <c r="O184">
        <f t="shared" si="15"/>
        <v>0</v>
      </c>
      <c r="P184">
        <f t="shared" si="16"/>
        <v>24</v>
      </c>
      <c r="Q184">
        <f>VLOOKUP(C184,Locs!A:C,3,0)</f>
        <v>25</v>
      </c>
      <c r="R184">
        <f>VLOOKUP(C184,Locs!A:F,6,0)</f>
        <v>1</v>
      </c>
      <c r="S184" t="s">
        <v>441</v>
      </c>
      <c r="T184">
        <v>25</v>
      </c>
    </row>
    <row r="185" spans="1:20" x14ac:dyDescent="0.45">
      <c r="A185">
        <v>179</v>
      </c>
      <c r="B185" t="str">
        <f t="shared" si="17"/>
        <v>task_id_284.dfy-4</v>
      </c>
      <c r="C185" t="s">
        <v>28</v>
      </c>
      <c r="D185">
        <v>4</v>
      </c>
      <c r="E185">
        <v>0</v>
      </c>
      <c r="F185">
        <v>2.5676000000000001</v>
      </c>
      <c r="G185">
        <v>1.2593000000000001</v>
      </c>
      <c r="H185">
        <v>2.5485000000000002</v>
      </c>
      <c r="I185">
        <v>1</v>
      </c>
      <c r="J185">
        <v>0</v>
      </c>
      <c r="K185">
        <v>0</v>
      </c>
      <c r="L185">
        <f t="shared" si="12"/>
        <v>0</v>
      </c>
      <c r="M185">
        <f t="shared" si="13"/>
        <v>0</v>
      </c>
      <c r="N185">
        <f t="shared" si="14"/>
        <v>0</v>
      </c>
      <c r="O185">
        <f t="shared" si="15"/>
        <v>0</v>
      </c>
      <c r="P185">
        <f t="shared" si="16"/>
        <v>25</v>
      </c>
      <c r="Q185">
        <f>VLOOKUP(C185,Locs!A:C,3,0)</f>
        <v>25</v>
      </c>
      <c r="R185">
        <f>VLOOKUP(C185,Locs!A:F,6,0)</f>
        <v>1</v>
      </c>
      <c r="S185" t="s">
        <v>1127</v>
      </c>
      <c r="T185">
        <v>25</v>
      </c>
    </row>
    <row r="186" spans="1:20" x14ac:dyDescent="0.45">
      <c r="A186">
        <v>180</v>
      </c>
      <c r="B186" t="str">
        <f t="shared" si="17"/>
        <v>task_id_284.dfy-5</v>
      </c>
      <c r="C186" t="s">
        <v>28</v>
      </c>
      <c r="D186">
        <v>5</v>
      </c>
      <c r="E186">
        <v>0</v>
      </c>
      <c r="F186">
        <v>2.4788000000000001</v>
      </c>
      <c r="G186">
        <v>1.2739</v>
      </c>
      <c r="H186">
        <v>2.4761000000000002</v>
      </c>
      <c r="I186">
        <v>1</v>
      </c>
      <c r="J186">
        <v>0</v>
      </c>
      <c r="K186">
        <v>0</v>
      </c>
      <c r="L186">
        <f t="shared" si="12"/>
        <v>0</v>
      </c>
      <c r="M186">
        <f t="shared" si="13"/>
        <v>0</v>
      </c>
      <c r="N186">
        <f t="shared" si="14"/>
        <v>0</v>
      </c>
      <c r="O186">
        <f t="shared" si="15"/>
        <v>0</v>
      </c>
      <c r="P186">
        <f t="shared" si="16"/>
        <v>25</v>
      </c>
      <c r="Q186">
        <f>VLOOKUP(C186,Locs!A:C,3,0)</f>
        <v>25</v>
      </c>
      <c r="R186">
        <f>VLOOKUP(C186,Locs!A:F,6,0)</f>
        <v>1</v>
      </c>
      <c r="S186" t="s">
        <v>1128</v>
      </c>
      <c r="T186">
        <v>25</v>
      </c>
    </row>
    <row r="187" spans="1:20" x14ac:dyDescent="0.45">
      <c r="A187">
        <v>181</v>
      </c>
      <c r="B187" t="str">
        <f t="shared" si="17"/>
        <v>task_id_290.dfy-1</v>
      </c>
      <c r="C187" t="s">
        <v>29</v>
      </c>
      <c r="D187">
        <v>1</v>
      </c>
      <c r="E187">
        <v>0</v>
      </c>
      <c r="F187">
        <v>4.1234999999999999</v>
      </c>
      <c r="G187">
        <v>0.76459999999999995</v>
      </c>
      <c r="H187">
        <v>4.1001000000000003</v>
      </c>
      <c r="I187">
        <v>1</v>
      </c>
      <c r="J187">
        <v>0</v>
      </c>
      <c r="K187">
        <v>0</v>
      </c>
      <c r="L187">
        <f t="shared" si="12"/>
        <v>0</v>
      </c>
      <c r="M187">
        <f t="shared" si="13"/>
        <v>0</v>
      </c>
      <c r="N187">
        <f t="shared" si="14"/>
        <v>0</v>
      </c>
      <c r="O187">
        <f t="shared" si="15"/>
        <v>0</v>
      </c>
      <c r="P187">
        <f t="shared" si="16"/>
        <v>25</v>
      </c>
      <c r="Q187">
        <f>VLOOKUP(C187,Locs!A:C,3,0)</f>
        <v>24</v>
      </c>
      <c r="R187">
        <f>VLOOKUP(C187,Locs!A:F,6,0)</f>
        <v>0</v>
      </c>
      <c r="S187" t="s">
        <v>442</v>
      </c>
      <c r="T187">
        <v>28</v>
      </c>
    </row>
    <row r="188" spans="1:20" x14ac:dyDescent="0.45">
      <c r="A188">
        <v>182</v>
      </c>
      <c r="B188" t="str">
        <f t="shared" si="17"/>
        <v>task_id_290.dfy-2</v>
      </c>
      <c r="C188" t="s">
        <v>29</v>
      </c>
      <c r="D188">
        <v>2</v>
      </c>
      <c r="E188">
        <v>0</v>
      </c>
      <c r="F188">
        <v>4.4002999999999997</v>
      </c>
      <c r="G188">
        <v>0.73939999999999995</v>
      </c>
      <c r="H188">
        <v>4.3986999999999998</v>
      </c>
      <c r="I188">
        <v>1</v>
      </c>
      <c r="J188">
        <v>0</v>
      </c>
      <c r="K188">
        <v>0</v>
      </c>
      <c r="L188">
        <f t="shared" si="12"/>
        <v>0</v>
      </c>
      <c r="M188">
        <f t="shared" si="13"/>
        <v>0</v>
      </c>
      <c r="N188">
        <f t="shared" si="14"/>
        <v>0</v>
      </c>
      <c r="O188">
        <f t="shared" si="15"/>
        <v>0</v>
      </c>
      <c r="P188">
        <f t="shared" si="16"/>
        <v>25</v>
      </c>
      <c r="Q188">
        <f>VLOOKUP(C188,Locs!A:C,3,0)</f>
        <v>24</v>
      </c>
      <c r="R188">
        <f>VLOOKUP(C188,Locs!A:F,6,0)</f>
        <v>0</v>
      </c>
      <c r="S188" t="s">
        <v>443</v>
      </c>
      <c r="T188">
        <v>31</v>
      </c>
    </row>
    <row r="189" spans="1:20" x14ac:dyDescent="0.45">
      <c r="A189">
        <v>183</v>
      </c>
      <c r="B189" t="str">
        <f t="shared" si="17"/>
        <v>task_id_290.dfy-3</v>
      </c>
      <c r="C189" t="s">
        <v>29</v>
      </c>
      <c r="D189">
        <v>3</v>
      </c>
      <c r="E189">
        <v>0</v>
      </c>
      <c r="F189">
        <v>6.0492999999999997</v>
      </c>
      <c r="G189">
        <v>0.73150000000000004</v>
      </c>
      <c r="H189">
        <v>6.0475000000000003</v>
      </c>
      <c r="I189">
        <v>1</v>
      </c>
      <c r="J189">
        <v>0</v>
      </c>
      <c r="K189">
        <v>0</v>
      </c>
      <c r="L189">
        <f t="shared" si="12"/>
        <v>0</v>
      </c>
      <c r="M189">
        <f t="shared" si="13"/>
        <v>0</v>
      </c>
      <c r="N189">
        <f t="shared" si="14"/>
        <v>0</v>
      </c>
      <c r="O189">
        <f t="shared" si="15"/>
        <v>0</v>
      </c>
      <c r="P189">
        <f t="shared" si="16"/>
        <v>25</v>
      </c>
      <c r="Q189">
        <f>VLOOKUP(C189,Locs!A:C,3,0)</f>
        <v>24</v>
      </c>
      <c r="R189">
        <f>VLOOKUP(C189,Locs!A:F,6,0)</f>
        <v>0</v>
      </c>
      <c r="S189" t="s">
        <v>444</v>
      </c>
      <c r="T189">
        <v>27</v>
      </c>
    </row>
    <row r="190" spans="1:20" x14ac:dyDescent="0.45">
      <c r="A190">
        <v>184</v>
      </c>
      <c r="B190" t="str">
        <f t="shared" si="17"/>
        <v>task_id_290.dfy-4</v>
      </c>
      <c r="C190" t="s">
        <v>29</v>
      </c>
      <c r="D190">
        <v>4</v>
      </c>
      <c r="E190">
        <v>0</v>
      </c>
      <c r="F190">
        <v>3.3189000000000002</v>
      </c>
      <c r="G190">
        <v>1.1899</v>
      </c>
      <c r="H190">
        <v>3.3155000000000001</v>
      </c>
      <c r="I190">
        <v>1</v>
      </c>
      <c r="J190">
        <v>0</v>
      </c>
      <c r="K190">
        <v>0</v>
      </c>
      <c r="L190">
        <f t="shared" si="12"/>
        <v>0</v>
      </c>
      <c r="M190">
        <f t="shared" si="13"/>
        <v>0</v>
      </c>
      <c r="N190">
        <f t="shared" si="14"/>
        <v>0</v>
      </c>
      <c r="O190">
        <f t="shared" si="15"/>
        <v>0</v>
      </c>
      <c r="P190">
        <f t="shared" si="16"/>
        <v>25</v>
      </c>
      <c r="Q190">
        <f>VLOOKUP(C190,Locs!A:C,3,0)</f>
        <v>24</v>
      </c>
      <c r="R190">
        <f>VLOOKUP(C190,Locs!A:F,6,0)</f>
        <v>0</v>
      </c>
      <c r="S190" t="s">
        <v>445</v>
      </c>
      <c r="T190">
        <v>24</v>
      </c>
    </row>
    <row r="191" spans="1:20" x14ac:dyDescent="0.45">
      <c r="A191">
        <v>185</v>
      </c>
      <c r="B191" t="str">
        <f t="shared" si="17"/>
        <v>task_id_290.dfy-5</v>
      </c>
      <c r="C191" t="s">
        <v>29</v>
      </c>
      <c r="D191">
        <v>5</v>
      </c>
      <c r="E191">
        <v>0</v>
      </c>
      <c r="F191">
        <v>4.4779</v>
      </c>
      <c r="G191">
        <v>1.2273000000000001</v>
      </c>
      <c r="H191">
        <v>4.4755000000000003</v>
      </c>
      <c r="I191">
        <v>1</v>
      </c>
      <c r="J191">
        <v>0</v>
      </c>
      <c r="K191">
        <v>0</v>
      </c>
      <c r="L191">
        <f t="shared" si="12"/>
        <v>0</v>
      </c>
      <c r="M191">
        <f t="shared" si="13"/>
        <v>0</v>
      </c>
      <c r="N191">
        <f t="shared" si="14"/>
        <v>0</v>
      </c>
      <c r="O191">
        <f t="shared" si="15"/>
        <v>0</v>
      </c>
      <c r="P191">
        <f t="shared" si="16"/>
        <v>25</v>
      </c>
      <c r="Q191">
        <f>VLOOKUP(C191,Locs!A:C,3,0)</f>
        <v>24</v>
      </c>
      <c r="R191">
        <f>VLOOKUP(C191,Locs!A:F,6,0)</f>
        <v>0</v>
      </c>
      <c r="S191" t="s">
        <v>446</v>
      </c>
      <c r="T191">
        <v>23</v>
      </c>
    </row>
    <row r="192" spans="1:20" x14ac:dyDescent="0.45">
      <c r="A192">
        <v>186</v>
      </c>
      <c r="B192" t="str">
        <f t="shared" si="17"/>
        <v>task_id_3.dfy-1</v>
      </c>
      <c r="C192" t="s">
        <v>30</v>
      </c>
      <c r="D192">
        <v>1</v>
      </c>
      <c r="E192">
        <v>0</v>
      </c>
      <c r="F192">
        <v>2.8025000000000002</v>
      </c>
      <c r="G192">
        <v>0.73080000000000001</v>
      </c>
      <c r="H192">
        <v>2.7816000000000001</v>
      </c>
      <c r="I192">
        <v>0</v>
      </c>
      <c r="J192">
        <v>0</v>
      </c>
      <c r="K192">
        <v>0</v>
      </c>
      <c r="L192">
        <f t="shared" si="12"/>
        <v>0</v>
      </c>
      <c r="M192">
        <f t="shared" si="13"/>
        <v>0</v>
      </c>
      <c r="N192">
        <f t="shared" si="14"/>
        <v>0</v>
      </c>
      <c r="O192">
        <f t="shared" si="15"/>
        <v>0</v>
      </c>
      <c r="P192">
        <f t="shared" si="16"/>
        <v>21</v>
      </c>
      <c r="Q192">
        <f>VLOOKUP(C192,Locs!A:C,3,0)</f>
        <v>23</v>
      </c>
      <c r="R192">
        <f>VLOOKUP(C192,Locs!A:F,6,0)</f>
        <v>2</v>
      </c>
      <c r="S192" t="s">
        <v>447</v>
      </c>
      <c r="T192">
        <v>24</v>
      </c>
    </row>
    <row r="193" spans="1:20" x14ac:dyDescent="0.45">
      <c r="A193">
        <v>187</v>
      </c>
      <c r="B193" t="str">
        <f t="shared" si="17"/>
        <v>task_id_3.dfy-2</v>
      </c>
      <c r="C193" t="s">
        <v>30</v>
      </c>
      <c r="D193">
        <v>2</v>
      </c>
      <c r="E193">
        <v>0</v>
      </c>
      <c r="F193">
        <v>2.5438999999999998</v>
      </c>
      <c r="G193">
        <v>0.71530000000000005</v>
      </c>
      <c r="H193">
        <v>2.5424000000000002</v>
      </c>
      <c r="I193">
        <v>0</v>
      </c>
      <c r="J193">
        <v>0</v>
      </c>
      <c r="K193">
        <v>0</v>
      </c>
      <c r="L193">
        <f t="shared" si="12"/>
        <v>0</v>
      </c>
      <c r="M193">
        <f t="shared" si="13"/>
        <v>0</v>
      </c>
      <c r="N193">
        <f t="shared" si="14"/>
        <v>0</v>
      </c>
      <c r="O193">
        <f t="shared" si="15"/>
        <v>0</v>
      </c>
      <c r="P193">
        <f t="shared" si="16"/>
        <v>20</v>
      </c>
      <c r="Q193">
        <f>VLOOKUP(C193,Locs!A:C,3,0)</f>
        <v>23</v>
      </c>
      <c r="R193">
        <f>VLOOKUP(C193,Locs!A:F,6,0)</f>
        <v>2</v>
      </c>
      <c r="S193" t="s">
        <v>448</v>
      </c>
      <c r="T193">
        <v>20</v>
      </c>
    </row>
    <row r="194" spans="1:20" x14ac:dyDescent="0.45">
      <c r="A194">
        <v>188</v>
      </c>
      <c r="B194" t="str">
        <f t="shared" si="17"/>
        <v>task_id_3.dfy-3</v>
      </c>
      <c r="C194" t="s">
        <v>30</v>
      </c>
      <c r="D194">
        <v>3</v>
      </c>
      <c r="E194">
        <v>0</v>
      </c>
      <c r="F194">
        <v>3.1351</v>
      </c>
      <c r="G194">
        <v>0.74009999999999998</v>
      </c>
      <c r="H194">
        <v>3.1335999999999999</v>
      </c>
      <c r="I194">
        <v>0</v>
      </c>
      <c r="J194">
        <v>0</v>
      </c>
      <c r="K194">
        <v>0</v>
      </c>
      <c r="L194">
        <f t="shared" si="12"/>
        <v>0</v>
      </c>
      <c r="M194">
        <f t="shared" si="13"/>
        <v>0</v>
      </c>
      <c r="N194">
        <f t="shared" si="14"/>
        <v>0</v>
      </c>
      <c r="O194">
        <f t="shared" si="15"/>
        <v>0</v>
      </c>
      <c r="P194">
        <f t="shared" si="16"/>
        <v>21</v>
      </c>
      <c r="Q194">
        <f>VLOOKUP(C194,Locs!A:C,3,0)</f>
        <v>23</v>
      </c>
      <c r="R194">
        <f>VLOOKUP(C194,Locs!A:F,6,0)</f>
        <v>2</v>
      </c>
      <c r="S194" t="s">
        <v>449</v>
      </c>
      <c r="T194">
        <v>20</v>
      </c>
    </row>
    <row r="195" spans="1:20" x14ac:dyDescent="0.45">
      <c r="A195">
        <v>189</v>
      </c>
      <c r="B195" t="str">
        <f t="shared" si="17"/>
        <v>task_id_3.dfy-4</v>
      </c>
      <c r="C195" t="s">
        <v>30</v>
      </c>
      <c r="D195">
        <v>4</v>
      </c>
      <c r="E195">
        <v>0</v>
      </c>
      <c r="F195">
        <v>2.2818999999999998</v>
      </c>
      <c r="G195">
        <v>1.2305999999999999</v>
      </c>
      <c r="H195">
        <v>2.2782</v>
      </c>
      <c r="I195">
        <v>0</v>
      </c>
      <c r="J195">
        <v>0</v>
      </c>
      <c r="K195">
        <v>0</v>
      </c>
      <c r="L195">
        <f t="shared" ref="L195:L258" si="18">COUNTIFS(C:C,C195,E:E,1)</f>
        <v>0</v>
      </c>
      <c r="M195">
        <f t="shared" ref="M195:M258" si="19">_xlfn.MINIFS(D:D,C:C,C195,E:E,1)</f>
        <v>0</v>
      </c>
      <c r="N195">
        <f t="shared" ref="N195:N258" si="20">CHOOSE(L195+1,0,2/3,1,1)</f>
        <v>0</v>
      </c>
      <c r="O195">
        <f t="shared" ref="O195:O258" si="21">IF(L195&gt;0,1,0)</f>
        <v>0</v>
      </c>
      <c r="P195">
        <f t="shared" ref="P195:P258" si="22">VLOOKUP(LEFT(C195,LEN(C195)-4)&amp;"_"&amp;D195&amp;"_llm.dfy",S:T,2,0)</f>
        <v>20</v>
      </c>
      <c r="Q195">
        <f>VLOOKUP(C195,Locs!A:C,3,0)</f>
        <v>23</v>
      </c>
      <c r="R195">
        <f>VLOOKUP(C195,Locs!A:F,6,0)</f>
        <v>2</v>
      </c>
      <c r="S195" t="s">
        <v>450</v>
      </c>
      <c r="T195">
        <v>19</v>
      </c>
    </row>
    <row r="196" spans="1:20" x14ac:dyDescent="0.45">
      <c r="A196">
        <v>190</v>
      </c>
      <c r="B196" t="str">
        <f t="shared" si="17"/>
        <v>task_id_3.dfy-5</v>
      </c>
      <c r="C196" t="s">
        <v>30</v>
      </c>
      <c r="D196">
        <v>5</v>
      </c>
      <c r="E196">
        <v>0</v>
      </c>
      <c r="F196">
        <v>2.2427999999999999</v>
      </c>
      <c r="G196">
        <v>1.1789000000000001</v>
      </c>
      <c r="H196">
        <v>2.2406000000000001</v>
      </c>
      <c r="I196">
        <v>0</v>
      </c>
      <c r="J196">
        <v>0</v>
      </c>
      <c r="K196">
        <v>0</v>
      </c>
      <c r="L196">
        <f t="shared" si="18"/>
        <v>0</v>
      </c>
      <c r="M196">
        <f t="shared" si="19"/>
        <v>0</v>
      </c>
      <c r="N196">
        <f t="shared" si="20"/>
        <v>0</v>
      </c>
      <c r="O196">
        <f t="shared" si="21"/>
        <v>0</v>
      </c>
      <c r="P196">
        <f t="shared" si="22"/>
        <v>20</v>
      </c>
      <c r="Q196">
        <f>VLOOKUP(C196,Locs!A:C,3,0)</f>
        <v>23</v>
      </c>
      <c r="R196">
        <f>VLOOKUP(C196,Locs!A:F,6,0)</f>
        <v>2</v>
      </c>
      <c r="S196" t="s">
        <v>451</v>
      </c>
      <c r="T196">
        <v>21</v>
      </c>
    </row>
    <row r="197" spans="1:20" x14ac:dyDescent="0.45">
      <c r="A197">
        <v>191</v>
      </c>
      <c r="B197" t="str">
        <f t="shared" si="17"/>
        <v>task_id_310.dfy-1</v>
      </c>
      <c r="C197" t="s">
        <v>31</v>
      </c>
      <c r="D197">
        <v>1</v>
      </c>
      <c r="E197">
        <v>1</v>
      </c>
      <c r="F197">
        <v>3.7875000000000001</v>
      </c>
      <c r="G197">
        <v>0.70750000000000002</v>
      </c>
      <c r="H197">
        <v>3.7660999999999998</v>
      </c>
      <c r="I197">
        <v>1</v>
      </c>
      <c r="J197">
        <v>1</v>
      </c>
      <c r="K197">
        <v>1</v>
      </c>
      <c r="L197">
        <f t="shared" si="18"/>
        <v>3</v>
      </c>
      <c r="M197">
        <f t="shared" si="19"/>
        <v>1</v>
      </c>
      <c r="N197">
        <f t="shared" si="20"/>
        <v>1</v>
      </c>
      <c r="O197">
        <f t="shared" si="21"/>
        <v>1</v>
      </c>
      <c r="P197">
        <f t="shared" si="22"/>
        <v>24</v>
      </c>
      <c r="Q197">
        <f>VLOOKUP(C197,Locs!A:C,3,0)</f>
        <v>21</v>
      </c>
      <c r="R197">
        <f>VLOOKUP(C197,Locs!A:F,6,0)</f>
        <v>0</v>
      </c>
      <c r="S197" t="s">
        <v>452</v>
      </c>
      <c r="T197">
        <v>20</v>
      </c>
    </row>
    <row r="198" spans="1:20" x14ac:dyDescent="0.45">
      <c r="A198">
        <v>192</v>
      </c>
      <c r="B198" t="str">
        <f t="shared" si="17"/>
        <v>task_id_310.dfy-2</v>
      </c>
      <c r="C198" t="s">
        <v>31</v>
      </c>
      <c r="D198">
        <v>2</v>
      </c>
      <c r="E198">
        <v>1</v>
      </c>
      <c r="F198">
        <v>3.7925</v>
      </c>
      <c r="G198">
        <v>0.73119999999999996</v>
      </c>
      <c r="H198">
        <v>3.7909000000000002</v>
      </c>
      <c r="I198">
        <v>1</v>
      </c>
      <c r="J198">
        <v>1</v>
      </c>
      <c r="K198">
        <v>1</v>
      </c>
      <c r="L198">
        <f t="shared" si="18"/>
        <v>3</v>
      </c>
      <c r="M198">
        <f t="shared" si="19"/>
        <v>1</v>
      </c>
      <c r="N198">
        <f t="shared" si="20"/>
        <v>1</v>
      </c>
      <c r="O198">
        <f t="shared" si="21"/>
        <v>1</v>
      </c>
      <c r="P198">
        <f t="shared" si="22"/>
        <v>23</v>
      </c>
      <c r="Q198">
        <f>VLOOKUP(C198,Locs!A:C,3,0)</f>
        <v>21</v>
      </c>
      <c r="R198">
        <f>VLOOKUP(C198,Locs!A:F,6,0)</f>
        <v>0</v>
      </c>
      <c r="S198" t="s">
        <v>453</v>
      </c>
      <c r="T198">
        <v>21</v>
      </c>
    </row>
    <row r="199" spans="1:20" x14ac:dyDescent="0.45">
      <c r="A199">
        <v>193</v>
      </c>
      <c r="B199" t="str">
        <f t="shared" ref="B199:B262" si="23">C199&amp;"-"&amp;D199</f>
        <v>task_id_310.dfy-3</v>
      </c>
      <c r="C199" t="s">
        <v>31</v>
      </c>
      <c r="D199">
        <v>3</v>
      </c>
      <c r="E199">
        <v>1</v>
      </c>
      <c r="F199">
        <v>3.2265999999999999</v>
      </c>
      <c r="G199">
        <v>0.6804</v>
      </c>
      <c r="H199">
        <v>3.2250999999999999</v>
      </c>
      <c r="I199">
        <v>1</v>
      </c>
      <c r="J199">
        <v>1</v>
      </c>
      <c r="K199">
        <v>1</v>
      </c>
      <c r="L199">
        <f t="shared" si="18"/>
        <v>3</v>
      </c>
      <c r="M199">
        <f t="shared" si="19"/>
        <v>1</v>
      </c>
      <c r="N199">
        <f t="shared" si="20"/>
        <v>1</v>
      </c>
      <c r="O199">
        <f t="shared" si="21"/>
        <v>1</v>
      </c>
      <c r="P199">
        <f t="shared" si="22"/>
        <v>24</v>
      </c>
      <c r="Q199">
        <f>VLOOKUP(C199,Locs!A:C,3,0)</f>
        <v>21</v>
      </c>
      <c r="R199">
        <f>VLOOKUP(C199,Locs!A:F,6,0)</f>
        <v>0</v>
      </c>
      <c r="S199" t="s">
        <v>1062</v>
      </c>
      <c r="T199">
        <v>20</v>
      </c>
    </row>
    <row r="200" spans="1:20" x14ac:dyDescent="0.45">
      <c r="A200">
        <v>194</v>
      </c>
      <c r="B200" t="str">
        <f t="shared" si="23"/>
        <v>task_id_399.dfy-1</v>
      </c>
      <c r="C200" t="s">
        <v>32</v>
      </c>
      <c r="D200">
        <v>1</v>
      </c>
      <c r="E200">
        <v>1</v>
      </c>
      <c r="F200">
        <v>4.1704999999999997</v>
      </c>
      <c r="G200">
        <v>0.72660000000000002</v>
      </c>
      <c r="H200">
        <v>4.1479999999999997</v>
      </c>
      <c r="I200">
        <v>1</v>
      </c>
      <c r="J200">
        <v>1</v>
      </c>
      <c r="K200">
        <v>1</v>
      </c>
      <c r="L200">
        <f t="shared" si="18"/>
        <v>3</v>
      </c>
      <c r="M200">
        <f t="shared" si="19"/>
        <v>1</v>
      </c>
      <c r="N200">
        <f t="shared" si="20"/>
        <v>1</v>
      </c>
      <c r="O200">
        <f t="shared" si="21"/>
        <v>1</v>
      </c>
      <c r="P200">
        <f t="shared" si="22"/>
        <v>20</v>
      </c>
      <c r="Q200">
        <f>VLOOKUP(C200,Locs!A:C,3,0)</f>
        <v>19</v>
      </c>
      <c r="R200">
        <f>VLOOKUP(C200,Locs!A:F,6,0)</f>
        <v>0</v>
      </c>
      <c r="S200" t="s">
        <v>1063</v>
      </c>
      <c r="T200">
        <v>20</v>
      </c>
    </row>
    <row r="201" spans="1:20" x14ac:dyDescent="0.45">
      <c r="A201">
        <v>195</v>
      </c>
      <c r="B201" t="str">
        <f t="shared" si="23"/>
        <v>task_id_399.dfy-2</v>
      </c>
      <c r="C201" t="s">
        <v>32</v>
      </c>
      <c r="D201">
        <v>2</v>
      </c>
      <c r="E201">
        <v>1</v>
      </c>
      <c r="F201">
        <v>3.4498000000000002</v>
      </c>
      <c r="G201">
        <v>0.74029999999999996</v>
      </c>
      <c r="H201">
        <v>3.448</v>
      </c>
      <c r="I201">
        <v>1</v>
      </c>
      <c r="J201">
        <v>1</v>
      </c>
      <c r="K201">
        <v>1</v>
      </c>
      <c r="L201">
        <f t="shared" si="18"/>
        <v>3</v>
      </c>
      <c r="M201">
        <f t="shared" si="19"/>
        <v>1</v>
      </c>
      <c r="N201">
        <f t="shared" si="20"/>
        <v>1</v>
      </c>
      <c r="O201">
        <f t="shared" si="21"/>
        <v>1</v>
      </c>
      <c r="P201">
        <f t="shared" si="22"/>
        <v>20</v>
      </c>
      <c r="Q201">
        <f>VLOOKUP(C201,Locs!A:C,3,0)</f>
        <v>19</v>
      </c>
      <c r="R201">
        <f>VLOOKUP(C201,Locs!A:F,6,0)</f>
        <v>0</v>
      </c>
      <c r="S201" t="s">
        <v>454</v>
      </c>
      <c r="T201">
        <v>40</v>
      </c>
    </row>
    <row r="202" spans="1:20" x14ac:dyDescent="0.45">
      <c r="A202">
        <v>196</v>
      </c>
      <c r="B202" t="str">
        <f t="shared" si="23"/>
        <v>task_id_399.dfy-3</v>
      </c>
      <c r="C202" t="s">
        <v>32</v>
      </c>
      <c r="D202">
        <v>3</v>
      </c>
      <c r="E202">
        <v>1</v>
      </c>
      <c r="F202">
        <v>3.3025000000000002</v>
      </c>
      <c r="G202">
        <v>0.7359</v>
      </c>
      <c r="H202">
        <v>3.2945000000000002</v>
      </c>
      <c r="I202">
        <v>1</v>
      </c>
      <c r="J202">
        <v>1</v>
      </c>
      <c r="K202">
        <v>1</v>
      </c>
      <c r="L202">
        <f t="shared" si="18"/>
        <v>3</v>
      </c>
      <c r="M202">
        <f t="shared" si="19"/>
        <v>1</v>
      </c>
      <c r="N202">
        <f t="shared" si="20"/>
        <v>1</v>
      </c>
      <c r="O202">
        <f t="shared" si="21"/>
        <v>1</v>
      </c>
      <c r="P202">
        <f t="shared" si="22"/>
        <v>19</v>
      </c>
      <c r="Q202">
        <f>VLOOKUP(C202,Locs!A:C,3,0)</f>
        <v>19</v>
      </c>
      <c r="R202">
        <f>VLOOKUP(C202,Locs!A:F,6,0)</f>
        <v>0</v>
      </c>
      <c r="S202" t="s">
        <v>455</v>
      </c>
      <c r="T202">
        <v>40</v>
      </c>
    </row>
    <row r="203" spans="1:20" x14ac:dyDescent="0.45">
      <c r="A203">
        <v>197</v>
      </c>
      <c r="B203" t="str">
        <f t="shared" si="23"/>
        <v>task_id_401.dfy-1</v>
      </c>
      <c r="C203" t="s">
        <v>33</v>
      </c>
      <c r="D203">
        <v>1</v>
      </c>
      <c r="E203">
        <v>0</v>
      </c>
      <c r="F203">
        <v>6.2762000000000002</v>
      </c>
      <c r="G203">
        <v>1.6820999999999999</v>
      </c>
      <c r="H203">
        <v>6.2557</v>
      </c>
      <c r="I203">
        <v>1</v>
      </c>
      <c r="J203">
        <v>0</v>
      </c>
      <c r="K203">
        <v>0</v>
      </c>
      <c r="L203">
        <f t="shared" si="18"/>
        <v>0</v>
      </c>
      <c r="M203">
        <f t="shared" si="19"/>
        <v>0</v>
      </c>
      <c r="N203">
        <f t="shared" si="20"/>
        <v>0</v>
      </c>
      <c r="O203">
        <f t="shared" si="21"/>
        <v>0</v>
      </c>
      <c r="P203">
        <f t="shared" si="22"/>
        <v>40</v>
      </c>
      <c r="Q203">
        <f>VLOOKUP(C203,Locs!A:C,3,0)</f>
        <v>42</v>
      </c>
      <c r="R203">
        <f>VLOOKUP(C203,Locs!A:F,6,0)</f>
        <v>4</v>
      </c>
      <c r="S203" t="s">
        <v>456</v>
      </c>
      <c r="T203">
        <v>40</v>
      </c>
    </row>
    <row r="204" spans="1:20" x14ac:dyDescent="0.45">
      <c r="A204">
        <v>198</v>
      </c>
      <c r="B204" t="str">
        <f t="shared" si="23"/>
        <v>task_id_401.dfy-2</v>
      </c>
      <c r="C204" t="s">
        <v>33</v>
      </c>
      <c r="D204">
        <v>2</v>
      </c>
      <c r="E204">
        <v>0</v>
      </c>
      <c r="F204">
        <v>7.2798999999999996</v>
      </c>
      <c r="G204">
        <v>1.7102999999999999</v>
      </c>
      <c r="H204">
        <v>7.2786</v>
      </c>
      <c r="I204">
        <v>-1</v>
      </c>
      <c r="J204">
        <v>0</v>
      </c>
      <c r="K204">
        <v>0</v>
      </c>
      <c r="L204">
        <f t="shared" si="18"/>
        <v>0</v>
      </c>
      <c r="M204">
        <f t="shared" si="19"/>
        <v>0</v>
      </c>
      <c r="N204">
        <f t="shared" si="20"/>
        <v>0</v>
      </c>
      <c r="O204">
        <f t="shared" si="21"/>
        <v>0</v>
      </c>
      <c r="P204">
        <f t="shared" si="22"/>
        <v>40</v>
      </c>
      <c r="Q204">
        <f>VLOOKUP(C204,Locs!A:C,3,0)</f>
        <v>42</v>
      </c>
      <c r="R204">
        <f>VLOOKUP(C204,Locs!A:F,6,0)</f>
        <v>4</v>
      </c>
      <c r="S204" t="s">
        <v>731</v>
      </c>
      <c r="T204">
        <v>40</v>
      </c>
    </row>
    <row r="205" spans="1:20" x14ac:dyDescent="0.45">
      <c r="A205">
        <v>199</v>
      </c>
      <c r="B205" t="str">
        <f t="shared" si="23"/>
        <v>task_id_401.dfy-3</v>
      </c>
      <c r="C205" t="s">
        <v>33</v>
      </c>
      <c r="D205">
        <v>3</v>
      </c>
      <c r="E205">
        <v>0</v>
      </c>
      <c r="F205">
        <v>7.8178000000000001</v>
      </c>
      <c r="G205">
        <v>1.6682999999999999</v>
      </c>
      <c r="H205">
        <v>7.8158000000000003</v>
      </c>
      <c r="I205">
        <v>-1</v>
      </c>
      <c r="J205">
        <v>0</v>
      </c>
      <c r="K205">
        <v>0</v>
      </c>
      <c r="L205">
        <f t="shared" si="18"/>
        <v>0</v>
      </c>
      <c r="M205">
        <f t="shared" si="19"/>
        <v>0</v>
      </c>
      <c r="N205">
        <f t="shared" si="20"/>
        <v>0</v>
      </c>
      <c r="O205">
        <f t="shared" si="21"/>
        <v>0</v>
      </c>
      <c r="P205">
        <f t="shared" si="22"/>
        <v>40</v>
      </c>
      <c r="Q205">
        <f>VLOOKUP(C205,Locs!A:C,3,0)</f>
        <v>42</v>
      </c>
      <c r="R205">
        <f>VLOOKUP(C205,Locs!A:F,6,0)</f>
        <v>4</v>
      </c>
      <c r="S205" t="s">
        <v>732</v>
      </c>
      <c r="T205">
        <v>43</v>
      </c>
    </row>
    <row r="206" spans="1:20" x14ac:dyDescent="0.45">
      <c r="A206">
        <v>200</v>
      </c>
      <c r="B206" t="str">
        <f t="shared" si="23"/>
        <v>task_id_401.dfy-4</v>
      </c>
      <c r="C206" t="s">
        <v>33</v>
      </c>
      <c r="D206">
        <v>4</v>
      </c>
      <c r="E206">
        <v>0</v>
      </c>
      <c r="F206">
        <v>4.6443000000000003</v>
      </c>
      <c r="G206">
        <v>2.2725</v>
      </c>
      <c r="H206">
        <v>4.6402000000000001</v>
      </c>
      <c r="I206">
        <v>-1</v>
      </c>
      <c r="J206">
        <v>0</v>
      </c>
      <c r="K206">
        <v>0</v>
      </c>
      <c r="L206">
        <f t="shared" si="18"/>
        <v>0</v>
      </c>
      <c r="M206">
        <f t="shared" si="19"/>
        <v>0</v>
      </c>
      <c r="N206">
        <f t="shared" si="20"/>
        <v>0</v>
      </c>
      <c r="O206">
        <f t="shared" si="21"/>
        <v>0</v>
      </c>
      <c r="P206">
        <f t="shared" si="22"/>
        <v>40</v>
      </c>
      <c r="Q206">
        <f>VLOOKUP(C206,Locs!A:C,3,0)</f>
        <v>42</v>
      </c>
      <c r="R206">
        <f>VLOOKUP(C206,Locs!A:F,6,0)</f>
        <v>4</v>
      </c>
      <c r="S206" t="s">
        <v>457</v>
      </c>
      <c r="T206">
        <v>28</v>
      </c>
    </row>
    <row r="207" spans="1:20" x14ac:dyDescent="0.45">
      <c r="A207">
        <v>201</v>
      </c>
      <c r="B207" t="str">
        <f t="shared" si="23"/>
        <v>task_id_401.dfy-5</v>
      </c>
      <c r="C207" t="s">
        <v>33</v>
      </c>
      <c r="D207">
        <v>5</v>
      </c>
      <c r="E207">
        <v>0</v>
      </c>
      <c r="F207">
        <v>4.8411999999999997</v>
      </c>
      <c r="G207">
        <v>2.2503000000000002</v>
      </c>
      <c r="H207">
        <v>4.8266999999999998</v>
      </c>
      <c r="I207">
        <v>-1</v>
      </c>
      <c r="J207">
        <v>0</v>
      </c>
      <c r="K207">
        <v>0</v>
      </c>
      <c r="L207">
        <f t="shared" si="18"/>
        <v>0</v>
      </c>
      <c r="M207">
        <f t="shared" si="19"/>
        <v>0</v>
      </c>
      <c r="N207">
        <f t="shared" si="20"/>
        <v>0</v>
      </c>
      <c r="O207">
        <f t="shared" si="21"/>
        <v>0</v>
      </c>
      <c r="P207">
        <f t="shared" si="22"/>
        <v>43</v>
      </c>
      <c r="Q207">
        <f>VLOOKUP(C207,Locs!A:C,3,0)</f>
        <v>42</v>
      </c>
      <c r="R207">
        <f>VLOOKUP(C207,Locs!A:F,6,0)</f>
        <v>4</v>
      </c>
      <c r="S207" t="s">
        <v>458</v>
      </c>
      <c r="T207">
        <v>28</v>
      </c>
    </row>
    <row r="208" spans="1:20" x14ac:dyDescent="0.45">
      <c r="A208">
        <v>202</v>
      </c>
      <c r="B208" t="str">
        <f t="shared" si="23"/>
        <v>task_id_414.dfy-1</v>
      </c>
      <c r="C208" t="s">
        <v>34</v>
      </c>
      <c r="D208">
        <v>1</v>
      </c>
      <c r="E208">
        <v>0</v>
      </c>
      <c r="F208">
        <v>3.3344</v>
      </c>
      <c r="G208">
        <v>0.83109999999999995</v>
      </c>
      <c r="H208">
        <v>3.3119000000000001</v>
      </c>
      <c r="I208">
        <v>1</v>
      </c>
      <c r="J208">
        <v>0</v>
      </c>
      <c r="K208">
        <v>0</v>
      </c>
      <c r="L208">
        <f t="shared" si="18"/>
        <v>0</v>
      </c>
      <c r="M208">
        <f t="shared" si="19"/>
        <v>0</v>
      </c>
      <c r="N208">
        <f t="shared" si="20"/>
        <v>0</v>
      </c>
      <c r="O208">
        <f t="shared" si="21"/>
        <v>0</v>
      </c>
      <c r="P208">
        <f t="shared" si="22"/>
        <v>28</v>
      </c>
      <c r="Q208">
        <f>VLOOKUP(C208,Locs!A:C,3,0)</f>
        <v>28</v>
      </c>
      <c r="R208">
        <f>VLOOKUP(C208,Locs!A:F,6,0)</f>
        <v>1</v>
      </c>
      <c r="S208" t="s">
        <v>459</v>
      </c>
      <c r="T208">
        <v>28</v>
      </c>
    </row>
    <row r="209" spans="1:20" x14ac:dyDescent="0.45">
      <c r="A209">
        <v>203</v>
      </c>
      <c r="B209" t="str">
        <f t="shared" si="23"/>
        <v>task_id_414.dfy-2</v>
      </c>
      <c r="C209" t="s">
        <v>34</v>
      </c>
      <c r="D209">
        <v>2</v>
      </c>
      <c r="E209">
        <v>0</v>
      </c>
      <c r="F209">
        <v>3.8733</v>
      </c>
      <c r="G209">
        <v>0.74529999999999996</v>
      </c>
      <c r="H209">
        <v>3.8712</v>
      </c>
      <c r="I209">
        <v>1</v>
      </c>
      <c r="J209">
        <v>0</v>
      </c>
      <c r="K209">
        <v>0</v>
      </c>
      <c r="L209">
        <f t="shared" si="18"/>
        <v>0</v>
      </c>
      <c r="M209">
        <f t="shared" si="19"/>
        <v>0</v>
      </c>
      <c r="N209">
        <f t="shared" si="20"/>
        <v>0</v>
      </c>
      <c r="O209">
        <f t="shared" si="21"/>
        <v>0</v>
      </c>
      <c r="P209">
        <f t="shared" si="22"/>
        <v>28</v>
      </c>
      <c r="Q209">
        <f>VLOOKUP(C209,Locs!A:C,3,0)</f>
        <v>28</v>
      </c>
      <c r="R209">
        <f>VLOOKUP(C209,Locs!A:F,6,0)</f>
        <v>1</v>
      </c>
      <c r="S209" t="s">
        <v>1129</v>
      </c>
      <c r="T209">
        <v>28</v>
      </c>
    </row>
    <row r="210" spans="1:20" x14ac:dyDescent="0.45">
      <c r="A210">
        <v>204</v>
      </c>
      <c r="B210" t="str">
        <f t="shared" si="23"/>
        <v>task_id_414.dfy-3</v>
      </c>
      <c r="C210" t="s">
        <v>34</v>
      </c>
      <c r="D210">
        <v>3</v>
      </c>
      <c r="E210">
        <v>0</v>
      </c>
      <c r="F210">
        <v>3.9525999999999999</v>
      </c>
      <c r="G210">
        <v>0.76929999999999998</v>
      </c>
      <c r="H210">
        <v>3.9502999999999999</v>
      </c>
      <c r="I210">
        <v>1</v>
      </c>
      <c r="J210">
        <v>0</v>
      </c>
      <c r="K210">
        <v>0</v>
      </c>
      <c r="L210">
        <f t="shared" si="18"/>
        <v>0</v>
      </c>
      <c r="M210">
        <f t="shared" si="19"/>
        <v>0</v>
      </c>
      <c r="N210">
        <f t="shared" si="20"/>
        <v>0</v>
      </c>
      <c r="O210">
        <f t="shared" si="21"/>
        <v>0</v>
      </c>
      <c r="P210">
        <f t="shared" si="22"/>
        <v>28</v>
      </c>
      <c r="Q210">
        <f>VLOOKUP(C210,Locs!A:C,3,0)</f>
        <v>28</v>
      </c>
      <c r="R210">
        <f>VLOOKUP(C210,Locs!A:F,6,0)</f>
        <v>1</v>
      </c>
      <c r="S210" t="s">
        <v>1130</v>
      </c>
      <c r="T210">
        <v>28</v>
      </c>
    </row>
    <row r="211" spans="1:20" x14ac:dyDescent="0.45">
      <c r="A211">
        <v>205</v>
      </c>
      <c r="B211" t="str">
        <f t="shared" si="23"/>
        <v>task_id_414.dfy-4</v>
      </c>
      <c r="C211" t="s">
        <v>34</v>
      </c>
      <c r="D211">
        <v>4</v>
      </c>
      <c r="E211">
        <v>0</v>
      </c>
      <c r="F211">
        <v>3.2961999999999998</v>
      </c>
      <c r="G211">
        <v>1.1816</v>
      </c>
      <c r="H211">
        <v>3.2730999999999999</v>
      </c>
      <c r="I211">
        <v>1</v>
      </c>
      <c r="J211">
        <v>0</v>
      </c>
      <c r="K211">
        <v>0</v>
      </c>
      <c r="L211">
        <f t="shared" si="18"/>
        <v>0</v>
      </c>
      <c r="M211">
        <f t="shared" si="19"/>
        <v>0</v>
      </c>
      <c r="N211">
        <f t="shared" si="20"/>
        <v>0</v>
      </c>
      <c r="O211">
        <f t="shared" si="21"/>
        <v>0</v>
      </c>
      <c r="P211">
        <f t="shared" si="22"/>
        <v>28</v>
      </c>
      <c r="Q211">
        <f>VLOOKUP(C211,Locs!A:C,3,0)</f>
        <v>28</v>
      </c>
      <c r="R211">
        <f>VLOOKUP(C211,Locs!A:F,6,0)</f>
        <v>1</v>
      </c>
      <c r="S211" t="s">
        <v>460</v>
      </c>
      <c r="T211">
        <v>30</v>
      </c>
    </row>
    <row r="212" spans="1:20" x14ac:dyDescent="0.45">
      <c r="A212">
        <v>206</v>
      </c>
      <c r="B212" t="str">
        <f t="shared" si="23"/>
        <v>task_id_414.dfy-5</v>
      </c>
      <c r="C212" t="s">
        <v>34</v>
      </c>
      <c r="D212">
        <v>5</v>
      </c>
      <c r="E212">
        <v>0</v>
      </c>
      <c r="F212">
        <v>2.6880999999999999</v>
      </c>
      <c r="G212">
        <v>1.1717</v>
      </c>
      <c r="H212">
        <v>2.6810999999999998</v>
      </c>
      <c r="I212">
        <v>1</v>
      </c>
      <c r="J212">
        <v>0</v>
      </c>
      <c r="K212">
        <v>0</v>
      </c>
      <c r="L212">
        <f t="shared" si="18"/>
        <v>0</v>
      </c>
      <c r="M212">
        <f t="shared" si="19"/>
        <v>0</v>
      </c>
      <c r="N212">
        <f t="shared" si="20"/>
        <v>0</v>
      </c>
      <c r="O212">
        <f t="shared" si="21"/>
        <v>0</v>
      </c>
      <c r="P212">
        <f t="shared" si="22"/>
        <v>28</v>
      </c>
      <c r="Q212">
        <f>VLOOKUP(C212,Locs!A:C,3,0)</f>
        <v>28</v>
      </c>
      <c r="R212">
        <f>VLOOKUP(C212,Locs!A:F,6,0)</f>
        <v>1</v>
      </c>
      <c r="S212" t="s">
        <v>461</v>
      </c>
      <c r="T212">
        <v>30</v>
      </c>
    </row>
    <row r="213" spans="1:20" x14ac:dyDescent="0.45">
      <c r="A213">
        <v>207</v>
      </c>
      <c r="B213" t="str">
        <f t="shared" si="23"/>
        <v>task_id_424.dfy-1</v>
      </c>
      <c r="C213" t="s">
        <v>35</v>
      </c>
      <c r="D213">
        <v>1</v>
      </c>
      <c r="E213">
        <v>1</v>
      </c>
      <c r="F213">
        <v>3.5798999999999999</v>
      </c>
      <c r="G213">
        <v>1.6476</v>
      </c>
      <c r="H213">
        <v>3.5577999999999999</v>
      </c>
      <c r="I213">
        <v>1</v>
      </c>
      <c r="J213">
        <v>1</v>
      </c>
      <c r="K213">
        <v>1</v>
      </c>
      <c r="L213">
        <f t="shared" si="18"/>
        <v>3</v>
      </c>
      <c r="M213">
        <f t="shared" si="19"/>
        <v>1</v>
      </c>
      <c r="N213">
        <f t="shared" si="20"/>
        <v>1</v>
      </c>
      <c r="O213">
        <f t="shared" si="21"/>
        <v>1</v>
      </c>
      <c r="P213">
        <f t="shared" si="22"/>
        <v>30</v>
      </c>
      <c r="Q213">
        <f>VLOOKUP(C213,Locs!A:C,3,0)</f>
        <v>29</v>
      </c>
      <c r="R213">
        <f>VLOOKUP(C213,Locs!A:F,6,0)</f>
        <v>0</v>
      </c>
      <c r="S213" t="s">
        <v>462</v>
      </c>
      <c r="T213">
        <v>30</v>
      </c>
    </row>
    <row r="214" spans="1:20" x14ac:dyDescent="0.45">
      <c r="A214">
        <v>208</v>
      </c>
      <c r="B214" t="str">
        <f t="shared" si="23"/>
        <v>task_id_424.dfy-2</v>
      </c>
      <c r="C214" t="s">
        <v>35</v>
      </c>
      <c r="D214">
        <v>2</v>
      </c>
      <c r="E214">
        <v>1</v>
      </c>
      <c r="F214">
        <v>4.056</v>
      </c>
      <c r="G214">
        <v>1.6516999999999999</v>
      </c>
      <c r="H214">
        <v>4.0545999999999998</v>
      </c>
      <c r="I214">
        <v>1</v>
      </c>
      <c r="J214">
        <v>1</v>
      </c>
      <c r="K214">
        <v>1</v>
      </c>
      <c r="L214">
        <f t="shared" si="18"/>
        <v>3</v>
      </c>
      <c r="M214">
        <f t="shared" si="19"/>
        <v>1</v>
      </c>
      <c r="N214">
        <f t="shared" si="20"/>
        <v>1</v>
      </c>
      <c r="O214">
        <f t="shared" si="21"/>
        <v>1</v>
      </c>
      <c r="P214">
        <f t="shared" si="22"/>
        <v>30</v>
      </c>
      <c r="Q214">
        <f>VLOOKUP(C214,Locs!A:C,3,0)</f>
        <v>29</v>
      </c>
      <c r="R214">
        <f>VLOOKUP(C214,Locs!A:F,6,0)</f>
        <v>0</v>
      </c>
      <c r="S214" t="s">
        <v>463</v>
      </c>
      <c r="T214">
        <v>35</v>
      </c>
    </row>
    <row r="215" spans="1:20" x14ac:dyDescent="0.45">
      <c r="A215">
        <v>209</v>
      </c>
      <c r="B215" t="str">
        <f t="shared" si="23"/>
        <v>task_id_424.dfy-3</v>
      </c>
      <c r="C215" t="s">
        <v>35</v>
      </c>
      <c r="D215">
        <v>3</v>
      </c>
      <c r="E215">
        <v>1</v>
      </c>
      <c r="F215">
        <v>4.5677000000000003</v>
      </c>
      <c r="G215">
        <v>1.6571</v>
      </c>
      <c r="H215">
        <v>4.5662000000000003</v>
      </c>
      <c r="I215">
        <v>1</v>
      </c>
      <c r="J215">
        <v>1</v>
      </c>
      <c r="K215">
        <v>1</v>
      </c>
      <c r="L215">
        <f t="shared" si="18"/>
        <v>3</v>
      </c>
      <c r="M215">
        <f t="shared" si="19"/>
        <v>1</v>
      </c>
      <c r="N215">
        <f t="shared" si="20"/>
        <v>1</v>
      </c>
      <c r="O215">
        <f t="shared" si="21"/>
        <v>1</v>
      </c>
      <c r="P215">
        <f t="shared" si="22"/>
        <v>30</v>
      </c>
      <c r="Q215">
        <f>VLOOKUP(C215,Locs!A:C,3,0)</f>
        <v>29</v>
      </c>
      <c r="R215">
        <f>VLOOKUP(C215,Locs!A:F,6,0)</f>
        <v>0</v>
      </c>
      <c r="S215" t="s">
        <v>464</v>
      </c>
      <c r="T215">
        <v>28</v>
      </c>
    </row>
    <row r="216" spans="1:20" x14ac:dyDescent="0.45">
      <c r="A216">
        <v>210</v>
      </c>
      <c r="B216" t="str">
        <f t="shared" si="23"/>
        <v>task_id_426.dfy-1</v>
      </c>
      <c r="C216" t="s">
        <v>36</v>
      </c>
      <c r="D216">
        <v>1</v>
      </c>
      <c r="E216">
        <v>0</v>
      </c>
      <c r="F216">
        <v>6.8059000000000003</v>
      </c>
      <c r="G216">
        <v>607.51390000000004</v>
      </c>
      <c r="H216">
        <v>6.7857000000000003</v>
      </c>
      <c r="I216">
        <v>0</v>
      </c>
      <c r="J216">
        <v>0</v>
      </c>
      <c r="K216">
        <v>0</v>
      </c>
      <c r="L216">
        <f t="shared" si="18"/>
        <v>0</v>
      </c>
      <c r="M216">
        <f t="shared" si="19"/>
        <v>0</v>
      </c>
      <c r="N216">
        <f t="shared" si="20"/>
        <v>0</v>
      </c>
      <c r="O216">
        <f t="shared" si="21"/>
        <v>0</v>
      </c>
      <c r="P216">
        <f t="shared" si="22"/>
        <v>35</v>
      </c>
      <c r="Q216">
        <f>VLOOKUP(C216,Locs!A:C,3,0)</f>
        <v>33</v>
      </c>
      <c r="R216">
        <f>VLOOKUP(C216,Locs!A:F,6,0)</f>
        <v>2</v>
      </c>
      <c r="S216" t="s">
        <v>465</v>
      </c>
      <c r="T216">
        <v>31</v>
      </c>
    </row>
    <row r="217" spans="1:20" x14ac:dyDescent="0.45">
      <c r="A217">
        <v>211</v>
      </c>
      <c r="B217" t="str">
        <f t="shared" si="23"/>
        <v>task_id_426.dfy-2</v>
      </c>
      <c r="C217" t="s">
        <v>36</v>
      </c>
      <c r="D217">
        <v>2</v>
      </c>
      <c r="E217">
        <v>0</v>
      </c>
      <c r="F217">
        <v>3.9799000000000002</v>
      </c>
      <c r="G217">
        <v>1.7431000000000001</v>
      </c>
      <c r="H217">
        <v>3.9779</v>
      </c>
      <c r="I217">
        <v>0</v>
      </c>
      <c r="J217">
        <v>0</v>
      </c>
      <c r="K217">
        <v>0</v>
      </c>
      <c r="L217">
        <f t="shared" si="18"/>
        <v>0</v>
      </c>
      <c r="M217">
        <f t="shared" si="19"/>
        <v>0</v>
      </c>
      <c r="N217">
        <f t="shared" si="20"/>
        <v>0</v>
      </c>
      <c r="O217">
        <f t="shared" si="21"/>
        <v>0</v>
      </c>
      <c r="P217">
        <f t="shared" si="22"/>
        <v>28</v>
      </c>
      <c r="Q217">
        <f>VLOOKUP(C217,Locs!A:C,3,0)</f>
        <v>33</v>
      </c>
      <c r="R217">
        <f>VLOOKUP(C217,Locs!A:F,6,0)</f>
        <v>2</v>
      </c>
      <c r="S217" t="s">
        <v>816</v>
      </c>
      <c r="T217">
        <v>33</v>
      </c>
    </row>
    <row r="218" spans="1:20" x14ac:dyDescent="0.45">
      <c r="A218">
        <v>212</v>
      </c>
      <c r="B218" t="str">
        <f t="shared" si="23"/>
        <v>task_id_426.dfy-3</v>
      </c>
      <c r="C218" t="s">
        <v>36</v>
      </c>
      <c r="D218">
        <v>3</v>
      </c>
      <c r="E218">
        <v>0</v>
      </c>
      <c r="F218">
        <v>6.4985999999999997</v>
      </c>
      <c r="G218">
        <v>1.7465999999999999</v>
      </c>
      <c r="H218">
        <v>6.4958</v>
      </c>
      <c r="I218">
        <v>0</v>
      </c>
      <c r="J218">
        <v>0</v>
      </c>
      <c r="K218">
        <v>0</v>
      </c>
      <c r="L218">
        <f t="shared" si="18"/>
        <v>0</v>
      </c>
      <c r="M218">
        <f t="shared" si="19"/>
        <v>0</v>
      </c>
      <c r="N218">
        <f t="shared" si="20"/>
        <v>0</v>
      </c>
      <c r="O218">
        <f t="shared" si="21"/>
        <v>0</v>
      </c>
      <c r="P218">
        <f t="shared" si="22"/>
        <v>31</v>
      </c>
      <c r="Q218">
        <f>VLOOKUP(C218,Locs!A:C,3,0)</f>
        <v>33</v>
      </c>
      <c r="R218">
        <f>VLOOKUP(C218,Locs!A:F,6,0)</f>
        <v>2</v>
      </c>
      <c r="S218" t="s">
        <v>817</v>
      </c>
      <c r="T218">
        <v>29</v>
      </c>
    </row>
    <row r="219" spans="1:20" x14ac:dyDescent="0.45">
      <c r="A219">
        <v>213</v>
      </c>
      <c r="B219" t="str">
        <f t="shared" si="23"/>
        <v>task_id_426.dfy-4</v>
      </c>
      <c r="C219" t="s">
        <v>36</v>
      </c>
      <c r="D219">
        <v>4</v>
      </c>
      <c r="E219">
        <v>0</v>
      </c>
      <c r="F219">
        <v>5.1226000000000003</v>
      </c>
      <c r="G219">
        <v>2.2898000000000001</v>
      </c>
      <c r="H219">
        <v>5.1143999999999998</v>
      </c>
      <c r="I219">
        <v>0</v>
      </c>
      <c r="J219">
        <v>0</v>
      </c>
      <c r="K219">
        <v>0</v>
      </c>
      <c r="L219">
        <f t="shared" si="18"/>
        <v>0</v>
      </c>
      <c r="M219">
        <f t="shared" si="19"/>
        <v>0</v>
      </c>
      <c r="N219">
        <f t="shared" si="20"/>
        <v>0</v>
      </c>
      <c r="O219">
        <f t="shared" si="21"/>
        <v>0</v>
      </c>
      <c r="P219">
        <f t="shared" si="22"/>
        <v>33</v>
      </c>
      <c r="Q219">
        <f>VLOOKUP(C219,Locs!A:C,3,0)</f>
        <v>33</v>
      </c>
      <c r="R219">
        <f>VLOOKUP(C219,Locs!A:F,6,0)</f>
        <v>2</v>
      </c>
      <c r="S219" t="s">
        <v>466</v>
      </c>
      <c r="T219">
        <v>32</v>
      </c>
    </row>
    <row r="220" spans="1:20" x14ac:dyDescent="0.45">
      <c r="A220">
        <v>214</v>
      </c>
      <c r="B220" t="str">
        <f t="shared" si="23"/>
        <v>task_id_426.dfy-5</v>
      </c>
      <c r="C220" t="s">
        <v>36</v>
      </c>
      <c r="D220">
        <v>5</v>
      </c>
      <c r="E220">
        <v>0</v>
      </c>
      <c r="F220">
        <v>3.8721000000000001</v>
      </c>
      <c r="G220">
        <v>2.3088000000000002</v>
      </c>
      <c r="H220">
        <v>3.8694999999999999</v>
      </c>
      <c r="I220">
        <v>0</v>
      </c>
      <c r="J220">
        <v>0</v>
      </c>
      <c r="K220">
        <v>0</v>
      </c>
      <c r="L220">
        <f t="shared" si="18"/>
        <v>0</v>
      </c>
      <c r="M220">
        <f t="shared" si="19"/>
        <v>0</v>
      </c>
      <c r="N220">
        <f t="shared" si="20"/>
        <v>0</v>
      </c>
      <c r="O220">
        <f t="shared" si="21"/>
        <v>0</v>
      </c>
      <c r="P220">
        <f t="shared" si="22"/>
        <v>29</v>
      </c>
      <c r="Q220">
        <f>VLOOKUP(C220,Locs!A:C,3,0)</f>
        <v>33</v>
      </c>
      <c r="R220">
        <f>VLOOKUP(C220,Locs!A:F,6,0)</f>
        <v>2</v>
      </c>
      <c r="S220" t="s">
        <v>467</v>
      </c>
      <c r="T220">
        <v>36</v>
      </c>
    </row>
    <row r="221" spans="1:20" x14ac:dyDescent="0.45">
      <c r="A221">
        <v>215</v>
      </c>
      <c r="B221" t="str">
        <f t="shared" si="23"/>
        <v>task_id_431.dfy-1</v>
      </c>
      <c r="C221" t="s">
        <v>37</v>
      </c>
      <c r="D221">
        <v>1</v>
      </c>
      <c r="E221">
        <v>0</v>
      </c>
      <c r="F221">
        <v>6.1295999999999999</v>
      </c>
      <c r="G221">
        <v>0.91610000000000003</v>
      </c>
      <c r="H221">
        <v>6.1093000000000002</v>
      </c>
      <c r="I221">
        <v>1</v>
      </c>
      <c r="J221">
        <v>0</v>
      </c>
      <c r="K221">
        <v>0</v>
      </c>
      <c r="L221">
        <f t="shared" si="18"/>
        <v>0</v>
      </c>
      <c r="M221">
        <f t="shared" si="19"/>
        <v>0</v>
      </c>
      <c r="N221">
        <f t="shared" si="20"/>
        <v>0</v>
      </c>
      <c r="O221">
        <f t="shared" si="21"/>
        <v>0</v>
      </c>
      <c r="P221">
        <f t="shared" si="22"/>
        <v>32</v>
      </c>
      <c r="Q221">
        <f>VLOOKUP(C221,Locs!A:C,3,0)</f>
        <v>37</v>
      </c>
      <c r="R221">
        <f>VLOOKUP(C221,Locs!A:F,6,0)</f>
        <v>6</v>
      </c>
      <c r="S221" t="s">
        <v>468</v>
      </c>
      <c r="T221">
        <v>34</v>
      </c>
    </row>
    <row r="222" spans="1:20" x14ac:dyDescent="0.45">
      <c r="A222">
        <v>216</v>
      </c>
      <c r="B222" t="str">
        <f t="shared" si="23"/>
        <v>task_id_431.dfy-2</v>
      </c>
      <c r="C222" t="s">
        <v>37</v>
      </c>
      <c r="D222">
        <v>2</v>
      </c>
      <c r="E222">
        <v>0</v>
      </c>
      <c r="F222">
        <v>5.5419999999999998</v>
      </c>
      <c r="G222">
        <v>0.89570000000000005</v>
      </c>
      <c r="H222">
        <v>5.54</v>
      </c>
      <c r="I222">
        <v>1</v>
      </c>
      <c r="J222">
        <v>0</v>
      </c>
      <c r="K222">
        <v>0</v>
      </c>
      <c r="L222">
        <f t="shared" si="18"/>
        <v>0</v>
      </c>
      <c r="M222">
        <f t="shared" si="19"/>
        <v>0</v>
      </c>
      <c r="N222">
        <f t="shared" si="20"/>
        <v>0</v>
      </c>
      <c r="O222">
        <f t="shared" si="21"/>
        <v>0</v>
      </c>
      <c r="P222">
        <f t="shared" si="22"/>
        <v>36</v>
      </c>
      <c r="Q222">
        <f>VLOOKUP(C222,Locs!A:C,3,0)</f>
        <v>37</v>
      </c>
      <c r="R222">
        <f>VLOOKUP(C222,Locs!A:F,6,0)</f>
        <v>6</v>
      </c>
      <c r="S222" t="s">
        <v>1143</v>
      </c>
      <c r="T222">
        <v>32</v>
      </c>
    </row>
    <row r="223" spans="1:20" x14ac:dyDescent="0.45">
      <c r="A223">
        <v>217</v>
      </c>
      <c r="B223" t="str">
        <f t="shared" si="23"/>
        <v>task_id_431.dfy-3</v>
      </c>
      <c r="C223" t="s">
        <v>37</v>
      </c>
      <c r="D223">
        <v>3</v>
      </c>
      <c r="E223">
        <v>0</v>
      </c>
      <c r="F223">
        <v>4.4032999999999998</v>
      </c>
      <c r="G223">
        <v>0.90920000000000001</v>
      </c>
      <c r="H223">
        <v>4.4010999999999996</v>
      </c>
      <c r="I223">
        <v>1</v>
      </c>
      <c r="J223">
        <v>0</v>
      </c>
      <c r="K223">
        <v>0</v>
      </c>
      <c r="L223">
        <f t="shared" si="18"/>
        <v>0</v>
      </c>
      <c r="M223">
        <f t="shared" si="19"/>
        <v>0</v>
      </c>
      <c r="N223">
        <f t="shared" si="20"/>
        <v>0</v>
      </c>
      <c r="O223">
        <f t="shared" si="21"/>
        <v>0</v>
      </c>
      <c r="P223">
        <f t="shared" si="22"/>
        <v>34</v>
      </c>
      <c r="Q223">
        <f>VLOOKUP(C223,Locs!A:C,3,0)</f>
        <v>37</v>
      </c>
      <c r="R223">
        <f>VLOOKUP(C223,Locs!A:F,6,0)</f>
        <v>6</v>
      </c>
      <c r="S223" t="s">
        <v>1144</v>
      </c>
      <c r="T223">
        <v>34</v>
      </c>
    </row>
    <row r="224" spans="1:20" x14ac:dyDescent="0.45">
      <c r="A224">
        <v>218</v>
      </c>
      <c r="B224" t="str">
        <f t="shared" si="23"/>
        <v>task_id_431.dfy-4</v>
      </c>
      <c r="C224" t="s">
        <v>37</v>
      </c>
      <c r="D224">
        <v>4</v>
      </c>
      <c r="E224">
        <v>0</v>
      </c>
      <c r="F224">
        <v>4.3305999999999996</v>
      </c>
      <c r="G224">
        <v>1.2779</v>
      </c>
      <c r="H224">
        <v>4.3254000000000001</v>
      </c>
      <c r="I224">
        <v>1</v>
      </c>
      <c r="J224">
        <v>0</v>
      </c>
      <c r="K224">
        <v>0</v>
      </c>
      <c r="L224">
        <f t="shared" si="18"/>
        <v>0</v>
      </c>
      <c r="M224">
        <f t="shared" si="19"/>
        <v>0</v>
      </c>
      <c r="N224">
        <f t="shared" si="20"/>
        <v>0</v>
      </c>
      <c r="O224">
        <f t="shared" si="21"/>
        <v>0</v>
      </c>
      <c r="P224">
        <f t="shared" si="22"/>
        <v>32</v>
      </c>
      <c r="Q224">
        <f>VLOOKUP(C224,Locs!A:C,3,0)</f>
        <v>37</v>
      </c>
      <c r="R224">
        <f>VLOOKUP(C224,Locs!A:F,6,0)</f>
        <v>6</v>
      </c>
      <c r="S224" t="s">
        <v>469</v>
      </c>
      <c r="T224">
        <v>19</v>
      </c>
    </row>
    <row r="225" spans="1:20" x14ac:dyDescent="0.45">
      <c r="A225">
        <v>219</v>
      </c>
      <c r="B225" t="str">
        <f t="shared" si="23"/>
        <v>task_id_431.dfy-5</v>
      </c>
      <c r="C225" t="s">
        <v>37</v>
      </c>
      <c r="D225">
        <v>5</v>
      </c>
      <c r="E225">
        <v>0</v>
      </c>
      <c r="F225">
        <v>4.5496999999999996</v>
      </c>
      <c r="G225">
        <v>1.3445</v>
      </c>
      <c r="H225">
        <v>4.5448000000000004</v>
      </c>
      <c r="I225">
        <v>0</v>
      </c>
      <c r="J225">
        <v>0</v>
      </c>
      <c r="K225">
        <v>0</v>
      </c>
      <c r="L225">
        <f t="shared" si="18"/>
        <v>0</v>
      </c>
      <c r="M225">
        <f t="shared" si="19"/>
        <v>0</v>
      </c>
      <c r="N225">
        <f t="shared" si="20"/>
        <v>0</v>
      </c>
      <c r="O225">
        <f t="shared" si="21"/>
        <v>0</v>
      </c>
      <c r="P225">
        <f t="shared" si="22"/>
        <v>34</v>
      </c>
      <c r="Q225">
        <f>VLOOKUP(C225,Locs!A:C,3,0)</f>
        <v>37</v>
      </c>
      <c r="R225">
        <f>VLOOKUP(C225,Locs!A:F,6,0)</f>
        <v>6</v>
      </c>
      <c r="S225" t="s">
        <v>470</v>
      </c>
      <c r="T225">
        <v>19</v>
      </c>
    </row>
    <row r="226" spans="1:20" x14ac:dyDescent="0.45">
      <c r="A226">
        <v>220</v>
      </c>
      <c r="B226" t="str">
        <f t="shared" si="23"/>
        <v>task_id_433.dfy-1</v>
      </c>
      <c r="C226" t="s">
        <v>38</v>
      </c>
      <c r="D226">
        <v>1</v>
      </c>
      <c r="E226">
        <v>0</v>
      </c>
      <c r="F226">
        <v>2.8969</v>
      </c>
      <c r="G226">
        <v>0.81420000000000003</v>
      </c>
      <c r="H226">
        <v>2.8717999999999999</v>
      </c>
      <c r="I226">
        <v>1</v>
      </c>
      <c r="J226">
        <v>0</v>
      </c>
      <c r="K226">
        <v>0</v>
      </c>
      <c r="L226">
        <f t="shared" si="18"/>
        <v>0</v>
      </c>
      <c r="M226">
        <f t="shared" si="19"/>
        <v>0</v>
      </c>
      <c r="N226">
        <f t="shared" si="20"/>
        <v>0</v>
      </c>
      <c r="O226">
        <f t="shared" si="21"/>
        <v>0</v>
      </c>
      <c r="P226">
        <f t="shared" si="22"/>
        <v>19</v>
      </c>
      <c r="Q226">
        <f>VLOOKUP(C226,Locs!A:C,3,0)</f>
        <v>20</v>
      </c>
      <c r="R226">
        <f>VLOOKUP(C226,Locs!A:F,6,0)</f>
        <v>1</v>
      </c>
      <c r="S226" t="s">
        <v>471</v>
      </c>
      <c r="T226">
        <v>19</v>
      </c>
    </row>
    <row r="227" spans="1:20" x14ac:dyDescent="0.45">
      <c r="A227">
        <v>221</v>
      </c>
      <c r="B227" t="str">
        <f t="shared" si="23"/>
        <v>task_id_433.dfy-2</v>
      </c>
      <c r="C227" t="s">
        <v>38</v>
      </c>
      <c r="D227">
        <v>2</v>
      </c>
      <c r="E227">
        <v>0</v>
      </c>
      <c r="F227">
        <v>4.0857000000000001</v>
      </c>
      <c r="G227">
        <v>0.84209999999999996</v>
      </c>
      <c r="H227">
        <v>4.0835999999999997</v>
      </c>
      <c r="I227">
        <v>1</v>
      </c>
      <c r="J227">
        <v>0</v>
      </c>
      <c r="K227">
        <v>0</v>
      </c>
      <c r="L227">
        <f t="shared" si="18"/>
        <v>0</v>
      </c>
      <c r="M227">
        <f t="shared" si="19"/>
        <v>0</v>
      </c>
      <c r="N227">
        <f t="shared" si="20"/>
        <v>0</v>
      </c>
      <c r="O227">
        <f t="shared" si="21"/>
        <v>0</v>
      </c>
      <c r="P227">
        <f t="shared" si="22"/>
        <v>19</v>
      </c>
      <c r="Q227">
        <f>VLOOKUP(C227,Locs!A:C,3,0)</f>
        <v>20</v>
      </c>
      <c r="R227">
        <f>VLOOKUP(C227,Locs!A:F,6,0)</f>
        <v>1</v>
      </c>
      <c r="S227" t="s">
        <v>734</v>
      </c>
      <c r="T227">
        <v>19</v>
      </c>
    </row>
    <row r="228" spans="1:20" x14ac:dyDescent="0.45">
      <c r="A228">
        <v>222</v>
      </c>
      <c r="B228" t="str">
        <f t="shared" si="23"/>
        <v>task_id_433.dfy-3</v>
      </c>
      <c r="C228" t="s">
        <v>38</v>
      </c>
      <c r="D228">
        <v>3</v>
      </c>
      <c r="E228">
        <v>0</v>
      </c>
      <c r="F228">
        <v>2.3649</v>
      </c>
      <c r="G228">
        <v>0.7923</v>
      </c>
      <c r="H228">
        <v>2.3628999999999998</v>
      </c>
      <c r="I228">
        <v>1</v>
      </c>
      <c r="J228">
        <v>0</v>
      </c>
      <c r="K228">
        <v>0</v>
      </c>
      <c r="L228">
        <f t="shared" si="18"/>
        <v>0</v>
      </c>
      <c r="M228">
        <f t="shared" si="19"/>
        <v>0</v>
      </c>
      <c r="N228">
        <f t="shared" si="20"/>
        <v>0</v>
      </c>
      <c r="O228">
        <f t="shared" si="21"/>
        <v>0</v>
      </c>
      <c r="P228">
        <f t="shared" si="22"/>
        <v>19</v>
      </c>
      <c r="Q228">
        <f>VLOOKUP(C228,Locs!A:C,3,0)</f>
        <v>20</v>
      </c>
      <c r="R228">
        <f>VLOOKUP(C228,Locs!A:F,6,0)</f>
        <v>1</v>
      </c>
      <c r="S228" t="s">
        <v>735</v>
      </c>
      <c r="T228">
        <v>19</v>
      </c>
    </row>
    <row r="229" spans="1:20" x14ac:dyDescent="0.45">
      <c r="A229">
        <v>223</v>
      </c>
      <c r="B229" t="str">
        <f t="shared" si="23"/>
        <v>task_id_433.dfy-4</v>
      </c>
      <c r="C229" t="s">
        <v>38</v>
      </c>
      <c r="D229">
        <v>4</v>
      </c>
      <c r="E229">
        <v>0</v>
      </c>
      <c r="F229">
        <v>1.917</v>
      </c>
      <c r="G229">
        <v>1.2712000000000001</v>
      </c>
      <c r="H229">
        <v>1.9118999999999999</v>
      </c>
      <c r="I229">
        <v>1</v>
      </c>
      <c r="J229">
        <v>0</v>
      </c>
      <c r="K229">
        <v>0</v>
      </c>
      <c r="L229">
        <f t="shared" si="18"/>
        <v>0</v>
      </c>
      <c r="M229">
        <f t="shared" si="19"/>
        <v>0</v>
      </c>
      <c r="N229">
        <f t="shared" si="20"/>
        <v>0</v>
      </c>
      <c r="O229">
        <f t="shared" si="21"/>
        <v>0</v>
      </c>
      <c r="P229">
        <f t="shared" si="22"/>
        <v>19</v>
      </c>
      <c r="Q229">
        <f>VLOOKUP(C229,Locs!A:C,3,0)</f>
        <v>20</v>
      </c>
      <c r="R229">
        <f>VLOOKUP(C229,Locs!A:F,6,0)</f>
        <v>1</v>
      </c>
      <c r="S229" t="s">
        <v>472</v>
      </c>
      <c r="T229">
        <v>30</v>
      </c>
    </row>
    <row r="230" spans="1:20" x14ac:dyDescent="0.45">
      <c r="A230">
        <v>224</v>
      </c>
      <c r="B230" t="str">
        <f t="shared" si="23"/>
        <v>task_id_433.dfy-5</v>
      </c>
      <c r="C230" t="s">
        <v>38</v>
      </c>
      <c r="D230">
        <v>5</v>
      </c>
      <c r="E230">
        <v>0</v>
      </c>
      <c r="F230">
        <v>1.7431000000000001</v>
      </c>
      <c r="G230">
        <v>1.1904999999999999</v>
      </c>
      <c r="H230">
        <v>1.7408999999999999</v>
      </c>
      <c r="I230">
        <v>1</v>
      </c>
      <c r="J230">
        <v>0</v>
      </c>
      <c r="K230">
        <v>0</v>
      </c>
      <c r="L230">
        <f t="shared" si="18"/>
        <v>0</v>
      </c>
      <c r="M230">
        <f t="shared" si="19"/>
        <v>0</v>
      </c>
      <c r="N230">
        <f t="shared" si="20"/>
        <v>0</v>
      </c>
      <c r="O230">
        <f t="shared" si="21"/>
        <v>0</v>
      </c>
      <c r="P230">
        <f t="shared" si="22"/>
        <v>19</v>
      </c>
      <c r="Q230">
        <f>VLOOKUP(C230,Locs!A:C,3,0)</f>
        <v>20</v>
      </c>
      <c r="R230">
        <f>VLOOKUP(C230,Locs!A:F,6,0)</f>
        <v>1</v>
      </c>
      <c r="S230" t="s">
        <v>473</v>
      </c>
      <c r="T230">
        <v>26</v>
      </c>
    </row>
    <row r="231" spans="1:20" x14ac:dyDescent="0.45">
      <c r="A231">
        <v>225</v>
      </c>
      <c r="B231" t="str">
        <f t="shared" si="23"/>
        <v>task_id_436.dfy-1</v>
      </c>
      <c r="C231" t="s">
        <v>39</v>
      </c>
      <c r="D231">
        <v>1</v>
      </c>
      <c r="E231">
        <v>0</v>
      </c>
      <c r="F231">
        <v>6.1782000000000004</v>
      </c>
      <c r="G231">
        <v>0.93200000000000005</v>
      </c>
      <c r="H231">
        <v>6.1570999999999998</v>
      </c>
      <c r="I231">
        <v>0</v>
      </c>
      <c r="J231">
        <v>0</v>
      </c>
      <c r="K231">
        <v>0</v>
      </c>
      <c r="L231">
        <f t="shared" si="18"/>
        <v>0</v>
      </c>
      <c r="M231">
        <f t="shared" si="19"/>
        <v>0</v>
      </c>
      <c r="N231">
        <f t="shared" si="20"/>
        <v>0</v>
      </c>
      <c r="O231">
        <f t="shared" si="21"/>
        <v>0</v>
      </c>
      <c r="P231">
        <f t="shared" si="22"/>
        <v>30</v>
      </c>
      <c r="Q231">
        <f>VLOOKUP(C231,Locs!A:C,3,0)</f>
        <v>30</v>
      </c>
      <c r="R231">
        <f>VLOOKUP(C231,Locs!A:F,6,0)</f>
        <v>2</v>
      </c>
      <c r="S231" t="s">
        <v>474</v>
      </c>
      <c r="T231">
        <v>32</v>
      </c>
    </row>
    <row r="232" spans="1:20" x14ac:dyDescent="0.45">
      <c r="A232">
        <v>226</v>
      </c>
      <c r="B232" t="str">
        <f t="shared" si="23"/>
        <v>task_id_436.dfy-2</v>
      </c>
      <c r="C232" t="s">
        <v>39</v>
      </c>
      <c r="D232">
        <v>2</v>
      </c>
      <c r="E232">
        <v>0</v>
      </c>
      <c r="F232">
        <v>6.5106999999999999</v>
      </c>
      <c r="G232">
        <v>0.95450000000000002</v>
      </c>
      <c r="H232">
        <v>6.5088999999999997</v>
      </c>
      <c r="I232">
        <v>0</v>
      </c>
      <c r="J232">
        <v>0</v>
      </c>
      <c r="K232">
        <v>0</v>
      </c>
      <c r="L232">
        <f t="shared" si="18"/>
        <v>0</v>
      </c>
      <c r="M232">
        <f t="shared" si="19"/>
        <v>0</v>
      </c>
      <c r="N232">
        <f t="shared" si="20"/>
        <v>0</v>
      </c>
      <c r="O232">
        <f t="shared" si="21"/>
        <v>0</v>
      </c>
      <c r="P232">
        <f t="shared" si="22"/>
        <v>26</v>
      </c>
      <c r="Q232">
        <f>VLOOKUP(C232,Locs!A:C,3,0)</f>
        <v>30</v>
      </c>
      <c r="R232">
        <f>VLOOKUP(C232,Locs!A:F,6,0)</f>
        <v>2</v>
      </c>
      <c r="S232" t="s">
        <v>818</v>
      </c>
      <c r="T232">
        <v>26</v>
      </c>
    </row>
    <row r="233" spans="1:20" x14ac:dyDescent="0.45">
      <c r="A233">
        <v>227</v>
      </c>
      <c r="B233" t="str">
        <f t="shared" si="23"/>
        <v>task_id_436.dfy-3</v>
      </c>
      <c r="C233" t="s">
        <v>39</v>
      </c>
      <c r="D233">
        <v>3</v>
      </c>
      <c r="E233">
        <v>0</v>
      </c>
      <c r="F233">
        <v>5.8593000000000002</v>
      </c>
      <c r="G233">
        <v>63.899700000000003</v>
      </c>
      <c r="H233">
        <v>5.8571999999999997</v>
      </c>
      <c r="I233">
        <v>0</v>
      </c>
      <c r="J233">
        <v>0</v>
      </c>
      <c r="K233">
        <v>0</v>
      </c>
      <c r="L233">
        <f t="shared" si="18"/>
        <v>0</v>
      </c>
      <c r="M233">
        <f t="shared" si="19"/>
        <v>0</v>
      </c>
      <c r="N233">
        <f t="shared" si="20"/>
        <v>0</v>
      </c>
      <c r="O233">
        <f t="shared" si="21"/>
        <v>0</v>
      </c>
      <c r="P233">
        <f t="shared" si="22"/>
        <v>32</v>
      </c>
      <c r="Q233">
        <f>VLOOKUP(C233,Locs!A:C,3,0)</f>
        <v>30</v>
      </c>
      <c r="R233">
        <f>VLOOKUP(C233,Locs!A:F,6,0)</f>
        <v>2</v>
      </c>
      <c r="S233" t="s">
        <v>819</v>
      </c>
      <c r="T233">
        <v>23</v>
      </c>
    </row>
    <row r="234" spans="1:20" x14ac:dyDescent="0.45">
      <c r="A234">
        <v>228</v>
      </c>
      <c r="B234" t="str">
        <f t="shared" si="23"/>
        <v>task_id_436.dfy-4</v>
      </c>
      <c r="C234" t="s">
        <v>39</v>
      </c>
      <c r="D234">
        <v>4</v>
      </c>
      <c r="E234">
        <v>0</v>
      </c>
      <c r="F234">
        <v>3.1246999999999998</v>
      </c>
      <c r="G234">
        <v>1.3078000000000001</v>
      </c>
      <c r="H234">
        <v>3.1162000000000001</v>
      </c>
      <c r="I234">
        <v>0</v>
      </c>
      <c r="J234">
        <v>0</v>
      </c>
      <c r="K234">
        <v>0</v>
      </c>
      <c r="L234">
        <f t="shared" si="18"/>
        <v>0</v>
      </c>
      <c r="M234">
        <f t="shared" si="19"/>
        <v>0</v>
      </c>
      <c r="N234">
        <f t="shared" si="20"/>
        <v>0</v>
      </c>
      <c r="O234">
        <f t="shared" si="21"/>
        <v>0</v>
      </c>
      <c r="P234">
        <f t="shared" si="22"/>
        <v>26</v>
      </c>
      <c r="Q234">
        <f>VLOOKUP(C234,Locs!A:C,3,0)</f>
        <v>30</v>
      </c>
      <c r="R234">
        <f>VLOOKUP(C234,Locs!A:F,6,0)</f>
        <v>2</v>
      </c>
      <c r="S234" t="s">
        <v>475</v>
      </c>
      <c r="T234">
        <v>20</v>
      </c>
    </row>
    <row r="235" spans="1:20" x14ac:dyDescent="0.45">
      <c r="A235">
        <v>229</v>
      </c>
      <c r="B235" t="str">
        <f t="shared" si="23"/>
        <v>task_id_436.dfy-5</v>
      </c>
      <c r="C235" t="s">
        <v>39</v>
      </c>
      <c r="D235">
        <v>5</v>
      </c>
      <c r="E235">
        <v>-1</v>
      </c>
      <c r="F235">
        <v>2.7616000000000001</v>
      </c>
      <c r="G235">
        <v>0.35560000000000003</v>
      </c>
      <c r="H235">
        <v>2.7593999999999999</v>
      </c>
      <c r="I235">
        <v>-1</v>
      </c>
      <c r="J235">
        <v>-1</v>
      </c>
      <c r="K235">
        <v>-1</v>
      </c>
      <c r="L235">
        <f t="shared" si="18"/>
        <v>0</v>
      </c>
      <c r="M235">
        <f t="shared" si="19"/>
        <v>0</v>
      </c>
      <c r="N235">
        <f t="shared" si="20"/>
        <v>0</v>
      </c>
      <c r="O235">
        <f t="shared" si="21"/>
        <v>0</v>
      </c>
      <c r="P235">
        <f t="shared" si="22"/>
        <v>23</v>
      </c>
      <c r="Q235">
        <f>VLOOKUP(C235,Locs!A:C,3,0)</f>
        <v>30</v>
      </c>
      <c r="R235">
        <f>VLOOKUP(C235,Locs!A:F,6,0)</f>
        <v>2</v>
      </c>
      <c r="S235" t="s">
        <v>476</v>
      </c>
      <c r="T235">
        <v>20</v>
      </c>
    </row>
    <row r="236" spans="1:20" x14ac:dyDescent="0.45">
      <c r="A236">
        <v>230</v>
      </c>
      <c r="B236" t="str">
        <f t="shared" si="23"/>
        <v>task_id_445.dfy-1</v>
      </c>
      <c r="C236" t="s">
        <v>40</v>
      </c>
      <c r="D236">
        <v>1</v>
      </c>
      <c r="E236">
        <v>1</v>
      </c>
      <c r="F236">
        <v>2.8965000000000001</v>
      </c>
      <c r="G236">
        <v>0.87339999999999995</v>
      </c>
      <c r="H236">
        <v>2.8837000000000002</v>
      </c>
      <c r="I236">
        <v>1</v>
      </c>
      <c r="J236">
        <v>1</v>
      </c>
      <c r="K236">
        <v>1</v>
      </c>
      <c r="L236">
        <f t="shared" si="18"/>
        <v>3</v>
      </c>
      <c r="M236">
        <f t="shared" si="19"/>
        <v>1</v>
      </c>
      <c r="N236">
        <f t="shared" si="20"/>
        <v>1</v>
      </c>
      <c r="O236">
        <f t="shared" si="21"/>
        <v>1</v>
      </c>
      <c r="P236">
        <f t="shared" si="22"/>
        <v>20</v>
      </c>
      <c r="Q236">
        <f>VLOOKUP(C236,Locs!A:C,3,0)</f>
        <v>19</v>
      </c>
      <c r="R236">
        <f>VLOOKUP(C236,Locs!A:F,6,0)</f>
        <v>0</v>
      </c>
      <c r="S236" t="s">
        <v>477</v>
      </c>
      <c r="T236">
        <v>20</v>
      </c>
    </row>
    <row r="237" spans="1:20" x14ac:dyDescent="0.45">
      <c r="A237">
        <v>231</v>
      </c>
      <c r="B237" t="str">
        <f t="shared" si="23"/>
        <v>task_id_445.dfy-2</v>
      </c>
      <c r="C237" t="s">
        <v>40</v>
      </c>
      <c r="D237">
        <v>2</v>
      </c>
      <c r="E237">
        <v>1</v>
      </c>
      <c r="F237">
        <v>3.0880999999999998</v>
      </c>
      <c r="G237">
        <v>0.72919999999999996</v>
      </c>
      <c r="H237">
        <v>3.0867</v>
      </c>
      <c r="I237">
        <v>1</v>
      </c>
      <c r="J237">
        <v>1</v>
      </c>
      <c r="K237">
        <v>1</v>
      </c>
      <c r="L237">
        <f t="shared" si="18"/>
        <v>3</v>
      </c>
      <c r="M237">
        <f t="shared" si="19"/>
        <v>1</v>
      </c>
      <c r="N237">
        <f t="shared" si="20"/>
        <v>1</v>
      </c>
      <c r="O237">
        <f t="shared" si="21"/>
        <v>1</v>
      </c>
      <c r="P237">
        <f t="shared" si="22"/>
        <v>20</v>
      </c>
      <c r="Q237">
        <f>VLOOKUP(C237,Locs!A:C,3,0)</f>
        <v>19</v>
      </c>
      <c r="R237">
        <f>VLOOKUP(C237,Locs!A:F,6,0)</f>
        <v>0</v>
      </c>
      <c r="S237" t="s">
        <v>478</v>
      </c>
      <c r="T237">
        <v>23</v>
      </c>
    </row>
    <row r="238" spans="1:20" x14ac:dyDescent="0.45">
      <c r="A238">
        <v>232</v>
      </c>
      <c r="B238" t="str">
        <f t="shared" si="23"/>
        <v>task_id_445.dfy-3</v>
      </c>
      <c r="C238" t="s">
        <v>40</v>
      </c>
      <c r="D238">
        <v>3</v>
      </c>
      <c r="E238">
        <v>1</v>
      </c>
      <c r="F238">
        <v>2.9060000000000001</v>
      </c>
      <c r="G238">
        <v>0.77629999999999999</v>
      </c>
      <c r="H238">
        <v>2.9045000000000001</v>
      </c>
      <c r="I238">
        <v>1</v>
      </c>
      <c r="J238">
        <v>1</v>
      </c>
      <c r="K238">
        <v>1</v>
      </c>
      <c r="L238">
        <f t="shared" si="18"/>
        <v>3</v>
      </c>
      <c r="M238">
        <f t="shared" si="19"/>
        <v>1</v>
      </c>
      <c r="N238">
        <f t="shared" si="20"/>
        <v>1</v>
      </c>
      <c r="O238">
        <f t="shared" si="21"/>
        <v>1</v>
      </c>
      <c r="P238">
        <f t="shared" si="22"/>
        <v>20</v>
      </c>
      <c r="Q238">
        <f>VLOOKUP(C238,Locs!A:C,3,0)</f>
        <v>19</v>
      </c>
      <c r="R238">
        <f>VLOOKUP(C238,Locs!A:F,6,0)</f>
        <v>0</v>
      </c>
      <c r="S238" t="s">
        <v>479</v>
      </c>
      <c r="T238">
        <v>23</v>
      </c>
    </row>
    <row r="239" spans="1:20" x14ac:dyDescent="0.45">
      <c r="A239">
        <v>233</v>
      </c>
      <c r="B239" t="str">
        <f t="shared" si="23"/>
        <v>task_id_447.dfy-1</v>
      </c>
      <c r="C239" t="s">
        <v>41</v>
      </c>
      <c r="D239">
        <v>1</v>
      </c>
      <c r="E239">
        <v>1</v>
      </c>
      <c r="F239">
        <v>3.1976</v>
      </c>
      <c r="G239">
        <v>0.88039999999999996</v>
      </c>
      <c r="H239">
        <v>3.1785000000000001</v>
      </c>
      <c r="I239">
        <v>1</v>
      </c>
      <c r="J239">
        <v>1</v>
      </c>
      <c r="K239">
        <v>1</v>
      </c>
      <c r="L239">
        <f t="shared" si="18"/>
        <v>3</v>
      </c>
      <c r="M239">
        <f t="shared" si="19"/>
        <v>1</v>
      </c>
      <c r="N239">
        <f t="shared" si="20"/>
        <v>1</v>
      </c>
      <c r="O239">
        <f t="shared" si="21"/>
        <v>1</v>
      </c>
      <c r="P239">
        <f t="shared" si="22"/>
        <v>23</v>
      </c>
      <c r="Q239">
        <f>VLOOKUP(C239,Locs!A:C,3,0)</f>
        <v>26</v>
      </c>
      <c r="R239">
        <f>VLOOKUP(C239,Locs!A:F,6,0)</f>
        <v>0</v>
      </c>
      <c r="S239" t="s">
        <v>480</v>
      </c>
      <c r="T239">
        <v>23</v>
      </c>
    </row>
    <row r="240" spans="1:20" x14ac:dyDescent="0.45">
      <c r="A240">
        <v>234</v>
      </c>
      <c r="B240" t="str">
        <f t="shared" si="23"/>
        <v>task_id_447.dfy-2</v>
      </c>
      <c r="C240" t="s">
        <v>41</v>
      </c>
      <c r="D240">
        <v>2</v>
      </c>
      <c r="E240">
        <v>1</v>
      </c>
      <c r="F240">
        <v>3.1848000000000001</v>
      </c>
      <c r="G240">
        <v>0.79579999999999995</v>
      </c>
      <c r="H240">
        <v>3.1833</v>
      </c>
      <c r="I240">
        <v>1</v>
      </c>
      <c r="J240">
        <v>1</v>
      </c>
      <c r="K240">
        <v>1</v>
      </c>
      <c r="L240">
        <f t="shared" si="18"/>
        <v>3</v>
      </c>
      <c r="M240">
        <f t="shared" si="19"/>
        <v>1</v>
      </c>
      <c r="N240">
        <f t="shared" si="20"/>
        <v>1</v>
      </c>
      <c r="O240">
        <f t="shared" si="21"/>
        <v>1</v>
      </c>
      <c r="P240">
        <f t="shared" si="22"/>
        <v>23</v>
      </c>
      <c r="Q240">
        <f>VLOOKUP(C240,Locs!A:C,3,0)</f>
        <v>26</v>
      </c>
      <c r="R240">
        <f>VLOOKUP(C240,Locs!A:F,6,0)</f>
        <v>0</v>
      </c>
      <c r="S240" t="s">
        <v>481</v>
      </c>
      <c r="T240">
        <v>23</v>
      </c>
    </row>
    <row r="241" spans="1:20" x14ac:dyDescent="0.45">
      <c r="A241">
        <v>235</v>
      </c>
      <c r="B241" t="str">
        <f t="shared" si="23"/>
        <v>task_id_447.dfy-3</v>
      </c>
      <c r="C241" t="s">
        <v>41</v>
      </c>
      <c r="D241">
        <v>3</v>
      </c>
      <c r="E241">
        <v>1</v>
      </c>
      <c r="F241">
        <v>4.1106999999999996</v>
      </c>
      <c r="G241">
        <v>0.83860000000000001</v>
      </c>
      <c r="H241">
        <v>4.109</v>
      </c>
      <c r="I241">
        <v>1</v>
      </c>
      <c r="J241">
        <v>1</v>
      </c>
      <c r="K241">
        <v>1</v>
      </c>
      <c r="L241">
        <f t="shared" si="18"/>
        <v>3</v>
      </c>
      <c r="M241">
        <f t="shared" si="19"/>
        <v>1</v>
      </c>
      <c r="N241">
        <f t="shared" si="20"/>
        <v>1</v>
      </c>
      <c r="O241">
        <f t="shared" si="21"/>
        <v>1</v>
      </c>
      <c r="P241">
        <f t="shared" si="22"/>
        <v>23</v>
      </c>
      <c r="Q241">
        <f>VLOOKUP(C241,Locs!A:C,3,0)</f>
        <v>26</v>
      </c>
      <c r="R241">
        <f>VLOOKUP(C241,Locs!A:F,6,0)</f>
        <v>0</v>
      </c>
      <c r="S241" t="s">
        <v>482</v>
      </c>
      <c r="T241">
        <v>24</v>
      </c>
    </row>
    <row r="242" spans="1:20" x14ac:dyDescent="0.45">
      <c r="A242">
        <v>236</v>
      </c>
      <c r="B242" t="str">
        <f t="shared" si="23"/>
        <v>task_id_454.dfy-1</v>
      </c>
      <c r="C242" t="s">
        <v>42</v>
      </c>
      <c r="D242">
        <v>1</v>
      </c>
      <c r="E242">
        <v>0</v>
      </c>
      <c r="F242">
        <v>3.0070000000000001</v>
      </c>
      <c r="G242">
        <v>0.87350000000000005</v>
      </c>
      <c r="H242">
        <v>2.9870999999999999</v>
      </c>
      <c r="I242">
        <v>1</v>
      </c>
      <c r="J242">
        <v>0</v>
      </c>
      <c r="K242">
        <v>0</v>
      </c>
      <c r="L242">
        <f t="shared" si="18"/>
        <v>0</v>
      </c>
      <c r="M242">
        <f t="shared" si="19"/>
        <v>0</v>
      </c>
      <c r="N242">
        <f t="shared" si="20"/>
        <v>0</v>
      </c>
      <c r="O242">
        <f t="shared" si="21"/>
        <v>0</v>
      </c>
      <c r="P242">
        <f t="shared" si="22"/>
        <v>23</v>
      </c>
      <c r="Q242">
        <f>VLOOKUP(C242,Locs!A:C,3,0)</f>
        <v>23</v>
      </c>
      <c r="R242">
        <f>VLOOKUP(C242,Locs!A:F,6,0)</f>
        <v>0</v>
      </c>
      <c r="S242" t="s">
        <v>483</v>
      </c>
      <c r="T242">
        <v>23</v>
      </c>
    </row>
    <row r="243" spans="1:20" x14ac:dyDescent="0.45">
      <c r="A243">
        <v>237</v>
      </c>
      <c r="B243" t="str">
        <f t="shared" si="23"/>
        <v>task_id_454.dfy-2</v>
      </c>
      <c r="C243" t="s">
        <v>42</v>
      </c>
      <c r="D243">
        <v>2</v>
      </c>
      <c r="E243">
        <v>0</v>
      </c>
      <c r="F243">
        <v>3.8342000000000001</v>
      </c>
      <c r="G243">
        <v>0.78959999999999997</v>
      </c>
      <c r="H243">
        <v>3.8323999999999998</v>
      </c>
      <c r="I243">
        <v>1</v>
      </c>
      <c r="J243">
        <v>0</v>
      </c>
      <c r="K243">
        <v>0</v>
      </c>
      <c r="L243">
        <f t="shared" si="18"/>
        <v>0</v>
      </c>
      <c r="M243">
        <f t="shared" si="19"/>
        <v>0</v>
      </c>
      <c r="N243">
        <f t="shared" si="20"/>
        <v>0</v>
      </c>
      <c r="O243">
        <f t="shared" si="21"/>
        <v>0</v>
      </c>
      <c r="P243">
        <f t="shared" si="22"/>
        <v>24</v>
      </c>
      <c r="Q243">
        <f>VLOOKUP(C243,Locs!A:C,3,0)</f>
        <v>23</v>
      </c>
      <c r="R243">
        <f>VLOOKUP(C243,Locs!A:F,6,0)</f>
        <v>0</v>
      </c>
      <c r="S243" t="s">
        <v>967</v>
      </c>
      <c r="T243">
        <v>23</v>
      </c>
    </row>
    <row r="244" spans="1:20" x14ac:dyDescent="0.45">
      <c r="A244">
        <v>238</v>
      </c>
      <c r="B244" t="str">
        <f t="shared" si="23"/>
        <v>task_id_454.dfy-3</v>
      </c>
      <c r="C244" t="s">
        <v>42</v>
      </c>
      <c r="D244">
        <v>3</v>
      </c>
      <c r="E244">
        <v>0</v>
      </c>
      <c r="F244">
        <v>2.6711</v>
      </c>
      <c r="G244">
        <v>0.86199999999999999</v>
      </c>
      <c r="H244">
        <v>2.6692</v>
      </c>
      <c r="I244">
        <v>1</v>
      </c>
      <c r="J244">
        <v>0</v>
      </c>
      <c r="K244">
        <v>0</v>
      </c>
      <c r="L244">
        <f t="shared" si="18"/>
        <v>0</v>
      </c>
      <c r="M244">
        <f t="shared" si="19"/>
        <v>0</v>
      </c>
      <c r="N244">
        <f t="shared" si="20"/>
        <v>0</v>
      </c>
      <c r="O244">
        <f t="shared" si="21"/>
        <v>0</v>
      </c>
      <c r="P244">
        <f t="shared" si="22"/>
        <v>23</v>
      </c>
      <c r="Q244">
        <f>VLOOKUP(C244,Locs!A:C,3,0)</f>
        <v>23</v>
      </c>
      <c r="R244">
        <f>VLOOKUP(C244,Locs!A:F,6,0)</f>
        <v>0</v>
      </c>
      <c r="S244" t="s">
        <v>968</v>
      </c>
      <c r="T244">
        <v>23</v>
      </c>
    </row>
    <row r="245" spans="1:20" x14ac:dyDescent="0.45">
      <c r="A245">
        <v>239</v>
      </c>
      <c r="B245" t="str">
        <f t="shared" si="23"/>
        <v>task_id_454.dfy-4</v>
      </c>
      <c r="C245" t="s">
        <v>42</v>
      </c>
      <c r="D245">
        <v>4</v>
      </c>
      <c r="E245">
        <v>0</v>
      </c>
      <c r="F245">
        <v>2.0234000000000001</v>
      </c>
      <c r="G245">
        <v>1.1464000000000001</v>
      </c>
      <c r="H245">
        <v>2.0099</v>
      </c>
      <c r="I245">
        <v>1</v>
      </c>
      <c r="J245">
        <v>0</v>
      </c>
      <c r="K245">
        <v>0</v>
      </c>
      <c r="L245">
        <f t="shared" si="18"/>
        <v>0</v>
      </c>
      <c r="M245">
        <f t="shared" si="19"/>
        <v>0</v>
      </c>
      <c r="N245">
        <f t="shared" si="20"/>
        <v>0</v>
      </c>
      <c r="O245">
        <f t="shared" si="21"/>
        <v>0</v>
      </c>
      <c r="P245">
        <f t="shared" si="22"/>
        <v>23</v>
      </c>
      <c r="Q245">
        <f>VLOOKUP(C245,Locs!A:C,3,0)</f>
        <v>23</v>
      </c>
      <c r="R245">
        <f>VLOOKUP(C245,Locs!A:F,6,0)</f>
        <v>0</v>
      </c>
      <c r="S245" t="s">
        <v>484</v>
      </c>
      <c r="T245">
        <v>27</v>
      </c>
    </row>
    <row r="246" spans="1:20" x14ac:dyDescent="0.45">
      <c r="A246">
        <v>240</v>
      </c>
      <c r="B246" t="str">
        <f t="shared" si="23"/>
        <v>task_id_454.dfy-5</v>
      </c>
      <c r="C246" t="s">
        <v>42</v>
      </c>
      <c r="D246">
        <v>5</v>
      </c>
      <c r="E246">
        <v>0</v>
      </c>
      <c r="F246">
        <v>2.4186000000000001</v>
      </c>
      <c r="G246">
        <v>1.1897</v>
      </c>
      <c r="H246">
        <v>2.4085000000000001</v>
      </c>
      <c r="I246">
        <v>1</v>
      </c>
      <c r="J246">
        <v>0</v>
      </c>
      <c r="K246">
        <v>0</v>
      </c>
      <c r="L246">
        <f t="shared" si="18"/>
        <v>0</v>
      </c>
      <c r="M246">
        <f t="shared" si="19"/>
        <v>0</v>
      </c>
      <c r="N246">
        <f t="shared" si="20"/>
        <v>0</v>
      </c>
      <c r="O246">
        <f t="shared" si="21"/>
        <v>0</v>
      </c>
      <c r="P246">
        <f t="shared" si="22"/>
        <v>23</v>
      </c>
      <c r="Q246">
        <f>VLOOKUP(C246,Locs!A:C,3,0)</f>
        <v>23</v>
      </c>
      <c r="R246">
        <f>VLOOKUP(C246,Locs!A:F,6,0)</f>
        <v>0</v>
      </c>
      <c r="S246" t="s">
        <v>485</v>
      </c>
      <c r="T246">
        <v>27</v>
      </c>
    </row>
    <row r="247" spans="1:20" x14ac:dyDescent="0.45">
      <c r="A247">
        <v>241</v>
      </c>
      <c r="B247" t="str">
        <f t="shared" si="23"/>
        <v>task_id_457.dfy-1</v>
      </c>
      <c r="C247" t="s">
        <v>43</v>
      </c>
      <c r="D247">
        <v>1</v>
      </c>
      <c r="E247">
        <v>1</v>
      </c>
      <c r="F247">
        <v>5.6837999999999997</v>
      </c>
      <c r="G247">
        <v>0.82740000000000002</v>
      </c>
      <c r="H247">
        <v>5.6595000000000004</v>
      </c>
      <c r="I247">
        <v>1</v>
      </c>
      <c r="J247">
        <v>1</v>
      </c>
      <c r="K247">
        <v>1</v>
      </c>
      <c r="L247">
        <f t="shared" si="18"/>
        <v>3</v>
      </c>
      <c r="M247">
        <f t="shared" si="19"/>
        <v>1</v>
      </c>
      <c r="N247">
        <f t="shared" si="20"/>
        <v>1</v>
      </c>
      <c r="O247">
        <f t="shared" si="21"/>
        <v>1</v>
      </c>
      <c r="P247">
        <f t="shared" si="22"/>
        <v>27</v>
      </c>
      <c r="Q247">
        <f>VLOOKUP(C247,Locs!A:C,3,0)</f>
        <v>26</v>
      </c>
      <c r="R247">
        <f>VLOOKUP(C247,Locs!A:F,6,0)</f>
        <v>0</v>
      </c>
      <c r="S247" t="s">
        <v>486</v>
      </c>
      <c r="T247">
        <v>27</v>
      </c>
    </row>
    <row r="248" spans="1:20" x14ac:dyDescent="0.45">
      <c r="A248">
        <v>242</v>
      </c>
      <c r="B248" t="str">
        <f t="shared" si="23"/>
        <v>task_id_457.dfy-2</v>
      </c>
      <c r="C248" t="s">
        <v>43</v>
      </c>
      <c r="D248">
        <v>2</v>
      </c>
      <c r="E248">
        <v>1</v>
      </c>
      <c r="F248">
        <v>4.0343</v>
      </c>
      <c r="G248">
        <v>0.85729999999999995</v>
      </c>
      <c r="H248">
        <v>4.0328999999999997</v>
      </c>
      <c r="I248">
        <v>1</v>
      </c>
      <c r="J248">
        <v>1</v>
      </c>
      <c r="K248">
        <v>1</v>
      </c>
      <c r="L248">
        <f t="shared" si="18"/>
        <v>3</v>
      </c>
      <c r="M248">
        <f t="shared" si="19"/>
        <v>1</v>
      </c>
      <c r="N248">
        <f t="shared" si="20"/>
        <v>1</v>
      </c>
      <c r="O248">
        <f t="shared" si="21"/>
        <v>1</v>
      </c>
      <c r="P248">
        <f t="shared" si="22"/>
        <v>27</v>
      </c>
      <c r="Q248">
        <f>VLOOKUP(C248,Locs!A:C,3,0)</f>
        <v>26</v>
      </c>
      <c r="R248">
        <f>VLOOKUP(C248,Locs!A:F,6,0)</f>
        <v>0</v>
      </c>
      <c r="S248" t="s">
        <v>487</v>
      </c>
      <c r="T248">
        <v>23</v>
      </c>
    </row>
    <row r="249" spans="1:20" x14ac:dyDescent="0.45">
      <c r="A249">
        <v>243</v>
      </c>
      <c r="B249" t="str">
        <f t="shared" si="23"/>
        <v>task_id_457.dfy-3</v>
      </c>
      <c r="C249" t="s">
        <v>43</v>
      </c>
      <c r="D249">
        <v>3</v>
      </c>
      <c r="E249">
        <v>1</v>
      </c>
      <c r="F249">
        <v>4.0728999999999997</v>
      </c>
      <c r="G249">
        <v>0.83279999999999998</v>
      </c>
      <c r="H249">
        <v>4.0716000000000001</v>
      </c>
      <c r="I249">
        <v>1</v>
      </c>
      <c r="J249">
        <v>1</v>
      </c>
      <c r="K249">
        <v>1</v>
      </c>
      <c r="L249">
        <f t="shared" si="18"/>
        <v>3</v>
      </c>
      <c r="M249">
        <f t="shared" si="19"/>
        <v>1</v>
      </c>
      <c r="N249">
        <f t="shared" si="20"/>
        <v>1</v>
      </c>
      <c r="O249">
        <f t="shared" si="21"/>
        <v>1</v>
      </c>
      <c r="P249">
        <f t="shared" si="22"/>
        <v>27</v>
      </c>
      <c r="Q249">
        <f>VLOOKUP(C249,Locs!A:C,3,0)</f>
        <v>26</v>
      </c>
      <c r="R249">
        <f>VLOOKUP(C249,Locs!A:F,6,0)</f>
        <v>0</v>
      </c>
      <c r="S249" t="s">
        <v>488</v>
      </c>
      <c r="T249">
        <v>23</v>
      </c>
    </row>
    <row r="250" spans="1:20" x14ac:dyDescent="0.45">
      <c r="A250">
        <v>244</v>
      </c>
      <c r="B250" t="str">
        <f t="shared" si="23"/>
        <v>task_id_470.dfy-1</v>
      </c>
      <c r="C250" t="s">
        <v>44</v>
      </c>
      <c r="D250">
        <v>1</v>
      </c>
      <c r="E250">
        <v>1</v>
      </c>
      <c r="F250">
        <v>3.4807999999999999</v>
      </c>
      <c r="G250">
        <v>0.79730000000000001</v>
      </c>
      <c r="H250">
        <v>3.4514999999999998</v>
      </c>
      <c r="I250">
        <v>1</v>
      </c>
      <c r="J250">
        <v>1</v>
      </c>
      <c r="K250">
        <v>1</v>
      </c>
      <c r="L250">
        <f t="shared" si="18"/>
        <v>3</v>
      </c>
      <c r="M250">
        <f t="shared" si="19"/>
        <v>1</v>
      </c>
      <c r="N250">
        <f t="shared" si="20"/>
        <v>1</v>
      </c>
      <c r="O250">
        <f t="shared" si="21"/>
        <v>1</v>
      </c>
      <c r="P250">
        <f t="shared" si="22"/>
        <v>23</v>
      </c>
      <c r="Q250">
        <f>VLOOKUP(C250,Locs!A:C,3,0)</f>
        <v>23</v>
      </c>
      <c r="R250">
        <f>VLOOKUP(C250,Locs!A:F,6,0)</f>
        <v>0</v>
      </c>
      <c r="S250" t="s">
        <v>489</v>
      </c>
      <c r="T250">
        <v>23</v>
      </c>
    </row>
    <row r="251" spans="1:20" x14ac:dyDescent="0.45">
      <c r="A251">
        <v>245</v>
      </c>
      <c r="B251" t="str">
        <f t="shared" si="23"/>
        <v>task_id_470.dfy-2</v>
      </c>
      <c r="C251" t="s">
        <v>44</v>
      </c>
      <c r="D251">
        <v>2</v>
      </c>
      <c r="E251">
        <v>1</v>
      </c>
      <c r="F251">
        <v>3.0541</v>
      </c>
      <c r="G251">
        <v>0.75970000000000004</v>
      </c>
      <c r="H251">
        <v>3.0524</v>
      </c>
      <c r="I251">
        <v>1</v>
      </c>
      <c r="J251">
        <v>1</v>
      </c>
      <c r="K251">
        <v>1</v>
      </c>
      <c r="L251">
        <f t="shared" si="18"/>
        <v>3</v>
      </c>
      <c r="M251">
        <f t="shared" si="19"/>
        <v>1</v>
      </c>
      <c r="N251">
        <f t="shared" si="20"/>
        <v>1</v>
      </c>
      <c r="O251">
        <f t="shared" si="21"/>
        <v>1</v>
      </c>
      <c r="P251">
        <f t="shared" si="22"/>
        <v>23</v>
      </c>
      <c r="Q251">
        <f>VLOOKUP(C251,Locs!A:C,3,0)</f>
        <v>23</v>
      </c>
      <c r="R251">
        <f>VLOOKUP(C251,Locs!A:F,6,0)</f>
        <v>0</v>
      </c>
      <c r="S251" t="s">
        <v>490</v>
      </c>
      <c r="T251">
        <v>27</v>
      </c>
    </row>
    <row r="252" spans="1:20" x14ac:dyDescent="0.45">
      <c r="A252">
        <v>246</v>
      </c>
      <c r="B252" t="str">
        <f t="shared" si="23"/>
        <v>task_id_470.dfy-3</v>
      </c>
      <c r="C252" t="s">
        <v>44</v>
      </c>
      <c r="D252">
        <v>3</v>
      </c>
      <c r="E252">
        <v>1</v>
      </c>
      <c r="F252">
        <v>3.3862000000000001</v>
      </c>
      <c r="G252">
        <v>0.79959999999999998</v>
      </c>
      <c r="H252">
        <v>3.3847999999999998</v>
      </c>
      <c r="I252">
        <v>1</v>
      </c>
      <c r="J252">
        <v>1</v>
      </c>
      <c r="K252">
        <v>1</v>
      </c>
      <c r="L252">
        <f t="shared" si="18"/>
        <v>3</v>
      </c>
      <c r="M252">
        <f t="shared" si="19"/>
        <v>1</v>
      </c>
      <c r="N252">
        <f t="shared" si="20"/>
        <v>1</v>
      </c>
      <c r="O252">
        <f t="shared" si="21"/>
        <v>1</v>
      </c>
      <c r="P252">
        <f t="shared" si="22"/>
        <v>23</v>
      </c>
      <c r="Q252">
        <f>VLOOKUP(C252,Locs!A:C,3,0)</f>
        <v>23</v>
      </c>
      <c r="R252">
        <f>VLOOKUP(C252,Locs!A:F,6,0)</f>
        <v>0</v>
      </c>
      <c r="S252" t="s">
        <v>491</v>
      </c>
      <c r="T252">
        <v>26</v>
      </c>
    </row>
    <row r="253" spans="1:20" x14ac:dyDescent="0.45">
      <c r="A253">
        <v>247</v>
      </c>
      <c r="B253" t="str">
        <f t="shared" si="23"/>
        <v>task_id_472.dfy-1</v>
      </c>
      <c r="C253" t="s">
        <v>45</v>
      </c>
      <c r="D253">
        <v>1</v>
      </c>
      <c r="E253">
        <v>0</v>
      </c>
      <c r="F253">
        <v>3.5562999999999998</v>
      </c>
      <c r="G253">
        <v>0.89759999999999995</v>
      </c>
      <c r="H253">
        <v>3.5367999999999999</v>
      </c>
      <c r="I253">
        <v>1</v>
      </c>
      <c r="J253">
        <v>0</v>
      </c>
      <c r="K253">
        <v>0</v>
      </c>
      <c r="L253">
        <f t="shared" si="18"/>
        <v>0</v>
      </c>
      <c r="M253">
        <f t="shared" si="19"/>
        <v>0</v>
      </c>
      <c r="N253">
        <f t="shared" si="20"/>
        <v>0</v>
      </c>
      <c r="O253">
        <f t="shared" si="21"/>
        <v>0</v>
      </c>
      <c r="P253">
        <f t="shared" si="22"/>
        <v>27</v>
      </c>
      <c r="Q253">
        <f>VLOOKUP(C253,Locs!A:C,3,0)</f>
        <v>28</v>
      </c>
      <c r="R253">
        <f>VLOOKUP(C253,Locs!A:F,6,0)</f>
        <v>2</v>
      </c>
      <c r="S253" t="s">
        <v>492</v>
      </c>
      <c r="T253">
        <v>26</v>
      </c>
    </row>
    <row r="254" spans="1:20" x14ac:dyDescent="0.45">
      <c r="A254">
        <v>248</v>
      </c>
      <c r="B254" t="str">
        <f t="shared" si="23"/>
        <v>task_id_472.dfy-2</v>
      </c>
      <c r="C254" t="s">
        <v>45</v>
      </c>
      <c r="D254">
        <v>2</v>
      </c>
      <c r="E254">
        <v>0</v>
      </c>
      <c r="F254">
        <v>3.7694000000000001</v>
      </c>
      <c r="G254">
        <v>0.82020000000000004</v>
      </c>
      <c r="H254">
        <v>3.7677</v>
      </c>
      <c r="I254">
        <v>1</v>
      </c>
      <c r="J254">
        <v>0</v>
      </c>
      <c r="K254">
        <v>0</v>
      </c>
      <c r="L254">
        <f t="shared" si="18"/>
        <v>0</v>
      </c>
      <c r="M254">
        <f t="shared" si="19"/>
        <v>0</v>
      </c>
      <c r="N254">
        <f t="shared" si="20"/>
        <v>0</v>
      </c>
      <c r="O254">
        <f t="shared" si="21"/>
        <v>0</v>
      </c>
      <c r="P254">
        <f t="shared" si="22"/>
        <v>26</v>
      </c>
      <c r="Q254">
        <f>VLOOKUP(C254,Locs!A:C,3,0)</f>
        <v>28</v>
      </c>
      <c r="R254">
        <f>VLOOKUP(C254,Locs!A:F,6,0)</f>
        <v>2</v>
      </c>
      <c r="S254" t="s">
        <v>824</v>
      </c>
      <c r="T254">
        <v>26</v>
      </c>
    </row>
    <row r="255" spans="1:20" x14ac:dyDescent="0.45">
      <c r="A255">
        <v>249</v>
      </c>
      <c r="B255" t="str">
        <f t="shared" si="23"/>
        <v>task_id_472.dfy-3</v>
      </c>
      <c r="C255" t="s">
        <v>45</v>
      </c>
      <c r="D255">
        <v>3</v>
      </c>
      <c r="E255">
        <v>0</v>
      </c>
      <c r="F255">
        <v>4.2401</v>
      </c>
      <c r="G255">
        <v>0.83630000000000004</v>
      </c>
      <c r="H255">
        <v>4.2382999999999997</v>
      </c>
      <c r="I255">
        <v>1</v>
      </c>
      <c r="J255">
        <v>0</v>
      </c>
      <c r="K255">
        <v>0</v>
      </c>
      <c r="L255">
        <f t="shared" si="18"/>
        <v>0</v>
      </c>
      <c r="M255">
        <f t="shared" si="19"/>
        <v>0</v>
      </c>
      <c r="N255">
        <f t="shared" si="20"/>
        <v>0</v>
      </c>
      <c r="O255">
        <f t="shared" si="21"/>
        <v>0</v>
      </c>
      <c r="P255">
        <f t="shared" si="22"/>
        <v>26</v>
      </c>
      <c r="Q255">
        <f>VLOOKUP(C255,Locs!A:C,3,0)</f>
        <v>28</v>
      </c>
      <c r="R255">
        <f>VLOOKUP(C255,Locs!A:F,6,0)</f>
        <v>2</v>
      </c>
      <c r="S255" t="s">
        <v>825</v>
      </c>
      <c r="T255">
        <v>27</v>
      </c>
    </row>
    <row r="256" spans="1:20" x14ac:dyDescent="0.45">
      <c r="A256">
        <v>250</v>
      </c>
      <c r="B256" t="str">
        <f t="shared" si="23"/>
        <v>task_id_472.dfy-4</v>
      </c>
      <c r="C256" t="s">
        <v>45</v>
      </c>
      <c r="D256">
        <v>4</v>
      </c>
      <c r="E256">
        <v>0</v>
      </c>
      <c r="F256">
        <v>2.6741000000000001</v>
      </c>
      <c r="G256">
        <v>1.2632000000000001</v>
      </c>
      <c r="H256">
        <v>2.6541000000000001</v>
      </c>
      <c r="I256">
        <v>1</v>
      </c>
      <c r="J256">
        <v>0</v>
      </c>
      <c r="K256">
        <v>0</v>
      </c>
      <c r="L256">
        <f t="shared" si="18"/>
        <v>0</v>
      </c>
      <c r="M256">
        <f t="shared" si="19"/>
        <v>0</v>
      </c>
      <c r="N256">
        <f t="shared" si="20"/>
        <v>0</v>
      </c>
      <c r="O256">
        <f t="shared" si="21"/>
        <v>0</v>
      </c>
      <c r="P256">
        <f t="shared" si="22"/>
        <v>26</v>
      </c>
      <c r="Q256">
        <f>VLOOKUP(C256,Locs!A:C,3,0)</f>
        <v>28</v>
      </c>
      <c r="R256">
        <f>VLOOKUP(C256,Locs!A:F,6,0)</f>
        <v>2</v>
      </c>
      <c r="S256" t="s">
        <v>493</v>
      </c>
      <c r="T256">
        <v>26</v>
      </c>
    </row>
    <row r="257" spans="1:20" x14ac:dyDescent="0.45">
      <c r="A257">
        <v>251</v>
      </c>
      <c r="B257" t="str">
        <f t="shared" si="23"/>
        <v>task_id_472.dfy-5</v>
      </c>
      <c r="C257" t="s">
        <v>45</v>
      </c>
      <c r="D257">
        <v>5</v>
      </c>
      <c r="E257">
        <v>0</v>
      </c>
      <c r="F257">
        <v>2.879</v>
      </c>
      <c r="G257">
        <v>1.3270999999999999</v>
      </c>
      <c r="H257">
        <v>2.8694999999999999</v>
      </c>
      <c r="I257">
        <v>0</v>
      </c>
      <c r="J257">
        <v>0</v>
      </c>
      <c r="K257">
        <v>0</v>
      </c>
      <c r="L257">
        <f t="shared" si="18"/>
        <v>0</v>
      </c>
      <c r="M257">
        <f t="shared" si="19"/>
        <v>0</v>
      </c>
      <c r="N257">
        <f t="shared" si="20"/>
        <v>0</v>
      </c>
      <c r="O257">
        <f t="shared" si="21"/>
        <v>0</v>
      </c>
      <c r="P257">
        <f t="shared" si="22"/>
        <v>27</v>
      </c>
      <c r="Q257">
        <f>VLOOKUP(C257,Locs!A:C,3,0)</f>
        <v>28</v>
      </c>
      <c r="R257">
        <f>VLOOKUP(C257,Locs!A:F,6,0)</f>
        <v>2</v>
      </c>
      <c r="S257" t="s">
        <v>494</v>
      </c>
      <c r="T257">
        <v>26</v>
      </c>
    </row>
    <row r="258" spans="1:20" x14ac:dyDescent="0.45">
      <c r="A258">
        <v>252</v>
      </c>
      <c r="B258" t="str">
        <f t="shared" si="23"/>
        <v>task_id_474.dfy-1</v>
      </c>
      <c r="C258" t="s">
        <v>46</v>
      </c>
      <c r="D258">
        <v>1</v>
      </c>
      <c r="E258">
        <v>1</v>
      </c>
      <c r="F258">
        <v>3.0560999999999998</v>
      </c>
      <c r="G258">
        <v>0.81769999999999998</v>
      </c>
      <c r="H258">
        <v>3.0327000000000002</v>
      </c>
      <c r="I258">
        <v>1</v>
      </c>
      <c r="J258">
        <v>1</v>
      </c>
      <c r="K258">
        <v>1</v>
      </c>
      <c r="L258">
        <f t="shared" si="18"/>
        <v>3</v>
      </c>
      <c r="M258">
        <f t="shared" si="19"/>
        <v>1</v>
      </c>
      <c r="N258">
        <f t="shared" si="20"/>
        <v>1</v>
      </c>
      <c r="O258">
        <f t="shared" si="21"/>
        <v>1</v>
      </c>
      <c r="P258">
        <f t="shared" si="22"/>
        <v>26</v>
      </c>
      <c r="Q258">
        <f>VLOOKUP(C258,Locs!A:C,3,0)</f>
        <v>26</v>
      </c>
      <c r="R258">
        <f>VLOOKUP(C258,Locs!A:F,6,0)</f>
        <v>0</v>
      </c>
      <c r="S258" t="s">
        <v>495</v>
      </c>
      <c r="T258">
        <v>25</v>
      </c>
    </row>
    <row r="259" spans="1:20" x14ac:dyDescent="0.45">
      <c r="A259">
        <v>253</v>
      </c>
      <c r="B259" t="str">
        <f t="shared" si="23"/>
        <v>task_id_474.dfy-2</v>
      </c>
      <c r="C259" t="s">
        <v>46</v>
      </c>
      <c r="D259">
        <v>2</v>
      </c>
      <c r="E259">
        <v>1</v>
      </c>
      <c r="F259">
        <v>3.2705000000000002</v>
      </c>
      <c r="G259">
        <v>0.7843</v>
      </c>
      <c r="H259">
        <v>3.2688999999999999</v>
      </c>
      <c r="I259">
        <v>1</v>
      </c>
      <c r="J259">
        <v>1</v>
      </c>
      <c r="K259">
        <v>1</v>
      </c>
      <c r="L259">
        <f t="shared" ref="L259:L322" si="24">COUNTIFS(C:C,C259,E:E,1)</f>
        <v>3</v>
      </c>
      <c r="M259">
        <f t="shared" ref="M259:M322" si="25">_xlfn.MINIFS(D:D,C:C,C259,E:E,1)</f>
        <v>1</v>
      </c>
      <c r="N259">
        <f t="shared" ref="N259:N322" si="26">CHOOSE(L259+1,0,2/3,1,1)</f>
        <v>1</v>
      </c>
      <c r="O259">
        <f t="shared" ref="O259:O322" si="27">IF(L259&gt;0,1,0)</f>
        <v>1</v>
      </c>
      <c r="P259">
        <f t="shared" ref="P259:P322" si="28">VLOOKUP(LEFT(C259,LEN(C259)-4)&amp;"_"&amp;D259&amp;"_llm.dfy",S:T,2,0)</f>
        <v>26</v>
      </c>
      <c r="Q259">
        <f>VLOOKUP(C259,Locs!A:C,3,0)</f>
        <v>26</v>
      </c>
      <c r="R259">
        <f>VLOOKUP(C259,Locs!A:F,6,0)</f>
        <v>0</v>
      </c>
      <c r="S259" t="s">
        <v>496</v>
      </c>
      <c r="T259">
        <v>33</v>
      </c>
    </row>
    <row r="260" spans="1:20" x14ac:dyDescent="0.45">
      <c r="A260">
        <v>254</v>
      </c>
      <c r="B260" t="str">
        <f t="shared" si="23"/>
        <v>task_id_474.dfy-3</v>
      </c>
      <c r="C260" t="s">
        <v>46</v>
      </c>
      <c r="D260">
        <v>3</v>
      </c>
      <c r="E260">
        <v>1</v>
      </c>
      <c r="F260">
        <v>2.7856000000000001</v>
      </c>
      <c r="G260">
        <v>0.81769999999999998</v>
      </c>
      <c r="H260">
        <v>2.7841999999999998</v>
      </c>
      <c r="I260">
        <v>1</v>
      </c>
      <c r="J260">
        <v>1</v>
      </c>
      <c r="K260">
        <v>1</v>
      </c>
      <c r="L260">
        <f t="shared" si="24"/>
        <v>3</v>
      </c>
      <c r="M260">
        <f t="shared" si="25"/>
        <v>1</v>
      </c>
      <c r="N260">
        <f t="shared" si="26"/>
        <v>1</v>
      </c>
      <c r="O260">
        <f t="shared" si="27"/>
        <v>1</v>
      </c>
      <c r="P260">
        <f t="shared" si="28"/>
        <v>25</v>
      </c>
      <c r="Q260">
        <f>VLOOKUP(C260,Locs!A:C,3,0)</f>
        <v>26</v>
      </c>
      <c r="R260">
        <f>VLOOKUP(C260,Locs!A:F,6,0)</f>
        <v>0</v>
      </c>
      <c r="S260" t="s">
        <v>497</v>
      </c>
      <c r="T260">
        <v>35</v>
      </c>
    </row>
    <row r="261" spans="1:20" x14ac:dyDescent="0.45">
      <c r="A261">
        <v>255</v>
      </c>
      <c r="B261" t="str">
        <f t="shared" si="23"/>
        <v>task_id_476.dfy-1</v>
      </c>
      <c r="C261" t="s">
        <v>47</v>
      </c>
      <c r="D261">
        <v>1</v>
      </c>
      <c r="E261">
        <v>-1</v>
      </c>
      <c r="F261">
        <v>3.4394</v>
      </c>
      <c r="G261">
        <v>0.2475</v>
      </c>
      <c r="H261">
        <v>3.4178999999999999</v>
      </c>
      <c r="I261">
        <v>-1</v>
      </c>
      <c r="J261">
        <v>-1</v>
      </c>
      <c r="K261">
        <v>-1</v>
      </c>
      <c r="L261">
        <f t="shared" si="24"/>
        <v>0</v>
      </c>
      <c r="M261">
        <f t="shared" si="25"/>
        <v>0</v>
      </c>
      <c r="N261">
        <f t="shared" si="26"/>
        <v>0</v>
      </c>
      <c r="O261">
        <f t="shared" si="27"/>
        <v>0</v>
      </c>
      <c r="P261">
        <f t="shared" si="28"/>
        <v>33</v>
      </c>
      <c r="Q261">
        <f>VLOOKUP(C261,Locs!A:C,3,0)</f>
        <v>54</v>
      </c>
      <c r="R261">
        <f>VLOOKUP(C261,Locs!A:F,6,0)</f>
        <v>2</v>
      </c>
      <c r="S261" t="s">
        <v>498</v>
      </c>
      <c r="T261">
        <v>35</v>
      </c>
    </row>
    <row r="262" spans="1:20" x14ac:dyDescent="0.45">
      <c r="A262">
        <v>256</v>
      </c>
      <c r="B262" t="str">
        <f t="shared" si="23"/>
        <v>task_id_476.dfy-2</v>
      </c>
      <c r="C262" t="s">
        <v>47</v>
      </c>
      <c r="D262">
        <v>2</v>
      </c>
      <c r="E262">
        <v>0</v>
      </c>
      <c r="F262">
        <v>4.5557999999999996</v>
      </c>
      <c r="G262">
        <v>0.9194</v>
      </c>
      <c r="H262">
        <v>4.5541999999999998</v>
      </c>
      <c r="I262">
        <v>1</v>
      </c>
      <c r="J262">
        <v>0</v>
      </c>
      <c r="K262">
        <v>0</v>
      </c>
      <c r="L262">
        <f t="shared" si="24"/>
        <v>0</v>
      </c>
      <c r="M262">
        <f t="shared" si="25"/>
        <v>0</v>
      </c>
      <c r="N262">
        <f t="shared" si="26"/>
        <v>0</v>
      </c>
      <c r="O262">
        <f t="shared" si="27"/>
        <v>0</v>
      </c>
      <c r="P262">
        <f t="shared" si="28"/>
        <v>35</v>
      </c>
      <c r="Q262">
        <f>VLOOKUP(C262,Locs!A:C,3,0)</f>
        <v>54</v>
      </c>
      <c r="R262">
        <f>VLOOKUP(C262,Locs!A:F,6,0)</f>
        <v>2</v>
      </c>
      <c r="S262" t="s">
        <v>969</v>
      </c>
      <c r="T262">
        <v>38</v>
      </c>
    </row>
    <row r="263" spans="1:20" x14ac:dyDescent="0.45">
      <c r="A263">
        <v>257</v>
      </c>
      <c r="B263" t="str">
        <f t="shared" ref="B263:B326" si="29">C263&amp;"-"&amp;D263</f>
        <v>task_id_476.dfy-3</v>
      </c>
      <c r="C263" t="s">
        <v>47</v>
      </c>
      <c r="D263">
        <v>3</v>
      </c>
      <c r="E263">
        <v>-1</v>
      </c>
      <c r="F263">
        <v>4.0854999999999997</v>
      </c>
      <c r="G263">
        <v>0.29139999999999999</v>
      </c>
      <c r="H263">
        <v>4.0837000000000003</v>
      </c>
      <c r="I263">
        <v>-1</v>
      </c>
      <c r="J263">
        <v>-1</v>
      </c>
      <c r="K263">
        <v>-1</v>
      </c>
      <c r="L263">
        <f t="shared" si="24"/>
        <v>0</v>
      </c>
      <c r="M263">
        <f t="shared" si="25"/>
        <v>0</v>
      </c>
      <c r="N263">
        <f t="shared" si="26"/>
        <v>0</v>
      </c>
      <c r="O263">
        <f t="shared" si="27"/>
        <v>0</v>
      </c>
      <c r="P263">
        <f t="shared" si="28"/>
        <v>35</v>
      </c>
      <c r="Q263">
        <f>VLOOKUP(C263,Locs!A:C,3,0)</f>
        <v>54</v>
      </c>
      <c r="R263">
        <f>VLOOKUP(C263,Locs!A:F,6,0)</f>
        <v>2</v>
      </c>
      <c r="S263" t="s">
        <v>970</v>
      </c>
      <c r="T263">
        <v>41</v>
      </c>
    </row>
    <row r="264" spans="1:20" x14ac:dyDescent="0.45">
      <c r="A264">
        <v>258</v>
      </c>
      <c r="B264" t="str">
        <f t="shared" si="29"/>
        <v>task_id_476.dfy-4</v>
      </c>
      <c r="C264" t="s">
        <v>47</v>
      </c>
      <c r="D264">
        <v>4</v>
      </c>
      <c r="E264">
        <v>0</v>
      </c>
      <c r="F264">
        <v>3.8511000000000002</v>
      </c>
      <c r="G264">
        <v>1.2754000000000001</v>
      </c>
      <c r="H264">
        <v>3.8471000000000002</v>
      </c>
      <c r="I264">
        <v>-1</v>
      </c>
      <c r="J264">
        <v>0</v>
      </c>
      <c r="K264">
        <v>0</v>
      </c>
      <c r="L264">
        <f t="shared" si="24"/>
        <v>0</v>
      </c>
      <c r="M264">
        <f t="shared" si="25"/>
        <v>0</v>
      </c>
      <c r="N264">
        <f t="shared" si="26"/>
        <v>0</v>
      </c>
      <c r="O264">
        <f t="shared" si="27"/>
        <v>0</v>
      </c>
      <c r="P264">
        <f t="shared" si="28"/>
        <v>38</v>
      </c>
      <c r="Q264">
        <f>VLOOKUP(C264,Locs!A:C,3,0)</f>
        <v>54</v>
      </c>
      <c r="R264">
        <f>VLOOKUP(C264,Locs!A:F,6,0)</f>
        <v>2</v>
      </c>
      <c r="S264" t="s">
        <v>499</v>
      </c>
      <c r="T264">
        <v>27</v>
      </c>
    </row>
    <row r="265" spans="1:20" x14ac:dyDescent="0.45">
      <c r="A265">
        <v>259</v>
      </c>
      <c r="B265" t="str">
        <f t="shared" si="29"/>
        <v>task_id_476.dfy-5</v>
      </c>
      <c r="C265" t="s">
        <v>47</v>
      </c>
      <c r="D265">
        <v>5</v>
      </c>
      <c r="E265">
        <v>0</v>
      </c>
      <c r="F265">
        <v>5.1064999999999996</v>
      </c>
      <c r="G265">
        <v>1.2995000000000001</v>
      </c>
      <c r="H265">
        <v>5.1014999999999997</v>
      </c>
      <c r="I265">
        <v>0</v>
      </c>
      <c r="J265">
        <v>0</v>
      </c>
      <c r="K265">
        <v>0</v>
      </c>
      <c r="L265">
        <f t="shared" si="24"/>
        <v>0</v>
      </c>
      <c r="M265">
        <f t="shared" si="25"/>
        <v>0</v>
      </c>
      <c r="N265">
        <f t="shared" si="26"/>
        <v>0</v>
      </c>
      <c r="O265">
        <f t="shared" si="27"/>
        <v>0</v>
      </c>
      <c r="P265">
        <f t="shared" si="28"/>
        <v>41</v>
      </c>
      <c r="Q265">
        <f>VLOOKUP(C265,Locs!A:C,3,0)</f>
        <v>54</v>
      </c>
      <c r="R265">
        <f>VLOOKUP(C265,Locs!A:F,6,0)</f>
        <v>2</v>
      </c>
      <c r="S265" t="s">
        <v>500</v>
      </c>
      <c r="T265">
        <v>27</v>
      </c>
    </row>
    <row r="266" spans="1:20" x14ac:dyDescent="0.45">
      <c r="A266">
        <v>260</v>
      </c>
      <c r="B266" t="str">
        <f t="shared" si="29"/>
        <v>task_id_477.dfy-1</v>
      </c>
      <c r="C266" t="s">
        <v>48</v>
      </c>
      <c r="D266">
        <v>1</v>
      </c>
      <c r="E266">
        <v>1</v>
      </c>
      <c r="F266">
        <v>3.6968999999999999</v>
      </c>
      <c r="G266">
        <v>1.6963999999999999</v>
      </c>
      <c r="H266">
        <v>3.6745999999999999</v>
      </c>
      <c r="I266">
        <v>1</v>
      </c>
      <c r="J266">
        <v>1</v>
      </c>
      <c r="K266">
        <v>1</v>
      </c>
      <c r="L266">
        <f t="shared" si="24"/>
        <v>3</v>
      </c>
      <c r="M266">
        <f t="shared" si="25"/>
        <v>1</v>
      </c>
      <c r="N266">
        <f t="shared" si="26"/>
        <v>1</v>
      </c>
      <c r="O266">
        <f t="shared" si="27"/>
        <v>1</v>
      </c>
      <c r="P266">
        <f t="shared" si="28"/>
        <v>27</v>
      </c>
      <c r="Q266">
        <f>VLOOKUP(C266,Locs!A:C,3,0)</f>
        <v>27</v>
      </c>
      <c r="R266">
        <f>VLOOKUP(C266,Locs!A:F,6,0)</f>
        <v>0</v>
      </c>
      <c r="S266" t="s">
        <v>501</v>
      </c>
      <c r="T266">
        <v>27</v>
      </c>
    </row>
    <row r="267" spans="1:20" x14ac:dyDescent="0.45">
      <c r="A267">
        <v>261</v>
      </c>
      <c r="B267" t="str">
        <f t="shared" si="29"/>
        <v>task_id_477.dfy-2</v>
      </c>
      <c r="C267" t="s">
        <v>48</v>
      </c>
      <c r="D267">
        <v>2</v>
      </c>
      <c r="E267">
        <v>1</v>
      </c>
      <c r="F267">
        <v>3.5049999999999999</v>
      </c>
      <c r="G267">
        <v>1.6745000000000001</v>
      </c>
      <c r="H267">
        <v>3.5034999999999998</v>
      </c>
      <c r="I267">
        <v>1</v>
      </c>
      <c r="J267">
        <v>1</v>
      </c>
      <c r="K267">
        <v>1</v>
      </c>
      <c r="L267">
        <f t="shared" si="24"/>
        <v>3</v>
      </c>
      <c r="M267">
        <f t="shared" si="25"/>
        <v>1</v>
      </c>
      <c r="N267">
        <f t="shared" si="26"/>
        <v>1</v>
      </c>
      <c r="O267">
        <f t="shared" si="27"/>
        <v>1</v>
      </c>
      <c r="P267">
        <f t="shared" si="28"/>
        <v>27</v>
      </c>
      <c r="Q267">
        <f>VLOOKUP(C267,Locs!A:C,3,0)</f>
        <v>27</v>
      </c>
      <c r="R267">
        <f>VLOOKUP(C267,Locs!A:F,6,0)</f>
        <v>0</v>
      </c>
      <c r="S267" t="s">
        <v>502</v>
      </c>
      <c r="T267">
        <v>43</v>
      </c>
    </row>
    <row r="268" spans="1:20" x14ac:dyDescent="0.45">
      <c r="A268">
        <v>262</v>
      </c>
      <c r="B268" t="str">
        <f t="shared" si="29"/>
        <v>task_id_477.dfy-3</v>
      </c>
      <c r="C268" t="s">
        <v>48</v>
      </c>
      <c r="D268">
        <v>3</v>
      </c>
      <c r="E268">
        <v>1</v>
      </c>
      <c r="F268">
        <v>3.3285999999999998</v>
      </c>
      <c r="G268">
        <v>1.677</v>
      </c>
      <c r="H268">
        <v>3.3271999999999999</v>
      </c>
      <c r="I268">
        <v>1</v>
      </c>
      <c r="J268">
        <v>1</v>
      </c>
      <c r="K268">
        <v>1</v>
      </c>
      <c r="L268">
        <f t="shared" si="24"/>
        <v>3</v>
      </c>
      <c r="M268">
        <f t="shared" si="25"/>
        <v>1</v>
      </c>
      <c r="N268">
        <f t="shared" si="26"/>
        <v>1</v>
      </c>
      <c r="O268">
        <f t="shared" si="27"/>
        <v>1</v>
      </c>
      <c r="P268">
        <f t="shared" si="28"/>
        <v>27</v>
      </c>
      <c r="Q268">
        <f>VLOOKUP(C268,Locs!A:C,3,0)</f>
        <v>27</v>
      </c>
      <c r="R268">
        <f>VLOOKUP(C268,Locs!A:F,6,0)</f>
        <v>0</v>
      </c>
      <c r="S268" t="s">
        <v>503</v>
      </c>
      <c r="T268">
        <v>51</v>
      </c>
    </row>
    <row r="269" spans="1:20" x14ac:dyDescent="0.45">
      <c r="A269">
        <v>263</v>
      </c>
      <c r="B269" t="str">
        <f t="shared" si="29"/>
        <v>task_id_555.dfy-1</v>
      </c>
      <c r="C269" t="s">
        <v>49</v>
      </c>
      <c r="D269">
        <v>1</v>
      </c>
      <c r="E269">
        <v>-1</v>
      </c>
      <c r="F269">
        <v>4.7793000000000001</v>
      </c>
      <c r="G269">
        <v>0.41849999999999998</v>
      </c>
      <c r="H269">
        <v>4.7560000000000002</v>
      </c>
      <c r="I269">
        <v>-1</v>
      </c>
      <c r="J269">
        <v>-1</v>
      </c>
      <c r="K269">
        <v>-1</v>
      </c>
      <c r="L269">
        <f t="shared" si="24"/>
        <v>0</v>
      </c>
      <c r="M269">
        <f t="shared" si="25"/>
        <v>0</v>
      </c>
      <c r="N269">
        <f t="shared" si="26"/>
        <v>0</v>
      </c>
      <c r="O269">
        <f t="shared" si="27"/>
        <v>0</v>
      </c>
      <c r="P269">
        <f t="shared" si="28"/>
        <v>43</v>
      </c>
      <c r="Q269">
        <f>VLOOKUP(C269,Locs!A:C,3,0)</f>
        <v>43</v>
      </c>
      <c r="R269">
        <f>VLOOKUP(C269,Locs!A:F,6,0)</f>
        <v>0</v>
      </c>
      <c r="S269" t="s">
        <v>504</v>
      </c>
      <c r="T269">
        <v>43</v>
      </c>
    </row>
    <row r="270" spans="1:20" x14ac:dyDescent="0.45">
      <c r="A270">
        <v>264</v>
      </c>
      <c r="B270" t="str">
        <f t="shared" si="29"/>
        <v>task_id_555.dfy-2</v>
      </c>
      <c r="C270" t="s">
        <v>49</v>
      </c>
      <c r="D270">
        <v>2</v>
      </c>
      <c r="E270">
        <v>-1</v>
      </c>
      <c r="F270">
        <v>5.0174000000000003</v>
      </c>
      <c r="G270">
        <v>0.40679999999999999</v>
      </c>
      <c r="H270">
        <v>5.0152999999999999</v>
      </c>
      <c r="I270">
        <v>-1</v>
      </c>
      <c r="J270">
        <v>-1</v>
      </c>
      <c r="K270">
        <v>-1</v>
      </c>
      <c r="L270">
        <f t="shared" si="24"/>
        <v>0</v>
      </c>
      <c r="M270">
        <f t="shared" si="25"/>
        <v>0</v>
      </c>
      <c r="N270">
        <f t="shared" si="26"/>
        <v>0</v>
      </c>
      <c r="O270">
        <f t="shared" si="27"/>
        <v>0</v>
      </c>
      <c r="P270">
        <f t="shared" si="28"/>
        <v>51</v>
      </c>
      <c r="Q270">
        <f>VLOOKUP(C270,Locs!A:C,3,0)</f>
        <v>43</v>
      </c>
      <c r="R270">
        <f>VLOOKUP(C270,Locs!A:F,6,0)</f>
        <v>0</v>
      </c>
      <c r="S270" t="s">
        <v>1170</v>
      </c>
      <c r="T270">
        <v>53</v>
      </c>
    </row>
    <row r="271" spans="1:20" x14ac:dyDescent="0.45">
      <c r="A271">
        <v>265</v>
      </c>
      <c r="B271" t="str">
        <f t="shared" si="29"/>
        <v>task_id_555.dfy-3</v>
      </c>
      <c r="C271" t="s">
        <v>49</v>
      </c>
      <c r="D271">
        <v>3</v>
      </c>
      <c r="E271">
        <v>-1</v>
      </c>
      <c r="F271">
        <v>4.5011000000000001</v>
      </c>
      <c r="G271">
        <v>0.3846</v>
      </c>
      <c r="H271">
        <v>4.4992000000000001</v>
      </c>
      <c r="I271">
        <v>-1</v>
      </c>
      <c r="J271">
        <v>-1</v>
      </c>
      <c r="K271">
        <v>-1</v>
      </c>
      <c r="L271">
        <f t="shared" si="24"/>
        <v>0</v>
      </c>
      <c r="M271">
        <f t="shared" si="25"/>
        <v>0</v>
      </c>
      <c r="N271">
        <f t="shared" si="26"/>
        <v>0</v>
      </c>
      <c r="O271">
        <f t="shared" si="27"/>
        <v>0</v>
      </c>
      <c r="P271">
        <f t="shared" si="28"/>
        <v>43</v>
      </c>
      <c r="Q271">
        <f>VLOOKUP(C271,Locs!A:C,3,0)</f>
        <v>43</v>
      </c>
      <c r="R271">
        <f>VLOOKUP(C271,Locs!A:F,6,0)</f>
        <v>0</v>
      </c>
      <c r="S271" t="s">
        <v>1171</v>
      </c>
      <c r="T271">
        <v>51</v>
      </c>
    </row>
    <row r="272" spans="1:20" x14ac:dyDescent="0.45">
      <c r="A272">
        <v>266</v>
      </c>
      <c r="B272" t="str">
        <f t="shared" si="29"/>
        <v>task_id_555.dfy-4</v>
      </c>
      <c r="C272" t="s">
        <v>49</v>
      </c>
      <c r="D272">
        <v>4</v>
      </c>
      <c r="E272">
        <v>-1</v>
      </c>
      <c r="F272">
        <v>3.6897000000000002</v>
      </c>
      <c r="G272">
        <v>0.63749999999999996</v>
      </c>
      <c r="H272">
        <v>3.6598000000000002</v>
      </c>
      <c r="I272">
        <v>-1</v>
      </c>
      <c r="J272">
        <v>-1</v>
      </c>
      <c r="K272">
        <v>-1</v>
      </c>
      <c r="L272">
        <f t="shared" si="24"/>
        <v>0</v>
      </c>
      <c r="M272">
        <f t="shared" si="25"/>
        <v>0</v>
      </c>
      <c r="N272">
        <f t="shared" si="26"/>
        <v>0</v>
      </c>
      <c r="O272">
        <f t="shared" si="27"/>
        <v>0</v>
      </c>
      <c r="P272">
        <f t="shared" si="28"/>
        <v>53</v>
      </c>
      <c r="Q272">
        <f>VLOOKUP(C272,Locs!A:C,3,0)</f>
        <v>43</v>
      </c>
      <c r="R272">
        <f>VLOOKUP(C272,Locs!A:F,6,0)</f>
        <v>0</v>
      </c>
      <c r="S272" t="s">
        <v>505</v>
      </c>
      <c r="T272">
        <v>24</v>
      </c>
    </row>
    <row r="273" spans="1:20" x14ac:dyDescent="0.45">
      <c r="A273">
        <v>267</v>
      </c>
      <c r="B273" t="str">
        <f t="shared" si="29"/>
        <v>task_id_555.dfy-5</v>
      </c>
      <c r="C273" t="s">
        <v>49</v>
      </c>
      <c r="D273">
        <v>5</v>
      </c>
      <c r="E273">
        <v>-1</v>
      </c>
      <c r="F273">
        <v>5.1429999999999998</v>
      </c>
      <c r="G273">
        <v>0.63049999999999995</v>
      </c>
      <c r="H273">
        <v>5.1407999999999996</v>
      </c>
      <c r="I273">
        <v>-1</v>
      </c>
      <c r="J273">
        <v>-1</v>
      </c>
      <c r="K273">
        <v>-1</v>
      </c>
      <c r="L273">
        <f t="shared" si="24"/>
        <v>0</v>
      </c>
      <c r="M273">
        <f t="shared" si="25"/>
        <v>0</v>
      </c>
      <c r="N273">
        <f t="shared" si="26"/>
        <v>0</v>
      </c>
      <c r="O273">
        <f t="shared" si="27"/>
        <v>0</v>
      </c>
      <c r="P273">
        <f t="shared" si="28"/>
        <v>51</v>
      </c>
      <c r="Q273">
        <f>VLOOKUP(C273,Locs!A:C,3,0)</f>
        <v>43</v>
      </c>
      <c r="R273">
        <f>VLOOKUP(C273,Locs!A:F,6,0)</f>
        <v>0</v>
      </c>
      <c r="S273" t="s">
        <v>506</v>
      </c>
      <c r="T273">
        <v>24</v>
      </c>
    </row>
    <row r="274" spans="1:20" x14ac:dyDescent="0.45">
      <c r="A274">
        <v>268</v>
      </c>
      <c r="B274" t="str">
        <f t="shared" si="29"/>
        <v>task_id_557.dfy-1</v>
      </c>
      <c r="C274" t="s">
        <v>50</v>
      </c>
      <c r="D274">
        <v>1</v>
      </c>
      <c r="E274">
        <v>1</v>
      </c>
      <c r="F274">
        <v>4.2122999999999999</v>
      </c>
      <c r="G274">
        <v>1.6639999999999999</v>
      </c>
      <c r="H274">
        <v>4.1889000000000003</v>
      </c>
      <c r="I274">
        <v>1</v>
      </c>
      <c r="J274">
        <v>1</v>
      </c>
      <c r="K274">
        <v>1</v>
      </c>
      <c r="L274">
        <f t="shared" si="24"/>
        <v>3</v>
      </c>
      <c r="M274">
        <f t="shared" si="25"/>
        <v>1</v>
      </c>
      <c r="N274">
        <f t="shared" si="26"/>
        <v>1</v>
      </c>
      <c r="O274">
        <f t="shared" si="27"/>
        <v>1</v>
      </c>
      <c r="P274">
        <f t="shared" si="28"/>
        <v>24</v>
      </c>
      <c r="Q274">
        <f>VLOOKUP(C274,Locs!A:C,3,0)</f>
        <v>24</v>
      </c>
      <c r="R274">
        <f>VLOOKUP(C274,Locs!A:F,6,0)</f>
        <v>0</v>
      </c>
      <c r="S274" t="s">
        <v>507</v>
      </c>
      <c r="T274">
        <v>23</v>
      </c>
    </row>
    <row r="275" spans="1:20" x14ac:dyDescent="0.45">
      <c r="A275">
        <v>269</v>
      </c>
      <c r="B275" t="str">
        <f t="shared" si="29"/>
        <v>task_id_557.dfy-2</v>
      </c>
      <c r="C275" t="s">
        <v>50</v>
      </c>
      <c r="D275">
        <v>2</v>
      </c>
      <c r="E275">
        <v>1</v>
      </c>
      <c r="F275">
        <v>3.8592</v>
      </c>
      <c r="G275">
        <v>1.6828000000000001</v>
      </c>
      <c r="H275">
        <v>3.8576999999999999</v>
      </c>
      <c r="I275">
        <v>1</v>
      </c>
      <c r="J275">
        <v>1</v>
      </c>
      <c r="K275">
        <v>1</v>
      </c>
      <c r="L275">
        <f t="shared" si="24"/>
        <v>3</v>
      </c>
      <c r="M275">
        <f t="shared" si="25"/>
        <v>1</v>
      </c>
      <c r="N275">
        <f t="shared" si="26"/>
        <v>1</v>
      </c>
      <c r="O275">
        <f t="shared" si="27"/>
        <v>1</v>
      </c>
      <c r="P275">
        <f t="shared" si="28"/>
        <v>24</v>
      </c>
      <c r="Q275">
        <f>VLOOKUP(C275,Locs!A:C,3,0)</f>
        <v>24</v>
      </c>
      <c r="R275">
        <f>VLOOKUP(C275,Locs!A:F,6,0)</f>
        <v>0</v>
      </c>
      <c r="S275" t="s">
        <v>508</v>
      </c>
      <c r="T275">
        <v>30</v>
      </c>
    </row>
    <row r="276" spans="1:20" x14ac:dyDescent="0.45">
      <c r="A276">
        <v>270</v>
      </c>
      <c r="B276" t="str">
        <f t="shared" si="29"/>
        <v>task_id_557.dfy-3</v>
      </c>
      <c r="C276" t="s">
        <v>50</v>
      </c>
      <c r="D276">
        <v>3</v>
      </c>
      <c r="E276">
        <v>1</v>
      </c>
      <c r="F276">
        <v>3.0384000000000002</v>
      </c>
      <c r="G276">
        <v>1.67</v>
      </c>
      <c r="H276">
        <v>3.0367000000000002</v>
      </c>
      <c r="I276">
        <v>1</v>
      </c>
      <c r="J276">
        <v>1</v>
      </c>
      <c r="K276">
        <v>1</v>
      </c>
      <c r="L276">
        <f t="shared" si="24"/>
        <v>3</v>
      </c>
      <c r="M276">
        <f t="shared" si="25"/>
        <v>1</v>
      </c>
      <c r="N276">
        <f t="shared" si="26"/>
        <v>1</v>
      </c>
      <c r="O276">
        <f t="shared" si="27"/>
        <v>1</v>
      </c>
      <c r="P276">
        <f t="shared" si="28"/>
        <v>23</v>
      </c>
      <c r="Q276">
        <f>VLOOKUP(C276,Locs!A:C,3,0)</f>
        <v>24</v>
      </c>
      <c r="R276">
        <f>VLOOKUP(C276,Locs!A:F,6,0)</f>
        <v>0</v>
      </c>
      <c r="S276" t="s">
        <v>509</v>
      </c>
      <c r="T276">
        <v>30</v>
      </c>
    </row>
    <row r="277" spans="1:20" x14ac:dyDescent="0.45">
      <c r="A277">
        <v>271</v>
      </c>
      <c r="B277" t="str">
        <f t="shared" si="29"/>
        <v>task_id_566.dfy-1</v>
      </c>
      <c r="C277" t="s">
        <v>51</v>
      </c>
      <c r="D277">
        <v>1</v>
      </c>
      <c r="E277">
        <v>1</v>
      </c>
      <c r="F277">
        <v>3.7631999999999999</v>
      </c>
      <c r="G277">
        <v>0.81869999999999998</v>
      </c>
      <c r="H277">
        <v>3.7410000000000001</v>
      </c>
      <c r="I277">
        <v>1</v>
      </c>
      <c r="J277">
        <v>1</v>
      </c>
      <c r="K277">
        <v>1</v>
      </c>
      <c r="L277">
        <f t="shared" si="24"/>
        <v>3</v>
      </c>
      <c r="M277">
        <f t="shared" si="25"/>
        <v>1</v>
      </c>
      <c r="N277">
        <f t="shared" si="26"/>
        <v>1</v>
      </c>
      <c r="O277">
        <f t="shared" si="27"/>
        <v>1</v>
      </c>
      <c r="P277">
        <f t="shared" si="28"/>
        <v>30</v>
      </c>
      <c r="Q277">
        <f>VLOOKUP(C277,Locs!A:C,3,0)</f>
        <v>28</v>
      </c>
      <c r="R277">
        <f>VLOOKUP(C277,Locs!A:F,6,0)</f>
        <v>0</v>
      </c>
      <c r="S277" t="s">
        <v>510</v>
      </c>
      <c r="T277">
        <v>30</v>
      </c>
    </row>
    <row r="278" spans="1:20" x14ac:dyDescent="0.45">
      <c r="A278">
        <v>272</v>
      </c>
      <c r="B278" t="str">
        <f t="shared" si="29"/>
        <v>task_id_566.dfy-2</v>
      </c>
      <c r="C278" t="s">
        <v>51</v>
      </c>
      <c r="D278">
        <v>2</v>
      </c>
      <c r="E278">
        <v>1</v>
      </c>
      <c r="F278">
        <v>2.9781</v>
      </c>
      <c r="G278">
        <v>0.85529999999999995</v>
      </c>
      <c r="H278">
        <v>2.9767999999999999</v>
      </c>
      <c r="I278">
        <v>1</v>
      </c>
      <c r="J278">
        <v>1</v>
      </c>
      <c r="K278">
        <v>1</v>
      </c>
      <c r="L278">
        <f t="shared" si="24"/>
        <v>3</v>
      </c>
      <c r="M278">
        <f t="shared" si="25"/>
        <v>1</v>
      </c>
      <c r="N278">
        <f t="shared" si="26"/>
        <v>1</v>
      </c>
      <c r="O278">
        <f t="shared" si="27"/>
        <v>1</v>
      </c>
      <c r="P278">
        <f t="shared" si="28"/>
        <v>30</v>
      </c>
      <c r="Q278">
        <f>VLOOKUP(C278,Locs!A:C,3,0)</f>
        <v>28</v>
      </c>
      <c r="R278">
        <f>VLOOKUP(C278,Locs!A:F,6,0)</f>
        <v>0</v>
      </c>
      <c r="S278" t="s">
        <v>511</v>
      </c>
      <c r="T278">
        <v>21</v>
      </c>
    </row>
    <row r="279" spans="1:20" x14ac:dyDescent="0.45">
      <c r="A279">
        <v>273</v>
      </c>
      <c r="B279" t="str">
        <f t="shared" si="29"/>
        <v>task_id_566.dfy-3</v>
      </c>
      <c r="C279" t="s">
        <v>51</v>
      </c>
      <c r="D279">
        <v>3</v>
      </c>
      <c r="E279">
        <v>1</v>
      </c>
      <c r="F279">
        <v>3.2625000000000002</v>
      </c>
      <c r="G279">
        <v>0.84450000000000003</v>
      </c>
      <c r="H279">
        <v>3.2612000000000001</v>
      </c>
      <c r="I279">
        <v>1</v>
      </c>
      <c r="J279">
        <v>1</v>
      </c>
      <c r="K279">
        <v>1</v>
      </c>
      <c r="L279">
        <f t="shared" si="24"/>
        <v>3</v>
      </c>
      <c r="M279">
        <f t="shared" si="25"/>
        <v>1</v>
      </c>
      <c r="N279">
        <f t="shared" si="26"/>
        <v>1</v>
      </c>
      <c r="O279">
        <f t="shared" si="27"/>
        <v>1</v>
      </c>
      <c r="P279">
        <f t="shared" si="28"/>
        <v>30</v>
      </c>
      <c r="Q279">
        <f>VLOOKUP(C279,Locs!A:C,3,0)</f>
        <v>28</v>
      </c>
      <c r="R279">
        <f>VLOOKUP(C279,Locs!A:F,6,0)</f>
        <v>0</v>
      </c>
      <c r="S279" t="s">
        <v>512</v>
      </c>
      <c r="T279">
        <v>23</v>
      </c>
    </row>
    <row r="280" spans="1:20" x14ac:dyDescent="0.45">
      <c r="A280">
        <v>274</v>
      </c>
      <c r="B280" t="str">
        <f t="shared" si="29"/>
        <v>task_id_567.dfy-1</v>
      </c>
      <c r="C280" t="s">
        <v>52</v>
      </c>
      <c r="D280">
        <v>1</v>
      </c>
      <c r="E280">
        <v>0</v>
      </c>
      <c r="F280">
        <v>3.9060999999999999</v>
      </c>
      <c r="G280">
        <v>0.80610000000000004</v>
      </c>
      <c r="H280">
        <v>3.8824000000000001</v>
      </c>
      <c r="I280">
        <v>1</v>
      </c>
      <c r="J280">
        <v>0</v>
      </c>
      <c r="K280">
        <v>0</v>
      </c>
      <c r="L280">
        <f t="shared" si="24"/>
        <v>0</v>
      </c>
      <c r="M280">
        <f t="shared" si="25"/>
        <v>0</v>
      </c>
      <c r="N280">
        <f t="shared" si="26"/>
        <v>0</v>
      </c>
      <c r="O280">
        <f t="shared" si="27"/>
        <v>0</v>
      </c>
      <c r="P280">
        <f t="shared" si="28"/>
        <v>21</v>
      </c>
      <c r="Q280">
        <f>VLOOKUP(C280,Locs!A:C,3,0)</f>
        <v>23</v>
      </c>
      <c r="R280">
        <f>VLOOKUP(C280,Locs!A:F,6,0)</f>
        <v>1</v>
      </c>
      <c r="S280" t="s">
        <v>513</v>
      </c>
      <c r="T280">
        <v>23</v>
      </c>
    </row>
    <row r="281" spans="1:20" x14ac:dyDescent="0.45">
      <c r="A281">
        <v>275</v>
      </c>
      <c r="B281" t="str">
        <f t="shared" si="29"/>
        <v>task_id_567.dfy-2</v>
      </c>
      <c r="C281" t="s">
        <v>52</v>
      </c>
      <c r="D281">
        <v>2</v>
      </c>
      <c r="E281">
        <v>0</v>
      </c>
      <c r="F281">
        <v>2.5283000000000002</v>
      </c>
      <c r="G281">
        <v>0.84960000000000002</v>
      </c>
      <c r="H281">
        <v>2.5259999999999998</v>
      </c>
      <c r="I281">
        <v>1</v>
      </c>
      <c r="J281">
        <v>0</v>
      </c>
      <c r="K281">
        <v>0</v>
      </c>
      <c r="L281">
        <f t="shared" si="24"/>
        <v>0</v>
      </c>
      <c r="M281">
        <f t="shared" si="25"/>
        <v>0</v>
      </c>
      <c r="N281">
        <f t="shared" si="26"/>
        <v>0</v>
      </c>
      <c r="O281">
        <f t="shared" si="27"/>
        <v>0</v>
      </c>
      <c r="P281">
        <f t="shared" si="28"/>
        <v>23</v>
      </c>
      <c r="Q281">
        <f>VLOOKUP(C281,Locs!A:C,3,0)</f>
        <v>23</v>
      </c>
      <c r="R281">
        <f>VLOOKUP(C281,Locs!A:F,6,0)</f>
        <v>1</v>
      </c>
      <c r="S281" t="s">
        <v>981</v>
      </c>
      <c r="T281">
        <v>23</v>
      </c>
    </row>
    <row r="282" spans="1:20" x14ac:dyDescent="0.45">
      <c r="A282">
        <v>276</v>
      </c>
      <c r="B282" t="str">
        <f t="shared" si="29"/>
        <v>task_id_567.dfy-3</v>
      </c>
      <c r="C282" t="s">
        <v>52</v>
      </c>
      <c r="D282">
        <v>3</v>
      </c>
      <c r="E282">
        <v>0</v>
      </c>
      <c r="F282">
        <v>3.0053999999999998</v>
      </c>
      <c r="G282">
        <v>0.78739999999999999</v>
      </c>
      <c r="H282">
        <v>3.0034000000000001</v>
      </c>
      <c r="I282">
        <v>1</v>
      </c>
      <c r="J282">
        <v>0</v>
      </c>
      <c r="K282">
        <v>0</v>
      </c>
      <c r="L282">
        <f t="shared" si="24"/>
        <v>0</v>
      </c>
      <c r="M282">
        <f t="shared" si="25"/>
        <v>0</v>
      </c>
      <c r="N282">
        <f t="shared" si="26"/>
        <v>0</v>
      </c>
      <c r="O282">
        <f t="shared" si="27"/>
        <v>0</v>
      </c>
      <c r="P282">
        <f t="shared" si="28"/>
        <v>23</v>
      </c>
      <c r="Q282">
        <f>VLOOKUP(C282,Locs!A:C,3,0)</f>
        <v>23</v>
      </c>
      <c r="R282">
        <f>VLOOKUP(C282,Locs!A:F,6,0)</f>
        <v>1</v>
      </c>
      <c r="S282" t="s">
        <v>982</v>
      </c>
      <c r="T282">
        <v>23</v>
      </c>
    </row>
    <row r="283" spans="1:20" x14ac:dyDescent="0.45">
      <c r="A283">
        <v>277</v>
      </c>
      <c r="B283" t="str">
        <f t="shared" si="29"/>
        <v>task_id_567.dfy-4</v>
      </c>
      <c r="C283" t="s">
        <v>52</v>
      </c>
      <c r="D283">
        <v>4</v>
      </c>
      <c r="E283">
        <v>0</v>
      </c>
      <c r="F283">
        <v>2.7155999999999998</v>
      </c>
      <c r="G283">
        <v>1.2154</v>
      </c>
      <c r="H283">
        <v>2.6960000000000002</v>
      </c>
      <c r="I283">
        <v>1</v>
      </c>
      <c r="J283">
        <v>0</v>
      </c>
      <c r="K283">
        <v>0</v>
      </c>
      <c r="L283">
        <f t="shared" si="24"/>
        <v>0</v>
      </c>
      <c r="M283">
        <f t="shared" si="25"/>
        <v>0</v>
      </c>
      <c r="N283">
        <f t="shared" si="26"/>
        <v>0</v>
      </c>
      <c r="O283">
        <f t="shared" si="27"/>
        <v>0</v>
      </c>
      <c r="P283">
        <f t="shared" si="28"/>
        <v>23</v>
      </c>
      <c r="Q283">
        <f>VLOOKUP(C283,Locs!A:C,3,0)</f>
        <v>23</v>
      </c>
      <c r="R283">
        <f>VLOOKUP(C283,Locs!A:F,6,0)</f>
        <v>1</v>
      </c>
      <c r="S283" t="s">
        <v>514</v>
      </c>
      <c r="T283">
        <v>33</v>
      </c>
    </row>
    <row r="284" spans="1:20" x14ac:dyDescent="0.45">
      <c r="A284">
        <v>278</v>
      </c>
      <c r="B284" t="str">
        <f t="shared" si="29"/>
        <v>task_id_567.dfy-5</v>
      </c>
      <c r="C284" t="s">
        <v>52</v>
      </c>
      <c r="D284">
        <v>5</v>
      </c>
      <c r="E284">
        <v>0</v>
      </c>
      <c r="F284">
        <v>2.8881999999999999</v>
      </c>
      <c r="G284">
        <v>1.1979</v>
      </c>
      <c r="H284">
        <v>2.8786999999999998</v>
      </c>
      <c r="I284">
        <v>1</v>
      </c>
      <c r="J284">
        <v>0</v>
      </c>
      <c r="K284">
        <v>0</v>
      </c>
      <c r="L284">
        <f t="shared" si="24"/>
        <v>0</v>
      </c>
      <c r="M284">
        <f t="shared" si="25"/>
        <v>0</v>
      </c>
      <c r="N284">
        <f t="shared" si="26"/>
        <v>0</v>
      </c>
      <c r="O284">
        <f t="shared" si="27"/>
        <v>0</v>
      </c>
      <c r="P284">
        <f t="shared" si="28"/>
        <v>23</v>
      </c>
      <c r="Q284">
        <f>VLOOKUP(C284,Locs!A:C,3,0)</f>
        <v>23</v>
      </c>
      <c r="R284">
        <f>VLOOKUP(C284,Locs!A:F,6,0)</f>
        <v>1</v>
      </c>
      <c r="S284" t="s">
        <v>515</v>
      </c>
      <c r="T284">
        <v>28</v>
      </c>
    </row>
    <row r="285" spans="1:20" x14ac:dyDescent="0.45">
      <c r="A285">
        <v>279</v>
      </c>
      <c r="B285" t="str">
        <f t="shared" si="29"/>
        <v>task_id_572.dfy-1</v>
      </c>
      <c r="C285" t="s">
        <v>53</v>
      </c>
      <c r="D285">
        <v>1</v>
      </c>
      <c r="E285">
        <v>0</v>
      </c>
      <c r="F285">
        <v>6.7416</v>
      </c>
      <c r="G285">
        <v>0.91710000000000003</v>
      </c>
      <c r="H285">
        <v>6.7290000000000001</v>
      </c>
      <c r="I285">
        <v>1</v>
      </c>
      <c r="J285">
        <v>0</v>
      </c>
      <c r="K285">
        <v>0</v>
      </c>
      <c r="L285">
        <f t="shared" si="24"/>
        <v>0</v>
      </c>
      <c r="M285">
        <f t="shared" si="25"/>
        <v>0</v>
      </c>
      <c r="N285">
        <f t="shared" si="26"/>
        <v>0</v>
      </c>
      <c r="O285">
        <f t="shared" si="27"/>
        <v>0</v>
      </c>
      <c r="P285">
        <f t="shared" si="28"/>
        <v>33</v>
      </c>
      <c r="Q285">
        <f>VLOOKUP(C285,Locs!A:C,3,0)</f>
        <v>37</v>
      </c>
      <c r="R285">
        <f>VLOOKUP(C285,Locs!A:F,6,0)</f>
        <v>2</v>
      </c>
      <c r="S285" t="s">
        <v>516</v>
      </c>
      <c r="T285">
        <v>26</v>
      </c>
    </row>
    <row r="286" spans="1:20" x14ac:dyDescent="0.45">
      <c r="A286">
        <v>280</v>
      </c>
      <c r="B286" t="str">
        <f t="shared" si="29"/>
        <v>task_id_572.dfy-2</v>
      </c>
      <c r="C286" t="s">
        <v>53</v>
      </c>
      <c r="D286">
        <v>2</v>
      </c>
      <c r="E286">
        <v>0</v>
      </c>
      <c r="F286">
        <v>6.4189999999999996</v>
      </c>
      <c r="G286">
        <v>0.89990000000000003</v>
      </c>
      <c r="H286">
        <v>6.4173999999999998</v>
      </c>
      <c r="I286">
        <v>1</v>
      </c>
      <c r="J286">
        <v>0</v>
      </c>
      <c r="K286">
        <v>0</v>
      </c>
      <c r="L286">
        <f t="shared" si="24"/>
        <v>0</v>
      </c>
      <c r="M286">
        <f t="shared" si="25"/>
        <v>0</v>
      </c>
      <c r="N286">
        <f t="shared" si="26"/>
        <v>0</v>
      </c>
      <c r="O286">
        <f t="shared" si="27"/>
        <v>0</v>
      </c>
      <c r="P286">
        <f t="shared" si="28"/>
        <v>28</v>
      </c>
      <c r="Q286">
        <f>VLOOKUP(C286,Locs!A:C,3,0)</f>
        <v>37</v>
      </c>
      <c r="R286">
        <f>VLOOKUP(C286,Locs!A:F,6,0)</f>
        <v>2</v>
      </c>
      <c r="S286" t="s">
        <v>830</v>
      </c>
      <c r="T286">
        <v>25</v>
      </c>
    </row>
    <row r="287" spans="1:20" x14ac:dyDescent="0.45">
      <c r="A287">
        <v>281</v>
      </c>
      <c r="B287" t="str">
        <f t="shared" si="29"/>
        <v>task_id_572.dfy-3</v>
      </c>
      <c r="C287" t="s">
        <v>53</v>
      </c>
      <c r="D287">
        <v>3</v>
      </c>
      <c r="E287">
        <v>0</v>
      </c>
      <c r="F287">
        <v>6.9428000000000001</v>
      </c>
      <c r="G287">
        <v>0.96450000000000002</v>
      </c>
      <c r="H287">
        <v>6.9404000000000003</v>
      </c>
      <c r="I287">
        <v>0</v>
      </c>
      <c r="J287">
        <v>0</v>
      </c>
      <c r="K287">
        <v>0</v>
      </c>
      <c r="L287">
        <f t="shared" si="24"/>
        <v>0</v>
      </c>
      <c r="M287">
        <f t="shared" si="25"/>
        <v>0</v>
      </c>
      <c r="N287">
        <f t="shared" si="26"/>
        <v>0</v>
      </c>
      <c r="O287">
        <f t="shared" si="27"/>
        <v>0</v>
      </c>
      <c r="P287">
        <f t="shared" si="28"/>
        <v>26</v>
      </c>
      <c r="Q287">
        <f>VLOOKUP(C287,Locs!A:C,3,0)</f>
        <v>37</v>
      </c>
      <c r="R287">
        <f>VLOOKUP(C287,Locs!A:F,6,0)</f>
        <v>2</v>
      </c>
      <c r="S287" t="s">
        <v>831</v>
      </c>
      <c r="T287">
        <v>27</v>
      </c>
    </row>
    <row r="288" spans="1:20" x14ac:dyDescent="0.45">
      <c r="A288">
        <v>282</v>
      </c>
      <c r="B288" t="str">
        <f t="shared" si="29"/>
        <v>task_id_572.dfy-4</v>
      </c>
      <c r="C288" t="s">
        <v>53</v>
      </c>
      <c r="D288">
        <v>4</v>
      </c>
      <c r="E288">
        <v>0</v>
      </c>
      <c r="F288">
        <v>4.1097999999999999</v>
      </c>
      <c r="G288">
        <v>1.2624</v>
      </c>
      <c r="H288">
        <v>4.1064999999999996</v>
      </c>
      <c r="I288">
        <v>0</v>
      </c>
      <c r="J288">
        <v>0</v>
      </c>
      <c r="K288">
        <v>0</v>
      </c>
      <c r="L288">
        <f t="shared" si="24"/>
        <v>0</v>
      </c>
      <c r="M288">
        <f t="shared" si="25"/>
        <v>0</v>
      </c>
      <c r="N288">
        <f t="shared" si="26"/>
        <v>0</v>
      </c>
      <c r="O288">
        <f t="shared" si="27"/>
        <v>0</v>
      </c>
      <c r="P288">
        <f t="shared" si="28"/>
        <v>25</v>
      </c>
      <c r="Q288">
        <f>VLOOKUP(C288,Locs!A:C,3,0)</f>
        <v>37</v>
      </c>
      <c r="R288">
        <f>VLOOKUP(C288,Locs!A:F,6,0)</f>
        <v>2</v>
      </c>
      <c r="S288" t="s">
        <v>517</v>
      </c>
      <c r="T288">
        <v>53</v>
      </c>
    </row>
    <row r="289" spans="1:20" x14ac:dyDescent="0.45">
      <c r="A289">
        <v>283</v>
      </c>
      <c r="B289" t="str">
        <f t="shared" si="29"/>
        <v>task_id_572.dfy-5</v>
      </c>
      <c r="C289" t="s">
        <v>53</v>
      </c>
      <c r="D289">
        <v>5</v>
      </c>
      <c r="E289">
        <v>0</v>
      </c>
      <c r="F289">
        <v>3.7416999999999998</v>
      </c>
      <c r="G289">
        <v>1.2466999999999999</v>
      </c>
      <c r="H289">
        <v>3.7262</v>
      </c>
      <c r="I289">
        <v>1</v>
      </c>
      <c r="J289">
        <v>0</v>
      </c>
      <c r="K289">
        <v>0</v>
      </c>
      <c r="L289">
        <f t="shared" si="24"/>
        <v>0</v>
      </c>
      <c r="M289">
        <f t="shared" si="25"/>
        <v>0</v>
      </c>
      <c r="N289">
        <f t="shared" si="26"/>
        <v>0</v>
      </c>
      <c r="O289">
        <f t="shared" si="27"/>
        <v>0</v>
      </c>
      <c r="P289">
        <f t="shared" si="28"/>
        <v>27</v>
      </c>
      <c r="Q289">
        <f>VLOOKUP(C289,Locs!A:C,3,0)</f>
        <v>37</v>
      </c>
      <c r="R289">
        <f>VLOOKUP(C289,Locs!A:F,6,0)</f>
        <v>2</v>
      </c>
      <c r="S289" t="s">
        <v>518</v>
      </c>
      <c r="T289">
        <v>123</v>
      </c>
    </row>
    <row r="290" spans="1:20" x14ac:dyDescent="0.45">
      <c r="A290">
        <v>284</v>
      </c>
      <c r="B290" t="str">
        <f t="shared" si="29"/>
        <v>task_id_573.dfy-1</v>
      </c>
      <c r="C290" t="s">
        <v>54</v>
      </c>
      <c r="D290">
        <v>1</v>
      </c>
      <c r="E290">
        <v>-1</v>
      </c>
      <c r="F290">
        <v>8.0388000000000002</v>
      </c>
      <c r="G290">
        <v>0.27039999999999997</v>
      </c>
      <c r="H290">
        <v>8.0146999999999995</v>
      </c>
      <c r="I290">
        <v>-1</v>
      </c>
      <c r="J290">
        <v>-1</v>
      </c>
      <c r="K290">
        <v>-1</v>
      </c>
      <c r="L290">
        <f t="shared" si="24"/>
        <v>0</v>
      </c>
      <c r="M290">
        <f t="shared" si="25"/>
        <v>0</v>
      </c>
      <c r="N290">
        <f t="shared" si="26"/>
        <v>0</v>
      </c>
      <c r="O290">
        <f t="shared" si="27"/>
        <v>0</v>
      </c>
      <c r="P290">
        <f t="shared" si="28"/>
        <v>53</v>
      </c>
      <c r="Q290">
        <f>VLOOKUP(C290,Locs!A:C,3,0)</f>
        <v>56</v>
      </c>
      <c r="R290">
        <f>VLOOKUP(C290,Locs!A:F,6,0)</f>
        <v>8</v>
      </c>
      <c r="S290" t="s">
        <v>519</v>
      </c>
      <c r="T290">
        <v>58</v>
      </c>
    </row>
    <row r="291" spans="1:20" x14ac:dyDescent="0.45">
      <c r="A291">
        <v>285</v>
      </c>
      <c r="B291" t="str">
        <f t="shared" si="29"/>
        <v>task_id_573.dfy-2</v>
      </c>
      <c r="C291" t="s">
        <v>54</v>
      </c>
      <c r="D291">
        <v>2</v>
      </c>
      <c r="E291">
        <v>-1</v>
      </c>
      <c r="F291">
        <v>19.923100000000002</v>
      </c>
      <c r="G291">
        <v>0.2848</v>
      </c>
      <c r="H291">
        <v>19.921800000000001</v>
      </c>
      <c r="I291">
        <v>-1</v>
      </c>
      <c r="J291">
        <v>-1</v>
      </c>
      <c r="K291">
        <v>-1</v>
      </c>
      <c r="L291">
        <f t="shared" si="24"/>
        <v>0</v>
      </c>
      <c r="M291">
        <f t="shared" si="25"/>
        <v>0</v>
      </c>
      <c r="N291">
        <f t="shared" si="26"/>
        <v>0</v>
      </c>
      <c r="O291">
        <f t="shared" si="27"/>
        <v>0</v>
      </c>
      <c r="P291">
        <f t="shared" si="28"/>
        <v>123</v>
      </c>
      <c r="Q291">
        <f>VLOOKUP(C291,Locs!A:C,3,0)</f>
        <v>56</v>
      </c>
      <c r="R291">
        <f>VLOOKUP(C291,Locs!A:F,6,0)</f>
        <v>8</v>
      </c>
      <c r="S291" t="s">
        <v>834</v>
      </c>
      <c r="T291">
        <v>71</v>
      </c>
    </row>
    <row r="292" spans="1:20" x14ac:dyDescent="0.45">
      <c r="A292">
        <v>286</v>
      </c>
      <c r="B292" t="str">
        <f t="shared" si="29"/>
        <v>task_id_573.dfy-3</v>
      </c>
      <c r="C292" t="s">
        <v>54</v>
      </c>
      <c r="D292">
        <v>3</v>
      </c>
      <c r="E292">
        <v>-1</v>
      </c>
      <c r="F292">
        <v>12.5305</v>
      </c>
      <c r="G292">
        <v>0.29139999999999999</v>
      </c>
      <c r="H292">
        <v>12.528499999999999</v>
      </c>
      <c r="I292">
        <v>-1</v>
      </c>
      <c r="J292">
        <v>-1</v>
      </c>
      <c r="K292">
        <v>-1</v>
      </c>
      <c r="L292">
        <f t="shared" si="24"/>
        <v>0</v>
      </c>
      <c r="M292">
        <f t="shared" si="25"/>
        <v>0</v>
      </c>
      <c r="N292">
        <f t="shared" si="26"/>
        <v>0</v>
      </c>
      <c r="O292">
        <f t="shared" si="27"/>
        <v>0</v>
      </c>
      <c r="P292">
        <f t="shared" si="28"/>
        <v>58</v>
      </c>
      <c r="Q292">
        <f>VLOOKUP(C292,Locs!A:C,3,0)</f>
        <v>56</v>
      </c>
      <c r="R292">
        <f>VLOOKUP(C292,Locs!A:F,6,0)</f>
        <v>8</v>
      </c>
      <c r="S292" t="s">
        <v>835</v>
      </c>
      <c r="T292">
        <v>143</v>
      </c>
    </row>
    <row r="293" spans="1:20" x14ac:dyDescent="0.45">
      <c r="A293">
        <v>287</v>
      </c>
      <c r="B293" t="str">
        <f t="shared" si="29"/>
        <v>task_id_573.dfy-4</v>
      </c>
      <c r="C293" t="s">
        <v>54</v>
      </c>
      <c r="D293">
        <v>4</v>
      </c>
      <c r="E293">
        <v>-1</v>
      </c>
      <c r="F293">
        <v>8.6414000000000009</v>
      </c>
      <c r="G293">
        <v>0.59060000000000001</v>
      </c>
      <c r="H293">
        <v>8.6380999999999997</v>
      </c>
      <c r="I293">
        <v>-1</v>
      </c>
      <c r="J293">
        <v>-1</v>
      </c>
      <c r="K293">
        <v>-1</v>
      </c>
      <c r="L293">
        <f t="shared" si="24"/>
        <v>0</v>
      </c>
      <c r="M293">
        <f t="shared" si="25"/>
        <v>0</v>
      </c>
      <c r="N293">
        <f t="shared" si="26"/>
        <v>0</v>
      </c>
      <c r="O293">
        <f t="shared" si="27"/>
        <v>0</v>
      </c>
      <c r="P293">
        <f t="shared" si="28"/>
        <v>71</v>
      </c>
      <c r="Q293">
        <f>VLOOKUP(C293,Locs!A:C,3,0)</f>
        <v>56</v>
      </c>
      <c r="R293">
        <f>VLOOKUP(C293,Locs!A:F,6,0)</f>
        <v>8</v>
      </c>
      <c r="S293" t="s">
        <v>520</v>
      </c>
      <c r="T293">
        <v>30</v>
      </c>
    </row>
    <row r="294" spans="1:20" x14ac:dyDescent="0.45">
      <c r="A294">
        <v>288</v>
      </c>
      <c r="B294" t="str">
        <f t="shared" si="29"/>
        <v>task_id_573.dfy-5</v>
      </c>
      <c r="C294" t="s">
        <v>54</v>
      </c>
      <c r="D294">
        <v>5</v>
      </c>
      <c r="E294">
        <v>-1</v>
      </c>
      <c r="F294">
        <v>13.5707</v>
      </c>
      <c r="G294">
        <v>0.64019999999999999</v>
      </c>
      <c r="H294">
        <v>13.5586</v>
      </c>
      <c r="I294">
        <v>-1</v>
      </c>
      <c r="J294">
        <v>-1</v>
      </c>
      <c r="K294">
        <v>-1</v>
      </c>
      <c r="L294">
        <f t="shared" si="24"/>
        <v>0</v>
      </c>
      <c r="M294">
        <f t="shared" si="25"/>
        <v>0</v>
      </c>
      <c r="N294">
        <f t="shared" si="26"/>
        <v>0</v>
      </c>
      <c r="O294">
        <f t="shared" si="27"/>
        <v>0</v>
      </c>
      <c r="P294">
        <f t="shared" si="28"/>
        <v>143</v>
      </c>
      <c r="Q294">
        <f>VLOOKUP(C294,Locs!A:C,3,0)</f>
        <v>56</v>
      </c>
      <c r="R294">
        <f>VLOOKUP(C294,Locs!A:F,6,0)</f>
        <v>8</v>
      </c>
      <c r="S294" t="s">
        <v>521</v>
      </c>
      <c r="T294">
        <v>28</v>
      </c>
    </row>
    <row r="295" spans="1:20" x14ac:dyDescent="0.45">
      <c r="A295">
        <v>289</v>
      </c>
      <c r="B295" t="str">
        <f t="shared" si="29"/>
        <v>task_id_576.dfy-1</v>
      </c>
      <c r="C295" t="s">
        <v>55</v>
      </c>
      <c r="D295">
        <v>1</v>
      </c>
      <c r="E295">
        <v>0</v>
      </c>
      <c r="F295">
        <v>4.1596000000000002</v>
      </c>
      <c r="G295">
        <v>0.87490000000000001</v>
      </c>
      <c r="H295">
        <v>4.1360000000000001</v>
      </c>
      <c r="I295">
        <v>0</v>
      </c>
      <c r="J295">
        <v>0</v>
      </c>
      <c r="K295">
        <v>0</v>
      </c>
      <c r="L295">
        <f t="shared" si="24"/>
        <v>0</v>
      </c>
      <c r="M295">
        <f t="shared" si="25"/>
        <v>0</v>
      </c>
      <c r="N295">
        <f t="shared" si="26"/>
        <v>0</v>
      </c>
      <c r="O295">
        <f t="shared" si="27"/>
        <v>0</v>
      </c>
      <c r="P295">
        <f t="shared" si="28"/>
        <v>30</v>
      </c>
      <c r="Q295">
        <f>VLOOKUP(C295,Locs!A:C,3,0)</f>
        <v>34</v>
      </c>
      <c r="R295">
        <f>VLOOKUP(C295,Locs!A:F,6,0)</f>
        <v>5</v>
      </c>
      <c r="S295" t="s">
        <v>522</v>
      </c>
      <c r="T295">
        <v>28</v>
      </c>
    </row>
    <row r="296" spans="1:20" x14ac:dyDescent="0.45">
      <c r="A296">
        <v>290</v>
      </c>
      <c r="B296" t="str">
        <f t="shared" si="29"/>
        <v>task_id_576.dfy-2</v>
      </c>
      <c r="C296" t="s">
        <v>55</v>
      </c>
      <c r="D296">
        <v>2</v>
      </c>
      <c r="E296">
        <v>0</v>
      </c>
      <c r="F296">
        <v>3.5926</v>
      </c>
      <c r="G296">
        <v>0.85109999999999997</v>
      </c>
      <c r="H296">
        <v>3.5903999999999998</v>
      </c>
      <c r="I296">
        <v>1</v>
      </c>
      <c r="J296">
        <v>0</v>
      </c>
      <c r="K296">
        <v>0</v>
      </c>
      <c r="L296">
        <f t="shared" si="24"/>
        <v>0</v>
      </c>
      <c r="M296">
        <f t="shared" si="25"/>
        <v>0</v>
      </c>
      <c r="N296">
        <f t="shared" si="26"/>
        <v>0</v>
      </c>
      <c r="O296">
        <f t="shared" si="27"/>
        <v>0</v>
      </c>
      <c r="P296">
        <f t="shared" si="28"/>
        <v>28</v>
      </c>
      <c r="Q296">
        <f>VLOOKUP(C296,Locs!A:C,3,0)</f>
        <v>34</v>
      </c>
      <c r="R296">
        <f>VLOOKUP(C296,Locs!A:F,6,0)</f>
        <v>5</v>
      </c>
      <c r="S296" t="s">
        <v>841</v>
      </c>
      <c r="T296">
        <v>30</v>
      </c>
    </row>
    <row r="297" spans="1:20" x14ac:dyDescent="0.45">
      <c r="A297">
        <v>291</v>
      </c>
      <c r="B297" t="str">
        <f t="shared" si="29"/>
        <v>task_id_576.dfy-3</v>
      </c>
      <c r="C297" t="s">
        <v>55</v>
      </c>
      <c r="D297">
        <v>3</v>
      </c>
      <c r="E297">
        <v>0</v>
      </c>
      <c r="F297">
        <v>4.1227999999999998</v>
      </c>
      <c r="G297">
        <v>0.78810000000000002</v>
      </c>
      <c r="H297">
        <v>4.1155999999999997</v>
      </c>
      <c r="I297">
        <v>1</v>
      </c>
      <c r="J297">
        <v>0</v>
      </c>
      <c r="K297">
        <v>0</v>
      </c>
      <c r="L297">
        <f t="shared" si="24"/>
        <v>0</v>
      </c>
      <c r="M297">
        <f t="shared" si="25"/>
        <v>0</v>
      </c>
      <c r="N297">
        <f t="shared" si="26"/>
        <v>0</v>
      </c>
      <c r="O297">
        <f t="shared" si="27"/>
        <v>0</v>
      </c>
      <c r="P297">
        <f t="shared" si="28"/>
        <v>28</v>
      </c>
      <c r="Q297">
        <f>VLOOKUP(C297,Locs!A:C,3,0)</f>
        <v>34</v>
      </c>
      <c r="R297">
        <f>VLOOKUP(C297,Locs!A:F,6,0)</f>
        <v>5</v>
      </c>
      <c r="S297" t="s">
        <v>842</v>
      </c>
      <c r="T297">
        <v>28</v>
      </c>
    </row>
    <row r="298" spans="1:20" x14ac:dyDescent="0.45">
      <c r="A298">
        <v>292</v>
      </c>
      <c r="B298" t="str">
        <f t="shared" si="29"/>
        <v>task_id_576.dfy-4</v>
      </c>
      <c r="C298" t="s">
        <v>55</v>
      </c>
      <c r="D298">
        <v>4</v>
      </c>
      <c r="E298">
        <v>0</v>
      </c>
      <c r="F298">
        <v>3.5546000000000002</v>
      </c>
      <c r="G298">
        <v>1.1974</v>
      </c>
      <c r="H298">
        <v>3.5514000000000001</v>
      </c>
      <c r="I298">
        <v>0</v>
      </c>
      <c r="J298">
        <v>0</v>
      </c>
      <c r="K298">
        <v>0</v>
      </c>
      <c r="L298">
        <f t="shared" si="24"/>
        <v>0</v>
      </c>
      <c r="M298">
        <f t="shared" si="25"/>
        <v>0</v>
      </c>
      <c r="N298">
        <f t="shared" si="26"/>
        <v>0</v>
      </c>
      <c r="O298">
        <f t="shared" si="27"/>
        <v>0</v>
      </c>
      <c r="P298">
        <f t="shared" si="28"/>
        <v>30</v>
      </c>
      <c r="Q298">
        <f>VLOOKUP(C298,Locs!A:C,3,0)</f>
        <v>34</v>
      </c>
      <c r="R298">
        <f>VLOOKUP(C298,Locs!A:F,6,0)</f>
        <v>5</v>
      </c>
      <c r="S298" t="s">
        <v>523</v>
      </c>
      <c r="T298">
        <v>21</v>
      </c>
    </row>
    <row r="299" spans="1:20" x14ac:dyDescent="0.45">
      <c r="A299">
        <v>293</v>
      </c>
      <c r="B299" t="str">
        <f t="shared" si="29"/>
        <v>task_id_576.dfy-5</v>
      </c>
      <c r="C299" t="s">
        <v>55</v>
      </c>
      <c r="D299">
        <v>5</v>
      </c>
      <c r="E299">
        <v>0</v>
      </c>
      <c r="F299">
        <v>3.6402000000000001</v>
      </c>
      <c r="G299">
        <v>1.2701</v>
      </c>
      <c r="H299">
        <v>3.6316000000000002</v>
      </c>
      <c r="I299">
        <v>1</v>
      </c>
      <c r="J299">
        <v>0</v>
      </c>
      <c r="K299">
        <v>0</v>
      </c>
      <c r="L299">
        <f t="shared" si="24"/>
        <v>0</v>
      </c>
      <c r="M299">
        <f t="shared" si="25"/>
        <v>0</v>
      </c>
      <c r="N299">
        <f t="shared" si="26"/>
        <v>0</v>
      </c>
      <c r="O299">
        <f t="shared" si="27"/>
        <v>0</v>
      </c>
      <c r="P299">
        <f t="shared" si="28"/>
        <v>28</v>
      </c>
      <c r="Q299">
        <f>VLOOKUP(C299,Locs!A:C,3,0)</f>
        <v>34</v>
      </c>
      <c r="R299">
        <f>VLOOKUP(C299,Locs!A:F,6,0)</f>
        <v>5</v>
      </c>
      <c r="S299" t="s">
        <v>524</v>
      </c>
      <c r="T299">
        <v>21</v>
      </c>
    </row>
    <row r="300" spans="1:20" x14ac:dyDescent="0.45">
      <c r="A300">
        <v>294</v>
      </c>
      <c r="B300" t="str">
        <f t="shared" si="29"/>
        <v>task_id_578.dfy-1</v>
      </c>
      <c r="C300" t="s">
        <v>56</v>
      </c>
      <c r="D300">
        <v>1</v>
      </c>
      <c r="E300">
        <v>0</v>
      </c>
      <c r="F300">
        <v>3.6475</v>
      </c>
      <c r="G300">
        <v>0.83599999999999997</v>
      </c>
      <c r="H300">
        <v>3.6240000000000001</v>
      </c>
      <c r="I300">
        <v>1</v>
      </c>
      <c r="J300">
        <v>0</v>
      </c>
      <c r="K300">
        <v>0</v>
      </c>
      <c r="L300">
        <f t="shared" si="24"/>
        <v>0</v>
      </c>
      <c r="M300">
        <f t="shared" si="25"/>
        <v>0</v>
      </c>
      <c r="N300">
        <f t="shared" si="26"/>
        <v>0</v>
      </c>
      <c r="O300">
        <f t="shared" si="27"/>
        <v>0</v>
      </c>
      <c r="P300">
        <f t="shared" si="28"/>
        <v>21</v>
      </c>
      <c r="Q300">
        <f>VLOOKUP(C300,Locs!A:C,3,0)</f>
        <v>23</v>
      </c>
      <c r="R300">
        <f>VLOOKUP(C300,Locs!A:F,6,0)</f>
        <v>3</v>
      </c>
      <c r="S300" t="s">
        <v>525</v>
      </c>
      <c r="T300">
        <v>21</v>
      </c>
    </row>
    <row r="301" spans="1:20" x14ac:dyDescent="0.45">
      <c r="A301">
        <v>295</v>
      </c>
      <c r="B301" t="str">
        <f t="shared" si="29"/>
        <v>task_id_578.dfy-2</v>
      </c>
      <c r="C301" t="s">
        <v>56</v>
      </c>
      <c r="D301">
        <v>2</v>
      </c>
      <c r="E301">
        <v>0</v>
      </c>
      <c r="F301">
        <v>5.0193000000000003</v>
      </c>
      <c r="G301">
        <v>0.89180000000000004</v>
      </c>
      <c r="H301">
        <v>5.0172999999999996</v>
      </c>
      <c r="I301">
        <v>1</v>
      </c>
      <c r="J301">
        <v>0</v>
      </c>
      <c r="K301">
        <v>0</v>
      </c>
      <c r="L301">
        <f t="shared" si="24"/>
        <v>0</v>
      </c>
      <c r="M301">
        <f t="shared" si="25"/>
        <v>0</v>
      </c>
      <c r="N301">
        <f t="shared" si="26"/>
        <v>0</v>
      </c>
      <c r="O301">
        <f t="shared" si="27"/>
        <v>0</v>
      </c>
      <c r="P301">
        <f t="shared" si="28"/>
        <v>21</v>
      </c>
      <c r="Q301">
        <f>VLOOKUP(C301,Locs!A:C,3,0)</f>
        <v>23</v>
      </c>
      <c r="R301">
        <f>VLOOKUP(C301,Locs!A:F,6,0)</f>
        <v>3</v>
      </c>
      <c r="S301" t="s">
        <v>1131</v>
      </c>
      <c r="T301">
        <v>20</v>
      </c>
    </row>
    <row r="302" spans="1:20" x14ac:dyDescent="0.45">
      <c r="A302">
        <v>296</v>
      </c>
      <c r="B302" t="str">
        <f t="shared" si="29"/>
        <v>task_id_578.dfy-3</v>
      </c>
      <c r="C302" t="s">
        <v>56</v>
      </c>
      <c r="D302">
        <v>3</v>
      </c>
      <c r="E302">
        <v>0</v>
      </c>
      <c r="F302">
        <v>3.6570999999999998</v>
      </c>
      <c r="G302">
        <v>0.86099999999999999</v>
      </c>
      <c r="H302">
        <v>3.6530999999999998</v>
      </c>
      <c r="I302">
        <v>1</v>
      </c>
      <c r="J302">
        <v>0</v>
      </c>
      <c r="K302">
        <v>0</v>
      </c>
      <c r="L302">
        <f t="shared" si="24"/>
        <v>0</v>
      </c>
      <c r="M302">
        <f t="shared" si="25"/>
        <v>0</v>
      </c>
      <c r="N302">
        <f t="shared" si="26"/>
        <v>0</v>
      </c>
      <c r="O302">
        <f t="shared" si="27"/>
        <v>0</v>
      </c>
      <c r="P302">
        <f t="shared" si="28"/>
        <v>21</v>
      </c>
      <c r="Q302">
        <f>VLOOKUP(C302,Locs!A:C,3,0)</f>
        <v>23</v>
      </c>
      <c r="R302">
        <f>VLOOKUP(C302,Locs!A:F,6,0)</f>
        <v>3</v>
      </c>
      <c r="S302" t="s">
        <v>1132</v>
      </c>
      <c r="T302">
        <v>21</v>
      </c>
    </row>
    <row r="303" spans="1:20" x14ac:dyDescent="0.45">
      <c r="A303">
        <v>297</v>
      </c>
      <c r="B303" t="str">
        <f t="shared" si="29"/>
        <v>task_id_578.dfy-4</v>
      </c>
      <c r="C303" t="s">
        <v>56</v>
      </c>
      <c r="D303">
        <v>4</v>
      </c>
      <c r="E303">
        <v>0</v>
      </c>
      <c r="F303">
        <v>3.1682000000000001</v>
      </c>
      <c r="G303">
        <v>1.163</v>
      </c>
      <c r="H303">
        <v>3.1463000000000001</v>
      </c>
      <c r="I303">
        <v>1</v>
      </c>
      <c r="J303">
        <v>0</v>
      </c>
      <c r="K303">
        <v>0</v>
      </c>
      <c r="L303">
        <f t="shared" si="24"/>
        <v>0</v>
      </c>
      <c r="M303">
        <f t="shared" si="25"/>
        <v>0</v>
      </c>
      <c r="N303">
        <f t="shared" si="26"/>
        <v>0</v>
      </c>
      <c r="O303">
        <f t="shared" si="27"/>
        <v>0</v>
      </c>
      <c r="P303">
        <f t="shared" si="28"/>
        <v>20</v>
      </c>
      <c r="Q303">
        <f>VLOOKUP(C303,Locs!A:C,3,0)</f>
        <v>23</v>
      </c>
      <c r="R303">
        <f>VLOOKUP(C303,Locs!A:F,6,0)</f>
        <v>3</v>
      </c>
      <c r="S303" t="s">
        <v>526</v>
      </c>
      <c r="T303">
        <v>48</v>
      </c>
    </row>
    <row r="304" spans="1:20" x14ac:dyDescent="0.45">
      <c r="A304">
        <v>298</v>
      </c>
      <c r="B304" t="str">
        <f t="shared" si="29"/>
        <v>task_id_578.dfy-5</v>
      </c>
      <c r="C304" t="s">
        <v>56</v>
      </c>
      <c r="D304">
        <v>5</v>
      </c>
      <c r="E304">
        <v>0</v>
      </c>
      <c r="F304">
        <v>2.7328999999999999</v>
      </c>
      <c r="G304">
        <v>1.2451000000000001</v>
      </c>
      <c r="H304">
        <v>2.7303000000000002</v>
      </c>
      <c r="I304">
        <v>1</v>
      </c>
      <c r="J304">
        <v>0</v>
      </c>
      <c r="K304">
        <v>0</v>
      </c>
      <c r="L304">
        <f t="shared" si="24"/>
        <v>0</v>
      </c>
      <c r="M304">
        <f t="shared" si="25"/>
        <v>0</v>
      </c>
      <c r="N304">
        <f t="shared" si="26"/>
        <v>0</v>
      </c>
      <c r="O304">
        <f t="shared" si="27"/>
        <v>0</v>
      </c>
      <c r="P304">
        <f t="shared" si="28"/>
        <v>21</v>
      </c>
      <c r="Q304">
        <f>VLOOKUP(C304,Locs!A:C,3,0)</f>
        <v>23</v>
      </c>
      <c r="R304">
        <f>VLOOKUP(C304,Locs!A:F,6,0)</f>
        <v>3</v>
      </c>
      <c r="S304" t="s">
        <v>527</v>
      </c>
      <c r="T304">
        <v>48</v>
      </c>
    </row>
    <row r="305" spans="1:20" x14ac:dyDescent="0.45">
      <c r="A305">
        <v>299</v>
      </c>
      <c r="B305" t="str">
        <f t="shared" si="29"/>
        <v>task_id_579.dfy-1</v>
      </c>
      <c r="C305" t="s">
        <v>57</v>
      </c>
      <c r="D305">
        <v>1</v>
      </c>
      <c r="E305">
        <v>-1</v>
      </c>
      <c r="F305">
        <v>4.9593999999999996</v>
      </c>
      <c r="G305">
        <v>0.42030000000000001</v>
      </c>
      <c r="H305">
        <v>4.9362000000000004</v>
      </c>
      <c r="I305">
        <v>-1</v>
      </c>
      <c r="J305">
        <v>-1</v>
      </c>
      <c r="K305">
        <v>-1</v>
      </c>
      <c r="L305">
        <f t="shared" si="24"/>
        <v>0</v>
      </c>
      <c r="M305">
        <f t="shared" si="25"/>
        <v>0</v>
      </c>
      <c r="N305">
        <f t="shared" si="26"/>
        <v>0</v>
      </c>
      <c r="O305">
        <f t="shared" si="27"/>
        <v>0</v>
      </c>
      <c r="P305">
        <f t="shared" si="28"/>
        <v>48</v>
      </c>
      <c r="Q305">
        <f>VLOOKUP(C305,Locs!A:C,3,0)</f>
        <v>49</v>
      </c>
      <c r="R305">
        <f>VLOOKUP(C305,Locs!A:F,6,0)</f>
        <v>2</v>
      </c>
      <c r="S305" t="s">
        <v>528</v>
      </c>
      <c r="T305">
        <v>48</v>
      </c>
    </row>
    <row r="306" spans="1:20" x14ac:dyDescent="0.45">
      <c r="A306">
        <v>300</v>
      </c>
      <c r="B306" t="str">
        <f t="shared" si="29"/>
        <v>task_id_579.dfy-2</v>
      </c>
      <c r="C306" t="s">
        <v>57</v>
      </c>
      <c r="D306">
        <v>2</v>
      </c>
      <c r="E306">
        <v>-1</v>
      </c>
      <c r="F306">
        <v>5.5380000000000003</v>
      </c>
      <c r="G306">
        <v>0.42320000000000002</v>
      </c>
      <c r="H306">
        <v>5.5362</v>
      </c>
      <c r="I306">
        <v>-1</v>
      </c>
      <c r="J306">
        <v>-1</v>
      </c>
      <c r="K306">
        <v>-1</v>
      </c>
      <c r="L306">
        <f t="shared" si="24"/>
        <v>0</v>
      </c>
      <c r="M306">
        <f t="shared" si="25"/>
        <v>0</v>
      </c>
      <c r="N306">
        <f t="shared" si="26"/>
        <v>0</v>
      </c>
      <c r="O306">
        <f t="shared" si="27"/>
        <v>0</v>
      </c>
      <c r="P306">
        <f t="shared" si="28"/>
        <v>48</v>
      </c>
      <c r="Q306">
        <f>VLOOKUP(C306,Locs!A:C,3,0)</f>
        <v>49</v>
      </c>
      <c r="R306">
        <f>VLOOKUP(C306,Locs!A:F,6,0)</f>
        <v>2</v>
      </c>
      <c r="S306" t="s">
        <v>738</v>
      </c>
      <c r="T306">
        <v>48</v>
      </c>
    </row>
    <row r="307" spans="1:20" x14ac:dyDescent="0.45">
      <c r="A307">
        <v>301</v>
      </c>
      <c r="B307" t="str">
        <f t="shared" si="29"/>
        <v>task_id_579.dfy-3</v>
      </c>
      <c r="C307" t="s">
        <v>57</v>
      </c>
      <c r="D307">
        <v>3</v>
      </c>
      <c r="E307">
        <v>-1</v>
      </c>
      <c r="F307">
        <v>6.2571000000000003</v>
      </c>
      <c r="G307">
        <v>0.39900000000000002</v>
      </c>
      <c r="H307">
        <v>6.2549000000000001</v>
      </c>
      <c r="I307">
        <v>-1</v>
      </c>
      <c r="J307">
        <v>-1</v>
      </c>
      <c r="K307">
        <v>-1</v>
      </c>
      <c r="L307">
        <f t="shared" si="24"/>
        <v>0</v>
      </c>
      <c r="M307">
        <f t="shared" si="25"/>
        <v>0</v>
      </c>
      <c r="N307">
        <f t="shared" si="26"/>
        <v>0</v>
      </c>
      <c r="O307">
        <f t="shared" si="27"/>
        <v>0</v>
      </c>
      <c r="P307">
        <f t="shared" si="28"/>
        <v>48</v>
      </c>
      <c r="Q307">
        <f>VLOOKUP(C307,Locs!A:C,3,0)</f>
        <v>49</v>
      </c>
      <c r="R307">
        <f>VLOOKUP(C307,Locs!A:F,6,0)</f>
        <v>2</v>
      </c>
      <c r="S307" t="s">
        <v>847</v>
      </c>
      <c r="T307">
        <v>48</v>
      </c>
    </row>
    <row r="308" spans="1:20" x14ac:dyDescent="0.45">
      <c r="A308">
        <v>302</v>
      </c>
      <c r="B308" t="str">
        <f t="shared" si="29"/>
        <v>task_id_579.dfy-4</v>
      </c>
      <c r="C308" t="s">
        <v>57</v>
      </c>
      <c r="D308">
        <v>4</v>
      </c>
      <c r="E308">
        <v>-1</v>
      </c>
      <c r="F308">
        <v>4.1443000000000003</v>
      </c>
      <c r="G308">
        <v>0.63419999999999999</v>
      </c>
      <c r="H308">
        <v>4.1338999999999997</v>
      </c>
      <c r="I308">
        <v>-1</v>
      </c>
      <c r="J308">
        <v>-1</v>
      </c>
      <c r="K308">
        <v>-1</v>
      </c>
      <c r="L308">
        <f t="shared" si="24"/>
        <v>0</v>
      </c>
      <c r="M308">
        <f t="shared" si="25"/>
        <v>0</v>
      </c>
      <c r="N308">
        <f t="shared" si="26"/>
        <v>0</v>
      </c>
      <c r="O308">
        <f t="shared" si="27"/>
        <v>0</v>
      </c>
      <c r="P308">
        <f t="shared" si="28"/>
        <v>48</v>
      </c>
      <c r="Q308">
        <f>VLOOKUP(C308,Locs!A:C,3,0)</f>
        <v>49</v>
      </c>
      <c r="R308">
        <f>VLOOKUP(C308,Locs!A:F,6,0)</f>
        <v>2</v>
      </c>
      <c r="S308" t="s">
        <v>529</v>
      </c>
      <c r="T308">
        <v>16</v>
      </c>
    </row>
    <row r="309" spans="1:20" x14ac:dyDescent="0.45">
      <c r="A309">
        <v>303</v>
      </c>
      <c r="B309" t="str">
        <f t="shared" si="29"/>
        <v>task_id_579.dfy-5</v>
      </c>
      <c r="C309" t="s">
        <v>57</v>
      </c>
      <c r="D309">
        <v>5</v>
      </c>
      <c r="E309">
        <v>0</v>
      </c>
      <c r="F309">
        <v>4.7290999999999999</v>
      </c>
      <c r="G309">
        <v>2.3626</v>
      </c>
      <c r="H309">
        <v>4.7157999999999998</v>
      </c>
      <c r="I309">
        <v>0</v>
      </c>
      <c r="J309">
        <v>0</v>
      </c>
      <c r="K309">
        <v>0</v>
      </c>
      <c r="L309">
        <f t="shared" si="24"/>
        <v>0</v>
      </c>
      <c r="M309">
        <f t="shared" si="25"/>
        <v>0</v>
      </c>
      <c r="N309">
        <f t="shared" si="26"/>
        <v>0</v>
      </c>
      <c r="O309">
        <f t="shared" si="27"/>
        <v>0</v>
      </c>
      <c r="P309">
        <f t="shared" si="28"/>
        <v>48</v>
      </c>
      <c r="Q309">
        <f>VLOOKUP(C309,Locs!A:C,3,0)</f>
        <v>49</v>
      </c>
      <c r="R309">
        <f>VLOOKUP(C309,Locs!A:F,6,0)</f>
        <v>2</v>
      </c>
      <c r="S309" t="s">
        <v>530</v>
      </c>
      <c r="T309">
        <v>15</v>
      </c>
    </row>
    <row r="310" spans="1:20" x14ac:dyDescent="0.45">
      <c r="A310">
        <v>304</v>
      </c>
      <c r="B310" t="str">
        <f t="shared" si="29"/>
        <v>task_id_587.dfy-1</v>
      </c>
      <c r="C310" t="s">
        <v>58</v>
      </c>
      <c r="D310">
        <v>1</v>
      </c>
      <c r="E310">
        <v>1</v>
      </c>
      <c r="F310">
        <v>3.4121999999999999</v>
      </c>
      <c r="G310">
        <v>0.77890000000000004</v>
      </c>
      <c r="H310">
        <v>3.3858999999999999</v>
      </c>
      <c r="I310">
        <v>1</v>
      </c>
      <c r="J310">
        <v>1</v>
      </c>
      <c r="K310">
        <v>1</v>
      </c>
      <c r="L310">
        <f t="shared" si="24"/>
        <v>3</v>
      </c>
      <c r="M310">
        <f t="shared" si="25"/>
        <v>1</v>
      </c>
      <c r="N310">
        <f t="shared" si="26"/>
        <v>1</v>
      </c>
      <c r="O310">
        <f t="shared" si="27"/>
        <v>1</v>
      </c>
      <c r="P310">
        <f t="shared" si="28"/>
        <v>16</v>
      </c>
      <c r="Q310">
        <f>VLOOKUP(C310,Locs!A:C,3,0)</f>
        <v>15</v>
      </c>
      <c r="R310">
        <f>VLOOKUP(C310,Locs!A:F,6,0)</f>
        <v>0</v>
      </c>
      <c r="S310" t="s">
        <v>531</v>
      </c>
      <c r="T310">
        <v>15</v>
      </c>
    </row>
    <row r="311" spans="1:20" x14ac:dyDescent="0.45">
      <c r="A311">
        <v>305</v>
      </c>
      <c r="B311" t="str">
        <f t="shared" si="29"/>
        <v>task_id_587.dfy-2</v>
      </c>
      <c r="C311" t="s">
        <v>58</v>
      </c>
      <c r="D311">
        <v>2</v>
      </c>
      <c r="E311">
        <v>1</v>
      </c>
      <c r="F311">
        <v>2.2206000000000001</v>
      </c>
      <c r="G311">
        <v>0.80700000000000005</v>
      </c>
      <c r="H311">
        <v>2.1366999999999998</v>
      </c>
      <c r="I311">
        <v>1</v>
      </c>
      <c r="J311">
        <v>1</v>
      </c>
      <c r="K311">
        <v>1</v>
      </c>
      <c r="L311">
        <f t="shared" si="24"/>
        <v>3</v>
      </c>
      <c r="M311">
        <f t="shared" si="25"/>
        <v>1</v>
      </c>
      <c r="N311">
        <f t="shared" si="26"/>
        <v>1</v>
      </c>
      <c r="O311">
        <f t="shared" si="27"/>
        <v>1</v>
      </c>
      <c r="P311">
        <f t="shared" si="28"/>
        <v>15</v>
      </c>
      <c r="Q311">
        <f>VLOOKUP(C311,Locs!A:C,3,0)</f>
        <v>15</v>
      </c>
      <c r="R311">
        <f>VLOOKUP(C311,Locs!A:F,6,0)</f>
        <v>0</v>
      </c>
      <c r="S311" t="s">
        <v>532</v>
      </c>
      <c r="T311">
        <v>77</v>
      </c>
    </row>
    <row r="312" spans="1:20" x14ac:dyDescent="0.45">
      <c r="A312">
        <v>306</v>
      </c>
      <c r="B312" t="str">
        <f t="shared" si="29"/>
        <v>task_id_587.dfy-3</v>
      </c>
      <c r="C312" t="s">
        <v>58</v>
      </c>
      <c r="D312">
        <v>3</v>
      </c>
      <c r="E312">
        <v>1</v>
      </c>
      <c r="F312">
        <v>2.1555</v>
      </c>
      <c r="G312">
        <v>0.76800000000000002</v>
      </c>
      <c r="H312">
        <v>2.149</v>
      </c>
      <c r="I312">
        <v>1</v>
      </c>
      <c r="J312">
        <v>1</v>
      </c>
      <c r="K312">
        <v>1</v>
      </c>
      <c r="L312">
        <f t="shared" si="24"/>
        <v>3</v>
      </c>
      <c r="M312">
        <f t="shared" si="25"/>
        <v>1</v>
      </c>
      <c r="N312">
        <f t="shared" si="26"/>
        <v>1</v>
      </c>
      <c r="O312">
        <f t="shared" si="27"/>
        <v>1</v>
      </c>
      <c r="P312">
        <f t="shared" si="28"/>
        <v>15</v>
      </c>
      <c r="Q312">
        <f>VLOOKUP(C312,Locs!A:C,3,0)</f>
        <v>15</v>
      </c>
      <c r="R312">
        <f>VLOOKUP(C312,Locs!A:F,6,0)</f>
        <v>0</v>
      </c>
      <c r="S312" t="s">
        <v>533</v>
      </c>
      <c r="T312">
        <v>51</v>
      </c>
    </row>
    <row r="313" spans="1:20" x14ac:dyDescent="0.45">
      <c r="A313">
        <v>307</v>
      </c>
      <c r="B313" t="str">
        <f t="shared" si="29"/>
        <v>task_id_594.dfy-1</v>
      </c>
      <c r="C313" t="s">
        <v>59</v>
      </c>
      <c r="D313">
        <v>1</v>
      </c>
      <c r="E313">
        <v>0</v>
      </c>
      <c r="F313">
        <v>8.6510999999999996</v>
      </c>
      <c r="G313">
        <v>1.8137000000000001</v>
      </c>
      <c r="H313">
        <v>8.6282999999999994</v>
      </c>
      <c r="I313">
        <v>0</v>
      </c>
      <c r="J313">
        <v>0</v>
      </c>
      <c r="K313">
        <v>0</v>
      </c>
      <c r="L313">
        <f t="shared" si="24"/>
        <v>0</v>
      </c>
      <c r="M313">
        <f t="shared" si="25"/>
        <v>0</v>
      </c>
      <c r="N313">
        <f t="shared" si="26"/>
        <v>0</v>
      </c>
      <c r="O313">
        <f t="shared" si="27"/>
        <v>0</v>
      </c>
      <c r="P313">
        <f t="shared" si="28"/>
        <v>77</v>
      </c>
      <c r="Q313">
        <f>VLOOKUP(C313,Locs!A:C,3,0)</f>
        <v>48</v>
      </c>
      <c r="R313">
        <f>VLOOKUP(C313,Locs!A:F,6,0)</f>
        <v>6</v>
      </c>
      <c r="S313" t="s">
        <v>534</v>
      </c>
      <c r="T313">
        <v>63</v>
      </c>
    </row>
    <row r="314" spans="1:20" x14ac:dyDescent="0.45">
      <c r="A314">
        <v>308</v>
      </c>
      <c r="B314" t="str">
        <f t="shared" si="29"/>
        <v>task_id_594.dfy-2</v>
      </c>
      <c r="C314" t="s">
        <v>59</v>
      </c>
      <c r="D314">
        <v>2</v>
      </c>
      <c r="E314">
        <v>0</v>
      </c>
      <c r="F314">
        <v>5.2862999999999998</v>
      </c>
      <c r="G314">
        <v>1.7382</v>
      </c>
      <c r="H314">
        <v>5.2763999999999998</v>
      </c>
      <c r="I314">
        <v>0</v>
      </c>
      <c r="J314">
        <v>0</v>
      </c>
      <c r="K314">
        <v>0</v>
      </c>
      <c r="L314">
        <f t="shared" si="24"/>
        <v>0</v>
      </c>
      <c r="M314">
        <f t="shared" si="25"/>
        <v>0</v>
      </c>
      <c r="N314">
        <f t="shared" si="26"/>
        <v>0</v>
      </c>
      <c r="O314">
        <f t="shared" si="27"/>
        <v>0</v>
      </c>
      <c r="P314">
        <f t="shared" si="28"/>
        <v>51</v>
      </c>
      <c r="Q314">
        <f>VLOOKUP(C314,Locs!A:C,3,0)</f>
        <v>48</v>
      </c>
      <c r="R314">
        <f>VLOOKUP(C314,Locs!A:F,6,0)</f>
        <v>6</v>
      </c>
      <c r="S314" t="s">
        <v>992</v>
      </c>
      <c r="T314">
        <v>43</v>
      </c>
    </row>
    <row r="315" spans="1:20" x14ac:dyDescent="0.45">
      <c r="A315">
        <v>309</v>
      </c>
      <c r="B315" t="str">
        <f t="shared" si="29"/>
        <v>task_id_594.dfy-3</v>
      </c>
      <c r="C315" t="s">
        <v>59</v>
      </c>
      <c r="D315">
        <v>3</v>
      </c>
      <c r="E315">
        <v>-1</v>
      </c>
      <c r="F315">
        <v>6.8133999999999997</v>
      </c>
      <c r="G315">
        <v>0.25969999999999999</v>
      </c>
      <c r="H315">
        <v>6.8114999999999997</v>
      </c>
      <c r="I315">
        <v>-1</v>
      </c>
      <c r="J315">
        <v>-1</v>
      </c>
      <c r="K315">
        <v>-1</v>
      </c>
      <c r="L315">
        <f t="shared" si="24"/>
        <v>0</v>
      </c>
      <c r="M315">
        <f t="shared" si="25"/>
        <v>0</v>
      </c>
      <c r="N315">
        <f t="shared" si="26"/>
        <v>0</v>
      </c>
      <c r="O315">
        <f t="shared" si="27"/>
        <v>0</v>
      </c>
      <c r="P315">
        <f t="shared" si="28"/>
        <v>63</v>
      </c>
      <c r="Q315">
        <f>VLOOKUP(C315,Locs!A:C,3,0)</f>
        <v>48</v>
      </c>
      <c r="R315">
        <f>VLOOKUP(C315,Locs!A:F,6,0)</f>
        <v>6</v>
      </c>
      <c r="S315" t="s">
        <v>993</v>
      </c>
      <c r="T315">
        <v>47</v>
      </c>
    </row>
    <row r="316" spans="1:20" x14ac:dyDescent="0.45">
      <c r="A316">
        <v>310</v>
      </c>
      <c r="B316" t="str">
        <f t="shared" si="29"/>
        <v>task_id_594.dfy-4</v>
      </c>
      <c r="C316" t="s">
        <v>59</v>
      </c>
      <c r="D316">
        <v>4</v>
      </c>
      <c r="E316">
        <v>-1</v>
      </c>
      <c r="F316">
        <v>3.6608000000000001</v>
      </c>
      <c r="G316">
        <v>0.2361</v>
      </c>
      <c r="H316">
        <v>3.6381999999999999</v>
      </c>
      <c r="I316">
        <v>-1</v>
      </c>
      <c r="J316">
        <v>-1</v>
      </c>
      <c r="K316">
        <v>-1</v>
      </c>
      <c r="L316">
        <f t="shared" si="24"/>
        <v>0</v>
      </c>
      <c r="M316">
        <f t="shared" si="25"/>
        <v>0</v>
      </c>
      <c r="N316">
        <f t="shared" si="26"/>
        <v>0</v>
      </c>
      <c r="O316">
        <f t="shared" si="27"/>
        <v>0</v>
      </c>
      <c r="P316">
        <f t="shared" si="28"/>
        <v>43</v>
      </c>
      <c r="Q316">
        <f>VLOOKUP(C316,Locs!A:C,3,0)</f>
        <v>48</v>
      </c>
      <c r="R316">
        <f>VLOOKUP(C316,Locs!A:F,6,0)</f>
        <v>6</v>
      </c>
      <c r="S316" t="s">
        <v>535</v>
      </c>
      <c r="T316">
        <v>21</v>
      </c>
    </row>
    <row r="317" spans="1:20" x14ac:dyDescent="0.45">
      <c r="A317">
        <v>316</v>
      </c>
      <c r="B317" t="str">
        <f t="shared" si="29"/>
        <v>task_id_594.dfy-5</v>
      </c>
      <c r="C317" t="s">
        <v>59</v>
      </c>
      <c r="D317">
        <v>5</v>
      </c>
      <c r="E317">
        <v>0</v>
      </c>
      <c r="F317">
        <v>3.6465000000000001</v>
      </c>
      <c r="G317">
        <v>3.2559999999999998</v>
      </c>
      <c r="H317">
        <v>3.6453000000000002</v>
      </c>
      <c r="I317">
        <v>-1</v>
      </c>
      <c r="J317">
        <v>0</v>
      </c>
      <c r="K317">
        <v>0</v>
      </c>
      <c r="L317">
        <f t="shared" si="24"/>
        <v>0</v>
      </c>
      <c r="M317">
        <f t="shared" si="25"/>
        <v>0</v>
      </c>
      <c r="N317">
        <f t="shared" si="26"/>
        <v>0</v>
      </c>
      <c r="O317">
        <f t="shared" si="27"/>
        <v>0</v>
      </c>
      <c r="P317">
        <f t="shared" si="28"/>
        <v>47</v>
      </c>
      <c r="Q317">
        <f>VLOOKUP(C317,Locs!A:C,3,0)</f>
        <v>48</v>
      </c>
      <c r="R317">
        <f>VLOOKUP(C317,Locs!A:F,6,0)</f>
        <v>6</v>
      </c>
      <c r="S317" t="s">
        <v>536</v>
      </c>
      <c r="T317">
        <v>21</v>
      </c>
    </row>
    <row r="318" spans="1:20" x14ac:dyDescent="0.45">
      <c r="A318">
        <v>317</v>
      </c>
      <c r="B318" t="str">
        <f t="shared" si="29"/>
        <v>task_id_599.dfy-1</v>
      </c>
      <c r="C318" t="s">
        <v>60</v>
      </c>
      <c r="D318">
        <v>1</v>
      </c>
      <c r="E318">
        <v>1</v>
      </c>
      <c r="F318">
        <v>2.7873999999999999</v>
      </c>
      <c r="G318">
        <v>0.80379999999999996</v>
      </c>
      <c r="H318">
        <v>2.7568999999999999</v>
      </c>
      <c r="I318">
        <v>1</v>
      </c>
      <c r="J318">
        <v>1</v>
      </c>
      <c r="K318">
        <v>1</v>
      </c>
      <c r="L318">
        <f t="shared" si="24"/>
        <v>3</v>
      </c>
      <c r="M318">
        <f t="shared" si="25"/>
        <v>1</v>
      </c>
      <c r="N318">
        <f t="shared" si="26"/>
        <v>1</v>
      </c>
      <c r="O318">
        <f t="shared" si="27"/>
        <v>1</v>
      </c>
      <c r="P318">
        <f t="shared" si="28"/>
        <v>21</v>
      </c>
      <c r="Q318">
        <f>VLOOKUP(C318,Locs!A:C,3,0)</f>
        <v>21</v>
      </c>
      <c r="R318">
        <f>VLOOKUP(C318,Locs!A:F,6,0)</f>
        <v>0</v>
      </c>
      <c r="S318" t="s">
        <v>537</v>
      </c>
      <c r="T318">
        <v>21</v>
      </c>
    </row>
    <row r="319" spans="1:20" x14ac:dyDescent="0.45">
      <c r="A319">
        <v>318</v>
      </c>
      <c r="B319" t="str">
        <f t="shared" si="29"/>
        <v>task_id_599.dfy-2</v>
      </c>
      <c r="C319" t="s">
        <v>60</v>
      </c>
      <c r="D319">
        <v>2</v>
      </c>
      <c r="E319">
        <v>1</v>
      </c>
      <c r="F319">
        <v>2.6150000000000002</v>
      </c>
      <c r="G319">
        <v>0.76700000000000002</v>
      </c>
      <c r="H319">
        <v>2.6133000000000002</v>
      </c>
      <c r="I319">
        <v>1</v>
      </c>
      <c r="J319">
        <v>1</v>
      </c>
      <c r="K319">
        <v>1</v>
      </c>
      <c r="L319">
        <f t="shared" si="24"/>
        <v>3</v>
      </c>
      <c r="M319">
        <f t="shared" si="25"/>
        <v>1</v>
      </c>
      <c r="N319">
        <f t="shared" si="26"/>
        <v>1</v>
      </c>
      <c r="O319">
        <f t="shared" si="27"/>
        <v>1</v>
      </c>
      <c r="P319">
        <f t="shared" si="28"/>
        <v>21</v>
      </c>
      <c r="Q319">
        <f>VLOOKUP(C319,Locs!A:C,3,0)</f>
        <v>21</v>
      </c>
      <c r="R319">
        <f>VLOOKUP(C319,Locs!A:F,6,0)</f>
        <v>0</v>
      </c>
      <c r="S319" t="s">
        <v>1147</v>
      </c>
      <c r="T319">
        <v>27</v>
      </c>
    </row>
    <row r="320" spans="1:20" x14ac:dyDescent="0.45">
      <c r="A320">
        <v>319</v>
      </c>
      <c r="B320" t="str">
        <f t="shared" si="29"/>
        <v>task_id_599.dfy-3</v>
      </c>
      <c r="C320" t="s">
        <v>60</v>
      </c>
      <c r="D320">
        <v>3</v>
      </c>
      <c r="E320">
        <v>1</v>
      </c>
      <c r="F320">
        <v>3.1528</v>
      </c>
      <c r="G320">
        <v>0.74329999999999996</v>
      </c>
      <c r="H320">
        <v>3.1509999999999998</v>
      </c>
      <c r="I320">
        <v>1</v>
      </c>
      <c r="J320">
        <v>1</v>
      </c>
      <c r="K320">
        <v>1</v>
      </c>
      <c r="L320">
        <f t="shared" si="24"/>
        <v>3</v>
      </c>
      <c r="M320">
        <f t="shared" si="25"/>
        <v>1</v>
      </c>
      <c r="N320">
        <f t="shared" si="26"/>
        <v>1</v>
      </c>
      <c r="O320">
        <f t="shared" si="27"/>
        <v>1</v>
      </c>
      <c r="P320">
        <f t="shared" si="28"/>
        <v>21</v>
      </c>
      <c r="Q320">
        <f>VLOOKUP(C320,Locs!A:C,3,0)</f>
        <v>21</v>
      </c>
      <c r="R320">
        <f>VLOOKUP(C320,Locs!A:F,6,0)</f>
        <v>0</v>
      </c>
      <c r="S320" t="s">
        <v>1148</v>
      </c>
      <c r="T320">
        <v>27</v>
      </c>
    </row>
    <row r="321" spans="1:20" x14ac:dyDescent="0.45">
      <c r="A321">
        <v>320</v>
      </c>
      <c r="B321" t="str">
        <f t="shared" si="29"/>
        <v>task_id_602.dfy-1</v>
      </c>
      <c r="C321" t="s">
        <v>61</v>
      </c>
      <c r="D321">
        <v>1</v>
      </c>
      <c r="E321">
        <v>0</v>
      </c>
      <c r="F321">
        <v>8.6011000000000006</v>
      </c>
      <c r="G321">
        <v>0.87780000000000002</v>
      </c>
      <c r="H321">
        <v>8.5785</v>
      </c>
      <c r="I321">
        <v>1</v>
      </c>
      <c r="J321">
        <v>0</v>
      </c>
      <c r="K321">
        <v>0</v>
      </c>
      <c r="L321">
        <f t="shared" si="24"/>
        <v>0</v>
      </c>
      <c r="M321">
        <f t="shared" si="25"/>
        <v>0</v>
      </c>
      <c r="N321">
        <f t="shared" si="26"/>
        <v>0</v>
      </c>
      <c r="O321">
        <f t="shared" si="27"/>
        <v>0</v>
      </c>
      <c r="P321">
        <f t="shared" si="28"/>
        <v>32</v>
      </c>
      <c r="Q321">
        <f>VLOOKUP(C321,Locs!A:C,3,0)</f>
        <v>31</v>
      </c>
      <c r="R321">
        <f>VLOOKUP(C321,Locs!A:F,6,0)</f>
        <v>2</v>
      </c>
      <c r="S321" t="s">
        <v>538</v>
      </c>
      <c r="T321">
        <v>32</v>
      </c>
    </row>
    <row r="322" spans="1:20" x14ac:dyDescent="0.45">
      <c r="A322">
        <v>321</v>
      </c>
      <c r="B322" t="str">
        <f t="shared" si="29"/>
        <v>task_id_602.dfy-2</v>
      </c>
      <c r="C322" t="s">
        <v>61</v>
      </c>
      <c r="D322">
        <v>2</v>
      </c>
      <c r="E322">
        <v>0</v>
      </c>
      <c r="F322">
        <v>6.7927999999999997</v>
      </c>
      <c r="G322">
        <v>1.5018</v>
      </c>
      <c r="H322">
        <v>6.79</v>
      </c>
      <c r="I322">
        <v>-1</v>
      </c>
      <c r="J322">
        <v>0</v>
      </c>
      <c r="K322">
        <v>0</v>
      </c>
      <c r="L322">
        <f t="shared" si="24"/>
        <v>0</v>
      </c>
      <c r="M322">
        <f t="shared" si="25"/>
        <v>0</v>
      </c>
      <c r="N322">
        <f t="shared" si="26"/>
        <v>0</v>
      </c>
      <c r="O322">
        <f t="shared" si="27"/>
        <v>0</v>
      </c>
      <c r="P322">
        <f t="shared" si="28"/>
        <v>32</v>
      </c>
      <c r="Q322">
        <f>VLOOKUP(C322,Locs!A:C,3,0)</f>
        <v>31</v>
      </c>
      <c r="R322">
        <f>VLOOKUP(C322,Locs!A:F,6,0)</f>
        <v>2</v>
      </c>
      <c r="S322" t="s">
        <v>539</v>
      </c>
      <c r="T322">
        <v>32</v>
      </c>
    </row>
    <row r="323" spans="1:20" x14ac:dyDescent="0.45">
      <c r="A323">
        <v>322</v>
      </c>
      <c r="B323" t="str">
        <f t="shared" si="29"/>
        <v>task_id_602.dfy-3</v>
      </c>
      <c r="C323" t="s">
        <v>61</v>
      </c>
      <c r="D323">
        <v>3</v>
      </c>
      <c r="E323">
        <v>0</v>
      </c>
      <c r="F323">
        <v>4.6254</v>
      </c>
      <c r="G323">
        <v>0.86439999999999995</v>
      </c>
      <c r="H323">
        <v>4.6241000000000003</v>
      </c>
      <c r="I323">
        <v>-1</v>
      </c>
      <c r="J323">
        <v>0</v>
      </c>
      <c r="K323">
        <v>0</v>
      </c>
      <c r="L323">
        <f t="shared" ref="L323:L386" si="30">COUNTIFS(C:C,C323,E:E,1)</f>
        <v>0</v>
      </c>
      <c r="M323">
        <f t="shared" ref="M323:M386" si="31">_xlfn.MINIFS(D:D,C:C,C323,E:E,1)</f>
        <v>0</v>
      </c>
      <c r="N323">
        <f t="shared" ref="N323:N331" si="32">CHOOSE(L323+1,0,2/3,1,1)</f>
        <v>0</v>
      </c>
      <c r="O323">
        <f t="shared" ref="O323:O331" si="33">IF(L323&gt;0,1,0)</f>
        <v>0</v>
      </c>
      <c r="P323">
        <f t="shared" ref="P323:P331" si="34">VLOOKUP(LEFT(C323,LEN(C323)-4)&amp;"_"&amp;D323&amp;"_llm.dfy",S:T,2,0)</f>
        <v>32</v>
      </c>
      <c r="Q323">
        <f>VLOOKUP(C323,Locs!A:C,3,0)</f>
        <v>31</v>
      </c>
      <c r="R323">
        <f>VLOOKUP(C323,Locs!A:F,6,0)</f>
        <v>2</v>
      </c>
      <c r="S323" t="s">
        <v>540</v>
      </c>
      <c r="T323">
        <v>32</v>
      </c>
    </row>
    <row r="324" spans="1:20" x14ac:dyDescent="0.45">
      <c r="A324">
        <v>323</v>
      </c>
      <c r="B324" t="str">
        <f t="shared" si="29"/>
        <v>task_id_602.dfy-4</v>
      </c>
      <c r="C324" t="s">
        <v>61</v>
      </c>
      <c r="D324">
        <v>4</v>
      </c>
      <c r="E324">
        <v>0</v>
      </c>
      <c r="F324">
        <v>4.1765999999999996</v>
      </c>
      <c r="G324">
        <v>1.1979</v>
      </c>
      <c r="H324">
        <v>4.1731999999999996</v>
      </c>
      <c r="I324">
        <v>-1</v>
      </c>
      <c r="J324">
        <v>0</v>
      </c>
      <c r="K324">
        <v>0</v>
      </c>
      <c r="L324">
        <f t="shared" si="30"/>
        <v>0</v>
      </c>
      <c r="M324">
        <f t="shared" si="31"/>
        <v>0</v>
      </c>
      <c r="N324">
        <f t="shared" si="32"/>
        <v>0</v>
      </c>
      <c r="O324">
        <f t="shared" si="33"/>
        <v>0</v>
      </c>
      <c r="P324">
        <f t="shared" si="34"/>
        <v>32</v>
      </c>
      <c r="Q324">
        <f>VLOOKUP(C324,Locs!A:C,3,0)</f>
        <v>31</v>
      </c>
      <c r="R324">
        <f>VLOOKUP(C324,Locs!A:F,6,0)</f>
        <v>2</v>
      </c>
      <c r="S324" t="s">
        <v>994</v>
      </c>
      <c r="T324">
        <v>32</v>
      </c>
    </row>
    <row r="325" spans="1:20" x14ac:dyDescent="0.45">
      <c r="A325">
        <v>324</v>
      </c>
      <c r="B325" t="str">
        <f t="shared" si="29"/>
        <v>task_id_602.dfy-5</v>
      </c>
      <c r="C325" t="s">
        <v>61</v>
      </c>
      <c r="D325">
        <v>5</v>
      </c>
      <c r="E325">
        <v>0</v>
      </c>
      <c r="F325">
        <v>2.9702999999999999</v>
      </c>
      <c r="G325">
        <v>1.2204999999999999</v>
      </c>
      <c r="H325">
        <v>2.9679000000000002</v>
      </c>
      <c r="I325">
        <v>-1</v>
      </c>
      <c r="J325">
        <v>0</v>
      </c>
      <c r="K325">
        <v>0</v>
      </c>
      <c r="L325">
        <f t="shared" si="30"/>
        <v>0</v>
      </c>
      <c r="M325">
        <f t="shared" si="31"/>
        <v>0</v>
      </c>
      <c r="N325">
        <f t="shared" si="32"/>
        <v>0</v>
      </c>
      <c r="O325">
        <f t="shared" si="33"/>
        <v>0</v>
      </c>
      <c r="P325">
        <f t="shared" si="34"/>
        <v>28</v>
      </c>
      <c r="Q325">
        <f>VLOOKUP(C325,Locs!A:C,3,0)</f>
        <v>31</v>
      </c>
      <c r="R325">
        <f>VLOOKUP(C325,Locs!A:F,6,0)</f>
        <v>2</v>
      </c>
      <c r="S325" t="s">
        <v>995</v>
      </c>
      <c r="T325">
        <v>28</v>
      </c>
    </row>
    <row r="326" spans="1:20" x14ac:dyDescent="0.45">
      <c r="A326">
        <v>325</v>
      </c>
      <c r="B326" t="str">
        <f t="shared" si="29"/>
        <v>task_id_605.dfy-1</v>
      </c>
      <c r="C326" t="s">
        <v>62</v>
      </c>
      <c r="D326">
        <v>1</v>
      </c>
      <c r="E326">
        <v>0</v>
      </c>
      <c r="F326">
        <v>3.6686000000000001</v>
      </c>
      <c r="G326">
        <v>0.86350000000000005</v>
      </c>
      <c r="H326">
        <v>3.6478000000000002</v>
      </c>
      <c r="I326">
        <v>1</v>
      </c>
      <c r="J326">
        <v>0</v>
      </c>
      <c r="K326">
        <v>0</v>
      </c>
      <c r="L326">
        <f t="shared" si="30"/>
        <v>0</v>
      </c>
      <c r="M326">
        <f t="shared" si="31"/>
        <v>0</v>
      </c>
      <c r="N326">
        <f t="shared" si="32"/>
        <v>0</v>
      </c>
      <c r="O326">
        <f t="shared" si="33"/>
        <v>0</v>
      </c>
      <c r="P326">
        <f t="shared" si="34"/>
        <v>21</v>
      </c>
      <c r="Q326">
        <f>VLOOKUP(C326,Locs!A:C,3,0)</f>
        <v>22</v>
      </c>
      <c r="R326">
        <f>VLOOKUP(C326,Locs!A:F,6,0)</f>
        <v>1</v>
      </c>
      <c r="S326" t="s">
        <v>541</v>
      </c>
      <c r="T326">
        <v>21</v>
      </c>
    </row>
    <row r="327" spans="1:20" x14ac:dyDescent="0.45">
      <c r="A327">
        <v>326</v>
      </c>
      <c r="B327" t="str">
        <f t="shared" ref="B327:B390" si="35">C327&amp;"-"&amp;D327</f>
        <v>task_id_605.dfy-2</v>
      </c>
      <c r="C327" t="s">
        <v>62</v>
      </c>
      <c r="D327">
        <v>2</v>
      </c>
      <c r="E327">
        <v>0</v>
      </c>
      <c r="F327">
        <v>2.8889999999999998</v>
      </c>
      <c r="G327">
        <v>0.74780000000000002</v>
      </c>
      <c r="H327">
        <v>2.8872</v>
      </c>
      <c r="I327">
        <v>1</v>
      </c>
      <c r="J327">
        <v>0</v>
      </c>
      <c r="K327">
        <v>0</v>
      </c>
      <c r="L327">
        <f t="shared" si="30"/>
        <v>0</v>
      </c>
      <c r="M327">
        <f t="shared" si="31"/>
        <v>0</v>
      </c>
      <c r="N327">
        <f t="shared" si="32"/>
        <v>0</v>
      </c>
      <c r="O327">
        <f t="shared" si="33"/>
        <v>0</v>
      </c>
      <c r="P327">
        <f t="shared" si="34"/>
        <v>20</v>
      </c>
      <c r="Q327">
        <f>VLOOKUP(C327,Locs!A:C,3,0)</f>
        <v>22</v>
      </c>
      <c r="R327">
        <f>VLOOKUP(C327,Locs!A:F,6,0)</f>
        <v>1</v>
      </c>
      <c r="S327" t="s">
        <v>542</v>
      </c>
      <c r="T327">
        <v>20</v>
      </c>
    </row>
    <row r="328" spans="1:20" x14ac:dyDescent="0.45">
      <c r="A328">
        <v>327</v>
      </c>
      <c r="B328" t="str">
        <f t="shared" si="35"/>
        <v>task_id_605.dfy-3</v>
      </c>
      <c r="C328" t="s">
        <v>62</v>
      </c>
      <c r="D328">
        <v>3</v>
      </c>
      <c r="E328">
        <v>0</v>
      </c>
      <c r="F328">
        <v>2.6204000000000001</v>
      </c>
      <c r="G328">
        <v>0.75180000000000002</v>
      </c>
      <c r="H328">
        <v>2.6191</v>
      </c>
      <c r="I328">
        <v>1</v>
      </c>
      <c r="J328">
        <v>0</v>
      </c>
      <c r="K328">
        <v>0</v>
      </c>
      <c r="L328">
        <f t="shared" si="30"/>
        <v>0</v>
      </c>
      <c r="M328">
        <f t="shared" si="31"/>
        <v>0</v>
      </c>
      <c r="N328">
        <f t="shared" si="32"/>
        <v>0</v>
      </c>
      <c r="O328">
        <f t="shared" si="33"/>
        <v>0</v>
      </c>
      <c r="P328">
        <f t="shared" si="34"/>
        <v>21</v>
      </c>
      <c r="Q328">
        <f>VLOOKUP(C328,Locs!A:C,3,0)</f>
        <v>22</v>
      </c>
      <c r="R328">
        <f>VLOOKUP(C328,Locs!A:F,6,0)</f>
        <v>1</v>
      </c>
      <c r="S328" t="s">
        <v>543</v>
      </c>
      <c r="T328">
        <v>21</v>
      </c>
    </row>
    <row r="329" spans="1:20" x14ac:dyDescent="0.45">
      <c r="A329">
        <v>328</v>
      </c>
      <c r="B329" t="str">
        <f t="shared" si="35"/>
        <v>task_id_605.dfy-4</v>
      </c>
      <c r="C329" t="s">
        <v>62</v>
      </c>
      <c r="D329">
        <v>4</v>
      </c>
      <c r="E329">
        <v>0</v>
      </c>
      <c r="F329">
        <v>2.0617000000000001</v>
      </c>
      <c r="G329">
        <v>1.2053</v>
      </c>
      <c r="H329">
        <v>2.0586000000000002</v>
      </c>
      <c r="I329">
        <v>1</v>
      </c>
      <c r="J329">
        <v>0</v>
      </c>
      <c r="K329">
        <v>0</v>
      </c>
      <c r="L329">
        <f t="shared" si="30"/>
        <v>0</v>
      </c>
      <c r="M329">
        <f t="shared" si="31"/>
        <v>0</v>
      </c>
      <c r="N329">
        <f t="shared" si="32"/>
        <v>0</v>
      </c>
      <c r="O329">
        <f t="shared" si="33"/>
        <v>0</v>
      </c>
      <c r="P329">
        <f t="shared" si="34"/>
        <v>21</v>
      </c>
      <c r="Q329">
        <f>VLOOKUP(C329,Locs!A:C,3,0)</f>
        <v>22</v>
      </c>
      <c r="R329">
        <f>VLOOKUP(C329,Locs!A:F,6,0)</f>
        <v>1</v>
      </c>
      <c r="S329" t="s">
        <v>1081</v>
      </c>
      <c r="T329">
        <v>21</v>
      </c>
    </row>
    <row r="330" spans="1:20" x14ac:dyDescent="0.45">
      <c r="A330">
        <v>329</v>
      </c>
      <c r="B330" t="str">
        <f t="shared" si="35"/>
        <v>task_id_605.dfy-5</v>
      </c>
      <c r="C330" t="s">
        <v>62</v>
      </c>
      <c r="D330">
        <v>5</v>
      </c>
      <c r="E330">
        <v>0</v>
      </c>
      <c r="F330">
        <v>1.8036000000000001</v>
      </c>
      <c r="G330">
        <v>1.2132000000000001</v>
      </c>
      <c r="H330">
        <v>1.8013999999999999</v>
      </c>
      <c r="I330">
        <v>1</v>
      </c>
      <c r="J330">
        <v>0</v>
      </c>
      <c r="K330">
        <v>0</v>
      </c>
      <c r="L330">
        <f t="shared" si="30"/>
        <v>0</v>
      </c>
      <c r="M330">
        <f t="shared" si="31"/>
        <v>0</v>
      </c>
      <c r="N330">
        <f t="shared" si="32"/>
        <v>0</v>
      </c>
      <c r="O330">
        <f t="shared" si="33"/>
        <v>0</v>
      </c>
      <c r="P330">
        <f t="shared" si="34"/>
        <v>20</v>
      </c>
      <c r="Q330">
        <f>VLOOKUP(C330,Locs!A:C,3,0)</f>
        <v>22</v>
      </c>
      <c r="R330">
        <f>VLOOKUP(C330,Locs!A:F,6,0)</f>
        <v>1</v>
      </c>
      <c r="S330" t="s">
        <v>1082</v>
      </c>
      <c r="T330">
        <v>20</v>
      </c>
    </row>
    <row r="331" spans="1:20" x14ac:dyDescent="0.45">
      <c r="A331">
        <v>330</v>
      </c>
      <c r="B331" t="str">
        <f t="shared" si="35"/>
        <v>task_id_610.dfy-1</v>
      </c>
      <c r="C331" t="s">
        <v>63</v>
      </c>
      <c r="D331">
        <v>1</v>
      </c>
      <c r="E331">
        <v>1</v>
      </c>
      <c r="F331">
        <v>3.9039000000000001</v>
      </c>
      <c r="G331">
        <v>0.77429999999999999</v>
      </c>
      <c r="H331">
        <v>3.8778999999999999</v>
      </c>
      <c r="I331">
        <v>1</v>
      </c>
      <c r="J331">
        <v>1</v>
      </c>
      <c r="K331">
        <v>1</v>
      </c>
      <c r="L331">
        <f t="shared" si="30"/>
        <v>3</v>
      </c>
      <c r="M331">
        <f t="shared" si="31"/>
        <v>1</v>
      </c>
      <c r="N331">
        <f t="shared" si="32"/>
        <v>1</v>
      </c>
      <c r="O331">
        <f t="shared" si="33"/>
        <v>1</v>
      </c>
      <c r="P331">
        <f t="shared" si="34"/>
        <v>33</v>
      </c>
      <c r="Q331">
        <f>VLOOKUP(C331,Locs!A:C,3,0)</f>
        <v>26</v>
      </c>
      <c r="R331">
        <f>VLOOKUP(C331,Locs!A:F,6,0)</f>
        <v>0</v>
      </c>
      <c r="S331" t="s">
        <v>544</v>
      </c>
      <c r="T331">
        <v>33</v>
      </c>
    </row>
    <row r="332" spans="1:20" s="1" customFormat="1" x14ac:dyDescent="0.45">
      <c r="A332"/>
      <c r="B332" t="str">
        <f t="shared" si="35"/>
        <v>task_id_610.dfy-2</v>
      </c>
      <c r="C332" t="s">
        <v>63</v>
      </c>
      <c r="D332">
        <v>2</v>
      </c>
      <c r="E332">
        <v>1</v>
      </c>
      <c r="F332">
        <v>7.2306999999999997</v>
      </c>
      <c r="G332">
        <v>0.76890000000000003</v>
      </c>
      <c r="H332">
        <v>7.2291999999999996</v>
      </c>
      <c r="I332">
        <v>1</v>
      </c>
      <c r="J332">
        <v>1</v>
      </c>
      <c r="K332">
        <v>1</v>
      </c>
      <c r="L332">
        <f t="shared" si="30"/>
        <v>3</v>
      </c>
      <c r="M332">
        <f t="shared" si="31"/>
        <v>1</v>
      </c>
      <c r="N332">
        <f t="shared" ref="N332:N395" si="36">CHOOSE(L332+1,0,2/3,1,1)</f>
        <v>1</v>
      </c>
      <c r="O332">
        <f t="shared" ref="O332:O395" si="37">IF(L332&gt;0,1,0)</f>
        <v>1</v>
      </c>
      <c r="P332">
        <f t="shared" ref="P332:P395" si="38">VLOOKUP(LEFT(C332,LEN(C332)-4)&amp;"_"&amp;D332&amp;"_llm.dfy",S:T,2,0)</f>
        <v>35</v>
      </c>
      <c r="Q332">
        <f>VLOOKUP(C332,Locs!A:C,3,0)</f>
        <v>26</v>
      </c>
      <c r="R332">
        <f>VLOOKUP(C332,Locs!A:F,6,0)</f>
        <v>0</v>
      </c>
      <c r="S332" t="s">
        <v>545</v>
      </c>
      <c r="T332">
        <v>35</v>
      </c>
    </row>
    <row r="333" spans="1:20" x14ac:dyDescent="0.45">
      <c r="B333" t="str">
        <f t="shared" si="35"/>
        <v>task_id_610.dfy-3</v>
      </c>
      <c r="C333" t="s">
        <v>63</v>
      </c>
      <c r="D333">
        <v>3</v>
      </c>
      <c r="E333">
        <v>1</v>
      </c>
      <c r="F333">
        <v>4.4515000000000002</v>
      </c>
      <c r="G333">
        <v>0.76659999999999995</v>
      </c>
      <c r="H333">
        <v>4.45</v>
      </c>
      <c r="I333">
        <v>1</v>
      </c>
      <c r="J333">
        <v>1</v>
      </c>
      <c r="K333">
        <v>1</v>
      </c>
      <c r="L333">
        <f t="shared" si="30"/>
        <v>3</v>
      </c>
      <c r="M333">
        <f t="shared" si="31"/>
        <v>1</v>
      </c>
      <c r="N333">
        <f t="shared" si="36"/>
        <v>1</v>
      </c>
      <c r="O333">
        <f t="shared" si="37"/>
        <v>1</v>
      </c>
      <c r="P333">
        <f t="shared" si="38"/>
        <v>33</v>
      </c>
      <c r="Q333">
        <f>VLOOKUP(C333,Locs!A:C,3,0)</f>
        <v>26</v>
      </c>
      <c r="R333">
        <f>VLOOKUP(C333,Locs!A:F,6,0)</f>
        <v>0</v>
      </c>
      <c r="S333" t="s">
        <v>546</v>
      </c>
      <c r="T333">
        <v>33</v>
      </c>
    </row>
    <row r="334" spans="1:20" x14ac:dyDescent="0.45">
      <c r="B334" t="str">
        <f t="shared" si="35"/>
        <v>task_id_616.dfy-1</v>
      </c>
      <c r="C334" t="s">
        <v>64</v>
      </c>
      <c r="D334">
        <v>1</v>
      </c>
      <c r="E334">
        <v>1</v>
      </c>
      <c r="F334">
        <v>3.6642999999999999</v>
      </c>
      <c r="G334">
        <v>0.75739999999999996</v>
      </c>
      <c r="H334">
        <v>3.6393</v>
      </c>
      <c r="I334">
        <v>1</v>
      </c>
      <c r="J334">
        <v>1</v>
      </c>
      <c r="K334">
        <v>1</v>
      </c>
      <c r="L334">
        <f t="shared" si="30"/>
        <v>3</v>
      </c>
      <c r="M334">
        <f t="shared" si="31"/>
        <v>1</v>
      </c>
      <c r="N334">
        <f t="shared" si="36"/>
        <v>1</v>
      </c>
      <c r="O334">
        <f t="shared" si="37"/>
        <v>1</v>
      </c>
      <c r="P334">
        <f t="shared" si="38"/>
        <v>24</v>
      </c>
      <c r="Q334">
        <f>VLOOKUP(C334,Locs!A:C,3,0)</f>
        <v>24</v>
      </c>
      <c r="R334">
        <f>VLOOKUP(C334,Locs!A:F,6,0)</f>
        <v>0</v>
      </c>
      <c r="S334" t="s">
        <v>547</v>
      </c>
      <c r="T334">
        <v>24</v>
      </c>
    </row>
    <row r="335" spans="1:20" x14ac:dyDescent="0.45">
      <c r="B335" t="str">
        <f t="shared" si="35"/>
        <v>task_id_616.dfy-2</v>
      </c>
      <c r="C335" t="s">
        <v>64</v>
      </c>
      <c r="D335">
        <v>2</v>
      </c>
      <c r="E335">
        <v>1</v>
      </c>
      <c r="F335">
        <v>3.2749999999999999</v>
      </c>
      <c r="G335">
        <v>0.7601</v>
      </c>
      <c r="H335">
        <v>3.2728000000000002</v>
      </c>
      <c r="I335">
        <v>1</v>
      </c>
      <c r="J335">
        <v>1</v>
      </c>
      <c r="K335">
        <v>1</v>
      </c>
      <c r="L335">
        <f t="shared" si="30"/>
        <v>3</v>
      </c>
      <c r="M335">
        <f t="shared" si="31"/>
        <v>1</v>
      </c>
      <c r="N335">
        <f t="shared" si="36"/>
        <v>1</v>
      </c>
      <c r="O335">
        <f t="shared" si="37"/>
        <v>1</v>
      </c>
      <c r="P335">
        <f t="shared" si="38"/>
        <v>24</v>
      </c>
      <c r="Q335">
        <f>VLOOKUP(C335,Locs!A:C,3,0)</f>
        <v>24</v>
      </c>
      <c r="R335">
        <f>VLOOKUP(C335,Locs!A:F,6,0)</f>
        <v>0</v>
      </c>
      <c r="S335" t="s">
        <v>548</v>
      </c>
      <c r="T335">
        <v>24</v>
      </c>
    </row>
    <row r="336" spans="1:20" x14ac:dyDescent="0.45">
      <c r="B336" t="str">
        <f t="shared" si="35"/>
        <v>task_id_616.dfy-3</v>
      </c>
      <c r="C336" t="s">
        <v>64</v>
      </c>
      <c r="D336">
        <v>3</v>
      </c>
      <c r="E336">
        <v>1</v>
      </c>
      <c r="F336">
        <v>3.4552</v>
      </c>
      <c r="G336">
        <v>0.77459999999999996</v>
      </c>
      <c r="H336">
        <v>3.4533999999999998</v>
      </c>
      <c r="I336">
        <v>1</v>
      </c>
      <c r="J336">
        <v>1</v>
      </c>
      <c r="K336">
        <v>1</v>
      </c>
      <c r="L336">
        <f t="shared" si="30"/>
        <v>3</v>
      </c>
      <c r="M336">
        <f t="shared" si="31"/>
        <v>1</v>
      </c>
      <c r="N336">
        <f t="shared" si="36"/>
        <v>1</v>
      </c>
      <c r="O336">
        <f t="shared" si="37"/>
        <v>1</v>
      </c>
      <c r="P336">
        <f t="shared" si="38"/>
        <v>24</v>
      </c>
      <c r="Q336">
        <f>VLOOKUP(C336,Locs!A:C,3,0)</f>
        <v>24</v>
      </c>
      <c r="R336">
        <f>VLOOKUP(C336,Locs!A:F,6,0)</f>
        <v>0</v>
      </c>
      <c r="S336" t="s">
        <v>549</v>
      </c>
      <c r="T336">
        <v>24</v>
      </c>
    </row>
    <row r="337" spans="2:20" x14ac:dyDescent="0.45">
      <c r="B337" t="str">
        <f t="shared" si="35"/>
        <v>task_id_62.dfy-1</v>
      </c>
      <c r="C337" t="s">
        <v>65</v>
      </c>
      <c r="D337">
        <v>1</v>
      </c>
      <c r="E337">
        <v>0</v>
      </c>
      <c r="F337">
        <v>3.3210000000000002</v>
      </c>
      <c r="G337">
        <v>0.78510000000000002</v>
      </c>
      <c r="H337">
        <v>3.2959000000000001</v>
      </c>
      <c r="I337">
        <v>1</v>
      </c>
      <c r="J337">
        <v>0</v>
      </c>
      <c r="K337">
        <v>0</v>
      </c>
      <c r="L337">
        <f t="shared" si="30"/>
        <v>0</v>
      </c>
      <c r="M337">
        <f t="shared" si="31"/>
        <v>0</v>
      </c>
      <c r="N337">
        <f t="shared" si="36"/>
        <v>0</v>
      </c>
      <c r="O337">
        <f t="shared" si="37"/>
        <v>0</v>
      </c>
      <c r="P337">
        <f t="shared" si="38"/>
        <v>27</v>
      </c>
      <c r="Q337">
        <f>VLOOKUP(C337,Locs!A:C,3,0)</f>
        <v>30</v>
      </c>
      <c r="R337">
        <f>VLOOKUP(C337,Locs!A:F,6,0)</f>
        <v>3</v>
      </c>
      <c r="S337" t="s">
        <v>550</v>
      </c>
      <c r="T337">
        <v>24</v>
      </c>
    </row>
    <row r="338" spans="2:20" x14ac:dyDescent="0.45">
      <c r="B338" t="str">
        <f t="shared" si="35"/>
        <v>task_id_62.dfy-2</v>
      </c>
      <c r="C338" t="s">
        <v>65</v>
      </c>
      <c r="D338">
        <v>2</v>
      </c>
      <c r="E338">
        <v>0</v>
      </c>
      <c r="F338">
        <v>3.8578000000000001</v>
      </c>
      <c r="G338">
        <v>0.75539999999999996</v>
      </c>
      <c r="H338">
        <v>3.8563999999999998</v>
      </c>
      <c r="I338">
        <v>1</v>
      </c>
      <c r="J338">
        <v>0</v>
      </c>
      <c r="K338">
        <v>0</v>
      </c>
      <c r="L338">
        <f t="shared" si="30"/>
        <v>0</v>
      </c>
      <c r="M338">
        <f t="shared" si="31"/>
        <v>0</v>
      </c>
      <c r="N338">
        <f t="shared" si="36"/>
        <v>0</v>
      </c>
      <c r="O338">
        <f t="shared" si="37"/>
        <v>0</v>
      </c>
      <c r="P338">
        <f t="shared" si="38"/>
        <v>27</v>
      </c>
      <c r="Q338">
        <f>VLOOKUP(C338,Locs!A:C,3,0)</f>
        <v>30</v>
      </c>
      <c r="R338">
        <f>VLOOKUP(C338,Locs!A:F,6,0)</f>
        <v>3</v>
      </c>
      <c r="S338" t="s">
        <v>551</v>
      </c>
      <c r="T338">
        <v>25</v>
      </c>
    </row>
    <row r="339" spans="2:20" x14ac:dyDescent="0.45">
      <c r="B339" t="str">
        <f t="shared" si="35"/>
        <v>task_id_62.dfy-3</v>
      </c>
      <c r="C339" t="s">
        <v>65</v>
      </c>
      <c r="D339">
        <v>3</v>
      </c>
      <c r="E339">
        <v>0</v>
      </c>
      <c r="F339">
        <v>3.4451999999999998</v>
      </c>
      <c r="G339">
        <v>0.77010000000000001</v>
      </c>
      <c r="H339">
        <v>3.4436</v>
      </c>
      <c r="I339">
        <v>1</v>
      </c>
      <c r="J339">
        <v>0</v>
      </c>
      <c r="K339">
        <v>0</v>
      </c>
      <c r="L339">
        <f t="shared" si="30"/>
        <v>0</v>
      </c>
      <c r="M339">
        <f t="shared" si="31"/>
        <v>0</v>
      </c>
      <c r="N339">
        <f t="shared" si="36"/>
        <v>0</v>
      </c>
      <c r="O339">
        <f t="shared" si="37"/>
        <v>0</v>
      </c>
      <c r="P339">
        <f t="shared" si="38"/>
        <v>27</v>
      </c>
      <c r="Q339">
        <f>VLOOKUP(C339,Locs!A:C,3,0)</f>
        <v>30</v>
      </c>
      <c r="R339">
        <f>VLOOKUP(C339,Locs!A:F,6,0)</f>
        <v>3</v>
      </c>
      <c r="S339" t="s">
        <v>552</v>
      </c>
      <c r="T339">
        <v>24</v>
      </c>
    </row>
    <row r="340" spans="2:20" x14ac:dyDescent="0.45">
      <c r="B340" t="str">
        <f t="shared" si="35"/>
        <v>task_id_62.dfy-4</v>
      </c>
      <c r="C340" t="s">
        <v>65</v>
      </c>
      <c r="D340">
        <v>4</v>
      </c>
      <c r="E340">
        <v>0</v>
      </c>
      <c r="F340">
        <v>2.6930999999999998</v>
      </c>
      <c r="G340">
        <v>1.21</v>
      </c>
      <c r="H340">
        <v>2.6722000000000001</v>
      </c>
      <c r="I340">
        <v>1</v>
      </c>
      <c r="J340">
        <v>0</v>
      </c>
      <c r="K340">
        <v>0</v>
      </c>
      <c r="L340">
        <f t="shared" si="30"/>
        <v>0</v>
      </c>
      <c r="M340">
        <f t="shared" si="31"/>
        <v>0</v>
      </c>
      <c r="N340">
        <f t="shared" si="36"/>
        <v>0</v>
      </c>
      <c r="O340">
        <f t="shared" si="37"/>
        <v>0</v>
      </c>
      <c r="P340">
        <f t="shared" si="38"/>
        <v>27</v>
      </c>
      <c r="Q340">
        <f>VLOOKUP(C340,Locs!A:C,3,0)</f>
        <v>30</v>
      </c>
      <c r="R340">
        <f>VLOOKUP(C340,Locs!A:F,6,0)</f>
        <v>3</v>
      </c>
      <c r="S340" t="s">
        <v>553</v>
      </c>
      <c r="T340">
        <v>22</v>
      </c>
    </row>
    <row r="341" spans="2:20" x14ac:dyDescent="0.45">
      <c r="B341" t="str">
        <f t="shared" si="35"/>
        <v>task_id_62.dfy-5</v>
      </c>
      <c r="C341" t="s">
        <v>65</v>
      </c>
      <c r="D341">
        <v>5</v>
      </c>
      <c r="E341">
        <v>0</v>
      </c>
      <c r="F341">
        <v>2.9340000000000002</v>
      </c>
      <c r="G341">
        <v>1.2331000000000001</v>
      </c>
      <c r="H341">
        <v>2.9317000000000002</v>
      </c>
      <c r="I341">
        <v>1</v>
      </c>
      <c r="J341">
        <v>0</v>
      </c>
      <c r="K341">
        <v>0</v>
      </c>
      <c r="L341">
        <f t="shared" si="30"/>
        <v>0</v>
      </c>
      <c r="M341">
        <f t="shared" si="31"/>
        <v>0</v>
      </c>
      <c r="N341">
        <f t="shared" si="36"/>
        <v>0</v>
      </c>
      <c r="O341">
        <f t="shared" si="37"/>
        <v>0</v>
      </c>
      <c r="P341">
        <f t="shared" si="38"/>
        <v>27</v>
      </c>
      <c r="Q341">
        <f>VLOOKUP(C341,Locs!A:C,3,0)</f>
        <v>30</v>
      </c>
      <c r="R341">
        <f>VLOOKUP(C341,Locs!A:F,6,0)</f>
        <v>3</v>
      </c>
      <c r="S341" t="s">
        <v>554</v>
      </c>
      <c r="T341">
        <v>22</v>
      </c>
    </row>
    <row r="342" spans="2:20" x14ac:dyDescent="0.45">
      <c r="B342" t="str">
        <f t="shared" si="35"/>
        <v>task_id_623.dfy-1</v>
      </c>
      <c r="C342" t="s">
        <v>66</v>
      </c>
      <c r="D342">
        <v>1</v>
      </c>
      <c r="E342">
        <v>1</v>
      </c>
      <c r="F342">
        <v>4.5422000000000002</v>
      </c>
      <c r="G342">
        <v>1.6443000000000001</v>
      </c>
      <c r="H342">
        <v>4.5174000000000003</v>
      </c>
      <c r="I342">
        <v>1</v>
      </c>
      <c r="J342">
        <v>1</v>
      </c>
      <c r="K342">
        <v>1</v>
      </c>
      <c r="L342">
        <f t="shared" si="30"/>
        <v>3</v>
      </c>
      <c r="M342">
        <f t="shared" si="31"/>
        <v>1</v>
      </c>
      <c r="N342">
        <f t="shared" si="36"/>
        <v>1</v>
      </c>
      <c r="O342">
        <f t="shared" si="37"/>
        <v>1</v>
      </c>
      <c r="P342">
        <f t="shared" si="38"/>
        <v>24</v>
      </c>
      <c r="Q342">
        <f>VLOOKUP(C342,Locs!A:C,3,0)</f>
        <v>25</v>
      </c>
      <c r="R342">
        <f>VLOOKUP(C342,Locs!A:F,6,0)</f>
        <v>0</v>
      </c>
      <c r="S342" t="s">
        <v>555</v>
      </c>
      <c r="T342">
        <v>22</v>
      </c>
    </row>
    <row r="343" spans="2:20" x14ac:dyDescent="0.45">
      <c r="B343" t="str">
        <f t="shared" si="35"/>
        <v>task_id_623.dfy-2</v>
      </c>
      <c r="C343" t="s">
        <v>66</v>
      </c>
      <c r="D343">
        <v>2</v>
      </c>
      <c r="E343">
        <v>1</v>
      </c>
      <c r="F343">
        <v>2.9883000000000002</v>
      </c>
      <c r="G343">
        <v>1.6459999999999999</v>
      </c>
      <c r="H343">
        <v>2.9864999999999999</v>
      </c>
      <c r="I343">
        <v>1</v>
      </c>
      <c r="J343">
        <v>1</v>
      </c>
      <c r="K343">
        <v>1</v>
      </c>
      <c r="L343">
        <f t="shared" si="30"/>
        <v>3</v>
      </c>
      <c r="M343">
        <f t="shared" si="31"/>
        <v>1</v>
      </c>
      <c r="N343">
        <f t="shared" si="36"/>
        <v>1</v>
      </c>
      <c r="O343">
        <f t="shared" si="37"/>
        <v>1</v>
      </c>
      <c r="P343">
        <f t="shared" si="38"/>
        <v>25</v>
      </c>
      <c r="Q343">
        <f>VLOOKUP(C343,Locs!A:C,3,0)</f>
        <v>25</v>
      </c>
      <c r="R343">
        <f>VLOOKUP(C343,Locs!A:F,6,0)</f>
        <v>0</v>
      </c>
      <c r="S343" t="s">
        <v>556</v>
      </c>
      <c r="T343">
        <v>38</v>
      </c>
    </row>
    <row r="344" spans="2:20" x14ac:dyDescent="0.45">
      <c r="B344" t="str">
        <f t="shared" si="35"/>
        <v>task_id_623.dfy-3</v>
      </c>
      <c r="C344" t="s">
        <v>66</v>
      </c>
      <c r="D344">
        <v>3</v>
      </c>
      <c r="E344">
        <v>1</v>
      </c>
      <c r="F344">
        <v>3.5640000000000001</v>
      </c>
      <c r="G344">
        <v>1.6552</v>
      </c>
      <c r="H344">
        <v>3.5626000000000002</v>
      </c>
      <c r="I344">
        <v>1</v>
      </c>
      <c r="J344">
        <v>1</v>
      </c>
      <c r="K344">
        <v>1</v>
      </c>
      <c r="L344">
        <f t="shared" si="30"/>
        <v>3</v>
      </c>
      <c r="M344">
        <f t="shared" si="31"/>
        <v>1</v>
      </c>
      <c r="N344">
        <f t="shared" si="36"/>
        <v>1</v>
      </c>
      <c r="O344">
        <f t="shared" si="37"/>
        <v>1</v>
      </c>
      <c r="P344">
        <f t="shared" si="38"/>
        <v>24</v>
      </c>
      <c r="Q344">
        <f>VLOOKUP(C344,Locs!A:C,3,0)</f>
        <v>25</v>
      </c>
      <c r="R344">
        <f>VLOOKUP(C344,Locs!A:F,6,0)</f>
        <v>0</v>
      </c>
      <c r="S344" t="s">
        <v>557</v>
      </c>
      <c r="T344">
        <v>45</v>
      </c>
    </row>
    <row r="345" spans="2:20" x14ac:dyDescent="0.45">
      <c r="B345" t="str">
        <f t="shared" si="35"/>
        <v>task_id_624.dfy-1</v>
      </c>
      <c r="C345" t="s">
        <v>67</v>
      </c>
      <c r="D345">
        <v>1</v>
      </c>
      <c r="E345">
        <v>1</v>
      </c>
      <c r="F345">
        <v>3.4771999999999998</v>
      </c>
      <c r="G345">
        <v>1.6305000000000001</v>
      </c>
      <c r="H345">
        <v>3.4539</v>
      </c>
      <c r="I345">
        <v>1</v>
      </c>
      <c r="J345">
        <v>1</v>
      </c>
      <c r="K345">
        <v>1</v>
      </c>
      <c r="L345">
        <f t="shared" si="30"/>
        <v>3</v>
      </c>
      <c r="M345">
        <f t="shared" si="31"/>
        <v>1</v>
      </c>
      <c r="N345">
        <f t="shared" si="36"/>
        <v>1</v>
      </c>
      <c r="O345">
        <f t="shared" si="37"/>
        <v>1</v>
      </c>
      <c r="P345">
        <f t="shared" si="38"/>
        <v>22</v>
      </c>
      <c r="Q345">
        <f>VLOOKUP(C345,Locs!A:C,3,0)</f>
        <v>22</v>
      </c>
      <c r="R345">
        <f>VLOOKUP(C345,Locs!A:F,6,0)</f>
        <v>0</v>
      </c>
      <c r="S345" t="s">
        <v>558</v>
      </c>
      <c r="T345">
        <v>35</v>
      </c>
    </row>
    <row r="346" spans="2:20" x14ac:dyDescent="0.45">
      <c r="B346" t="str">
        <f t="shared" si="35"/>
        <v>task_id_624.dfy-2</v>
      </c>
      <c r="C346" t="s">
        <v>67</v>
      </c>
      <c r="D346">
        <v>2</v>
      </c>
      <c r="E346">
        <v>1</v>
      </c>
      <c r="F346">
        <v>3.7517999999999998</v>
      </c>
      <c r="G346">
        <v>1.6347</v>
      </c>
      <c r="H346">
        <v>3.7501000000000002</v>
      </c>
      <c r="I346">
        <v>1</v>
      </c>
      <c r="J346">
        <v>1</v>
      </c>
      <c r="K346">
        <v>1</v>
      </c>
      <c r="L346">
        <f t="shared" si="30"/>
        <v>3</v>
      </c>
      <c r="M346">
        <f t="shared" si="31"/>
        <v>1</v>
      </c>
      <c r="N346">
        <f t="shared" si="36"/>
        <v>1</v>
      </c>
      <c r="O346">
        <f t="shared" si="37"/>
        <v>1</v>
      </c>
      <c r="P346">
        <f t="shared" si="38"/>
        <v>22</v>
      </c>
      <c r="Q346">
        <f>VLOOKUP(C346,Locs!A:C,3,0)</f>
        <v>22</v>
      </c>
      <c r="R346">
        <f>VLOOKUP(C346,Locs!A:F,6,0)</f>
        <v>0</v>
      </c>
      <c r="S346" t="s">
        <v>739</v>
      </c>
      <c r="T346">
        <v>39</v>
      </c>
    </row>
    <row r="347" spans="2:20" x14ac:dyDescent="0.45">
      <c r="B347" t="str">
        <f t="shared" si="35"/>
        <v>task_id_624.dfy-3</v>
      </c>
      <c r="C347" t="s">
        <v>67</v>
      </c>
      <c r="D347">
        <v>3</v>
      </c>
      <c r="E347">
        <v>1</v>
      </c>
      <c r="F347">
        <v>4.7450000000000001</v>
      </c>
      <c r="G347">
        <v>1.6506000000000001</v>
      </c>
      <c r="H347">
        <v>4.7435</v>
      </c>
      <c r="I347">
        <v>1</v>
      </c>
      <c r="J347">
        <v>1</v>
      </c>
      <c r="K347">
        <v>1</v>
      </c>
      <c r="L347">
        <f t="shared" si="30"/>
        <v>3</v>
      </c>
      <c r="M347">
        <f t="shared" si="31"/>
        <v>1</v>
      </c>
      <c r="N347">
        <f t="shared" si="36"/>
        <v>1</v>
      </c>
      <c r="O347">
        <f t="shared" si="37"/>
        <v>1</v>
      </c>
      <c r="P347">
        <f t="shared" si="38"/>
        <v>22</v>
      </c>
      <c r="Q347">
        <f>VLOOKUP(C347,Locs!A:C,3,0)</f>
        <v>22</v>
      </c>
      <c r="R347">
        <f>VLOOKUP(C347,Locs!A:F,6,0)</f>
        <v>0</v>
      </c>
      <c r="S347" t="s">
        <v>740</v>
      </c>
      <c r="T347">
        <v>42</v>
      </c>
    </row>
    <row r="348" spans="2:20" x14ac:dyDescent="0.45">
      <c r="B348" t="str">
        <f t="shared" si="35"/>
        <v>task_id_627.dfy-1</v>
      </c>
      <c r="C348" t="s">
        <v>68</v>
      </c>
      <c r="D348">
        <v>1</v>
      </c>
      <c r="E348">
        <v>0</v>
      </c>
      <c r="F348">
        <v>5.6428000000000003</v>
      </c>
      <c r="G348">
        <v>1.6931</v>
      </c>
      <c r="H348">
        <v>5.6143000000000001</v>
      </c>
      <c r="I348">
        <v>-1</v>
      </c>
      <c r="J348">
        <v>0</v>
      </c>
      <c r="K348">
        <v>0</v>
      </c>
      <c r="L348">
        <f t="shared" si="30"/>
        <v>0</v>
      </c>
      <c r="M348">
        <f t="shared" si="31"/>
        <v>0</v>
      </c>
      <c r="N348">
        <f t="shared" si="36"/>
        <v>0</v>
      </c>
      <c r="O348">
        <f t="shared" si="37"/>
        <v>0</v>
      </c>
      <c r="P348">
        <f t="shared" si="38"/>
        <v>38</v>
      </c>
      <c r="Q348">
        <f>VLOOKUP(C348,Locs!A:C,3,0)</f>
        <v>36</v>
      </c>
      <c r="R348">
        <f>VLOOKUP(C348,Locs!A:F,6,0)</f>
        <v>6</v>
      </c>
      <c r="S348" t="s">
        <v>559</v>
      </c>
      <c r="T348">
        <v>32</v>
      </c>
    </row>
    <row r="349" spans="2:20" x14ac:dyDescent="0.45">
      <c r="B349" t="str">
        <f t="shared" si="35"/>
        <v>task_id_627.dfy-2</v>
      </c>
      <c r="C349" t="s">
        <v>68</v>
      </c>
      <c r="D349">
        <v>2</v>
      </c>
      <c r="E349">
        <v>0</v>
      </c>
      <c r="F349">
        <v>5.3540999999999999</v>
      </c>
      <c r="G349">
        <v>1.6833</v>
      </c>
      <c r="H349">
        <v>5.3524000000000003</v>
      </c>
      <c r="I349">
        <v>-1</v>
      </c>
      <c r="J349">
        <v>0</v>
      </c>
      <c r="K349">
        <v>0</v>
      </c>
      <c r="L349">
        <f t="shared" si="30"/>
        <v>0</v>
      </c>
      <c r="M349">
        <f t="shared" si="31"/>
        <v>0</v>
      </c>
      <c r="N349">
        <f t="shared" si="36"/>
        <v>0</v>
      </c>
      <c r="O349">
        <f t="shared" si="37"/>
        <v>0</v>
      </c>
      <c r="P349">
        <f t="shared" si="38"/>
        <v>45</v>
      </c>
      <c r="Q349">
        <f>VLOOKUP(C349,Locs!A:C,3,0)</f>
        <v>36</v>
      </c>
      <c r="R349">
        <f>VLOOKUP(C349,Locs!A:F,6,0)</f>
        <v>6</v>
      </c>
      <c r="S349" t="s">
        <v>560</v>
      </c>
      <c r="T349">
        <v>33</v>
      </c>
    </row>
    <row r="350" spans="2:20" x14ac:dyDescent="0.45">
      <c r="B350" t="str">
        <f t="shared" si="35"/>
        <v>task_id_627.dfy-3</v>
      </c>
      <c r="C350" t="s">
        <v>68</v>
      </c>
      <c r="D350">
        <v>3</v>
      </c>
      <c r="E350">
        <v>0</v>
      </c>
      <c r="F350">
        <v>4.5871000000000004</v>
      </c>
      <c r="G350">
        <v>0.79210000000000003</v>
      </c>
      <c r="H350">
        <v>4.5853999999999999</v>
      </c>
      <c r="I350">
        <v>-1</v>
      </c>
      <c r="J350">
        <v>0</v>
      </c>
      <c r="K350">
        <v>0</v>
      </c>
      <c r="L350">
        <f t="shared" si="30"/>
        <v>0</v>
      </c>
      <c r="M350">
        <f t="shared" si="31"/>
        <v>0</v>
      </c>
      <c r="N350">
        <f t="shared" si="36"/>
        <v>0</v>
      </c>
      <c r="O350">
        <f t="shared" si="37"/>
        <v>0</v>
      </c>
      <c r="P350">
        <f t="shared" si="38"/>
        <v>35</v>
      </c>
      <c r="Q350">
        <f>VLOOKUP(C350,Locs!A:C,3,0)</f>
        <v>36</v>
      </c>
      <c r="R350">
        <f>VLOOKUP(C350,Locs!A:F,6,0)</f>
        <v>6</v>
      </c>
      <c r="S350" t="s">
        <v>561</v>
      </c>
      <c r="T350">
        <v>33</v>
      </c>
    </row>
    <row r="351" spans="2:20" x14ac:dyDescent="0.45">
      <c r="B351" t="str">
        <f t="shared" si="35"/>
        <v>task_id_627.dfy-4</v>
      </c>
      <c r="C351" t="s">
        <v>68</v>
      </c>
      <c r="D351">
        <v>4</v>
      </c>
      <c r="E351">
        <v>0</v>
      </c>
      <c r="F351">
        <v>4.1893000000000002</v>
      </c>
      <c r="G351">
        <v>2.2723</v>
      </c>
      <c r="H351">
        <v>4.1860999999999997</v>
      </c>
      <c r="I351">
        <v>-1</v>
      </c>
      <c r="J351">
        <v>0</v>
      </c>
      <c r="K351">
        <v>0</v>
      </c>
      <c r="L351">
        <f t="shared" si="30"/>
        <v>0</v>
      </c>
      <c r="M351">
        <f t="shared" si="31"/>
        <v>0</v>
      </c>
      <c r="N351">
        <f t="shared" si="36"/>
        <v>0</v>
      </c>
      <c r="O351">
        <f t="shared" si="37"/>
        <v>0</v>
      </c>
      <c r="P351">
        <f t="shared" si="38"/>
        <v>39</v>
      </c>
      <c r="Q351">
        <f>VLOOKUP(C351,Locs!A:C,3,0)</f>
        <v>36</v>
      </c>
      <c r="R351">
        <f>VLOOKUP(C351,Locs!A:F,6,0)</f>
        <v>6</v>
      </c>
      <c r="S351" t="s">
        <v>856</v>
      </c>
      <c r="T351">
        <v>32</v>
      </c>
    </row>
    <row r="352" spans="2:20" x14ac:dyDescent="0.45">
      <c r="B352" t="str">
        <f t="shared" si="35"/>
        <v>task_id_627.dfy-5</v>
      </c>
      <c r="C352" t="s">
        <v>68</v>
      </c>
      <c r="D352">
        <v>5</v>
      </c>
      <c r="E352">
        <v>0</v>
      </c>
      <c r="F352">
        <v>4.9314</v>
      </c>
      <c r="G352">
        <v>2.3296000000000001</v>
      </c>
      <c r="H352">
        <v>4.9291</v>
      </c>
      <c r="I352">
        <v>-1</v>
      </c>
      <c r="J352">
        <v>0</v>
      </c>
      <c r="K352">
        <v>0</v>
      </c>
      <c r="L352">
        <f t="shared" si="30"/>
        <v>0</v>
      </c>
      <c r="M352">
        <f t="shared" si="31"/>
        <v>0</v>
      </c>
      <c r="N352">
        <f t="shared" si="36"/>
        <v>0</v>
      </c>
      <c r="O352">
        <f t="shared" si="37"/>
        <v>0</v>
      </c>
      <c r="P352">
        <f t="shared" si="38"/>
        <v>42</v>
      </c>
      <c r="Q352">
        <f>VLOOKUP(C352,Locs!A:C,3,0)</f>
        <v>36</v>
      </c>
      <c r="R352">
        <f>VLOOKUP(C352,Locs!A:F,6,0)</f>
        <v>6</v>
      </c>
      <c r="S352" t="s">
        <v>857</v>
      </c>
      <c r="T352">
        <v>32</v>
      </c>
    </row>
    <row r="353" spans="2:20" x14ac:dyDescent="0.45">
      <c r="B353" t="str">
        <f t="shared" si="35"/>
        <v>task_id_629.dfy-1</v>
      </c>
      <c r="C353" t="s">
        <v>69</v>
      </c>
      <c r="D353">
        <v>1</v>
      </c>
      <c r="E353">
        <v>-1</v>
      </c>
      <c r="F353">
        <v>3.2907000000000002</v>
      </c>
      <c r="G353">
        <v>0.2392</v>
      </c>
      <c r="H353">
        <v>3.2694000000000001</v>
      </c>
      <c r="I353">
        <v>-1</v>
      </c>
      <c r="J353">
        <v>-1</v>
      </c>
      <c r="K353">
        <v>-1</v>
      </c>
      <c r="L353">
        <f t="shared" si="30"/>
        <v>0</v>
      </c>
      <c r="M353">
        <f t="shared" si="31"/>
        <v>0</v>
      </c>
      <c r="N353">
        <f t="shared" si="36"/>
        <v>0</v>
      </c>
      <c r="O353">
        <f t="shared" si="37"/>
        <v>0</v>
      </c>
      <c r="P353">
        <f t="shared" si="38"/>
        <v>32</v>
      </c>
      <c r="Q353">
        <f>VLOOKUP(C353,Locs!A:C,3,0)</f>
        <v>49</v>
      </c>
      <c r="R353">
        <f>VLOOKUP(C353,Locs!A:F,6,0)</f>
        <v>2</v>
      </c>
      <c r="S353" t="s">
        <v>562</v>
      </c>
      <c r="T353">
        <v>27</v>
      </c>
    </row>
    <row r="354" spans="2:20" x14ac:dyDescent="0.45">
      <c r="B354" t="str">
        <f t="shared" si="35"/>
        <v>task_id_629.dfy-2</v>
      </c>
      <c r="C354" t="s">
        <v>69</v>
      </c>
      <c r="D354">
        <v>2</v>
      </c>
      <c r="E354">
        <v>-1</v>
      </c>
      <c r="F354">
        <v>5.6136999999999997</v>
      </c>
      <c r="G354">
        <v>0.26019999999999999</v>
      </c>
      <c r="H354">
        <v>5.6123000000000003</v>
      </c>
      <c r="I354">
        <v>-1</v>
      </c>
      <c r="J354">
        <v>-1</v>
      </c>
      <c r="K354">
        <v>-1</v>
      </c>
      <c r="L354">
        <f t="shared" si="30"/>
        <v>0</v>
      </c>
      <c r="M354">
        <f t="shared" si="31"/>
        <v>0</v>
      </c>
      <c r="N354">
        <f t="shared" si="36"/>
        <v>0</v>
      </c>
      <c r="O354">
        <f t="shared" si="37"/>
        <v>0</v>
      </c>
      <c r="P354">
        <f t="shared" si="38"/>
        <v>33</v>
      </c>
      <c r="Q354">
        <f>VLOOKUP(C354,Locs!A:C,3,0)</f>
        <v>49</v>
      </c>
      <c r="R354">
        <f>VLOOKUP(C354,Locs!A:F,6,0)</f>
        <v>2</v>
      </c>
      <c r="S354" t="s">
        <v>563</v>
      </c>
      <c r="T354">
        <v>27</v>
      </c>
    </row>
    <row r="355" spans="2:20" x14ac:dyDescent="0.45">
      <c r="B355" t="str">
        <f t="shared" si="35"/>
        <v>task_id_629.dfy-3</v>
      </c>
      <c r="C355" t="s">
        <v>69</v>
      </c>
      <c r="D355">
        <v>3</v>
      </c>
      <c r="E355">
        <v>-1</v>
      </c>
      <c r="F355">
        <v>4.3247</v>
      </c>
      <c r="G355">
        <v>0.21579999999999999</v>
      </c>
      <c r="H355">
        <v>4.3228999999999997</v>
      </c>
      <c r="I355">
        <v>-1</v>
      </c>
      <c r="J355">
        <v>-1</v>
      </c>
      <c r="K355">
        <v>-1</v>
      </c>
      <c r="L355">
        <f t="shared" si="30"/>
        <v>0</v>
      </c>
      <c r="M355">
        <f t="shared" si="31"/>
        <v>0</v>
      </c>
      <c r="N355">
        <f t="shared" si="36"/>
        <v>0</v>
      </c>
      <c r="O355">
        <f t="shared" si="37"/>
        <v>0</v>
      </c>
      <c r="P355">
        <f t="shared" si="38"/>
        <v>33</v>
      </c>
      <c r="Q355">
        <f>VLOOKUP(C355,Locs!A:C,3,0)</f>
        <v>49</v>
      </c>
      <c r="R355">
        <f>VLOOKUP(C355,Locs!A:F,6,0)</f>
        <v>2</v>
      </c>
      <c r="S355" t="s">
        <v>564</v>
      </c>
      <c r="T355">
        <v>27</v>
      </c>
    </row>
    <row r="356" spans="2:20" x14ac:dyDescent="0.45">
      <c r="B356" t="str">
        <f t="shared" si="35"/>
        <v>task_id_629.dfy-4</v>
      </c>
      <c r="C356" t="s">
        <v>69</v>
      </c>
      <c r="D356">
        <v>4</v>
      </c>
      <c r="E356">
        <v>-1</v>
      </c>
      <c r="F356">
        <v>2.8753000000000002</v>
      </c>
      <c r="G356">
        <v>0.40050000000000002</v>
      </c>
      <c r="H356">
        <v>2.8719000000000001</v>
      </c>
      <c r="I356">
        <v>-1</v>
      </c>
      <c r="J356">
        <v>-1</v>
      </c>
      <c r="K356">
        <v>-1</v>
      </c>
      <c r="L356">
        <f t="shared" si="30"/>
        <v>0</v>
      </c>
      <c r="M356">
        <f t="shared" si="31"/>
        <v>0</v>
      </c>
      <c r="N356">
        <f t="shared" si="36"/>
        <v>0</v>
      </c>
      <c r="O356">
        <f t="shared" si="37"/>
        <v>0</v>
      </c>
      <c r="P356">
        <f t="shared" si="38"/>
        <v>32</v>
      </c>
      <c r="Q356">
        <f>VLOOKUP(C356,Locs!A:C,3,0)</f>
        <v>49</v>
      </c>
      <c r="R356">
        <f>VLOOKUP(C356,Locs!A:F,6,0)</f>
        <v>2</v>
      </c>
      <c r="S356" t="s">
        <v>1003</v>
      </c>
      <c r="T356">
        <v>27</v>
      </c>
    </row>
    <row r="357" spans="2:20" x14ac:dyDescent="0.45">
      <c r="B357" t="str">
        <f t="shared" si="35"/>
        <v>task_id_629.dfy-5</v>
      </c>
      <c r="C357" t="s">
        <v>69</v>
      </c>
      <c r="D357">
        <v>5</v>
      </c>
      <c r="E357">
        <v>-1</v>
      </c>
      <c r="F357">
        <v>3.0421</v>
      </c>
      <c r="G357">
        <v>0.38779999999999998</v>
      </c>
      <c r="H357">
        <v>3.0405000000000002</v>
      </c>
      <c r="I357">
        <v>-1</v>
      </c>
      <c r="J357">
        <v>-1</v>
      </c>
      <c r="K357">
        <v>-1</v>
      </c>
      <c r="L357">
        <f t="shared" si="30"/>
        <v>0</v>
      </c>
      <c r="M357">
        <f t="shared" si="31"/>
        <v>0</v>
      </c>
      <c r="N357">
        <f t="shared" si="36"/>
        <v>0</v>
      </c>
      <c r="O357">
        <f t="shared" si="37"/>
        <v>0</v>
      </c>
      <c r="P357">
        <f t="shared" si="38"/>
        <v>32</v>
      </c>
      <c r="Q357">
        <f>VLOOKUP(C357,Locs!A:C,3,0)</f>
        <v>49</v>
      </c>
      <c r="R357">
        <f>VLOOKUP(C357,Locs!A:F,6,0)</f>
        <v>2</v>
      </c>
      <c r="S357" t="s">
        <v>1004</v>
      </c>
      <c r="T357">
        <v>27</v>
      </c>
    </row>
    <row r="358" spans="2:20" x14ac:dyDescent="0.45">
      <c r="B358" t="str">
        <f t="shared" si="35"/>
        <v>task_id_632.dfy-1</v>
      </c>
      <c r="C358" t="s">
        <v>70</v>
      </c>
      <c r="D358">
        <v>1</v>
      </c>
      <c r="E358">
        <v>-1</v>
      </c>
      <c r="F358">
        <v>5.5172999999999996</v>
      </c>
      <c r="G358">
        <v>0.24579999999999999</v>
      </c>
      <c r="H358">
        <v>5.4942000000000002</v>
      </c>
      <c r="I358">
        <v>-1</v>
      </c>
      <c r="J358">
        <v>-1</v>
      </c>
      <c r="K358">
        <v>-1</v>
      </c>
      <c r="L358">
        <f t="shared" si="30"/>
        <v>0</v>
      </c>
      <c r="M358">
        <f t="shared" si="31"/>
        <v>0</v>
      </c>
      <c r="N358">
        <f t="shared" si="36"/>
        <v>0</v>
      </c>
      <c r="O358">
        <f t="shared" si="37"/>
        <v>0</v>
      </c>
      <c r="P358">
        <f t="shared" si="38"/>
        <v>29</v>
      </c>
      <c r="Q358">
        <f>VLOOKUP(C358,Locs!A:C,3,0)</f>
        <v>48</v>
      </c>
      <c r="R358">
        <f>VLOOKUP(C358,Locs!A:F,6,0)</f>
        <v>2</v>
      </c>
      <c r="S358" t="s">
        <v>565</v>
      </c>
      <c r="T358">
        <v>29</v>
      </c>
    </row>
    <row r="359" spans="2:20" x14ac:dyDescent="0.45">
      <c r="B359" t="str">
        <f t="shared" si="35"/>
        <v>task_id_632.dfy-2</v>
      </c>
      <c r="C359" t="s">
        <v>70</v>
      </c>
      <c r="D359">
        <v>2</v>
      </c>
      <c r="E359">
        <v>-1</v>
      </c>
      <c r="F359">
        <v>4.3266999999999998</v>
      </c>
      <c r="G359">
        <v>0.38009999999999999</v>
      </c>
      <c r="H359">
        <v>4.3247</v>
      </c>
      <c r="I359">
        <v>-1</v>
      </c>
      <c r="J359">
        <v>-1</v>
      </c>
      <c r="K359">
        <v>-1</v>
      </c>
      <c r="L359">
        <f t="shared" si="30"/>
        <v>0</v>
      </c>
      <c r="M359">
        <f t="shared" si="31"/>
        <v>0</v>
      </c>
      <c r="N359">
        <f t="shared" si="36"/>
        <v>0</v>
      </c>
      <c r="O359">
        <f t="shared" si="37"/>
        <v>0</v>
      </c>
      <c r="P359">
        <f t="shared" si="38"/>
        <v>31</v>
      </c>
      <c r="Q359">
        <f>VLOOKUP(C359,Locs!A:C,3,0)</f>
        <v>48</v>
      </c>
      <c r="R359">
        <f>VLOOKUP(C359,Locs!A:F,6,0)</f>
        <v>2</v>
      </c>
      <c r="S359" t="s">
        <v>566</v>
      </c>
      <c r="T359">
        <v>31</v>
      </c>
    </row>
    <row r="360" spans="2:20" x14ac:dyDescent="0.45">
      <c r="B360" t="str">
        <f t="shared" si="35"/>
        <v>task_id_632.dfy-3</v>
      </c>
      <c r="C360" t="s">
        <v>70</v>
      </c>
      <c r="D360">
        <v>3</v>
      </c>
      <c r="E360">
        <v>0</v>
      </c>
      <c r="F360">
        <v>6.3239999999999998</v>
      </c>
      <c r="G360">
        <v>1.0589</v>
      </c>
      <c r="H360">
        <v>6.3223000000000003</v>
      </c>
      <c r="I360">
        <v>0</v>
      </c>
      <c r="J360">
        <v>0</v>
      </c>
      <c r="K360">
        <v>0</v>
      </c>
      <c r="L360">
        <f t="shared" si="30"/>
        <v>0</v>
      </c>
      <c r="M360">
        <f t="shared" si="31"/>
        <v>0</v>
      </c>
      <c r="N360">
        <f t="shared" si="36"/>
        <v>0</v>
      </c>
      <c r="O360">
        <f t="shared" si="37"/>
        <v>0</v>
      </c>
      <c r="P360">
        <f t="shared" si="38"/>
        <v>35</v>
      </c>
      <c r="Q360">
        <f>VLOOKUP(C360,Locs!A:C,3,0)</f>
        <v>48</v>
      </c>
      <c r="R360">
        <f>VLOOKUP(C360,Locs!A:F,6,0)</f>
        <v>2</v>
      </c>
      <c r="S360" t="s">
        <v>567</v>
      </c>
      <c r="T360">
        <v>35</v>
      </c>
    </row>
    <row r="361" spans="2:20" x14ac:dyDescent="0.45">
      <c r="B361" t="str">
        <f t="shared" si="35"/>
        <v>task_id_632.dfy-4</v>
      </c>
      <c r="C361" t="s">
        <v>70</v>
      </c>
      <c r="D361">
        <v>4</v>
      </c>
      <c r="E361">
        <v>0</v>
      </c>
      <c r="F361">
        <v>4.0358999999999998</v>
      </c>
      <c r="G361">
        <v>1.4694</v>
      </c>
      <c r="H361">
        <v>4.0263999999999998</v>
      </c>
      <c r="I361">
        <v>0</v>
      </c>
      <c r="J361">
        <v>0</v>
      </c>
      <c r="K361">
        <v>0</v>
      </c>
      <c r="L361">
        <f t="shared" si="30"/>
        <v>0</v>
      </c>
      <c r="M361">
        <f t="shared" si="31"/>
        <v>0</v>
      </c>
      <c r="N361">
        <f t="shared" si="36"/>
        <v>0</v>
      </c>
      <c r="O361">
        <f t="shared" si="37"/>
        <v>0</v>
      </c>
      <c r="P361">
        <f t="shared" si="38"/>
        <v>32</v>
      </c>
      <c r="Q361">
        <f>VLOOKUP(C361,Locs!A:C,3,0)</f>
        <v>48</v>
      </c>
      <c r="R361">
        <f>VLOOKUP(C361,Locs!A:F,6,0)</f>
        <v>2</v>
      </c>
      <c r="S361" t="s">
        <v>859</v>
      </c>
      <c r="T361">
        <v>32</v>
      </c>
    </row>
    <row r="362" spans="2:20" x14ac:dyDescent="0.45">
      <c r="B362" t="str">
        <f t="shared" si="35"/>
        <v>task_id_632.dfy-5</v>
      </c>
      <c r="C362" t="s">
        <v>70</v>
      </c>
      <c r="D362">
        <v>5</v>
      </c>
      <c r="E362">
        <v>-1</v>
      </c>
      <c r="F362">
        <v>3.7223999999999999</v>
      </c>
      <c r="G362">
        <v>0.58750000000000002</v>
      </c>
      <c r="H362">
        <v>3.7198000000000002</v>
      </c>
      <c r="I362">
        <v>-1</v>
      </c>
      <c r="J362">
        <v>-1</v>
      </c>
      <c r="K362">
        <v>-1</v>
      </c>
      <c r="L362">
        <f t="shared" si="30"/>
        <v>0</v>
      </c>
      <c r="M362">
        <f t="shared" si="31"/>
        <v>0</v>
      </c>
      <c r="N362">
        <f t="shared" si="36"/>
        <v>0</v>
      </c>
      <c r="O362">
        <f t="shared" si="37"/>
        <v>0</v>
      </c>
      <c r="P362">
        <f t="shared" si="38"/>
        <v>31</v>
      </c>
      <c r="Q362">
        <f>VLOOKUP(C362,Locs!A:C,3,0)</f>
        <v>48</v>
      </c>
      <c r="R362">
        <f>VLOOKUP(C362,Locs!A:F,6,0)</f>
        <v>2</v>
      </c>
      <c r="S362" t="s">
        <v>860</v>
      </c>
      <c r="T362">
        <v>31</v>
      </c>
    </row>
    <row r="363" spans="2:20" x14ac:dyDescent="0.45">
      <c r="B363" t="str">
        <f t="shared" si="35"/>
        <v>task_id_644.dfy-1</v>
      </c>
      <c r="C363" t="s">
        <v>71</v>
      </c>
      <c r="D363">
        <v>1</v>
      </c>
      <c r="E363">
        <v>0</v>
      </c>
      <c r="F363">
        <v>6.3479000000000001</v>
      </c>
      <c r="G363">
        <v>0.80469999999999997</v>
      </c>
      <c r="H363">
        <v>6.3196000000000003</v>
      </c>
      <c r="I363">
        <v>0</v>
      </c>
      <c r="J363">
        <v>0</v>
      </c>
      <c r="K363">
        <v>0</v>
      </c>
      <c r="L363">
        <f t="shared" si="30"/>
        <v>1</v>
      </c>
      <c r="M363">
        <f t="shared" si="31"/>
        <v>4</v>
      </c>
      <c r="N363">
        <f t="shared" si="36"/>
        <v>0.66666666666666663</v>
      </c>
      <c r="O363">
        <f t="shared" si="37"/>
        <v>1</v>
      </c>
      <c r="P363">
        <f t="shared" si="38"/>
        <v>35</v>
      </c>
      <c r="Q363">
        <f>VLOOKUP(C363,Locs!A:C,3,0)</f>
        <v>31</v>
      </c>
      <c r="R363">
        <f>VLOOKUP(C363,Locs!A:F,6,0)</f>
        <v>0</v>
      </c>
      <c r="S363" t="s">
        <v>568</v>
      </c>
      <c r="T363">
        <v>35</v>
      </c>
    </row>
    <row r="364" spans="2:20" x14ac:dyDescent="0.45">
      <c r="B364" t="str">
        <f t="shared" si="35"/>
        <v>task_id_644.dfy-2</v>
      </c>
      <c r="C364" t="s">
        <v>71</v>
      </c>
      <c r="D364">
        <v>2</v>
      </c>
      <c r="E364">
        <v>-1</v>
      </c>
      <c r="F364">
        <v>3.3290999999999999</v>
      </c>
      <c r="G364">
        <v>0.38340000000000002</v>
      </c>
      <c r="H364">
        <v>3.3275000000000001</v>
      </c>
      <c r="I364">
        <v>-1</v>
      </c>
      <c r="J364">
        <v>-1</v>
      </c>
      <c r="K364">
        <v>-1</v>
      </c>
      <c r="L364">
        <f t="shared" si="30"/>
        <v>1</v>
      </c>
      <c r="M364">
        <f t="shared" si="31"/>
        <v>4</v>
      </c>
      <c r="N364">
        <f t="shared" si="36"/>
        <v>0.66666666666666663</v>
      </c>
      <c r="O364">
        <f t="shared" si="37"/>
        <v>1</v>
      </c>
      <c r="P364">
        <f t="shared" si="38"/>
        <v>33</v>
      </c>
      <c r="Q364">
        <f>VLOOKUP(C364,Locs!A:C,3,0)</f>
        <v>31</v>
      </c>
      <c r="R364">
        <f>VLOOKUP(C364,Locs!A:F,6,0)</f>
        <v>0</v>
      </c>
      <c r="S364" t="s">
        <v>569</v>
      </c>
      <c r="T364">
        <v>33</v>
      </c>
    </row>
    <row r="365" spans="2:20" x14ac:dyDescent="0.45">
      <c r="B365" t="str">
        <f t="shared" si="35"/>
        <v>task_id_644.dfy-3</v>
      </c>
      <c r="C365" t="s">
        <v>71</v>
      </c>
      <c r="D365">
        <v>3</v>
      </c>
      <c r="E365">
        <v>0</v>
      </c>
      <c r="F365">
        <v>35.088999999999999</v>
      </c>
      <c r="G365">
        <v>1.0250999999999999</v>
      </c>
      <c r="H365">
        <v>35.087200000000003</v>
      </c>
      <c r="I365">
        <v>0</v>
      </c>
      <c r="J365">
        <v>0</v>
      </c>
      <c r="K365">
        <v>0</v>
      </c>
      <c r="L365">
        <f t="shared" si="30"/>
        <v>1</v>
      </c>
      <c r="M365">
        <f t="shared" si="31"/>
        <v>4</v>
      </c>
      <c r="N365">
        <f t="shared" si="36"/>
        <v>0.66666666666666663</v>
      </c>
      <c r="O365">
        <f t="shared" si="37"/>
        <v>1</v>
      </c>
      <c r="P365">
        <f t="shared" si="38"/>
        <v>277</v>
      </c>
      <c r="Q365">
        <f>VLOOKUP(C365,Locs!A:C,3,0)</f>
        <v>31</v>
      </c>
      <c r="R365">
        <f>VLOOKUP(C365,Locs!A:F,6,0)</f>
        <v>0</v>
      </c>
      <c r="S365" t="s">
        <v>570</v>
      </c>
      <c r="T365">
        <v>277</v>
      </c>
    </row>
    <row r="366" spans="2:20" x14ac:dyDescent="0.45">
      <c r="B366" t="str">
        <f t="shared" si="35"/>
        <v>task_id_644.dfy-4</v>
      </c>
      <c r="C366" t="s">
        <v>71</v>
      </c>
      <c r="D366">
        <v>4</v>
      </c>
      <c r="E366">
        <v>1</v>
      </c>
      <c r="F366">
        <v>3.6970000000000001</v>
      </c>
      <c r="G366">
        <v>1.3621000000000001</v>
      </c>
      <c r="H366">
        <v>3.6934</v>
      </c>
      <c r="I366">
        <v>1</v>
      </c>
      <c r="J366">
        <v>1</v>
      </c>
      <c r="K366">
        <v>1</v>
      </c>
      <c r="L366">
        <f t="shared" si="30"/>
        <v>1</v>
      </c>
      <c r="M366">
        <f t="shared" si="31"/>
        <v>4</v>
      </c>
      <c r="N366">
        <f t="shared" si="36"/>
        <v>0.66666666666666663</v>
      </c>
      <c r="O366">
        <f t="shared" si="37"/>
        <v>1</v>
      </c>
      <c r="P366">
        <f t="shared" si="38"/>
        <v>34</v>
      </c>
      <c r="Q366">
        <f>VLOOKUP(C366,Locs!A:C,3,0)</f>
        <v>31</v>
      </c>
      <c r="R366">
        <f>VLOOKUP(C366,Locs!A:F,6,0)</f>
        <v>0</v>
      </c>
      <c r="S366" t="s">
        <v>1087</v>
      </c>
      <c r="T366">
        <v>34</v>
      </c>
    </row>
    <row r="367" spans="2:20" x14ac:dyDescent="0.45">
      <c r="B367" t="str">
        <f t="shared" si="35"/>
        <v>task_id_69.dfy-1</v>
      </c>
      <c r="C367" t="s">
        <v>72</v>
      </c>
      <c r="D367">
        <v>1</v>
      </c>
      <c r="E367">
        <v>0</v>
      </c>
      <c r="F367">
        <v>4.0228999999999999</v>
      </c>
      <c r="G367">
        <v>0.73660000000000003</v>
      </c>
      <c r="H367">
        <v>4.0029000000000003</v>
      </c>
      <c r="I367">
        <v>1</v>
      </c>
      <c r="J367">
        <v>0</v>
      </c>
      <c r="K367">
        <v>0</v>
      </c>
      <c r="L367">
        <f t="shared" si="30"/>
        <v>0</v>
      </c>
      <c r="M367">
        <f t="shared" si="31"/>
        <v>0</v>
      </c>
      <c r="N367">
        <f t="shared" si="36"/>
        <v>0</v>
      </c>
      <c r="O367">
        <f t="shared" si="37"/>
        <v>0</v>
      </c>
      <c r="P367">
        <f t="shared" si="38"/>
        <v>27</v>
      </c>
      <c r="Q367">
        <f>VLOOKUP(C367,Locs!A:C,3,0)</f>
        <v>27</v>
      </c>
      <c r="R367">
        <f>VLOOKUP(C367,Locs!A:F,6,0)</f>
        <v>0</v>
      </c>
      <c r="S367" t="s">
        <v>571</v>
      </c>
      <c r="T367">
        <v>27</v>
      </c>
    </row>
    <row r="368" spans="2:20" x14ac:dyDescent="0.45">
      <c r="B368" t="str">
        <f t="shared" si="35"/>
        <v>task_id_69.dfy-2</v>
      </c>
      <c r="C368" t="s">
        <v>72</v>
      </c>
      <c r="D368">
        <v>2</v>
      </c>
      <c r="E368">
        <v>0</v>
      </c>
      <c r="F368">
        <v>2.8980999999999999</v>
      </c>
      <c r="G368">
        <v>0.73609999999999998</v>
      </c>
      <c r="H368">
        <v>2.8967000000000001</v>
      </c>
      <c r="I368">
        <v>1</v>
      </c>
      <c r="J368">
        <v>0</v>
      </c>
      <c r="K368">
        <v>0</v>
      </c>
      <c r="L368">
        <f t="shared" si="30"/>
        <v>0</v>
      </c>
      <c r="M368">
        <f t="shared" si="31"/>
        <v>0</v>
      </c>
      <c r="N368">
        <f t="shared" si="36"/>
        <v>0</v>
      </c>
      <c r="O368">
        <f t="shared" si="37"/>
        <v>0</v>
      </c>
      <c r="P368">
        <f t="shared" si="38"/>
        <v>28</v>
      </c>
      <c r="Q368">
        <f>VLOOKUP(C368,Locs!A:C,3,0)</f>
        <v>27</v>
      </c>
      <c r="R368">
        <f>VLOOKUP(C368,Locs!A:F,6,0)</f>
        <v>0</v>
      </c>
      <c r="S368" t="s">
        <v>572</v>
      </c>
      <c r="T368">
        <v>28</v>
      </c>
    </row>
    <row r="369" spans="2:20" x14ac:dyDescent="0.45">
      <c r="B369" t="str">
        <f t="shared" si="35"/>
        <v>task_id_69.dfy-3</v>
      </c>
      <c r="C369" t="s">
        <v>72</v>
      </c>
      <c r="D369">
        <v>3</v>
      </c>
      <c r="E369">
        <v>0</v>
      </c>
      <c r="F369">
        <v>3.3645</v>
      </c>
      <c r="G369">
        <v>0.71530000000000005</v>
      </c>
      <c r="H369">
        <v>3.3628999999999998</v>
      </c>
      <c r="I369">
        <v>1</v>
      </c>
      <c r="J369">
        <v>0</v>
      </c>
      <c r="K369">
        <v>0</v>
      </c>
      <c r="L369">
        <f t="shared" si="30"/>
        <v>0</v>
      </c>
      <c r="M369">
        <f t="shared" si="31"/>
        <v>0</v>
      </c>
      <c r="N369">
        <f t="shared" si="36"/>
        <v>0</v>
      </c>
      <c r="O369">
        <f t="shared" si="37"/>
        <v>0</v>
      </c>
      <c r="P369">
        <f t="shared" si="38"/>
        <v>27</v>
      </c>
      <c r="Q369">
        <f>VLOOKUP(C369,Locs!A:C,3,0)</f>
        <v>27</v>
      </c>
      <c r="R369">
        <f>VLOOKUP(C369,Locs!A:F,6,0)</f>
        <v>0</v>
      </c>
      <c r="S369" t="s">
        <v>573</v>
      </c>
      <c r="T369">
        <v>27</v>
      </c>
    </row>
    <row r="370" spans="2:20" x14ac:dyDescent="0.45">
      <c r="B370" t="str">
        <f t="shared" si="35"/>
        <v>task_id_69.dfy-4</v>
      </c>
      <c r="C370" t="s">
        <v>72</v>
      </c>
      <c r="D370">
        <v>4</v>
      </c>
      <c r="E370">
        <v>0</v>
      </c>
      <c r="F370">
        <v>2.5202</v>
      </c>
      <c r="G370">
        <v>1.1924999999999999</v>
      </c>
      <c r="H370">
        <v>2.496</v>
      </c>
      <c r="I370">
        <v>1</v>
      </c>
      <c r="J370">
        <v>0</v>
      </c>
      <c r="K370">
        <v>0</v>
      </c>
      <c r="L370">
        <f t="shared" si="30"/>
        <v>0</v>
      </c>
      <c r="M370">
        <f t="shared" si="31"/>
        <v>0</v>
      </c>
      <c r="N370">
        <f t="shared" si="36"/>
        <v>0</v>
      </c>
      <c r="O370">
        <f t="shared" si="37"/>
        <v>0</v>
      </c>
      <c r="P370">
        <f t="shared" si="38"/>
        <v>27</v>
      </c>
      <c r="Q370">
        <f>VLOOKUP(C370,Locs!A:C,3,0)</f>
        <v>27</v>
      </c>
      <c r="R370">
        <f>VLOOKUP(C370,Locs!A:F,6,0)</f>
        <v>0</v>
      </c>
      <c r="S370" t="s">
        <v>1092</v>
      </c>
      <c r="T370">
        <v>27</v>
      </c>
    </row>
    <row r="371" spans="2:20" x14ac:dyDescent="0.45">
      <c r="B371" t="str">
        <f t="shared" si="35"/>
        <v>task_id_69.dfy-5</v>
      </c>
      <c r="C371" t="s">
        <v>72</v>
      </c>
      <c r="D371">
        <v>5</v>
      </c>
      <c r="E371">
        <v>0</v>
      </c>
      <c r="F371">
        <v>2.7109000000000001</v>
      </c>
      <c r="G371">
        <v>1.1720999999999999</v>
      </c>
      <c r="H371">
        <v>2.7086000000000001</v>
      </c>
      <c r="I371">
        <v>1</v>
      </c>
      <c r="J371">
        <v>0</v>
      </c>
      <c r="K371">
        <v>0</v>
      </c>
      <c r="L371">
        <f t="shared" si="30"/>
        <v>0</v>
      </c>
      <c r="M371">
        <f t="shared" si="31"/>
        <v>0</v>
      </c>
      <c r="N371">
        <f t="shared" si="36"/>
        <v>0</v>
      </c>
      <c r="O371">
        <f t="shared" si="37"/>
        <v>0</v>
      </c>
      <c r="P371">
        <f t="shared" si="38"/>
        <v>27</v>
      </c>
      <c r="Q371">
        <f>VLOOKUP(C371,Locs!A:C,3,0)</f>
        <v>27</v>
      </c>
      <c r="R371">
        <f>VLOOKUP(C371,Locs!A:F,6,0)</f>
        <v>0</v>
      </c>
      <c r="S371" t="s">
        <v>1149</v>
      </c>
      <c r="T371">
        <v>27</v>
      </c>
    </row>
    <row r="372" spans="2:20" x14ac:dyDescent="0.45">
      <c r="B372" t="str">
        <f t="shared" si="35"/>
        <v>task_id_70.dfy-1</v>
      </c>
      <c r="C372" t="s">
        <v>73</v>
      </c>
      <c r="D372">
        <v>1</v>
      </c>
      <c r="E372">
        <v>0</v>
      </c>
      <c r="F372">
        <v>4.3330000000000002</v>
      </c>
      <c r="G372">
        <v>0.85399999999999998</v>
      </c>
      <c r="H372">
        <v>4.3112000000000004</v>
      </c>
      <c r="I372">
        <v>1</v>
      </c>
      <c r="J372">
        <v>0</v>
      </c>
      <c r="K372">
        <v>0</v>
      </c>
      <c r="L372">
        <f t="shared" si="30"/>
        <v>0</v>
      </c>
      <c r="M372">
        <f t="shared" si="31"/>
        <v>0</v>
      </c>
      <c r="N372">
        <f t="shared" si="36"/>
        <v>0</v>
      </c>
      <c r="O372">
        <f t="shared" si="37"/>
        <v>0</v>
      </c>
      <c r="P372">
        <f t="shared" si="38"/>
        <v>28</v>
      </c>
      <c r="Q372">
        <f>VLOOKUP(C372,Locs!A:C,3,0)</f>
        <v>28</v>
      </c>
      <c r="R372">
        <f>VLOOKUP(C372,Locs!A:F,6,0)</f>
        <v>1</v>
      </c>
      <c r="S372" t="s">
        <v>574</v>
      </c>
      <c r="T372">
        <v>28</v>
      </c>
    </row>
    <row r="373" spans="2:20" x14ac:dyDescent="0.45">
      <c r="B373" t="str">
        <f t="shared" si="35"/>
        <v>task_id_70.dfy-2</v>
      </c>
      <c r="C373" t="s">
        <v>73</v>
      </c>
      <c r="D373">
        <v>2</v>
      </c>
      <c r="E373">
        <v>0</v>
      </c>
      <c r="F373">
        <v>4.4108999999999998</v>
      </c>
      <c r="G373">
        <v>0.90549999999999997</v>
      </c>
      <c r="H373">
        <v>4.4089999999999998</v>
      </c>
      <c r="I373">
        <v>1</v>
      </c>
      <c r="J373">
        <v>0</v>
      </c>
      <c r="K373">
        <v>0</v>
      </c>
      <c r="L373">
        <f t="shared" si="30"/>
        <v>0</v>
      </c>
      <c r="M373">
        <f t="shared" si="31"/>
        <v>0</v>
      </c>
      <c r="N373">
        <f t="shared" si="36"/>
        <v>0</v>
      </c>
      <c r="O373">
        <f t="shared" si="37"/>
        <v>0</v>
      </c>
      <c r="P373">
        <f t="shared" si="38"/>
        <v>28</v>
      </c>
      <c r="Q373">
        <f>VLOOKUP(C373,Locs!A:C,3,0)</f>
        <v>28</v>
      </c>
      <c r="R373">
        <f>VLOOKUP(C373,Locs!A:F,6,0)</f>
        <v>1</v>
      </c>
      <c r="S373" t="s">
        <v>575</v>
      </c>
      <c r="T373">
        <v>28</v>
      </c>
    </row>
    <row r="374" spans="2:20" x14ac:dyDescent="0.45">
      <c r="B374" t="str">
        <f t="shared" si="35"/>
        <v>task_id_70.dfy-3</v>
      </c>
      <c r="C374" t="s">
        <v>73</v>
      </c>
      <c r="D374">
        <v>3</v>
      </c>
      <c r="E374">
        <v>0</v>
      </c>
      <c r="F374">
        <v>2.952</v>
      </c>
      <c r="G374">
        <v>0.85489999999999999</v>
      </c>
      <c r="H374">
        <v>2.9498000000000002</v>
      </c>
      <c r="I374">
        <v>1</v>
      </c>
      <c r="J374">
        <v>0</v>
      </c>
      <c r="K374">
        <v>0</v>
      </c>
      <c r="L374">
        <f t="shared" si="30"/>
        <v>0</v>
      </c>
      <c r="M374">
        <f t="shared" si="31"/>
        <v>0</v>
      </c>
      <c r="N374">
        <f t="shared" si="36"/>
        <v>0</v>
      </c>
      <c r="O374">
        <f t="shared" si="37"/>
        <v>0</v>
      </c>
      <c r="P374">
        <f t="shared" si="38"/>
        <v>28</v>
      </c>
      <c r="Q374">
        <f>VLOOKUP(C374,Locs!A:C,3,0)</f>
        <v>28</v>
      </c>
      <c r="R374">
        <f>VLOOKUP(C374,Locs!A:F,6,0)</f>
        <v>1</v>
      </c>
      <c r="S374" t="s">
        <v>576</v>
      </c>
      <c r="T374">
        <v>28</v>
      </c>
    </row>
    <row r="375" spans="2:20" x14ac:dyDescent="0.45">
      <c r="B375" t="str">
        <f t="shared" si="35"/>
        <v>task_id_70.dfy-4</v>
      </c>
      <c r="C375" t="s">
        <v>73</v>
      </c>
      <c r="D375">
        <v>4</v>
      </c>
      <c r="E375">
        <v>0</v>
      </c>
      <c r="F375">
        <v>2.7844000000000002</v>
      </c>
      <c r="G375">
        <v>0.93210000000000004</v>
      </c>
      <c r="H375">
        <v>2.7806000000000002</v>
      </c>
      <c r="I375">
        <v>1</v>
      </c>
      <c r="J375">
        <v>0</v>
      </c>
      <c r="K375">
        <v>0</v>
      </c>
      <c r="L375">
        <f t="shared" si="30"/>
        <v>0</v>
      </c>
      <c r="M375">
        <f t="shared" si="31"/>
        <v>0</v>
      </c>
      <c r="N375">
        <f t="shared" si="36"/>
        <v>0</v>
      </c>
      <c r="O375">
        <f t="shared" si="37"/>
        <v>0</v>
      </c>
      <c r="P375">
        <f t="shared" si="38"/>
        <v>28</v>
      </c>
      <c r="Q375">
        <f>VLOOKUP(C375,Locs!A:C,3,0)</f>
        <v>28</v>
      </c>
      <c r="R375">
        <f>VLOOKUP(C375,Locs!A:F,6,0)</f>
        <v>1</v>
      </c>
      <c r="S375" t="s">
        <v>1093</v>
      </c>
      <c r="T375">
        <v>28</v>
      </c>
    </row>
    <row r="376" spans="2:20" x14ac:dyDescent="0.45">
      <c r="B376" t="str">
        <f t="shared" si="35"/>
        <v>task_id_70.dfy-5</v>
      </c>
      <c r="C376" t="s">
        <v>73</v>
      </c>
      <c r="D376">
        <v>5</v>
      </c>
      <c r="E376">
        <v>0</v>
      </c>
      <c r="F376">
        <v>2.7282999999999999</v>
      </c>
      <c r="G376">
        <v>0.73109999999999997</v>
      </c>
      <c r="H376">
        <v>2.7267000000000001</v>
      </c>
      <c r="I376">
        <v>1</v>
      </c>
      <c r="J376">
        <v>0</v>
      </c>
      <c r="K376">
        <v>0</v>
      </c>
      <c r="L376">
        <f t="shared" si="30"/>
        <v>0</v>
      </c>
      <c r="M376">
        <f t="shared" si="31"/>
        <v>0</v>
      </c>
      <c r="N376">
        <f t="shared" si="36"/>
        <v>0</v>
      </c>
      <c r="O376">
        <f t="shared" si="37"/>
        <v>0</v>
      </c>
      <c r="P376">
        <f t="shared" si="38"/>
        <v>28</v>
      </c>
      <c r="Q376">
        <f>VLOOKUP(C376,Locs!A:C,3,0)</f>
        <v>28</v>
      </c>
      <c r="R376">
        <f>VLOOKUP(C376,Locs!A:F,6,0)</f>
        <v>1</v>
      </c>
      <c r="S376" t="s">
        <v>1133</v>
      </c>
      <c r="T376">
        <v>28</v>
      </c>
    </row>
    <row r="377" spans="2:20" x14ac:dyDescent="0.45">
      <c r="B377" t="str">
        <f t="shared" si="35"/>
        <v>task_id_728.dfy-1</v>
      </c>
      <c r="C377" t="s">
        <v>74</v>
      </c>
      <c r="D377">
        <v>1</v>
      </c>
      <c r="E377">
        <v>1</v>
      </c>
      <c r="F377">
        <v>2.6467999999999998</v>
      </c>
      <c r="G377">
        <v>0.74529999999999996</v>
      </c>
      <c r="H377">
        <v>2.6200999999999999</v>
      </c>
      <c r="I377">
        <v>1</v>
      </c>
      <c r="J377">
        <v>1</v>
      </c>
      <c r="K377">
        <v>1</v>
      </c>
      <c r="L377">
        <f t="shared" si="30"/>
        <v>3</v>
      </c>
      <c r="M377">
        <f t="shared" si="31"/>
        <v>1</v>
      </c>
      <c r="N377">
        <f t="shared" si="36"/>
        <v>1</v>
      </c>
      <c r="O377">
        <f t="shared" si="37"/>
        <v>1</v>
      </c>
      <c r="P377">
        <f t="shared" si="38"/>
        <v>24</v>
      </c>
      <c r="Q377">
        <f>VLOOKUP(C377,Locs!A:C,3,0)</f>
        <v>23</v>
      </c>
      <c r="R377">
        <f>VLOOKUP(C377,Locs!A:F,6,0)</f>
        <v>0</v>
      </c>
      <c r="S377" t="s">
        <v>577</v>
      </c>
      <c r="T377">
        <v>24</v>
      </c>
    </row>
    <row r="378" spans="2:20" x14ac:dyDescent="0.45">
      <c r="B378" t="str">
        <f t="shared" si="35"/>
        <v>task_id_728.dfy-2</v>
      </c>
      <c r="C378" t="s">
        <v>74</v>
      </c>
      <c r="D378">
        <v>2</v>
      </c>
      <c r="E378">
        <v>1</v>
      </c>
      <c r="F378">
        <v>2.9500999999999999</v>
      </c>
      <c r="G378">
        <v>0.79039999999999999</v>
      </c>
      <c r="H378">
        <v>2.9485000000000001</v>
      </c>
      <c r="I378">
        <v>1</v>
      </c>
      <c r="J378">
        <v>1</v>
      </c>
      <c r="K378">
        <v>1</v>
      </c>
      <c r="L378">
        <f t="shared" si="30"/>
        <v>3</v>
      </c>
      <c r="M378">
        <f t="shared" si="31"/>
        <v>1</v>
      </c>
      <c r="N378">
        <f t="shared" si="36"/>
        <v>1</v>
      </c>
      <c r="O378">
        <f t="shared" si="37"/>
        <v>1</v>
      </c>
      <c r="P378">
        <f t="shared" si="38"/>
        <v>23</v>
      </c>
      <c r="Q378">
        <f>VLOOKUP(C378,Locs!A:C,3,0)</f>
        <v>23</v>
      </c>
      <c r="R378">
        <f>VLOOKUP(C378,Locs!A:F,6,0)</f>
        <v>0</v>
      </c>
      <c r="S378" t="s">
        <v>578</v>
      </c>
      <c r="T378">
        <v>23</v>
      </c>
    </row>
    <row r="379" spans="2:20" x14ac:dyDescent="0.45">
      <c r="B379" t="str">
        <f t="shared" si="35"/>
        <v>task_id_728.dfy-3</v>
      </c>
      <c r="C379" t="s">
        <v>74</v>
      </c>
      <c r="D379">
        <v>3</v>
      </c>
      <c r="E379">
        <v>1</v>
      </c>
      <c r="F379">
        <v>3.6711999999999998</v>
      </c>
      <c r="G379">
        <v>0.77039999999999997</v>
      </c>
      <c r="H379">
        <v>3.6699000000000002</v>
      </c>
      <c r="I379">
        <v>1</v>
      </c>
      <c r="J379">
        <v>1</v>
      </c>
      <c r="K379">
        <v>1</v>
      </c>
      <c r="L379">
        <f t="shared" si="30"/>
        <v>3</v>
      </c>
      <c r="M379">
        <f t="shared" si="31"/>
        <v>1</v>
      </c>
      <c r="N379">
        <f t="shared" si="36"/>
        <v>1</v>
      </c>
      <c r="O379">
        <f t="shared" si="37"/>
        <v>1</v>
      </c>
      <c r="P379">
        <f t="shared" si="38"/>
        <v>23</v>
      </c>
      <c r="Q379">
        <f>VLOOKUP(C379,Locs!A:C,3,0)</f>
        <v>23</v>
      </c>
      <c r="R379">
        <f>VLOOKUP(C379,Locs!A:F,6,0)</f>
        <v>0</v>
      </c>
      <c r="S379" t="s">
        <v>579</v>
      </c>
      <c r="T379">
        <v>23</v>
      </c>
    </row>
    <row r="380" spans="2:20" x14ac:dyDescent="0.45">
      <c r="B380" t="str">
        <f t="shared" si="35"/>
        <v>task_id_732.dfy-1</v>
      </c>
      <c r="C380" t="s">
        <v>75</v>
      </c>
      <c r="D380">
        <v>1</v>
      </c>
      <c r="E380">
        <v>1</v>
      </c>
      <c r="F380">
        <v>5.6836000000000002</v>
      </c>
      <c r="G380">
        <v>0.81940000000000002</v>
      </c>
      <c r="H380">
        <v>5.6664000000000003</v>
      </c>
      <c r="I380">
        <v>1</v>
      </c>
      <c r="J380">
        <v>1</v>
      </c>
      <c r="K380">
        <v>1</v>
      </c>
      <c r="L380">
        <f t="shared" si="30"/>
        <v>3</v>
      </c>
      <c r="M380">
        <f t="shared" si="31"/>
        <v>1</v>
      </c>
      <c r="N380">
        <f t="shared" si="36"/>
        <v>1</v>
      </c>
      <c r="O380">
        <f t="shared" si="37"/>
        <v>1</v>
      </c>
      <c r="P380">
        <f t="shared" si="38"/>
        <v>24</v>
      </c>
      <c r="Q380">
        <f>VLOOKUP(C380,Locs!A:C,3,0)</f>
        <v>24</v>
      </c>
      <c r="R380">
        <f>VLOOKUP(C380,Locs!A:F,6,0)</f>
        <v>0</v>
      </c>
      <c r="S380" t="s">
        <v>580</v>
      </c>
      <c r="T380">
        <v>24</v>
      </c>
    </row>
    <row r="381" spans="2:20" x14ac:dyDescent="0.45">
      <c r="B381" t="str">
        <f t="shared" si="35"/>
        <v>task_id_732.dfy-2</v>
      </c>
      <c r="C381" t="s">
        <v>75</v>
      </c>
      <c r="D381">
        <v>2</v>
      </c>
      <c r="E381">
        <v>1</v>
      </c>
      <c r="F381">
        <v>2.9144000000000001</v>
      </c>
      <c r="G381">
        <v>0.78459999999999996</v>
      </c>
      <c r="H381">
        <v>2.9127999999999998</v>
      </c>
      <c r="I381">
        <v>1</v>
      </c>
      <c r="J381">
        <v>1</v>
      </c>
      <c r="K381">
        <v>1</v>
      </c>
      <c r="L381">
        <f t="shared" si="30"/>
        <v>3</v>
      </c>
      <c r="M381">
        <f t="shared" si="31"/>
        <v>1</v>
      </c>
      <c r="N381">
        <f t="shared" si="36"/>
        <v>1</v>
      </c>
      <c r="O381">
        <f t="shared" si="37"/>
        <v>1</v>
      </c>
      <c r="P381">
        <f t="shared" si="38"/>
        <v>24</v>
      </c>
      <c r="Q381">
        <f>VLOOKUP(C381,Locs!A:C,3,0)</f>
        <v>24</v>
      </c>
      <c r="R381">
        <f>VLOOKUP(C381,Locs!A:F,6,0)</f>
        <v>0</v>
      </c>
      <c r="S381" t="s">
        <v>581</v>
      </c>
      <c r="T381">
        <v>24</v>
      </c>
    </row>
    <row r="382" spans="2:20" x14ac:dyDescent="0.45">
      <c r="B382" t="str">
        <f t="shared" si="35"/>
        <v>task_id_732.dfy-3</v>
      </c>
      <c r="C382" t="s">
        <v>75</v>
      </c>
      <c r="D382">
        <v>3</v>
      </c>
      <c r="E382">
        <v>1</v>
      </c>
      <c r="F382">
        <v>3.4264000000000001</v>
      </c>
      <c r="G382">
        <v>0.79779999999999995</v>
      </c>
      <c r="H382">
        <v>3.4249000000000001</v>
      </c>
      <c r="I382">
        <v>1</v>
      </c>
      <c r="J382">
        <v>1</v>
      </c>
      <c r="K382">
        <v>1</v>
      </c>
      <c r="L382">
        <f t="shared" si="30"/>
        <v>3</v>
      </c>
      <c r="M382">
        <f t="shared" si="31"/>
        <v>1</v>
      </c>
      <c r="N382">
        <f t="shared" si="36"/>
        <v>1</v>
      </c>
      <c r="O382">
        <f t="shared" si="37"/>
        <v>1</v>
      </c>
      <c r="P382">
        <f t="shared" si="38"/>
        <v>24</v>
      </c>
      <c r="Q382">
        <f>VLOOKUP(C382,Locs!A:C,3,0)</f>
        <v>24</v>
      </c>
      <c r="R382">
        <f>VLOOKUP(C382,Locs!A:F,6,0)</f>
        <v>0</v>
      </c>
      <c r="S382" t="s">
        <v>582</v>
      </c>
      <c r="T382">
        <v>24</v>
      </c>
    </row>
    <row r="383" spans="2:20" x14ac:dyDescent="0.45">
      <c r="B383" t="str">
        <f t="shared" si="35"/>
        <v>task_id_733.dfy-1</v>
      </c>
      <c r="C383" t="s">
        <v>76</v>
      </c>
      <c r="D383">
        <v>1</v>
      </c>
      <c r="E383">
        <v>0</v>
      </c>
      <c r="F383">
        <v>3.9405999999999999</v>
      </c>
      <c r="G383">
        <v>0.93359999999999999</v>
      </c>
      <c r="H383">
        <v>3.9142000000000001</v>
      </c>
      <c r="I383">
        <v>1</v>
      </c>
      <c r="J383">
        <v>0</v>
      </c>
      <c r="K383">
        <v>0</v>
      </c>
      <c r="L383">
        <f t="shared" si="30"/>
        <v>0</v>
      </c>
      <c r="M383">
        <f t="shared" si="31"/>
        <v>0</v>
      </c>
      <c r="N383">
        <f t="shared" si="36"/>
        <v>0</v>
      </c>
      <c r="O383">
        <f t="shared" si="37"/>
        <v>0</v>
      </c>
      <c r="P383">
        <f t="shared" si="38"/>
        <v>29</v>
      </c>
      <c r="Q383">
        <f>VLOOKUP(C383,Locs!A:C,3,0)</f>
        <v>28</v>
      </c>
      <c r="R383">
        <f>VLOOKUP(C383,Locs!A:F,6,0)</f>
        <v>1</v>
      </c>
      <c r="S383" t="s">
        <v>583</v>
      </c>
      <c r="T383">
        <v>29</v>
      </c>
    </row>
    <row r="384" spans="2:20" x14ac:dyDescent="0.45">
      <c r="B384" t="str">
        <f t="shared" si="35"/>
        <v>task_id_733.dfy-2</v>
      </c>
      <c r="C384" t="s">
        <v>76</v>
      </c>
      <c r="D384">
        <v>2</v>
      </c>
      <c r="E384">
        <v>0</v>
      </c>
      <c r="F384">
        <v>4.9370000000000003</v>
      </c>
      <c r="G384">
        <v>0.83179999999999998</v>
      </c>
      <c r="H384">
        <v>4.9318</v>
      </c>
      <c r="I384">
        <v>1</v>
      </c>
      <c r="J384">
        <v>0</v>
      </c>
      <c r="K384">
        <v>0</v>
      </c>
      <c r="L384">
        <f t="shared" si="30"/>
        <v>0</v>
      </c>
      <c r="M384">
        <f t="shared" si="31"/>
        <v>0</v>
      </c>
      <c r="N384">
        <f t="shared" si="36"/>
        <v>0</v>
      </c>
      <c r="O384">
        <f t="shared" si="37"/>
        <v>0</v>
      </c>
      <c r="P384">
        <f t="shared" si="38"/>
        <v>28</v>
      </c>
      <c r="Q384">
        <f>VLOOKUP(C384,Locs!A:C,3,0)</f>
        <v>28</v>
      </c>
      <c r="R384">
        <f>VLOOKUP(C384,Locs!A:F,6,0)</f>
        <v>1</v>
      </c>
      <c r="S384" t="s">
        <v>584</v>
      </c>
      <c r="T384">
        <v>28</v>
      </c>
    </row>
    <row r="385" spans="2:20" x14ac:dyDescent="0.45">
      <c r="B385" t="str">
        <f t="shared" si="35"/>
        <v>task_id_733.dfy-3</v>
      </c>
      <c r="C385" t="s">
        <v>76</v>
      </c>
      <c r="D385">
        <v>3</v>
      </c>
      <c r="E385">
        <v>0</v>
      </c>
      <c r="F385">
        <v>3.7242000000000002</v>
      </c>
      <c r="G385">
        <v>1.2074</v>
      </c>
      <c r="H385">
        <v>3.7202999999999999</v>
      </c>
      <c r="I385">
        <v>1</v>
      </c>
      <c r="J385">
        <v>0</v>
      </c>
      <c r="K385">
        <v>0</v>
      </c>
      <c r="L385">
        <f t="shared" si="30"/>
        <v>0</v>
      </c>
      <c r="M385">
        <f t="shared" si="31"/>
        <v>0</v>
      </c>
      <c r="N385">
        <f t="shared" si="36"/>
        <v>0</v>
      </c>
      <c r="O385">
        <f t="shared" si="37"/>
        <v>0</v>
      </c>
      <c r="P385">
        <f t="shared" si="38"/>
        <v>29</v>
      </c>
      <c r="Q385">
        <f>VLOOKUP(C385,Locs!A:C,3,0)</f>
        <v>28</v>
      </c>
      <c r="R385">
        <f>VLOOKUP(C385,Locs!A:F,6,0)</f>
        <v>1</v>
      </c>
      <c r="S385" t="s">
        <v>585</v>
      </c>
      <c r="T385">
        <v>29</v>
      </c>
    </row>
    <row r="386" spans="2:20" x14ac:dyDescent="0.45">
      <c r="B386" t="str">
        <f t="shared" si="35"/>
        <v>task_id_733.dfy-4</v>
      </c>
      <c r="C386" t="s">
        <v>76</v>
      </c>
      <c r="D386">
        <v>4</v>
      </c>
      <c r="E386">
        <v>0</v>
      </c>
      <c r="F386">
        <v>3.4674999999999998</v>
      </c>
      <c r="G386">
        <v>0.80779999999999996</v>
      </c>
      <c r="H386">
        <v>3.4605000000000001</v>
      </c>
      <c r="I386">
        <v>1</v>
      </c>
      <c r="J386">
        <v>0</v>
      </c>
      <c r="K386">
        <v>0</v>
      </c>
      <c r="L386">
        <f t="shared" si="30"/>
        <v>0</v>
      </c>
      <c r="M386">
        <f t="shared" si="31"/>
        <v>0</v>
      </c>
      <c r="N386">
        <f t="shared" si="36"/>
        <v>0</v>
      </c>
      <c r="O386">
        <f t="shared" si="37"/>
        <v>0</v>
      </c>
      <c r="P386">
        <f t="shared" si="38"/>
        <v>29</v>
      </c>
      <c r="Q386">
        <f>VLOOKUP(C386,Locs!A:C,3,0)</f>
        <v>28</v>
      </c>
      <c r="R386">
        <f>VLOOKUP(C386,Locs!A:F,6,0)</f>
        <v>1</v>
      </c>
      <c r="S386" t="s">
        <v>741</v>
      </c>
      <c r="T386">
        <v>29</v>
      </c>
    </row>
    <row r="387" spans="2:20" x14ac:dyDescent="0.45">
      <c r="B387" t="str">
        <f t="shared" si="35"/>
        <v>task_id_733.dfy-5</v>
      </c>
      <c r="C387" t="s">
        <v>76</v>
      </c>
      <c r="D387">
        <v>5</v>
      </c>
      <c r="E387">
        <v>0</v>
      </c>
      <c r="F387">
        <v>3.6183999999999998</v>
      </c>
      <c r="G387">
        <v>0.85440000000000005</v>
      </c>
      <c r="H387">
        <v>3.6172</v>
      </c>
      <c r="I387">
        <v>1</v>
      </c>
      <c r="J387">
        <v>0</v>
      </c>
      <c r="K387">
        <v>0</v>
      </c>
      <c r="L387">
        <f t="shared" ref="L387:L450" si="39">COUNTIFS(C:C,C387,E:E,1)</f>
        <v>0</v>
      </c>
      <c r="M387">
        <f t="shared" ref="M387:M450" si="40">_xlfn.MINIFS(D:D,C:C,C387,E:E,1)</f>
        <v>0</v>
      </c>
      <c r="N387">
        <f t="shared" si="36"/>
        <v>0</v>
      </c>
      <c r="O387">
        <f t="shared" si="37"/>
        <v>0</v>
      </c>
      <c r="P387">
        <f t="shared" si="38"/>
        <v>30</v>
      </c>
      <c r="Q387">
        <f>VLOOKUP(C387,Locs!A:C,3,0)</f>
        <v>28</v>
      </c>
      <c r="R387">
        <f>VLOOKUP(C387,Locs!A:F,6,0)</f>
        <v>1</v>
      </c>
      <c r="S387" t="s">
        <v>742</v>
      </c>
      <c r="T387">
        <v>30</v>
      </c>
    </row>
    <row r="388" spans="2:20" x14ac:dyDescent="0.45">
      <c r="B388" t="str">
        <f t="shared" si="35"/>
        <v>task_id_741.dfy-1</v>
      </c>
      <c r="C388" t="s">
        <v>77</v>
      </c>
      <c r="D388">
        <v>1</v>
      </c>
      <c r="E388">
        <v>0</v>
      </c>
      <c r="F388">
        <v>2.8847999999999998</v>
      </c>
      <c r="G388">
        <v>0.84550000000000003</v>
      </c>
      <c r="H388">
        <v>2.8582000000000001</v>
      </c>
      <c r="I388">
        <v>1</v>
      </c>
      <c r="J388">
        <v>0</v>
      </c>
      <c r="K388">
        <v>0</v>
      </c>
      <c r="L388">
        <f t="shared" si="39"/>
        <v>0</v>
      </c>
      <c r="M388">
        <f t="shared" si="40"/>
        <v>0</v>
      </c>
      <c r="N388">
        <f t="shared" si="36"/>
        <v>0</v>
      </c>
      <c r="O388">
        <f t="shared" si="37"/>
        <v>0</v>
      </c>
      <c r="P388">
        <f t="shared" si="38"/>
        <v>25</v>
      </c>
      <c r="Q388">
        <f>VLOOKUP(C388,Locs!A:C,3,0)</f>
        <v>24</v>
      </c>
      <c r="R388">
        <f>VLOOKUP(C388,Locs!A:F,6,0)</f>
        <v>1</v>
      </c>
      <c r="S388" t="s">
        <v>586</v>
      </c>
      <c r="T388">
        <v>25</v>
      </c>
    </row>
    <row r="389" spans="2:20" x14ac:dyDescent="0.45">
      <c r="B389" t="str">
        <f t="shared" si="35"/>
        <v>task_id_741.dfy-2</v>
      </c>
      <c r="C389" t="s">
        <v>77</v>
      </c>
      <c r="D389">
        <v>2</v>
      </c>
      <c r="E389">
        <v>0</v>
      </c>
      <c r="F389">
        <v>4.2611999999999997</v>
      </c>
      <c r="G389">
        <v>0.82640000000000002</v>
      </c>
      <c r="H389">
        <v>4.2596999999999996</v>
      </c>
      <c r="I389">
        <v>1</v>
      </c>
      <c r="J389">
        <v>0</v>
      </c>
      <c r="K389">
        <v>0</v>
      </c>
      <c r="L389">
        <f t="shared" si="39"/>
        <v>0</v>
      </c>
      <c r="M389">
        <f t="shared" si="40"/>
        <v>0</v>
      </c>
      <c r="N389">
        <f t="shared" si="36"/>
        <v>0</v>
      </c>
      <c r="O389">
        <f t="shared" si="37"/>
        <v>0</v>
      </c>
      <c r="P389">
        <f t="shared" si="38"/>
        <v>24</v>
      </c>
      <c r="Q389">
        <f>VLOOKUP(C389,Locs!A:C,3,0)</f>
        <v>24</v>
      </c>
      <c r="R389">
        <f>VLOOKUP(C389,Locs!A:F,6,0)</f>
        <v>1</v>
      </c>
      <c r="S389" t="s">
        <v>587</v>
      </c>
      <c r="T389">
        <v>24</v>
      </c>
    </row>
    <row r="390" spans="2:20" x14ac:dyDescent="0.45">
      <c r="B390" t="str">
        <f t="shared" si="35"/>
        <v>task_id_741.dfy-3</v>
      </c>
      <c r="C390" t="s">
        <v>77</v>
      </c>
      <c r="D390">
        <v>3</v>
      </c>
      <c r="E390">
        <v>0</v>
      </c>
      <c r="F390">
        <v>4.5179999999999998</v>
      </c>
      <c r="G390">
        <v>0.8619</v>
      </c>
      <c r="H390">
        <v>4.5157999999999996</v>
      </c>
      <c r="I390">
        <v>1</v>
      </c>
      <c r="J390">
        <v>0</v>
      </c>
      <c r="K390">
        <v>0</v>
      </c>
      <c r="L390">
        <f t="shared" si="39"/>
        <v>0</v>
      </c>
      <c r="M390">
        <f t="shared" si="40"/>
        <v>0</v>
      </c>
      <c r="N390">
        <f t="shared" si="36"/>
        <v>0</v>
      </c>
      <c r="O390">
        <f t="shared" si="37"/>
        <v>0</v>
      </c>
      <c r="P390">
        <f t="shared" si="38"/>
        <v>24</v>
      </c>
      <c r="Q390">
        <f>VLOOKUP(C390,Locs!A:C,3,0)</f>
        <v>24</v>
      </c>
      <c r="R390">
        <f>VLOOKUP(C390,Locs!A:F,6,0)</f>
        <v>1</v>
      </c>
      <c r="S390" t="s">
        <v>588</v>
      </c>
      <c r="T390">
        <v>24</v>
      </c>
    </row>
    <row r="391" spans="2:20" x14ac:dyDescent="0.45">
      <c r="B391" t="str">
        <f t="shared" ref="B391:B454" si="41">C391&amp;"-"&amp;D391</f>
        <v>task_id_741.dfy-4</v>
      </c>
      <c r="C391" t="s">
        <v>77</v>
      </c>
      <c r="D391">
        <v>4</v>
      </c>
      <c r="E391">
        <v>0</v>
      </c>
      <c r="F391">
        <v>2.3746999999999998</v>
      </c>
      <c r="G391">
        <v>0.78959999999999997</v>
      </c>
      <c r="H391">
        <v>2.3458999999999999</v>
      </c>
      <c r="I391">
        <v>1</v>
      </c>
      <c r="J391">
        <v>0</v>
      </c>
      <c r="K391">
        <v>0</v>
      </c>
      <c r="L391">
        <f t="shared" si="39"/>
        <v>0</v>
      </c>
      <c r="M391">
        <f t="shared" si="40"/>
        <v>0</v>
      </c>
      <c r="N391">
        <f t="shared" si="36"/>
        <v>0</v>
      </c>
      <c r="O391">
        <f t="shared" si="37"/>
        <v>0</v>
      </c>
      <c r="P391">
        <f t="shared" si="38"/>
        <v>24</v>
      </c>
      <c r="Q391">
        <f>VLOOKUP(C391,Locs!A:C,3,0)</f>
        <v>24</v>
      </c>
      <c r="R391">
        <f>VLOOKUP(C391,Locs!A:F,6,0)</f>
        <v>1</v>
      </c>
      <c r="S391" t="s">
        <v>865</v>
      </c>
      <c r="T391">
        <v>24</v>
      </c>
    </row>
    <row r="392" spans="2:20" x14ac:dyDescent="0.45">
      <c r="B392" t="str">
        <f t="shared" si="41"/>
        <v>task_id_741.dfy-5</v>
      </c>
      <c r="C392" t="s">
        <v>77</v>
      </c>
      <c r="D392">
        <v>5</v>
      </c>
      <c r="E392">
        <v>0</v>
      </c>
      <c r="F392">
        <v>2.3050000000000002</v>
      </c>
      <c r="G392">
        <v>0.82310000000000005</v>
      </c>
      <c r="H392">
        <v>2.3031000000000001</v>
      </c>
      <c r="I392">
        <v>1</v>
      </c>
      <c r="J392">
        <v>0</v>
      </c>
      <c r="K392">
        <v>0</v>
      </c>
      <c r="L392">
        <f t="shared" si="39"/>
        <v>0</v>
      </c>
      <c r="M392">
        <f t="shared" si="40"/>
        <v>0</v>
      </c>
      <c r="N392">
        <f t="shared" si="36"/>
        <v>0</v>
      </c>
      <c r="O392">
        <f t="shared" si="37"/>
        <v>0</v>
      </c>
      <c r="P392">
        <f t="shared" si="38"/>
        <v>24</v>
      </c>
      <c r="Q392">
        <f>VLOOKUP(C392,Locs!A:C,3,0)</f>
        <v>24</v>
      </c>
      <c r="R392">
        <f>VLOOKUP(C392,Locs!A:F,6,0)</f>
        <v>1</v>
      </c>
      <c r="S392" t="s">
        <v>1097</v>
      </c>
      <c r="T392">
        <v>24</v>
      </c>
    </row>
    <row r="393" spans="2:20" x14ac:dyDescent="0.45">
      <c r="B393" t="str">
        <f t="shared" si="41"/>
        <v>task_id_743.dfy-1</v>
      </c>
      <c r="C393" t="s">
        <v>78</v>
      </c>
      <c r="D393">
        <v>1</v>
      </c>
      <c r="E393">
        <v>1</v>
      </c>
      <c r="F393">
        <v>4.9702000000000002</v>
      </c>
      <c r="G393">
        <v>0.83819999999999995</v>
      </c>
      <c r="H393">
        <v>4.9516</v>
      </c>
      <c r="I393">
        <v>1</v>
      </c>
      <c r="J393">
        <v>1</v>
      </c>
      <c r="K393">
        <v>1</v>
      </c>
      <c r="L393">
        <f t="shared" si="39"/>
        <v>3</v>
      </c>
      <c r="M393">
        <f t="shared" si="40"/>
        <v>1</v>
      </c>
      <c r="N393">
        <f t="shared" si="36"/>
        <v>1</v>
      </c>
      <c r="O393">
        <f t="shared" si="37"/>
        <v>1</v>
      </c>
      <c r="P393">
        <f t="shared" si="38"/>
        <v>28</v>
      </c>
      <c r="Q393">
        <f>VLOOKUP(C393,Locs!A:C,3,0)</f>
        <v>22</v>
      </c>
      <c r="R393">
        <f>VLOOKUP(C393,Locs!A:F,6,0)</f>
        <v>0</v>
      </c>
      <c r="S393" t="s">
        <v>589</v>
      </c>
      <c r="T393">
        <v>28</v>
      </c>
    </row>
    <row r="394" spans="2:20" x14ac:dyDescent="0.45">
      <c r="B394" t="str">
        <f t="shared" si="41"/>
        <v>task_id_743.dfy-2</v>
      </c>
      <c r="C394" t="s">
        <v>78</v>
      </c>
      <c r="D394">
        <v>2</v>
      </c>
      <c r="E394">
        <v>1</v>
      </c>
      <c r="F394">
        <v>3.8904999999999998</v>
      </c>
      <c r="G394">
        <v>0.76390000000000002</v>
      </c>
      <c r="H394">
        <v>3.8883999999999999</v>
      </c>
      <c r="I394">
        <v>1</v>
      </c>
      <c r="J394">
        <v>1</v>
      </c>
      <c r="K394">
        <v>1</v>
      </c>
      <c r="L394">
        <f t="shared" si="39"/>
        <v>3</v>
      </c>
      <c r="M394">
        <f t="shared" si="40"/>
        <v>1</v>
      </c>
      <c r="N394">
        <f t="shared" si="36"/>
        <v>1</v>
      </c>
      <c r="O394">
        <f t="shared" si="37"/>
        <v>1</v>
      </c>
      <c r="P394">
        <f t="shared" si="38"/>
        <v>28</v>
      </c>
      <c r="Q394">
        <f>VLOOKUP(C394,Locs!A:C,3,0)</f>
        <v>22</v>
      </c>
      <c r="R394">
        <f>VLOOKUP(C394,Locs!A:F,6,0)</f>
        <v>0</v>
      </c>
      <c r="S394" t="s">
        <v>590</v>
      </c>
      <c r="T394">
        <v>28</v>
      </c>
    </row>
    <row r="395" spans="2:20" x14ac:dyDescent="0.45">
      <c r="B395" t="str">
        <f t="shared" si="41"/>
        <v>task_id_743.dfy-3</v>
      </c>
      <c r="C395" t="s">
        <v>78</v>
      </c>
      <c r="D395">
        <v>3</v>
      </c>
      <c r="E395">
        <v>1</v>
      </c>
      <c r="F395">
        <v>3.9420999999999999</v>
      </c>
      <c r="G395">
        <v>0.78949999999999998</v>
      </c>
      <c r="H395">
        <v>3.9407000000000001</v>
      </c>
      <c r="I395">
        <v>1</v>
      </c>
      <c r="J395">
        <v>1</v>
      </c>
      <c r="K395">
        <v>1</v>
      </c>
      <c r="L395">
        <f t="shared" si="39"/>
        <v>3</v>
      </c>
      <c r="M395">
        <f t="shared" si="40"/>
        <v>1</v>
      </c>
      <c r="N395">
        <f t="shared" si="36"/>
        <v>1</v>
      </c>
      <c r="O395">
        <f t="shared" si="37"/>
        <v>1</v>
      </c>
      <c r="P395">
        <f t="shared" si="38"/>
        <v>28</v>
      </c>
      <c r="Q395">
        <f>VLOOKUP(C395,Locs!A:C,3,0)</f>
        <v>22</v>
      </c>
      <c r="R395">
        <f>VLOOKUP(C395,Locs!A:F,6,0)</f>
        <v>0</v>
      </c>
      <c r="S395" t="s">
        <v>591</v>
      </c>
      <c r="T395">
        <v>28</v>
      </c>
    </row>
    <row r="396" spans="2:20" x14ac:dyDescent="0.45">
      <c r="B396" t="str">
        <f t="shared" si="41"/>
        <v>task_id_751.dfy-1</v>
      </c>
      <c r="C396" t="s">
        <v>79</v>
      </c>
      <c r="D396">
        <v>1</v>
      </c>
      <c r="E396">
        <v>0</v>
      </c>
      <c r="F396">
        <v>3.5609999999999999</v>
      </c>
      <c r="G396">
        <v>1.7269000000000001</v>
      </c>
      <c r="H396">
        <v>3.5476999999999999</v>
      </c>
      <c r="I396">
        <v>1</v>
      </c>
      <c r="J396">
        <v>0</v>
      </c>
      <c r="K396">
        <v>0</v>
      </c>
      <c r="L396">
        <f t="shared" si="39"/>
        <v>0</v>
      </c>
      <c r="M396">
        <f t="shared" si="40"/>
        <v>0</v>
      </c>
      <c r="N396">
        <f t="shared" ref="N396:N459" si="42">CHOOSE(L396+1,0,2/3,1,1)</f>
        <v>0</v>
      </c>
      <c r="O396">
        <f t="shared" ref="O396:O459" si="43">IF(L396&gt;0,1,0)</f>
        <v>0</v>
      </c>
      <c r="P396">
        <f t="shared" ref="P396:P459" si="44">VLOOKUP(LEFT(C396,LEN(C396)-4)&amp;"_"&amp;D396&amp;"_llm.dfy",S:T,2,0)</f>
        <v>32</v>
      </c>
      <c r="Q396">
        <f>VLOOKUP(C396,Locs!A:C,3,0)</f>
        <v>31</v>
      </c>
      <c r="R396">
        <f>VLOOKUP(C396,Locs!A:F,6,0)</f>
        <v>1</v>
      </c>
      <c r="S396" t="s">
        <v>592</v>
      </c>
      <c r="T396">
        <v>32</v>
      </c>
    </row>
    <row r="397" spans="2:20" x14ac:dyDescent="0.45">
      <c r="B397" t="str">
        <f t="shared" si="41"/>
        <v>task_id_751.dfy-2</v>
      </c>
      <c r="C397" t="s">
        <v>79</v>
      </c>
      <c r="D397">
        <v>2</v>
      </c>
      <c r="E397">
        <v>0</v>
      </c>
      <c r="F397">
        <v>3.5169000000000001</v>
      </c>
      <c r="G397">
        <v>1.6911</v>
      </c>
      <c r="H397">
        <v>3.5146000000000002</v>
      </c>
      <c r="I397">
        <v>1</v>
      </c>
      <c r="J397">
        <v>0</v>
      </c>
      <c r="K397">
        <v>0</v>
      </c>
      <c r="L397">
        <f t="shared" si="39"/>
        <v>0</v>
      </c>
      <c r="M397">
        <f t="shared" si="40"/>
        <v>0</v>
      </c>
      <c r="N397">
        <f t="shared" si="42"/>
        <v>0</v>
      </c>
      <c r="O397">
        <f t="shared" si="43"/>
        <v>0</v>
      </c>
      <c r="P397">
        <f t="shared" si="44"/>
        <v>32</v>
      </c>
      <c r="Q397">
        <f>VLOOKUP(C397,Locs!A:C,3,0)</f>
        <v>31</v>
      </c>
      <c r="R397">
        <f>VLOOKUP(C397,Locs!A:F,6,0)</f>
        <v>1</v>
      </c>
      <c r="S397" t="s">
        <v>593</v>
      </c>
      <c r="T397">
        <v>32</v>
      </c>
    </row>
    <row r="398" spans="2:20" x14ac:dyDescent="0.45">
      <c r="B398" t="str">
        <f t="shared" si="41"/>
        <v>task_id_751.dfy-3</v>
      </c>
      <c r="C398" t="s">
        <v>79</v>
      </c>
      <c r="D398">
        <v>3</v>
      </c>
      <c r="E398">
        <v>0</v>
      </c>
      <c r="F398">
        <v>3.4477000000000002</v>
      </c>
      <c r="G398">
        <v>1.7152000000000001</v>
      </c>
      <c r="H398">
        <v>3.4455</v>
      </c>
      <c r="I398">
        <v>1</v>
      </c>
      <c r="J398">
        <v>0</v>
      </c>
      <c r="K398">
        <v>0</v>
      </c>
      <c r="L398">
        <f t="shared" si="39"/>
        <v>0</v>
      </c>
      <c r="M398">
        <f t="shared" si="40"/>
        <v>0</v>
      </c>
      <c r="N398">
        <f t="shared" si="42"/>
        <v>0</v>
      </c>
      <c r="O398">
        <f t="shared" si="43"/>
        <v>0</v>
      </c>
      <c r="P398">
        <f t="shared" si="44"/>
        <v>32</v>
      </c>
      <c r="Q398">
        <f>VLOOKUP(C398,Locs!A:C,3,0)</f>
        <v>31</v>
      </c>
      <c r="R398">
        <f>VLOOKUP(C398,Locs!A:F,6,0)</f>
        <v>1</v>
      </c>
      <c r="S398" t="s">
        <v>594</v>
      </c>
      <c r="T398">
        <v>32</v>
      </c>
    </row>
    <row r="399" spans="2:20" x14ac:dyDescent="0.45">
      <c r="B399" t="str">
        <f t="shared" si="41"/>
        <v>task_id_751.dfy-4</v>
      </c>
      <c r="C399" t="s">
        <v>79</v>
      </c>
      <c r="D399">
        <v>4</v>
      </c>
      <c r="E399">
        <v>0</v>
      </c>
      <c r="F399">
        <v>3.6633</v>
      </c>
      <c r="G399">
        <v>1.6644000000000001</v>
      </c>
      <c r="H399">
        <v>3.6364000000000001</v>
      </c>
      <c r="I399">
        <v>1</v>
      </c>
      <c r="J399">
        <v>0</v>
      </c>
      <c r="K399">
        <v>0</v>
      </c>
      <c r="L399">
        <f t="shared" si="39"/>
        <v>0</v>
      </c>
      <c r="M399">
        <f t="shared" si="40"/>
        <v>0</v>
      </c>
      <c r="N399">
        <f t="shared" si="42"/>
        <v>0</v>
      </c>
      <c r="O399">
        <f t="shared" si="43"/>
        <v>0</v>
      </c>
      <c r="P399">
        <f t="shared" si="44"/>
        <v>32</v>
      </c>
      <c r="Q399">
        <f>VLOOKUP(C399,Locs!A:C,3,0)</f>
        <v>31</v>
      </c>
      <c r="R399">
        <f>VLOOKUP(C399,Locs!A:F,6,0)</f>
        <v>1</v>
      </c>
      <c r="S399" t="s">
        <v>1150</v>
      </c>
      <c r="T399">
        <v>32</v>
      </c>
    </row>
    <row r="400" spans="2:20" x14ac:dyDescent="0.45">
      <c r="B400" t="str">
        <f t="shared" si="41"/>
        <v>task_id_751.dfy-5</v>
      </c>
      <c r="C400" t="s">
        <v>79</v>
      </c>
      <c r="D400">
        <v>5</v>
      </c>
      <c r="E400">
        <v>0</v>
      </c>
      <c r="F400">
        <v>2.5872000000000002</v>
      </c>
      <c r="G400">
        <v>1.7119</v>
      </c>
      <c r="H400">
        <v>2.5851000000000002</v>
      </c>
      <c r="I400">
        <v>1</v>
      </c>
      <c r="J400">
        <v>0</v>
      </c>
      <c r="K400">
        <v>0</v>
      </c>
      <c r="L400">
        <f t="shared" si="39"/>
        <v>0</v>
      </c>
      <c r="M400">
        <f t="shared" si="40"/>
        <v>0</v>
      </c>
      <c r="N400">
        <f t="shared" si="42"/>
        <v>0</v>
      </c>
      <c r="O400">
        <f t="shared" si="43"/>
        <v>0</v>
      </c>
      <c r="P400">
        <f t="shared" si="44"/>
        <v>32</v>
      </c>
      <c r="Q400">
        <f>VLOOKUP(C400,Locs!A:C,3,0)</f>
        <v>31</v>
      </c>
      <c r="R400">
        <f>VLOOKUP(C400,Locs!A:F,6,0)</f>
        <v>1</v>
      </c>
      <c r="S400" t="s">
        <v>1151</v>
      </c>
      <c r="T400">
        <v>32</v>
      </c>
    </row>
    <row r="401" spans="2:20" x14ac:dyDescent="0.45">
      <c r="B401" t="str">
        <f t="shared" si="41"/>
        <v>task_id_755.dfy-1</v>
      </c>
      <c r="C401" t="s">
        <v>80</v>
      </c>
      <c r="D401">
        <v>1</v>
      </c>
      <c r="E401">
        <v>0</v>
      </c>
      <c r="F401">
        <v>9.6539000000000001</v>
      </c>
      <c r="G401">
        <v>0.91220000000000001</v>
      </c>
      <c r="H401">
        <v>9.6282999999999994</v>
      </c>
      <c r="I401">
        <v>1</v>
      </c>
      <c r="J401">
        <v>0</v>
      </c>
      <c r="K401">
        <v>0</v>
      </c>
      <c r="L401">
        <f t="shared" si="39"/>
        <v>0</v>
      </c>
      <c r="M401">
        <f t="shared" si="40"/>
        <v>0</v>
      </c>
      <c r="N401">
        <f t="shared" si="42"/>
        <v>0</v>
      </c>
      <c r="O401">
        <f t="shared" si="43"/>
        <v>0</v>
      </c>
      <c r="P401">
        <f t="shared" si="44"/>
        <v>44</v>
      </c>
      <c r="Q401">
        <f>VLOOKUP(C401,Locs!A:C,3,0)</f>
        <v>38</v>
      </c>
      <c r="R401">
        <f>VLOOKUP(C401,Locs!A:F,6,0)</f>
        <v>1</v>
      </c>
      <c r="S401" t="s">
        <v>595</v>
      </c>
      <c r="T401">
        <v>44</v>
      </c>
    </row>
    <row r="402" spans="2:20" x14ac:dyDescent="0.45">
      <c r="B402" t="str">
        <f t="shared" si="41"/>
        <v>task_id_755.dfy-2</v>
      </c>
      <c r="C402" t="s">
        <v>80</v>
      </c>
      <c r="D402">
        <v>2</v>
      </c>
      <c r="E402">
        <v>0</v>
      </c>
      <c r="F402">
        <v>7.0449999999999999</v>
      </c>
      <c r="G402">
        <v>0.9173</v>
      </c>
      <c r="H402">
        <v>7.0427999999999997</v>
      </c>
      <c r="I402">
        <v>1</v>
      </c>
      <c r="J402">
        <v>0</v>
      </c>
      <c r="K402">
        <v>0</v>
      </c>
      <c r="L402">
        <f t="shared" si="39"/>
        <v>0</v>
      </c>
      <c r="M402">
        <f t="shared" si="40"/>
        <v>0</v>
      </c>
      <c r="N402">
        <f t="shared" si="42"/>
        <v>0</v>
      </c>
      <c r="O402">
        <f t="shared" si="43"/>
        <v>0</v>
      </c>
      <c r="P402">
        <f t="shared" si="44"/>
        <v>43</v>
      </c>
      <c r="Q402">
        <f>VLOOKUP(C402,Locs!A:C,3,0)</f>
        <v>38</v>
      </c>
      <c r="R402">
        <f>VLOOKUP(C402,Locs!A:F,6,0)</f>
        <v>1</v>
      </c>
      <c r="S402" t="s">
        <v>596</v>
      </c>
      <c r="T402">
        <v>43</v>
      </c>
    </row>
    <row r="403" spans="2:20" x14ac:dyDescent="0.45">
      <c r="B403" t="str">
        <f t="shared" si="41"/>
        <v>task_id_755.dfy-3</v>
      </c>
      <c r="C403" t="s">
        <v>80</v>
      </c>
      <c r="D403">
        <v>3</v>
      </c>
      <c r="E403">
        <v>0</v>
      </c>
      <c r="F403">
        <v>6.4863</v>
      </c>
      <c r="G403">
        <v>0.90059999999999996</v>
      </c>
      <c r="H403">
        <v>6.4847999999999999</v>
      </c>
      <c r="I403">
        <v>1</v>
      </c>
      <c r="J403">
        <v>0</v>
      </c>
      <c r="K403">
        <v>0</v>
      </c>
      <c r="L403">
        <f t="shared" si="39"/>
        <v>0</v>
      </c>
      <c r="M403">
        <f t="shared" si="40"/>
        <v>0</v>
      </c>
      <c r="N403">
        <f t="shared" si="42"/>
        <v>0</v>
      </c>
      <c r="O403">
        <f t="shared" si="43"/>
        <v>0</v>
      </c>
      <c r="P403">
        <f t="shared" si="44"/>
        <v>44</v>
      </c>
      <c r="Q403">
        <f>VLOOKUP(C403,Locs!A:C,3,0)</f>
        <v>38</v>
      </c>
      <c r="R403">
        <f>VLOOKUP(C403,Locs!A:F,6,0)</f>
        <v>1</v>
      </c>
      <c r="S403" t="s">
        <v>597</v>
      </c>
      <c r="T403">
        <v>44</v>
      </c>
    </row>
    <row r="404" spans="2:20" x14ac:dyDescent="0.45">
      <c r="B404" t="str">
        <f t="shared" si="41"/>
        <v>task_id_755.dfy-4</v>
      </c>
      <c r="C404" t="s">
        <v>80</v>
      </c>
      <c r="D404">
        <v>4</v>
      </c>
      <c r="E404">
        <v>0</v>
      </c>
      <c r="F404">
        <v>5.5673000000000004</v>
      </c>
      <c r="G404">
        <v>0.89229999999999998</v>
      </c>
      <c r="H404">
        <v>5.5646000000000004</v>
      </c>
      <c r="I404">
        <v>1</v>
      </c>
      <c r="J404">
        <v>0</v>
      </c>
      <c r="K404">
        <v>0</v>
      </c>
      <c r="L404">
        <f t="shared" si="39"/>
        <v>0</v>
      </c>
      <c r="M404">
        <f t="shared" si="40"/>
        <v>0</v>
      </c>
      <c r="N404">
        <f t="shared" si="42"/>
        <v>0</v>
      </c>
      <c r="O404">
        <f t="shared" si="43"/>
        <v>0</v>
      </c>
      <c r="P404">
        <f t="shared" si="44"/>
        <v>43</v>
      </c>
      <c r="Q404">
        <f>VLOOKUP(C404,Locs!A:C,3,0)</f>
        <v>38</v>
      </c>
      <c r="R404">
        <f>VLOOKUP(C404,Locs!A:F,6,0)</f>
        <v>1</v>
      </c>
      <c r="S404" t="s">
        <v>1007</v>
      </c>
      <c r="T404">
        <v>43</v>
      </c>
    </row>
    <row r="405" spans="2:20" x14ac:dyDescent="0.45">
      <c r="B405" t="str">
        <f t="shared" si="41"/>
        <v>task_id_755.dfy-5</v>
      </c>
      <c r="C405" t="s">
        <v>80</v>
      </c>
      <c r="D405">
        <v>5</v>
      </c>
      <c r="E405">
        <v>0</v>
      </c>
      <c r="F405">
        <v>5.4278000000000004</v>
      </c>
      <c r="G405">
        <v>0.91500000000000004</v>
      </c>
      <c r="H405">
        <v>5.4257</v>
      </c>
      <c r="I405">
        <v>1</v>
      </c>
      <c r="J405">
        <v>0</v>
      </c>
      <c r="K405">
        <v>0</v>
      </c>
      <c r="L405">
        <f t="shared" si="39"/>
        <v>0</v>
      </c>
      <c r="M405">
        <f t="shared" si="40"/>
        <v>0</v>
      </c>
      <c r="N405">
        <f t="shared" si="42"/>
        <v>0</v>
      </c>
      <c r="O405">
        <f t="shared" si="43"/>
        <v>0</v>
      </c>
      <c r="P405">
        <f t="shared" si="44"/>
        <v>44</v>
      </c>
      <c r="Q405">
        <f>VLOOKUP(C405,Locs!A:C,3,0)</f>
        <v>38</v>
      </c>
      <c r="R405">
        <f>VLOOKUP(C405,Locs!A:F,6,0)</f>
        <v>1</v>
      </c>
      <c r="S405" t="s">
        <v>1008</v>
      </c>
      <c r="T405">
        <v>44</v>
      </c>
    </row>
    <row r="406" spans="2:20" x14ac:dyDescent="0.45">
      <c r="B406" t="str">
        <f t="shared" si="41"/>
        <v>task_id_760.dfy-1</v>
      </c>
      <c r="C406" t="s">
        <v>81</v>
      </c>
      <c r="D406">
        <v>1</v>
      </c>
      <c r="E406">
        <v>0</v>
      </c>
      <c r="F406">
        <v>4.4993999999999996</v>
      </c>
      <c r="G406">
        <v>0.79510000000000003</v>
      </c>
      <c r="H406">
        <v>4.4768999999999997</v>
      </c>
      <c r="I406">
        <v>1</v>
      </c>
      <c r="J406">
        <v>0</v>
      </c>
      <c r="K406">
        <v>0</v>
      </c>
      <c r="L406">
        <f t="shared" si="39"/>
        <v>0</v>
      </c>
      <c r="M406">
        <f t="shared" si="40"/>
        <v>0</v>
      </c>
      <c r="N406">
        <f t="shared" si="42"/>
        <v>0</v>
      </c>
      <c r="O406">
        <f t="shared" si="43"/>
        <v>0</v>
      </c>
      <c r="P406">
        <f t="shared" si="44"/>
        <v>28</v>
      </c>
      <c r="Q406">
        <f>VLOOKUP(C406,Locs!A:C,3,0)</f>
        <v>28</v>
      </c>
      <c r="R406">
        <f>VLOOKUP(C406,Locs!A:F,6,0)</f>
        <v>1</v>
      </c>
      <c r="S406" t="s">
        <v>598</v>
      </c>
      <c r="T406">
        <v>28</v>
      </c>
    </row>
    <row r="407" spans="2:20" x14ac:dyDescent="0.45">
      <c r="B407" t="str">
        <f t="shared" si="41"/>
        <v>task_id_760.dfy-2</v>
      </c>
      <c r="C407" t="s">
        <v>81</v>
      </c>
      <c r="D407">
        <v>2</v>
      </c>
      <c r="E407">
        <v>0</v>
      </c>
      <c r="F407">
        <v>3.0023</v>
      </c>
      <c r="G407">
        <v>0.87080000000000002</v>
      </c>
      <c r="H407">
        <v>3.0007000000000001</v>
      </c>
      <c r="I407">
        <v>1</v>
      </c>
      <c r="J407">
        <v>0</v>
      </c>
      <c r="K407">
        <v>0</v>
      </c>
      <c r="L407">
        <f t="shared" si="39"/>
        <v>0</v>
      </c>
      <c r="M407">
        <f t="shared" si="40"/>
        <v>0</v>
      </c>
      <c r="N407">
        <f t="shared" si="42"/>
        <v>0</v>
      </c>
      <c r="O407">
        <f t="shared" si="43"/>
        <v>0</v>
      </c>
      <c r="P407">
        <f t="shared" si="44"/>
        <v>28</v>
      </c>
      <c r="Q407">
        <f>VLOOKUP(C407,Locs!A:C,3,0)</f>
        <v>28</v>
      </c>
      <c r="R407">
        <f>VLOOKUP(C407,Locs!A:F,6,0)</f>
        <v>1</v>
      </c>
      <c r="S407" t="s">
        <v>599</v>
      </c>
      <c r="T407">
        <v>28</v>
      </c>
    </row>
    <row r="408" spans="2:20" x14ac:dyDescent="0.45">
      <c r="B408" t="str">
        <f t="shared" si="41"/>
        <v>task_id_760.dfy-3</v>
      </c>
      <c r="C408" t="s">
        <v>81</v>
      </c>
      <c r="D408">
        <v>3</v>
      </c>
      <c r="E408">
        <v>0</v>
      </c>
      <c r="F408">
        <v>2.8245</v>
      </c>
      <c r="G408">
        <v>0.89780000000000004</v>
      </c>
      <c r="H408">
        <v>2.8224</v>
      </c>
      <c r="I408">
        <v>1</v>
      </c>
      <c r="J408">
        <v>0</v>
      </c>
      <c r="K408">
        <v>0</v>
      </c>
      <c r="L408">
        <f t="shared" si="39"/>
        <v>0</v>
      </c>
      <c r="M408">
        <f t="shared" si="40"/>
        <v>0</v>
      </c>
      <c r="N408">
        <f t="shared" si="42"/>
        <v>0</v>
      </c>
      <c r="O408">
        <f t="shared" si="43"/>
        <v>0</v>
      </c>
      <c r="P408">
        <f t="shared" si="44"/>
        <v>28</v>
      </c>
      <c r="Q408">
        <f>VLOOKUP(C408,Locs!A:C,3,0)</f>
        <v>28</v>
      </c>
      <c r="R408">
        <f>VLOOKUP(C408,Locs!A:F,6,0)</f>
        <v>1</v>
      </c>
      <c r="S408" t="s">
        <v>600</v>
      </c>
      <c r="T408">
        <v>28</v>
      </c>
    </row>
    <row r="409" spans="2:20" x14ac:dyDescent="0.45">
      <c r="B409" t="str">
        <f t="shared" si="41"/>
        <v>task_id_760.dfy-4</v>
      </c>
      <c r="C409" t="s">
        <v>81</v>
      </c>
      <c r="D409">
        <v>4</v>
      </c>
      <c r="E409">
        <v>0</v>
      </c>
      <c r="F409">
        <v>3.0398000000000001</v>
      </c>
      <c r="G409">
        <v>0.85329999999999995</v>
      </c>
      <c r="H409">
        <v>3.0343</v>
      </c>
      <c r="I409">
        <v>1</v>
      </c>
      <c r="J409">
        <v>0</v>
      </c>
      <c r="K409">
        <v>0</v>
      </c>
      <c r="L409">
        <f t="shared" si="39"/>
        <v>0</v>
      </c>
      <c r="M409">
        <f t="shared" si="40"/>
        <v>0</v>
      </c>
      <c r="N409">
        <f t="shared" si="42"/>
        <v>0</v>
      </c>
      <c r="O409">
        <f t="shared" si="43"/>
        <v>0</v>
      </c>
      <c r="P409">
        <f t="shared" si="44"/>
        <v>29</v>
      </c>
      <c r="Q409">
        <f>VLOOKUP(C409,Locs!A:C,3,0)</f>
        <v>28</v>
      </c>
      <c r="R409">
        <f>VLOOKUP(C409,Locs!A:F,6,0)</f>
        <v>1</v>
      </c>
      <c r="S409" t="s">
        <v>743</v>
      </c>
      <c r="T409">
        <v>29</v>
      </c>
    </row>
    <row r="410" spans="2:20" x14ac:dyDescent="0.45">
      <c r="B410" t="str">
        <f t="shared" si="41"/>
        <v>task_id_760.dfy-5</v>
      </c>
      <c r="C410" t="s">
        <v>81</v>
      </c>
      <c r="D410">
        <v>5</v>
      </c>
      <c r="E410">
        <v>0</v>
      </c>
      <c r="F410">
        <v>6.4882999999999997</v>
      </c>
      <c r="G410">
        <v>1.1967000000000001</v>
      </c>
      <c r="H410">
        <v>6.4861000000000004</v>
      </c>
      <c r="I410">
        <v>1</v>
      </c>
      <c r="J410">
        <v>0</v>
      </c>
      <c r="K410">
        <v>0</v>
      </c>
      <c r="L410">
        <f t="shared" si="39"/>
        <v>0</v>
      </c>
      <c r="M410">
        <f t="shared" si="40"/>
        <v>0</v>
      </c>
      <c r="N410">
        <f t="shared" si="42"/>
        <v>0</v>
      </c>
      <c r="O410">
        <f t="shared" si="43"/>
        <v>0</v>
      </c>
      <c r="P410">
        <f t="shared" si="44"/>
        <v>29</v>
      </c>
      <c r="Q410">
        <f>VLOOKUP(C410,Locs!A:C,3,0)</f>
        <v>28</v>
      </c>
      <c r="R410">
        <f>VLOOKUP(C410,Locs!A:F,6,0)</f>
        <v>1</v>
      </c>
      <c r="S410" t="s">
        <v>744</v>
      </c>
      <c r="T410">
        <v>29</v>
      </c>
    </row>
    <row r="411" spans="2:20" x14ac:dyDescent="0.45">
      <c r="B411" t="str">
        <f t="shared" si="41"/>
        <v>task_id_769.dfy-1</v>
      </c>
      <c r="C411" t="s">
        <v>82</v>
      </c>
      <c r="D411">
        <v>1</v>
      </c>
      <c r="E411">
        <v>-1</v>
      </c>
      <c r="F411">
        <v>6.6458000000000004</v>
      </c>
      <c r="G411">
        <v>0.43790000000000001</v>
      </c>
      <c r="H411">
        <v>6.6238999999999999</v>
      </c>
      <c r="I411">
        <v>-1</v>
      </c>
      <c r="J411">
        <v>-1</v>
      </c>
      <c r="K411">
        <v>-1</v>
      </c>
      <c r="L411">
        <f t="shared" si="39"/>
        <v>0</v>
      </c>
      <c r="M411">
        <f t="shared" si="40"/>
        <v>0</v>
      </c>
      <c r="N411">
        <f t="shared" si="42"/>
        <v>0</v>
      </c>
      <c r="O411">
        <f t="shared" si="43"/>
        <v>0</v>
      </c>
      <c r="P411">
        <f t="shared" si="44"/>
        <v>34</v>
      </c>
      <c r="Q411">
        <f>VLOOKUP(C411,Locs!A:C,3,0)</f>
        <v>33</v>
      </c>
      <c r="R411">
        <f>VLOOKUP(C411,Locs!A:F,6,0)</f>
        <v>2</v>
      </c>
      <c r="S411" t="s">
        <v>601</v>
      </c>
      <c r="T411">
        <v>34</v>
      </c>
    </row>
    <row r="412" spans="2:20" x14ac:dyDescent="0.45">
      <c r="B412" t="str">
        <f t="shared" si="41"/>
        <v>task_id_769.dfy-2</v>
      </c>
      <c r="C412" t="s">
        <v>82</v>
      </c>
      <c r="D412">
        <v>2</v>
      </c>
      <c r="E412">
        <v>0</v>
      </c>
      <c r="F412">
        <v>6.3897000000000004</v>
      </c>
      <c r="G412">
        <v>0.80249999999999999</v>
      </c>
      <c r="H412">
        <v>6.3878000000000004</v>
      </c>
      <c r="I412">
        <v>0</v>
      </c>
      <c r="J412">
        <v>0</v>
      </c>
      <c r="K412">
        <v>0</v>
      </c>
      <c r="L412">
        <f t="shared" si="39"/>
        <v>0</v>
      </c>
      <c r="M412">
        <f t="shared" si="40"/>
        <v>0</v>
      </c>
      <c r="N412">
        <f t="shared" si="42"/>
        <v>0</v>
      </c>
      <c r="O412">
        <f t="shared" si="43"/>
        <v>0</v>
      </c>
      <c r="P412">
        <f t="shared" si="44"/>
        <v>34</v>
      </c>
      <c r="Q412">
        <f>VLOOKUP(C412,Locs!A:C,3,0)</f>
        <v>33</v>
      </c>
      <c r="R412">
        <f>VLOOKUP(C412,Locs!A:F,6,0)</f>
        <v>2</v>
      </c>
      <c r="S412" t="s">
        <v>602</v>
      </c>
      <c r="T412">
        <v>34</v>
      </c>
    </row>
    <row r="413" spans="2:20" x14ac:dyDescent="0.45">
      <c r="B413" t="str">
        <f t="shared" si="41"/>
        <v>task_id_769.dfy-3</v>
      </c>
      <c r="C413" t="s">
        <v>82</v>
      </c>
      <c r="D413">
        <v>3</v>
      </c>
      <c r="E413">
        <v>-1</v>
      </c>
      <c r="F413">
        <v>3.3555999999999999</v>
      </c>
      <c r="G413">
        <v>0.32340000000000002</v>
      </c>
      <c r="H413">
        <v>3.3538999999999999</v>
      </c>
      <c r="I413">
        <v>-1</v>
      </c>
      <c r="J413">
        <v>-1</v>
      </c>
      <c r="K413">
        <v>-1</v>
      </c>
      <c r="L413">
        <f t="shared" si="39"/>
        <v>0</v>
      </c>
      <c r="M413">
        <f t="shared" si="40"/>
        <v>0</v>
      </c>
      <c r="N413">
        <f t="shared" si="42"/>
        <v>0</v>
      </c>
      <c r="O413">
        <f t="shared" si="43"/>
        <v>0</v>
      </c>
      <c r="P413">
        <f t="shared" si="44"/>
        <v>27</v>
      </c>
      <c r="Q413">
        <f>VLOOKUP(C413,Locs!A:C,3,0)</f>
        <v>33</v>
      </c>
      <c r="R413">
        <f>VLOOKUP(C413,Locs!A:F,6,0)</f>
        <v>2</v>
      </c>
      <c r="S413" t="s">
        <v>603</v>
      </c>
      <c r="T413">
        <v>27</v>
      </c>
    </row>
    <row r="414" spans="2:20" x14ac:dyDescent="0.45">
      <c r="B414" t="str">
        <f t="shared" si="41"/>
        <v>task_id_769.dfy-4</v>
      </c>
      <c r="C414" t="s">
        <v>82</v>
      </c>
      <c r="D414">
        <v>4</v>
      </c>
      <c r="E414">
        <v>-1</v>
      </c>
      <c r="F414">
        <v>2.8633999999999999</v>
      </c>
      <c r="G414">
        <v>0.35610000000000003</v>
      </c>
      <c r="H414">
        <v>2.8521000000000001</v>
      </c>
      <c r="I414">
        <v>-1</v>
      </c>
      <c r="J414">
        <v>-1</v>
      </c>
      <c r="K414">
        <v>-1</v>
      </c>
      <c r="L414">
        <f t="shared" si="39"/>
        <v>0</v>
      </c>
      <c r="M414">
        <f t="shared" si="40"/>
        <v>0</v>
      </c>
      <c r="N414">
        <f t="shared" si="42"/>
        <v>0</v>
      </c>
      <c r="O414">
        <f t="shared" si="43"/>
        <v>0</v>
      </c>
      <c r="P414">
        <f t="shared" si="44"/>
        <v>27</v>
      </c>
      <c r="Q414">
        <f>VLOOKUP(C414,Locs!A:C,3,0)</f>
        <v>33</v>
      </c>
      <c r="R414">
        <f>VLOOKUP(C414,Locs!A:F,6,0)</f>
        <v>2</v>
      </c>
      <c r="S414" t="s">
        <v>1012</v>
      </c>
      <c r="T414">
        <v>27</v>
      </c>
    </row>
    <row r="415" spans="2:20" x14ac:dyDescent="0.45">
      <c r="B415" t="str">
        <f t="shared" si="41"/>
        <v>task_id_769.dfy-5</v>
      </c>
      <c r="C415" t="s">
        <v>82</v>
      </c>
      <c r="D415">
        <v>5</v>
      </c>
      <c r="E415">
        <v>-1</v>
      </c>
      <c r="F415">
        <v>2.8026</v>
      </c>
      <c r="G415">
        <v>0.35599999999999998</v>
      </c>
      <c r="H415">
        <v>2.8001999999999998</v>
      </c>
      <c r="I415">
        <v>-1</v>
      </c>
      <c r="J415">
        <v>-1</v>
      </c>
      <c r="K415">
        <v>-1</v>
      </c>
      <c r="L415">
        <f t="shared" si="39"/>
        <v>0</v>
      </c>
      <c r="M415">
        <f t="shared" si="40"/>
        <v>0</v>
      </c>
      <c r="N415">
        <f t="shared" si="42"/>
        <v>0</v>
      </c>
      <c r="O415">
        <f t="shared" si="43"/>
        <v>0</v>
      </c>
      <c r="P415">
        <f t="shared" si="44"/>
        <v>26</v>
      </c>
      <c r="Q415">
        <f>VLOOKUP(C415,Locs!A:C,3,0)</f>
        <v>33</v>
      </c>
      <c r="R415">
        <f>VLOOKUP(C415,Locs!A:F,6,0)</f>
        <v>2</v>
      </c>
      <c r="S415" t="s">
        <v>1013</v>
      </c>
      <c r="T415">
        <v>26</v>
      </c>
    </row>
    <row r="416" spans="2:20" x14ac:dyDescent="0.45">
      <c r="B416" t="str">
        <f t="shared" si="41"/>
        <v>task_id_770.dfy-1</v>
      </c>
      <c r="C416" t="s">
        <v>83</v>
      </c>
      <c r="D416">
        <v>1</v>
      </c>
      <c r="E416">
        <v>1</v>
      </c>
      <c r="F416">
        <v>3.3932000000000002</v>
      </c>
      <c r="G416">
        <v>0.80310000000000004</v>
      </c>
      <c r="H416">
        <v>3.3776000000000002</v>
      </c>
      <c r="I416">
        <v>1</v>
      </c>
      <c r="J416">
        <v>1</v>
      </c>
      <c r="K416">
        <v>1</v>
      </c>
      <c r="L416">
        <f t="shared" si="39"/>
        <v>1</v>
      </c>
      <c r="M416">
        <f t="shared" si="40"/>
        <v>1</v>
      </c>
      <c r="N416">
        <f t="shared" si="42"/>
        <v>0.66666666666666663</v>
      </c>
      <c r="O416">
        <f t="shared" si="43"/>
        <v>1</v>
      </c>
      <c r="P416">
        <f t="shared" si="44"/>
        <v>24</v>
      </c>
      <c r="Q416">
        <f>VLOOKUP(C416,Locs!A:C,3,0)</f>
        <v>23</v>
      </c>
      <c r="R416">
        <f>VLOOKUP(C416,Locs!A:F,6,0)</f>
        <v>0</v>
      </c>
      <c r="S416" t="s">
        <v>604</v>
      </c>
      <c r="T416">
        <v>24</v>
      </c>
    </row>
    <row r="417" spans="2:20" x14ac:dyDescent="0.45">
      <c r="B417" t="str">
        <f t="shared" si="41"/>
        <v>task_id_770.dfy-2</v>
      </c>
      <c r="C417" t="s">
        <v>83</v>
      </c>
      <c r="D417">
        <v>2</v>
      </c>
      <c r="E417">
        <v>0</v>
      </c>
      <c r="F417">
        <v>4.0338000000000003</v>
      </c>
      <c r="G417">
        <v>0.78190000000000004</v>
      </c>
      <c r="H417">
        <v>4.0320999999999998</v>
      </c>
      <c r="I417">
        <v>0</v>
      </c>
      <c r="J417">
        <v>0</v>
      </c>
      <c r="K417">
        <v>0</v>
      </c>
      <c r="L417">
        <f t="shared" si="39"/>
        <v>1</v>
      </c>
      <c r="M417">
        <f t="shared" si="40"/>
        <v>1</v>
      </c>
      <c r="N417">
        <f t="shared" si="42"/>
        <v>0.66666666666666663</v>
      </c>
      <c r="O417">
        <f t="shared" si="43"/>
        <v>1</v>
      </c>
      <c r="P417">
        <f t="shared" si="44"/>
        <v>23</v>
      </c>
      <c r="Q417">
        <f>VLOOKUP(C417,Locs!A:C,3,0)</f>
        <v>23</v>
      </c>
      <c r="R417">
        <f>VLOOKUP(C417,Locs!A:F,6,0)</f>
        <v>0</v>
      </c>
      <c r="S417" t="s">
        <v>605</v>
      </c>
      <c r="T417">
        <v>23</v>
      </c>
    </row>
    <row r="418" spans="2:20" x14ac:dyDescent="0.45">
      <c r="B418" t="str">
        <f t="shared" si="41"/>
        <v>task_id_770.dfy-3</v>
      </c>
      <c r="C418" t="s">
        <v>83</v>
      </c>
      <c r="D418">
        <v>3</v>
      </c>
      <c r="E418">
        <v>0</v>
      </c>
      <c r="F418">
        <v>3.2067999999999999</v>
      </c>
      <c r="G418">
        <v>1.4745999999999999</v>
      </c>
      <c r="H418">
        <v>3.2050999999999998</v>
      </c>
      <c r="I418">
        <v>0</v>
      </c>
      <c r="J418">
        <v>0</v>
      </c>
      <c r="K418">
        <v>0</v>
      </c>
      <c r="L418">
        <f t="shared" si="39"/>
        <v>1</v>
      </c>
      <c r="M418">
        <f t="shared" si="40"/>
        <v>1</v>
      </c>
      <c r="N418">
        <f t="shared" si="42"/>
        <v>0.66666666666666663</v>
      </c>
      <c r="O418">
        <f t="shared" si="43"/>
        <v>1</v>
      </c>
      <c r="P418">
        <f t="shared" si="44"/>
        <v>23</v>
      </c>
      <c r="Q418">
        <f>VLOOKUP(C418,Locs!A:C,3,0)</f>
        <v>23</v>
      </c>
      <c r="R418">
        <f>VLOOKUP(C418,Locs!A:F,6,0)</f>
        <v>0</v>
      </c>
      <c r="S418" t="s">
        <v>606</v>
      </c>
      <c r="T418">
        <v>23</v>
      </c>
    </row>
    <row r="419" spans="2:20" x14ac:dyDescent="0.45">
      <c r="B419" t="str">
        <f t="shared" si="41"/>
        <v>task_id_775.dfy-1</v>
      </c>
      <c r="C419" t="s">
        <v>84</v>
      </c>
      <c r="D419">
        <v>1</v>
      </c>
      <c r="E419">
        <v>0</v>
      </c>
      <c r="F419">
        <v>3.3281999999999998</v>
      </c>
      <c r="G419">
        <v>1.6712</v>
      </c>
      <c r="H419">
        <v>3.3081</v>
      </c>
      <c r="I419">
        <v>1</v>
      </c>
      <c r="J419">
        <v>0</v>
      </c>
      <c r="K419">
        <v>0</v>
      </c>
      <c r="L419">
        <f t="shared" si="39"/>
        <v>0</v>
      </c>
      <c r="M419">
        <f t="shared" si="40"/>
        <v>0</v>
      </c>
      <c r="N419">
        <f t="shared" si="42"/>
        <v>0</v>
      </c>
      <c r="O419">
        <f t="shared" si="43"/>
        <v>0</v>
      </c>
      <c r="P419">
        <f t="shared" si="44"/>
        <v>23</v>
      </c>
      <c r="Q419">
        <f>VLOOKUP(C419,Locs!A:C,3,0)</f>
        <v>24</v>
      </c>
      <c r="R419">
        <f>VLOOKUP(C419,Locs!A:F,6,0)</f>
        <v>1</v>
      </c>
      <c r="S419" t="s">
        <v>607</v>
      </c>
      <c r="T419">
        <v>23</v>
      </c>
    </row>
    <row r="420" spans="2:20" x14ac:dyDescent="0.45">
      <c r="B420" t="str">
        <f t="shared" si="41"/>
        <v>task_id_775.dfy-2</v>
      </c>
      <c r="C420" t="s">
        <v>84</v>
      </c>
      <c r="D420">
        <v>2</v>
      </c>
      <c r="E420">
        <v>0</v>
      </c>
      <c r="F420">
        <v>3.3134000000000001</v>
      </c>
      <c r="G420">
        <v>1.6641999999999999</v>
      </c>
      <c r="H420">
        <v>3.3113999999999999</v>
      </c>
      <c r="I420">
        <v>1</v>
      </c>
      <c r="J420">
        <v>0</v>
      </c>
      <c r="K420">
        <v>0</v>
      </c>
      <c r="L420">
        <f t="shared" si="39"/>
        <v>0</v>
      </c>
      <c r="M420">
        <f t="shared" si="40"/>
        <v>0</v>
      </c>
      <c r="N420">
        <f t="shared" si="42"/>
        <v>0</v>
      </c>
      <c r="O420">
        <f t="shared" si="43"/>
        <v>0</v>
      </c>
      <c r="P420">
        <f t="shared" si="44"/>
        <v>23</v>
      </c>
      <c r="Q420">
        <f>VLOOKUP(C420,Locs!A:C,3,0)</f>
        <v>24</v>
      </c>
      <c r="R420">
        <f>VLOOKUP(C420,Locs!A:F,6,0)</f>
        <v>1</v>
      </c>
      <c r="S420" t="s">
        <v>608</v>
      </c>
      <c r="T420">
        <v>23</v>
      </c>
    </row>
    <row r="421" spans="2:20" x14ac:dyDescent="0.45">
      <c r="B421" t="str">
        <f t="shared" si="41"/>
        <v>task_id_775.dfy-3</v>
      </c>
      <c r="C421" t="s">
        <v>84</v>
      </c>
      <c r="D421">
        <v>3</v>
      </c>
      <c r="E421">
        <v>0</v>
      </c>
      <c r="F421">
        <v>2.5127999999999999</v>
      </c>
      <c r="G421">
        <v>1.6758999999999999</v>
      </c>
      <c r="H421">
        <v>2.5055000000000001</v>
      </c>
      <c r="I421">
        <v>1</v>
      </c>
      <c r="J421">
        <v>0</v>
      </c>
      <c r="K421">
        <v>0</v>
      </c>
      <c r="L421">
        <f t="shared" si="39"/>
        <v>0</v>
      </c>
      <c r="M421">
        <f t="shared" si="40"/>
        <v>0</v>
      </c>
      <c r="N421">
        <f t="shared" si="42"/>
        <v>0</v>
      </c>
      <c r="O421">
        <f t="shared" si="43"/>
        <v>0</v>
      </c>
      <c r="P421">
        <f t="shared" si="44"/>
        <v>23</v>
      </c>
      <c r="Q421">
        <f>VLOOKUP(C421,Locs!A:C,3,0)</f>
        <v>24</v>
      </c>
      <c r="R421">
        <f>VLOOKUP(C421,Locs!A:F,6,0)</f>
        <v>1</v>
      </c>
      <c r="S421" t="s">
        <v>609</v>
      </c>
      <c r="T421">
        <v>23</v>
      </c>
    </row>
    <row r="422" spans="2:20" x14ac:dyDescent="0.45">
      <c r="B422" t="str">
        <f t="shared" si="41"/>
        <v>task_id_775.dfy-4</v>
      </c>
      <c r="C422" t="s">
        <v>84</v>
      </c>
      <c r="D422">
        <v>4</v>
      </c>
      <c r="E422">
        <v>0</v>
      </c>
      <c r="F422">
        <v>2.4984000000000002</v>
      </c>
      <c r="G422">
        <v>2.2267999999999999</v>
      </c>
      <c r="H422">
        <v>2.4944999999999999</v>
      </c>
      <c r="I422">
        <v>1</v>
      </c>
      <c r="J422">
        <v>0</v>
      </c>
      <c r="K422">
        <v>0</v>
      </c>
      <c r="L422">
        <f t="shared" si="39"/>
        <v>0</v>
      </c>
      <c r="M422">
        <f t="shared" si="40"/>
        <v>0</v>
      </c>
      <c r="N422">
        <f t="shared" si="42"/>
        <v>0</v>
      </c>
      <c r="O422">
        <f t="shared" si="43"/>
        <v>0</v>
      </c>
      <c r="P422">
        <f t="shared" si="44"/>
        <v>23</v>
      </c>
      <c r="Q422">
        <f>VLOOKUP(C422,Locs!A:C,3,0)</f>
        <v>24</v>
      </c>
      <c r="R422">
        <f>VLOOKUP(C422,Locs!A:F,6,0)</f>
        <v>1</v>
      </c>
      <c r="S422" t="s">
        <v>1018</v>
      </c>
      <c r="T422">
        <v>23</v>
      </c>
    </row>
    <row r="423" spans="2:20" x14ac:dyDescent="0.45">
      <c r="B423" t="str">
        <f t="shared" si="41"/>
        <v>task_id_775.dfy-5</v>
      </c>
      <c r="C423" t="s">
        <v>84</v>
      </c>
      <c r="D423">
        <v>5</v>
      </c>
      <c r="E423">
        <v>0</v>
      </c>
      <c r="F423">
        <v>2.5314999999999999</v>
      </c>
      <c r="G423">
        <v>1.7172000000000001</v>
      </c>
      <c r="H423">
        <v>2.5242</v>
      </c>
      <c r="I423">
        <v>1</v>
      </c>
      <c r="J423">
        <v>0</v>
      </c>
      <c r="K423">
        <v>0</v>
      </c>
      <c r="L423">
        <f t="shared" si="39"/>
        <v>0</v>
      </c>
      <c r="M423">
        <f t="shared" si="40"/>
        <v>0</v>
      </c>
      <c r="N423">
        <f t="shared" si="42"/>
        <v>0</v>
      </c>
      <c r="O423">
        <f t="shared" si="43"/>
        <v>0</v>
      </c>
      <c r="P423">
        <f t="shared" si="44"/>
        <v>23</v>
      </c>
      <c r="Q423">
        <f>VLOOKUP(C423,Locs!A:C,3,0)</f>
        <v>24</v>
      </c>
      <c r="R423">
        <f>VLOOKUP(C423,Locs!A:F,6,0)</f>
        <v>1</v>
      </c>
      <c r="S423" t="s">
        <v>1037</v>
      </c>
      <c r="T423">
        <v>23</v>
      </c>
    </row>
    <row r="424" spans="2:20" x14ac:dyDescent="0.45">
      <c r="B424" t="str">
        <f t="shared" si="41"/>
        <v>task_id_784.dfy-1</v>
      </c>
      <c r="C424" t="s">
        <v>85</v>
      </c>
      <c r="D424">
        <v>1</v>
      </c>
      <c r="E424">
        <v>-1</v>
      </c>
      <c r="F424">
        <v>7.1295999999999999</v>
      </c>
      <c r="G424">
        <v>0.42059999999999997</v>
      </c>
      <c r="H424">
        <v>7.1074999999999999</v>
      </c>
      <c r="I424">
        <v>-1</v>
      </c>
      <c r="J424">
        <v>-1</v>
      </c>
      <c r="K424">
        <v>-1</v>
      </c>
      <c r="L424">
        <f t="shared" si="39"/>
        <v>0</v>
      </c>
      <c r="M424">
        <f t="shared" si="40"/>
        <v>0</v>
      </c>
      <c r="N424">
        <f t="shared" si="42"/>
        <v>0</v>
      </c>
      <c r="O424">
        <f t="shared" si="43"/>
        <v>0</v>
      </c>
      <c r="P424">
        <f t="shared" si="44"/>
        <v>59</v>
      </c>
      <c r="Q424">
        <f>VLOOKUP(C424,Locs!A:C,3,0)</f>
        <v>57</v>
      </c>
      <c r="R424">
        <f>VLOOKUP(C424,Locs!A:F,6,0)</f>
        <v>4</v>
      </c>
      <c r="S424" t="s">
        <v>610</v>
      </c>
      <c r="T424">
        <v>59</v>
      </c>
    </row>
    <row r="425" spans="2:20" x14ac:dyDescent="0.45">
      <c r="B425" t="str">
        <f t="shared" si="41"/>
        <v>task_id_784.dfy-2</v>
      </c>
      <c r="C425" t="s">
        <v>85</v>
      </c>
      <c r="D425">
        <v>2</v>
      </c>
      <c r="E425">
        <v>-1</v>
      </c>
      <c r="F425">
        <v>6.4290000000000003</v>
      </c>
      <c r="G425">
        <v>0.44569999999999999</v>
      </c>
      <c r="H425">
        <v>6.4273999999999996</v>
      </c>
      <c r="I425">
        <v>-1</v>
      </c>
      <c r="J425">
        <v>-1</v>
      </c>
      <c r="K425">
        <v>-1</v>
      </c>
      <c r="L425">
        <f t="shared" si="39"/>
        <v>0</v>
      </c>
      <c r="M425">
        <f t="shared" si="40"/>
        <v>0</v>
      </c>
      <c r="N425">
        <f t="shared" si="42"/>
        <v>0</v>
      </c>
      <c r="O425">
        <f t="shared" si="43"/>
        <v>0</v>
      </c>
      <c r="P425">
        <f t="shared" si="44"/>
        <v>49</v>
      </c>
      <c r="Q425">
        <f>VLOOKUP(C425,Locs!A:C,3,0)</f>
        <v>57</v>
      </c>
      <c r="R425">
        <f>VLOOKUP(C425,Locs!A:F,6,0)</f>
        <v>4</v>
      </c>
      <c r="S425" t="s">
        <v>611</v>
      </c>
      <c r="T425">
        <v>49</v>
      </c>
    </row>
    <row r="426" spans="2:20" x14ac:dyDescent="0.45">
      <c r="B426" t="str">
        <f t="shared" si="41"/>
        <v>task_id_784.dfy-3</v>
      </c>
      <c r="C426" t="s">
        <v>85</v>
      </c>
      <c r="D426">
        <v>3</v>
      </c>
      <c r="E426">
        <v>-1</v>
      </c>
      <c r="F426">
        <v>5.6325000000000003</v>
      </c>
      <c r="G426">
        <v>0.28920000000000001</v>
      </c>
      <c r="H426">
        <v>5.6302000000000003</v>
      </c>
      <c r="I426">
        <v>-1</v>
      </c>
      <c r="J426">
        <v>-1</v>
      </c>
      <c r="K426">
        <v>-1</v>
      </c>
      <c r="L426">
        <f t="shared" si="39"/>
        <v>0</v>
      </c>
      <c r="M426">
        <f t="shared" si="40"/>
        <v>0</v>
      </c>
      <c r="N426">
        <f t="shared" si="42"/>
        <v>0</v>
      </c>
      <c r="O426">
        <f t="shared" si="43"/>
        <v>0</v>
      </c>
      <c r="P426">
        <f t="shared" si="44"/>
        <v>47</v>
      </c>
      <c r="Q426">
        <f>VLOOKUP(C426,Locs!A:C,3,0)</f>
        <v>57</v>
      </c>
      <c r="R426">
        <f>VLOOKUP(C426,Locs!A:F,6,0)</f>
        <v>4</v>
      </c>
      <c r="S426" t="s">
        <v>612</v>
      </c>
      <c r="T426">
        <v>47</v>
      </c>
    </row>
    <row r="427" spans="2:20" x14ac:dyDescent="0.45">
      <c r="B427" t="str">
        <f t="shared" si="41"/>
        <v>task_id_784.dfy-4</v>
      </c>
      <c r="C427" t="s">
        <v>85</v>
      </c>
      <c r="D427">
        <v>4</v>
      </c>
      <c r="E427">
        <v>-1</v>
      </c>
      <c r="F427">
        <v>5.1688999999999998</v>
      </c>
      <c r="G427">
        <v>0.62590000000000001</v>
      </c>
      <c r="H427">
        <v>5.1654999999999998</v>
      </c>
      <c r="I427">
        <v>-1</v>
      </c>
      <c r="J427">
        <v>-1</v>
      </c>
      <c r="K427">
        <v>-1</v>
      </c>
      <c r="L427">
        <f t="shared" si="39"/>
        <v>0</v>
      </c>
      <c r="M427">
        <f t="shared" si="40"/>
        <v>0</v>
      </c>
      <c r="N427">
        <f t="shared" si="42"/>
        <v>0</v>
      </c>
      <c r="O427">
        <f t="shared" si="43"/>
        <v>0</v>
      </c>
      <c r="P427">
        <f t="shared" si="44"/>
        <v>56</v>
      </c>
      <c r="Q427">
        <f>VLOOKUP(C427,Locs!A:C,3,0)</f>
        <v>57</v>
      </c>
      <c r="R427">
        <f>VLOOKUP(C427,Locs!A:F,6,0)</f>
        <v>4</v>
      </c>
      <c r="S427" t="s">
        <v>1104</v>
      </c>
      <c r="T427">
        <v>56</v>
      </c>
    </row>
    <row r="428" spans="2:20" x14ac:dyDescent="0.45">
      <c r="B428" t="str">
        <f t="shared" si="41"/>
        <v>task_id_784.dfy-5</v>
      </c>
      <c r="C428" t="s">
        <v>85</v>
      </c>
      <c r="D428">
        <v>5</v>
      </c>
      <c r="E428">
        <v>-1</v>
      </c>
      <c r="F428">
        <v>4.0073999999999996</v>
      </c>
      <c r="G428">
        <v>0.55420000000000003</v>
      </c>
      <c r="H428">
        <v>4.0050999999999997</v>
      </c>
      <c r="I428">
        <v>-1</v>
      </c>
      <c r="J428">
        <v>-1</v>
      </c>
      <c r="K428">
        <v>-1</v>
      </c>
      <c r="L428">
        <f t="shared" si="39"/>
        <v>0</v>
      </c>
      <c r="M428">
        <f t="shared" si="40"/>
        <v>0</v>
      </c>
      <c r="N428">
        <f t="shared" si="42"/>
        <v>0</v>
      </c>
      <c r="O428">
        <f t="shared" si="43"/>
        <v>0</v>
      </c>
      <c r="P428">
        <f t="shared" si="44"/>
        <v>45</v>
      </c>
      <c r="Q428">
        <f>VLOOKUP(C428,Locs!A:C,3,0)</f>
        <v>57</v>
      </c>
      <c r="R428">
        <f>VLOOKUP(C428,Locs!A:F,6,0)</f>
        <v>4</v>
      </c>
      <c r="S428" t="s">
        <v>1105</v>
      </c>
      <c r="T428">
        <v>45</v>
      </c>
    </row>
    <row r="429" spans="2:20" x14ac:dyDescent="0.45">
      <c r="B429" t="str">
        <f t="shared" si="41"/>
        <v>task_id_790.dfy-1</v>
      </c>
      <c r="C429" t="s">
        <v>86</v>
      </c>
      <c r="D429">
        <v>1</v>
      </c>
      <c r="E429">
        <v>1</v>
      </c>
      <c r="F429">
        <v>4.2728999999999999</v>
      </c>
      <c r="G429">
        <v>1.6533</v>
      </c>
      <c r="H429">
        <v>4.2545000000000002</v>
      </c>
      <c r="I429">
        <v>1</v>
      </c>
      <c r="J429">
        <v>1</v>
      </c>
      <c r="K429">
        <v>1</v>
      </c>
      <c r="L429">
        <f t="shared" si="39"/>
        <v>3</v>
      </c>
      <c r="M429">
        <f t="shared" si="40"/>
        <v>1</v>
      </c>
      <c r="N429">
        <f t="shared" si="42"/>
        <v>1</v>
      </c>
      <c r="O429">
        <f t="shared" si="43"/>
        <v>1</v>
      </c>
      <c r="P429">
        <f t="shared" si="44"/>
        <v>28</v>
      </c>
      <c r="Q429">
        <f>VLOOKUP(C429,Locs!A:C,3,0)</f>
        <v>28</v>
      </c>
      <c r="R429">
        <f>VLOOKUP(C429,Locs!A:F,6,0)</f>
        <v>0</v>
      </c>
      <c r="S429" t="s">
        <v>613</v>
      </c>
      <c r="T429">
        <v>28</v>
      </c>
    </row>
    <row r="430" spans="2:20" x14ac:dyDescent="0.45">
      <c r="B430" t="str">
        <f t="shared" si="41"/>
        <v>task_id_790.dfy-2</v>
      </c>
      <c r="C430" t="s">
        <v>86</v>
      </c>
      <c r="D430">
        <v>2</v>
      </c>
      <c r="E430">
        <v>1</v>
      </c>
      <c r="F430">
        <v>5.4817999999999998</v>
      </c>
      <c r="G430">
        <v>1.6513</v>
      </c>
      <c r="H430">
        <v>5.4798999999999998</v>
      </c>
      <c r="I430">
        <v>1</v>
      </c>
      <c r="J430">
        <v>1</v>
      </c>
      <c r="K430">
        <v>1</v>
      </c>
      <c r="L430">
        <f t="shared" si="39"/>
        <v>3</v>
      </c>
      <c r="M430">
        <f t="shared" si="40"/>
        <v>1</v>
      </c>
      <c r="N430">
        <f t="shared" si="42"/>
        <v>1</v>
      </c>
      <c r="O430">
        <f t="shared" si="43"/>
        <v>1</v>
      </c>
      <c r="P430">
        <f t="shared" si="44"/>
        <v>28</v>
      </c>
      <c r="Q430">
        <f>VLOOKUP(C430,Locs!A:C,3,0)</f>
        <v>28</v>
      </c>
      <c r="R430">
        <f>VLOOKUP(C430,Locs!A:F,6,0)</f>
        <v>0</v>
      </c>
      <c r="S430" t="s">
        <v>614</v>
      </c>
      <c r="T430">
        <v>28</v>
      </c>
    </row>
    <row r="431" spans="2:20" x14ac:dyDescent="0.45">
      <c r="B431" t="str">
        <f t="shared" si="41"/>
        <v>task_id_790.dfy-3</v>
      </c>
      <c r="C431" t="s">
        <v>86</v>
      </c>
      <c r="D431">
        <v>3</v>
      </c>
      <c r="E431">
        <v>1</v>
      </c>
      <c r="F431">
        <v>3.8033999999999999</v>
      </c>
      <c r="G431">
        <v>1.667</v>
      </c>
      <c r="H431">
        <v>3.8016000000000001</v>
      </c>
      <c r="I431">
        <v>1</v>
      </c>
      <c r="J431">
        <v>1</v>
      </c>
      <c r="K431">
        <v>1</v>
      </c>
      <c r="L431">
        <f t="shared" si="39"/>
        <v>3</v>
      </c>
      <c r="M431">
        <f t="shared" si="40"/>
        <v>1</v>
      </c>
      <c r="N431">
        <f t="shared" si="42"/>
        <v>1</v>
      </c>
      <c r="O431">
        <f t="shared" si="43"/>
        <v>1</v>
      </c>
      <c r="P431">
        <f t="shared" si="44"/>
        <v>28</v>
      </c>
      <c r="Q431">
        <f>VLOOKUP(C431,Locs!A:C,3,0)</f>
        <v>28</v>
      </c>
      <c r="R431">
        <f>VLOOKUP(C431,Locs!A:F,6,0)</f>
        <v>0</v>
      </c>
      <c r="S431" t="s">
        <v>615</v>
      </c>
      <c r="T431">
        <v>28</v>
      </c>
    </row>
    <row r="432" spans="2:20" x14ac:dyDescent="0.45">
      <c r="B432" t="str">
        <f t="shared" si="41"/>
        <v>task_id_793.dfy-1</v>
      </c>
      <c r="C432" t="s">
        <v>87</v>
      </c>
      <c r="D432">
        <v>1</v>
      </c>
      <c r="E432">
        <v>0</v>
      </c>
      <c r="F432">
        <v>4.5883000000000003</v>
      </c>
      <c r="G432">
        <v>0.87590000000000001</v>
      </c>
      <c r="H432">
        <v>4.5670999999999999</v>
      </c>
      <c r="I432">
        <v>1</v>
      </c>
      <c r="J432">
        <v>0</v>
      </c>
      <c r="K432">
        <v>0</v>
      </c>
      <c r="L432">
        <f t="shared" si="39"/>
        <v>0</v>
      </c>
      <c r="M432">
        <f t="shared" si="40"/>
        <v>0</v>
      </c>
      <c r="N432">
        <f t="shared" si="42"/>
        <v>0</v>
      </c>
      <c r="O432">
        <f t="shared" si="43"/>
        <v>0</v>
      </c>
      <c r="P432">
        <f t="shared" si="44"/>
        <v>31</v>
      </c>
      <c r="Q432">
        <f>VLOOKUP(C432,Locs!A:C,3,0)</f>
        <v>30</v>
      </c>
      <c r="R432">
        <f>VLOOKUP(C432,Locs!A:F,6,0)</f>
        <v>2</v>
      </c>
      <c r="S432" t="s">
        <v>616</v>
      </c>
      <c r="T432">
        <v>31</v>
      </c>
    </row>
    <row r="433" spans="2:20" x14ac:dyDescent="0.45">
      <c r="B433" t="str">
        <f t="shared" si="41"/>
        <v>task_id_793.dfy-2</v>
      </c>
      <c r="C433" t="s">
        <v>87</v>
      </c>
      <c r="D433">
        <v>2</v>
      </c>
      <c r="E433">
        <v>0</v>
      </c>
      <c r="F433">
        <v>3.5552000000000001</v>
      </c>
      <c r="G433">
        <v>0.91459999999999997</v>
      </c>
      <c r="H433">
        <v>3.5531000000000001</v>
      </c>
      <c r="I433">
        <v>1</v>
      </c>
      <c r="J433">
        <v>0</v>
      </c>
      <c r="K433">
        <v>0</v>
      </c>
      <c r="L433">
        <f t="shared" si="39"/>
        <v>0</v>
      </c>
      <c r="M433">
        <f t="shared" si="40"/>
        <v>0</v>
      </c>
      <c r="N433">
        <f t="shared" si="42"/>
        <v>0</v>
      </c>
      <c r="O433">
        <f t="shared" si="43"/>
        <v>0</v>
      </c>
      <c r="P433">
        <f t="shared" si="44"/>
        <v>29</v>
      </c>
      <c r="Q433">
        <f>VLOOKUP(C433,Locs!A:C,3,0)</f>
        <v>30</v>
      </c>
      <c r="R433">
        <f>VLOOKUP(C433,Locs!A:F,6,0)</f>
        <v>2</v>
      </c>
      <c r="S433" t="s">
        <v>617</v>
      </c>
      <c r="T433">
        <v>29</v>
      </c>
    </row>
    <row r="434" spans="2:20" x14ac:dyDescent="0.45">
      <c r="B434" t="str">
        <f t="shared" si="41"/>
        <v>task_id_793.dfy-3</v>
      </c>
      <c r="C434" t="s">
        <v>87</v>
      </c>
      <c r="D434">
        <v>3</v>
      </c>
      <c r="E434">
        <v>0</v>
      </c>
      <c r="F434">
        <v>6.0505000000000004</v>
      </c>
      <c r="G434">
        <v>0.90939999999999999</v>
      </c>
      <c r="H434">
        <v>6.0484</v>
      </c>
      <c r="I434">
        <v>1</v>
      </c>
      <c r="J434">
        <v>0</v>
      </c>
      <c r="K434">
        <v>0</v>
      </c>
      <c r="L434">
        <f t="shared" si="39"/>
        <v>0</v>
      </c>
      <c r="M434">
        <f t="shared" si="40"/>
        <v>0</v>
      </c>
      <c r="N434">
        <f t="shared" si="42"/>
        <v>0</v>
      </c>
      <c r="O434">
        <f t="shared" si="43"/>
        <v>0</v>
      </c>
      <c r="P434">
        <f t="shared" si="44"/>
        <v>31</v>
      </c>
      <c r="Q434">
        <f>VLOOKUP(C434,Locs!A:C,3,0)</f>
        <v>30</v>
      </c>
      <c r="R434">
        <f>VLOOKUP(C434,Locs!A:F,6,0)</f>
        <v>2</v>
      </c>
      <c r="S434" t="s">
        <v>618</v>
      </c>
      <c r="T434">
        <v>31</v>
      </c>
    </row>
    <row r="435" spans="2:20" x14ac:dyDescent="0.45">
      <c r="B435" t="str">
        <f t="shared" si="41"/>
        <v>task_id_793.dfy-4</v>
      </c>
      <c r="C435" t="s">
        <v>87</v>
      </c>
      <c r="D435">
        <v>4</v>
      </c>
      <c r="E435">
        <v>0</v>
      </c>
      <c r="F435">
        <v>3.6516999999999999</v>
      </c>
      <c r="G435">
        <v>1.2373000000000001</v>
      </c>
      <c r="H435">
        <v>3.6233</v>
      </c>
      <c r="I435">
        <v>1</v>
      </c>
      <c r="J435">
        <v>0</v>
      </c>
      <c r="K435">
        <v>0</v>
      </c>
      <c r="L435">
        <f t="shared" si="39"/>
        <v>0</v>
      </c>
      <c r="M435">
        <f t="shared" si="40"/>
        <v>0</v>
      </c>
      <c r="N435">
        <f t="shared" si="42"/>
        <v>0</v>
      </c>
      <c r="O435">
        <f t="shared" si="43"/>
        <v>0</v>
      </c>
      <c r="P435">
        <f t="shared" si="44"/>
        <v>30</v>
      </c>
      <c r="Q435">
        <f>VLOOKUP(C435,Locs!A:C,3,0)</f>
        <v>30</v>
      </c>
      <c r="R435">
        <f>VLOOKUP(C435,Locs!A:F,6,0)</f>
        <v>2</v>
      </c>
      <c r="S435" t="s">
        <v>746</v>
      </c>
      <c r="T435">
        <v>30</v>
      </c>
    </row>
    <row r="436" spans="2:20" x14ac:dyDescent="0.45">
      <c r="B436" t="str">
        <f t="shared" si="41"/>
        <v>task_id_793.dfy-5</v>
      </c>
      <c r="C436" t="s">
        <v>87</v>
      </c>
      <c r="D436">
        <v>5</v>
      </c>
      <c r="E436">
        <v>0</v>
      </c>
      <c r="F436">
        <v>2.9087999999999998</v>
      </c>
      <c r="G436">
        <v>1.1900999999999999</v>
      </c>
      <c r="H436">
        <v>2.9064999999999999</v>
      </c>
      <c r="I436">
        <v>1</v>
      </c>
      <c r="J436">
        <v>0</v>
      </c>
      <c r="K436">
        <v>0</v>
      </c>
      <c r="L436">
        <f t="shared" si="39"/>
        <v>0</v>
      </c>
      <c r="M436">
        <f t="shared" si="40"/>
        <v>0</v>
      </c>
      <c r="N436">
        <f t="shared" si="42"/>
        <v>0</v>
      </c>
      <c r="O436">
        <f t="shared" si="43"/>
        <v>0</v>
      </c>
      <c r="P436">
        <f t="shared" si="44"/>
        <v>28</v>
      </c>
      <c r="Q436">
        <f>VLOOKUP(C436,Locs!A:C,3,0)</f>
        <v>30</v>
      </c>
      <c r="R436">
        <f>VLOOKUP(C436,Locs!A:F,6,0)</f>
        <v>2</v>
      </c>
      <c r="S436" t="s">
        <v>747</v>
      </c>
      <c r="T436">
        <v>28</v>
      </c>
    </row>
    <row r="437" spans="2:20" x14ac:dyDescent="0.45">
      <c r="B437" t="str">
        <f t="shared" si="41"/>
        <v>task_id_798.dfy-1</v>
      </c>
      <c r="C437" t="s">
        <v>88</v>
      </c>
      <c r="D437">
        <v>1</v>
      </c>
      <c r="E437">
        <v>1</v>
      </c>
      <c r="F437">
        <v>3.6551999999999998</v>
      </c>
      <c r="G437">
        <v>1.6567000000000001</v>
      </c>
      <c r="H437">
        <v>3.6326999999999998</v>
      </c>
      <c r="I437">
        <v>1</v>
      </c>
      <c r="J437">
        <v>1</v>
      </c>
      <c r="K437">
        <v>1</v>
      </c>
      <c r="L437">
        <f t="shared" si="39"/>
        <v>3</v>
      </c>
      <c r="M437">
        <f t="shared" si="40"/>
        <v>1</v>
      </c>
      <c r="N437">
        <f t="shared" si="42"/>
        <v>1</v>
      </c>
      <c r="O437">
        <f t="shared" si="43"/>
        <v>1</v>
      </c>
      <c r="P437">
        <f t="shared" si="44"/>
        <v>36</v>
      </c>
      <c r="Q437">
        <f>VLOOKUP(C437,Locs!A:C,3,0)</f>
        <v>35</v>
      </c>
      <c r="R437">
        <f>VLOOKUP(C437,Locs!A:F,6,0)</f>
        <v>0</v>
      </c>
      <c r="S437" t="s">
        <v>619</v>
      </c>
      <c r="T437">
        <v>36</v>
      </c>
    </row>
    <row r="438" spans="2:20" x14ac:dyDescent="0.45">
      <c r="B438" t="str">
        <f t="shared" si="41"/>
        <v>task_id_798.dfy-2</v>
      </c>
      <c r="C438" t="s">
        <v>88</v>
      </c>
      <c r="D438">
        <v>2</v>
      </c>
      <c r="E438">
        <v>1</v>
      </c>
      <c r="F438">
        <v>3.4897999999999998</v>
      </c>
      <c r="G438">
        <v>1.6785000000000001</v>
      </c>
      <c r="H438">
        <v>3.4883999999999999</v>
      </c>
      <c r="I438">
        <v>1</v>
      </c>
      <c r="J438">
        <v>1</v>
      </c>
      <c r="K438">
        <v>1</v>
      </c>
      <c r="L438">
        <f t="shared" si="39"/>
        <v>3</v>
      </c>
      <c r="M438">
        <f t="shared" si="40"/>
        <v>1</v>
      </c>
      <c r="N438">
        <f t="shared" si="42"/>
        <v>1</v>
      </c>
      <c r="O438">
        <f t="shared" si="43"/>
        <v>1</v>
      </c>
      <c r="P438">
        <f t="shared" si="44"/>
        <v>36</v>
      </c>
      <c r="Q438">
        <f>VLOOKUP(C438,Locs!A:C,3,0)</f>
        <v>35</v>
      </c>
      <c r="R438">
        <f>VLOOKUP(C438,Locs!A:F,6,0)</f>
        <v>0</v>
      </c>
      <c r="S438" t="s">
        <v>620</v>
      </c>
      <c r="T438">
        <v>36</v>
      </c>
    </row>
    <row r="439" spans="2:20" x14ac:dyDescent="0.45">
      <c r="B439" t="str">
        <f t="shared" si="41"/>
        <v>task_id_798.dfy-3</v>
      </c>
      <c r="C439" t="s">
        <v>88</v>
      </c>
      <c r="D439">
        <v>3</v>
      </c>
      <c r="E439">
        <v>1</v>
      </c>
      <c r="F439">
        <v>3.8338000000000001</v>
      </c>
      <c r="G439">
        <v>1.6896</v>
      </c>
      <c r="H439">
        <v>3.8323999999999998</v>
      </c>
      <c r="I439">
        <v>1</v>
      </c>
      <c r="J439">
        <v>1</v>
      </c>
      <c r="K439">
        <v>1</v>
      </c>
      <c r="L439">
        <f t="shared" si="39"/>
        <v>3</v>
      </c>
      <c r="M439">
        <f t="shared" si="40"/>
        <v>1</v>
      </c>
      <c r="N439">
        <f t="shared" si="42"/>
        <v>1</v>
      </c>
      <c r="O439">
        <f t="shared" si="43"/>
        <v>1</v>
      </c>
      <c r="P439">
        <f t="shared" si="44"/>
        <v>36</v>
      </c>
      <c r="Q439">
        <f>VLOOKUP(C439,Locs!A:C,3,0)</f>
        <v>35</v>
      </c>
      <c r="R439">
        <f>VLOOKUP(C439,Locs!A:F,6,0)</f>
        <v>0</v>
      </c>
      <c r="S439" t="s">
        <v>621</v>
      </c>
      <c r="T439">
        <v>36</v>
      </c>
    </row>
    <row r="440" spans="2:20" x14ac:dyDescent="0.45">
      <c r="B440" t="str">
        <f t="shared" si="41"/>
        <v>task_id_8.dfy-1</v>
      </c>
      <c r="C440" t="s">
        <v>89</v>
      </c>
      <c r="D440">
        <v>1</v>
      </c>
      <c r="E440">
        <v>1</v>
      </c>
      <c r="F440">
        <v>3.1598999999999999</v>
      </c>
      <c r="G440">
        <v>0.88400000000000001</v>
      </c>
      <c r="H440">
        <v>3.1373000000000002</v>
      </c>
      <c r="I440">
        <v>1</v>
      </c>
      <c r="J440">
        <v>1</v>
      </c>
      <c r="K440">
        <v>1</v>
      </c>
      <c r="L440">
        <f t="shared" si="39"/>
        <v>2</v>
      </c>
      <c r="M440">
        <f t="shared" si="40"/>
        <v>1</v>
      </c>
      <c r="N440">
        <f t="shared" si="42"/>
        <v>1</v>
      </c>
      <c r="O440">
        <f t="shared" si="43"/>
        <v>1</v>
      </c>
      <c r="P440">
        <f t="shared" si="44"/>
        <v>23</v>
      </c>
      <c r="Q440">
        <f>VLOOKUP(C440,Locs!A:C,3,0)</f>
        <v>22</v>
      </c>
      <c r="R440">
        <f>VLOOKUP(C440,Locs!A:F,6,0)</f>
        <v>0</v>
      </c>
      <c r="S440" t="s">
        <v>622</v>
      </c>
      <c r="T440">
        <v>20</v>
      </c>
    </row>
    <row r="441" spans="2:20" x14ac:dyDescent="0.45">
      <c r="B441" t="str">
        <f t="shared" si="41"/>
        <v>task_id_8.dfy-2</v>
      </c>
      <c r="C441" t="s">
        <v>89</v>
      </c>
      <c r="D441">
        <v>2</v>
      </c>
      <c r="E441">
        <v>1</v>
      </c>
      <c r="F441">
        <v>2.7925</v>
      </c>
      <c r="G441">
        <v>0.79810000000000003</v>
      </c>
      <c r="H441">
        <v>2.7911000000000001</v>
      </c>
      <c r="I441">
        <v>1</v>
      </c>
      <c r="J441">
        <v>1</v>
      </c>
      <c r="K441">
        <v>1</v>
      </c>
      <c r="L441">
        <f t="shared" si="39"/>
        <v>2</v>
      </c>
      <c r="M441">
        <f t="shared" si="40"/>
        <v>1</v>
      </c>
      <c r="N441">
        <f t="shared" si="42"/>
        <v>1</v>
      </c>
      <c r="O441">
        <f t="shared" si="43"/>
        <v>1</v>
      </c>
      <c r="P441">
        <f t="shared" si="44"/>
        <v>23</v>
      </c>
      <c r="Q441">
        <f>VLOOKUP(C441,Locs!A:C,3,0)</f>
        <v>22</v>
      </c>
      <c r="R441">
        <f>VLOOKUP(C441,Locs!A:F,6,0)</f>
        <v>0</v>
      </c>
      <c r="S441" t="s">
        <v>623</v>
      </c>
      <c r="T441">
        <v>21</v>
      </c>
    </row>
    <row r="442" spans="2:20" x14ac:dyDescent="0.45">
      <c r="B442" t="str">
        <f t="shared" si="41"/>
        <v>task_id_8.dfy-3</v>
      </c>
      <c r="C442" t="s">
        <v>89</v>
      </c>
      <c r="D442">
        <v>3</v>
      </c>
      <c r="E442">
        <v>-1</v>
      </c>
      <c r="F442">
        <v>3.2008000000000001</v>
      </c>
      <c r="G442">
        <v>0.42659999999999998</v>
      </c>
      <c r="H442">
        <v>3.1991999999999998</v>
      </c>
      <c r="I442">
        <v>-1</v>
      </c>
      <c r="J442">
        <v>-1</v>
      </c>
      <c r="K442">
        <v>-1</v>
      </c>
      <c r="L442">
        <f t="shared" si="39"/>
        <v>2</v>
      </c>
      <c r="M442">
        <f t="shared" si="40"/>
        <v>1</v>
      </c>
      <c r="N442">
        <f t="shared" si="42"/>
        <v>1</v>
      </c>
      <c r="O442">
        <f t="shared" si="43"/>
        <v>1</v>
      </c>
      <c r="P442">
        <f t="shared" si="44"/>
        <v>24</v>
      </c>
      <c r="Q442">
        <f>VLOOKUP(C442,Locs!A:C,3,0)</f>
        <v>22</v>
      </c>
      <c r="R442">
        <f>VLOOKUP(C442,Locs!A:F,6,0)</f>
        <v>0</v>
      </c>
      <c r="S442" t="s">
        <v>624</v>
      </c>
      <c r="T442">
        <v>21</v>
      </c>
    </row>
    <row r="443" spans="2:20" x14ac:dyDescent="0.45">
      <c r="B443" t="str">
        <f t="shared" si="41"/>
        <v>task_id_803.dfy-1</v>
      </c>
      <c r="C443" t="s">
        <v>90</v>
      </c>
      <c r="D443">
        <v>1</v>
      </c>
      <c r="E443">
        <v>0</v>
      </c>
      <c r="F443">
        <v>2.4841000000000002</v>
      </c>
      <c r="G443">
        <v>1.0125999999999999</v>
      </c>
      <c r="H443">
        <v>2.4630999999999998</v>
      </c>
      <c r="I443">
        <v>0</v>
      </c>
      <c r="J443">
        <v>0</v>
      </c>
      <c r="K443">
        <v>0</v>
      </c>
      <c r="L443">
        <f t="shared" si="39"/>
        <v>0</v>
      </c>
      <c r="M443">
        <f t="shared" si="40"/>
        <v>0</v>
      </c>
      <c r="N443">
        <f t="shared" si="42"/>
        <v>0</v>
      </c>
      <c r="O443">
        <f t="shared" si="43"/>
        <v>0</v>
      </c>
      <c r="P443">
        <f t="shared" si="44"/>
        <v>20</v>
      </c>
      <c r="Q443">
        <f>VLOOKUP(C443,Locs!A:C,3,0)</f>
        <v>30</v>
      </c>
      <c r="R443">
        <f>VLOOKUP(C443,Locs!A:F,6,0)</f>
        <v>5</v>
      </c>
      <c r="S443" t="s">
        <v>748</v>
      </c>
      <c r="T443">
        <v>20</v>
      </c>
    </row>
    <row r="444" spans="2:20" x14ac:dyDescent="0.45">
      <c r="B444" t="str">
        <f t="shared" si="41"/>
        <v>task_id_803.dfy-2</v>
      </c>
      <c r="C444" t="s">
        <v>90</v>
      </c>
      <c r="D444">
        <v>2</v>
      </c>
      <c r="E444">
        <v>0</v>
      </c>
      <c r="F444">
        <v>2.3209</v>
      </c>
      <c r="G444">
        <v>1.0342</v>
      </c>
      <c r="H444">
        <v>2.3193999999999999</v>
      </c>
      <c r="I444">
        <v>0</v>
      </c>
      <c r="J444">
        <v>0</v>
      </c>
      <c r="K444">
        <v>0</v>
      </c>
      <c r="L444">
        <f t="shared" si="39"/>
        <v>0</v>
      </c>
      <c r="M444">
        <f t="shared" si="40"/>
        <v>0</v>
      </c>
      <c r="N444">
        <f t="shared" si="42"/>
        <v>0</v>
      </c>
      <c r="O444">
        <f t="shared" si="43"/>
        <v>0</v>
      </c>
      <c r="P444">
        <f t="shared" si="44"/>
        <v>21</v>
      </c>
      <c r="Q444">
        <f>VLOOKUP(C444,Locs!A:C,3,0)</f>
        <v>30</v>
      </c>
      <c r="R444">
        <f>VLOOKUP(C444,Locs!A:F,6,0)</f>
        <v>5</v>
      </c>
      <c r="S444" t="s">
        <v>749</v>
      </c>
      <c r="T444">
        <v>22</v>
      </c>
    </row>
    <row r="445" spans="2:20" x14ac:dyDescent="0.45">
      <c r="B445" t="str">
        <f t="shared" si="41"/>
        <v>task_id_803.dfy-3</v>
      </c>
      <c r="C445" t="s">
        <v>90</v>
      </c>
      <c r="D445">
        <v>3</v>
      </c>
      <c r="E445">
        <v>0</v>
      </c>
      <c r="F445">
        <v>2.7957999999999998</v>
      </c>
      <c r="G445">
        <v>1.1254999999999999</v>
      </c>
      <c r="H445">
        <v>2.7940999999999998</v>
      </c>
      <c r="I445">
        <v>0</v>
      </c>
      <c r="J445">
        <v>0</v>
      </c>
      <c r="K445">
        <v>0</v>
      </c>
      <c r="L445">
        <f t="shared" si="39"/>
        <v>0</v>
      </c>
      <c r="M445">
        <f t="shared" si="40"/>
        <v>0</v>
      </c>
      <c r="N445">
        <f t="shared" si="42"/>
        <v>0</v>
      </c>
      <c r="O445">
        <f t="shared" si="43"/>
        <v>0</v>
      </c>
      <c r="P445">
        <f t="shared" si="44"/>
        <v>21</v>
      </c>
      <c r="Q445">
        <f>VLOOKUP(C445,Locs!A:C,3,0)</f>
        <v>30</v>
      </c>
      <c r="R445">
        <f>VLOOKUP(C445,Locs!A:F,6,0)</f>
        <v>5</v>
      </c>
      <c r="S445" t="s">
        <v>625</v>
      </c>
      <c r="T445">
        <v>30</v>
      </c>
    </row>
    <row r="446" spans="2:20" x14ac:dyDescent="0.45">
      <c r="B446" t="str">
        <f t="shared" si="41"/>
        <v>task_id_803.dfy-4</v>
      </c>
      <c r="C446" t="s">
        <v>90</v>
      </c>
      <c r="D446">
        <v>4</v>
      </c>
      <c r="E446">
        <v>0</v>
      </c>
      <c r="F446">
        <v>2.0053000000000001</v>
      </c>
      <c r="G446">
        <v>1.1052</v>
      </c>
      <c r="H446">
        <v>1.9795</v>
      </c>
      <c r="I446">
        <v>0</v>
      </c>
      <c r="J446">
        <v>0</v>
      </c>
      <c r="K446">
        <v>0</v>
      </c>
      <c r="L446">
        <f t="shared" si="39"/>
        <v>0</v>
      </c>
      <c r="M446">
        <f t="shared" si="40"/>
        <v>0</v>
      </c>
      <c r="N446">
        <f t="shared" si="42"/>
        <v>0</v>
      </c>
      <c r="O446">
        <f t="shared" si="43"/>
        <v>0</v>
      </c>
      <c r="P446">
        <f t="shared" si="44"/>
        <v>20</v>
      </c>
      <c r="Q446">
        <f>VLOOKUP(C446,Locs!A:C,3,0)</f>
        <v>30</v>
      </c>
      <c r="R446">
        <f>VLOOKUP(C446,Locs!A:F,6,0)</f>
        <v>5</v>
      </c>
      <c r="S446" t="s">
        <v>626</v>
      </c>
      <c r="T446">
        <v>29</v>
      </c>
    </row>
    <row r="447" spans="2:20" x14ac:dyDescent="0.45">
      <c r="B447" t="str">
        <f t="shared" si="41"/>
        <v>task_id_803.dfy-5</v>
      </c>
      <c r="C447" t="s">
        <v>90</v>
      </c>
      <c r="D447">
        <v>5</v>
      </c>
      <c r="E447">
        <v>0</v>
      </c>
      <c r="F447">
        <v>2.6150000000000002</v>
      </c>
      <c r="G447">
        <v>1.5003</v>
      </c>
      <c r="H447">
        <v>2.6013999999999999</v>
      </c>
      <c r="I447">
        <v>0</v>
      </c>
      <c r="J447">
        <v>0</v>
      </c>
      <c r="K447">
        <v>0</v>
      </c>
      <c r="L447">
        <f t="shared" si="39"/>
        <v>0</v>
      </c>
      <c r="M447">
        <f t="shared" si="40"/>
        <v>0</v>
      </c>
      <c r="N447">
        <f t="shared" si="42"/>
        <v>0</v>
      </c>
      <c r="O447">
        <f t="shared" si="43"/>
        <v>0</v>
      </c>
      <c r="P447">
        <f t="shared" si="44"/>
        <v>22</v>
      </c>
      <c r="Q447">
        <f>VLOOKUP(C447,Locs!A:C,3,0)</f>
        <v>30</v>
      </c>
      <c r="R447">
        <f>VLOOKUP(C447,Locs!A:F,6,0)</f>
        <v>5</v>
      </c>
      <c r="S447" t="s">
        <v>627</v>
      </c>
      <c r="T447">
        <v>29</v>
      </c>
    </row>
    <row r="448" spans="2:20" x14ac:dyDescent="0.45">
      <c r="B448" t="str">
        <f t="shared" si="41"/>
        <v>task_id_804.dfy-1</v>
      </c>
      <c r="C448" t="s">
        <v>91</v>
      </c>
      <c r="D448">
        <v>1</v>
      </c>
      <c r="E448">
        <v>0</v>
      </c>
      <c r="F448">
        <v>3.0733000000000001</v>
      </c>
      <c r="G448">
        <v>1.6717</v>
      </c>
      <c r="H448">
        <v>3.0508000000000002</v>
      </c>
      <c r="I448">
        <v>1</v>
      </c>
      <c r="J448">
        <v>0</v>
      </c>
      <c r="K448">
        <v>0</v>
      </c>
      <c r="L448">
        <f t="shared" si="39"/>
        <v>0</v>
      </c>
      <c r="M448">
        <f t="shared" si="40"/>
        <v>0</v>
      </c>
      <c r="N448">
        <f t="shared" si="42"/>
        <v>0</v>
      </c>
      <c r="O448">
        <f t="shared" si="43"/>
        <v>0</v>
      </c>
      <c r="P448">
        <f t="shared" si="44"/>
        <v>30</v>
      </c>
      <c r="Q448">
        <f>VLOOKUP(C448,Locs!A:C,3,0)</f>
        <v>29</v>
      </c>
      <c r="R448">
        <f>VLOOKUP(C448,Locs!A:F,6,0)</f>
        <v>1</v>
      </c>
      <c r="S448" t="s">
        <v>869</v>
      </c>
      <c r="T448">
        <v>29</v>
      </c>
    </row>
    <row r="449" spans="2:20" x14ac:dyDescent="0.45">
      <c r="B449" t="str">
        <f t="shared" si="41"/>
        <v>task_id_804.dfy-2</v>
      </c>
      <c r="C449" t="s">
        <v>91</v>
      </c>
      <c r="D449">
        <v>2</v>
      </c>
      <c r="E449">
        <v>0</v>
      </c>
      <c r="F449">
        <v>2.8184999999999998</v>
      </c>
      <c r="G449">
        <v>1.6922999999999999</v>
      </c>
      <c r="H449">
        <v>2.8165</v>
      </c>
      <c r="I449">
        <v>1</v>
      </c>
      <c r="J449">
        <v>0</v>
      </c>
      <c r="K449">
        <v>0</v>
      </c>
      <c r="L449">
        <f t="shared" si="39"/>
        <v>0</v>
      </c>
      <c r="M449">
        <f t="shared" si="40"/>
        <v>0</v>
      </c>
      <c r="N449">
        <f t="shared" si="42"/>
        <v>0</v>
      </c>
      <c r="O449">
        <f t="shared" si="43"/>
        <v>0</v>
      </c>
      <c r="P449">
        <f t="shared" si="44"/>
        <v>29</v>
      </c>
      <c r="Q449">
        <f>VLOOKUP(C449,Locs!A:C,3,0)</f>
        <v>29</v>
      </c>
      <c r="R449">
        <f>VLOOKUP(C449,Locs!A:F,6,0)</f>
        <v>1</v>
      </c>
      <c r="S449" t="s">
        <v>870</v>
      </c>
      <c r="T449">
        <v>29</v>
      </c>
    </row>
    <row r="450" spans="2:20" x14ac:dyDescent="0.45">
      <c r="B450" t="str">
        <f t="shared" si="41"/>
        <v>task_id_804.dfy-3</v>
      </c>
      <c r="C450" t="s">
        <v>91</v>
      </c>
      <c r="D450">
        <v>3</v>
      </c>
      <c r="E450">
        <v>0</v>
      </c>
      <c r="F450">
        <v>3.1402999999999999</v>
      </c>
      <c r="G450">
        <v>1.6726000000000001</v>
      </c>
      <c r="H450">
        <v>3.1381999999999999</v>
      </c>
      <c r="I450">
        <v>1</v>
      </c>
      <c r="J450">
        <v>0</v>
      </c>
      <c r="K450">
        <v>0</v>
      </c>
      <c r="L450">
        <f t="shared" si="39"/>
        <v>0</v>
      </c>
      <c r="M450">
        <f t="shared" si="40"/>
        <v>0</v>
      </c>
      <c r="N450">
        <f t="shared" si="42"/>
        <v>0</v>
      </c>
      <c r="O450">
        <f t="shared" si="43"/>
        <v>0</v>
      </c>
      <c r="P450">
        <f t="shared" si="44"/>
        <v>29</v>
      </c>
      <c r="Q450">
        <f>VLOOKUP(C450,Locs!A:C,3,0)</f>
        <v>29</v>
      </c>
      <c r="R450">
        <f>VLOOKUP(C450,Locs!A:F,6,0)</f>
        <v>1</v>
      </c>
      <c r="S450" t="s">
        <v>628</v>
      </c>
      <c r="T450">
        <v>28</v>
      </c>
    </row>
    <row r="451" spans="2:20" x14ac:dyDescent="0.45">
      <c r="B451" t="str">
        <f t="shared" si="41"/>
        <v>task_id_804.dfy-4</v>
      </c>
      <c r="C451" t="s">
        <v>91</v>
      </c>
      <c r="D451">
        <v>4</v>
      </c>
      <c r="E451">
        <v>0</v>
      </c>
      <c r="F451">
        <v>2.8199000000000001</v>
      </c>
      <c r="G451">
        <v>2.2555000000000001</v>
      </c>
      <c r="H451">
        <v>2.8108</v>
      </c>
      <c r="I451">
        <v>1</v>
      </c>
      <c r="J451">
        <v>0</v>
      </c>
      <c r="K451">
        <v>0</v>
      </c>
      <c r="L451">
        <f t="shared" ref="L451:L472" si="45">COUNTIFS(C:C,C451,E:E,1)</f>
        <v>0</v>
      </c>
      <c r="M451">
        <f t="shared" ref="M451:M472" si="46">_xlfn.MINIFS(D:D,C:C,C451,E:E,1)</f>
        <v>0</v>
      </c>
      <c r="N451">
        <f t="shared" si="42"/>
        <v>0</v>
      </c>
      <c r="O451">
        <f t="shared" si="43"/>
        <v>0</v>
      </c>
      <c r="P451">
        <f t="shared" si="44"/>
        <v>29</v>
      </c>
      <c r="Q451">
        <f>VLOOKUP(C451,Locs!A:C,3,0)</f>
        <v>29</v>
      </c>
      <c r="R451">
        <f>VLOOKUP(C451,Locs!A:F,6,0)</f>
        <v>1</v>
      </c>
      <c r="S451" t="s">
        <v>629</v>
      </c>
      <c r="T451">
        <v>29</v>
      </c>
    </row>
    <row r="452" spans="2:20" x14ac:dyDescent="0.45">
      <c r="B452" t="str">
        <f t="shared" si="41"/>
        <v>task_id_804.dfy-5</v>
      </c>
      <c r="C452" t="s">
        <v>91</v>
      </c>
      <c r="D452">
        <v>5</v>
      </c>
      <c r="E452">
        <v>0</v>
      </c>
      <c r="F452">
        <v>2.6863999999999999</v>
      </c>
      <c r="G452">
        <v>2.2492999999999999</v>
      </c>
      <c r="H452">
        <v>2.6791</v>
      </c>
      <c r="I452">
        <v>1</v>
      </c>
      <c r="J452">
        <v>0</v>
      </c>
      <c r="K452">
        <v>0</v>
      </c>
      <c r="L452">
        <f t="shared" si="45"/>
        <v>0</v>
      </c>
      <c r="M452">
        <f t="shared" si="46"/>
        <v>0</v>
      </c>
      <c r="N452">
        <f t="shared" si="42"/>
        <v>0</v>
      </c>
      <c r="O452">
        <f t="shared" si="43"/>
        <v>0</v>
      </c>
      <c r="P452">
        <f t="shared" si="44"/>
        <v>29</v>
      </c>
      <c r="Q452">
        <f>VLOOKUP(C452,Locs!A:C,3,0)</f>
        <v>29</v>
      </c>
      <c r="R452">
        <f>VLOOKUP(C452,Locs!A:F,6,0)</f>
        <v>1</v>
      </c>
      <c r="S452" t="s">
        <v>630</v>
      </c>
      <c r="T452">
        <v>28</v>
      </c>
    </row>
    <row r="453" spans="2:20" x14ac:dyDescent="0.45">
      <c r="B453" t="str">
        <f t="shared" si="41"/>
        <v>task_id_807.dfy-1</v>
      </c>
      <c r="C453" t="s">
        <v>92</v>
      </c>
      <c r="D453">
        <v>1</v>
      </c>
      <c r="E453">
        <v>0</v>
      </c>
      <c r="F453">
        <v>3.9218000000000002</v>
      </c>
      <c r="G453">
        <v>1.6928000000000001</v>
      </c>
      <c r="H453">
        <v>3.9106000000000001</v>
      </c>
      <c r="I453">
        <v>1</v>
      </c>
      <c r="J453">
        <v>0</v>
      </c>
      <c r="K453">
        <v>0</v>
      </c>
      <c r="L453">
        <f t="shared" si="45"/>
        <v>0</v>
      </c>
      <c r="M453">
        <f t="shared" si="46"/>
        <v>0</v>
      </c>
      <c r="N453">
        <f t="shared" si="42"/>
        <v>0</v>
      </c>
      <c r="O453">
        <f t="shared" si="43"/>
        <v>0</v>
      </c>
      <c r="P453">
        <f t="shared" si="44"/>
        <v>28</v>
      </c>
      <c r="Q453">
        <f>VLOOKUP(C453,Locs!A:C,3,0)</f>
        <v>35</v>
      </c>
      <c r="R453">
        <f>VLOOKUP(C453,Locs!A:F,6,0)</f>
        <v>2</v>
      </c>
      <c r="S453" t="s">
        <v>751</v>
      </c>
      <c r="T453">
        <v>28</v>
      </c>
    </row>
    <row r="454" spans="2:20" x14ac:dyDescent="0.45">
      <c r="B454" t="str">
        <f t="shared" si="41"/>
        <v>task_id_807.dfy-2</v>
      </c>
      <c r="C454" t="s">
        <v>92</v>
      </c>
      <c r="D454">
        <v>2</v>
      </c>
      <c r="E454">
        <v>0</v>
      </c>
      <c r="F454">
        <v>3.2258</v>
      </c>
      <c r="G454">
        <v>1.6907000000000001</v>
      </c>
      <c r="H454">
        <v>3.2238000000000002</v>
      </c>
      <c r="I454">
        <v>1</v>
      </c>
      <c r="J454">
        <v>0</v>
      </c>
      <c r="K454">
        <v>0</v>
      </c>
      <c r="L454">
        <f t="shared" si="45"/>
        <v>0</v>
      </c>
      <c r="M454">
        <f t="shared" si="46"/>
        <v>0</v>
      </c>
      <c r="N454">
        <f t="shared" si="42"/>
        <v>0</v>
      </c>
      <c r="O454">
        <f t="shared" si="43"/>
        <v>0</v>
      </c>
      <c r="P454">
        <f t="shared" si="44"/>
        <v>29</v>
      </c>
      <c r="Q454">
        <f>VLOOKUP(C454,Locs!A:C,3,0)</f>
        <v>35</v>
      </c>
      <c r="R454">
        <f>VLOOKUP(C454,Locs!A:F,6,0)</f>
        <v>2</v>
      </c>
      <c r="S454" t="s">
        <v>1022</v>
      </c>
      <c r="T454">
        <v>29</v>
      </c>
    </row>
    <row r="455" spans="2:20" x14ac:dyDescent="0.45">
      <c r="B455" t="str">
        <f t="shared" ref="B455:B472" si="47">C455&amp;"-"&amp;D455</f>
        <v>task_id_807.dfy-3</v>
      </c>
      <c r="C455" t="s">
        <v>92</v>
      </c>
      <c r="D455">
        <v>3</v>
      </c>
      <c r="E455">
        <v>0</v>
      </c>
      <c r="F455">
        <v>3.4154</v>
      </c>
      <c r="G455">
        <v>1.7154</v>
      </c>
      <c r="H455">
        <v>3.4133</v>
      </c>
      <c r="I455">
        <v>1</v>
      </c>
      <c r="J455">
        <v>0</v>
      </c>
      <c r="K455">
        <v>0</v>
      </c>
      <c r="L455">
        <f t="shared" si="45"/>
        <v>0</v>
      </c>
      <c r="M455">
        <f t="shared" si="46"/>
        <v>0</v>
      </c>
      <c r="N455">
        <f t="shared" si="42"/>
        <v>0</v>
      </c>
      <c r="O455">
        <f t="shared" si="43"/>
        <v>0</v>
      </c>
      <c r="P455">
        <f t="shared" si="44"/>
        <v>28</v>
      </c>
      <c r="Q455">
        <f>VLOOKUP(C455,Locs!A:C,3,0)</f>
        <v>35</v>
      </c>
      <c r="R455">
        <f>VLOOKUP(C455,Locs!A:F,6,0)</f>
        <v>2</v>
      </c>
      <c r="S455" t="s">
        <v>631</v>
      </c>
      <c r="T455">
        <v>25</v>
      </c>
    </row>
    <row r="456" spans="2:20" x14ac:dyDescent="0.45">
      <c r="B456" t="str">
        <f t="shared" si="47"/>
        <v>task_id_807.dfy-4</v>
      </c>
      <c r="C456" t="s">
        <v>92</v>
      </c>
      <c r="D456">
        <v>4</v>
      </c>
      <c r="E456">
        <v>0</v>
      </c>
      <c r="F456">
        <v>3.1286</v>
      </c>
      <c r="G456">
        <v>2.2528999999999999</v>
      </c>
      <c r="H456">
        <v>3.1173999999999999</v>
      </c>
      <c r="I456">
        <v>1</v>
      </c>
      <c r="J456">
        <v>0</v>
      </c>
      <c r="K456">
        <v>0</v>
      </c>
      <c r="L456">
        <f t="shared" si="45"/>
        <v>0</v>
      </c>
      <c r="M456">
        <f t="shared" si="46"/>
        <v>0</v>
      </c>
      <c r="N456">
        <f t="shared" si="42"/>
        <v>0</v>
      </c>
      <c r="O456">
        <f t="shared" si="43"/>
        <v>0</v>
      </c>
      <c r="P456">
        <f t="shared" si="44"/>
        <v>28</v>
      </c>
      <c r="Q456">
        <f>VLOOKUP(C456,Locs!A:C,3,0)</f>
        <v>35</v>
      </c>
      <c r="R456">
        <f>VLOOKUP(C456,Locs!A:F,6,0)</f>
        <v>2</v>
      </c>
      <c r="S456" t="s">
        <v>632</v>
      </c>
      <c r="T456">
        <v>24</v>
      </c>
    </row>
    <row r="457" spans="2:20" x14ac:dyDescent="0.45">
      <c r="B457" t="str">
        <f t="shared" si="47"/>
        <v>task_id_807.dfy-5</v>
      </c>
      <c r="C457" t="s">
        <v>92</v>
      </c>
      <c r="D457">
        <v>5</v>
      </c>
      <c r="E457">
        <v>0</v>
      </c>
      <c r="F457">
        <v>2.7349999999999999</v>
      </c>
      <c r="G457">
        <v>2.2900999999999998</v>
      </c>
      <c r="H457">
        <v>2.7326999999999999</v>
      </c>
      <c r="I457">
        <v>1</v>
      </c>
      <c r="J457">
        <v>0</v>
      </c>
      <c r="K457">
        <v>0</v>
      </c>
      <c r="L457">
        <f t="shared" si="45"/>
        <v>0</v>
      </c>
      <c r="M457">
        <f t="shared" si="46"/>
        <v>0</v>
      </c>
      <c r="N457">
        <f t="shared" si="42"/>
        <v>0</v>
      </c>
      <c r="O457">
        <f t="shared" si="43"/>
        <v>0</v>
      </c>
      <c r="P457">
        <f t="shared" si="44"/>
        <v>29</v>
      </c>
      <c r="Q457">
        <f>VLOOKUP(C457,Locs!A:C,3,0)</f>
        <v>35</v>
      </c>
      <c r="R457">
        <f>VLOOKUP(C457,Locs!A:F,6,0)</f>
        <v>2</v>
      </c>
      <c r="S457" t="s">
        <v>633</v>
      </c>
      <c r="T457">
        <v>24</v>
      </c>
    </row>
    <row r="458" spans="2:20" x14ac:dyDescent="0.45">
      <c r="B458" t="str">
        <f t="shared" si="47"/>
        <v>task_id_808.dfy-1</v>
      </c>
      <c r="C458" t="s">
        <v>93</v>
      </c>
      <c r="D458">
        <v>1</v>
      </c>
      <c r="E458">
        <v>0</v>
      </c>
      <c r="F458">
        <v>3.9445999999999999</v>
      </c>
      <c r="G458">
        <v>0.8589</v>
      </c>
      <c r="H458">
        <v>3.9232999999999998</v>
      </c>
      <c r="I458">
        <v>1</v>
      </c>
      <c r="J458">
        <v>0</v>
      </c>
      <c r="K458">
        <v>0</v>
      </c>
      <c r="L458">
        <f t="shared" si="45"/>
        <v>0</v>
      </c>
      <c r="M458">
        <f t="shared" si="46"/>
        <v>0</v>
      </c>
      <c r="N458">
        <f t="shared" si="42"/>
        <v>0</v>
      </c>
      <c r="O458">
        <f t="shared" si="43"/>
        <v>0</v>
      </c>
      <c r="P458">
        <f t="shared" si="44"/>
        <v>25</v>
      </c>
      <c r="Q458">
        <f>VLOOKUP(C458,Locs!A:C,3,0)</f>
        <v>24</v>
      </c>
      <c r="R458">
        <f>VLOOKUP(C458,Locs!A:F,6,0)</f>
        <v>0</v>
      </c>
      <c r="S458" t="s">
        <v>1027</v>
      </c>
      <c r="T458">
        <v>24</v>
      </c>
    </row>
    <row r="459" spans="2:20" x14ac:dyDescent="0.45">
      <c r="B459" t="str">
        <f t="shared" si="47"/>
        <v>task_id_808.dfy-2</v>
      </c>
      <c r="C459" t="s">
        <v>93</v>
      </c>
      <c r="D459">
        <v>2</v>
      </c>
      <c r="E459">
        <v>0</v>
      </c>
      <c r="F459">
        <v>3.1459999999999999</v>
      </c>
      <c r="G459">
        <v>0.84630000000000005</v>
      </c>
      <c r="H459">
        <v>3.1438000000000001</v>
      </c>
      <c r="I459">
        <v>1</v>
      </c>
      <c r="J459">
        <v>0</v>
      </c>
      <c r="K459">
        <v>0</v>
      </c>
      <c r="L459">
        <f t="shared" si="45"/>
        <v>0</v>
      </c>
      <c r="M459">
        <f t="shared" si="46"/>
        <v>0</v>
      </c>
      <c r="N459">
        <f t="shared" si="42"/>
        <v>0</v>
      </c>
      <c r="O459">
        <f t="shared" si="43"/>
        <v>0</v>
      </c>
      <c r="P459">
        <f t="shared" si="44"/>
        <v>24</v>
      </c>
      <c r="Q459">
        <f>VLOOKUP(C459,Locs!A:C,3,0)</f>
        <v>24</v>
      </c>
      <c r="R459">
        <f>VLOOKUP(C459,Locs!A:F,6,0)</f>
        <v>0</v>
      </c>
      <c r="S459" t="s">
        <v>1113</v>
      </c>
      <c r="T459">
        <v>24</v>
      </c>
    </row>
    <row r="460" spans="2:20" x14ac:dyDescent="0.45">
      <c r="B460" t="str">
        <f t="shared" si="47"/>
        <v>task_id_808.dfy-3</v>
      </c>
      <c r="C460" t="s">
        <v>93</v>
      </c>
      <c r="D460">
        <v>3</v>
      </c>
      <c r="E460">
        <v>0</v>
      </c>
      <c r="F460">
        <v>2.8517000000000001</v>
      </c>
      <c r="G460">
        <v>0.85840000000000005</v>
      </c>
      <c r="H460">
        <v>2.8498000000000001</v>
      </c>
      <c r="I460">
        <v>1</v>
      </c>
      <c r="J460">
        <v>0</v>
      </c>
      <c r="K460">
        <v>0</v>
      </c>
      <c r="L460">
        <f t="shared" si="45"/>
        <v>0</v>
      </c>
      <c r="M460">
        <f t="shared" si="46"/>
        <v>0</v>
      </c>
      <c r="N460">
        <f t="shared" ref="N460:N472" si="48">CHOOSE(L460+1,0,2/3,1,1)</f>
        <v>0</v>
      </c>
      <c r="O460">
        <f t="shared" ref="O460:O472" si="49">IF(L460&gt;0,1,0)</f>
        <v>0</v>
      </c>
      <c r="P460">
        <f t="shared" ref="P460:P472" si="50">VLOOKUP(LEFT(C460,LEN(C460)-4)&amp;"_"&amp;D460&amp;"_llm.dfy",S:T,2,0)</f>
        <v>24</v>
      </c>
      <c r="Q460">
        <f>VLOOKUP(C460,Locs!A:C,3,0)</f>
        <v>24</v>
      </c>
      <c r="R460">
        <f>VLOOKUP(C460,Locs!A:F,6,0)</f>
        <v>0</v>
      </c>
      <c r="S460" t="s">
        <v>634</v>
      </c>
      <c r="T460">
        <v>28</v>
      </c>
    </row>
    <row r="461" spans="2:20" x14ac:dyDescent="0.45">
      <c r="B461" t="str">
        <f t="shared" si="47"/>
        <v>task_id_808.dfy-4</v>
      </c>
      <c r="C461" t="s">
        <v>93</v>
      </c>
      <c r="D461">
        <v>4</v>
      </c>
      <c r="E461">
        <v>0</v>
      </c>
      <c r="F461">
        <v>2.2827999999999999</v>
      </c>
      <c r="G461">
        <v>1.2019</v>
      </c>
      <c r="H461">
        <v>2.2784</v>
      </c>
      <c r="I461">
        <v>1</v>
      </c>
      <c r="J461">
        <v>0</v>
      </c>
      <c r="K461">
        <v>0</v>
      </c>
      <c r="L461">
        <f t="shared" si="45"/>
        <v>0</v>
      </c>
      <c r="M461">
        <f t="shared" si="46"/>
        <v>0</v>
      </c>
      <c r="N461">
        <f t="shared" si="48"/>
        <v>0</v>
      </c>
      <c r="O461">
        <f t="shared" si="49"/>
        <v>0</v>
      </c>
      <c r="P461">
        <f t="shared" si="50"/>
        <v>24</v>
      </c>
      <c r="Q461">
        <f>VLOOKUP(C461,Locs!A:C,3,0)</f>
        <v>24</v>
      </c>
      <c r="R461">
        <f>VLOOKUP(C461,Locs!A:F,6,0)</f>
        <v>0</v>
      </c>
      <c r="S461" t="s">
        <v>635</v>
      </c>
      <c r="T461">
        <v>28</v>
      </c>
    </row>
    <row r="462" spans="2:20" x14ac:dyDescent="0.45">
      <c r="B462" t="str">
        <f t="shared" si="47"/>
        <v>task_id_808.dfy-5</v>
      </c>
      <c r="C462" t="s">
        <v>93</v>
      </c>
      <c r="D462">
        <v>5</v>
      </c>
      <c r="E462">
        <v>0</v>
      </c>
      <c r="F462">
        <v>2.2423000000000002</v>
      </c>
      <c r="G462">
        <v>1.1715</v>
      </c>
      <c r="H462">
        <v>2.2401</v>
      </c>
      <c r="I462">
        <v>1</v>
      </c>
      <c r="J462">
        <v>0</v>
      </c>
      <c r="K462">
        <v>0</v>
      </c>
      <c r="L462">
        <f t="shared" si="45"/>
        <v>0</v>
      </c>
      <c r="M462">
        <f t="shared" si="46"/>
        <v>0</v>
      </c>
      <c r="N462">
        <f t="shared" si="48"/>
        <v>0</v>
      </c>
      <c r="O462">
        <f t="shared" si="49"/>
        <v>0</v>
      </c>
      <c r="P462">
        <f t="shared" si="50"/>
        <v>24</v>
      </c>
      <c r="Q462">
        <f>VLOOKUP(C462,Locs!A:C,3,0)</f>
        <v>24</v>
      </c>
      <c r="R462">
        <f>VLOOKUP(C462,Locs!A:F,6,0)</f>
        <v>0</v>
      </c>
      <c r="S462" t="s">
        <v>636</v>
      </c>
      <c r="T462">
        <v>27</v>
      </c>
    </row>
    <row r="463" spans="2:20" x14ac:dyDescent="0.45">
      <c r="B463" t="str">
        <f t="shared" si="47"/>
        <v>task_id_809.dfy-1</v>
      </c>
      <c r="C463" t="s">
        <v>94</v>
      </c>
      <c r="D463">
        <v>1</v>
      </c>
      <c r="E463">
        <v>0</v>
      </c>
      <c r="F463">
        <v>3.4308999999999998</v>
      </c>
      <c r="G463">
        <v>0.82869999999999999</v>
      </c>
      <c r="H463">
        <v>3.4028</v>
      </c>
      <c r="I463">
        <v>1</v>
      </c>
      <c r="J463">
        <v>0</v>
      </c>
      <c r="K463">
        <v>0</v>
      </c>
      <c r="L463">
        <f t="shared" si="45"/>
        <v>0</v>
      </c>
      <c r="M463">
        <f t="shared" si="46"/>
        <v>0</v>
      </c>
      <c r="N463">
        <f t="shared" si="48"/>
        <v>0</v>
      </c>
      <c r="O463">
        <f t="shared" si="49"/>
        <v>0</v>
      </c>
      <c r="P463">
        <f t="shared" si="50"/>
        <v>28</v>
      </c>
      <c r="Q463">
        <f>VLOOKUP(C463,Locs!A:C,3,0)</f>
        <v>29</v>
      </c>
      <c r="R463">
        <f>VLOOKUP(C463,Locs!A:F,6,0)</f>
        <v>2</v>
      </c>
      <c r="S463" t="s">
        <v>1138</v>
      </c>
      <c r="T463">
        <v>27</v>
      </c>
    </row>
    <row r="464" spans="2:20" x14ac:dyDescent="0.45">
      <c r="B464" t="str">
        <f t="shared" si="47"/>
        <v>task_id_809.dfy-2</v>
      </c>
      <c r="C464" t="s">
        <v>94</v>
      </c>
      <c r="D464">
        <v>2</v>
      </c>
      <c r="E464">
        <v>0</v>
      </c>
      <c r="F464">
        <v>2.8586</v>
      </c>
      <c r="G464">
        <v>0.83069999999999999</v>
      </c>
      <c r="H464">
        <v>2.8563000000000001</v>
      </c>
      <c r="I464">
        <v>1</v>
      </c>
      <c r="J464">
        <v>0</v>
      </c>
      <c r="K464">
        <v>0</v>
      </c>
      <c r="L464">
        <f t="shared" si="45"/>
        <v>0</v>
      </c>
      <c r="M464">
        <f t="shared" si="46"/>
        <v>0</v>
      </c>
      <c r="N464">
        <f t="shared" si="48"/>
        <v>0</v>
      </c>
      <c r="O464">
        <f t="shared" si="49"/>
        <v>0</v>
      </c>
      <c r="P464">
        <f t="shared" si="50"/>
        <v>28</v>
      </c>
      <c r="Q464">
        <f>VLOOKUP(C464,Locs!A:C,3,0)</f>
        <v>29</v>
      </c>
      <c r="R464">
        <f>VLOOKUP(C464,Locs!A:F,6,0)</f>
        <v>2</v>
      </c>
      <c r="S464" t="s">
        <v>1139</v>
      </c>
      <c r="T464">
        <v>28</v>
      </c>
    </row>
    <row r="465" spans="2:20" x14ac:dyDescent="0.45">
      <c r="B465" t="str">
        <f t="shared" si="47"/>
        <v>task_id_809.dfy-3</v>
      </c>
      <c r="C465" t="s">
        <v>94</v>
      </c>
      <c r="D465">
        <v>3</v>
      </c>
      <c r="E465">
        <v>0</v>
      </c>
      <c r="F465">
        <v>3.5438999999999998</v>
      </c>
      <c r="G465">
        <v>0.86629999999999996</v>
      </c>
      <c r="H465">
        <v>3.5419</v>
      </c>
      <c r="I465">
        <v>1</v>
      </c>
      <c r="J465">
        <v>0</v>
      </c>
      <c r="K465">
        <v>0</v>
      </c>
      <c r="L465">
        <f t="shared" si="45"/>
        <v>0</v>
      </c>
      <c r="M465">
        <f t="shared" si="46"/>
        <v>0</v>
      </c>
      <c r="N465">
        <f t="shared" si="48"/>
        <v>0</v>
      </c>
      <c r="O465">
        <f t="shared" si="49"/>
        <v>0</v>
      </c>
      <c r="P465">
        <f t="shared" si="50"/>
        <v>27</v>
      </c>
      <c r="Q465">
        <f>VLOOKUP(C465,Locs!A:C,3,0)</f>
        <v>29</v>
      </c>
      <c r="R465">
        <f>VLOOKUP(C465,Locs!A:F,6,0)</f>
        <v>2</v>
      </c>
      <c r="S465" t="s">
        <v>637</v>
      </c>
      <c r="T465">
        <v>23</v>
      </c>
    </row>
    <row r="466" spans="2:20" x14ac:dyDescent="0.45">
      <c r="B466" t="str">
        <f t="shared" si="47"/>
        <v>task_id_809.dfy-4</v>
      </c>
      <c r="C466" t="s">
        <v>94</v>
      </c>
      <c r="D466">
        <v>4</v>
      </c>
      <c r="E466">
        <v>0</v>
      </c>
      <c r="F466">
        <v>2.4605999999999999</v>
      </c>
      <c r="G466">
        <v>1.2061999999999999</v>
      </c>
      <c r="H466">
        <v>2.4342999999999999</v>
      </c>
      <c r="I466">
        <v>1</v>
      </c>
      <c r="J466">
        <v>0</v>
      </c>
      <c r="K466">
        <v>0</v>
      </c>
      <c r="L466">
        <f t="shared" si="45"/>
        <v>0</v>
      </c>
      <c r="M466">
        <f t="shared" si="46"/>
        <v>0</v>
      </c>
      <c r="N466">
        <f t="shared" si="48"/>
        <v>0</v>
      </c>
      <c r="O466">
        <f t="shared" si="49"/>
        <v>0</v>
      </c>
      <c r="P466">
        <f t="shared" si="50"/>
        <v>27</v>
      </c>
      <c r="Q466">
        <f>VLOOKUP(C466,Locs!A:C,3,0)</f>
        <v>29</v>
      </c>
      <c r="R466">
        <f>VLOOKUP(C466,Locs!A:F,6,0)</f>
        <v>2</v>
      </c>
      <c r="S466" t="s">
        <v>638</v>
      </c>
      <c r="T466">
        <v>23</v>
      </c>
    </row>
    <row r="467" spans="2:20" x14ac:dyDescent="0.45">
      <c r="B467" t="str">
        <f t="shared" si="47"/>
        <v>task_id_809.dfy-5</v>
      </c>
      <c r="C467" t="s">
        <v>94</v>
      </c>
      <c r="D467">
        <v>5</v>
      </c>
      <c r="E467">
        <v>0</v>
      </c>
      <c r="F467">
        <v>2.6124000000000001</v>
      </c>
      <c r="G467">
        <v>1.1491</v>
      </c>
      <c r="H467">
        <v>2.6051000000000002</v>
      </c>
      <c r="I467">
        <v>1</v>
      </c>
      <c r="J467">
        <v>0</v>
      </c>
      <c r="K467">
        <v>0</v>
      </c>
      <c r="L467">
        <f t="shared" si="45"/>
        <v>0</v>
      </c>
      <c r="M467">
        <f t="shared" si="46"/>
        <v>0</v>
      </c>
      <c r="N467">
        <f t="shared" si="48"/>
        <v>0</v>
      </c>
      <c r="O467">
        <f t="shared" si="49"/>
        <v>0</v>
      </c>
      <c r="P467">
        <f t="shared" si="50"/>
        <v>28</v>
      </c>
      <c r="Q467">
        <f>VLOOKUP(C467,Locs!A:C,3,0)</f>
        <v>29</v>
      </c>
      <c r="R467">
        <f>VLOOKUP(C467,Locs!A:F,6,0)</f>
        <v>2</v>
      </c>
      <c r="S467" t="s">
        <v>639</v>
      </c>
      <c r="T467">
        <v>24</v>
      </c>
    </row>
    <row r="468" spans="2:20" x14ac:dyDescent="0.45">
      <c r="B468" t="str">
        <f t="shared" si="47"/>
        <v>task_id_95.dfy-1</v>
      </c>
      <c r="C468" t="s">
        <v>95</v>
      </c>
      <c r="D468">
        <v>1</v>
      </c>
      <c r="E468">
        <v>0</v>
      </c>
      <c r="F468">
        <v>3.2351999999999999</v>
      </c>
      <c r="G468">
        <v>0.83030000000000004</v>
      </c>
      <c r="H468">
        <v>3.2124000000000001</v>
      </c>
      <c r="I468">
        <v>1</v>
      </c>
      <c r="J468">
        <v>0</v>
      </c>
      <c r="K468">
        <v>0</v>
      </c>
      <c r="L468">
        <f t="shared" si="45"/>
        <v>0</v>
      </c>
      <c r="M468">
        <f t="shared" si="46"/>
        <v>0</v>
      </c>
      <c r="N468">
        <f t="shared" si="48"/>
        <v>0</v>
      </c>
      <c r="O468">
        <f t="shared" si="49"/>
        <v>0</v>
      </c>
      <c r="P468">
        <f t="shared" si="50"/>
        <v>27</v>
      </c>
      <c r="Q468">
        <f>VLOOKUP(C468,Locs!A:C,3,0)</f>
        <v>32</v>
      </c>
      <c r="R468">
        <f>VLOOKUP(C468,Locs!A:F,6,0)</f>
        <v>6</v>
      </c>
      <c r="S468" t="s">
        <v>640</v>
      </c>
      <c r="T468">
        <v>27</v>
      </c>
    </row>
    <row r="469" spans="2:20" x14ac:dyDescent="0.45">
      <c r="B469" t="str">
        <f t="shared" si="47"/>
        <v>task_id_95.dfy-2</v>
      </c>
      <c r="C469" t="s">
        <v>95</v>
      </c>
      <c r="D469">
        <v>2</v>
      </c>
      <c r="E469">
        <v>0</v>
      </c>
      <c r="F469">
        <v>3.1823999999999999</v>
      </c>
      <c r="G469">
        <v>0.92149999999999999</v>
      </c>
      <c r="H469">
        <v>3.1806000000000001</v>
      </c>
      <c r="I469">
        <v>1</v>
      </c>
      <c r="J469">
        <v>0</v>
      </c>
      <c r="K469">
        <v>0</v>
      </c>
      <c r="L469">
        <f t="shared" si="45"/>
        <v>0</v>
      </c>
      <c r="M469">
        <f t="shared" si="46"/>
        <v>0</v>
      </c>
      <c r="N469">
        <f t="shared" si="48"/>
        <v>0</v>
      </c>
      <c r="O469">
        <f t="shared" si="49"/>
        <v>0</v>
      </c>
      <c r="P469">
        <f t="shared" si="50"/>
        <v>27</v>
      </c>
      <c r="Q469">
        <f>VLOOKUP(C469,Locs!A:C,3,0)</f>
        <v>32</v>
      </c>
      <c r="R469">
        <f>VLOOKUP(C469,Locs!A:F,6,0)</f>
        <v>6</v>
      </c>
      <c r="S469" t="s">
        <v>641</v>
      </c>
      <c r="T469">
        <v>27</v>
      </c>
    </row>
    <row r="470" spans="2:20" x14ac:dyDescent="0.45">
      <c r="B470" t="str">
        <f t="shared" si="47"/>
        <v>task_id_95.dfy-3</v>
      </c>
      <c r="C470" t="s">
        <v>95</v>
      </c>
      <c r="D470">
        <v>3</v>
      </c>
      <c r="E470">
        <v>0</v>
      </c>
      <c r="F470">
        <v>3.9159999999999999</v>
      </c>
      <c r="G470">
        <v>0.83189999999999997</v>
      </c>
      <c r="H470">
        <v>3.9140999999999999</v>
      </c>
      <c r="I470">
        <v>1</v>
      </c>
      <c r="J470">
        <v>0</v>
      </c>
      <c r="K470">
        <v>0</v>
      </c>
      <c r="L470">
        <f t="shared" si="45"/>
        <v>0</v>
      </c>
      <c r="M470">
        <f t="shared" si="46"/>
        <v>0</v>
      </c>
      <c r="N470">
        <f t="shared" si="48"/>
        <v>0</v>
      </c>
      <c r="O470">
        <f t="shared" si="49"/>
        <v>0</v>
      </c>
      <c r="P470">
        <f t="shared" si="50"/>
        <v>27</v>
      </c>
      <c r="Q470">
        <f>VLOOKUP(C470,Locs!A:C,3,0)</f>
        <v>32</v>
      </c>
      <c r="R470">
        <f>VLOOKUP(C470,Locs!A:F,6,0)</f>
        <v>6</v>
      </c>
      <c r="S470" t="s">
        <v>642</v>
      </c>
      <c r="T470">
        <v>27</v>
      </c>
    </row>
    <row r="471" spans="2:20" x14ac:dyDescent="0.45">
      <c r="B471" t="str">
        <f t="shared" si="47"/>
        <v>task_id_95.dfy-4</v>
      </c>
      <c r="C471" t="s">
        <v>95</v>
      </c>
      <c r="D471">
        <v>4</v>
      </c>
      <c r="E471">
        <v>0</v>
      </c>
      <c r="F471">
        <v>2.5905999999999998</v>
      </c>
      <c r="G471">
        <v>1.1953</v>
      </c>
      <c r="H471">
        <v>2.5870000000000002</v>
      </c>
      <c r="I471">
        <v>1</v>
      </c>
      <c r="J471">
        <v>0</v>
      </c>
      <c r="K471">
        <v>0</v>
      </c>
      <c r="L471">
        <f t="shared" si="45"/>
        <v>0</v>
      </c>
      <c r="M471">
        <f t="shared" si="46"/>
        <v>0</v>
      </c>
      <c r="N471">
        <f t="shared" si="48"/>
        <v>0</v>
      </c>
      <c r="O471">
        <f t="shared" si="49"/>
        <v>0</v>
      </c>
      <c r="P471">
        <f t="shared" si="50"/>
        <v>27</v>
      </c>
      <c r="Q471">
        <f>VLOOKUP(C471,Locs!A:C,3,0)</f>
        <v>32</v>
      </c>
      <c r="R471">
        <f>VLOOKUP(C471,Locs!A:F,6,0)</f>
        <v>6</v>
      </c>
      <c r="S471" t="s">
        <v>1140</v>
      </c>
      <c r="T471">
        <v>27</v>
      </c>
    </row>
    <row r="472" spans="2:20" x14ac:dyDescent="0.45">
      <c r="B472" t="str">
        <f t="shared" si="47"/>
        <v>task_id_95.dfy-5</v>
      </c>
      <c r="C472" t="s">
        <v>95</v>
      </c>
      <c r="D472">
        <v>5</v>
      </c>
      <c r="E472">
        <v>0</v>
      </c>
      <c r="F472">
        <v>2.8883000000000001</v>
      </c>
      <c r="G472">
        <v>1.2191000000000001</v>
      </c>
      <c r="H472">
        <v>2.8853</v>
      </c>
      <c r="I472">
        <v>1</v>
      </c>
      <c r="J472">
        <v>0</v>
      </c>
      <c r="K472">
        <v>0</v>
      </c>
      <c r="L472">
        <f t="shared" si="45"/>
        <v>0</v>
      </c>
      <c r="M472">
        <f t="shared" si="46"/>
        <v>0</v>
      </c>
      <c r="N472">
        <f t="shared" si="48"/>
        <v>0</v>
      </c>
      <c r="O472">
        <f t="shared" si="49"/>
        <v>0</v>
      </c>
      <c r="P472">
        <f t="shared" si="50"/>
        <v>27</v>
      </c>
      <c r="Q472">
        <f>VLOOKUP(C472,Locs!A:C,3,0)</f>
        <v>32</v>
      </c>
      <c r="R472">
        <f>VLOOKUP(C472,Locs!A:F,6,0)</f>
        <v>6</v>
      </c>
      <c r="S472" t="s">
        <v>1141</v>
      </c>
      <c r="T472">
        <v>27</v>
      </c>
    </row>
  </sheetData>
  <autoFilter ref="A1:T331" xr:uid="{4AA40F73-8234-4175-BD37-35997D1CD133}"/>
  <hyperlinks>
    <hyperlink ref="O1" r:id="rId1" xr:uid="{213E6948-E562-4D23-B6F5-4663D5EE1141}"/>
    <hyperlink ref="N1" r:id="rId2" xr:uid="{0EE4C42D-2194-4EF9-A7FB-3D00FE28322D}"/>
    <hyperlink ref="M1" r:id="rId3" display="pass@1" xr:uid="{22ACF78D-1087-4377-A33F-9406EE98D28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53C7-C786-4082-8980-D38D9B641C9B}">
  <dimension ref="A1:T479"/>
  <sheetViews>
    <sheetView zoomScale="70" zoomScaleNormal="70" workbookViewId="0">
      <pane ySplit="1" topLeftCell="A2" activePane="bottomLeft" state="frozen"/>
      <selection activeCell="C1" sqref="C1"/>
      <selection pane="bottomLeft" activeCell="O2" sqref="O2"/>
    </sheetView>
  </sheetViews>
  <sheetFormatPr defaultRowHeight="14.25" x14ac:dyDescent="0.45"/>
  <cols>
    <col min="2" max="2" width="19.1328125" customWidth="1"/>
    <col min="3" max="3" width="19.46484375" customWidth="1"/>
    <col min="6" max="6" width="9.33203125" bestFit="1" customWidth="1"/>
    <col min="10" max="10" width="8.06640625" customWidth="1"/>
    <col min="11" max="11" width="13.33203125" customWidth="1"/>
    <col min="12" max="12" width="2.86328125" customWidth="1"/>
    <col min="13" max="13" width="8" customWidth="1"/>
    <col min="16" max="16" width="3.796875" bestFit="1" customWidth="1"/>
    <col min="17" max="17" width="6.86328125" customWidth="1"/>
    <col min="18" max="18" width="7.796875" customWidth="1"/>
    <col min="21" max="22" width="11.19921875" bestFit="1" customWidth="1"/>
    <col min="24" max="24" width="11.19921875" bestFit="1" customWidth="1"/>
  </cols>
  <sheetData>
    <row r="1" spans="1:20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21" t="s">
        <v>197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298</v>
      </c>
      <c r="K1" s="21" t="s">
        <v>299</v>
      </c>
      <c r="L1" s="167" t="s">
        <v>312</v>
      </c>
      <c r="M1" s="168" t="s">
        <v>1053</v>
      </c>
      <c r="N1" s="169" t="s">
        <v>311</v>
      </c>
      <c r="O1" s="169" t="s">
        <v>232</v>
      </c>
      <c r="P1" s="167" t="s">
        <v>645</v>
      </c>
      <c r="Q1" s="167" t="s">
        <v>646</v>
      </c>
      <c r="R1" s="167" t="s">
        <v>651</v>
      </c>
      <c r="S1" s="22" t="s">
        <v>163</v>
      </c>
      <c r="T1" s="22" t="s">
        <v>643</v>
      </c>
    </row>
    <row r="2" spans="1:20" x14ac:dyDescent="0.45">
      <c r="A2">
        <v>1</v>
      </c>
      <c r="B2" t="str">
        <f t="shared" ref="B2:B70" si="0">C2&amp;"-"&amp;D2</f>
        <v>BinarySearch.dfy-1</v>
      </c>
      <c r="C2" t="s">
        <v>0</v>
      </c>
      <c r="D2">
        <v>1</v>
      </c>
      <c r="E2">
        <v>1</v>
      </c>
      <c r="F2">
        <v>16.6431</v>
      </c>
      <c r="G2">
        <v>1.657</v>
      </c>
      <c r="H2">
        <v>16.639099999999999</v>
      </c>
      <c r="I2">
        <v>1</v>
      </c>
      <c r="J2">
        <v>1</v>
      </c>
      <c r="K2">
        <v>1</v>
      </c>
      <c r="L2">
        <f>COUNTIFS(C:C,C2,E:E,1)</f>
        <v>3</v>
      </c>
      <c r="M2">
        <f>_xlfn.MINIFS(D:D,C:C,C2,E:E,1)</f>
        <v>1</v>
      </c>
      <c r="N2">
        <f>CHOOSE(L2+1,0,2/3,1,1)</f>
        <v>1</v>
      </c>
      <c r="O2">
        <f>IF(L2&gt;0,1,0)</f>
        <v>1</v>
      </c>
      <c r="P2">
        <f>VLOOKUP(LEFT(C2,LEN(C2)-4)&amp;"_"&amp;D2&amp;"_llm.dfy",S:T,2,0)</f>
        <v>42</v>
      </c>
      <c r="Q2">
        <f>VLOOKUP(C2,Locs!A:C,3,0)</f>
        <v>38</v>
      </c>
      <c r="R2">
        <f>VLOOKUP(C2,Locs!A:F,6,0)</f>
        <v>0</v>
      </c>
      <c r="S2" t="s">
        <v>313</v>
      </c>
      <c r="T2">
        <v>42</v>
      </c>
    </row>
    <row r="3" spans="1:20" x14ac:dyDescent="0.45">
      <c r="A3">
        <v>2</v>
      </c>
      <c r="B3" t="str">
        <f t="shared" si="0"/>
        <v>BinarySearch.dfy-2</v>
      </c>
      <c r="C3" t="s">
        <v>0</v>
      </c>
      <c r="D3">
        <v>2</v>
      </c>
      <c r="E3">
        <v>1</v>
      </c>
      <c r="F3">
        <v>15.5448</v>
      </c>
      <c r="G3">
        <v>1.6575</v>
      </c>
      <c r="H3">
        <v>15.5434</v>
      </c>
      <c r="I3">
        <v>1</v>
      </c>
      <c r="J3">
        <v>1</v>
      </c>
      <c r="K3">
        <v>1</v>
      </c>
      <c r="L3">
        <f t="shared" ref="L3:L66" si="1">COUNTIFS(C:C,C3,E:E,1)</f>
        <v>3</v>
      </c>
      <c r="M3">
        <f t="shared" ref="M3:M66" si="2">_xlfn.MINIFS(D:D,C:C,C3,E:E,1)</f>
        <v>1</v>
      </c>
      <c r="N3">
        <f t="shared" ref="N3:N66" si="3">CHOOSE(L3+1,0,2/3,1,1)</f>
        <v>1</v>
      </c>
      <c r="O3">
        <f t="shared" ref="O3:O66" si="4">IF(L3&gt;0,1,0)</f>
        <v>1</v>
      </c>
      <c r="P3">
        <f t="shared" ref="P3:P66" si="5">VLOOKUP(LEFT(C3,LEN(C3)-4)&amp;"_"&amp;D3&amp;"_llm.dfy",S:T,2,0)</f>
        <v>42</v>
      </c>
      <c r="Q3">
        <f>VLOOKUP(C3,Locs!A:C,3,0)</f>
        <v>38</v>
      </c>
      <c r="R3">
        <f>VLOOKUP(C3,Locs!A:F,6,0)</f>
        <v>0</v>
      </c>
      <c r="S3" t="s">
        <v>314</v>
      </c>
      <c r="T3">
        <v>42</v>
      </c>
    </row>
    <row r="4" spans="1:20" x14ac:dyDescent="0.45">
      <c r="A4">
        <v>3</v>
      </c>
      <c r="B4" t="str">
        <f t="shared" si="0"/>
        <v>BinarySearch.dfy-3</v>
      </c>
      <c r="C4" t="s">
        <v>0</v>
      </c>
      <c r="D4">
        <v>3</v>
      </c>
      <c r="E4">
        <v>1</v>
      </c>
      <c r="F4">
        <v>15.914300000000001</v>
      </c>
      <c r="G4">
        <v>1.6617999999999999</v>
      </c>
      <c r="H4">
        <v>15.905900000000001</v>
      </c>
      <c r="I4">
        <v>1</v>
      </c>
      <c r="J4">
        <v>1</v>
      </c>
      <c r="K4">
        <v>1</v>
      </c>
      <c r="L4">
        <f t="shared" si="1"/>
        <v>3</v>
      </c>
      <c r="M4">
        <f t="shared" si="2"/>
        <v>1</v>
      </c>
      <c r="N4">
        <f t="shared" si="3"/>
        <v>1</v>
      </c>
      <c r="O4">
        <f t="shared" si="4"/>
        <v>1</v>
      </c>
      <c r="P4">
        <f t="shared" si="5"/>
        <v>42</v>
      </c>
      <c r="Q4">
        <f>VLOOKUP(C4,Locs!A:C,3,0)</f>
        <v>38</v>
      </c>
      <c r="R4">
        <f>VLOOKUP(C4,Locs!A:F,6,0)</f>
        <v>0</v>
      </c>
      <c r="S4" t="s">
        <v>315</v>
      </c>
      <c r="T4">
        <v>42</v>
      </c>
    </row>
    <row r="5" spans="1:20" x14ac:dyDescent="0.45">
      <c r="A5">
        <v>4</v>
      </c>
      <c r="B5" t="str">
        <f t="shared" si="0"/>
        <v>BubbleSort.dfy-1</v>
      </c>
      <c r="C5" t="s">
        <v>1</v>
      </c>
      <c r="D5">
        <v>1</v>
      </c>
      <c r="E5">
        <v>0</v>
      </c>
      <c r="F5">
        <v>14.2049</v>
      </c>
      <c r="G5">
        <v>0.90080000000000005</v>
      </c>
      <c r="H5">
        <v>14.202299999999999</v>
      </c>
      <c r="I5">
        <v>0</v>
      </c>
      <c r="J5">
        <v>0</v>
      </c>
      <c r="K5">
        <v>0</v>
      </c>
      <c r="L5">
        <f t="shared" si="1"/>
        <v>0</v>
      </c>
      <c r="M5">
        <f t="shared" si="2"/>
        <v>0</v>
      </c>
      <c r="N5">
        <f t="shared" si="3"/>
        <v>0</v>
      </c>
      <c r="O5">
        <f t="shared" si="4"/>
        <v>0</v>
      </c>
      <c r="P5">
        <f t="shared" si="5"/>
        <v>33</v>
      </c>
      <c r="Q5">
        <f>VLOOKUP(C5,Locs!A:C,3,0)</f>
        <v>44</v>
      </c>
      <c r="R5">
        <f>VLOOKUP(C5,Locs!A:F,6,0)</f>
        <v>1</v>
      </c>
      <c r="S5" t="s">
        <v>316</v>
      </c>
      <c r="T5">
        <v>33</v>
      </c>
    </row>
    <row r="6" spans="1:20" x14ac:dyDescent="0.45">
      <c r="A6">
        <v>5</v>
      </c>
      <c r="B6" t="str">
        <f t="shared" si="0"/>
        <v>BubbleSort.dfy-2</v>
      </c>
      <c r="C6" t="s">
        <v>1</v>
      </c>
      <c r="D6">
        <v>2</v>
      </c>
      <c r="E6">
        <v>0</v>
      </c>
      <c r="F6">
        <v>15.0189</v>
      </c>
      <c r="G6">
        <v>4.2811000000000003</v>
      </c>
      <c r="H6">
        <v>15.011900000000001</v>
      </c>
      <c r="I6">
        <v>0</v>
      </c>
      <c r="J6">
        <v>0</v>
      </c>
      <c r="K6">
        <v>0</v>
      </c>
      <c r="L6">
        <f t="shared" si="1"/>
        <v>0</v>
      </c>
      <c r="M6">
        <f t="shared" si="2"/>
        <v>0</v>
      </c>
      <c r="N6">
        <f t="shared" si="3"/>
        <v>0</v>
      </c>
      <c r="O6">
        <f t="shared" si="4"/>
        <v>0</v>
      </c>
      <c r="P6">
        <f t="shared" si="5"/>
        <v>35</v>
      </c>
      <c r="Q6">
        <f>VLOOKUP(C6,Locs!A:C,3,0)</f>
        <v>44</v>
      </c>
      <c r="R6">
        <f>VLOOKUP(C6,Locs!A:F,6,0)</f>
        <v>1</v>
      </c>
      <c r="S6" t="s">
        <v>317</v>
      </c>
      <c r="T6">
        <v>35</v>
      </c>
    </row>
    <row r="7" spans="1:20" x14ac:dyDescent="0.45">
      <c r="A7">
        <v>6</v>
      </c>
      <c r="B7" t="str">
        <f t="shared" si="0"/>
        <v>BubbleSort.dfy-3</v>
      </c>
      <c r="C7" t="s">
        <v>1</v>
      </c>
      <c r="D7">
        <v>3</v>
      </c>
      <c r="E7">
        <v>0</v>
      </c>
      <c r="F7">
        <v>16.046600000000002</v>
      </c>
      <c r="G7">
        <v>1.8636999999999999</v>
      </c>
      <c r="H7">
        <v>16.044799999999999</v>
      </c>
      <c r="I7">
        <v>0</v>
      </c>
      <c r="J7">
        <v>0</v>
      </c>
      <c r="K7">
        <v>0</v>
      </c>
      <c r="L7">
        <f t="shared" si="1"/>
        <v>0</v>
      </c>
      <c r="M7">
        <f t="shared" si="2"/>
        <v>0</v>
      </c>
      <c r="N7">
        <f t="shared" si="3"/>
        <v>0</v>
      </c>
      <c r="O7">
        <f t="shared" si="4"/>
        <v>0</v>
      </c>
      <c r="P7">
        <f t="shared" si="5"/>
        <v>45</v>
      </c>
      <c r="Q7">
        <f>VLOOKUP(C7,Locs!A:C,3,0)</f>
        <v>44</v>
      </c>
      <c r="R7">
        <f>VLOOKUP(C7,Locs!A:F,6,0)</f>
        <v>1</v>
      </c>
      <c r="S7" t="s">
        <v>318</v>
      </c>
      <c r="T7">
        <v>45</v>
      </c>
    </row>
    <row r="8" spans="1:20" x14ac:dyDescent="0.45">
      <c r="A8">
        <v>7</v>
      </c>
      <c r="B8" t="str">
        <f t="shared" si="0"/>
        <v>BubbleSort.dfy-4</v>
      </c>
      <c r="C8" t="s">
        <v>1</v>
      </c>
      <c r="D8">
        <v>4</v>
      </c>
      <c r="E8">
        <v>0</v>
      </c>
      <c r="F8">
        <v>18.7529</v>
      </c>
      <c r="G8">
        <v>1.4117</v>
      </c>
      <c r="H8">
        <v>18.7258</v>
      </c>
      <c r="I8">
        <v>0</v>
      </c>
      <c r="J8">
        <v>0</v>
      </c>
      <c r="K8">
        <v>0</v>
      </c>
      <c r="L8">
        <f t="shared" si="1"/>
        <v>0</v>
      </c>
      <c r="M8">
        <f t="shared" si="2"/>
        <v>0</v>
      </c>
      <c r="N8">
        <f t="shared" si="3"/>
        <v>0</v>
      </c>
      <c r="O8">
        <f t="shared" si="4"/>
        <v>0</v>
      </c>
      <c r="P8">
        <f t="shared" si="5"/>
        <v>33</v>
      </c>
      <c r="Q8">
        <f>VLOOKUP(C8,Locs!A:C,3,0)</f>
        <v>44</v>
      </c>
      <c r="R8">
        <f>VLOOKUP(C8,Locs!A:F,6,0)</f>
        <v>1</v>
      </c>
      <c r="S8" t="s">
        <v>667</v>
      </c>
      <c r="T8">
        <v>33</v>
      </c>
    </row>
    <row r="9" spans="1:20" x14ac:dyDescent="0.45">
      <c r="A9">
        <v>8</v>
      </c>
      <c r="B9" t="str">
        <f t="shared" si="0"/>
        <v>BubbleSort.dfy-5</v>
      </c>
      <c r="C9" t="s">
        <v>1</v>
      </c>
      <c r="D9">
        <v>5</v>
      </c>
      <c r="E9">
        <v>0</v>
      </c>
      <c r="F9">
        <v>17.0624</v>
      </c>
      <c r="G9">
        <v>1.2777000000000001</v>
      </c>
      <c r="H9">
        <v>17.059899999999999</v>
      </c>
      <c r="I9">
        <v>0</v>
      </c>
      <c r="J9">
        <v>0</v>
      </c>
      <c r="K9">
        <v>0</v>
      </c>
      <c r="L9">
        <f t="shared" si="1"/>
        <v>0</v>
      </c>
      <c r="M9">
        <f t="shared" si="2"/>
        <v>0</v>
      </c>
      <c r="N9">
        <f t="shared" si="3"/>
        <v>0</v>
      </c>
      <c r="O9">
        <f t="shared" si="4"/>
        <v>0</v>
      </c>
      <c r="P9">
        <f t="shared" si="5"/>
        <v>33</v>
      </c>
      <c r="Q9">
        <f>VLOOKUP(C9,Locs!A:C,3,0)</f>
        <v>44</v>
      </c>
      <c r="R9">
        <f>VLOOKUP(C9,Locs!A:F,6,0)</f>
        <v>1</v>
      </c>
      <c r="S9" t="s">
        <v>668</v>
      </c>
      <c r="T9">
        <v>33</v>
      </c>
    </row>
    <row r="10" spans="1:20" x14ac:dyDescent="0.45">
      <c r="A10">
        <v>9</v>
      </c>
      <c r="B10" t="str">
        <f t="shared" si="0"/>
        <v>Catalan.dfy-1</v>
      </c>
      <c r="C10" t="s">
        <v>300</v>
      </c>
      <c r="D10">
        <v>1</v>
      </c>
      <c r="E10">
        <v>1</v>
      </c>
      <c r="F10">
        <v>12.6106</v>
      </c>
      <c r="G10">
        <v>0.77749999999999997</v>
      </c>
      <c r="H10">
        <v>12.602499999999999</v>
      </c>
      <c r="I10">
        <v>1</v>
      </c>
      <c r="J10">
        <v>1</v>
      </c>
      <c r="K10">
        <v>1</v>
      </c>
      <c r="L10">
        <f t="shared" si="1"/>
        <v>3</v>
      </c>
      <c r="M10">
        <f t="shared" si="2"/>
        <v>1</v>
      </c>
      <c r="N10">
        <f t="shared" si="3"/>
        <v>1</v>
      </c>
      <c r="O10">
        <f t="shared" si="4"/>
        <v>1</v>
      </c>
      <c r="P10">
        <f t="shared" si="5"/>
        <v>31</v>
      </c>
      <c r="Q10">
        <f>VLOOKUP(C10,Locs!A:C,3,0)</f>
        <v>28</v>
      </c>
      <c r="R10">
        <f>VLOOKUP(C10,Locs!A:F,6,0)</f>
        <v>0</v>
      </c>
      <c r="S10" t="s">
        <v>319</v>
      </c>
      <c r="T10">
        <v>31</v>
      </c>
    </row>
    <row r="11" spans="1:20" x14ac:dyDescent="0.45">
      <c r="A11">
        <v>10</v>
      </c>
      <c r="B11" t="str">
        <f t="shared" si="0"/>
        <v>Catalan.dfy-2</v>
      </c>
      <c r="C11" t="s">
        <v>300</v>
      </c>
      <c r="D11">
        <v>2</v>
      </c>
      <c r="E11">
        <v>1</v>
      </c>
      <c r="F11">
        <v>11.8157</v>
      </c>
      <c r="G11">
        <v>0.86609999999999998</v>
      </c>
      <c r="H11">
        <v>11.814299999999999</v>
      </c>
      <c r="I11">
        <v>1</v>
      </c>
      <c r="J11">
        <v>1</v>
      </c>
      <c r="K11">
        <v>1</v>
      </c>
      <c r="L11">
        <f t="shared" si="1"/>
        <v>3</v>
      </c>
      <c r="M11">
        <f t="shared" si="2"/>
        <v>1</v>
      </c>
      <c r="N11">
        <f t="shared" si="3"/>
        <v>1</v>
      </c>
      <c r="O11">
        <f t="shared" si="4"/>
        <v>1</v>
      </c>
      <c r="P11">
        <f t="shared" si="5"/>
        <v>30</v>
      </c>
      <c r="Q11">
        <f>VLOOKUP(C11,Locs!A:C,3,0)</f>
        <v>28</v>
      </c>
      <c r="R11">
        <f>VLOOKUP(C11,Locs!A:F,6,0)</f>
        <v>0</v>
      </c>
      <c r="S11" t="s">
        <v>320</v>
      </c>
      <c r="T11">
        <v>30</v>
      </c>
    </row>
    <row r="12" spans="1:20" x14ac:dyDescent="0.45">
      <c r="A12">
        <v>11</v>
      </c>
      <c r="B12" t="str">
        <f t="shared" si="0"/>
        <v>Catalan.dfy-3</v>
      </c>
      <c r="C12" t="s">
        <v>300</v>
      </c>
      <c r="D12">
        <v>3</v>
      </c>
      <c r="E12">
        <v>1</v>
      </c>
      <c r="F12">
        <v>12.3147</v>
      </c>
      <c r="G12">
        <v>0.9839</v>
      </c>
      <c r="H12">
        <v>12.3081</v>
      </c>
      <c r="I12">
        <v>1</v>
      </c>
      <c r="J12">
        <v>1</v>
      </c>
      <c r="K12">
        <v>1</v>
      </c>
      <c r="L12">
        <f t="shared" si="1"/>
        <v>3</v>
      </c>
      <c r="M12">
        <f t="shared" si="2"/>
        <v>1</v>
      </c>
      <c r="N12">
        <f t="shared" si="3"/>
        <v>1</v>
      </c>
      <c r="O12">
        <f t="shared" si="4"/>
        <v>1</v>
      </c>
      <c r="P12">
        <f t="shared" si="5"/>
        <v>30</v>
      </c>
      <c r="Q12">
        <f>VLOOKUP(C12,Locs!A:C,3,0)</f>
        <v>28</v>
      </c>
      <c r="R12">
        <f>VLOOKUP(C12,Locs!A:F,6,0)</f>
        <v>0</v>
      </c>
      <c r="S12" t="s">
        <v>321</v>
      </c>
      <c r="T12">
        <v>30</v>
      </c>
    </row>
    <row r="13" spans="1:20" x14ac:dyDescent="0.45">
      <c r="A13">
        <v>12</v>
      </c>
      <c r="B13" t="str">
        <f t="shared" si="0"/>
        <v>CombNK.dfy-1</v>
      </c>
      <c r="C13" t="s">
        <v>2</v>
      </c>
      <c r="D13">
        <v>1</v>
      </c>
      <c r="E13">
        <v>1</v>
      </c>
      <c r="F13">
        <v>17.371500000000001</v>
      </c>
      <c r="G13">
        <v>1.6486000000000001</v>
      </c>
      <c r="H13">
        <v>17.368500000000001</v>
      </c>
      <c r="I13">
        <v>1</v>
      </c>
      <c r="J13">
        <v>1</v>
      </c>
      <c r="K13">
        <v>1</v>
      </c>
      <c r="L13">
        <f t="shared" si="1"/>
        <v>3</v>
      </c>
      <c r="M13">
        <f t="shared" si="2"/>
        <v>1</v>
      </c>
      <c r="N13">
        <f t="shared" si="3"/>
        <v>1</v>
      </c>
      <c r="O13">
        <f t="shared" si="4"/>
        <v>1</v>
      </c>
      <c r="P13">
        <f t="shared" si="5"/>
        <v>41</v>
      </c>
      <c r="Q13">
        <f>VLOOKUP(C13,Locs!A:C,3,0)</f>
        <v>38</v>
      </c>
      <c r="R13">
        <f>VLOOKUP(C13,Locs!A:F,6,0)</f>
        <v>0</v>
      </c>
      <c r="S13" t="s">
        <v>322</v>
      </c>
      <c r="T13">
        <v>41</v>
      </c>
    </row>
    <row r="14" spans="1:20" x14ac:dyDescent="0.45">
      <c r="A14">
        <v>13</v>
      </c>
      <c r="B14" t="str">
        <f t="shared" si="0"/>
        <v>CombNK.dfy-2</v>
      </c>
      <c r="C14" t="s">
        <v>2</v>
      </c>
      <c r="D14">
        <v>2</v>
      </c>
      <c r="E14">
        <v>1</v>
      </c>
      <c r="F14">
        <v>17.562899999999999</v>
      </c>
      <c r="G14">
        <v>1.6671</v>
      </c>
      <c r="H14">
        <v>17.561599999999999</v>
      </c>
      <c r="I14">
        <v>1</v>
      </c>
      <c r="J14">
        <v>1</v>
      </c>
      <c r="K14">
        <v>1</v>
      </c>
      <c r="L14">
        <f t="shared" si="1"/>
        <v>3</v>
      </c>
      <c r="M14">
        <f t="shared" si="2"/>
        <v>1</v>
      </c>
      <c r="N14">
        <f t="shared" si="3"/>
        <v>1</v>
      </c>
      <c r="O14">
        <f t="shared" si="4"/>
        <v>1</v>
      </c>
      <c r="P14">
        <f t="shared" si="5"/>
        <v>41</v>
      </c>
      <c r="Q14">
        <f>VLOOKUP(C14,Locs!A:C,3,0)</f>
        <v>38</v>
      </c>
      <c r="R14">
        <f>VLOOKUP(C14,Locs!A:F,6,0)</f>
        <v>0</v>
      </c>
      <c r="S14" t="s">
        <v>323</v>
      </c>
      <c r="T14">
        <v>41</v>
      </c>
    </row>
    <row r="15" spans="1:20" x14ac:dyDescent="0.45">
      <c r="A15">
        <v>14</v>
      </c>
      <c r="B15" t="str">
        <f t="shared" si="0"/>
        <v>CombNK.dfy-3</v>
      </c>
      <c r="C15" t="s">
        <v>2</v>
      </c>
      <c r="D15">
        <v>3</v>
      </c>
      <c r="E15">
        <v>1</v>
      </c>
      <c r="F15">
        <v>17.1174</v>
      </c>
      <c r="G15">
        <v>1.6731</v>
      </c>
      <c r="H15">
        <v>17.111499999999999</v>
      </c>
      <c r="I15">
        <v>1</v>
      </c>
      <c r="J15">
        <v>1</v>
      </c>
      <c r="K15">
        <v>1</v>
      </c>
      <c r="L15">
        <f t="shared" si="1"/>
        <v>3</v>
      </c>
      <c r="M15">
        <f t="shared" si="2"/>
        <v>1</v>
      </c>
      <c r="N15">
        <f t="shared" si="3"/>
        <v>1</v>
      </c>
      <c r="O15">
        <f t="shared" si="4"/>
        <v>1</v>
      </c>
      <c r="P15">
        <f t="shared" si="5"/>
        <v>41</v>
      </c>
      <c r="Q15">
        <f>VLOOKUP(C15,Locs!A:C,3,0)</f>
        <v>38</v>
      </c>
      <c r="R15">
        <f>VLOOKUP(C15,Locs!A:F,6,0)</f>
        <v>0</v>
      </c>
      <c r="S15" t="s">
        <v>324</v>
      </c>
      <c r="T15">
        <v>41</v>
      </c>
    </row>
    <row r="16" spans="1:20" x14ac:dyDescent="0.45">
      <c r="A16">
        <v>15</v>
      </c>
      <c r="B16" t="str">
        <f t="shared" si="0"/>
        <v>CountDistinct.dfy-1</v>
      </c>
      <c r="C16" t="s">
        <v>301</v>
      </c>
      <c r="D16">
        <v>1</v>
      </c>
      <c r="E16">
        <v>-1</v>
      </c>
      <c r="F16">
        <v>7.0808999999999997</v>
      </c>
      <c r="G16">
        <v>0.27510000000000001</v>
      </c>
      <c r="H16">
        <v>7.0734000000000004</v>
      </c>
      <c r="I16">
        <v>-1</v>
      </c>
      <c r="J16">
        <v>-1</v>
      </c>
      <c r="K16">
        <v>-1</v>
      </c>
      <c r="L16">
        <f t="shared" si="1"/>
        <v>0</v>
      </c>
      <c r="M16">
        <f t="shared" si="2"/>
        <v>0</v>
      </c>
      <c r="N16">
        <f t="shared" si="3"/>
        <v>0</v>
      </c>
      <c r="O16">
        <f t="shared" si="4"/>
        <v>0</v>
      </c>
      <c r="P16">
        <f t="shared" si="5"/>
        <v>24</v>
      </c>
      <c r="Q16">
        <f>VLOOKUP(C16,Locs!A:C,3,0)</f>
        <v>39</v>
      </c>
      <c r="R16">
        <f>VLOOKUP(C16,Locs!A:F,6,0)</f>
        <v>5</v>
      </c>
      <c r="S16" t="s">
        <v>325</v>
      </c>
      <c r="T16">
        <v>24</v>
      </c>
    </row>
    <row r="17" spans="1:20" x14ac:dyDescent="0.45">
      <c r="A17">
        <v>16</v>
      </c>
      <c r="B17" t="str">
        <f t="shared" si="0"/>
        <v>CountDistinct.dfy-2</v>
      </c>
      <c r="C17" t="s">
        <v>301</v>
      </c>
      <c r="D17">
        <v>2</v>
      </c>
      <c r="E17">
        <v>-1</v>
      </c>
      <c r="F17">
        <v>6.7183000000000002</v>
      </c>
      <c r="G17">
        <v>0.40539999999999998</v>
      </c>
      <c r="H17">
        <v>6.7146999999999997</v>
      </c>
      <c r="I17">
        <v>-1</v>
      </c>
      <c r="J17">
        <v>-1</v>
      </c>
      <c r="K17">
        <v>-1</v>
      </c>
      <c r="L17">
        <f t="shared" si="1"/>
        <v>0</v>
      </c>
      <c r="M17">
        <f t="shared" si="2"/>
        <v>0</v>
      </c>
      <c r="N17">
        <f t="shared" si="3"/>
        <v>0</v>
      </c>
      <c r="O17">
        <f t="shared" si="4"/>
        <v>0</v>
      </c>
      <c r="P17">
        <f t="shared" si="5"/>
        <v>24</v>
      </c>
      <c r="Q17">
        <f>VLOOKUP(C17,Locs!A:C,3,0)</f>
        <v>39</v>
      </c>
      <c r="R17">
        <f>VLOOKUP(C17,Locs!A:F,6,0)</f>
        <v>5</v>
      </c>
      <c r="S17" t="s">
        <v>326</v>
      </c>
      <c r="T17">
        <v>24</v>
      </c>
    </row>
    <row r="18" spans="1:20" x14ac:dyDescent="0.45">
      <c r="A18">
        <v>17</v>
      </c>
      <c r="B18" t="str">
        <f t="shared" si="0"/>
        <v>CountDistinct.dfy-3</v>
      </c>
      <c r="C18" t="s">
        <v>301</v>
      </c>
      <c r="D18">
        <v>3</v>
      </c>
      <c r="E18">
        <v>-1</v>
      </c>
      <c r="F18">
        <v>7.1879</v>
      </c>
      <c r="G18">
        <v>0.39379999999999998</v>
      </c>
      <c r="H18">
        <v>7.1802000000000001</v>
      </c>
      <c r="I18">
        <v>-1</v>
      </c>
      <c r="J18">
        <v>-1</v>
      </c>
      <c r="K18">
        <v>-1</v>
      </c>
      <c r="L18">
        <f t="shared" si="1"/>
        <v>0</v>
      </c>
      <c r="M18">
        <f t="shared" si="2"/>
        <v>0</v>
      </c>
      <c r="N18">
        <f t="shared" si="3"/>
        <v>0</v>
      </c>
      <c r="O18">
        <f t="shared" si="4"/>
        <v>0</v>
      </c>
      <c r="P18">
        <f t="shared" si="5"/>
        <v>24</v>
      </c>
      <c r="Q18">
        <f>VLOOKUP(C18,Locs!A:C,3,0)</f>
        <v>39</v>
      </c>
      <c r="R18">
        <f>VLOOKUP(C18,Locs!A:F,6,0)</f>
        <v>5</v>
      </c>
      <c r="S18" t="s">
        <v>327</v>
      </c>
      <c r="T18">
        <v>24</v>
      </c>
    </row>
    <row r="19" spans="1:20" x14ac:dyDescent="0.45">
      <c r="A19">
        <v>18</v>
      </c>
      <c r="B19" t="str">
        <f t="shared" si="0"/>
        <v>CountDistinct.dfy-4</v>
      </c>
      <c r="C19" t="s">
        <v>301</v>
      </c>
      <c r="D19">
        <v>4</v>
      </c>
      <c r="E19">
        <v>-1</v>
      </c>
      <c r="F19">
        <v>10.2836</v>
      </c>
      <c r="G19">
        <v>0.44850000000000001</v>
      </c>
      <c r="H19">
        <v>10.270799999999999</v>
      </c>
      <c r="I19">
        <v>-1</v>
      </c>
      <c r="J19">
        <v>-1</v>
      </c>
      <c r="K19">
        <v>-1</v>
      </c>
      <c r="L19">
        <f t="shared" si="1"/>
        <v>0</v>
      </c>
      <c r="M19">
        <f t="shared" si="2"/>
        <v>0</v>
      </c>
      <c r="N19">
        <f t="shared" si="3"/>
        <v>0</v>
      </c>
      <c r="O19">
        <f t="shared" si="4"/>
        <v>0</v>
      </c>
      <c r="P19">
        <f t="shared" si="5"/>
        <v>25</v>
      </c>
      <c r="Q19">
        <f>VLOOKUP(C19,Locs!A:C,3,0)</f>
        <v>39</v>
      </c>
      <c r="R19">
        <f>VLOOKUP(C19,Locs!A:F,6,0)</f>
        <v>5</v>
      </c>
      <c r="S19" t="s">
        <v>762</v>
      </c>
      <c r="T19">
        <v>25</v>
      </c>
    </row>
    <row r="20" spans="1:20" x14ac:dyDescent="0.45">
      <c r="A20">
        <v>19</v>
      </c>
      <c r="B20" t="str">
        <f t="shared" si="0"/>
        <v>CountDistinct.dfy-5</v>
      </c>
      <c r="C20" t="s">
        <v>301</v>
      </c>
      <c r="D20">
        <v>5</v>
      </c>
      <c r="E20">
        <v>-1</v>
      </c>
      <c r="F20">
        <v>8.6615000000000002</v>
      </c>
      <c r="G20">
        <v>0.59350000000000003</v>
      </c>
      <c r="H20">
        <v>8.6547000000000001</v>
      </c>
      <c r="I20">
        <v>-1</v>
      </c>
      <c r="J20">
        <v>-1</v>
      </c>
      <c r="K20">
        <v>-1</v>
      </c>
      <c r="L20">
        <f t="shared" si="1"/>
        <v>0</v>
      </c>
      <c r="M20">
        <f t="shared" si="2"/>
        <v>0</v>
      </c>
      <c r="N20">
        <f t="shared" si="3"/>
        <v>0</v>
      </c>
      <c r="O20">
        <f t="shared" si="4"/>
        <v>0</v>
      </c>
      <c r="P20">
        <f t="shared" si="5"/>
        <v>24</v>
      </c>
      <c r="Q20">
        <f>VLOOKUP(C20,Locs!A:C,3,0)</f>
        <v>39</v>
      </c>
      <c r="R20">
        <f>VLOOKUP(C20,Locs!A:F,6,0)</f>
        <v>5</v>
      </c>
      <c r="S20" t="s">
        <v>874</v>
      </c>
      <c r="T20">
        <v>24</v>
      </c>
    </row>
    <row r="21" spans="1:20" x14ac:dyDescent="0.45">
      <c r="A21">
        <v>20</v>
      </c>
      <c r="B21" t="str">
        <f t="shared" si="0"/>
        <v>Div.dfy-1</v>
      </c>
      <c r="C21" t="s">
        <v>3</v>
      </c>
      <c r="D21">
        <v>1</v>
      </c>
      <c r="E21">
        <v>1</v>
      </c>
      <c r="F21">
        <v>6.6002000000000001</v>
      </c>
      <c r="G21">
        <v>1.0368999999999999</v>
      </c>
      <c r="H21">
        <v>6.5975999999999999</v>
      </c>
      <c r="I21">
        <v>1</v>
      </c>
      <c r="J21">
        <v>1</v>
      </c>
      <c r="K21">
        <v>1</v>
      </c>
      <c r="L21">
        <f t="shared" si="1"/>
        <v>3</v>
      </c>
      <c r="M21">
        <f t="shared" si="2"/>
        <v>1</v>
      </c>
      <c r="N21">
        <f t="shared" si="3"/>
        <v>1</v>
      </c>
      <c r="O21">
        <f t="shared" si="4"/>
        <v>1</v>
      </c>
      <c r="P21">
        <f t="shared" si="5"/>
        <v>20</v>
      </c>
      <c r="Q21">
        <f>VLOOKUP(C21,Locs!A:C,3,0)</f>
        <v>18</v>
      </c>
      <c r="R21">
        <f>VLOOKUP(C21,Locs!A:F,6,0)</f>
        <v>0</v>
      </c>
      <c r="S21" t="s">
        <v>328</v>
      </c>
      <c r="T21">
        <v>20</v>
      </c>
    </row>
    <row r="22" spans="1:20" x14ac:dyDescent="0.45">
      <c r="A22">
        <v>21</v>
      </c>
      <c r="B22" t="str">
        <f t="shared" si="0"/>
        <v>Div.dfy-2</v>
      </c>
      <c r="C22" t="s">
        <v>3</v>
      </c>
      <c r="D22">
        <v>2</v>
      </c>
      <c r="E22">
        <v>1</v>
      </c>
      <c r="F22">
        <v>6.3849</v>
      </c>
      <c r="G22">
        <v>1.1196999999999999</v>
      </c>
      <c r="H22">
        <v>6.3784000000000001</v>
      </c>
      <c r="I22">
        <v>1</v>
      </c>
      <c r="J22">
        <v>1</v>
      </c>
      <c r="K22">
        <v>1</v>
      </c>
      <c r="L22">
        <f t="shared" si="1"/>
        <v>3</v>
      </c>
      <c r="M22">
        <f t="shared" si="2"/>
        <v>1</v>
      </c>
      <c r="N22">
        <f t="shared" si="3"/>
        <v>1</v>
      </c>
      <c r="O22">
        <f t="shared" si="4"/>
        <v>1</v>
      </c>
      <c r="P22">
        <f t="shared" si="5"/>
        <v>20</v>
      </c>
      <c r="Q22">
        <f>VLOOKUP(C22,Locs!A:C,3,0)</f>
        <v>18</v>
      </c>
      <c r="R22">
        <f>VLOOKUP(C22,Locs!A:F,6,0)</f>
        <v>0</v>
      </c>
      <c r="S22" t="s">
        <v>329</v>
      </c>
      <c r="T22">
        <v>20</v>
      </c>
    </row>
    <row r="23" spans="1:20" x14ac:dyDescent="0.45">
      <c r="A23">
        <v>22</v>
      </c>
      <c r="B23" t="str">
        <f t="shared" si="0"/>
        <v>Div.dfy-3</v>
      </c>
      <c r="C23" t="s">
        <v>3</v>
      </c>
      <c r="D23">
        <v>3</v>
      </c>
      <c r="E23">
        <v>1</v>
      </c>
      <c r="F23">
        <v>6.7405999999999997</v>
      </c>
      <c r="G23">
        <v>1.2198</v>
      </c>
      <c r="H23">
        <v>6.7310999999999996</v>
      </c>
      <c r="I23">
        <v>1</v>
      </c>
      <c r="J23">
        <v>1</v>
      </c>
      <c r="K23">
        <v>1</v>
      </c>
      <c r="L23">
        <f t="shared" si="1"/>
        <v>3</v>
      </c>
      <c r="M23">
        <f t="shared" si="2"/>
        <v>1</v>
      </c>
      <c r="N23">
        <f t="shared" si="3"/>
        <v>1</v>
      </c>
      <c r="O23">
        <f t="shared" si="4"/>
        <v>1</v>
      </c>
      <c r="P23">
        <f t="shared" si="5"/>
        <v>20</v>
      </c>
      <c r="Q23">
        <f>VLOOKUP(C23,Locs!A:C,3,0)</f>
        <v>18</v>
      </c>
      <c r="R23">
        <f>VLOOKUP(C23,Locs!A:F,6,0)</f>
        <v>0</v>
      </c>
      <c r="S23" t="s">
        <v>330</v>
      </c>
      <c r="T23">
        <v>20</v>
      </c>
    </row>
    <row r="24" spans="1:20" x14ac:dyDescent="0.45">
      <c r="A24">
        <v>23</v>
      </c>
      <c r="B24" t="str">
        <f t="shared" si="0"/>
        <v>Factorial.dfy-1</v>
      </c>
      <c r="C24" t="s">
        <v>181</v>
      </c>
      <c r="D24">
        <v>1</v>
      </c>
      <c r="E24">
        <v>1</v>
      </c>
      <c r="F24">
        <v>6.6790000000000003</v>
      </c>
      <c r="G24">
        <v>1.2522</v>
      </c>
      <c r="H24">
        <v>6.6753</v>
      </c>
      <c r="I24">
        <v>1</v>
      </c>
      <c r="J24">
        <v>1</v>
      </c>
      <c r="K24">
        <v>1</v>
      </c>
      <c r="L24">
        <f t="shared" si="1"/>
        <v>3</v>
      </c>
      <c r="M24">
        <f t="shared" si="2"/>
        <v>1</v>
      </c>
      <c r="N24">
        <f t="shared" si="3"/>
        <v>1</v>
      </c>
      <c r="O24">
        <f t="shared" si="4"/>
        <v>1</v>
      </c>
      <c r="P24">
        <f t="shared" si="5"/>
        <v>22</v>
      </c>
      <c r="Q24">
        <f>VLOOKUP(C24,Locs!A:C,3,0)</f>
        <v>21</v>
      </c>
      <c r="R24">
        <f>VLOOKUP(C24,Locs!A:F,6,0)</f>
        <v>0</v>
      </c>
      <c r="S24" t="s">
        <v>331</v>
      </c>
      <c r="T24">
        <v>22</v>
      </c>
    </row>
    <row r="25" spans="1:20" x14ac:dyDescent="0.45">
      <c r="A25">
        <v>24</v>
      </c>
      <c r="B25" t="str">
        <f t="shared" si="0"/>
        <v>Factorial.dfy-2</v>
      </c>
      <c r="C25" t="s">
        <v>181</v>
      </c>
      <c r="D25">
        <v>2</v>
      </c>
      <c r="E25">
        <v>1</v>
      </c>
      <c r="F25">
        <v>6.7301000000000002</v>
      </c>
      <c r="G25">
        <v>1.1687000000000001</v>
      </c>
      <c r="H25">
        <v>6.7270000000000003</v>
      </c>
      <c r="I25">
        <v>1</v>
      </c>
      <c r="J25">
        <v>1</v>
      </c>
      <c r="K25">
        <v>1</v>
      </c>
      <c r="L25">
        <f t="shared" si="1"/>
        <v>3</v>
      </c>
      <c r="M25">
        <f t="shared" si="2"/>
        <v>1</v>
      </c>
      <c r="N25">
        <f t="shared" si="3"/>
        <v>1</v>
      </c>
      <c r="O25">
        <f t="shared" si="4"/>
        <v>1</v>
      </c>
      <c r="P25">
        <f t="shared" si="5"/>
        <v>22</v>
      </c>
      <c r="Q25">
        <f>VLOOKUP(C25,Locs!A:C,3,0)</f>
        <v>21</v>
      </c>
      <c r="R25">
        <f>VLOOKUP(C25,Locs!A:F,6,0)</f>
        <v>0</v>
      </c>
      <c r="S25" t="s">
        <v>332</v>
      </c>
      <c r="T25">
        <v>22</v>
      </c>
    </row>
    <row r="26" spans="1:20" x14ac:dyDescent="0.45">
      <c r="A26">
        <v>25</v>
      </c>
      <c r="B26" t="str">
        <f t="shared" si="0"/>
        <v>Factorial.dfy-3</v>
      </c>
      <c r="C26" t="s">
        <v>181</v>
      </c>
      <c r="D26">
        <v>3</v>
      </c>
      <c r="E26">
        <v>1</v>
      </c>
      <c r="F26">
        <v>7.0890000000000004</v>
      </c>
      <c r="G26">
        <v>1.2602</v>
      </c>
      <c r="H26">
        <v>7.0854999999999997</v>
      </c>
      <c r="I26">
        <v>1</v>
      </c>
      <c r="J26">
        <v>1</v>
      </c>
      <c r="K26">
        <v>1</v>
      </c>
      <c r="L26">
        <f t="shared" si="1"/>
        <v>3</v>
      </c>
      <c r="M26">
        <f t="shared" si="2"/>
        <v>1</v>
      </c>
      <c r="N26">
        <f t="shared" si="3"/>
        <v>1</v>
      </c>
      <c r="O26">
        <f t="shared" si="4"/>
        <v>1</v>
      </c>
      <c r="P26">
        <f t="shared" si="5"/>
        <v>22</v>
      </c>
      <c r="Q26">
        <f>VLOOKUP(C26,Locs!A:C,3,0)</f>
        <v>21</v>
      </c>
      <c r="R26">
        <f>VLOOKUP(C26,Locs!A:F,6,0)</f>
        <v>0</v>
      </c>
      <c r="S26" t="s">
        <v>333</v>
      </c>
      <c r="T26">
        <v>22</v>
      </c>
    </row>
    <row r="27" spans="1:20" x14ac:dyDescent="0.45">
      <c r="A27">
        <v>26</v>
      </c>
      <c r="B27" t="str">
        <f t="shared" si="0"/>
        <v>FastExponentiation.dfy-1</v>
      </c>
      <c r="C27" t="s">
        <v>193</v>
      </c>
      <c r="D27">
        <v>1</v>
      </c>
      <c r="E27">
        <v>-1</v>
      </c>
      <c r="F27">
        <v>8.3059999999999992</v>
      </c>
      <c r="G27">
        <v>0.41310000000000002</v>
      </c>
      <c r="H27">
        <v>8.2971000000000004</v>
      </c>
      <c r="I27">
        <v>-1</v>
      </c>
      <c r="J27">
        <v>-1</v>
      </c>
      <c r="K27">
        <v>-1</v>
      </c>
      <c r="L27">
        <f t="shared" si="1"/>
        <v>0</v>
      </c>
      <c r="M27">
        <f t="shared" si="2"/>
        <v>0</v>
      </c>
      <c r="N27">
        <f t="shared" si="3"/>
        <v>0</v>
      </c>
      <c r="O27">
        <f t="shared" si="4"/>
        <v>0</v>
      </c>
      <c r="P27">
        <f t="shared" si="5"/>
        <v>24</v>
      </c>
      <c r="Q27">
        <f>VLOOKUP(C27,Locs!A:C,3,0)</f>
        <v>38</v>
      </c>
      <c r="R27">
        <f>VLOOKUP(C27,Locs!A:F,6,0)</f>
        <v>3</v>
      </c>
      <c r="S27" t="s">
        <v>334</v>
      </c>
      <c r="T27">
        <v>24</v>
      </c>
    </row>
    <row r="28" spans="1:20" x14ac:dyDescent="0.45">
      <c r="A28">
        <v>27</v>
      </c>
      <c r="B28" t="str">
        <f t="shared" si="0"/>
        <v>FastExponentiation.dfy-2</v>
      </c>
      <c r="C28" t="s">
        <v>193</v>
      </c>
      <c r="D28">
        <v>2</v>
      </c>
      <c r="E28">
        <v>-1</v>
      </c>
      <c r="F28">
        <v>8.2904</v>
      </c>
      <c r="G28">
        <v>0.63470000000000004</v>
      </c>
      <c r="H28">
        <v>8.2856000000000005</v>
      </c>
      <c r="I28">
        <v>-1</v>
      </c>
      <c r="J28">
        <v>-1</v>
      </c>
      <c r="K28">
        <v>-1</v>
      </c>
      <c r="L28">
        <f t="shared" si="1"/>
        <v>0</v>
      </c>
      <c r="M28">
        <f t="shared" si="2"/>
        <v>0</v>
      </c>
      <c r="N28">
        <f t="shared" si="3"/>
        <v>0</v>
      </c>
      <c r="O28">
        <f t="shared" si="4"/>
        <v>0</v>
      </c>
      <c r="P28">
        <f t="shared" si="5"/>
        <v>24</v>
      </c>
      <c r="Q28">
        <f>VLOOKUP(C28,Locs!A:C,3,0)</f>
        <v>38</v>
      </c>
      <c r="R28">
        <f>VLOOKUP(C28,Locs!A:F,6,0)</f>
        <v>3</v>
      </c>
      <c r="S28" t="s">
        <v>335</v>
      </c>
      <c r="T28">
        <v>24</v>
      </c>
    </row>
    <row r="29" spans="1:20" x14ac:dyDescent="0.45">
      <c r="A29">
        <v>28</v>
      </c>
      <c r="B29" t="str">
        <f t="shared" si="0"/>
        <v>FastExponentiation.dfy-3</v>
      </c>
      <c r="C29" t="s">
        <v>193</v>
      </c>
      <c r="D29">
        <v>3</v>
      </c>
      <c r="E29">
        <v>-1</v>
      </c>
      <c r="F29">
        <v>8.6888000000000005</v>
      </c>
      <c r="G29">
        <v>0.63529999999999998</v>
      </c>
      <c r="H29">
        <v>8.6829999999999998</v>
      </c>
      <c r="I29">
        <v>-1</v>
      </c>
      <c r="J29">
        <v>-1</v>
      </c>
      <c r="K29">
        <v>-1</v>
      </c>
      <c r="L29">
        <f t="shared" si="1"/>
        <v>0</v>
      </c>
      <c r="M29">
        <f t="shared" si="2"/>
        <v>0</v>
      </c>
      <c r="N29">
        <f t="shared" si="3"/>
        <v>0</v>
      </c>
      <c r="O29">
        <f t="shared" si="4"/>
        <v>0</v>
      </c>
      <c r="P29">
        <f t="shared" si="5"/>
        <v>24</v>
      </c>
      <c r="Q29">
        <f>VLOOKUP(C29,Locs!A:C,3,0)</f>
        <v>38</v>
      </c>
      <c r="R29">
        <f>VLOOKUP(C29,Locs!A:F,6,0)</f>
        <v>3</v>
      </c>
      <c r="S29" t="s">
        <v>336</v>
      </c>
      <c r="T29">
        <v>24</v>
      </c>
    </row>
    <row r="30" spans="1:20" x14ac:dyDescent="0.45">
      <c r="A30">
        <v>29</v>
      </c>
      <c r="B30" t="str">
        <f t="shared" si="0"/>
        <v>FastExponentiation.dfy-4</v>
      </c>
      <c r="C30" t="s">
        <v>193</v>
      </c>
      <c r="D30">
        <v>4</v>
      </c>
      <c r="E30">
        <v>-1</v>
      </c>
      <c r="F30">
        <v>10.1157</v>
      </c>
      <c r="G30">
        <v>0.63939999999999997</v>
      </c>
      <c r="H30">
        <v>10.1122</v>
      </c>
      <c r="I30">
        <v>-1</v>
      </c>
      <c r="J30">
        <v>-1</v>
      </c>
      <c r="K30">
        <v>-1</v>
      </c>
      <c r="L30">
        <f t="shared" si="1"/>
        <v>0</v>
      </c>
      <c r="M30">
        <f t="shared" si="2"/>
        <v>0</v>
      </c>
      <c r="N30">
        <f t="shared" si="3"/>
        <v>0</v>
      </c>
      <c r="O30">
        <f t="shared" si="4"/>
        <v>0</v>
      </c>
      <c r="P30">
        <f t="shared" si="5"/>
        <v>24</v>
      </c>
      <c r="Q30">
        <f>VLOOKUP(C30,Locs!A:C,3,0)</f>
        <v>38</v>
      </c>
      <c r="R30">
        <f>VLOOKUP(C30,Locs!A:F,6,0)</f>
        <v>3</v>
      </c>
      <c r="S30" t="s">
        <v>763</v>
      </c>
      <c r="T30">
        <v>24</v>
      </c>
    </row>
    <row r="31" spans="1:20" x14ac:dyDescent="0.45">
      <c r="A31">
        <v>30</v>
      </c>
      <c r="B31" t="str">
        <f t="shared" si="0"/>
        <v>FastExponentiation.dfy-5</v>
      </c>
      <c r="C31" t="s">
        <v>193</v>
      </c>
      <c r="D31">
        <v>5</v>
      </c>
      <c r="E31">
        <v>-1</v>
      </c>
      <c r="F31">
        <v>73.141499999999994</v>
      </c>
      <c r="G31">
        <v>0.61990000000000001</v>
      </c>
      <c r="H31">
        <v>73.137200000000007</v>
      </c>
      <c r="I31">
        <v>-1</v>
      </c>
      <c r="J31">
        <v>-1</v>
      </c>
      <c r="K31">
        <v>-1</v>
      </c>
      <c r="L31">
        <f t="shared" si="1"/>
        <v>0</v>
      </c>
      <c r="M31">
        <f t="shared" si="2"/>
        <v>0</v>
      </c>
      <c r="N31">
        <f t="shared" si="3"/>
        <v>0</v>
      </c>
      <c r="O31">
        <f t="shared" si="4"/>
        <v>0</v>
      </c>
      <c r="P31">
        <f t="shared" si="5"/>
        <v>24</v>
      </c>
      <c r="Q31">
        <f>VLOOKUP(C31,Locs!A:C,3,0)</f>
        <v>38</v>
      </c>
      <c r="R31">
        <f>VLOOKUP(C31,Locs!A:F,6,0)</f>
        <v>3</v>
      </c>
      <c r="S31" t="s">
        <v>880</v>
      </c>
      <c r="T31">
        <v>24</v>
      </c>
    </row>
    <row r="32" spans="1:20" x14ac:dyDescent="0.45">
      <c r="A32">
        <v>26</v>
      </c>
      <c r="B32" t="str">
        <f t="shared" si="0"/>
        <v>FastModularExponentiation.dfy-1</v>
      </c>
      <c r="C32" t="s">
        <v>208</v>
      </c>
      <c r="D32">
        <v>1</v>
      </c>
      <c r="E32">
        <v>0</v>
      </c>
      <c r="F32">
        <v>19.0047</v>
      </c>
      <c r="G32">
        <v>62.262099999999997</v>
      </c>
      <c r="H32">
        <v>19.000699999999998</v>
      </c>
      <c r="I32">
        <v>-1</v>
      </c>
      <c r="J32">
        <v>0</v>
      </c>
      <c r="K32">
        <v>0</v>
      </c>
      <c r="L32">
        <f t="shared" si="1"/>
        <v>0</v>
      </c>
      <c r="M32">
        <f t="shared" si="2"/>
        <v>0</v>
      </c>
      <c r="N32">
        <f t="shared" si="3"/>
        <v>0</v>
      </c>
      <c r="O32">
        <f t="shared" si="4"/>
        <v>0</v>
      </c>
      <c r="P32">
        <f t="shared" si="5"/>
        <v>65</v>
      </c>
      <c r="Q32">
        <f>VLOOKUP(C32,Locs!A:C,3,0)</f>
        <v>104</v>
      </c>
      <c r="R32">
        <f>VLOOKUP(C32,Locs!A:F,6,0)</f>
        <v>12</v>
      </c>
      <c r="S32" t="s">
        <v>337</v>
      </c>
      <c r="T32">
        <v>65</v>
      </c>
    </row>
    <row r="33" spans="1:20" x14ac:dyDescent="0.45">
      <c r="A33">
        <v>27</v>
      </c>
      <c r="B33" t="str">
        <f t="shared" si="0"/>
        <v>FastModularExponentiation.dfy-2</v>
      </c>
      <c r="C33" t="s">
        <v>208</v>
      </c>
      <c r="D33">
        <v>2</v>
      </c>
      <c r="E33">
        <v>-1</v>
      </c>
      <c r="F33">
        <v>19.2546</v>
      </c>
      <c r="G33">
        <v>0.56920000000000004</v>
      </c>
      <c r="H33">
        <v>19.252199999999998</v>
      </c>
      <c r="I33">
        <v>-1</v>
      </c>
      <c r="J33">
        <v>-1</v>
      </c>
      <c r="K33">
        <v>-1</v>
      </c>
      <c r="L33">
        <f t="shared" si="1"/>
        <v>0</v>
      </c>
      <c r="M33">
        <f t="shared" si="2"/>
        <v>0</v>
      </c>
      <c r="N33">
        <f t="shared" si="3"/>
        <v>0</v>
      </c>
      <c r="O33">
        <f t="shared" si="4"/>
        <v>0</v>
      </c>
      <c r="P33">
        <f t="shared" si="5"/>
        <v>61</v>
      </c>
      <c r="Q33">
        <f>VLOOKUP(C33,Locs!A:C,3,0)</f>
        <v>104</v>
      </c>
      <c r="R33">
        <f>VLOOKUP(C33,Locs!A:F,6,0)</f>
        <v>12</v>
      </c>
      <c r="S33" t="s">
        <v>338</v>
      </c>
      <c r="T33">
        <v>61</v>
      </c>
    </row>
    <row r="34" spans="1:20" x14ac:dyDescent="0.45">
      <c r="A34">
        <v>28</v>
      </c>
      <c r="B34" t="str">
        <f t="shared" si="0"/>
        <v>FastModularExponentiation.dfy-3</v>
      </c>
      <c r="C34" t="s">
        <v>208</v>
      </c>
      <c r="D34">
        <v>3</v>
      </c>
      <c r="E34">
        <v>-1</v>
      </c>
      <c r="F34">
        <v>17.925000000000001</v>
      </c>
      <c r="G34">
        <v>0.60799999999999998</v>
      </c>
      <c r="H34">
        <v>17.921900000000001</v>
      </c>
      <c r="I34">
        <v>-1</v>
      </c>
      <c r="J34">
        <v>-1</v>
      </c>
      <c r="K34">
        <v>-1</v>
      </c>
      <c r="L34">
        <f t="shared" si="1"/>
        <v>0</v>
      </c>
      <c r="M34">
        <f t="shared" si="2"/>
        <v>0</v>
      </c>
      <c r="N34">
        <f t="shared" si="3"/>
        <v>0</v>
      </c>
      <c r="O34">
        <f t="shared" si="4"/>
        <v>0</v>
      </c>
      <c r="P34">
        <f t="shared" si="5"/>
        <v>61</v>
      </c>
      <c r="Q34">
        <f>VLOOKUP(C34,Locs!A:C,3,0)</f>
        <v>104</v>
      </c>
      <c r="R34">
        <f>VLOOKUP(C34,Locs!A:F,6,0)</f>
        <v>12</v>
      </c>
      <c r="S34" t="s">
        <v>339</v>
      </c>
      <c r="T34">
        <v>61</v>
      </c>
    </row>
    <row r="35" spans="1:20" x14ac:dyDescent="0.45">
      <c r="A35">
        <v>29</v>
      </c>
      <c r="B35" t="str">
        <f t="shared" si="0"/>
        <v>FastModularExponentiation.dfy-4</v>
      </c>
      <c r="C35" t="s">
        <v>208</v>
      </c>
      <c r="D35">
        <v>4</v>
      </c>
      <c r="E35">
        <v>-1</v>
      </c>
      <c r="F35">
        <v>23.817299999999999</v>
      </c>
      <c r="G35">
        <v>0.3911</v>
      </c>
      <c r="H35">
        <v>23.788799999999998</v>
      </c>
      <c r="I35">
        <v>-1</v>
      </c>
      <c r="J35">
        <v>-1</v>
      </c>
      <c r="K35">
        <v>-1</v>
      </c>
      <c r="L35">
        <f t="shared" si="1"/>
        <v>0</v>
      </c>
      <c r="M35">
        <f t="shared" si="2"/>
        <v>0</v>
      </c>
      <c r="N35">
        <f t="shared" si="3"/>
        <v>0</v>
      </c>
      <c r="O35">
        <f t="shared" si="4"/>
        <v>0</v>
      </c>
      <c r="P35">
        <f t="shared" si="5"/>
        <v>61</v>
      </c>
      <c r="Q35">
        <f>VLOOKUP(C35,Locs!A:C,3,0)</f>
        <v>104</v>
      </c>
      <c r="R35">
        <f>VLOOKUP(C35,Locs!A:F,6,0)</f>
        <v>12</v>
      </c>
      <c r="S35" t="s">
        <v>680</v>
      </c>
      <c r="T35">
        <v>61</v>
      </c>
    </row>
    <row r="36" spans="1:20" x14ac:dyDescent="0.45">
      <c r="A36">
        <v>30</v>
      </c>
      <c r="B36" t="str">
        <f t="shared" si="0"/>
        <v>FastModularExponentiation.dfy-5</v>
      </c>
      <c r="C36" t="s">
        <v>208</v>
      </c>
      <c r="D36">
        <v>5</v>
      </c>
      <c r="E36">
        <v>-1</v>
      </c>
      <c r="F36">
        <v>24.215599999999998</v>
      </c>
      <c r="G36">
        <v>0.59940000000000004</v>
      </c>
      <c r="H36">
        <v>24.213000000000001</v>
      </c>
      <c r="I36">
        <v>-1</v>
      </c>
      <c r="J36">
        <v>-1</v>
      </c>
      <c r="K36">
        <v>-1</v>
      </c>
      <c r="L36">
        <f t="shared" si="1"/>
        <v>0</v>
      </c>
      <c r="M36">
        <f t="shared" si="2"/>
        <v>0</v>
      </c>
      <c r="N36">
        <f t="shared" si="3"/>
        <v>0</v>
      </c>
      <c r="O36">
        <f t="shared" si="4"/>
        <v>0</v>
      </c>
      <c r="P36">
        <f t="shared" si="5"/>
        <v>62</v>
      </c>
      <c r="Q36">
        <f>VLOOKUP(C36,Locs!A:C,3,0)</f>
        <v>104</v>
      </c>
      <c r="R36">
        <f>VLOOKUP(C36,Locs!A:F,6,0)</f>
        <v>12</v>
      </c>
      <c r="S36" t="s">
        <v>681</v>
      </c>
      <c r="T36">
        <v>62</v>
      </c>
    </row>
    <row r="37" spans="1:20" x14ac:dyDescent="0.45">
      <c r="A37">
        <v>31</v>
      </c>
      <c r="B37" t="str">
        <f t="shared" si="0"/>
        <v>Fibonacci.dfy-1</v>
      </c>
      <c r="C37" t="s">
        <v>4</v>
      </c>
      <c r="D37">
        <v>1</v>
      </c>
      <c r="E37">
        <v>1</v>
      </c>
      <c r="F37">
        <v>7.6806999999999999</v>
      </c>
      <c r="G37">
        <v>1.3038000000000001</v>
      </c>
      <c r="H37">
        <v>7.6767000000000003</v>
      </c>
      <c r="I37">
        <v>1</v>
      </c>
      <c r="J37">
        <v>1</v>
      </c>
      <c r="K37">
        <v>1</v>
      </c>
      <c r="L37">
        <f t="shared" si="1"/>
        <v>3</v>
      </c>
      <c r="M37">
        <f t="shared" si="2"/>
        <v>1</v>
      </c>
      <c r="N37">
        <f t="shared" si="3"/>
        <v>1</v>
      </c>
      <c r="O37">
        <f t="shared" si="4"/>
        <v>1</v>
      </c>
      <c r="P37">
        <f t="shared" si="5"/>
        <v>30</v>
      </c>
      <c r="Q37">
        <f>VLOOKUP(C37,Locs!A:C,3,0)</f>
        <v>25</v>
      </c>
      <c r="R37">
        <f>VLOOKUP(C37,Locs!A:F,6,0)</f>
        <v>0</v>
      </c>
      <c r="S37" t="s">
        <v>340</v>
      </c>
      <c r="T37">
        <v>30</v>
      </c>
    </row>
    <row r="38" spans="1:20" x14ac:dyDescent="0.45">
      <c r="A38">
        <v>32</v>
      </c>
      <c r="B38" t="str">
        <f t="shared" si="0"/>
        <v>Fibonacci.dfy-2</v>
      </c>
      <c r="C38" t="s">
        <v>4</v>
      </c>
      <c r="D38">
        <v>2</v>
      </c>
      <c r="E38">
        <v>1</v>
      </c>
      <c r="F38">
        <v>7.9114000000000004</v>
      </c>
      <c r="G38">
        <v>1.3002</v>
      </c>
      <c r="H38">
        <v>7.9023000000000003</v>
      </c>
      <c r="I38">
        <v>1</v>
      </c>
      <c r="J38">
        <v>1</v>
      </c>
      <c r="K38">
        <v>1</v>
      </c>
      <c r="L38">
        <f t="shared" si="1"/>
        <v>3</v>
      </c>
      <c r="M38">
        <f t="shared" si="2"/>
        <v>1</v>
      </c>
      <c r="N38">
        <f t="shared" si="3"/>
        <v>1</v>
      </c>
      <c r="O38">
        <f t="shared" si="4"/>
        <v>1</v>
      </c>
      <c r="P38">
        <f t="shared" si="5"/>
        <v>29</v>
      </c>
      <c r="Q38">
        <f>VLOOKUP(C38,Locs!A:C,3,0)</f>
        <v>25</v>
      </c>
      <c r="R38">
        <f>VLOOKUP(C38,Locs!A:F,6,0)</f>
        <v>0</v>
      </c>
      <c r="S38" t="s">
        <v>341</v>
      </c>
      <c r="T38">
        <v>29</v>
      </c>
    </row>
    <row r="39" spans="1:20" x14ac:dyDescent="0.45">
      <c r="A39">
        <v>33</v>
      </c>
      <c r="B39" t="str">
        <f t="shared" si="0"/>
        <v>Fibonacci.dfy-3</v>
      </c>
      <c r="C39" t="s">
        <v>4</v>
      </c>
      <c r="D39">
        <v>3</v>
      </c>
      <c r="E39">
        <v>1</v>
      </c>
      <c r="F39">
        <v>9.3369999999999997</v>
      </c>
      <c r="G39">
        <v>1.2622</v>
      </c>
      <c r="H39">
        <v>9.3343000000000007</v>
      </c>
      <c r="I39">
        <v>1</v>
      </c>
      <c r="J39">
        <v>1</v>
      </c>
      <c r="K39">
        <v>1</v>
      </c>
      <c r="L39">
        <f t="shared" si="1"/>
        <v>3</v>
      </c>
      <c r="M39">
        <f t="shared" si="2"/>
        <v>1</v>
      </c>
      <c r="N39">
        <f t="shared" si="3"/>
        <v>1</v>
      </c>
      <c r="O39">
        <f t="shared" si="4"/>
        <v>1</v>
      </c>
      <c r="P39">
        <f t="shared" si="5"/>
        <v>29</v>
      </c>
      <c r="Q39">
        <f>VLOOKUP(C39,Locs!A:C,3,0)</f>
        <v>25</v>
      </c>
      <c r="R39">
        <f>VLOOKUP(C39,Locs!A:F,6,0)</f>
        <v>0</v>
      </c>
      <c r="S39" t="s">
        <v>342</v>
      </c>
      <c r="T39">
        <v>29</v>
      </c>
    </row>
    <row r="40" spans="1:20" x14ac:dyDescent="0.45">
      <c r="A40">
        <v>34</v>
      </c>
      <c r="B40" t="str">
        <f t="shared" si="0"/>
        <v>FindMax.dfy-1</v>
      </c>
      <c r="C40" t="s">
        <v>5</v>
      </c>
      <c r="D40">
        <v>1</v>
      </c>
      <c r="E40">
        <v>1</v>
      </c>
      <c r="F40">
        <v>9.5663999999999998</v>
      </c>
      <c r="G40">
        <v>1.3362000000000001</v>
      </c>
      <c r="H40">
        <v>9.5564999999999998</v>
      </c>
      <c r="I40">
        <v>1</v>
      </c>
      <c r="J40">
        <v>1</v>
      </c>
      <c r="K40">
        <v>1</v>
      </c>
      <c r="L40">
        <f t="shared" si="1"/>
        <v>3</v>
      </c>
      <c r="M40">
        <f t="shared" si="2"/>
        <v>1</v>
      </c>
      <c r="N40">
        <f t="shared" si="3"/>
        <v>1</v>
      </c>
      <c r="O40">
        <f t="shared" si="4"/>
        <v>1</v>
      </c>
      <c r="P40">
        <f t="shared" si="5"/>
        <v>29</v>
      </c>
      <c r="Q40">
        <f>VLOOKUP(C40,Locs!A:C,3,0)</f>
        <v>29</v>
      </c>
      <c r="R40">
        <f>VLOOKUP(C40,Locs!A:F,6,0)</f>
        <v>1</v>
      </c>
      <c r="S40" t="s">
        <v>343</v>
      </c>
      <c r="T40">
        <v>29</v>
      </c>
    </row>
    <row r="41" spans="1:20" x14ac:dyDescent="0.45">
      <c r="A41">
        <v>35</v>
      </c>
      <c r="B41" t="str">
        <f t="shared" si="0"/>
        <v>FindMax.dfy-2</v>
      </c>
      <c r="C41" t="s">
        <v>5</v>
      </c>
      <c r="D41">
        <v>2</v>
      </c>
      <c r="E41">
        <v>1</v>
      </c>
      <c r="F41">
        <v>9.9159000000000006</v>
      </c>
      <c r="G41">
        <v>1.3809</v>
      </c>
      <c r="H41">
        <v>9.9130000000000003</v>
      </c>
      <c r="I41">
        <v>1</v>
      </c>
      <c r="J41">
        <v>1</v>
      </c>
      <c r="K41">
        <v>1</v>
      </c>
      <c r="L41">
        <f t="shared" si="1"/>
        <v>3</v>
      </c>
      <c r="M41">
        <f t="shared" si="2"/>
        <v>1</v>
      </c>
      <c r="N41">
        <f t="shared" si="3"/>
        <v>1</v>
      </c>
      <c r="O41">
        <f t="shared" si="4"/>
        <v>1</v>
      </c>
      <c r="P41">
        <f t="shared" si="5"/>
        <v>29</v>
      </c>
      <c r="Q41">
        <f>VLOOKUP(C41,Locs!A:C,3,0)</f>
        <v>29</v>
      </c>
      <c r="R41">
        <f>VLOOKUP(C41,Locs!A:F,6,0)</f>
        <v>1</v>
      </c>
      <c r="S41" t="s">
        <v>344</v>
      </c>
      <c r="T41">
        <v>29</v>
      </c>
    </row>
    <row r="42" spans="1:20" x14ac:dyDescent="0.45">
      <c r="A42">
        <v>36</v>
      </c>
      <c r="B42" t="str">
        <f t="shared" si="0"/>
        <v>FindMax.dfy-3</v>
      </c>
      <c r="C42" t="s">
        <v>5</v>
      </c>
      <c r="D42">
        <v>3</v>
      </c>
      <c r="E42">
        <v>1</v>
      </c>
      <c r="F42">
        <v>10.8498</v>
      </c>
      <c r="G42">
        <v>2.0886999999999998</v>
      </c>
      <c r="H42">
        <v>10.841100000000001</v>
      </c>
      <c r="I42">
        <v>1</v>
      </c>
      <c r="J42">
        <v>1</v>
      </c>
      <c r="K42">
        <v>1</v>
      </c>
      <c r="L42">
        <f t="shared" si="1"/>
        <v>3</v>
      </c>
      <c r="M42">
        <f t="shared" si="2"/>
        <v>1</v>
      </c>
      <c r="N42">
        <f t="shared" si="3"/>
        <v>1</v>
      </c>
      <c r="O42">
        <f t="shared" si="4"/>
        <v>1</v>
      </c>
      <c r="P42">
        <f t="shared" si="5"/>
        <v>29</v>
      </c>
      <c r="Q42">
        <f>VLOOKUP(C42,Locs!A:C,3,0)</f>
        <v>29</v>
      </c>
      <c r="R42">
        <f>VLOOKUP(C42,Locs!A:F,6,0)</f>
        <v>1</v>
      </c>
      <c r="S42" t="s">
        <v>345</v>
      </c>
      <c r="T42">
        <v>29</v>
      </c>
    </row>
    <row r="43" spans="1:20" x14ac:dyDescent="0.45">
      <c r="A43">
        <v>37</v>
      </c>
      <c r="B43" t="str">
        <f t="shared" si="0"/>
        <v>InsertionSort.dfy-1</v>
      </c>
      <c r="C43" t="s">
        <v>6</v>
      </c>
      <c r="D43">
        <v>1</v>
      </c>
      <c r="E43">
        <v>0</v>
      </c>
      <c r="F43">
        <v>13.4514</v>
      </c>
      <c r="G43">
        <v>3.859</v>
      </c>
      <c r="H43">
        <v>13.4466</v>
      </c>
      <c r="I43">
        <v>-1</v>
      </c>
      <c r="J43">
        <v>0</v>
      </c>
      <c r="K43">
        <v>0</v>
      </c>
      <c r="L43">
        <f t="shared" si="1"/>
        <v>0</v>
      </c>
      <c r="M43">
        <f t="shared" si="2"/>
        <v>0</v>
      </c>
      <c r="N43">
        <f t="shared" si="3"/>
        <v>0</v>
      </c>
      <c r="O43">
        <f t="shared" si="4"/>
        <v>0</v>
      </c>
      <c r="P43">
        <f t="shared" si="5"/>
        <v>44</v>
      </c>
      <c r="Q43">
        <f>VLOOKUP(C43,Locs!A:C,3,0)</f>
        <v>57</v>
      </c>
      <c r="R43">
        <f>VLOOKUP(C43,Locs!A:F,6,0)</f>
        <v>5</v>
      </c>
      <c r="S43" t="s">
        <v>346</v>
      </c>
      <c r="T43">
        <v>44</v>
      </c>
    </row>
    <row r="44" spans="1:20" x14ac:dyDescent="0.45">
      <c r="A44">
        <v>38</v>
      </c>
      <c r="B44" t="str">
        <f t="shared" si="0"/>
        <v>InsertionSort.dfy-2</v>
      </c>
      <c r="C44" t="s">
        <v>6</v>
      </c>
      <c r="D44">
        <v>2</v>
      </c>
      <c r="E44">
        <v>0</v>
      </c>
      <c r="F44">
        <v>14.894299999999999</v>
      </c>
      <c r="G44">
        <v>8.7800999999999991</v>
      </c>
      <c r="H44">
        <v>14.887</v>
      </c>
      <c r="I44">
        <v>-1</v>
      </c>
      <c r="J44">
        <v>0</v>
      </c>
      <c r="K44">
        <v>0</v>
      </c>
      <c r="L44">
        <f t="shared" si="1"/>
        <v>0</v>
      </c>
      <c r="M44">
        <f t="shared" si="2"/>
        <v>0</v>
      </c>
      <c r="N44">
        <f t="shared" si="3"/>
        <v>0</v>
      </c>
      <c r="O44">
        <f t="shared" si="4"/>
        <v>0</v>
      </c>
      <c r="P44">
        <f t="shared" si="5"/>
        <v>44</v>
      </c>
      <c r="Q44">
        <f>VLOOKUP(C44,Locs!A:C,3,0)</f>
        <v>57</v>
      </c>
      <c r="R44">
        <f>VLOOKUP(C44,Locs!A:F,6,0)</f>
        <v>5</v>
      </c>
      <c r="S44" t="s">
        <v>347</v>
      </c>
      <c r="T44">
        <v>44</v>
      </c>
    </row>
    <row r="45" spans="1:20" x14ac:dyDescent="0.45">
      <c r="A45">
        <v>39</v>
      </c>
      <c r="B45" t="str">
        <f t="shared" si="0"/>
        <v>InsertionSort.dfy-3</v>
      </c>
      <c r="C45" t="s">
        <v>6</v>
      </c>
      <c r="D45">
        <v>3</v>
      </c>
      <c r="E45">
        <v>0</v>
      </c>
      <c r="F45">
        <v>12.652200000000001</v>
      </c>
      <c r="G45">
        <v>2.8043</v>
      </c>
      <c r="H45">
        <v>12.6494</v>
      </c>
      <c r="I45">
        <v>-1</v>
      </c>
      <c r="J45">
        <v>0</v>
      </c>
      <c r="K45">
        <v>0</v>
      </c>
      <c r="L45">
        <f t="shared" si="1"/>
        <v>0</v>
      </c>
      <c r="M45">
        <f t="shared" si="2"/>
        <v>0</v>
      </c>
      <c r="N45">
        <f t="shared" si="3"/>
        <v>0</v>
      </c>
      <c r="O45">
        <f t="shared" si="4"/>
        <v>0</v>
      </c>
      <c r="P45">
        <f t="shared" si="5"/>
        <v>44</v>
      </c>
      <c r="Q45">
        <f>VLOOKUP(C45,Locs!A:C,3,0)</f>
        <v>57</v>
      </c>
      <c r="R45">
        <f>VLOOKUP(C45,Locs!A:F,6,0)</f>
        <v>5</v>
      </c>
      <c r="S45" t="s">
        <v>348</v>
      </c>
      <c r="T45">
        <v>44</v>
      </c>
    </row>
    <row r="46" spans="1:20" x14ac:dyDescent="0.45">
      <c r="A46">
        <v>40</v>
      </c>
      <c r="B46" t="str">
        <f t="shared" si="0"/>
        <v>InsertionSort.dfy-4</v>
      </c>
      <c r="C46" t="s">
        <v>6</v>
      </c>
      <c r="D46">
        <v>4</v>
      </c>
      <c r="E46">
        <v>0</v>
      </c>
      <c r="F46">
        <v>16.942799999999998</v>
      </c>
      <c r="G46">
        <v>2.8700999999999999</v>
      </c>
      <c r="H46">
        <v>16.938199999999998</v>
      </c>
      <c r="I46">
        <v>-1</v>
      </c>
      <c r="J46">
        <v>0</v>
      </c>
      <c r="K46">
        <v>0</v>
      </c>
      <c r="L46">
        <f t="shared" si="1"/>
        <v>0</v>
      </c>
      <c r="M46">
        <f t="shared" si="2"/>
        <v>0</v>
      </c>
      <c r="N46">
        <f t="shared" si="3"/>
        <v>0</v>
      </c>
      <c r="O46">
        <f t="shared" si="4"/>
        <v>0</v>
      </c>
      <c r="P46">
        <f t="shared" si="5"/>
        <v>44</v>
      </c>
      <c r="Q46">
        <f>VLOOKUP(C46,Locs!A:C,3,0)</f>
        <v>57</v>
      </c>
      <c r="R46">
        <f>VLOOKUP(C46,Locs!A:F,6,0)</f>
        <v>5</v>
      </c>
      <c r="S46" t="s">
        <v>764</v>
      </c>
      <c r="T46">
        <v>44</v>
      </c>
    </row>
    <row r="47" spans="1:20" x14ac:dyDescent="0.45">
      <c r="A47">
        <v>41</v>
      </c>
      <c r="B47" t="str">
        <f t="shared" si="0"/>
        <v>InsertionSort.dfy-5</v>
      </c>
      <c r="C47" t="s">
        <v>6</v>
      </c>
      <c r="D47">
        <v>5</v>
      </c>
      <c r="E47">
        <v>0</v>
      </c>
      <c r="F47">
        <v>17.973099999999999</v>
      </c>
      <c r="G47">
        <v>9.6369000000000007</v>
      </c>
      <c r="H47">
        <v>17.970199999999998</v>
      </c>
      <c r="I47">
        <v>-1</v>
      </c>
      <c r="J47">
        <v>0</v>
      </c>
      <c r="K47">
        <v>0</v>
      </c>
      <c r="L47">
        <f t="shared" si="1"/>
        <v>0</v>
      </c>
      <c r="M47">
        <f t="shared" si="2"/>
        <v>0</v>
      </c>
      <c r="N47">
        <f t="shared" si="3"/>
        <v>0</v>
      </c>
      <c r="O47">
        <f t="shared" si="4"/>
        <v>0</v>
      </c>
      <c r="P47">
        <f t="shared" si="5"/>
        <v>44</v>
      </c>
      <c r="Q47">
        <f>VLOOKUP(C47,Locs!A:C,3,0)</f>
        <v>57</v>
      </c>
      <c r="R47">
        <f>VLOOKUP(C47,Locs!A:F,6,0)</f>
        <v>5</v>
      </c>
      <c r="S47" t="s">
        <v>765</v>
      </c>
      <c r="T47">
        <v>44</v>
      </c>
    </row>
    <row r="48" spans="1:20" x14ac:dyDescent="0.45">
      <c r="A48">
        <v>42</v>
      </c>
      <c r="B48" t="str">
        <f t="shared" si="0"/>
        <v>IntersectIntervals.dfy-1</v>
      </c>
      <c r="C48" t="s">
        <v>302</v>
      </c>
      <c r="D48">
        <v>1</v>
      </c>
      <c r="E48">
        <v>0</v>
      </c>
      <c r="F48">
        <v>16.507400000000001</v>
      </c>
      <c r="G48">
        <v>1.3587</v>
      </c>
      <c r="H48">
        <v>16.503299999999999</v>
      </c>
      <c r="I48">
        <v>0</v>
      </c>
      <c r="J48">
        <v>0</v>
      </c>
      <c r="K48">
        <v>0</v>
      </c>
      <c r="L48">
        <f t="shared" si="1"/>
        <v>0</v>
      </c>
      <c r="M48">
        <f t="shared" si="2"/>
        <v>0</v>
      </c>
      <c r="N48">
        <f t="shared" si="3"/>
        <v>0</v>
      </c>
      <c r="O48">
        <f t="shared" si="4"/>
        <v>0</v>
      </c>
      <c r="P48">
        <f t="shared" si="5"/>
        <v>32</v>
      </c>
      <c r="Q48">
        <f>VLOOKUP(C48,Locs!A:C,3,0)</f>
        <v>40</v>
      </c>
      <c r="R48">
        <f>VLOOKUP(C48,Locs!A:F,6,0)</f>
        <v>0</v>
      </c>
      <c r="S48" t="s">
        <v>349</v>
      </c>
      <c r="T48">
        <v>32</v>
      </c>
    </row>
    <row r="49" spans="1:20" x14ac:dyDescent="0.45">
      <c r="A49">
        <v>43</v>
      </c>
      <c r="B49" t="str">
        <f t="shared" si="0"/>
        <v>IntersectIntervals.dfy-2</v>
      </c>
      <c r="C49" t="s">
        <v>302</v>
      </c>
      <c r="D49">
        <v>2</v>
      </c>
      <c r="E49">
        <v>-1</v>
      </c>
      <c r="F49">
        <v>16.650200000000002</v>
      </c>
      <c r="G49">
        <v>0.40460000000000002</v>
      </c>
      <c r="H49">
        <v>16.641999999999999</v>
      </c>
      <c r="I49">
        <v>-1</v>
      </c>
      <c r="J49">
        <v>-1</v>
      </c>
      <c r="K49">
        <v>-1</v>
      </c>
      <c r="L49">
        <f t="shared" si="1"/>
        <v>0</v>
      </c>
      <c r="M49">
        <f t="shared" si="2"/>
        <v>0</v>
      </c>
      <c r="N49">
        <f t="shared" si="3"/>
        <v>0</v>
      </c>
      <c r="O49">
        <f t="shared" si="4"/>
        <v>0</v>
      </c>
      <c r="P49">
        <f t="shared" si="5"/>
        <v>30</v>
      </c>
      <c r="Q49">
        <f>VLOOKUP(C49,Locs!A:C,3,0)</f>
        <v>40</v>
      </c>
      <c r="R49">
        <f>VLOOKUP(C49,Locs!A:F,6,0)</f>
        <v>0</v>
      </c>
      <c r="S49" t="s">
        <v>350</v>
      </c>
      <c r="T49">
        <v>30</v>
      </c>
    </row>
    <row r="50" spans="1:20" x14ac:dyDescent="0.45">
      <c r="A50">
        <v>44</v>
      </c>
      <c r="B50" t="str">
        <f t="shared" si="0"/>
        <v>IntersectIntervals.dfy-3</v>
      </c>
      <c r="C50" t="s">
        <v>302</v>
      </c>
      <c r="D50">
        <v>3</v>
      </c>
      <c r="E50">
        <v>0</v>
      </c>
      <c r="F50">
        <v>14.3612</v>
      </c>
      <c r="G50">
        <v>1.3056000000000001</v>
      </c>
      <c r="H50">
        <v>14.3588</v>
      </c>
      <c r="I50">
        <v>0</v>
      </c>
      <c r="J50">
        <v>0</v>
      </c>
      <c r="K50">
        <v>0</v>
      </c>
      <c r="L50">
        <f t="shared" si="1"/>
        <v>0</v>
      </c>
      <c r="M50">
        <f t="shared" si="2"/>
        <v>0</v>
      </c>
      <c r="N50">
        <f t="shared" si="3"/>
        <v>0</v>
      </c>
      <c r="O50">
        <f t="shared" si="4"/>
        <v>0</v>
      </c>
      <c r="P50">
        <f t="shared" si="5"/>
        <v>31</v>
      </c>
      <c r="Q50">
        <f>VLOOKUP(C50,Locs!A:C,3,0)</f>
        <v>40</v>
      </c>
      <c r="R50">
        <f>VLOOKUP(C50,Locs!A:F,6,0)</f>
        <v>0</v>
      </c>
      <c r="S50" t="s">
        <v>351</v>
      </c>
      <c r="T50">
        <v>31</v>
      </c>
    </row>
    <row r="51" spans="1:20" x14ac:dyDescent="0.45">
      <c r="A51">
        <v>45</v>
      </c>
      <c r="B51" t="str">
        <f t="shared" si="0"/>
        <v>IntersectIntervals.dfy-4</v>
      </c>
      <c r="C51" t="s">
        <v>302</v>
      </c>
      <c r="D51">
        <v>4</v>
      </c>
      <c r="E51">
        <v>0</v>
      </c>
      <c r="F51">
        <v>19.030100000000001</v>
      </c>
      <c r="G51">
        <v>1.2864</v>
      </c>
      <c r="H51">
        <v>19.020700000000001</v>
      </c>
      <c r="I51">
        <v>1</v>
      </c>
      <c r="J51">
        <v>0</v>
      </c>
      <c r="K51">
        <v>0</v>
      </c>
      <c r="L51">
        <f t="shared" si="1"/>
        <v>0</v>
      </c>
      <c r="M51">
        <f t="shared" si="2"/>
        <v>0</v>
      </c>
      <c r="N51">
        <f t="shared" si="3"/>
        <v>0</v>
      </c>
      <c r="O51">
        <f t="shared" si="4"/>
        <v>0</v>
      </c>
      <c r="P51">
        <f t="shared" si="5"/>
        <v>30</v>
      </c>
      <c r="Q51">
        <f>VLOOKUP(C51,Locs!A:C,3,0)</f>
        <v>40</v>
      </c>
      <c r="R51">
        <f>VLOOKUP(C51,Locs!A:F,6,0)</f>
        <v>0</v>
      </c>
      <c r="S51" t="s">
        <v>766</v>
      </c>
      <c r="T51">
        <v>30</v>
      </c>
    </row>
    <row r="52" spans="1:20" x14ac:dyDescent="0.45">
      <c r="A52">
        <v>46</v>
      </c>
      <c r="B52" t="str">
        <f t="shared" si="0"/>
        <v>IntersectIntervals.dfy-5</v>
      </c>
      <c r="C52" t="s">
        <v>302</v>
      </c>
      <c r="D52">
        <v>5</v>
      </c>
      <c r="E52">
        <v>0</v>
      </c>
      <c r="F52">
        <v>21.036799999999999</v>
      </c>
      <c r="G52">
        <v>1.3208</v>
      </c>
      <c r="H52">
        <v>21.0336</v>
      </c>
      <c r="I52">
        <v>0</v>
      </c>
      <c r="J52">
        <v>0</v>
      </c>
      <c r="K52">
        <v>0</v>
      </c>
      <c r="L52">
        <f t="shared" si="1"/>
        <v>0</v>
      </c>
      <c r="M52">
        <f t="shared" si="2"/>
        <v>0</v>
      </c>
      <c r="N52">
        <f t="shared" si="3"/>
        <v>0</v>
      </c>
      <c r="O52">
        <f t="shared" si="4"/>
        <v>0</v>
      </c>
      <c r="P52">
        <f t="shared" si="5"/>
        <v>32</v>
      </c>
      <c r="Q52">
        <f>VLOOKUP(C52,Locs!A:C,3,0)</f>
        <v>40</v>
      </c>
      <c r="R52">
        <f>VLOOKUP(C52,Locs!A:F,6,0)</f>
        <v>0</v>
      </c>
      <c r="S52" t="s">
        <v>891</v>
      </c>
      <c r="T52">
        <v>32</v>
      </c>
    </row>
    <row r="53" spans="1:20" x14ac:dyDescent="0.45">
      <c r="A53">
        <v>47</v>
      </c>
      <c r="B53" t="str">
        <f t="shared" si="0"/>
        <v>LinearSearch.dfy-1</v>
      </c>
      <c r="C53" t="s">
        <v>303</v>
      </c>
      <c r="D53">
        <v>1</v>
      </c>
      <c r="E53">
        <v>0</v>
      </c>
      <c r="F53">
        <v>7.8604000000000003</v>
      </c>
      <c r="G53">
        <v>1.258</v>
      </c>
      <c r="H53">
        <v>7.8521999999999998</v>
      </c>
      <c r="I53">
        <v>1</v>
      </c>
      <c r="J53">
        <v>0</v>
      </c>
      <c r="K53">
        <v>0</v>
      </c>
      <c r="L53">
        <f t="shared" si="1"/>
        <v>0</v>
      </c>
      <c r="M53">
        <f t="shared" si="2"/>
        <v>0</v>
      </c>
      <c r="N53">
        <f t="shared" si="3"/>
        <v>0</v>
      </c>
      <c r="O53">
        <f t="shared" si="4"/>
        <v>0</v>
      </c>
      <c r="P53">
        <f t="shared" si="5"/>
        <v>24</v>
      </c>
      <c r="Q53">
        <f>VLOOKUP(C53,Locs!A:C,3,0)</f>
        <v>23</v>
      </c>
      <c r="R53">
        <f>VLOOKUP(C53,Locs!A:F,6,0)</f>
        <v>1</v>
      </c>
      <c r="S53" t="s">
        <v>352</v>
      </c>
      <c r="T53">
        <v>24</v>
      </c>
    </row>
    <row r="54" spans="1:20" x14ac:dyDescent="0.45">
      <c r="A54">
        <v>48</v>
      </c>
      <c r="B54" t="str">
        <f t="shared" si="0"/>
        <v>LinearSearch.dfy-2</v>
      </c>
      <c r="C54" t="s">
        <v>303</v>
      </c>
      <c r="D54">
        <v>2</v>
      </c>
      <c r="E54">
        <v>0</v>
      </c>
      <c r="F54">
        <v>9.0440000000000005</v>
      </c>
      <c r="G54">
        <v>1.1840999999999999</v>
      </c>
      <c r="H54">
        <v>9.0404</v>
      </c>
      <c r="I54">
        <v>1</v>
      </c>
      <c r="J54">
        <v>0</v>
      </c>
      <c r="K54">
        <v>0</v>
      </c>
      <c r="L54">
        <f t="shared" si="1"/>
        <v>0</v>
      </c>
      <c r="M54">
        <f t="shared" si="2"/>
        <v>0</v>
      </c>
      <c r="N54">
        <f t="shared" si="3"/>
        <v>0</v>
      </c>
      <c r="O54">
        <f t="shared" si="4"/>
        <v>0</v>
      </c>
      <c r="P54">
        <f t="shared" si="5"/>
        <v>24</v>
      </c>
      <c r="Q54">
        <f>VLOOKUP(C54,Locs!A:C,3,0)</f>
        <v>23</v>
      </c>
      <c r="R54">
        <f>VLOOKUP(C54,Locs!A:F,6,0)</f>
        <v>1</v>
      </c>
      <c r="S54" t="s">
        <v>353</v>
      </c>
      <c r="T54">
        <v>24</v>
      </c>
    </row>
    <row r="55" spans="1:20" x14ac:dyDescent="0.45">
      <c r="A55">
        <v>49</v>
      </c>
      <c r="B55" t="str">
        <f t="shared" si="0"/>
        <v>LinearSearch.dfy-3</v>
      </c>
      <c r="C55" t="s">
        <v>303</v>
      </c>
      <c r="D55">
        <v>3</v>
      </c>
      <c r="E55">
        <v>0</v>
      </c>
      <c r="F55">
        <v>8.4420000000000002</v>
      </c>
      <c r="G55">
        <v>1.1765000000000001</v>
      </c>
      <c r="H55">
        <v>8.4346999999999994</v>
      </c>
      <c r="I55">
        <v>1</v>
      </c>
      <c r="J55">
        <v>0</v>
      </c>
      <c r="K55">
        <v>0</v>
      </c>
      <c r="L55">
        <f t="shared" si="1"/>
        <v>0</v>
      </c>
      <c r="M55">
        <f t="shared" si="2"/>
        <v>0</v>
      </c>
      <c r="N55">
        <f t="shared" si="3"/>
        <v>0</v>
      </c>
      <c r="O55">
        <f t="shared" si="4"/>
        <v>0</v>
      </c>
      <c r="P55">
        <f t="shared" si="5"/>
        <v>24</v>
      </c>
      <c r="Q55">
        <f>VLOOKUP(C55,Locs!A:C,3,0)</f>
        <v>23</v>
      </c>
      <c r="R55">
        <f>VLOOKUP(C55,Locs!A:F,6,0)</f>
        <v>1</v>
      </c>
      <c r="S55" t="s">
        <v>354</v>
      </c>
      <c r="T55">
        <v>24</v>
      </c>
    </row>
    <row r="56" spans="1:20" x14ac:dyDescent="0.45">
      <c r="A56">
        <v>50</v>
      </c>
      <c r="B56" t="str">
        <f t="shared" si="0"/>
        <v>LinearSearch.dfy-4</v>
      </c>
      <c r="C56" t="s">
        <v>303</v>
      </c>
      <c r="D56">
        <v>4</v>
      </c>
      <c r="E56">
        <v>0</v>
      </c>
      <c r="F56">
        <v>9.8247999999999998</v>
      </c>
      <c r="G56">
        <v>1.1848000000000001</v>
      </c>
      <c r="H56">
        <v>9.7985000000000007</v>
      </c>
      <c r="I56">
        <v>1</v>
      </c>
      <c r="J56">
        <v>0</v>
      </c>
      <c r="K56">
        <v>0</v>
      </c>
      <c r="L56">
        <f t="shared" si="1"/>
        <v>0</v>
      </c>
      <c r="M56">
        <f t="shared" si="2"/>
        <v>0</v>
      </c>
      <c r="N56">
        <f t="shared" si="3"/>
        <v>0</v>
      </c>
      <c r="O56">
        <f t="shared" si="4"/>
        <v>0</v>
      </c>
      <c r="P56">
        <f t="shared" si="5"/>
        <v>24</v>
      </c>
      <c r="Q56">
        <f>VLOOKUP(C56,Locs!A:C,3,0)</f>
        <v>23</v>
      </c>
      <c r="R56">
        <f>VLOOKUP(C56,Locs!A:F,6,0)</f>
        <v>1</v>
      </c>
      <c r="S56" t="s">
        <v>686</v>
      </c>
      <c r="T56">
        <v>24</v>
      </c>
    </row>
    <row r="57" spans="1:20" x14ac:dyDescent="0.45">
      <c r="A57">
        <v>51</v>
      </c>
      <c r="B57" t="str">
        <f t="shared" si="0"/>
        <v>LinearSearch.dfy-5</v>
      </c>
      <c r="C57" t="s">
        <v>303</v>
      </c>
      <c r="D57">
        <v>5</v>
      </c>
      <c r="E57">
        <v>0</v>
      </c>
      <c r="F57">
        <v>9.8452000000000002</v>
      </c>
      <c r="G57">
        <v>1.2072000000000001</v>
      </c>
      <c r="H57">
        <v>9.8420000000000005</v>
      </c>
      <c r="I57">
        <v>1</v>
      </c>
      <c r="J57">
        <v>0</v>
      </c>
      <c r="K57">
        <v>0</v>
      </c>
      <c r="L57">
        <f t="shared" si="1"/>
        <v>0</v>
      </c>
      <c r="M57">
        <f t="shared" si="2"/>
        <v>0</v>
      </c>
      <c r="N57">
        <f t="shared" si="3"/>
        <v>0</v>
      </c>
      <c r="O57">
        <f t="shared" si="4"/>
        <v>0</v>
      </c>
      <c r="P57">
        <f t="shared" si="5"/>
        <v>24</v>
      </c>
      <c r="Q57">
        <f>VLOOKUP(C57,Locs!A:C,3,0)</f>
        <v>23</v>
      </c>
      <c r="R57">
        <f>VLOOKUP(C57,Locs!A:F,6,0)</f>
        <v>1</v>
      </c>
      <c r="S57" t="s">
        <v>767</v>
      </c>
      <c r="T57">
        <v>24</v>
      </c>
    </row>
    <row r="58" spans="1:20" x14ac:dyDescent="0.45">
      <c r="A58">
        <v>52</v>
      </c>
      <c r="B58" t="str">
        <f t="shared" si="0"/>
        <v>LongestPrefix.dfy-1</v>
      </c>
      <c r="C58" t="s">
        <v>7</v>
      </c>
      <c r="D58">
        <v>1</v>
      </c>
      <c r="E58">
        <v>0</v>
      </c>
      <c r="F58">
        <v>7.3331</v>
      </c>
      <c r="G58">
        <v>1.1903999999999999</v>
      </c>
      <c r="H58">
        <v>7.3132999999999999</v>
      </c>
      <c r="I58">
        <v>1</v>
      </c>
      <c r="J58">
        <v>0</v>
      </c>
      <c r="K58">
        <v>0</v>
      </c>
      <c r="L58">
        <f t="shared" si="1"/>
        <v>0</v>
      </c>
      <c r="M58">
        <f t="shared" si="2"/>
        <v>0</v>
      </c>
      <c r="N58">
        <f t="shared" si="3"/>
        <v>0</v>
      </c>
      <c r="O58">
        <f t="shared" si="4"/>
        <v>0</v>
      </c>
      <c r="P58">
        <f t="shared" si="5"/>
        <v>19</v>
      </c>
      <c r="Q58">
        <f>VLOOKUP(C58,Locs!A:C,3,0)</f>
        <v>20</v>
      </c>
      <c r="R58">
        <f>VLOOKUP(C58,Locs!A:F,6,0)</f>
        <v>1</v>
      </c>
      <c r="S58" t="s">
        <v>355</v>
      </c>
      <c r="T58">
        <v>19</v>
      </c>
    </row>
    <row r="59" spans="1:20" x14ac:dyDescent="0.45">
      <c r="A59">
        <v>53</v>
      </c>
      <c r="B59" t="str">
        <f t="shared" si="0"/>
        <v>LongestPrefix.dfy-2</v>
      </c>
      <c r="C59" t="s">
        <v>7</v>
      </c>
      <c r="D59">
        <v>2</v>
      </c>
      <c r="E59">
        <v>0</v>
      </c>
      <c r="F59">
        <v>7.0937999999999999</v>
      </c>
      <c r="G59">
        <v>1.167</v>
      </c>
      <c r="H59">
        <v>7.0911999999999997</v>
      </c>
      <c r="I59">
        <v>1</v>
      </c>
      <c r="J59">
        <v>0</v>
      </c>
      <c r="K59">
        <v>0</v>
      </c>
      <c r="L59">
        <f t="shared" si="1"/>
        <v>0</v>
      </c>
      <c r="M59">
        <f t="shared" si="2"/>
        <v>0</v>
      </c>
      <c r="N59">
        <f t="shared" si="3"/>
        <v>0</v>
      </c>
      <c r="O59">
        <f t="shared" si="4"/>
        <v>0</v>
      </c>
      <c r="P59">
        <f t="shared" si="5"/>
        <v>19</v>
      </c>
      <c r="Q59">
        <f>VLOOKUP(C59,Locs!A:C,3,0)</f>
        <v>20</v>
      </c>
      <c r="R59">
        <f>VLOOKUP(C59,Locs!A:F,6,0)</f>
        <v>1</v>
      </c>
      <c r="S59" t="s">
        <v>356</v>
      </c>
      <c r="T59">
        <v>19</v>
      </c>
    </row>
    <row r="60" spans="1:20" x14ac:dyDescent="0.45">
      <c r="A60">
        <v>54</v>
      </c>
      <c r="B60" t="str">
        <f t="shared" si="0"/>
        <v>LongestPrefix.dfy-3</v>
      </c>
      <c r="C60" t="s">
        <v>7</v>
      </c>
      <c r="D60">
        <v>3</v>
      </c>
      <c r="E60">
        <v>0</v>
      </c>
      <c r="F60">
        <v>9.032</v>
      </c>
      <c r="G60">
        <v>1.1975</v>
      </c>
      <c r="H60">
        <v>9.0296000000000003</v>
      </c>
      <c r="I60">
        <v>1</v>
      </c>
      <c r="J60">
        <v>0</v>
      </c>
      <c r="K60">
        <v>0</v>
      </c>
      <c r="L60">
        <f t="shared" si="1"/>
        <v>0</v>
      </c>
      <c r="M60">
        <f t="shared" si="2"/>
        <v>0</v>
      </c>
      <c r="N60">
        <f t="shared" si="3"/>
        <v>0</v>
      </c>
      <c r="O60">
        <f t="shared" si="4"/>
        <v>0</v>
      </c>
      <c r="P60">
        <f t="shared" si="5"/>
        <v>19</v>
      </c>
      <c r="Q60">
        <f>VLOOKUP(C60,Locs!A:C,3,0)</f>
        <v>20</v>
      </c>
      <c r="R60">
        <f>VLOOKUP(C60,Locs!A:F,6,0)</f>
        <v>1</v>
      </c>
      <c r="S60" t="s">
        <v>357</v>
      </c>
      <c r="T60">
        <v>19</v>
      </c>
    </row>
    <row r="61" spans="1:20" x14ac:dyDescent="0.45">
      <c r="A61">
        <v>55</v>
      </c>
      <c r="B61" t="str">
        <f t="shared" si="0"/>
        <v>LongestPrefix.dfy-4</v>
      </c>
      <c r="C61" t="s">
        <v>7</v>
      </c>
      <c r="D61">
        <v>4</v>
      </c>
      <c r="E61">
        <v>0</v>
      </c>
      <c r="F61">
        <v>9.7812999999999999</v>
      </c>
      <c r="G61">
        <v>1.2552000000000001</v>
      </c>
      <c r="H61">
        <v>9.77</v>
      </c>
      <c r="I61">
        <v>1</v>
      </c>
      <c r="J61">
        <v>0</v>
      </c>
      <c r="K61">
        <v>0</v>
      </c>
      <c r="L61">
        <f t="shared" si="1"/>
        <v>0</v>
      </c>
      <c r="M61">
        <f t="shared" si="2"/>
        <v>0</v>
      </c>
      <c r="N61">
        <f t="shared" si="3"/>
        <v>0</v>
      </c>
      <c r="O61">
        <f t="shared" si="4"/>
        <v>0</v>
      </c>
      <c r="P61">
        <f t="shared" si="5"/>
        <v>20</v>
      </c>
      <c r="Q61">
        <f>VLOOKUP(C61,Locs!A:C,3,0)</f>
        <v>20</v>
      </c>
      <c r="R61">
        <f>VLOOKUP(C61,Locs!A:F,6,0)</f>
        <v>1</v>
      </c>
      <c r="S61" t="s">
        <v>1121</v>
      </c>
      <c r="T61">
        <v>20</v>
      </c>
    </row>
    <row r="62" spans="1:20" x14ac:dyDescent="0.45">
      <c r="A62">
        <v>56</v>
      </c>
      <c r="B62" t="str">
        <f t="shared" si="0"/>
        <v>LongestPrefix.dfy-5</v>
      </c>
      <c r="C62" t="s">
        <v>7</v>
      </c>
      <c r="D62">
        <v>5</v>
      </c>
      <c r="E62">
        <v>0</v>
      </c>
      <c r="F62">
        <v>9.6710999999999991</v>
      </c>
      <c r="G62">
        <v>1.1739999999999999</v>
      </c>
      <c r="H62">
        <v>9.6663999999999994</v>
      </c>
      <c r="I62">
        <v>1</v>
      </c>
      <c r="J62">
        <v>0</v>
      </c>
      <c r="K62">
        <v>0</v>
      </c>
      <c r="L62">
        <f t="shared" si="1"/>
        <v>0</v>
      </c>
      <c r="M62">
        <f t="shared" si="2"/>
        <v>0</v>
      </c>
      <c r="N62">
        <f t="shared" si="3"/>
        <v>0</v>
      </c>
      <c r="O62">
        <f t="shared" si="4"/>
        <v>0</v>
      </c>
      <c r="P62">
        <f t="shared" si="5"/>
        <v>19</v>
      </c>
      <c r="Q62">
        <f>VLOOKUP(C62,Locs!A:C,3,0)</f>
        <v>20</v>
      </c>
      <c r="R62">
        <f>VLOOKUP(C62,Locs!A:F,6,0)</f>
        <v>1</v>
      </c>
      <c r="S62" t="s">
        <v>1122</v>
      </c>
      <c r="T62">
        <v>19</v>
      </c>
    </row>
    <row r="63" spans="1:20" x14ac:dyDescent="0.45">
      <c r="A63">
        <v>57</v>
      </c>
      <c r="B63" t="str">
        <f t="shared" si="0"/>
        <v>MakeBuckets.dfy-1</v>
      </c>
      <c r="C63" t="s">
        <v>8</v>
      </c>
      <c r="D63">
        <v>1</v>
      </c>
      <c r="E63">
        <v>-1</v>
      </c>
      <c r="F63">
        <v>19.851199999999999</v>
      </c>
      <c r="G63">
        <v>0.38640000000000002</v>
      </c>
      <c r="H63">
        <v>19.847000000000001</v>
      </c>
      <c r="I63">
        <v>-1</v>
      </c>
      <c r="J63">
        <v>-1</v>
      </c>
      <c r="K63">
        <v>-1</v>
      </c>
      <c r="L63">
        <f t="shared" si="1"/>
        <v>0</v>
      </c>
      <c r="M63">
        <f t="shared" si="2"/>
        <v>0</v>
      </c>
      <c r="N63">
        <f t="shared" si="3"/>
        <v>0</v>
      </c>
      <c r="O63">
        <f t="shared" si="4"/>
        <v>0</v>
      </c>
      <c r="P63">
        <f t="shared" si="5"/>
        <v>69</v>
      </c>
      <c r="Q63">
        <f>VLOOKUP(C63,Locs!A:C,3,0)</f>
        <v>45</v>
      </c>
      <c r="R63">
        <f>VLOOKUP(C63,Locs!A:F,6,0)</f>
        <v>4</v>
      </c>
      <c r="S63" t="s">
        <v>358</v>
      </c>
      <c r="T63">
        <v>69</v>
      </c>
    </row>
    <row r="64" spans="1:20" x14ac:dyDescent="0.45">
      <c r="A64">
        <v>58</v>
      </c>
      <c r="B64" t="str">
        <f t="shared" si="0"/>
        <v>MakeBuckets.dfy-2</v>
      </c>
      <c r="C64" t="s">
        <v>8</v>
      </c>
      <c r="D64">
        <v>2</v>
      </c>
      <c r="E64">
        <v>-1</v>
      </c>
      <c r="F64">
        <v>15.0762</v>
      </c>
      <c r="G64">
        <v>0.61419999999999997</v>
      </c>
      <c r="H64">
        <v>15.066599999999999</v>
      </c>
      <c r="I64">
        <v>-1</v>
      </c>
      <c r="J64">
        <v>-1</v>
      </c>
      <c r="K64">
        <v>-1</v>
      </c>
      <c r="L64">
        <f t="shared" si="1"/>
        <v>0</v>
      </c>
      <c r="M64">
        <f t="shared" si="2"/>
        <v>0</v>
      </c>
      <c r="N64">
        <f t="shared" si="3"/>
        <v>0</v>
      </c>
      <c r="O64">
        <f t="shared" si="4"/>
        <v>0</v>
      </c>
      <c r="P64">
        <f t="shared" si="5"/>
        <v>45</v>
      </c>
      <c r="Q64">
        <f>VLOOKUP(C64,Locs!A:C,3,0)</f>
        <v>45</v>
      </c>
      <c r="R64">
        <f>VLOOKUP(C64,Locs!A:F,6,0)</f>
        <v>4</v>
      </c>
      <c r="S64" t="s">
        <v>359</v>
      </c>
      <c r="T64">
        <v>45</v>
      </c>
    </row>
    <row r="65" spans="1:20" x14ac:dyDescent="0.45">
      <c r="A65">
        <v>59</v>
      </c>
      <c r="B65" t="str">
        <f t="shared" si="0"/>
        <v>MakeBuckets.dfy-3</v>
      </c>
      <c r="C65" t="s">
        <v>8</v>
      </c>
      <c r="D65">
        <v>3</v>
      </c>
      <c r="E65">
        <v>-1</v>
      </c>
      <c r="F65">
        <v>14.2753</v>
      </c>
      <c r="G65">
        <v>0.56399999999999995</v>
      </c>
      <c r="H65">
        <v>14.2728</v>
      </c>
      <c r="I65">
        <v>-1</v>
      </c>
      <c r="J65">
        <v>-1</v>
      </c>
      <c r="K65">
        <v>-1</v>
      </c>
      <c r="L65">
        <f t="shared" si="1"/>
        <v>0</v>
      </c>
      <c r="M65">
        <f t="shared" si="2"/>
        <v>0</v>
      </c>
      <c r="N65">
        <f t="shared" si="3"/>
        <v>0</v>
      </c>
      <c r="O65">
        <f t="shared" si="4"/>
        <v>0</v>
      </c>
      <c r="P65">
        <f t="shared" si="5"/>
        <v>45</v>
      </c>
      <c r="Q65">
        <f>VLOOKUP(C65,Locs!A:C,3,0)</f>
        <v>45</v>
      </c>
      <c r="R65">
        <f>VLOOKUP(C65,Locs!A:F,6,0)</f>
        <v>4</v>
      </c>
      <c r="S65" t="s">
        <v>360</v>
      </c>
      <c r="T65">
        <v>45</v>
      </c>
    </row>
    <row r="66" spans="1:20" x14ac:dyDescent="0.45">
      <c r="A66">
        <v>60</v>
      </c>
      <c r="B66" t="str">
        <f t="shared" si="0"/>
        <v>MakeBuckets.dfy-4</v>
      </c>
      <c r="C66" t="s">
        <v>8</v>
      </c>
      <c r="D66">
        <v>4</v>
      </c>
      <c r="E66">
        <v>-1</v>
      </c>
      <c r="F66">
        <v>18.108899999999998</v>
      </c>
      <c r="G66">
        <v>0.3962</v>
      </c>
      <c r="H66">
        <v>18.1053</v>
      </c>
      <c r="I66">
        <v>-1</v>
      </c>
      <c r="J66">
        <v>-1</v>
      </c>
      <c r="K66">
        <v>-1</v>
      </c>
      <c r="L66">
        <f t="shared" si="1"/>
        <v>0</v>
      </c>
      <c r="M66">
        <f t="shared" si="2"/>
        <v>0</v>
      </c>
      <c r="N66">
        <f t="shared" si="3"/>
        <v>0</v>
      </c>
      <c r="O66">
        <f t="shared" si="4"/>
        <v>0</v>
      </c>
      <c r="P66">
        <f t="shared" si="5"/>
        <v>39</v>
      </c>
      <c r="Q66">
        <f>VLOOKUP(C66,Locs!A:C,3,0)</f>
        <v>45</v>
      </c>
      <c r="R66">
        <f>VLOOKUP(C66,Locs!A:F,6,0)</f>
        <v>4</v>
      </c>
      <c r="S66" t="s">
        <v>687</v>
      </c>
      <c r="T66">
        <v>39</v>
      </c>
    </row>
    <row r="67" spans="1:20" x14ac:dyDescent="0.45">
      <c r="A67">
        <v>61</v>
      </c>
      <c r="B67" t="str">
        <f t="shared" si="0"/>
        <v>MakeBuckets.dfy-5</v>
      </c>
      <c r="C67" t="s">
        <v>8</v>
      </c>
      <c r="D67">
        <v>5</v>
      </c>
      <c r="E67">
        <v>-1</v>
      </c>
      <c r="F67">
        <v>17.4955</v>
      </c>
      <c r="G67">
        <v>0.42420000000000002</v>
      </c>
      <c r="H67">
        <v>17.492899999999999</v>
      </c>
      <c r="I67">
        <v>-1</v>
      </c>
      <c r="J67">
        <v>-1</v>
      </c>
      <c r="K67">
        <v>-1</v>
      </c>
      <c r="L67">
        <f t="shared" ref="L67:L130" si="6">COUNTIFS(C:C,C67,E:E,1)</f>
        <v>0</v>
      </c>
      <c r="M67">
        <f t="shared" ref="M67:M130" si="7">_xlfn.MINIFS(D:D,C:C,C67,E:E,1)</f>
        <v>0</v>
      </c>
      <c r="N67">
        <f t="shared" ref="N67:N130" si="8">CHOOSE(L67+1,0,2/3,1,1)</f>
        <v>0</v>
      </c>
      <c r="O67">
        <f t="shared" ref="O67:O130" si="9">IF(L67&gt;0,1,0)</f>
        <v>0</v>
      </c>
      <c r="P67">
        <f t="shared" ref="P67:P130" si="10">VLOOKUP(LEFT(C67,LEN(C67)-4)&amp;"_"&amp;D67&amp;"_llm.dfy",S:T,2,0)</f>
        <v>38</v>
      </c>
      <c r="Q67">
        <f>VLOOKUP(C67,Locs!A:C,3,0)</f>
        <v>45</v>
      </c>
      <c r="R67">
        <f>VLOOKUP(C67,Locs!A:F,6,0)</f>
        <v>4</v>
      </c>
      <c r="S67" t="s">
        <v>688</v>
      </c>
      <c r="T67">
        <v>38</v>
      </c>
    </row>
    <row r="68" spans="1:20" x14ac:dyDescent="0.45">
      <c r="A68">
        <v>62</v>
      </c>
      <c r="B68" t="str">
        <f t="shared" si="0"/>
        <v>MaxDistEqual.dfy-1</v>
      </c>
      <c r="C68" t="s">
        <v>304</v>
      </c>
      <c r="D68">
        <v>1</v>
      </c>
      <c r="E68">
        <v>0</v>
      </c>
      <c r="F68">
        <v>15.726100000000001</v>
      </c>
      <c r="G68">
        <v>1.3018000000000001</v>
      </c>
      <c r="H68">
        <v>15.722200000000001</v>
      </c>
      <c r="I68">
        <v>0</v>
      </c>
      <c r="J68">
        <v>0</v>
      </c>
      <c r="K68">
        <v>0</v>
      </c>
      <c r="L68">
        <f t="shared" si="6"/>
        <v>0</v>
      </c>
      <c r="M68">
        <f t="shared" si="7"/>
        <v>0</v>
      </c>
      <c r="N68">
        <f t="shared" si="8"/>
        <v>0</v>
      </c>
      <c r="O68">
        <f t="shared" si="9"/>
        <v>0</v>
      </c>
      <c r="P68">
        <f t="shared" si="10"/>
        <v>41</v>
      </c>
      <c r="Q68">
        <f>VLOOKUP(C68,Locs!A:C,3,0)</f>
        <v>39</v>
      </c>
      <c r="R68">
        <f>VLOOKUP(C68,Locs!A:F,6,0)</f>
        <v>2</v>
      </c>
      <c r="S68" t="s">
        <v>361</v>
      </c>
      <c r="T68">
        <v>41</v>
      </c>
    </row>
    <row r="69" spans="1:20" x14ac:dyDescent="0.45">
      <c r="A69">
        <v>63</v>
      </c>
      <c r="B69" t="str">
        <f t="shared" si="0"/>
        <v>MaxDistEqual.dfy-2</v>
      </c>
      <c r="C69" t="s">
        <v>304</v>
      </c>
      <c r="D69">
        <v>2</v>
      </c>
      <c r="E69">
        <v>0</v>
      </c>
      <c r="F69">
        <v>14.841699999999999</v>
      </c>
      <c r="G69">
        <v>1.3129</v>
      </c>
      <c r="H69">
        <v>14.8391</v>
      </c>
      <c r="I69">
        <v>0</v>
      </c>
      <c r="J69">
        <v>0</v>
      </c>
      <c r="K69">
        <v>0</v>
      </c>
      <c r="L69">
        <f t="shared" si="6"/>
        <v>0</v>
      </c>
      <c r="M69">
        <f t="shared" si="7"/>
        <v>0</v>
      </c>
      <c r="N69">
        <f t="shared" si="8"/>
        <v>0</v>
      </c>
      <c r="O69">
        <f t="shared" si="9"/>
        <v>0</v>
      </c>
      <c r="P69">
        <f t="shared" si="10"/>
        <v>41</v>
      </c>
      <c r="Q69">
        <f>VLOOKUP(C69,Locs!A:C,3,0)</f>
        <v>39</v>
      </c>
      <c r="R69">
        <f>VLOOKUP(C69,Locs!A:F,6,0)</f>
        <v>2</v>
      </c>
      <c r="S69" t="s">
        <v>362</v>
      </c>
      <c r="T69">
        <v>41</v>
      </c>
    </row>
    <row r="70" spans="1:20" x14ac:dyDescent="0.45">
      <c r="A70">
        <v>64</v>
      </c>
      <c r="B70" t="str">
        <f t="shared" si="0"/>
        <v>MaxDistEqual.dfy-3</v>
      </c>
      <c r="C70" t="s">
        <v>304</v>
      </c>
      <c r="D70">
        <v>3</v>
      </c>
      <c r="E70">
        <v>-1</v>
      </c>
      <c r="F70">
        <v>15.853199999999999</v>
      </c>
      <c r="G70">
        <v>0.41220000000000001</v>
      </c>
      <c r="H70">
        <v>15.8422</v>
      </c>
      <c r="I70">
        <v>-1</v>
      </c>
      <c r="J70">
        <v>-1</v>
      </c>
      <c r="K70">
        <v>-1</v>
      </c>
      <c r="L70">
        <f t="shared" si="6"/>
        <v>0</v>
      </c>
      <c r="M70">
        <f t="shared" si="7"/>
        <v>0</v>
      </c>
      <c r="N70">
        <f t="shared" si="8"/>
        <v>0</v>
      </c>
      <c r="O70">
        <f t="shared" si="9"/>
        <v>0</v>
      </c>
      <c r="P70">
        <f t="shared" si="10"/>
        <v>41</v>
      </c>
      <c r="Q70">
        <f>VLOOKUP(C70,Locs!A:C,3,0)</f>
        <v>39</v>
      </c>
      <c r="R70">
        <f>VLOOKUP(C70,Locs!A:F,6,0)</f>
        <v>2</v>
      </c>
      <c r="S70" t="s">
        <v>363</v>
      </c>
      <c r="T70">
        <v>41</v>
      </c>
    </row>
    <row r="71" spans="1:20" x14ac:dyDescent="0.45">
      <c r="A71">
        <v>65</v>
      </c>
      <c r="B71" t="str">
        <f t="shared" ref="B71:B134" si="11">C71&amp;"-"&amp;D71</f>
        <v>MaxDistEqual.dfy-4</v>
      </c>
      <c r="C71" t="s">
        <v>304</v>
      </c>
      <c r="D71">
        <v>4</v>
      </c>
      <c r="E71">
        <v>0</v>
      </c>
      <c r="F71">
        <v>20.671099999999999</v>
      </c>
      <c r="G71">
        <v>1.476</v>
      </c>
      <c r="H71">
        <v>20.6465</v>
      </c>
      <c r="I71">
        <v>0</v>
      </c>
      <c r="J71">
        <v>0</v>
      </c>
      <c r="K71">
        <v>0</v>
      </c>
      <c r="L71">
        <f t="shared" si="6"/>
        <v>0</v>
      </c>
      <c r="M71">
        <f t="shared" si="7"/>
        <v>0</v>
      </c>
      <c r="N71">
        <f t="shared" si="8"/>
        <v>0</v>
      </c>
      <c r="O71">
        <f t="shared" si="9"/>
        <v>0</v>
      </c>
      <c r="P71">
        <f t="shared" si="10"/>
        <v>40</v>
      </c>
      <c r="Q71">
        <f>VLOOKUP(C71,Locs!A:C,3,0)</f>
        <v>39</v>
      </c>
      <c r="R71">
        <f>VLOOKUP(C71,Locs!A:F,6,0)</f>
        <v>2</v>
      </c>
      <c r="S71" t="s">
        <v>771</v>
      </c>
      <c r="T71">
        <v>40</v>
      </c>
    </row>
    <row r="72" spans="1:20" x14ac:dyDescent="0.45">
      <c r="A72">
        <v>66</v>
      </c>
      <c r="B72" t="str">
        <f t="shared" si="11"/>
        <v>MaxDistEqual.dfy-5</v>
      </c>
      <c r="C72" t="s">
        <v>304</v>
      </c>
      <c r="D72">
        <v>5</v>
      </c>
      <c r="E72">
        <v>0</v>
      </c>
      <c r="F72">
        <v>20.6373</v>
      </c>
      <c r="G72">
        <v>1.36</v>
      </c>
      <c r="H72">
        <v>20.634699999999999</v>
      </c>
      <c r="I72">
        <v>0</v>
      </c>
      <c r="J72">
        <v>0</v>
      </c>
      <c r="K72">
        <v>0</v>
      </c>
      <c r="L72">
        <f t="shared" si="6"/>
        <v>0</v>
      </c>
      <c r="M72">
        <f t="shared" si="7"/>
        <v>0</v>
      </c>
      <c r="N72">
        <f t="shared" si="8"/>
        <v>0</v>
      </c>
      <c r="O72">
        <f t="shared" si="9"/>
        <v>0</v>
      </c>
      <c r="P72">
        <f t="shared" si="10"/>
        <v>41</v>
      </c>
      <c r="Q72">
        <f>VLOOKUP(C72,Locs!A:C,3,0)</f>
        <v>39</v>
      </c>
      <c r="R72">
        <f>VLOOKUP(C72,Locs!A:F,6,0)</f>
        <v>2</v>
      </c>
      <c r="S72" t="s">
        <v>902</v>
      </c>
      <c r="T72">
        <v>41</v>
      </c>
    </row>
    <row r="73" spans="1:20" x14ac:dyDescent="0.45">
      <c r="A73">
        <v>67</v>
      </c>
      <c r="B73" t="str">
        <f t="shared" si="11"/>
        <v>Merge.dfy-1</v>
      </c>
      <c r="C73" t="s">
        <v>200</v>
      </c>
      <c r="D73">
        <v>1</v>
      </c>
      <c r="E73">
        <v>0</v>
      </c>
      <c r="F73">
        <v>15.9816</v>
      </c>
      <c r="G73">
        <v>1.2497</v>
      </c>
      <c r="H73">
        <v>15.9758</v>
      </c>
      <c r="I73">
        <v>0</v>
      </c>
      <c r="J73">
        <v>0</v>
      </c>
      <c r="K73">
        <v>0</v>
      </c>
      <c r="L73">
        <f t="shared" si="6"/>
        <v>0</v>
      </c>
      <c r="M73">
        <f t="shared" si="7"/>
        <v>0</v>
      </c>
      <c r="N73">
        <f t="shared" si="8"/>
        <v>0</v>
      </c>
      <c r="O73">
        <f t="shared" si="9"/>
        <v>0</v>
      </c>
      <c r="P73">
        <f t="shared" si="10"/>
        <v>36</v>
      </c>
      <c r="Q73">
        <f>VLOOKUP(C73,Locs!A:C,3,0)</f>
        <v>42</v>
      </c>
      <c r="R73">
        <f>VLOOKUP(C73,Locs!A:F,6,0)</f>
        <v>6</v>
      </c>
      <c r="S73" t="s">
        <v>364</v>
      </c>
      <c r="T73">
        <v>36</v>
      </c>
    </row>
    <row r="74" spans="1:20" x14ac:dyDescent="0.45">
      <c r="A74">
        <v>68</v>
      </c>
      <c r="B74" t="str">
        <f t="shared" si="11"/>
        <v>Merge.dfy-2</v>
      </c>
      <c r="C74" t="s">
        <v>200</v>
      </c>
      <c r="D74">
        <v>2</v>
      </c>
      <c r="E74">
        <v>0</v>
      </c>
      <c r="F74">
        <v>17.588899999999999</v>
      </c>
      <c r="G74">
        <v>1.2814000000000001</v>
      </c>
      <c r="H74">
        <v>17.586200000000002</v>
      </c>
      <c r="I74">
        <v>1</v>
      </c>
      <c r="J74">
        <v>0</v>
      </c>
      <c r="K74">
        <v>0</v>
      </c>
      <c r="L74">
        <f t="shared" si="6"/>
        <v>0</v>
      </c>
      <c r="M74">
        <f t="shared" si="7"/>
        <v>0</v>
      </c>
      <c r="N74">
        <f t="shared" si="8"/>
        <v>0</v>
      </c>
      <c r="O74">
        <f t="shared" si="9"/>
        <v>0</v>
      </c>
      <c r="P74">
        <f t="shared" si="10"/>
        <v>36</v>
      </c>
      <c r="Q74">
        <f>VLOOKUP(C74,Locs!A:C,3,0)</f>
        <v>42</v>
      </c>
      <c r="R74">
        <f>VLOOKUP(C74,Locs!A:F,6,0)</f>
        <v>6</v>
      </c>
      <c r="S74" t="s">
        <v>365</v>
      </c>
      <c r="T74">
        <v>36</v>
      </c>
    </row>
    <row r="75" spans="1:20" x14ac:dyDescent="0.45">
      <c r="A75">
        <v>69</v>
      </c>
      <c r="B75" t="str">
        <f t="shared" si="11"/>
        <v>Merge.dfy-3</v>
      </c>
      <c r="C75" t="s">
        <v>200</v>
      </c>
      <c r="D75">
        <v>3</v>
      </c>
      <c r="E75">
        <v>0</v>
      </c>
      <c r="F75">
        <v>17.059000000000001</v>
      </c>
      <c r="G75">
        <v>0.88919999999999999</v>
      </c>
      <c r="H75">
        <v>17.051100000000002</v>
      </c>
      <c r="I75">
        <v>1</v>
      </c>
      <c r="J75">
        <v>0</v>
      </c>
      <c r="K75">
        <v>0</v>
      </c>
      <c r="L75">
        <f t="shared" si="6"/>
        <v>0</v>
      </c>
      <c r="M75">
        <f t="shared" si="7"/>
        <v>0</v>
      </c>
      <c r="N75">
        <f t="shared" si="8"/>
        <v>0</v>
      </c>
      <c r="O75">
        <f t="shared" si="9"/>
        <v>0</v>
      </c>
      <c r="P75">
        <f t="shared" si="10"/>
        <v>36</v>
      </c>
      <c r="Q75">
        <f>VLOOKUP(C75,Locs!A:C,3,0)</f>
        <v>42</v>
      </c>
      <c r="R75">
        <f>VLOOKUP(C75,Locs!A:F,6,0)</f>
        <v>6</v>
      </c>
      <c r="S75" t="s">
        <v>366</v>
      </c>
      <c r="T75">
        <v>36</v>
      </c>
    </row>
    <row r="76" spans="1:20" x14ac:dyDescent="0.45">
      <c r="A76">
        <v>70</v>
      </c>
      <c r="B76" t="str">
        <f t="shared" si="11"/>
        <v>Merge.dfy-4</v>
      </c>
      <c r="C76" t="s">
        <v>200</v>
      </c>
      <c r="D76">
        <v>4</v>
      </c>
      <c r="E76">
        <v>0</v>
      </c>
      <c r="F76">
        <v>20.232800000000001</v>
      </c>
      <c r="G76">
        <v>1.3042</v>
      </c>
      <c r="H76">
        <v>20.229399999999998</v>
      </c>
      <c r="I76">
        <v>1</v>
      </c>
      <c r="J76">
        <v>0</v>
      </c>
      <c r="K76">
        <v>0</v>
      </c>
      <c r="L76">
        <f t="shared" si="6"/>
        <v>0</v>
      </c>
      <c r="M76">
        <f t="shared" si="7"/>
        <v>0</v>
      </c>
      <c r="N76">
        <f t="shared" si="8"/>
        <v>0</v>
      </c>
      <c r="O76">
        <f t="shared" si="9"/>
        <v>0</v>
      </c>
      <c r="P76">
        <f t="shared" si="10"/>
        <v>36</v>
      </c>
      <c r="Q76">
        <f>VLOOKUP(C76,Locs!A:C,3,0)</f>
        <v>42</v>
      </c>
      <c r="R76">
        <f>VLOOKUP(C76,Locs!A:F,6,0)</f>
        <v>6</v>
      </c>
      <c r="S76" t="s">
        <v>772</v>
      </c>
      <c r="T76">
        <v>36</v>
      </c>
    </row>
    <row r="77" spans="1:20" x14ac:dyDescent="0.45">
      <c r="A77">
        <v>71</v>
      </c>
      <c r="B77" t="str">
        <f t="shared" si="11"/>
        <v>Merge.dfy-5</v>
      </c>
      <c r="C77" t="s">
        <v>200</v>
      </c>
      <c r="D77">
        <v>5</v>
      </c>
      <c r="E77">
        <v>0</v>
      </c>
      <c r="F77">
        <v>20.531400000000001</v>
      </c>
      <c r="G77">
        <v>1.391</v>
      </c>
      <c r="H77">
        <v>20.527799999999999</v>
      </c>
      <c r="I77">
        <v>0</v>
      </c>
      <c r="J77">
        <v>0</v>
      </c>
      <c r="K77">
        <v>0</v>
      </c>
      <c r="L77">
        <f t="shared" si="6"/>
        <v>0</v>
      </c>
      <c r="M77">
        <f t="shared" si="7"/>
        <v>0</v>
      </c>
      <c r="N77">
        <f t="shared" si="8"/>
        <v>0</v>
      </c>
      <c r="O77">
        <f t="shared" si="9"/>
        <v>0</v>
      </c>
      <c r="P77">
        <f t="shared" si="10"/>
        <v>36</v>
      </c>
      <c r="Q77">
        <f>VLOOKUP(C77,Locs!A:C,3,0)</f>
        <v>42</v>
      </c>
      <c r="R77">
        <f>VLOOKUP(C77,Locs!A:F,6,0)</f>
        <v>6</v>
      </c>
      <c r="S77" t="s">
        <v>908</v>
      </c>
      <c r="T77">
        <v>36</v>
      </c>
    </row>
    <row r="78" spans="1:20" x14ac:dyDescent="0.45">
      <c r="A78">
        <v>72</v>
      </c>
      <c r="B78" t="str">
        <f t="shared" si="11"/>
        <v>Mode.dfy-1</v>
      </c>
      <c r="C78" t="s">
        <v>305</v>
      </c>
      <c r="D78">
        <v>1</v>
      </c>
      <c r="E78">
        <v>-1</v>
      </c>
      <c r="F78">
        <v>17.534500000000001</v>
      </c>
      <c r="G78">
        <v>0.60509999999999997</v>
      </c>
      <c r="H78">
        <v>17.5261</v>
      </c>
      <c r="I78">
        <v>-1</v>
      </c>
      <c r="J78">
        <v>-1</v>
      </c>
      <c r="K78">
        <v>-1</v>
      </c>
      <c r="L78">
        <f t="shared" si="6"/>
        <v>0</v>
      </c>
      <c r="M78">
        <f t="shared" si="7"/>
        <v>0</v>
      </c>
      <c r="N78">
        <f t="shared" si="8"/>
        <v>0</v>
      </c>
      <c r="O78">
        <f t="shared" si="9"/>
        <v>0</v>
      </c>
      <c r="P78">
        <f t="shared" si="10"/>
        <v>54</v>
      </c>
      <c r="Q78">
        <f>VLOOKUP(C78,Locs!A:C,3,0)</f>
        <v>46</v>
      </c>
      <c r="R78">
        <f>VLOOKUP(C78,Locs!A:F,6,0)</f>
        <v>3</v>
      </c>
      <c r="S78" t="s">
        <v>367</v>
      </c>
      <c r="T78">
        <v>54</v>
      </c>
    </row>
    <row r="79" spans="1:20" x14ac:dyDescent="0.45">
      <c r="A79">
        <v>73</v>
      </c>
      <c r="B79" t="str">
        <f t="shared" si="11"/>
        <v>Mode.dfy-2</v>
      </c>
      <c r="C79" t="s">
        <v>305</v>
      </c>
      <c r="D79">
        <v>2</v>
      </c>
      <c r="E79">
        <v>0</v>
      </c>
      <c r="F79">
        <v>22.413599999999999</v>
      </c>
      <c r="G79">
        <v>1.6999</v>
      </c>
      <c r="H79">
        <v>22.4057</v>
      </c>
      <c r="I79">
        <v>-1</v>
      </c>
      <c r="J79">
        <v>0</v>
      </c>
      <c r="K79">
        <v>0</v>
      </c>
      <c r="L79">
        <f t="shared" si="6"/>
        <v>0</v>
      </c>
      <c r="M79">
        <f t="shared" si="7"/>
        <v>0</v>
      </c>
      <c r="N79">
        <f t="shared" si="8"/>
        <v>0</v>
      </c>
      <c r="O79">
        <f t="shared" si="9"/>
        <v>0</v>
      </c>
      <c r="P79">
        <f t="shared" si="10"/>
        <v>71</v>
      </c>
      <c r="Q79">
        <f>VLOOKUP(C79,Locs!A:C,3,0)</f>
        <v>46</v>
      </c>
      <c r="R79">
        <f>VLOOKUP(C79,Locs!A:F,6,0)</f>
        <v>3</v>
      </c>
      <c r="S79" t="s">
        <v>368</v>
      </c>
      <c r="T79">
        <v>71</v>
      </c>
    </row>
    <row r="80" spans="1:20" x14ac:dyDescent="0.45">
      <c r="A80">
        <v>74</v>
      </c>
      <c r="B80" t="str">
        <f t="shared" si="11"/>
        <v>Mode.dfy-3</v>
      </c>
      <c r="C80" t="s">
        <v>305</v>
      </c>
      <c r="D80">
        <v>3</v>
      </c>
      <c r="E80">
        <v>0</v>
      </c>
      <c r="F80">
        <v>19.040299999999998</v>
      </c>
      <c r="G80">
        <v>2.3043</v>
      </c>
      <c r="H80">
        <v>19.0334</v>
      </c>
      <c r="I80">
        <v>-1</v>
      </c>
      <c r="J80">
        <v>0</v>
      </c>
      <c r="K80">
        <v>0</v>
      </c>
      <c r="L80">
        <f t="shared" si="6"/>
        <v>0</v>
      </c>
      <c r="M80">
        <f t="shared" si="7"/>
        <v>0</v>
      </c>
      <c r="N80">
        <f t="shared" si="8"/>
        <v>0</v>
      </c>
      <c r="O80">
        <f t="shared" si="9"/>
        <v>0</v>
      </c>
      <c r="P80">
        <f t="shared" si="10"/>
        <v>63</v>
      </c>
      <c r="Q80">
        <f>VLOOKUP(C80,Locs!A:C,3,0)</f>
        <v>46</v>
      </c>
      <c r="R80">
        <f>VLOOKUP(C80,Locs!A:F,6,0)</f>
        <v>3</v>
      </c>
      <c r="S80" t="s">
        <v>369</v>
      </c>
      <c r="T80">
        <v>63</v>
      </c>
    </row>
    <row r="81" spans="1:20" x14ac:dyDescent="0.45">
      <c r="A81">
        <v>75</v>
      </c>
      <c r="B81" t="str">
        <f t="shared" si="11"/>
        <v>Mode.dfy-4</v>
      </c>
      <c r="C81" t="s">
        <v>305</v>
      </c>
      <c r="D81">
        <v>4</v>
      </c>
      <c r="E81">
        <v>-1</v>
      </c>
      <c r="F81">
        <v>18.1999</v>
      </c>
      <c r="G81">
        <v>0.61150000000000004</v>
      </c>
      <c r="H81">
        <v>18.192</v>
      </c>
      <c r="I81">
        <v>-1</v>
      </c>
      <c r="J81">
        <v>-1</v>
      </c>
      <c r="K81">
        <v>-1</v>
      </c>
      <c r="L81">
        <f t="shared" si="6"/>
        <v>0</v>
      </c>
      <c r="M81">
        <f t="shared" si="7"/>
        <v>0</v>
      </c>
      <c r="N81">
        <f t="shared" si="8"/>
        <v>0</v>
      </c>
      <c r="O81">
        <f t="shared" si="9"/>
        <v>0</v>
      </c>
      <c r="P81">
        <f t="shared" si="10"/>
        <v>42</v>
      </c>
      <c r="Q81">
        <f>VLOOKUP(C81,Locs!A:C,3,0)</f>
        <v>46</v>
      </c>
      <c r="R81">
        <f>VLOOKUP(C81,Locs!A:F,6,0)</f>
        <v>3</v>
      </c>
      <c r="S81" t="s">
        <v>690</v>
      </c>
      <c r="T81">
        <v>42</v>
      </c>
    </row>
    <row r="82" spans="1:20" x14ac:dyDescent="0.45">
      <c r="A82">
        <v>76</v>
      </c>
      <c r="B82" t="str">
        <f t="shared" si="11"/>
        <v>Mode.dfy-5</v>
      </c>
      <c r="C82" t="s">
        <v>305</v>
      </c>
      <c r="D82">
        <v>5</v>
      </c>
      <c r="E82">
        <v>0</v>
      </c>
      <c r="F82">
        <v>22.0382</v>
      </c>
      <c r="G82">
        <v>40.602800000000002</v>
      </c>
      <c r="H82">
        <v>22.0334</v>
      </c>
      <c r="I82">
        <v>-1</v>
      </c>
      <c r="J82">
        <v>0</v>
      </c>
      <c r="K82">
        <v>0</v>
      </c>
      <c r="L82">
        <f t="shared" si="6"/>
        <v>0</v>
      </c>
      <c r="M82">
        <f t="shared" si="7"/>
        <v>0</v>
      </c>
      <c r="N82">
        <f t="shared" si="8"/>
        <v>0</v>
      </c>
      <c r="O82">
        <f t="shared" si="9"/>
        <v>0</v>
      </c>
      <c r="P82">
        <f t="shared" si="10"/>
        <v>55</v>
      </c>
      <c r="Q82">
        <f>VLOOKUP(C82,Locs!A:C,3,0)</f>
        <v>46</v>
      </c>
      <c r="R82">
        <f>VLOOKUP(C82,Locs!A:F,6,0)</f>
        <v>3</v>
      </c>
      <c r="S82" t="s">
        <v>691</v>
      </c>
      <c r="T82">
        <v>55</v>
      </c>
    </row>
    <row r="83" spans="1:20" x14ac:dyDescent="0.45">
      <c r="A83">
        <v>77</v>
      </c>
      <c r="B83" t="str">
        <f t="shared" si="11"/>
        <v>PartitionOddEven.dfy-1</v>
      </c>
      <c r="C83" t="s">
        <v>9</v>
      </c>
      <c r="D83">
        <v>1</v>
      </c>
      <c r="E83">
        <v>0</v>
      </c>
      <c r="F83">
        <v>13.3001</v>
      </c>
      <c r="G83">
        <v>2.3422000000000001</v>
      </c>
      <c r="H83">
        <v>13.2956</v>
      </c>
      <c r="I83">
        <v>1</v>
      </c>
      <c r="J83">
        <v>0</v>
      </c>
      <c r="K83">
        <v>0</v>
      </c>
      <c r="L83">
        <f t="shared" si="6"/>
        <v>0</v>
      </c>
      <c r="M83">
        <f t="shared" si="7"/>
        <v>0</v>
      </c>
      <c r="N83">
        <f t="shared" si="8"/>
        <v>0</v>
      </c>
      <c r="O83">
        <f t="shared" si="9"/>
        <v>0</v>
      </c>
      <c r="P83">
        <f t="shared" si="10"/>
        <v>31</v>
      </c>
      <c r="Q83">
        <f>VLOOKUP(C83,Locs!A:C,3,0)</f>
        <v>30</v>
      </c>
      <c r="R83">
        <f>VLOOKUP(C83,Locs!A:F,6,0)</f>
        <v>1</v>
      </c>
      <c r="S83" t="s">
        <v>370</v>
      </c>
      <c r="T83">
        <v>31</v>
      </c>
    </row>
    <row r="84" spans="1:20" x14ac:dyDescent="0.45">
      <c r="A84">
        <v>78</v>
      </c>
      <c r="B84" t="str">
        <f t="shared" si="11"/>
        <v>PartitionOddEven.dfy-2</v>
      </c>
      <c r="C84" t="s">
        <v>9</v>
      </c>
      <c r="D84">
        <v>2</v>
      </c>
      <c r="E84">
        <v>0</v>
      </c>
      <c r="F84">
        <v>12.862</v>
      </c>
      <c r="G84">
        <v>2.3136000000000001</v>
      </c>
      <c r="H84">
        <v>12.858499999999999</v>
      </c>
      <c r="I84">
        <v>1</v>
      </c>
      <c r="J84">
        <v>0</v>
      </c>
      <c r="K84">
        <v>0</v>
      </c>
      <c r="L84">
        <f t="shared" si="6"/>
        <v>0</v>
      </c>
      <c r="M84">
        <f t="shared" si="7"/>
        <v>0</v>
      </c>
      <c r="N84">
        <f t="shared" si="8"/>
        <v>0</v>
      </c>
      <c r="O84">
        <f t="shared" si="9"/>
        <v>0</v>
      </c>
      <c r="P84">
        <f t="shared" si="10"/>
        <v>29</v>
      </c>
      <c r="Q84">
        <f>VLOOKUP(C84,Locs!A:C,3,0)</f>
        <v>30</v>
      </c>
      <c r="R84">
        <f>VLOOKUP(C84,Locs!A:F,6,0)</f>
        <v>1</v>
      </c>
      <c r="S84" t="s">
        <v>371</v>
      </c>
      <c r="T84">
        <v>29</v>
      </c>
    </row>
    <row r="85" spans="1:20" x14ac:dyDescent="0.45">
      <c r="A85">
        <v>79</v>
      </c>
      <c r="B85" t="str">
        <f t="shared" si="11"/>
        <v>PartitionOddEven.dfy-3</v>
      </c>
      <c r="C85" t="s">
        <v>9</v>
      </c>
      <c r="D85">
        <v>3</v>
      </c>
      <c r="E85">
        <v>0</v>
      </c>
      <c r="F85">
        <v>13.5746</v>
      </c>
      <c r="G85">
        <v>2.3325999999999998</v>
      </c>
      <c r="H85">
        <v>13.5657</v>
      </c>
      <c r="I85">
        <v>1</v>
      </c>
      <c r="J85">
        <v>0</v>
      </c>
      <c r="K85">
        <v>0</v>
      </c>
      <c r="L85">
        <f t="shared" si="6"/>
        <v>0</v>
      </c>
      <c r="M85">
        <f t="shared" si="7"/>
        <v>0</v>
      </c>
      <c r="N85">
        <f t="shared" si="8"/>
        <v>0</v>
      </c>
      <c r="O85">
        <f t="shared" si="9"/>
        <v>0</v>
      </c>
      <c r="P85">
        <f t="shared" si="10"/>
        <v>31</v>
      </c>
      <c r="Q85">
        <f>VLOOKUP(C85,Locs!A:C,3,0)</f>
        <v>30</v>
      </c>
      <c r="R85">
        <f>VLOOKUP(C85,Locs!A:F,6,0)</f>
        <v>1</v>
      </c>
      <c r="S85" t="s">
        <v>372</v>
      </c>
      <c r="T85">
        <v>31</v>
      </c>
    </row>
    <row r="86" spans="1:20" x14ac:dyDescent="0.45">
      <c r="A86">
        <v>80</v>
      </c>
      <c r="B86" t="str">
        <f t="shared" si="11"/>
        <v>PartitionOddEven.dfy-4</v>
      </c>
      <c r="C86" t="s">
        <v>9</v>
      </c>
      <c r="D86">
        <v>4</v>
      </c>
      <c r="E86">
        <v>0</v>
      </c>
      <c r="F86">
        <v>14.5242</v>
      </c>
      <c r="G86">
        <v>2.2740999999999998</v>
      </c>
      <c r="H86">
        <v>14.4999</v>
      </c>
      <c r="I86">
        <v>1</v>
      </c>
      <c r="J86">
        <v>0</v>
      </c>
      <c r="K86">
        <v>0</v>
      </c>
      <c r="L86">
        <f t="shared" si="6"/>
        <v>0</v>
      </c>
      <c r="M86">
        <f t="shared" si="7"/>
        <v>0</v>
      </c>
      <c r="N86">
        <f t="shared" si="8"/>
        <v>0</v>
      </c>
      <c r="O86">
        <f t="shared" si="9"/>
        <v>0</v>
      </c>
      <c r="P86">
        <f t="shared" si="10"/>
        <v>31</v>
      </c>
      <c r="Q86">
        <f>VLOOKUP(C86,Locs!A:C,3,0)</f>
        <v>30</v>
      </c>
      <c r="R86">
        <f>VLOOKUP(C86,Locs!A:F,6,0)</f>
        <v>1</v>
      </c>
      <c r="S86" t="s">
        <v>1123</v>
      </c>
      <c r="T86">
        <v>31</v>
      </c>
    </row>
    <row r="87" spans="1:20" x14ac:dyDescent="0.45">
      <c r="A87">
        <v>81</v>
      </c>
      <c r="B87" t="str">
        <f t="shared" si="11"/>
        <v>PartitionOddEven.dfy-5</v>
      </c>
      <c r="C87" t="s">
        <v>9</v>
      </c>
      <c r="D87">
        <v>5</v>
      </c>
      <c r="E87">
        <v>0</v>
      </c>
      <c r="F87">
        <v>14.2727</v>
      </c>
      <c r="G87">
        <v>1.7397</v>
      </c>
      <c r="H87">
        <v>14.269600000000001</v>
      </c>
      <c r="I87">
        <v>1</v>
      </c>
      <c r="J87">
        <v>0</v>
      </c>
      <c r="K87">
        <v>0</v>
      </c>
      <c r="L87">
        <f t="shared" si="6"/>
        <v>0</v>
      </c>
      <c r="M87">
        <f t="shared" si="7"/>
        <v>0</v>
      </c>
      <c r="N87">
        <f t="shared" si="8"/>
        <v>0</v>
      </c>
      <c r="O87">
        <f t="shared" si="9"/>
        <v>0</v>
      </c>
      <c r="P87">
        <f t="shared" si="10"/>
        <v>30</v>
      </c>
      <c r="Q87">
        <f>VLOOKUP(C87,Locs!A:C,3,0)</f>
        <v>30</v>
      </c>
      <c r="R87">
        <f>VLOOKUP(C87,Locs!A:F,6,0)</f>
        <v>1</v>
      </c>
      <c r="S87" t="s">
        <v>1124</v>
      </c>
      <c r="T87">
        <v>30</v>
      </c>
    </row>
    <row r="88" spans="1:20" x14ac:dyDescent="0.45">
      <c r="A88">
        <v>82</v>
      </c>
      <c r="B88" t="str">
        <f t="shared" si="11"/>
        <v>PrimeFactors.dfy-1</v>
      </c>
      <c r="C88" t="s">
        <v>306</v>
      </c>
      <c r="D88">
        <v>1</v>
      </c>
      <c r="E88">
        <v>0</v>
      </c>
      <c r="F88">
        <v>14.8758</v>
      </c>
      <c r="G88">
        <v>21.296299999999999</v>
      </c>
      <c r="H88">
        <v>14.8712</v>
      </c>
      <c r="I88">
        <v>-1</v>
      </c>
      <c r="J88">
        <v>0</v>
      </c>
      <c r="K88">
        <v>0</v>
      </c>
      <c r="L88">
        <f t="shared" si="6"/>
        <v>0</v>
      </c>
      <c r="M88">
        <f t="shared" si="7"/>
        <v>0</v>
      </c>
      <c r="N88">
        <f t="shared" si="8"/>
        <v>0</v>
      </c>
      <c r="O88">
        <f t="shared" si="9"/>
        <v>0</v>
      </c>
      <c r="P88">
        <f t="shared" si="10"/>
        <v>38</v>
      </c>
      <c r="Q88">
        <f>VLOOKUP(C88,Locs!A:C,3,0)</f>
        <v>227</v>
      </c>
      <c r="R88">
        <f>VLOOKUP(C88,Locs!A:F,6,0)</f>
        <v>17</v>
      </c>
      <c r="S88" t="s">
        <v>373</v>
      </c>
      <c r="T88">
        <v>38</v>
      </c>
    </row>
    <row r="89" spans="1:20" x14ac:dyDescent="0.45">
      <c r="A89">
        <v>83</v>
      </c>
      <c r="B89" t="str">
        <f t="shared" si="11"/>
        <v>PrimeFactors.dfy-2</v>
      </c>
      <c r="C89" t="s">
        <v>306</v>
      </c>
      <c r="D89">
        <v>2</v>
      </c>
      <c r="E89">
        <v>-1</v>
      </c>
      <c r="F89">
        <v>20.399699999999999</v>
      </c>
      <c r="G89">
        <v>0.41049999999999998</v>
      </c>
      <c r="H89">
        <v>20.390799999999999</v>
      </c>
      <c r="I89">
        <v>-1</v>
      </c>
      <c r="J89">
        <v>-1</v>
      </c>
      <c r="K89">
        <v>-1</v>
      </c>
      <c r="L89">
        <f t="shared" si="6"/>
        <v>0</v>
      </c>
      <c r="M89">
        <f t="shared" si="7"/>
        <v>0</v>
      </c>
      <c r="N89">
        <f t="shared" si="8"/>
        <v>0</v>
      </c>
      <c r="O89">
        <f t="shared" si="9"/>
        <v>0</v>
      </c>
      <c r="P89">
        <f t="shared" si="10"/>
        <v>37</v>
      </c>
      <c r="Q89">
        <f>VLOOKUP(C89,Locs!A:C,3,0)</f>
        <v>227</v>
      </c>
      <c r="R89">
        <f>VLOOKUP(C89,Locs!A:F,6,0)</f>
        <v>17</v>
      </c>
      <c r="S89" t="s">
        <v>374</v>
      </c>
      <c r="T89">
        <v>37</v>
      </c>
    </row>
    <row r="90" spans="1:20" x14ac:dyDescent="0.45">
      <c r="A90">
        <v>84</v>
      </c>
      <c r="B90" t="str">
        <f t="shared" si="11"/>
        <v>PrimeFactors.dfy-3</v>
      </c>
      <c r="C90" t="s">
        <v>306</v>
      </c>
      <c r="D90">
        <v>3</v>
      </c>
      <c r="E90">
        <v>0</v>
      </c>
      <c r="F90">
        <v>14.2349</v>
      </c>
      <c r="G90">
        <v>62.465699999999998</v>
      </c>
      <c r="H90">
        <v>14.231400000000001</v>
      </c>
      <c r="I90">
        <v>-1</v>
      </c>
      <c r="J90">
        <v>0</v>
      </c>
      <c r="K90">
        <v>0</v>
      </c>
      <c r="L90">
        <f t="shared" si="6"/>
        <v>0</v>
      </c>
      <c r="M90">
        <f t="shared" si="7"/>
        <v>0</v>
      </c>
      <c r="N90">
        <f t="shared" si="8"/>
        <v>0</v>
      </c>
      <c r="O90">
        <f t="shared" si="9"/>
        <v>0</v>
      </c>
      <c r="P90">
        <f t="shared" si="10"/>
        <v>38</v>
      </c>
      <c r="Q90">
        <f>VLOOKUP(C90,Locs!A:C,3,0)</f>
        <v>227</v>
      </c>
      <c r="R90">
        <f>VLOOKUP(C90,Locs!A:F,6,0)</f>
        <v>17</v>
      </c>
      <c r="S90" t="s">
        <v>375</v>
      </c>
      <c r="T90">
        <v>38</v>
      </c>
    </row>
    <row r="91" spans="1:20" x14ac:dyDescent="0.45">
      <c r="A91">
        <v>85</v>
      </c>
      <c r="B91" t="str">
        <f t="shared" si="11"/>
        <v>PrimeFactors.dfy-4</v>
      </c>
      <c r="C91" t="s">
        <v>306</v>
      </c>
      <c r="D91">
        <v>4</v>
      </c>
      <c r="E91">
        <v>0</v>
      </c>
      <c r="F91">
        <v>17.059899999999999</v>
      </c>
      <c r="G91">
        <v>61.980400000000003</v>
      </c>
      <c r="H91">
        <v>17.0411</v>
      </c>
      <c r="I91">
        <v>-1</v>
      </c>
      <c r="J91">
        <v>0</v>
      </c>
      <c r="K91">
        <v>0</v>
      </c>
      <c r="L91">
        <f t="shared" si="6"/>
        <v>0</v>
      </c>
      <c r="M91">
        <f t="shared" si="7"/>
        <v>0</v>
      </c>
      <c r="N91">
        <f t="shared" si="8"/>
        <v>0</v>
      </c>
      <c r="O91">
        <f t="shared" si="9"/>
        <v>0</v>
      </c>
      <c r="P91">
        <f t="shared" si="10"/>
        <v>38</v>
      </c>
      <c r="Q91">
        <f>VLOOKUP(C91,Locs!A:C,3,0)</f>
        <v>227</v>
      </c>
      <c r="R91">
        <f>VLOOKUP(C91,Locs!A:F,6,0)</f>
        <v>17</v>
      </c>
      <c r="S91" t="s">
        <v>707</v>
      </c>
      <c r="T91">
        <v>38</v>
      </c>
    </row>
    <row r="92" spans="1:20" x14ac:dyDescent="0.45">
      <c r="A92">
        <v>86</v>
      </c>
      <c r="B92" t="str">
        <f t="shared" si="11"/>
        <v>PrimeFactors.dfy-5</v>
      </c>
      <c r="C92" t="s">
        <v>306</v>
      </c>
      <c r="D92">
        <v>5</v>
      </c>
      <c r="E92">
        <v>0</v>
      </c>
      <c r="F92">
        <v>15.817</v>
      </c>
      <c r="G92">
        <v>70.592600000000004</v>
      </c>
      <c r="H92">
        <v>15.8146</v>
      </c>
      <c r="I92">
        <v>-1</v>
      </c>
      <c r="J92">
        <v>0</v>
      </c>
      <c r="K92">
        <v>0</v>
      </c>
      <c r="L92">
        <f t="shared" si="6"/>
        <v>0</v>
      </c>
      <c r="M92">
        <f t="shared" si="7"/>
        <v>0</v>
      </c>
      <c r="N92">
        <f t="shared" si="8"/>
        <v>0</v>
      </c>
      <c r="O92">
        <f t="shared" si="9"/>
        <v>0</v>
      </c>
      <c r="P92">
        <f t="shared" si="10"/>
        <v>39</v>
      </c>
      <c r="Q92">
        <f>VLOOKUP(C92,Locs!A:C,3,0)</f>
        <v>227</v>
      </c>
      <c r="R92">
        <f>VLOOKUP(C92,Locs!A:F,6,0)</f>
        <v>17</v>
      </c>
      <c r="S92" t="s">
        <v>708</v>
      </c>
      <c r="T92">
        <v>39</v>
      </c>
    </row>
    <row r="93" spans="1:20" x14ac:dyDescent="0.45">
      <c r="A93">
        <v>87</v>
      </c>
      <c r="B93" t="str">
        <f t="shared" si="11"/>
        <v>RawSort.dfy-1</v>
      </c>
      <c r="C93" t="s">
        <v>307</v>
      </c>
      <c r="D93">
        <v>1</v>
      </c>
      <c r="E93">
        <v>0</v>
      </c>
      <c r="F93">
        <v>8.4746000000000006</v>
      </c>
      <c r="G93">
        <v>2.2848999999999999</v>
      </c>
      <c r="H93">
        <v>8.4710000000000001</v>
      </c>
      <c r="I93">
        <v>-1</v>
      </c>
      <c r="J93">
        <v>0</v>
      </c>
      <c r="K93">
        <v>0</v>
      </c>
      <c r="L93">
        <f t="shared" si="6"/>
        <v>0</v>
      </c>
      <c r="M93">
        <f t="shared" si="7"/>
        <v>0</v>
      </c>
      <c r="N93">
        <f t="shared" si="8"/>
        <v>0</v>
      </c>
      <c r="O93">
        <f t="shared" si="9"/>
        <v>0</v>
      </c>
      <c r="P93">
        <f t="shared" si="10"/>
        <v>27</v>
      </c>
      <c r="Q93">
        <f>VLOOKUP(C93,Locs!A:C,3,0)</f>
        <v>48</v>
      </c>
      <c r="R93">
        <f>VLOOKUP(C93,Locs!A:F,6,0)</f>
        <v>9</v>
      </c>
      <c r="S93" t="s">
        <v>376</v>
      </c>
      <c r="T93">
        <v>27</v>
      </c>
    </row>
    <row r="94" spans="1:20" x14ac:dyDescent="0.45">
      <c r="A94">
        <v>88</v>
      </c>
      <c r="B94" t="str">
        <f t="shared" si="11"/>
        <v>RawSort.dfy-2</v>
      </c>
      <c r="C94" t="s">
        <v>307</v>
      </c>
      <c r="D94">
        <v>2</v>
      </c>
      <c r="E94">
        <v>-1</v>
      </c>
      <c r="F94">
        <v>9.0210000000000008</v>
      </c>
      <c r="G94">
        <v>0.61319999999999997</v>
      </c>
      <c r="H94">
        <v>9.0188000000000006</v>
      </c>
      <c r="I94">
        <v>-1</v>
      </c>
      <c r="J94">
        <v>-1</v>
      </c>
      <c r="K94">
        <v>-1</v>
      </c>
      <c r="L94">
        <f t="shared" si="6"/>
        <v>0</v>
      </c>
      <c r="M94">
        <f t="shared" si="7"/>
        <v>0</v>
      </c>
      <c r="N94">
        <f t="shared" si="8"/>
        <v>0</v>
      </c>
      <c r="O94">
        <f t="shared" si="9"/>
        <v>0</v>
      </c>
      <c r="P94">
        <f t="shared" si="10"/>
        <v>30</v>
      </c>
      <c r="Q94">
        <f>VLOOKUP(C94,Locs!A:C,3,0)</f>
        <v>48</v>
      </c>
      <c r="R94">
        <f>VLOOKUP(C94,Locs!A:F,6,0)</f>
        <v>9</v>
      </c>
      <c r="S94" t="s">
        <v>377</v>
      </c>
      <c r="T94">
        <v>30</v>
      </c>
    </row>
    <row r="95" spans="1:20" x14ac:dyDescent="0.45">
      <c r="A95">
        <v>89</v>
      </c>
      <c r="B95" t="str">
        <f t="shared" si="11"/>
        <v>RawSort.dfy-3</v>
      </c>
      <c r="C95" t="s">
        <v>307</v>
      </c>
      <c r="D95">
        <v>3</v>
      </c>
      <c r="E95">
        <v>-1</v>
      </c>
      <c r="F95">
        <v>9.1465999999999994</v>
      </c>
      <c r="G95">
        <v>0.58509999999999995</v>
      </c>
      <c r="H95">
        <v>9.1439000000000004</v>
      </c>
      <c r="I95">
        <v>-1</v>
      </c>
      <c r="J95">
        <v>-1</v>
      </c>
      <c r="K95">
        <v>-1</v>
      </c>
      <c r="L95">
        <f t="shared" si="6"/>
        <v>0</v>
      </c>
      <c r="M95">
        <f t="shared" si="7"/>
        <v>0</v>
      </c>
      <c r="N95">
        <f t="shared" si="8"/>
        <v>0</v>
      </c>
      <c r="O95">
        <f t="shared" si="9"/>
        <v>0</v>
      </c>
      <c r="P95">
        <f t="shared" si="10"/>
        <v>29</v>
      </c>
      <c r="Q95">
        <f>VLOOKUP(C95,Locs!A:C,3,0)</f>
        <v>48</v>
      </c>
      <c r="R95">
        <f>VLOOKUP(C95,Locs!A:F,6,0)</f>
        <v>9</v>
      </c>
      <c r="S95" t="s">
        <v>378</v>
      </c>
      <c r="T95">
        <v>29</v>
      </c>
    </row>
    <row r="96" spans="1:20" x14ac:dyDescent="0.45">
      <c r="A96">
        <v>90</v>
      </c>
      <c r="B96" t="str">
        <f t="shared" si="11"/>
        <v>RawSort.dfy-4</v>
      </c>
      <c r="C96" t="s">
        <v>307</v>
      </c>
      <c r="D96">
        <v>4</v>
      </c>
      <c r="E96">
        <v>-1</v>
      </c>
      <c r="F96">
        <v>12.666399999999999</v>
      </c>
      <c r="G96">
        <v>0.60060000000000002</v>
      </c>
      <c r="H96">
        <v>12.644500000000001</v>
      </c>
      <c r="I96">
        <v>-1</v>
      </c>
      <c r="J96">
        <v>-1</v>
      </c>
      <c r="K96">
        <v>-1</v>
      </c>
      <c r="L96">
        <f t="shared" si="6"/>
        <v>0</v>
      </c>
      <c r="M96">
        <f t="shared" si="7"/>
        <v>0</v>
      </c>
      <c r="N96">
        <f t="shared" si="8"/>
        <v>0</v>
      </c>
      <c r="O96">
        <f t="shared" si="9"/>
        <v>0</v>
      </c>
      <c r="P96">
        <f t="shared" si="10"/>
        <v>35</v>
      </c>
      <c r="Q96">
        <f>VLOOKUP(C96,Locs!A:C,3,0)</f>
        <v>48</v>
      </c>
      <c r="R96">
        <f>VLOOKUP(C96,Locs!A:F,6,0)</f>
        <v>9</v>
      </c>
      <c r="S96" t="s">
        <v>714</v>
      </c>
      <c r="T96">
        <v>35</v>
      </c>
    </row>
    <row r="97" spans="1:20" x14ac:dyDescent="0.45">
      <c r="A97">
        <v>91</v>
      </c>
      <c r="B97" t="str">
        <f t="shared" si="11"/>
        <v>RawSort.dfy-5</v>
      </c>
      <c r="C97" t="s">
        <v>307</v>
      </c>
      <c r="D97">
        <v>5</v>
      </c>
      <c r="E97">
        <v>0</v>
      </c>
      <c r="F97">
        <v>13.026300000000001</v>
      </c>
      <c r="G97">
        <v>1.7398</v>
      </c>
      <c r="H97">
        <v>13.0237</v>
      </c>
      <c r="I97">
        <v>-1</v>
      </c>
      <c r="J97">
        <v>0</v>
      </c>
      <c r="K97">
        <v>0</v>
      </c>
      <c r="L97">
        <f t="shared" si="6"/>
        <v>0</v>
      </c>
      <c r="M97">
        <f t="shared" si="7"/>
        <v>0</v>
      </c>
      <c r="N97">
        <f t="shared" si="8"/>
        <v>0</v>
      </c>
      <c r="O97">
        <f t="shared" si="9"/>
        <v>0</v>
      </c>
      <c r="P97">
        <f t="shared" si="10"/>
        <v>35</v>
      </c>
      <c r="Q97">
        <f>VLOOKUP(C97,Locs!A:C,3,0)</f>
        <v>48</v>
      </c>
      <c r="R97">
        <f>VLOOKUP(C97,Locs!A:F,6,0)</f>
        <v>9</v>
      </c>
      <c r="S97" t="s">
        <v>715</v>
      </c>
      <c r="T97">
        <v>35</v>
      </c>
    </row>
    <row r="98" spans="1:20" x14ac:dyDescent="0.45">
      <c r="A98">
        <v>92</v>
      </c>
      <c r="B98" t="str">
        <f t="shared" si="11"/>
        <v>Recaman.dfy-1</v>
      </c>
      <c r="C98" t="s">
        <v>308</v>
      </c>
      <c r="D98">
        <v>1</v>
      </c>
      <c r="E98">
        <v>-1</v>
      </c>
      <c r="F98">
        <v>21.049900000000001</v>
      </c>
      <c r="G98">
        <v>0.69610000000000005</v>
      </c>
      <c r="H98">
        <v>21.045400000000001</v>
      </c>
      <c r="I98">
        <v>-1</v>
      </c>
      <c r="J98">
        <v>-1</v>
      </c>
      <c r="K98">
        <v>-1</v>
      </c>
      <c r="L98">
        <f t="shared" si="6"/>
        <v>0</v>
      </c>
      <c r="M98">
        <f t="shared" si="7"/>
        <v>0</v>
      </c>
      <c r="N98">
        <f t="shared" si="8"/>
        <v>0</v>
      </c>
      <c r="O98">
        <f t="shared" si="9"/>
        <v>0</v>
      </c>
      <c r="P98">
        <f t="shared" si="10"/>
        <v>78</v>
      </c>
      <c r="Q98">
        <f>VLOOKUP(C98,Locs!A:C,3,0)</f>
        <v>57</v>
      </c>
      <c r="R98">
        <f>VLOOKUP(C98,Locs!A:F,6,0)</f>
        <v>0</v>
      </c>
      <c r="S98" t="s">
        <v>379</v>
      </c>
      <c r="T98">
        <v>78</v>
      </c>
    </row>
    <row r="99" spans="1:20" x14ac:dyDescent="0.45">
      <c r="A99">
        <v>93</v>
      </c>
      <c r="B99" t="str">
        <f t="shared" si="11"/>
        <v>Recaman.dfy-2</v>
      </c>
      <c r="C99" t="s">
        <v>308</v>
      </c>
      <c r="D99">
        <v>2</v>
      </c>
      <c r="E99">
        <v>-1</v>
      </c>
      <c r="F99">
        <v>27.2608</v>
      </c>
      <c r="G99">
        <v>0.4486</v>
      </c>
      <c r="H99">
        <v>27.258299999999998</v>
      </c>
      <c r="I99">
        <v>-1</v>
      </c>
      <c r="J99">
        <v>-1</v>
      </c>
      <c r="K99">
        <v>-1</v>
      </c>
      <c r="L99">
        <f t="shared" si="6"/>
        <v>0</v>
      </c>
      <c r="M99">
        <f t="shared" si="7"/>
        <v>0</v>
      </c>
      <c r="N99">
        <f t="shared" si="8"/>
        <v>0</v>
      </c>
      <c r="O99">
        <f t="shared" si="9"/>
        <v>0</v>
      </c>
      <c r="P99">
        <f t="shared" si="10"/>
        <v>105</v>
      </c>
      <c r="Q99">
        <f>VLOOKUP(C99,Locs!A:C,3,0)</f>
        <v>57</v>
      </c>
      <c r="R99">
        <f>VLOOKUP(C99,Locs!A:F,6,0)</f>
        <v>0</v>
      </c>
      <c r="S99" t="s">
        <v>380</v>
      </c>
      <c r="T99">
        <v>105</v>
      </c>
    </row>
    <row r="100" spans="1:20" x14ac:dyDescent="0.45">
      <c r="A100">
        <v>94</v>
      </c>
      <c r="B100" t="str">
        <f t="shared" si="11"/>
        <v>Recaman.dfy-3</v>
      </c>
      <c r="C100" t="s">
        <v>308</v>
      </c>
      <c r="D100">
        <v>3</v>
      </c>
      <c r="E100">
        <v>0</v>
      </c>
      <c r="F100">
        <v>20.174499999999998</v>
      </c>
      <c r="G100">
        <v>2.7724000000000002</v>
      </c>
      <c r="H100">
        <v>20.164400000000001</v>
      </c>
      <c r="I100">
        <v>-1</v>
      </c>
      <c r="J100">
        <v>0</v>
      </c>
      <c r="K100">
        <v>0</v>
      </c>
      <c r="L100">
        <f t="shared" si="6"/>
        <v>0</v>
      </c>
      <c r="M100">
        <f t="shared" si="7"/>
        <v>0</v>
      </c>
      <c r="N100">
        <f t="shared" si="8"/>
        <v>0</v>
      </c>
      <c r="O100">
        <f t="shared" si="9"/>
        <v>0</v>
      </c>
      <c r="P100">
        <f t="shared" si="10"/>
        <v>76</v>
      </c>
      <c r="Q100">
        <f>VLOOKUP(C100,Locs!A:C,3,0)</f>
        <v>57</v>
      </c>
      <c r="R100">
        <f>VLOOKUP(C100,Locs!A:F,6,0)</f>
        <v>0</v>
      </c>
      <c r="S100" t="s">
        <v>381</v>
      </c>
      <c r="T100">
        <v>76</v>
      </c>
    </row>
    <row r="101" spans="1:20" x14ac:dyDescent="0.45">
      <c r="A101">
        <v>95</v>
      </c>
      <c r="B101" t="str">
        <f t="shared" si="11"/>
        <v>Recaman.dfy-4</v>
      </c>
      <c r="C101" t="s">
        <v>308</v>
      </c>
      <c r="D101">
        <v>4</v>
      </c>
      <c r="E101">
        <v>-1</v>
      </c>
      <c r="F101">
        <v>31.727399999999999</v>
      </c>
      <c r="G101">
        <v>0.40899999999999997</v>
      </c>
      <c r="H101">
        <v>31.723099999999999</v>
      </c>
      <c r="I101">
        <v>-1</v>
      </c>
      <c r="J101">
        <v>-1</v>
      </c>
      <c r="K101">
        <v>-1</v>
      </c>
      <c r="L101">
        <f t="shared" si="6"/>
        <v>0</v>
      </c>
      <c r="M101">
        <f t="shared" si="7"/>
        <v>0</v>
      </c>
      <c r="N101">
        <f t="shared" si="8"/>
        <v>0</v>
      </c>
      <c r="O101">
        <f t="shared" si="9"/>
        <v>0</v>
      </c>
      <c r="P101">
        <f t="shared" si="10"/>
        <v>106</v>
      </c>
      <c r="Q101">
        <f>VLOOKUP(C101,Locs!A:C,3,0)</f>
        <v>57</v>
      </c>
      <c r="R101">
        <f>VLOOKUP(C101,Locs!A:F,6,0)</f>
        <v>0</v>
      </c>
      <c r="S101" t="s">
        <v>720</v>
      </c>
      <c r="T101">
        <v>106</v>
      </c>
    </row>
    <row r="102" spans="1:20" x14ac:dyDescent="0.45">
      <c r="A102">
        <v>96</v>
      </c>
      <c r="B102" t="str">
        <f t="shared" si="11"/>
        <v>Recaman.dfy-5</v>
      </c>
      <c r="C102" t="s">
        <v>308</v>
      </c>
      <c r="D102">
        <v>5</v>
      </c>
      <c r="E102">
        <v>-1</v>
      </c>
      <c r="F102">
        <v>31.505099999999999</v>
      </c>
      <c r="G102">
        <v>0.40400000000000003</v>
      </c>
      <c r="H102">
        <v>31.5029</v>
      </c>
      <c r="I102">
        <v>-1</v>
      </c>
      <c r="J102">
        <v>-1</v>
      </c>
      <c r="K102">
        <v>-1</v>
      </c>
      <c r="L102">
        <f t="shared" si="6"/>
        <v>0</v>
      </c>
      <c r="M102">
        <f t="shared" si="7"/>
        <v>0</v>
      </c>
      <c r="N102">
        <f t="shared" si="8"/>
        <v>0</v>
      </c>
      <c r="O102">
        <f t="shared" si="9"/>
        <v>0</v>
      </c>
      <c r="P102">
        <f t="shared" si="10"/>
        <v>102</v>
      </c>
      <c r="Q102">
        <f>VLOOKUP(C102,Locs!A:C,3,0)</f>
        <v>57</v>
      </c>
      <c r="R102">
        <f>VLOOKUP(C102,Locs!A:F,6,0)</f>
        <v>0</v>
      </c>
      <c r="S102" t="s">
        <v>774</v>
      </c>
      <c r="T102">
        <v>102</v>
      </c>
    </row>
    <row r="103" spans="1:20" x14ac:dyDescent="0.45">
      <c r="A103">
        <v>97</v>
      </c>
      <c r="B103" t="str">
        <f t="shared" si="11"/>
        <v>RotateLeft.dfy-1</v>
      </c>
      <c r="C103" t="s">
        <v>309</v>
      </c>
      <c r="D103">
        <v>1</v>
      </c>
      <c r="E103">
        <v>1</v>
      </c>
      <c r="F103">
        <v>8.0945</v>
      </c>
      <c r="G103">
        <v>1.1924999999999999</v>
      </c>
      <c r="H103">
        <v>8.0911000000000008</v>
      </c>
      <c r="I103">
        <v>1</v>
      </c>
      <c r="J103">
        <v>1</v>
      </c>
      <c r="K103">
        <v>1</v>
      </c>
      <c r="L103">
        <f t="shared" si="6"/>
        <v>3</v>
      </c>
      <c r="M103">
        <f t="shared" si="7"/>
        <v>1</v>
      </c>
      <c r="N103">
        <f t="shared" si="8"/>
        <v>1</v>
      </c>
      <c r="O103">
        <f t="shared" si="9"/>
        <v>1</v>
      </c>
      <c r="P103">
        <f t="shared" si="10"/>
        <v>24</v>
      </c>
      <c r="Q103">
        <f>VLOOKUP(C103,Locs!A:C,3,0)</f>
        <v>24</v>
      </c>
      <c r="R103">
        <f>VLOOKUP(C103,Locs!A:F,6,0)</f>
        <v>0</v>
      </c>
      <c r="S103" t="s">
        <v>382</v>
      </c>
      <c r="T103">
        <v>24</v>
      </c>
    </row>
    <row r="104" spans="1:20" x14ac:dyDescent="0.45">
      <c r="A104">
        <v>98</v>
      </c>
      <c r="B104" t="str">
        <f t="shared" si="11"/>
        <v>RotateLeft.dfy-2</v>
      </c>
      <c r="C104" t="s">
        <v>309</v>
      </c>
      <c r="D104">
        <v>2</v>
      </c>
      <c r="E104">
        <v>1</v>
      </c>
      <c r="F104">
        <v>8.1998999999999995</v>
      </c>
      <c r="G104">
        <v>0.92479999999999996</v>
      </c>
      <c r="H104">
        <v>8.1896000000000004</v>
      </c>
      <c r="I104">
        <v>1</v>
      </c>
      <c r="J104">
        <v>1</v>
      </c>
      <c r="K104">
        <v>1</v>
      </c>
      <c r="L104">
        <f t="shared" si="6"/>
        <v>3</v>
      </c>
      <c r="M104">
        <f t="shared" si="7"/>
        <v>1</v>
      </c>
      <c r="N104">
        <f t="shared" si="8"/>
        <v>1</v>
      </c>
      <c r="O104">
        <f t="shared" si="9"/>
        <v>1</v>
      </c>
      <c r="P104">
        <f t="shared" si="10"/>
        <v>24</v>
      </c>
      <c r="Q104">
        <f>VLOOKUP(C104,Locs!A:C,3,0)</f>
        <v>24</v>
      </c>
      <c r="R104">
        <f>VLOOKUP(C104,Locs!A:F,6,0)</f>
        <v>0</v>
      </c>
      <c r="S104" t="s">
        <v>383</v>
      </c>
      <c r="T104">
        <v>24</v>
      </c>
    </row>
    <row r="105" spans="1:20" x14ac:dyDescent="0.45">
      <c r="A105">
        <v>99</v>
      </c>
      <c r="B105" t="str">
        <f t="shared" si="11"/>
        <v>RotateLeft.dfy-3</v>
      </c>
      <c r="C105" t="s">
        <v>309</v>
      </c>
      <c r="D105">
        <v>3</v>
      </c>
      <c r="E105">
        <v>1</v>
      </c>
      <c r="F105">
        <v>8.14</v>
      </c>
      <c r="G105">
        <v>0.80779999999999996</v>
      </c>
      <c r="H105">
        <v>8.1379999999999999</v>
      </c>
      <c r="I105">
        <v>1</v>
      </c>
      <c r="J105">
        <v>1</v>
      </c>
      <c r="K105">
        <v>1</v>
      </c>
      <c r="L105">
        <f t="shared" si="6"/>
        <v>3</v>
      </c>
      <c r="M105">
        <f t="shared" si="7"/>
        <v>1</v>
      </c>
      <c r="N105">
        <f t="shared" si="8"/>
        <v>1</v>
      </c>
      <c r="O105">
        <f t="shared" si="9"/>
        <v>1</v>
      </c>
      <c r="P105">
        <f t="shared" si="10"/>
        <v>24</v>
      </c>
      <c r="Q105">
        <f>VLOOKUP(C105,Locs!A:C,3,0)</f>
        <v>24</v>
      </c>
      <c r="R105">
        <f>VLOOKUP(C105,Locs!A:F,6,0)</f>
        <v>0</v>
      </c>
      <c r="S105" t="s">
        <v>384</v>
      </c>
      <c r="T105">
        <v>24</v>
      </c>
    </row>
    <row r="106" spans="1:20" x14ac:dyDescent="0.45">
      <c r="A106">
        <v>100</v>
      </c>
      <c r="B106" t="str">
        <f t="shared" si="11"/>
        <v>SelectionSort.dfy-1</v>
      </c>
      <c r="C106" t="s">
        <v>10</v>
      </c>
      <c r="D106">
        <v>1</v>
      </c>
      <c r="E106">
        <v>0</v>
      </c>
      <c r="F106">
        <v>11.803699999999999</v>
      </c>
      <c r="G106">
        <v>0.82330000000000003</v>
      </c>
      <c r="H106">
        <v>11.801500000000001</v>
      </c>
      <c r="I106">
        <v>1</v>
      </c>
      <c r="J106">
        <v>0</v>
      </c>
      <c r="K106">
        <v>0</v>
      </c>
      <c r="L106">
        <f t="shared" si="6"/>
        <v>0</v>
      </c>
      <c r="M106">
        <f t="shared" si="7"/>
        <v>0</v>
      </c>
      <c r="N106">
        <f t="shared" si="8"/>
        <v>0</v>
      </c>
      <c r="O106">
        <f t="shared" si="9"/>
        <v>0</v>
      </c>
      <c r="P106">
        <f t="shared" si="10"/>
        <v>35</v>
      </c>
      <c r="Q106">
        <f>VLOOKUP(C106,Locs!A:C,3,0)</f>
        <v>38</v>
      </c>
      <c r="R106">
        <f>VLOOKUP(C106,Locs!A:F,6,0)</f>
        <v>1</v>
      </c>
      <c r="S106" t="s">
        <v>385</v>
      </c>
      <c r="T106">
        <v>35</v>
      </c>
    </row>
    <row r="107" spans="1:20" x14ac:dyDescent="0.45">
      <c r="A107">
        <v>101</v>
      </c>
      <c r="B107" t="str">
        <f t="shared" si="11"/>
        <v>SelectionSort.dfy-2</v>
      </c>
      <c r="C107" t="s">
        <v>10</v>
      </c>
      <c r="D107">
        <v>2</v>
      </c>
      <c r="E107">
        <v>0</v>
      </c>
      <c r="F107">
        <v>11.7867</v>
      </c>
      <c r="G107">
        <v>2.4055</v>
      </c>
      <c r="H107">
        <v>11.7827</v>
      </c>
      <c r="I107">
        <v>-1</v>
      </c>
      <c r="J107">
        <v>0</v>
      </c>
      <c r="K107">
        <v>0</v>
      </c>
      <c r="L107">
        <f t="shared" si="6"/>
        <v>0</v>
      </c>
      <c r="M107">
        <f t="shared" si="7"/>
        <v>0</v>
      </c>
      <c r="N107">
        <f t="shared" si="8"/>
        <v>0</v>
      </c>
      <c r="O107">
        <f t="shared" si="9"/>
        <v>0</v>
      </c>
      <c r="P107">
        <f t="shared" si="10"/>
        <v>43</v>
      </c>
      <c r="Q107">
        <f>VLOOKUP(C107,Locs!A:C,3,0)</f>
        <v>38</v>
      </c>
      <c r="R107">
        <f>VLOOKUP(C107,Locs!A:F,6,0)</f>
        <v>1</v>
      </c>
      <c r="S107" t="s">
        <v>386</v>
      </c>
      <c r="T107">
        <v>43</v>
      </c>
    </row>
    <row r="108" spans="1:20" x14ac:dyDescent="0.45">
      <c r="A108">
        <v>102</v>
      </c>
      <c r="B108" t="str">
        <f t="shared" si="11"/>
        <v>SelectionSort.dfy-3</v>
      </c>
      <c r="C108" t="s">
        <v>10</v>
      </c>
      <c r="D108">
        <v>3</v>
      </c>
      <c r="E108">
        <v>0</v>
      </c>
      <c r="F108">
        <v>12.7751</v>
      </c>
      <c r="G108">
        <v>2.4127000000000001</v>
      </c>
      <c r="H108">
        <v>12.771100000000001</v>
      </c>
      <c r="I108">
        <v>-1</v>
      </c>
      <c r="J108">
        <v>0</v>
      </c>
      <c r="K108">
        <v>0</v>
      </c>
      <c r="L108">
        <f t="shared" si="6"/>
        <v>0</v>
      </c>
      <c r="M108">
        <f t="shared" si="7"/>
        <v>0</v>
      </c>
      <c r="N108">
        <f t="shared" si="8"/>
        <v>0</v>
      </c>
      <c r="O108">
        <f t="shared" si="9"/>
        <v>0</v>
      </c>
      <c r="P108">
        <f t="shared" si="10"/>
        <v>43</v>
      </c>
      <c r="Q108">
        <f>VLOOKUP(C108,Locs!A:C,3,0)</f>
        <v>38</v>
      </c>
      <c r="R108">
        <f>VLOOKUP(C108,Locs!A:F,6,0)</f>
        <v>1</v>
      </c>
      <c r="S108" t="s">
        <v>387</v>
      </c>
      <c r="T108">
        <v>43</v>
      </c>
    </row>
    <row r="109" spans="1:20" x14ac:dyDescent="0.45">
      <c r="A109">
        <v>103</v>
      </c>
      <c r="B109" t="str">
        <f t="shared" si="11"/>
        <v>SelectionSort.dfy-4</v>
      </c>
      <c r="C109" t="s">
        <v>10</v>
      </c>
      <c r="D109">
        <v>4</v>
      </c>
      <c r="E109">
        <v>0</v>
      </c>
      <c r="F109">
        <v>16.321400000000001</v>
      </c>
      <c r="G109">
        <v>2.5988000000000002</v>
      </c>
      <c r="H109">
        <v>16.301400000000001</v>
      </c>
      <c r="I109">
        <v>-1</v>
      </c>
      <c r="J109">
        <v>0</v>
      </c>
      <c r="K109">
        <v>0</v>
      </c>
      <c r="L109">
        <f t="shared" si="6"/>
        <v>0</v>
      </c>
      <c r="M109">
        <f t="shared" si="7"/>
        <v>0</v>
      </c>
      <c r="N109">
        <f t="shared" si="8"/>
        <v>0</v>
      </c>
      <c r="O109">
        <f t="shared" si="9"/>
        <v>0</v>
      </c>
      <c r="P109">
        <f t="shared" si="10"/>
        <v>41</v>
      </c>
      <c r="Q109">
        <f>VLOOKUP(C109,Locs!A:C,3,0)</f>
        <v>38</v>
      </c>
      <c r="R109">
        <f>VLOOKUP(C109,Locs!A:F,6,0)</f>
        <v>1</v>
      </c>
      <c r="S109" t="s">
        <v>779</v>
      </c>
      <c r="T109">
        <v>41</v>
      </c>
    </row>
    <row r="110" spans="1:20" x14ac:dyDescent="0.45">
      <c r="A110">
        <v>104</v>
      </c>
      <c r="B110" t="str">
        <f t="shared" si="11"/>
        <v>SelectionSort.dfy-5</v>
      </c>
      <c r="C110" t="s">
        <v>10</v>
      </c>
      <c r="D110">
        <v>5</v>
      </c>
      <c r="E110">
        <v>0</v>
      </c>
      <c r="F110">
        <v>16.4346</v>
      </c>
      <c r="G110">
        <v>3.3565999999999998</v>
      </c>
      <c r="H110">
        <v>16.430900000000001</v>
      </c>
      <c r="I110">
        <v>-1</v>
      </c>
      <c r="J110">
        <v>0</v>
      </c>
      <c r="K110">
        <v>0</v>
      </c>
      <c r="L110">
        <f t="shared" si="6"/>
        <v>0</v>
      </c>
      <c r="M110">
        <f t="shared" si="7"/>
        <v>0</v>
      </c>
      <c r="N110">
        <f t="shared" si="8"/>
        <v>0</v>
      </c>
      <c r="O110">
        <f t="shared" si="9"/>
        <v>0</v>
      </c>
      <c r="P110">
        <f t="shared" si="10"/>
        <v>43</v>
      </c>
      <c r="Q110">
        <f>VLOOKUP(C110,Locs!A:C,3,0)</f>
        <v>38</v>
      </c>
      <c r="R110">
        <f>VLOOKUP(C110,Locs!A:F,6,0)</f>
        <v>1</v>
      </c>
      <c r="S110" t="s">
        <v>780</v>
      </c>
      <c r="T110">
        <v>43</v>
      </c>
    </row>
    <row r="111" spans="1:20" x14ac:dyDescent="0.45">
      <c r="A111">
        <v>105</v>
      </c>
      <c r="B111" t="str">
        <f t="shared" si="11"/>
        <v>task_id_105.dfy-1</v>
      </c>
      <c r="C111" t="s">
        <v>11</v>
      </c>
      <c r="D111">
        <v>1</v>
      </c>
      <c r="E111">
        <v>-1</v>
      </c>
      <c r="F111">
        <v>9.2377000000000002</v>
      </c>
      <c r="G111">
        <v>0.38990000000000002</v>
      </c>
      <c r="H111">
        <v>9.2294</v>
      </c>
      <c r="I111">
        <v>-1</v>
      </c>
      <c r="J111">
        <v>-1</v>
      </c>
      <c r="K111">
        <v>-1</v>
      </c>
      <c r="L111">
        <f t="shared" si="6"/>
        <v>0</v>
      </c>
      <c r="M111">
        <f t="shared" si="7"/>
        <v>0</v>
      </c>
      <c r="N111">
        <f t="shared" si="8"/>
        <v>0</v>
      </c>
      <c r="O111">
        <f t="shared" si="9"/>
        <v>0</v>
      </c>
      <c r="P111">
        <f t="shared" si="10"/>
        <v>24</v>
      </c>
      <c r="Q111">
        <f>VLOOKUP(C111,Locs!A:C,3,0)</f>
        <v>26</v>
      </c>
      <c r="R111">
        <f>VLOOKUP(C111,Locs!A:F,6,0)</f>
        <v>3</v>
      </c>
      <c r="S111" t="s">
        <v>388</v>
      </c>
      <c r="T111">
        <v>24</v>
      </c>
    </row>
    <row r="112" spans="1:20" x14ac:dyDescent="0.45">
      <c r="A112">
        <v>106</v>
      </c>
      <c r="B112" t="str">
        <f t="shared" si="11"/>
        <v>task_id_105.dfy-2</v>
      </c>
      <c r="C112" t="s">
        <v>11</v>
      </c>
      <c r="D112">
        <v>2</v>
      </c>
      <c r="E112">
        <v>-1</v>
      </c>
      <c r="F112">
        <v>7.6898999999999997</v>
      </c>
      <c r="G112">
        <v>0.36349999999999999</v>
      </c>
      <c r="H112">
        <v>7.6818</v>
      </c>
      <c r="I112">
        <v>-1</v>
      </c>
      <c r="J112">
        <v>-1</v>
      </c>
      <c r="K112">
        <v>-1</v>
      </c>
      <c r="L112">
        <f t="shared" si="6"/>
        <v>0</v>
      </c>
      <c r="M112">
        <f t="shared" si="7"/>
        <v>0</v>
      </c>
      <c r="N112">
        <f t="shared" si="8"/>
        <v>0</v>
      </c>
      <c r="O112">
        <f t="shared" si="9"/>
        <v>0</v>
      </c>
      <c r="P112">
        <f t="shared" si="10"/>
        <v>24</v>
      </c>
      <c r="Q112">
        <f>VLOOKUP(C112,Locs!A:C,3,0)</f>
        <v>26</v>
      </c>
      <c r="R112">
        <f>VLOOKUP(C112,Locs!A:F,6,0)</f>
        <v>3</v>
      </c>
      <c r="S112" t="s">
        <v>389</v>
      </c>
      <c r="T112">
        <v>24</v>
      </c>
    </row>
    <row r="113" spans="1:20" x14ac:dyDescent="0.45">
      <c r="A113">
        <v>107</v>
      </c>
      <c r="B113" t="str">
        <f t="shared" si="11"/>
        <v>task_id_105.dfy-3</v>
      </c>
      <c r="C113" t="s">
        <v>11</v>
      </c>
      <c r="D113">
        <v>3</v>
      </c>
      <c r="E113">
        <v>-1</v>
      </c>
      <c r="F113">
        <v>8.2965</v>
      </c>
      <c r="G113">
        <v>0.39639999999999997</v>
      </c>
      <c r="H113">
        <v>8.2873000000000001</v>
      </c>
      <c r="I113">
        <v>-1</v>
      </c>
      <c r="J113">
        <v>-1</v>
      </c>
      <c r="K113">
        <v>-1</v>
      </c>
      <c r="L113">
        <f t="shared" si="6"/>
        <v>0</v>
      </c>
      <c r="M113">
        <f t="shared" si="7"/>
        <v>0</v>
      </c>
      <c r="N113">
        <f t="shared" si="8"/>
        <v>0</v>
      </c>
      <c r="O113">
        <f t="shared" si="9"/>
        <v>0</v>
      </c>
      <c r="P113">
        <f t="shared" si="10"/>
        <v>24</v>
      </c>
      <c r="Q113">
        <f>VLOOKUP(C113,Locs!A:C,3,0)</f>
        <v>26</v>
      </c>
      <c r="R113">
        <f>VLOOKUP(C113,Locs!A:F,6,0)</f>
        <v>3</v>
      </c>
      <c r="S113" t="s">
        <v>390</v>
      </c>
      <c r="T113">
        <v>24</v>
      </c>
    </row>
    <row r="114" spans="1:20" x14ac:dyDescent="0.45">
      <c r="A114">
        <v>108</v>
      </c>
      <c r="B114" t="str">
        <f t="shared" si="11"/>
        <v>task_id_105.dfy-4</v>
      </c>
      <c r="C114" t="s">
        <v>11</v>
      </c>
      <c r="D114">
        <v>4</v>
      </c>
      <c r="E114">
        <v>-1</v>
      </c>
      <c r="F114">
        <v>9.6034000000000006</v>
      </c>
      <c r="G114">
        <v>0.38040000000000002</v>
      </c>
      <c r="H114">
        <v>9.5996000000000006</v>
      </c>
      <c r="I114">
        <v>-1</v>
      </c>
      <c r="J114">
        <v>-1</v>
      </c>
      <c r="K114">
        <v>-1</v>
      </c>
      <c r="L114">
        <f t="shared" si="6"/>
        <v>0</v>
      </c>
      <c r="M114">
        <f t="shared" si="7"/>
        <v>0</v>
      </c>
      <c r="N114">
        <f t="shared" si="8"/>
        <v>0</v>
      </c>
      <c r="O114">
        <f t="shared" si="9"/>
        <v>0</v>
      </c>
      <c r="P114">
        <f t="shared" si="10"/>
        <v>25</v>
      </c>
      <c r="Q114">
        <f>VLOOKUP(C114,Locs!A:C,3,0)</f>
        <v>26</v>
      </c>
      <c r="R114">
        <f>VLOOKUP(C114,Locs!A:F,6,0)</f>
        <v>3</v>
      </c>
      <c r="S114" t="s">
        <v>918</v>
      </c>
      <c r="T114">
        <v>25</v>
      </c>
    </row>
    <row r="115" spans="1:20" x14ac:dyDescent="0.45">
      <c r="A115">
        <v>109</v>
      </c>
      <c r="B115" t="str">
        <f t="shared" si="11"/>
        <v>task_id_105.dfy-5</v>
      </c>
      <c r="C115" t="s">
        <v>11</v>
      </c>
      <c r="D115">
        <v>5</v>
      </c>
      <c r="E115">
        <v>-1</v>
      </c>
      <c r="F115">
        <v>8.6968999999999994</v>
      </c>
      <c r="G115">
        <v>0.38800000000000001</v>
      </c>
      <c r="H115">
        <v>8.6946999999999992</v>
      </c>
      <c r="I115">
        <v>-1</v>
      </c>
      <c r="J115">
        <v>-1</v>
      </c>
      <c r="K115">
        <v>-1</v>
      </c>
      <c r="L115">
        <f t="shared" si="6"/>
        <v>0</v>
      </c>
      <c r="M115">
        <f t="shared" si="7"/>
        <v>0</v>
      </c>
      <c r="N115">
        <f t="shared" si="8"/>
        <v>0</v>
      </c>
      <c r="O115">
        <f t="shared" si="9"/>
        <v>0</v>
      </c>
      <c r="P115">
        <f t="shared" si="10"/>
        <v>24</v>
      </c>
      <c r="Q115">
        <f>VLOOKUP(C115,Locs!A:C,3,0)</f>
        <v>26</v>
      </c>
      <c r="R115">
        <f>VLOOKUP(C115,Locs!A:F,6,0)</f>
        <v>3</v>
      </c>
      <c r="S115" t="s">
        <v>919</v>
      </c>
      <c r="T115">
        <v>24</v>
      </c>
    </row>
    <row r="116" spans="1:20" x14ac:dyDescent="0.45">
      <c r="A116">
        <v>110</v>
      </c>
      <c r="B116" t="str">
        <f t="shared" si="11"/>
        <v>task_id_106.dfy-1</v>
      </c>
      <c r="C116" t="s">
        <v>12</v>
      </c>
      <c r="D116">
        <v>1</v>
      </c>
      <c r="E116">
        <v>0</v>
      </c>
      <c r="F116">
        <v>11.283899999999999</v>
      </c>
      <c r="G116">
        <v>1.3176000000000001</v>
      </c>
      <c r="H116">
        <v>11.2788</v>
      </c>
      <c r="I116">
        <v>1</v>
      </c>
      <c r="J116">
        <v>0</v>
      </c>
      <c r="K116">
        <v>0</v>
      </c>
      <c r="L116">
        <f t="shared" si="6"/>
        <v>0</v>
      </c>
      <c r="M116">
        <f t="shared" si="7"/>
        <v>0</v>
      </c>
      <c r="N116">
        <f t="shared" si="8"/>
        <v>0</v>
      </c>
      <c r="O116">
        <f t="shared" si="9"/>
        <v>0</v>
      </c>
      <c r="P116">
        <f t="shared" si="10"/>
        <v>28</v>
      </c>
      <c r="Q116">
        <f>VLOOKUP(C116,Locs!A:C,3,0)</f>
        <v>24</v>
      </c>
      <c r="R116">
        <f>VLOOKUP(C116,Locs!A:F,6,0)</f>
        <v>0</v>
      </c>
      <c r="S116" t="s">
        <v>391</v>
      </c>
      <c r="T116">
        <v>28</v>
      </c>
    </row>
    <row r="117" spans="1:20" x14ac:dyDescent="0.45">
      <c r="A117">
        <v>111</v>
      </c>
      <c r="B117" t="str">
        <f t="shared" si="11"/>
        <v>task_id_106.dfy-2</v>
      </c>
      <c r="C117" t="s">
        <v>12</v>
      </c>
      <c r="D117">
        <v>2</v>
      </c>
      <c r="E117">
        <v>0</v>
      </c>
      <c r="F117">
        <v>10.44</v>
      </c>
      <c r="G117">
        <v>1.2543</v>
      </c>
      <c r="H117">
        <v>10.436999999999999</v>
      </c>
      <c r="I117">
        <v>1</v>
      </c>
      <c r="J117">
        <v>0</v>
      </c>
      <c r="K117">
        <v>0</v>
      </c>
      <c r="L117">
        <f t="shared" si="6"/>
        <v>0</v>
      </c>
      <c r="M117">
        <f t="shared" si="7"/>
        <v>0</v>
      </c>
      <c r="N117">
        <f t="shared" si="8"/>
        <v>0</v>
      </c>
      <c r="O117">
        <f t="shared" si="9"/>
        <v>0</v>
      </c>
      <c r="P117">
        <f t="shared" si="10"/>
        <v>28</v>
      </c>
      <c r="Q117">
        <f>VLOOKUP(C117,Locs!A:C,3,0)</f>
        <v>24</v>
      </c>
      <c r="R117">
        <f>VLOOKUP(C117,Locs!A:F,6,0)</f>
        <v>0</v>
      </c>
      <c r="S117" t="s">
        <v>392</v>
      </c>
      <c r="T117">
        <v>28</v>
      </c>
    </row>
    <row r="118" spans="1:20" x14ac:dyDescent="0.45">
      <c r="A118">
        <v>112</v>
      </c>
      <c r="B118" t="str">
        <f t="shared" si="11"/>
        <v>task_id_106.dfy-3</v>
      </c>
      <c r="C118" t="s">
        <v>12</v>
      </c>
      <c r="D118">
        <v>3</v>
      </c>
      <c r="E118">
        <v>0</v>
      </c>
      <c r="F118">
        <v>12.605</v>
      </c>
      <c r="G118">
        <v>1.2497</v>
      </c>
      <c r="H118">
        <v>12.6027</v>
      </c>
      <c r="I118">
        <v>1</v>
      </c>
      <c r="J118">
        <v>0</v>
      </c>
      <c r="K118">
        <v>0</v>
      </c>
      <c r="L118">
        <f t="shared" si="6"/>
        <v>0</v>
      </c>
      <c r="M118">
        <f t="shared" si="7"/>
        <v>0</v>
      </c>
      <c r="N118">
        <f t="shared" si="8"/>
        <v>0</v>
      </c>
      <c r="O118">
        <f t="shared" si="9"/>
        <v>0</v>
      </c>
      <c r="P118">
        <f t="shared" si="10"/>
        <v>28</v>
      </c>
      <c r="Q118">
        <f>VLOOKUP(C118,Locs!A:C,3,0)</f>
        <v>24</v>
      </c>
      <c r="R118">
        <f>VLOOKUP(C118,Locs!A:F,6,0)</f>
        <v>0</v>
      </c>
      <c r="S118" t="s">
        <v>393</v>
      </c>
      <c r="T118">
        <v>28</v>
      </c>
    </row>
    <row r="119" spans="1:20" x14ac:dyDescent="0.45">
      <c r="A119">
        <v>113</v>
      </c>
      <c r="B119" t="str">
        <f t="shared" si="11"/>
        <v>task_id_106.dfy-4</v>
      </c>
      <c r="C119" t="s">
        <v>12</v>
      </c>
      <c r="D119">
        <v>4</v>
      </c>
      <c r="E119">
        <v>0</v>
      </c>
      <c r="F119">
        <v>13.964399999999999</v>
      </c>
      <c r="G119">
        <v>1.2179</v>
      </c>
      <c r="H119">
        <v>13.960699999999999</v>
      </c>
      <c r="I119">
        <v>1</v>
      </c>
      <c r="J119">
        <v>0</v>
      </c>
      <c r="K119">
        <v>0</v>
      </c>
      <c r="L119">
        <f t="shared" si="6"/>
        <v>0</v>
      </c>
      <c r="M119">
        <f t="shared" si="7"/>
        <v>0</v>
      </c>
      <c r="N119">
        <f t="shared" si="8"/>
        <v>0</v>
      </c>
      <c r="O119">
        <f t="shared" si="9"/>
        <v>0</v>
      </c>
      <c r="P119">
        <f t="shared" si="10"/>
        <v>28</v>
      </c>
      <c r="Q119">
        <f>VLOOKUP(C119,Locs!A:C,3,0)</f>
        <v>24</v>
      </c>
      <c r="R119">
        <f>VLOOKUP(C119,Locs!A:F,6,0)</f>
        <v>0</v>
      </c>
      <c r="S119" t="s">
        <v>1165</v>
      </c>
      <c r="T119">
        <v>28</v>
      </c>
    </row>
    <row r="120" spans="1:20" x14ac:dyDescent="0.45">
      <c r="A120">
        <v>114</v>
      </c>
      <c r="B120" t="str">
        <f t="shared" si="11"/>
        <v>task_id_106.dfy-5</v>
      </c>
      <c r="C120" t="s">
        <v>12</v>
      </c>
      <c r="D120">
        <v>5</v>
      </c>
      <c r="E120">
        <v>0</v>
      </c>
      <c r="F120">
        <v>14.5199</v>
      </c>
      <c r="G120">
        <v>1.2296</v>
      </c>
      <c r="H120">
        <v>14.5176</v>
      </c>
      <c r="I120">
        <v>1</v>
      </c>
      <c r="J120">
        <v>0</v>
      </c>
      <c r="K120">
        <v>0</v>
      </c>
      <c r="L120">
        <f t="shared" si="6"/>
        <v>0</v>
      </c>
      <c r="M120">
        <f t="shared" si="7"/>
        <v>0</v>
      </c>
      <c r="N120">
        <f t="shared" si="8"/>
        <v>0</v>
      </c>
      <c r="O120">
        <f t="shared" si="9"/>
        <v>0</v>
      </c>
      <c r="P120">
        <f t="shared" si="10"/>
        <v>28</v>
      </c>
      <c r="Q120">
        <f>VLOOKUP(C120,Locs!A:C,3,0)</f>
        <v>24</v>
      </c>
      <c r="R120">
        <f>VLOOKUP(C120,Locs!A:F,6,0)</f>
        <v>0</v>
      </c>
      <c r="S120" t="s">
        <v>1166</v>
      </c>
      <c r="T120">
        <v>28</v>
      </c>
    </row>
    <row r="121" spans="1:20" x14ac:dyDescent="0.45">
      <c r="A121">
        <v>115</v>
      </c>
      <c r="B121" t="str">
        <f t="shared" si="11"/>
        <v>task_id_113.dfy-1</v>
      </c>
      <c r="C121" t="s">
        <v>13</v>
      </c>
      <c r="D121">
        <v>1</v>
      </c>
      <c r="E121">
        <v>0</v>
      </c>
      <c r="F121">
        <v>9.7095000000000002</v>
      </c>
      <c r="G121">
        <v>1.1869000000000001</v>
      </c>
      <c r="H121">
        <v>9.7059999999999995</v>
      </c>
      <c r="I121">
        <v>1</v>
      </c>
      <c r="J121">
        <v>0</v>
      </c>
      <c r="K121">
        <v>0</v>
      </c>
      <c r="L121">
        <f t="shared" si="6"/>
        <v>0</v>
      </c>
      <c r="M121">
        <f t="shared" si="7"/>
        <v>0</v>
      </c>
      <c r="N121">
        <f t="shared" si="8"/>
        <v>0</v>
      </c>
      <c r="O121">
        <f t="shared" si="9"/>
        <v>0</v>
      </c>
      <c r="P121">
        <f t="shared" si="10"/>
        <v>30</v>
      </c>
      <c r="Q121">
        <f>VLOOKUP(C121,Locs!A:C,3,0)</f>
        <v>30</v>
      </c>
      <c r="R121">
        <f>VLOOKUP(C121,Locs!A:F,6,0)</f>
        <v>1</v>
      </c>
      <c r="S121" t="s">
        <v>394</v>
      </c>
      <c r="T121">
        <v>30</v>
      </c>
    </row>
    <row r="122" spans="1:20" x14ac:dyDescent="0.45">
      <c r="A122">
        <v>116</v>
      </c>
      <c r="B122" t="str">
        <f t="shared" si="11"/>
        <v>task_id_113.dfy-2</v>
      </c>
      <c r="C122" t="s">
        <v>13</v>
      </c>
      <c r="D122">
        <v>2</v>
      </c>
      <c r="E122">
        <v>0</v>
      </c>
      <c r="F122">
        <v>9.19</v>
      </c>
      <c r="G122">
        <v>1.1955</v>
      </c>
      <c r="H122">
        <v>9.1876999999999995</v>
      </c>
      <c r="I122">
        <v>1</v>
      </c>
      <c r="J122">
        <v>0</v>
      </c>
      <c r="K122">
        <v>0</v>
      </c>
      <c r="L122">
        <f t="shared" si="6"/>
        <v>0</v>
      </c>
      <c r="M122">
        <f t="shared" si="7"/>
        <v>0</v>
      </c>
      <c r="N122">
        <f t="shared" si="8"/>
        <v>0</v>
      </c>
      <c r="O122">
        <f t="shared" si="9"/>
        <v>0</v>
      </c>
      <c r="P122">
        <f t="shared" si="10"/>
        <v>30</v>
      </c>
      <c r="Q122">
        <f>VLOOKUP(C122,Locs!A:C,3,0)</f>
        <v>30</v>
      </c>
      <c r="R122">
        <f>VLOOKUP(C122,Locs!A:F,6,0)</f>
        <v>1</v>
      </c>
      <c r="S122" t="s">
        <v>395</v>
      </c>
      <c r="T122">
        <v>30</v>
      </c>
    </row>
    <row r="123" spans="1:20" x14ac:dyDescent="0.45">
      <c r="A123">
        <v>117</v>
      </c>
      <c r="B123" t="str">
        <f t="shared" si="11"/>
        <v>task_id_113.dfy-3</v>
      </c>
      <c r="C123" t="s">
        <v>13</v>
      </c>
      <c r="D123">
        <v>3</v>
      </c>
      <c r="E123">
        <v>0</v>
      </c>
      <c r="F123">
        <v>7.5712000000000002</v>
      </c>
      <c r="G123">
        <v>1.1961999999999999</v>
      </c>
      <c r="H123">
        <v>7.5683999999999996</v>
      </c>
      <c r="I123">
        <v>1</v>
      </c>
      <c r="J123">
        <v>0</v>
      </c>
      <c r="K123">
        <v>0</v>
      </c>
      <c r="L123">
        <f t="shared" si="6"/>
        <v>0</v>
      </c>
      <c r="M123">
        <f t="shared" si="7"/>
        <v>0</v>
      </c>
      <c r="N123">
        <f t="shared" si="8"/>
        <v>0</v>
      </c>
      <c r="O123">
        <f t="shared" si="9"/>
        <v>0</v>
      </c>
      <c r="P123">
        <f t="shared" si="10"/>
        <v>30</v>
      </c>
      <c r="Q123">
        <f>VLOOKUP(C123,Locs!A:C,3,0)</f>
        <v>30</v>
      </c>
      <c r="R123">
        <f>VLOOKUP(C123,Locs!A:F,6,0)</f>
        <v>1</v>
      </c>
      <c r="S123" t="s">
        <v>396</v>
      </c>
      <c r="T123">
        <v>30</v>
      </c>
    </row>
    <row r="124" spans="1:20" x14ac:dyDescent="0.45">
      <c r="A124">
        <v>118</v>
      </c>
      <c r="B124" t="str">
        <f t="shared" si="11"/>
        <v>task_id_113.dfy-4</v>
      </c>
      <c r="C124" t="s">
        <v>13</v>
      </c>
      <c r="D124">
        <v>4</v>
      </c>
      <c r="E124">
        <v>0</v>
      </c>
      <c r="F124">
        <v>9.6719000000000008</v>
      </c>
      <c r="G124">
        <v>1.2179</v>
      </c>
      <c r="H124">
        <v>9.6690000000000005</v>
      </c>
      <c r="I124">
        <v>1</v>
      </c>
      <c r="J124">
        <v>0</v>
      </c>
      <c r="K124">
        <v>0</v>
      </c>
      <c r="L124">
        <f t="shared" si="6"/>
        <v>0</v>
      </c>
      <c r="M124">
        <f t="shared" si="7"/>
        <v>0</v>
      </c>
      <c r="N124">
        <f t="shared" si="8"/>
        <v>0</v>
      </c>
      <c r="O124">
        <f t="shared" si="9"/>
        <v>0</v>
      </c>
      <c r="P124">
        <f t="shared" si="10"/>
        <v>30</v>
      </c>
      <c r="Q124">
        <f>VLOOKUP(C124,Locs!A:C,3,0)</f>
        <v>30</v>
      </c>
      <c r="R124">
        <f>VLOOKUP(C124,Locs!A:F,6,0)</f>
        <v>1</v>
      </c>
      <c r="S124" t="s">
        <v>1125</v>
      </c>
      <c r="T124">
        <v>30</v>
      </c>
    </row>
    <row r="125" spans="1:20" x14ac:dyDescent="0.45">
      <c r="A125">
        <v>119</v>
      </c>
      <c r="B125" t="str">
        <f t="shared" si="11"/>
        <v>task_id_113.dfy-5</v>
      </c>
      <c r="C125" t="s">
        <v>13</v>
      </c>
      <c r="D125">
        <v>5</v>
      </c>
      <c r="E125">
        <v>0</v>
      </c>
      <c r="F125">
        <v>9.516</v>
      </c>
      <c r="G125">
        <v>1.1879</v>
      </c>
      <c r="H125">
        <v>9.5135000000000005</v>
      </c>
      <c r="I125">
        <v>1</v>
      </c>
      <c r="J125">
        <v>0</v>
      </c>
      <c r="K125">
        <v>0</v>
      </c>
      <c r="L125">
        <f t="shared" si="6"/>
        <v>0</v>
      </c>
      <c r="M125">
        <f t="shared" si="7"/>
        <v>0</v>
      </c>
      <c r="N125">
        <f t="shared" si="8"/>
        <v>0</v>
      </c>
      <c r="O125">
        <f t="shared" si="9"/>
        <v>0</v>
      </c>
      <c r="P125">
        <f t="shared" si="10"/>
        <v>30</v>
      </c>
      <c r="Q125">
        <f>VLOOKUP(C125,Locs!A:C,3,0)</f>
        <v>30</v>
      </c>
      <c r="R125">
        <f>VLOOKUP(C125,Locs!A:F,6,0)</f>
        <v>1</v>
      </c>
      <c r="S125" t="s">
        <v>1126</v>
      </c>
      <c r="T125">
        <v>30</v>
      </c>
    </row>
    <row r="126" spans="1:20" x14ac:dyDescent="0.45">
      <c r="A126">
        <v>120</v>
      </c>
      <c r="B126" t="str">
        <f t="shared" si="11"/>
        <v>task_id_126.dfy-1</v>
      </c>
      <c r="C126" t="s">
        <v>14</v>
      </c>
      <c r="D126">
        <v>1</v>
      </c>
      <c r="E126">
        <v>-1</v>
      </c>
      <c r="F126">
        <v>27.5563</v>
      </c>
      <c r="G126">
        <v>0.58699999999999997</v>
      </c>
      <c r="H126">
        <v>27.552</v>
      </c>
      <c r="I126">
        <v>-1</v>
      </c>
      <c r="J126">
        <v>-1</v>
      </c>
      <c r="K126">
        <v>-1</v>
      </c>
      <c r="L126">
        <f t="shared" si="6"/>
        <v>0</v>
      </c>
      <c r="M126">
        <f t="shared" si="7"/>
        <v>0</v>
      </c>
      <c r="N126">
        <f t="shared" si="8"/>
        <v>0</v>
      </c>
      <c r="O126">
        <f t="shared" si="9"/>
        <v>0</v>
      </c>
      <c r="P126">
        <f t="shared" si="10"/>
        <v>74</v>
      </c>
      <c r="Q126">
        <f>VLOOKUP(C126,Locs!A:C,3,0)</f>
        <v>46</v>
      </c>
      <c r="R126">
        <f>VLOOKUP(C126,Locs!A:F,6,0)</f>
        <v>2</v>
      </c>
      <c r="S126" t="s">
        <v>397</v>
      </c>
      <c r="T126">
        <v>74</v>
      </c>
    </row>
    <row r="127" spans="1:20" x14ac:dyDescent="0.45">
      <c r="A127">
        <v>121</v>
      </c>
      <c r="B127" t="str">
        <f t="shared" si="11"/>
        <v>task_id_126.dfy-2</v>
      </c>
      <c r="C127" t="s">
        <v>14</v>
      </c>
      <c r="D127">
        <v>2</v>
      </c>
      <c r="E127">
        <v>0</v>
      </c>
      <c r="F127">
        <v>19.974399999999999</v>
      </c>
      <c r="G127">
        <v>62.7973</v>
      </c>
      <c r="H127">
        <v>19.971599999999999</v>
      </c>
      <c r="I127">
        <v>-1</v>
      </c>
      <c r="J127">
        <v>0</v>
      </c>
      <c r="K127">
        <v>0</v>
      </c>
      <c r="L127">
        <f t="shared" si="6"/>
        <v>0</v>
      </c>
      <c r="M127">
        <f t="shared" si="7"/>
        <v>0</v>
      </c>
      <c r="N127">
        <f t="shared" si="8"/>
        <v>0</v>
      </c>
      <c r="O127">
        <f t="shared" si="9"/>
        <v>0</v>
      </c>
      <c r="P127">
        <f t="shared" si="10"/>
        <v>56</v>
      </c>
      <c r="Q127">
        <f>VLOOKUP(C127,Locs!A:C,3,0)</f>
        <v>46</v>
      </c>
      <c r="R127">
        <f>VLOOKUP(C127,Locs!A:F,6,0)</f>
        <v>2</v>
      </c>
      <c r="S127" t="s">
        <v>398</v>
      </c>
      <c r="T127">
        <v>56</v>
      </c>
    </row>
    <row r="128" spans="1:20" x14ac:dyDescent="0.45">
      <c r="A128">
        <v>122</v>
      </c>
      <c r="B128" t="str">
        <f t="shared" si="11"/>
        <v>task_id_126.dfy-3</v>
      </c>
      <c r="C128" t="s">
        <v>14</v>
      </c>
      <c r="D128">
        <v>3</v>
      </c>
      <c r="E128">
        <v>-1</v>
      </c>
      <c r="F128">
        <v>24.009399999999999</v>
      </c>
      <c r="G128">
        <v>0.38729999999999998</v>
      </c>
      <c r="H128">
        <v>24.006900000000002</v>
      </c>
      <c r="I128">
        <v>-1</v>
      </c>
      <c r="J128">
        <v>-1</v>
      </c>
      <c r="K128">
        <v>-1</v>
      </c>
      <c r="L128">
        <f t="shared" si="6"/>
        <v>0</v>
      </c>
      <c r="M128">
        <f t="shared" si="7"/>
        <v>0</v>
      </c>
      <c r="N128">
        <f t="shared" si="8"/>
        <v>0</v>
      </c>
      <c r="O128">
        <f t="shared" si="9"/>
        <v>0</v>
      </c>
      <c r="P128">
        <f t="shared" si="10"/>
        <v>68</v>
      </c>
      <c r="Q128">
        <f>VLOOKUP(C128,Locs!A:C,3,0)</f>
        <v>46</v>
      </c>
      <c r="R128">
        <f>VLOOKUP(C128,Locs!A:F,6,0)</f>
        <v>2</v>
      </c>
      <c r="S128" t="s">
        <v>399</v>
      </c>
      <c r="T128">
        <v>68</v>
      </c>
    </row>
    <row r="129" spans="1:20" x14ac:dyDescent="0.45">
      <c r="A129">
        <v>123</v>
      </c>
      <c r="B129" t="str">
        <f t="shared" si="11"/>
        <v>task_id_126.dfy-4</v>
      </c>
      <c r="C129" t="s">
        <v>14</v>
      </c>
      <c r="D129">
        <v>4</v>
      </c>
      <c r="E129">
        <v>-1</v>
      </c>
      <c r="F129">
        <v>35.897300000000001</v>
      </c>
      <c r="G129">
        <v>0.3911</v>
      </c>
      <c r="H129">
        <v>35.893799999999999</v>
      </c>
      <c r="I129">
        <v>-1</v>
      </c>
      <c r="J129">
        <v>-1</v>
      </c>
      <c r="K129">
        <v>-1</v>
      </c>
      <c r="L129">
        <f t="shared" si="6"/>
        <v>0</v>
      </c>
      <c r="M129">
        <f t="shared" si="7"/>
        <v>0</v>
      </c>
      <c r="N129">
        <f t="shared" si="8"/>
        <v>0</v>
      </c>
      <c r="O129">
        <f t="shared" si="9"/>
        <v>0</v>
      </c>
      <c r="P129">
        <f t="shared" si="10"/>
        <v>86</v>
      </c>
      <c r="Q129">
        <f>VLOOKUP(C129,Locs!A:C,3,0)</f>
        <v>46</v>
      </c>
      <c r="R129">
        <f>VLOOKUP(C129,Locs!A:F,6,0)</f>
        <v>2</v>
      </c>
      <c r="S129" t="s">
        <v>782</v>
      </c>
      <c r="T129">
        <v>86</v>
      </c>
    </row>
    <row r="130" spans="1:20" x14ac:dyDescent="0.45">
      <c r="A130">
        <v>124</v>
      </c>
      <c r="B130" t="str">
        <f t="shared" si="11"/>
        <v>task_id_126.dfy-5</v>
      </c>
      <c r="C130" t="s">
        <v>14</v>
      </c>
      <c r="D130">
        <v>5</v>
      </c>
      <c r="E130">
        <v>-1</v>
      </c>
      <c r="F130">
        <v>35.115600000000001</v>
      </c>
      <c r="G130">
        <v>0.37709999999999999</v>
      </c>
      <c r="H130">
        <v>35.1126</v>
      </c>
      <c r="I130">
        <v>-1</v>
      </c>
      <c r="J130">
        <v>-1</v>
      </c>
      <c r="K130">
        <v>-1</v>
      </c>
      <c r="L130">
        <f t="shared" si="6"/>
        <v>0</v>
      </c>
      <c r="M130">
        <f t="shared" si="7"/>
        <v>0</v>
      </c>
      <c r="N130">
        <f t="shared" si="8"/>
        <v>0</v>
      </c>
      <c r="O130">
        <f t="shared" si="9"/>
        <v>0</v>
      </c>
      <c r="P130">
        <f t="shared" si="10"/>
        <v>76</v>
      </c>
      <c r="Q130">
        <f>VLOOKUP(C130,Locs!A:C,3,0)</f>
        <v>46</v>
      </c>
      <c r="R130">
        <f>VLOOKUP(C130,Locs!A:F,6,0)</f>
        <v>2</v>
      </c>
      <c r="S130" t="s">
        <v>783</v>
      </c>
      <c r="T130">
        <v>76</v>
      </c>
    </row>
    <row r="131" spans="1:20" x14ac:dyDescent="0.45">
      <c r="A131">
        <v>125</v>
      </c>
      <c r="B131" t="str">
        <f t="shared" si="11"/>
        <v>task_id_133.dfy-1</v>
      </c>
      <c r="C131" t="s">
        <v>15</v>
      </c>
      <c r="D131">
        <v>1</v>
      </c>
      <c r="E131">
        <v>0</v>
      </c>
      <c r="F131">
        <v>9.2356999999999996</v>
      </c>
      <c r="G131">
        <v>2.2879999999999998</v>
      </c>
      <c r="H131">
        <v>9.2149000000000001</v>
      </c>
      <c r="I131">
        <v>0</v>
      </c>
      <c r="J131">
        <v>0</v>
      </c>
      <c r="K131">
        <v>0</v>
      </c>
      <c r="L131">
        <f t="shared" ref="L131:L194" si="12">COUNTIFS(C:C,C131,E:E,1)</f>
        <v>0</v>
      </c>
      <c r="M131">
        <f t="shared" ref="M131:M194" si="13">_xlfn.MINIFS(D:D,C:C,C131,E:E,1)</f>
        <v>0</v>
      </c>
      <c r="N131">
        <f t="shared" ref="N131:N194" si="14">CHOOSE(L131+1,0,2/3,1,1)</f>
        <v>0</v>
      </c>
      <c r="O131">
        <f t="shared" ref="O131:O194" si="15">IF(L131&gt;0,1,0)</f>
        <v>0</v>
      </c>
      <c r="P131">
        <f t="shared" ref="P131:P194" si="16">VLOOKUP(LEFT(C131,LEN(C131)-4)&amp;"_"&amp;D131&amp;"_llm.dfy",S:T,2,0)</f>
        <v>26</v>
      </c>
      <c r="Q131">
        <f>VLOOKUP(C131,Locs!A:C,3,0)</f>
        <v>28</v>
      </c>
      <c r="R131">
        <f>VLOOKUP(C131,Locs!A:F,6,0)</f>
        <v>0</v>
      </c>
      <c r="S131" t="s">
        <v>400</v>
      </c>
      <c r="T131">
        <v>26</v>
      </c>
    </row>
    <row r="132" spans="1:20" x14ac:dyDescent="0.45">
      <c r="A132">
        <v>126</v>
      </c>
      <c r="B132" t="str">
        <f t="shared" si="11"/>
        <v>task_id_133.dfy-2</v>
      </c>
      <c r="C132" t="s">
        <v>15</v>
      </c>
      <c r="D132">
        <v>2</v>
      </c>
      <c r="E132">
        <v>-1</v>
      </c>
      <c r="F132">
        <v>7.3676000000000004</v>
      </c>
      <c r="G132">
        <v>0.37130000000000002</v>
      </c>
      <c r="H132">
        <v>7.3648999999999996</v>
      </c>
      <c r="I132">
        <v>-1</v>
      </c>
      <c r="J132">
        <v>-1</v>
      </c>
      <c r="K132">
        <v>-1</v>
      </c>
      <c r="L132">
        <f t="shared" si="12"/>
        <v>0</v>
      </c>
      <c r="M132">
        <f t="shared" si="13"/>
        <v>0</v>
      </c>
      <c r="N132">
        <f t="shared" si="14"/>
        <v>0</v>
      </c>
      <c r="O132">
        <f t="shared" si="15"/>
        <v>0</v>
      </c>
      <c r="P132">
        <f t="shared" si="16"/>
        <v>21</v>
      </c>
      <c r="Q132">
        <f>VLOOKUP(C132,Locs!A:C,3,0)</f>
        <v>28</v>
      </c>
      <c r="R132">
        <f>VLOOKUP(C132,Locs!A:F,6,0)</f>
        <v>0</v>
      </c>
      <c r="S132" t="s">
        <v>401</v>
      </c>
      <c r="T132">
        <v>21</v>
      </c>
    </row>
    <row r="133" spans="1:20" x14ac:dyDescent="0.45">
      <c r="A133">
        <v>127</v>
      </c>
      <c r="B133" t="str">
        <f t="shared" si="11"/>
        <v>task_id_133.dfy-3</v>
      </c>
      <c r="C133" t="s">
        <v>15</v>
      </c>
      <c r="D133">
        <v>3</v>
      </c>
      <c r="E133">
        <v>0</v>
      </c>
      <c r="F133">
        <v>8.0478000000000005</v>
      </c>
      <c r="G133">
        <v>2.2799999999999998</v>
      </c>
      <c r="H133">
        <v>8.0451999999999995</v>
      </c>
      <c r="I133">
        <v>0</v>
      </c>
      <c r="J133">
        <v>0</v>
      </c>
      <c r="K133">
        <v>0</v>
      </c>
      <c r="L133">
        <f t="shared" si="12"/>
        <v>0</v>
      </c>
      <c r="M133">
        <f t="shared" si="13"/>
        <v>0</v>
      </c>
      <c r="N133">
        <f t="shared" si="14"/>
        <v>0</v>
      </c>
      <c r="O133">
        <f t="shared" si="15"/>
        <v>0</v>
      </c>
      <c r="P133">
        <f t="shared" si="16"/>
        <v>26</v>
      </c>
      <c r="Q133">
        <f>VLOOKUP(C133,Locs!A:C,3,0)</f>
        <v>28</v>
      </c>
      <c r="R133">
        <f>VLOOKUP(C133,Locs!A:F,6,0)</f>
        <v>0</v>
      </c>
      <c r="S133" t="s">
        <v>402</v>
      </c>
      <c r="T133">
        <v>26</v>
      </c>
    </row>
    <row r="134" spans="1:20" x14ac:dyDescent="0.45">
      <c r="A134">
        <v>128</v>
      </c>
      <c r="B134" t="str">
        <f t="shared" si="11"/>
        <v>task_id_133.dfy-4</v>
      </c>
      <c r="C134" t="s">
        <v>15</v>
      </c>
      <c r="D134">
        <v>4</v>
      </c>
      <c r="E134">
        <v>0</v>
      </c>
      <c r="F134">
        <v>10.0671</v>
      </c>
      <c r="G134">
        <v>1.7647999999999999</v>
      </c>
      <c r="H134">
        <v>10.0466</v>
      </c>
      <c r="I134">
        <v>0</v>
      </c>
      <c r="J134">
        <v>0</v>
      </c>
      <c r="K134">
        <v>0</v>
      </c>
      <c r="L134">
        <f t="shared" si="12"/>
        <v>0</v>
      </c>
      <c r="M134">
        <f t="shared" si="13"/>
        <v>0</v>
      </c>
      <c r="N134">
        <f t="shared" si="14"/>
        <v>0</v>
      </c>
      <c r="O134">
        <f t="shared" si="15"/>
        <v>0</v>
      </c>
      <c r="P134">
        <f t="shared" si="16"/>
        <v>26</v>
      </c>
      <c r="Q134">
        <f>VLOOKUP(C134,Locs!A:C,3,0)</f>
        <v>28</v>
      </c>
      <c r="R134">
        <f>VLOOKUP(C134,Locs!A:F,6,0)</f>
        <v>0</v>
      </c>
      <c r="S134" t="s">
        <v>928</v>
      </c>
      <c r="T134">
        <v>26</v>
      </c>
    </row>
    <row r="135" spans="1:20" x14ac:dyDescent="0.45">
      <c r="A135">
        <v>129</v>
      </c>
      <c r="B135" t="str">
        <f t="shared" ref="B135:B198" si="17">C135&amp;"-"&amp;D135</f>
        <v>task_id_133.dfy-5</v>
      </c>
      <c r="C135" t="s">
        <v>15</v>
      </c>
      <c r="D135">
        <v>5</v>
      </c>
      <c r="E135">
        <v>0</v>
      </c>
      <c r="F135">
        <v>10.077</v>
      </c>
      <c r="G135">
        <v>2.2311000000000001</v>
      </c>
      <c r="H135">
        <v>10.074299999999999</v>
      </c>
      <c r="I135">
        <v>0</v>
      </c>
      <c r="J135">
        <v>0</v>
      </c>
      <c r="K135">
        <v>0</v>
      </c>
      <c r="L135">
        <f t="shared" si="12"/>
        <v>0</v>
      </c>
      <c r="M135">
        <f t="shared" si="13"/>
        <v>0</v>
      </c>
      <c r="N135">
        <f t="shared" si="14"/>
        <v>0</v>
      </c>
      <c r="O135">
        <f t="shared" si="15"/>
        <v>0</v>
      </c>
      <c r="P135">
        <f t="shared" si="16"/>
        <v>26</v>
      </c>
      <c r="Q135">
        <f>VLOOKUP(C135,Locs!A:C,3,0)</f>
        <v>28</v>
      </c>
      <c r="R135">
        <f>VLOOKUP(C135,Locs!A:F,6,0)</f>
        <v>0</v>
      </c>
      <c r="S135" t="s">
        <v>929</v>
      </c>
      <c r="T135">
        <v>26</v>
      </c>
    </row>
    <row r="136" spans="1:20" x14ac:dyDescent="0.45">
      <c r="A136">
        <v>130</v>
      </c>
      <c r="B136" t="str">
        <f t="shared" si="17"/>
        <v>task_id_145.dfy-1</v>
      </c>
      <c r="C136" t="s">
        <v>16</v>
      </c>
      <c r="D136">
        <v>1</v>
      </c>
      <c r="E136">
        <v>-1</v>
      </c>
      <c r="F136">
        <v>10.2659</v>
      </c>
      <c r="G136">
        <v>0.74260000000000004</v>
      </c>
      <c r="H136">
        <v>10.2622</v>
      </c>
      <c r="I136">
        <v>-1</v>
      </c>
      <c r="J136">
        <v>-1</v>
      </c>
      <c r="K136">
        <v>-1</v>
      </c>
      <c r="L136">
        <f t="shared" si="12"/>
        <v>0</v>
      </c>
      <c r="M136">
        <f t="shared" si="13"/>
        <v>0</v>
      </c>
      <c r="N136">
        <f t="shared" si="14"/>
        <v>0</v>
      </c>
      <c r="O136">
        <f t="shared" si="15"/>
        <v>0</v>
      </c>
      <c r="P136">
        <f t="shared" si="16"/>
        <v>30</v>
      </c>
      <c r="Q136">
        <f>VLOOKUP(C136,Locs!A:C,3,0)</f>
        <v>37</v>
      </c>
      <c r="R136">
        <f>VLOOKUP(C136,Locs!A:F,6,0)</f>
        <v>6</v>
      </c>
      <c r="S136" t="s">
        <v>403</v>
      </c>
      <c r="T136">
        <v>30</v>
      </c>
    </row>
    <row r="137" spans="1:20" x14ac:dyDescent="0.45">
      <c r="A137">
        <v>131</v>
      </c>
      <c r="B137" t="str">
        <f t="shared" si="17"/>
        <v>task_id_145.dfy-2</v>
      </c>
      <c r="C137" t="s">
        <v>16</v>
      </c>
      <c r="D137">
        <v>2</v>
      </c>
      <c r="E137">
        <v>-1</v>
      </c>
      <c r="F137">
        <v>11.521699999999999</v>
      </c>
      <c r="G137">
        <v>0.55900000000000005</v>
      </c>
      <c r="H137">
        <v>11.5192</v>
      </c>
      <c r="I137">
        <v>-1</v>
      </c>
      <c r="J137">
        <v>-1</v>
      </c>
      <c r="K137">
        <v>-1</v>
      </c>
      <c r="L137">
        <f t="shared" si="12"/>
        <v>0</v>
      </c>
      <c r="M137">
        <f t="shared" si="13"/>
        <v>0</v>
      </c>
      <c r="N137">
        <f t="shared" si="14"/>
        <v>0</v>
      </c>
      <c r="O137">
        <f t="shared" si="15"/>
        <v>0</v>
      </c>
      <c r="P137">
        <f t="shared" si="16"/>
        <v>30</v>
      </c>
      <c r="Q137">
        <f>VLOOKUP(C137,Locs!A:C,3,0)</f>
        <v>37</v>
      </c>
      <c r="R137">
        <f>VLOOKUP(C137,Locs!A:F,6,0)</f>
        <v>6</v>
      </c>
      <c r="S137" t="s">
        <v>404</v>
      </c>
      <c r="T137">
        <v>30</v>
      </c>
    </row>
    <row r="138" spans="1:20" x14ac:dyDescent="0.45">
      <c r="A138">
        <v>132</v>
      </c>
      <c r="B138" t="str">
        <f t="shared" si="17"/>
        <v>task_id_145.dfy-3</v>
      </c>
      <c r="C138" t="s">
        <v>16</v>
      </c>
      <c r="D138">
        <v>3</v>
      </c>
      <c r="E138">
        <v>0</v>
      </c>
      <c r="F138">
        <v>13.0015</v>
      </c>
      <c r="G138">
        <v>1.4060999999999999</v>
      </c>
      <c r="H138">
        <v>12.9984</v>
      </c>
      <c r="I138">
        <v>1</v>
      </c>
      <c r="J138">
        <v>0</v>
      </c>
      <c r="K138">
        <v>0</v>
      </c>
      <c r="L138">
        <f t="shared" si="12"/>
        <v>0</v>
      </c>
      <c r="M138">
        <f t="shared" si="13"/>
        <v>0</v>
      </c>
      <c r="N138">
        <f t="shared" si="14"/>
        <v>0</v>
      </c>
      <c r="O138">
        <f t="shared" si="15"/>
        <v>0</v>
      </c>
      <c r="P138">
        <f t="shared" si="16"/>
        <v>35</v>
      </c>
      <c r="Q138">
        <f>VLOOKUP(C138,Locs!A:C,3,0)</f>
        <v>37</v>
      </c>
      <c r="R138">
        <f>VLOOKUP(C138,Locs!A:F,6,0)</f>
        <v>6</v>
      </c>
      <c r="S138" t="s">
        <v>405</v>
      </c>
      <c r="T138">
        <v>35</v>
      </c>
    </row>
    <row r="139" spans="1:20" x14ac:dyDescent="0.45">
      <c r="A139">
        <v>133</v>
      </c>
      <c r="B139" t="str">
        <f t="shared" si="17"/>
        <v>task_id_145.dfy-4</v>
      </c>
      <c r="C139" t="s">
        <v>16</v>
      </c>
      <c r="D139">
        <v>4</v>
      </c>
      <c r="E139">
        <v>-1</v>
      </c>
      <c r="F139">
        <v>13.481400000000001</v>
      </c>
      <c r="G139">
        <v>0.37930000000000003</v>
      </c>
      <c r="H139">
        <v>13.4771</v>
      </c>
      <c r="I139">
        <v>-1</v>
      </c>
      <c r="J139">
        <v>-1</v>
      </c>
      <c r="K139">
        <v>-1</v>
      </c>
      <c r="L139">
        <f t="shared" si="12"/>
        <v>0</v>
      </c>
      <c r="M139">
        <f t="shared" si="13"/>
        <v>0</v>
      </c>
      <c r="N139">
        <f t="shared" si="14"/>
        <v>0</v>
      </c>
      <c r="O139">
        <f t="shared" si="15"/>
        <v>0</v>
      </c>
      <c r="P139">
        <f t="shared" si="16"/>
        <v>30</v>
      </c>
      <c r="Q139">
        <f>VLOOKUP(C139,Locs!A:C,3,0)</f>
        <v>37</v>
      </c>
      <c r="R139">
        <f>VLOOKUP(C139,Locs!A:F,6,0)</f>
        <v>6</v>
      </c>
      <c r="S139" t="s">
        <v>786</v>
      </c>
      <c r="T139">
        <v>30</v>
      </c>
    </row>
    <row r="140" spans="1:20" x14ac:dyDescent="0.45">
      <c r="A140">
        <v>134</v>
      </c>
      <c r="B140" t="str">
        <f t="shared" si="17"/>
        <v>task_id_145.dfy-5</v>
      </c>
      <c r="C140" t="s">
        <v>16</v>
      </c>
      <c r="D140">
        <v>5</v>
      </c>
      <c r="E140">
        <v>-1</v>
      </c>
      <c r="F140">
        <v>12.9701</v>
      </c>
      <c r="G140">
        <v>0.36070000000000002</v>
      </c>
      <c r="H140">
        <v>12.9678</v>
      </c>
      <c r="I140">
        <v>-1</v>
      </c>
      <c r="J140">
        <v>-1</v>
      </c>
      <c r="K140">
        <v>-1</v>
      </c>
      <c r="L140">
        <f t="shared" si="12"/>
        <v>0</v>
      </c>
      <c r="M140">
        <f t="shared" si="13"/>
        <v>0</v>
      </c>
      <c r="N140">
        <f t="shared" si="14"/>
        <v>0</v>
      </c>
      <c r="O140">
        <f t="shared" si="15"/>
        <v>0</v>
      </c>
      <c r="P140">
        <f t="shared" si="16"/>
        <v>30</v>
      </c>
      <c r="Q140">
        <f>VLOOKUP(C140,Locs!A:C,3,0)</f>
        <v>37</v>
      </c>
      <c r="R140">
        <f>VLOOKUP(C140,Locs!A:F,6,0)</f>
        <v>6</v>
      </c>
      <c r="S140" t="s">
        <v>935</v>
      </c>
      <c r="T140">
        <v>30</v>
      </c>
    </row>
    <row r="141" spans="1:20" x14ac:dyDescent="0.45">
      <c r="A141">
        <v>135</v>
      </c>
      <c r="B141" t="str">
        <f t="shared" si="17"/>
        <v>task_id_161.dfy-1</v>
      </c>
      <c r="C141" t="s">
        <v>17</v>
      </c>
      <c r="D141">
        <v>1</v>
      </c>
      <c r="E141">
        <v>0</v>
      </c>
      <c r="F141">
        <v>15.829800000000001</v>
      </c>
      <c r="G141">
        <v>2.3148</v>
      </c>
      <c r="H141">
        <v>15.8255</v>
      </c>
      <c r="I141">
        <v>0</v>
      </c>
      <c r="J141">
        <v>0</v>
      </c>
      <c r="K141">
        <v>0</v>
      </c>
      <c r="L141">
        <f t="shared" si="12"/>
        <v>0</v>
      </c>
      <c r="M141">
        <f t="shared" si="13"/>
        <v>0</v>
      </c>
      <c r="N141">
        <f t="shared" si="14"/>
        <v>0</v>
      </c>
      <c r="O141">
        <f t="shared" si="15"/>
        <v>0</v>
      </c>
      <c r="P141">
        <f t="shared" si="16"/>
        <v>43</v>
      </c>
      <c r="Q141">
        <f>VLOOKUP(C141,Locs!A:C,3,0)</f>
        <v>59</v>
      </c>
      <c r="R141">
        <f>VLOOKUP(C141,Locs!A:F,6,0)</f>
        <v>9</v>
      </c>
      <c r="S141" t="s">
        <v>406</v>
      </c>
      <c r="T141">
        <v>43</v>
      </c>
    </row>
    <row r="142" spans="1:20" x14ac:dyDescent="0.45">
      <c r="A142">
        <v>136</v>
      </c>
      <c r="B142" t="str">
        <f t="shared" si="17"/>
        <v>task_id_161.dfy-2</v>
      </c>
      <c r="C142" t="s">
        <v>17</v>
      </c>
      <c r="D142">
        <v>2</v>
      </c>
      <c r="E142">
        <v>-1</v>
      </c>
      <c r="F142">
        <v>28.366099999999999</v>
      </c>
      <c r="G142">
        <v>0.66749999999999998</v>
      </c>
      <c r="H142">
        <v>28.363199999999999</v>
      </c>
      <c r="I142">
        <v>-1</v>
      </c>
      <c r="J142">
        <v>-1</v>
      </c>
      <c r="K142">
        <v>-1</v>
      </c>
      <c r="L142">
        <f t="shared" si="12"/>
        <v>0</v>
      </c>
      <c r="M142">
        <f t="shared" si="13"/>
        <v>0</v>
      </c>
      <c r="N142">
        <f t="shared" si="14"/>
        <v>0</v>
      </c>
      <c r="O142">
        <f t="shared" si="15"/>
        <v>0</v>
      </c>
      <c r="P142">
        <f t="shared" si="16"/>
        <v>71</v>
      </c>
      <c r="Q142">
        <f>VLOOKUP(C142,Locs!A:C,3,0)</f>
        <v>59</v>
      </c>
      <c r="R142">
        <f>VLOOKUP(C142,Locs!A:F,6,0)</f>
        <v>9</v>
      </c>
      <c r="S142" t="s">
        <v>407</v>
      </c>
      <c r="T142">
        <v>71</v>
      </c>
    </row>
    <row r="143" spans="1:20" x14ac:dyDescent="0.45">
      <c r="A143">
        <v>137</v>
      </c>
      <c r="B143" t="str">
        <f t="shared" si="17"/>
        <v>task_id_161.dfy-3</v>
      </c>
      <c r="C143" t="s">
        <v>17</v>
      </c>
      <c r="D143">
        <v>3</v>
      </c>
      <c r="E143">
        <v>-1</v>
      </c>
      <c r="F143">
        <v>32.054699999999997</v>
      </c>
      <c r="G143">
        <v>0.5958</v>
      </c>
      <c r="H143">
        <v>32.052199999999999</v>
      </c>
      <c r="I143">
        <v>-1</v>
      </c>
      <c r="J143">
        <v>-1</v>
      </c>
      <c r="K143">
        <v>-1</v>
      </c>
      <c r="L143">
        <f t="shared" si="12"/>
        <v>0</v>
      </c>
      <c r="M143">
        <f t="shared" si="13"/>
        <v>0</v>
      </c>
      <c r="N143">
        <f t="shared" si="14"/>
        <v>0</v>
      </c>
      <c r="O143">
        <f t="shared" si="15"/>
        <v>0</v>
      </c>
      <c r="P143">
        <f t="shared" si="16"/>
        <v>84</v>
      </c>
      <c r="Q143">
        <f>VLOOKUP(C143,Locs!A:C,3,0)</f>
        <v>59</v>
      </c>
      <c r="R143">
        <f>VLOOKUP(C143,Locs!A:F,6,0)</f>
        <v>9</v>
      </c>
      <c r="S143" t="s">
        <v>408</v>
      </c>
      <c r="T143">
        <v>84</v>
      </c>
    </row>
    <row r="144" spans="1:20" x14ac:dyDescent="0.45">
      <c r="A144">
        <v>138</v>
      </c>
      <c r="B144" t="str">
        <f t="shared" si="17"/>
        <v>task_id_161.dfy-4</v>
      </c>
      <c r="C144" t="s">
        <v>17</v>
      </c>
      <c r="D144">
        <v>4</v>
      </c>
      <c r="E144">
        <v>0</v>
      </c>
      <c r="F144">
        <v>24.5746</v>
      </c>
      <c r="G144">
        <v>2.3456000000000001</v>
      </c>
      <c r="H144">
        <v>24.543700000000001</v>
      </c>
      <c r="I144">
        <v>0</v>
      </c>
      <c r="J144">
        <v>0</v>
      </c>
      <c r="K144">
        <v>0</v>
      </c>
      <c r="L144">
        <f t="shared" si="12"/>
        <v>0</v>
      </c>
      <c r="M144">
        <f t="shared" si="13"/>
        <v>0</v>
      </c>
      <c r="N144">
        <f t="shared" si="14"/>
        <v>0</v>
      </c>
      <c r="O144">
        <f t="shared" si="15"/>
        <v>0</v>
      </c>
      <c r="P144">
        <f t="shared" si="16"/>
        <v>47</v>
      </c>
      <c r="Q144">
        <f>VLOOKUP(C144,Locs!A:C,3,0)</f>
        <v>59</v>
      </c>
      <c r="R144">
        <f>VLOOKUP(C144,Locs!A:F,6,0)</f>
        <v>9</v>
      </c>
      <c r="S144" t="s">
        <v>721</v>
      </c>
      <c r="T144">
        <v>47</v>
      </c>
    </row>
    <row r="145" spans="1:20" x14ac:dyDescent="0.45">
      <c r="A145">
        <v>139</v>
      </c>
      <c r="B145" t="str">
        <f t="shared" si="17"/>
        <v>task_id_161.dfy-5</v>
      </c>
      <c r="C145" t="s">
        <v>17</v>
      </c>
      <c r="D145">
        <v>5</v>
      </c>
      <c r="E145">
        <v>0</v>
      </c>
      <c r="F145">
        <v>40.247300000000003</v>
      </c>
      <c r="G145">
        <v>4.2747999999999999</v>
      </c>
      <c r="H145">
        <v>40.238999999999997</v>
      </c>
      <c r="I145">
        <v>-1</v>
      </c>
      <c r="J145">
        <v>0</v>
      </c>
      <c r="K145">
        <v>0</v>
      </c>
      <c r="L145">
        <f t="shared" si="12"/>
        <v>0</v>
      </c>
      <c r="M145">
        <f t="shared" si="13"/>
        <v>0</v>
      </c>
      <c r="N145">
        <f t="shared" si="14"/>
        <v>0</v>
      </c>
      <c r="O145">
        <f t="shared" si="15"/>
        <v>0</v>
      </c>
      <c r="P145">
        <f t="shared" si="16"/>
        <v>71</v>
      </c>
      <c r="Q145">
        <f>VLOOKUP(C145,Locs!A:C,3,0)</f>
        <v>59</v>
      </c>
      <c r="R145">
        <f>VLOOKUP(C145,Locs!A:F,6,0)</f>
        <v>9</v>
      </c>
      <c r="S145" t="s">
        <v>722</v>
      </c>
      <c r="T145">
        <v>71</v>
      </c>
    </row>
    <row r="146" spans="1:20" x14ac:dyDescent="0.45">
      <c r="A146">
        <v>140</v>
      </c>
      <c r="B146" t="str">
        <f t="shared" si="17"/>
        <v>task_id_170.dfy-1</v>
      </c>
      <c r="C146" t="s">
        <v>18</v>
      </c>
      <c r="D146">
        <v>1</v>
      </c>
      <c r="E146">
        <v>0</v>
      </c>
      <c r="F146">
        <v>9.6163000000000007</v>
      </c>
      <c r="G146">
        <v>2.2372999999999998</v>
      </c>
      <c r="H146">
        <v>9.5950000000000006</v>
      </c>
      <c r="I146">
        <v>-1</v>
      </c>
      <c r="J146">
        <v>0</v>
      </c>
      <c r="K146">
        <v>0</v>
      </c>
      <c r="L146">
        <f t="shared" si="12"/>
        <v>0</v>
      </c>
      <c r="M146">
        <f t="shared" si="13"/>
        <v>0</v>
      </c>
      <c r="N146">
        <f t="shared" si="14"/>
        <v>0</v>
      </c>
      <c r="O146">
        <f t="shared" si="15"/>
        <v>0</v>
      </c>
      <c r="P146">
        <f t="shared" si="16"/>
        <v>30</v>
      </c>
      <c r="Q146">
        <f>VLOOKUP(C146,Locs!A:C,3,0)</f>
        <v>28</v>
      </c>
      <c r="R146">
        <f>VLOOKUP(C146,Locs!A:F,6,0)</f>
        <v>1</v>
      </c>
      <c r="S146" t="s">
        <v>409</v>
      </c>
      <c r="T146">
        <v>30</v>
      </c>
    </row>
    <row r="147" spans="1:20" x14ac:dyDescent="0.45">
      <c r="A147">
        <v>141</v>
      </c>
      <c r="B147" t="str">
        <f t="shared" si="17"/>
        <v>task_id_170.dfy-2</v>
      </c>
      <c r="C147" t="s">
        <v>18</v>
      </c>
      <c r="D147">
        <v>2</v>
      </c>
      <c r="E147">
        <v>0</v>
      </c>
      <c r="F147">
        <v>9.5602</v>
      </c>
      <c r="G147">
        <v>1.7385999999999999</v>
      </c>
      <c r="H147">
        <v>9.5579000000000001</v>
      </c>
      <c r="I147">
        <v>-1</v>
      </c>
      <c r="J147">
        <v>0</v>
      </c>
      <c r="K147">
        <v>0</v>
      </c>
      <c r="L147">
        <f t="shared" si="12"/>
        <v>0</v>
      </c>
      <c r="M147">
        <f t="shared" si="13"/>
        <v>0</v>
      </c>
      <c r="N147">
        <f t="shared" si="14"/>
        <v>0</v>
      </c>
      <c r="O147">
        <f t="shared" si="15"/>
        <v>0</v>
      </c>
      <c r="P147">
        <f t="shared" si="16"/>
        <v>30</v>
      </c>
      <c r="Q147">
        <f>VLOOKUP(C147,Locs!A:C,3,0)</f>
        <v>28</v>
      </c>
      <c r="R147">
        <f>VLOOKUP(C147,Locs!A:F,6,0)</f>
        <v>1</v>
      </c>
      <c r="S147" t="s">
        <v>410</v>
      </c>
      <c r="T147">
        <v>30</v>
      </c>
    </row>
    <row r="148" spans="1:20" x14ac:dyDescent="0.45">
      <c r="A148">
        <v>142</v>
      </c>
      <c r="B148" t="str">
        <f t="shared" si="17"/>
        <v>task_id_170.dfy-3</v>
      </c>
      <c r="C148" t="s">
        <v>18</v>
      </c>
      <c r="D148">
        <v>3</v>
      </c>
      <c r="E148">
        <v>0</v>
      </c>
      <c r="F148">
        <v>9.3606999999999996</v>
      </c>
      <c r="G148">
        <v>2.2677999999999998</v>
      </c>
      <c r="H148">
        <v>9.3580000000000005</v>
      </c>
      <c r="I148">
        <v>-1</v>
      </c>
      <c r="J148">
        <v>0</v>
      </c>
      <c r="K148">
        <v>0</v>
      </c>
      <c r="L148">
        <f t="shared" si="12"/>
        <v>0</v>
      </c>
      <c r="M148">
        <f t="shared" si="13"/>
        <v>0</v>
      </c>
      <c r="N148">
        <f t="shared" si="14"/>
        <v>0</v>
      </c>
      <c r="O148">
        <f t="shared" si="15"/>
        <v>0</v>
      </c>
      <c r="P148">
        <f t="shared" si="16"/>
        <v>30</v>
      </c>
      <c r="Q148">
        <f>VLOOKUP(C148,Locs!A:C,3,0)</f>
        <v>28</v>
      </c>
      <c r="R148">
        <f>VLOOKUP(C148,Locs!A:F,6,0)</f>
        <v>1</v>
      </c>
      <c r="S148" t="s">
        <v>411</v>
      </c>
      <c r="T148">
        <v>30</v>
      </c>
    </row>
    <row r="149" spans="1:20" x14ac:dyDescent="0.45">
      <c r="A149">
        <v>143</v>
      </c>
      <c r="B149" t="str">
        <f t="shared" si="17"/>
        <v>task_id_170.dfy-4</v>
      </c>
      <c r="C149" t="s">
        <v>18</v>
      </c>
      <c r="D149">
        <v>4</v>
      </c>
      <c r="E149">
        <v>0</v>
      </c>
      <c r="F149">
        <v>12.519600000000001</v>
      </c>
      <c r="G149">
        <v>1.7428999999999999</v>
      </c>
      <c r="H149">
        <v>12.4978</v>
      </c>
      <c r="I149">
        <v>-1</v>
      </c>
      <c r="J149">
        <v>0</v>
      </c>
      <c r="K149">
        <v>0</v>
      </c>
      <c r="L149">
        <f t="shared" si="12"/>
        <v>0</v>
      </c>
      <c r="M149">
        <f t="shared" si="13"/>
        <v>0</v>
      </c>
      <c r="N149">
        <f t="shared" si="14"/>
        <v>0</v>
      </c>
      <c r="O149">
        <f t="shared" si="15"/>
        <v>0</v>
      </c>
      <c r="P149">
        <f t="shared" si="16"/>
        <v>30</v>
      </c>
      <c r="Q149">
        <f>VLOOKUP(C149,Locs!A:C,3,0)</f>
        <v>28</v>
      </c>
      <c r="R149">
        <f>VLOOKUP(C149,Locs!A:F,6,0)</f>
        <v>1</v>
      </c>
      <c r="S149" t="s">
        <v>1142</v>
      </c>
      <c r="T149">
        <v>30</v>
      </c>
    </row>
    <row r="150" spans="1:20" x14ac:dyDescent="0.45">
      <c r="A150">
        <v>144</v>
      </c>
      <c r="B150" t="str">
        <f t="shared" si="17"/>
        <v>task_id_170.dfy-5</v>
      </c>
      <c r="C150" t="s">
        <v>18</v>
      </c>
      <c r="D150">
        <v>5</v>
      </c>
      <c r="E150">
        <v>0</v>
      </c>
      <c r="F150">
        <v>11.9246</v>
      </c>
      <c r="G150">
        <v>1.7436</v>
      </c>
      <c r="H150">
        <v>11.922000000000001</v>
      </c>
      <c r="I150">
        <v>-1</v>
      </c>
      <c r="J150">
        <v>0</v>
      </c>
      <c r="K150">
        <v>0</v>
      </c>
      <c r="L150">
        <f t="shared" si="12"/>
        <v>0</v>
      </c>
      <c r="M150">
        <f t="shared" si="13"/>
        <v>0</v>
      </c>
      <c r="N150">
        <f t="shared" si="14"/>
        <v>0</v>
      </c>
      <c r="O150">
        <f t="shared" si="15"/>
        <v>0</v>
      </c>
      <c r="P150">
        <f t="shared" si="16"/>
        <v>30</v>
      </c>
      <c r="Q150">
        <f>VLOOKUP(C150,Locs!A:C,3,0)</f>
        <v>28</v>
      </c>
      <c r="R150">
        <f>VLOOKUP(C150,Locs!A:F,6,0)</f>
        <v>1</v>
      </c>
      <c r="S150" t="s">
        <v>1167</v>
      </c>
      <c r="T150">
        <v>30</v>
      </c>
    </row>
    <row r="151" spans="1:20" x14ac:dyDescent="0.45">
      <c r="A151">
        <v>145</v>
      </c>
      <c r="B151" t="str">
        <f t="shared" si="17"/>
        <v>task_id_18.dfy-1</v>
      </c>
      <c r="C151" t="s">
        <v>19</v>
      </c>
      <c r="D151">
        <v>1</v>
      </c>
      <c r="E151">
        <v>0</v>
      </c>
      <c r="F151">
        <v>11.1455</v>
      </c>
      <c r="G151">
        <v>1.5137</v>
      </c>
      <c r="H151">
        <v>11.1409</v>
      </c>
      <c r="I151">
        <v>0</v>
      </c>
      <c r="J151">
        <v>0</v>
      </c>
      <c r="K151">
        <v>0</v>
      </c>
      <c r="L151">
        <f t="shared" si="12"/>
        <v>0</v>
      </c>
      <c r="M151">
        <f t="shared" si="13"/>
        <v>0</v>
      </c>
      <c r="N151">
        <f t="shared" si="14"/>
        <v>0</v>
      </c>
      <c r="O151">
        <f t="shared" si="15"/>
        <v>0</v>
      </c>
      <c r="P151">
        <f t="shared" si="16"/>
        <v>26</v>
      </c>
      <c r="Q151">
        <f>VLOOKUP(C151,Locs!A:C,3,0)</f>
        <v>30</v>
      </c>
      <c r="R151">
        <f>VLOOKUP(C151,Locs!A:F,6,0)</f>
        <v>4</v>
      </c>
      <c r="S151" t="s">
        <v>412</v>
      </c>
      <c r="T151">
        <v>26</v>
      </c>
    </row>
    <row r="152" spans="1:20" x14ac:dyDescent="0.45">
      <c r="A152">
        <v>146</v>
      </c>
      <c r="B152" t="str">
        <f t="shared" si="17"/>
        <v>task_id_18.dfy-2</v>
      </c>
      <c r="C152" t="s">
        <v>19</v>
      </c>
      <c r="D152">
        <v>2</v>
      </c>
      <c r="E152">
        <v>0</v>
      </c>
      <c r="F152">
        <v>10.9598</v>
      </c>
      <c r="G152">
        <v>1.4288000000000001</v>
      </c>
      <c r="H152">
        <v>10.956899999999999</v>
      </c>
      <c r="I152">
        <v>0</v>
      </c>
      <c r="J152">
        <v>0</v>
      </c>
      <c r="K152">
        <v>0</v>
      </c>
      <c r="L152">
        <f t="shared" si="12"/>
        <v>0</v>
      </c>
      <c r="M152">
        <f t="shared" si="13"/>
        <v>0</v>
      </c>
      <c r="N152">
        <f t="shared" si="14"/>
        <v>0</v>
      </c>
      <c r="O152">
        <f t="shared" si="15"/>
        <v>0</v>
      </c>
      <c r="P152">
        <f t="shared" si="16"/>
        <v>26</v>
      </c>
      <c r="Q152">
        <f>VLOOKUP(C152,Locs!A:C,3,0)</f>
        <v>30</v>
      </c>
      <c r="R152">
        <f>VLOOKUP(C152,Locs!A:F,6,0)</f>
        <v>4</v>
      </c>
      <c r="S152" t="s">
        <v>413</v>
      </c>
      <c r="T152">
        <v>26</v>
      </c>
    </row>
    <row r="153" spans="1:20" x14ac:dyDescent="0.45">
      <c r="A153">
        <v>147</v>
      </c>
      <c r="B153" t="str">
        <f t="shared" si="17"/>
        <v>task_id_18.dfy-3</v>
      </c>
      <c r="C153" t="s">
        <v>19</v>
      </c>
      <c r="D153">
        <v>3</v>
      </c>
      <c r="E153">
        <v>0</v>
      </c>
      <c r="F153">
        <v>11.1768</v>
      </c>
      <c r="G153">
        <v>1.2476</v>
      </c>
      <c r="H153">
        <v>11.174099999999999</v>
      </c>
      <c r="I153">
        <v>0</v>
      </c>
      <c r="J153">
        <v>0</v>
      </c>
      <c r="K153">
        <v>0</v>
      </c>
      <c r="L153">
        <f t="shared" si="12"/>
        <v>0</v>
      </c>
      <c r="M153">
        <f t="shared" si="13"/>
        <v>0</v>
      </c>
      <c r="N153">
        <f t="shared" si="14"/>
        <v>0</v>
      </c>
      <c r="O153">
        <f t="shared" si="15"/>
        <v>0</v>
      </c>
      <c r="P153">
        <f t="shared" si="16"/>
        <v>26</v>
      </c>
      <c r="Q153">
        <f>VLOOKUP(C153,Locs!A:C,3,0)</f>
        <v>30</v>
      </c>
      <c r="R153">
        <f>VLOOKUP(C153,Locs!A:F,6,0)</f>
        <v>4</v>
      </c>
      <c r="S153" t="s">
        <v>414</v>
      </c>
      <c r="T153">
        <v>26</v>
      </c>
    </row>
    <row r="154" spans="1:20" x14ac:dyDescent="0.45">
      <c r="A154">
        <v>148</v>
      </c>
      <c r="B154" t="str">
        <f t="shared" si="17"/>
        <v>task_id_18.dfy-4</v>
      </c>
      <c r="C154" t="s">
        <v>19</v>
      </c>
      <c r="D154">
        <v>4</v>
      </c>
      <c r="E154">
        <v>0</v>
      </c>
      <c r="F154">
        <v>12.927899999999999</v>
      </c>
      <c r="G154">
        <v>1.1994</v>
      </c>
      <c r="H154">
        <v>12.9177</v>
      </c>
      <c r="I154">
        <v>1</v>
      </c>
      <c r="J154">
        <v>0</v>
      </c>
      <c r="K154">
        <v>0</v>
      </c>
      <c r="L154">
        <f t="shared" si="12"/>
        <v>0</v>
      </c>
      <c r="M154">
        <f t="shared" si="13"/>
        <v>0</v>
      </c>
      <c r="N154">
        <f t="shared" si="14"/>
        <v>0</v>
      </c>
      <c r="O154">
        <f t="shared" si="15"/>
        <v>0</v>
      </c>
      <c r="P154">
        <f t="shared" si="16"/>
        <v>24</v>
      </c>
      <c r="Q154">
        <f>VLOOKUP(C154,Locs!A:C,3,0)</f>
        <v>30</v>
      </c>
      <c r="R154">
        <f>VLOOKUP(C154,Locs!A:F,6,0)</f>
        <v>4</v>
      </c>
      <c r="S154" t="s">
        <v>723</v>
      </c>
      <c r="T154">
        <v>24</v>
      </c>
    </row>
    <row r="155" spans="1:20" x14ac:dyDescent="0.45">
      <c r="A155">
        <v>149</v>
      </c>
      <c r="B155" t="str">
        <f t="shared" si="17"/>
        <v>task_id_18.dfy-5</v>
      </c>
      <c r="C155" t="s">
        <v>19</v>
      </c>
      <c r="D155">
        <v>5</v>
      </c>
      <c r="E155">
        <v>0</v>
      </c>
      <c r="F155">
        <v>15.5829</v>
      </c>
      <c r="G155">
        <v>1.3158000000000001</v>
      </c>
      <c r="H155">
        <v>15.5801</v>
      </c>
      <c r="I155">
        <v>0</v>
      </c>
      <c r="J155">
        <v>0</v>
      </c>
      <c r="K155">
        <v>0</v>
      </c>
      <c r="L155">
        <f t="shared" si="12"/>
        <v>0</v>
      </c>
      <c r="M155">
        <f t="shared" si="13"/>
        <v>0</v>
      </c>
      <c r="N155">
        <f t="shared" si="14"/>
        <v>0</v>
      </c>
      <c r="O155">
        <f t="shared" si="15"/>
        <v>0</v>
      </c>
      <c r="P155">
        <f t="shared" si="16"/>
        <v>26</v>
      </c>
      <c r="Q155">
        <f>VLOOKUP(C155,Locs!A:C,3,0)</f>
        <v>30</v>
      </c>
      <c r="R155">
        <f>VLOOKUP(C155,Locs!A:F,6,0)</f>
        <v>4</v>
      </c>
      <c r="S155" t="s">
        <v>724</v>
      </c>
      <c r="T155">
        <v>26</v>
      </c>
    </row>
    <row r="156" spans="1:20" x14ac:dyDescent="0.45">
      <c r="A156">
        <v>150</v>
      </c>
      <c r="B156" t="str">
        <f t="shared" si="17"/>
        <v>task_id_2.dfy-1</v>
      </c>
      <c r="C156" t="s">
        <v>20</v>
      </c>
      <c r="D156">
        <v>1</v>
      </c>
      <c r="E156">
        <v>0</v>
      </c>
      <c r="F156">
        <v>11.137700000000001</v>
      </c>
      <c r="G156">
        <v>1.4902</v>
      </c>
      <c r="H156">
        <v>11.133699999999999</v>
      </c>
      <c r="I156">
        <v>1</v>
      </c>
      <c r="J156">
        <v>0</v>
      </c>
      <c r="K156">
        <v>0</v>
      </c>
      <c r="L156">
        <f t="shared" si="12"/>
        <v>0</v>
      </c>
      <c r="M156">
        <f t="shared" si="13"/>
        <v>0</v>
      </c>
      <c r="N156">
        <f t="shared" si="14"/>
        <v>0</v>
      </c>
      <c r="O156">
        <f t="shared" si="15"/>
        <v>0</v>
      </c>
      <c r="P156">
        <f t="shared" si="16"/>
        <v>26</v>
      </c>
      <c r="Q156">
        <f>VLOOKUP(C156,Locs!A:C,3,0)</f>
        <v>33</v>
      </c>
      <c r="R156">
        <f>VLOOKUP(C156,Locs!A:F,6,0)</f>
        <v>4</v>
      </c>
      <c r="S156" t="s">
        <v>415</v>
      </c>
      <c r="T156">
        <v>25</v>
      </c>
    </row>
    <row r="157" spans="1:20" x14ac:dyDescent="0.45">
      <c r="A157">
        <v>151</v>
      </c>
      <c r="B157" t="str">
        <f t="shared" si="17"/>
        <v>task_id_2.dfy-2</v>
      </c>
      <c r="C157" t="s">
        <v>20</v>
      </c>
      <c r="D157">
        <v>2</v>
      </c>
      <c r="E157">
        <v>0</v>
      </c>
      <c r="F157">
        <v>11.4687</v>
      </c>
      <c r="G157">
        <v>1.5179</v>
      </c>
      <c r="H157">
        <v>11.4657</v>
      </c>
      <c r="I157">
        <v>1</v>
      </c>
      <c r="J157">
        <v>0</v>
      </c>
      <c r="K157">
        <v>0</v>
      </c>
      <c r="L157">
        <f t="shared" si="12"/>
        <v>0</v>
      </c>
      <c r="M157">
        <f t="shared" si="13"/>
        <v>0</v>
      </c>
      <c r="N157">
        <f t="shared" si="14"/>
        <v>0</v>
      </c>
      <c r="O157">
        <f t="shared" si="15"/>
        <v>0</v>
      </c>
      <c r="P157">
        <f t="shared" si="16"/>
        <v>26</v>
      </c>
      <c r="Q157">
        <f>VLOOKUP(C157,Locs!A:C,3,0)</f>
        <v>33</v>
      </c>
      <c r="R157">
        <f>VLOOKUP(C157,Locs!A:F,6,0)</f>
        <v>4</v>
      </c>
      <c r="S157" t="s">
        <v>416</v>
      </c>
      <c r="T157">
        <v>25</v>
      </c>
    </row>
    <row r="158" spans="1:20" x14ac:dyDescent="0.45">
      <c r="A158">
        <v>152</v>
      </c>
      <c r="B158" t="str">
        <f t="shared" si="17"/>
        <v>task_id_2.dfy-3</v>
      </c>
      <c r="C158" t="s">
        <v>20</v>
      </c>
      <c r="D158">
        <v>3</v>
      </c>
      <c r="E158">
        <v>0</v>
      </c>
      <c r="F158">
        <v>11.715</v>
      </c>
      <c r="G158">
        <v>1.4298999999999999</v>
      </c>
      <c r="H158">
        <v>11.711499999999999</v>
      </c>
      <c r="I158">
        <v>1</v>
      </c>
      <c r="J158">
        <v>0</v>
      </c>
      <c r="K158">
        <v>0</v>
      </c>
      <c r="L158">
        <f t="shared" si="12"/>
        <v>0</v>
      </c>
      <c r="M158">
        <f t="shared" si="13"/>
        <v>0</v>
      </c>
      <c r="N158">
        <f t="shared" si="14"/>
        <v>0</v>
      </c>
      <c r="O158">
        <f t="shared" si="15"/>
        <v>0</v>
      </c>
      <c r="P158">
        <f t="shared" si="16"/>
        <v>26</v>
      </c>
      <c r="Q158">
        <f>VLOOKUP(C158,Locs!A:C,3,0)</f>
        <v>33</v>
      </c>
      <c r="R158">
        <f>VLOOKUP(C158,Locs!A:F,6,0)</f>
        <v>4</v>
      </c>
      <c r="S158" t="s">
        <v>417</v>
      </c>
      <c r="T158">
        <v>25</v>
      </c>
    </row>
    <row r="159" spans="1:20" x14ac:dyDescent="0.45">
      <c r="A159">
        <v>153</v>
      </c>
      <c r="B159" t="str">
        <f t="shared" si="17"/>
        <v>task_id_2.dfy-4</v>
      </c>
      <c r="C159" t="s">
        <v>20</v>
      </c>
      <c r="D159">
        <v>4</v>
      </c>
      <c r="E159">
        <v>0</v>
      </c>
      <c r="F159">
        <v>12.521599999999999</v>
      </c>
      <c r="G159">
        <v>1.3520000000000001</v>
      </c>
      <c r="H159">
        <v>12.5123</v>
      </c>
      <c r="I159">
        <v>1</v>
      </c>
      <c r="J159">
        <v>0</v>
      </c>
      <c r="K159">
        <v>0</v>
      </c>
      <c r="L159">
        <f t="shared" si="12"/>
        <v>0</v>
      </c>
      <c r="M159">
        <f t="shared" si="13"/>
        <v>0</v>
      </c>
      <c r="N159">
        <f t="shared" si="14"/>
        <v>0</v>
      </c>
      <c r="O159">
        <f t="shared" si="15"/>
        <v>0</v>
      </c>
      <c r="P159" t="e">
        <f t="shared" si="16"/>
        <v>#N/A</v>
      </c>
      <c r="Q159">
        <f>VLOOKUP(C159,Locs!A:C,3,0)</f>
        <v>33</v>
      </c>
      <c r="R159">
        <f>VLOOKUP(C159,Locs!A:F,6,0)</f>
        <v>4</v>
      </c>
      <c r="S159" t="s">
        <v>418</v>
      </c>
      <c r="T159">
        <v>31</v>
      </c>
    </row>
    <row r="160" spans="1:20" x14ac:dyDescent="0.45">
      <c r="A160">
        <v>154</v>
      </c>
      <c r="B160" t="str">
        <f t="shared" si="17"/>
        <v>task_id_2.dfy-5</v>
      </c>
      <c r="C160" t="s">
        <v>20</v>
      </c>
      <c r="D160">
        <v>5</v>
      </c>
      <c r="E160">
        <v>0</v>
      </c>
      <c r="F160">
        <v>12.541</v>
      </c>
      <c r="G160">
        <v>1.3422000000000001</v>
      </c>
      <c r="H160">
        <v>12.5383</v>
      </c>
      <c r="I160">
        <v>1</v>
      </c>
      <c r="J160">
        <v>0</v>
      </c>
      <c r="K160">
        <v>0</v>
      </c>
      <c r="L160">
        <f t="shared" si="12"/>
        <v>0</v>
      </c>
      <c r="M160">
        <f t="shared" si="13"/>
        <v>0</v>
      </c>
      <c r="N160">
        <f t="shared" si="14"/>
        <v>0</v>
      </c>
      <c r="O160">
        <f t="shared" si="15"/>
        <v>0</v>
      </c>
      <c r="P160" t="e">
        <f t="shared" si="16"/>
        <v>#N/A</v>
      </c>
      <c r="Q160">
        <f>VLOOKUP(C160,Locs!A:C,3,0)</f>
        <v>33</v>
      </c>
      <c r="R160">
        <f>VLOOKUP(C160,Locs!A:F,6,0)</f>
        <v>4</v>
      </c>
      <c r="S160" t="s">
        <v>419</v>
      </c>
      <c r="T160">
        <v>32</v>
      </c>
    </row>
    <row r="161" spans="1:20" x14ac:dyDescent="0.45">
      <c r="A161">
        <v>155</v>
      </c>
      <c r="B161" t="str">
        <f t="shared" si="17"/>
        <v>task_id_230.dfy-1</v>
      </c>
      <c r="C161" t="s">
        <v>21</v>
      </c>
      <c r="D161">
        <v>1</v>
      </c>
      <c r="E161">
        <v>1</v>
      </c>
      <c r="F161">
        <v>9.2294</v>
      </c>
      <c r="G161">
        <v>1.2134</v>
      </c>
      <c r="H161">
        <v>9.2257999999999996</v>
      </c>
      <c r="I161">
        <v>1</v>
      </c>
      <c r="J161">
        <v>1</v>
      </c>
      <c r="K161">
        <v>1</v>
      </c>
      <c r="L161">
        <f t="shared" si="12"/>
        <v>3</v>
      </c>
      <c r="M161">
        <f t="shared" si="13"/>
        <v>1</v>
      </c>
      <c r="N161">
        <f t="shared" si="14"/>
        <v>1</v>
      </c>
      <c r="O161">
        <f t="shared" si="15"/>
        <v>1</v>
      </c>
      <c r="P161">
        <f t="shared" si="16"/>
        <v>25</v>
      </c>
      <c r="Q161">
        <f>VLOOKUP(C161,Locs!A:C,3,0)</f>
        <v>26</v>
      </c>
      <c r="R161">
        <f>VLOOKUP(C161,Locs!A:F,6,0)</f>
        <v>0</v>
      </c>
      <c r="S161" t="s">
        <v>420</v>
      </c>
      <c r="T161">
        <v>30</v>
      </c>
    </row>
    <row r="162" spans="1:20" x14ac:dyDescent="0.45">
      <c r="A162">
        <v>156</v>
      </c>
      <c r="B162" t="str">
        <f t="shared" si="17"/>
        <v>task_id_230.dfy-2</v>
      </c>
      <c r="C162" t="s">
        <v>21</v>
      </c>
      <c r="D162">
        <v>2</v>
      </c>
      <c r="E162">
        <v>1</v>
      </c>
      <c r="F162">
        <v>9.4148999999999994</v>
      </c>
      <c r="G162">
        <v>1.1483000000000001</v>
      </c>
      <c r="H162">
        <v>9.4123999999999999</v>
      </c>
      <c r="I162">
        <v>1</v>
      </c>
      <c r="J162">
        <v>1</v>
      </c>
      <c r="K162">
        <v>1</v>
      </c>
      <c r="L162">
        <f t="shared" si="12"/>
        <v>3</v>
      </c>
      <c r="M162">
        <f t="shared" si="13"/>
        <v>1</v>
      </c>
      <c r="N162">
        <f t="shared" si="14"/>
        <v>1</v>
      </c>
      <c r="O162">
        <f t="shared" si="15"/>
        <v>1</v>
      </c>
      <c r="P162">
        <f t="shared" si="16"/>
        <v>25</v>
      </c>
      <c r="Q162">
        <f>VLOOKUP(C162,Locs!A:C,3,0)</f>
        <v>26</v>
      </c>
      <c r="R162">
        <f>VLOOKUP(C162,Locs!A:F,6,0)</f>
        <v>0</v>
      </c>
      <c r="S162" t="s">
        <v>729</v>
      </c>
      <c r="T162">
        <v>31</v>
      </c>
    </row>
    <row r="163" spans="1:20" x14ac:dyDescent="0.45">
      <c r="A163">
        <v>157</v>
      </c>
      <c r="B163" t="str">
        <f t="shared" si="17"/>
        <v>task_id_230.dfy-3</v>
      </c>
      <c r="C163" t="s">
        <v>21</v>
      </c>
      <c r="D163">
        <v>3</v>
      </c>
      <c r="E163">
        <v>1</v>
      </c>
      <c r="F163">
        <v>9.5403000000000002</v>
      </c>
      <c r="G163">
        <v>1.1580999999999999</v>
      </c>
      <c r="H163">
        <v>9.5380000000000003</v>
      </c>
      <c r="I163">
        <v>1</v>
      </c>
      <c r="J163">
        <v>1</v>
      </c>
      <c r="K163">
        <v>1</v>
      </c>
      <c r="L163">
        <f t="shared" si="12"/>
        <v>3</v>
      </c>
      <c r="M163">
        <f t="shared" si="13"/>
        <v>1</v>
      </c>
      <c r="N163">
        <f t="shared" si="14"/>
        <v>1</v>
      </c>
      <c r="O163">
        <f t="shared" si="15"/>
        <v>1</v>
      </c>
      <c r="P163">
        <f t="shared" si="16"/>
        <v>25</v>
      </c>
      <c r="Q163">
        <f>VLOOKUP(C163,Locs!A:C,3,0)</f>
        <v>26</v>
      </c>
      <c r="R163">
        <f>VLOOKUP(C163,Locs!A:F,6,0)</f>
        <v>0</v>
      </c>
      <c r="S163" t="s">
        <v>730</v>
      </c>
      <c r="T163">
        <v>31</v>
      </c>
    </row>
    <row r="164" spans="1:20" x14ac:dyDescent="0.45">
      <c r="A164">
        <v>158</v>
      </c>
      <c r="B164" t="str">
        <f t="shared" si="17"/>
        <v>task_id_249.dfy-1</v>
      </c>
      <c r="C164" t="s">
        <v>22</v>
      </c>
      <c r="D164">
        <v>1</v>
      </c>
      <c r="E164">
        <v>0</v>
      </c>
      <c r="F164">
        <v>15.938599999999999</v>
      </c>
      <c r="G164">
        <v>1.3360000000000001</v>
      </c>
      <c r="H164">
        <v>15.9352</v>
      </c>
      <c r="I164">
        <v>0</v>
      </c>
      <c r="J164">
        <v>0</v>
      </c>
      <c r="K164">
        <v>0</v>
      </c>
      <c r="L164">
        <f t="shared" si="12"/>
        <v>0</v>
      </c>
      <c r="M164">
        <f t="shared" si="13"/>
        <v>0</v>
      </c>
      <c r="N164">
        <f t="shared" si="14"/>
        <v>0</v>
      </c>
      <c r="O164">
        <f t="shared" si="15"/>
        <v>0</v>
      </c>
      <c r="P164">
        <f t="shared" si="16"/>
        <v>31</v>
      </c>
      <c r="Q164">
        <f>VLOOKUP(C164,Locs!A:C,3,0)</f>
        <v>37</v>
      </c>
      <c r="R164">
        <f>VLOOKUP(C164,Locs!A:F,6,0)</f>
        <v>8</v>
      </c>
      <c r="S164" t="s">
        <v>421</v>
      </c>
      <c r="T164">
        <v>18</v>
      </c>
    </row>
    <row r="165" spans="1:20" x14ac:dyDescent="0.45">
      <c r="A165">
        <v>159</v>
      </c>
      <c r="B165" t="str">
        <f t="shared" si="17"/>
        <v>task_id_249.dfy-2</v>
      </c>
      <c r="C165" t="s">
        <v>22</v>
      </c>
      <c r="D165">
        <v>2</v>
      </c>
      <c r="E165">
        <v>0</v>
      </c>
      <c r="F165">
        <v>16.522099999999998</v>
      </c>
      <c r="G165">
        <v>2.7881999999999998</v>
      </c>
      <c r="H165">
        <v>16.519600000000001</v>
      </c>
      <c r="I165">
        <v>0</v>
      </c>
      <c r="J165">
        <v>0</v>
      </c>
      <c r="K165">
        <v>0</v>
      </c>
      <c r="L165">
        <f t="shared" si="12"/>
        <v>0</v>
      </c>
      <c r="M165">
        <f t="shared" si="13"/>
        <v>0</v>
      </c>
      <c r="N165">
        <f t="shared" si="14"/>
        <v>0</v>
      </c>
      <c r="O165">
        <f t="shared" si="15"/>
        <v>0</v>
      </c>
      <c r="P165">
        <f t="shared" si="16"/>
        <v>32</v>
      </c>
      <c r="Q165">
        <f>VLOOKUP(C165,Locs!A:C,3,0)</f>
        <v>37</v>
      </c>
      <c r="R165">
        <f>VLOOKUP(C165,Locs!A:F,6,0)</f>
        <v>8</v>
      </c>
      <c r="S165" t="s">
        <v>422</v>
      </c>
      <c r="T165">
        <v>18</v>
      </c>
    </row>
    <row r="166" spans="1:20" x14ac:dyDescent="0.45">
      <c r="A166">
        <v>160</v>
      </c>
      <c r="B166" t="str">
        <f t="shared" si="17"/>
        <v>task_id_249.dfy-3</v>
      </c>
      <c r="C166" t="s">
        <v>22</v>
      </c>
      <c r="D166">
        <v>3</v>
      </c>
      <c r="E166">
        <v>0</v>
      </c>
      <c r="F166">
        <v>15.385899999999999</v>
      </c>
      <c r="G166">
        <v>65.337500000000006</v>
      </c>
      <c r="H166">
        <v>15.383100000000001</v>
      </c>
      <c r="I166">
        <v>0</v>
      </c>
      <c r="J166">
        <v>0</v>
      </c>
      <c r="K166">
        <v>0</v>
      </c>
      <c r="L166">
        <f t="shared" si="12"/>
        <v>0</v>
      </c>
      <c r="M166">
        <f t="shared" si="13"/>
        <v>0</v>
      </c>
      <c r="N166">
        <f t="shared" si="14"/>
        <v>0</v>
      </c>
      <c r="O166">
        <f t="shared" si="15"/>
        <v>0</v>
      </c>
      <c r="P166">
        <f t="shared" si="16"/>
        <v>30</v>
      </c>
      <c r="Q166">
        <f>VLOOKUP(C166,Locs!A:C,3,0)</f>
        <v>37</v>
      </c>
      <c r="R166">
        <f>VLOOKUP(C166,Locs!A:F,6,0)</f>
        <v>8</v>
      </c>
      <c r="S166" t="s">
        <v>423</v>
      </c>
      <c r="T166">
        <v>18</v>
      </c>
    </row>
    <row r="167" spans="1:20" x14ac:dyDescent="0.45">
      <c r="A167">
        <v>161</v>
      </c>
      <c r="B167" t="str">
        <f t="shared" si="17"/>
        <v>task_id_249.dfy-4</v>
      </c>
      <c r="C167" t="s">
        <v>22</v>
      </c>
      <c r="D167">
        <v>4</v>
      </c>
      <c r="E167">
        <v>0</v>
      </c>
      <c r="F167">
        <v>17.979700000000001</v>
      </c>
      <c r="G167">
        <v>1.2244999999999999</v>
      </c>
      <c r="H167">
        <v>17.950700000000001</v>
      </c>
      <c r="I167">
        <v>0</v>
      </c>
      <c r="J167">
        <v>0</v>
      </c>
      <c r="K167">
        <v>0</v>
      </c>
      <c r="L167">
        <f t="shared" si="12"/>
        <v>0</v>
      </c>
      <c r="M167">
        <f t="shared" si="13"/>
        <v>0</v>
      </c>
      <c r="N167">
        <f t="shared" si="14"/>
        <v>0</v>
      </c>
      <c r="O167">
        <f t="shared" si="15"/>
        <v>0</v>
      </c>
      <c r="P167">
        <f t="shared" si="16"/>
        <v>31</v>
      </c>
      <c r="Q167">
        <f>VLOOKUP(C167,Locs!A:C,3,0)</f>
        <v>37</v>
      </c>
      <c r="R167">
        <f>VLOOKUP(C167,Locs!A:F,6,0)</f>
        <v>8</v>
      </c>
      <c r="S167" t="s">
        <v>792</v>
      </c>
      <c r="T167">
        <v>18</v>
      </c>
    </row>
    <row r="168" spans="1:20" x14ac:dyDescent="0.45">
      <c r="A168">
        <v>162</v>
      </c>
      <c r="B168" t="str">
        <f t="shared" si="17"/>
        <v>task_id_249.dfy-5</v>
      </c>
      <c r="C168" t="s">
        <v>22</v>
      </c>
      <c r="D168">
        <v>5</v>
      </c>
      <c r="E168">
        <v>0</v>
      </c>
      <c r="F168">
        <v>17.271799999999999</v>
      </c>
      <c r="G168">
        <v>1.3057000000000001</v>
      </c>
      <c r="H168">
        <v>17.268999999999998</v>
      </c>
      <c r="I168">
        <v>0</v>
      </c>
      <c r="J168">
        <v>0</v>
      </c>
      <c r="K168">
        <v>0</v>
      </c>
      <c r="L168">
        <f t="shared" si="12"/>
        <v>0</v>
      </c>
      <c r="M168">
        <f t="shared" si="13"/>
        <v>0</v>
      </c>
      <c r="N168">
        <f t="shared" si="14"/>
        <v>0</v>
      </c>
      <c r="O168">
        <f t="shared" si="15"/>
        <v>0</v>
      </c>
      <c r="P168">
        <f t="shared" si="16"/>
        <v>31</v>
      </c>
      <c r="Q168">
        <f>VLOOKUP(C168,Locs!A:C,3,0)</f>
        <v>37</v>
      </c>
      <c r="R168">
        <f>VLOOKUP(C168,Locs!A:F,6,0)</f>
        <v>8</v>
      </c>
      <c r="S168" t="s">
        <v>793</v>
      </c>
      <c r="T168">
        <v>18</v>
      </c>
    </row>
    <row r="169" spans="1:20" x14ac:dyDescent="0.45">
      <c r="A169">
        <v>163</v>
      </c>
      <c r="B169" t="str">
        <f t="shared" si="17"/>
        <v>task_id_251.dfy-1</v>
      </c>
      <c r="C169" t="s">
        <v>23</v>
      </c>
      <c r="D169">
        <v>1</v>
      </c>
      <c r="E169">
        <v>0</v>
      </c>
      <c r="F169">
        <v>9.8287999999999993</v>
      </c>
      <c r="G169">
        <v>1.2572000000000001</v>
      </c>
      <c r="H169">
        <v>9.8247999999999998</v>
      </c>
      <c r="I169">
        <v>1</v>
      </c>
      <c r="J169">
        <v>0</v>
      </c>
      <c r="K169">
        <v>0</v>
      </c>
      <c r="L169">
        <f t="shared" si="12"/>
        <v>0</v>
      </c>
      <c r="M169">
        <f t="shared" si="13"/>
        <v>0</v>
      </c>
      <c r="N169">
        <f t="shared" si="14"/>
        <v>0</v>
      </c>
      <c r="O169">
        <f t="shared" si="15"/>
        <v>0</v>
      </c>
      <c r="P169">
        <f t="shared" si="16"/>
        <v>18</v>
      </c>
      <c r="Q169">
        <f>VLOOKUP(C169,Locs!A:C,3,0)</f>
        <v>20</v>
      </c>
      <c r="R169">
        <f>VLOOKUP(C169,Locs!A:F,6,0)</f>
        <v>2</v>
      </c>
      <c r="S169" t="s">
        <v>424</v>
      </c>
      <c r="T169">
        <v>28</v>
      </c>
    </row>
    <row r="170" spans="1:20" x14ac:dyDescent="0.45">
      <c r="A170">
        <v>164</v>
      </c>
      <c r="B170" t="str">
        <f t="shared" si="17"/>
        <v>task_id_251.dfy-2</v>
      </c>
      <c r="C170" t="s">
        <v>23</v>
      </c>
      <c r="D170">
        <v>2</v>
      </c>
      <c r="E170">
        <v>0</v>
      </c>
      <c r="F170">
        <v>9.2461000000000002</v>
      </c>
      <c r="G170">
        <v>1.1724000000000001</v>
      </c>
      <c r="H170">
        <v>9.2436000000000007</v>
      </c>
      <c r="I170">
        <v>1</v>
      </c>
      <c r="J170">
        <v>0</v>
      </c>
      <c r="K170">
        <v>0</v>
      </c>
      <c r="L170">
        <f t="shared" si="12"/>
        <v>0</v>
      </c>
      <c r="M170">
        <f t="shared" si="13"/>
        <v>0</v>
      </c>
      <c r="N170">
        <f t="shared" si="14"/>
        <v>0</v>
      </c>
      <c r="O170">
        <f t="shared" si="15"/>
        <v>0</v>
      </c>
      <c r="P170">
        <f t="shared" si="16"/>
        <v>18</v>
      </c>
      <c r="Q170">
        <f>VLOOKUP(C170,Locs!A:C,3,0)</f>
        <v>20</v>
      </c>
      <c r="R170">
        <f>VLOOKUP(C170,Locs!A:F,6,0)</f>
        <v>2</v>
      </c>
      <c r="S170" t="s">
        <v>425</v>
      </c>
      <c r="T170">
        <v>28</v>
      </c>
    </row>
    <row r="171" spans="1:20" x14ac:dyDescent="0.45">
      <c r="A171">
        <v>165</v>
      </c>
      <c r="B171" t="str">
        <f t="shared" si="17"/>
        <v>task_id_251.dfy-3</v>
      </c>
      <c r="C171" t="s">
        <v>23</v>
      </c>
      <c r="D171">
        <v>3</v>
      </c>
      <c r="E171">
        <v>0</v>
      </c>
      <c r="F171">
        <v>9.2984000000000009</v>
      </c>
      <c r="G171">
        <v>1.2068000000000001</v>
      </c>
      <c r="H171">
        <v>9.2958999999999996</v>
      </c>
      <c r="I171">
        <v>1</v>
      </c>
      <c r="J171">
        <v>0</v>
      </c>
      <c r="K171">
        <v>0</v>
      </c>
      <c r="L171">
        <f t="shared" si="12"/>
        <v>0</v>
      </c>
      <c r="M171">
        <f t="shared" si="13"/>
        <v>0</v>
      </c>
      <c r="N171">
        <f t="shared" si="14"/>
        <v>0</v>
      </c>
      <c r="O171">
        <f t="shared" si="15"/>
        <v>0</v>
      </c>
      <c r="P171">
        <f t="shared" si="16"/>
        <v>18</v>
      </c>
      <c r="Q171">
        <f>VLOOKUP(C171,Locs!A:C,3,0)</f>
        <v>20</v>
      </c>
      <c r="R171">
        <f>VLOOKUP(C171,Locs!A:F,6,0)</f>
        <v>2</v>
      </c>
      <c r="S171" t="s">
        <v>426</v>
      </c>
      <c r="T171">
        <v>28</v>
      </c>
    </row>
    <row r="172" spans="1:20" x14ac:dyDescent="0.45">
      <c r="A172">
        <v>166</v>
      </c>
      <c r="B172" t="str">
        <f t="shared" si="17"/>
        <v>task_id_251.dfy-4</v>
      </c>
      <c r="C172" t="s">
        <v>23</v>
      </c>
      <c r="D172">
        <v>4</v>
      </c>
      <c r="E172">
        <v>0</v>
      </c>
      <c r="F172">
        <v>9.7639999999999993</v>
      </c>
      <c r="G172">
        <v>1.1995</v>
      </c>
      <c r="H172">
        <v>9.7560000000000002</v>
      </c>
      <c r="I172">
        <v>1</v>
      </c>
      <c r="J172">
        <v>0</v>
      </c>
      <c r="K172">
        <v>0</v>
      </c>
      <c r="L172">
        <f t="shared" si="12"/>
        <v>0</v>
      </c>
      <c r="M172">
        <f t="shared" si="13"/>
        <v>0</v>
      </c>
      <c r="N172">
        <f t="shared" si="14"/>
        <v>0</v>
      </c>
      <c r="O172">
        <f t="shared" si="15"/>
        <v>0</v>
      </c>
      <c r="P172">
        <f t="shared" si="16"/>
        <v>18</v>
      </c>
      <c r="Q172">
        <f>VLOOKUP(C172,Locs!A:C,3,0)</f>
        <v>20</v>
      </c>
      <c r="R172">
        <f>VLOOKUP(C172,Locs!A:F,6,0)</f>
        <v>2</v>
      </c>
      <c r="S172" t="s">
        <v>427</v>
      </c>
      <c r="T172">
        <v>21</v>
      </c>
    </row>
    <row r="173" spans="1:20" x14ac:dyDescent="0.45">
      <c r="A173">
        <v>167</v>
      </c>
      <c r="B173" t="str">
        <f t="shared" si="17"/>
        <v>task_id_251.dfy-5</v>
      </c>
      <c r="C173" t="s">
        <v>23</v>
      </c>
      <c r="D173">
        <v>5</v>
      </c>
      <c r="E173">
        <v>0</v>
      </c>
      <c r="F173">
        <v>9.9625000000000004</v>
      </c>
      <c r="G173">
        <v>1.1406000000000001</v>
      </c>
      <c r="H173">
        <v>9.9589999999999996</v>
      </c>
      <c r="I173">
        <v>1</v>
      </c>
      <c r="J173">
        <v>0</v>
      </c>
      <c r="K173">
        <v>0</v>
      </c>
      <c r="L173">
        <f t="shared" si="12"/>
        <v>0</v>
      </c>
      <c r="M173">
        <f t="shared" si="13"/>
        <v>0</v>
      </c>
      <c r="N173">
        <f t="shared" si="14"/>
        <v>0</v>
      </c>
      <c r="O173">
        <f t="shared" si="15"/>
        <v>0</v>
      </c>
      <c r="P173">
        <f t="shared" si="16"/>
        <v>18</v>
      </c>
      <c r="Q173">
        <f>VLOOKUP(C173,Locs!A:C,3,0)</f>
        <v>20</v>
      </c>
      <c r="R173">
        <f>VLOOKUP(C173,Locs!A:F,6,0)</f>
        <v>2</v>
      </c>
      <c r="S173" t="s">
        <v>428</v>
      </c>
      <c r="T173">
        <v>21</v>
      </c>
    </row>
    <row r="174" spans="1:20" x14ac:dyDescent="0.45">
      <c r="A174">
        <v>168</v>
      </c>
      <c r="B174" t="str">
        <f t="shared" si="17"/>
        <v>task_id_261.dfy-1</v>
      </c>
      <c r="C174" t="s">
        <v>24</v>
      </c>
      <c r="D174">
        <v>1</v>
      </c>
      <c r="E174">
        <v>1</v>
      </c>
      <c r="F174">
        <v>12.4833</v>
      </c>
      <c r="G174">
        <v>0.80289999999999995</v>
      </c>
      <c r="H174">
        <v>12.48</v>
      </c>
      <c r="I174">
        <v>1</v>
      </c>
      <c r="J174">
        <v>1</v>
      </c>
      <c r="K174">
        <v>1</v>
      </c>
      <c r="L174">
        <f t="shared" si="12"/>
        <v>3</v>
      </c>
      <c r="M174">
        <f t="shared" si="13"/>
        <v>1</v>
      </c>
      <c r="N174">
        <f t="shared" si="14"/>
        <v>1</v>
      </c>
      <c r="O174">
        <f t="shared" si="15"/>
        <v>1</v>
      </c>
      <c r="P174">
        <f t="shared" si="16"/>
        <v>28</v>
      </c>
      <c r="Q174">
        <f>VLOOKUP(C174,Locs!A:C,3,0)</f>
        <v>28</v>
      </c>
      <c r="R174">
        <f>VLOOKUP(C174,Locs!A:F,6,0)</f>
        <v>0</v>
      </c>
      <c r="S174" t="s">
        <v>429</v>
      </c>
      <c r="T174">
        <v>21</v>
      </c>
    </row>
    <row r="175" spans="1:20" x14ac:dyDescent="0.45">
      <c r="A175">
        <v>169</v>
      </c>
      <c r="B175" t="str">
        <f t="shared" si="17"/>
        <v>task_id_261.dfy-2</v>
      </c>
      <c r="C175" t="s">
        <v>24</v>
      </c>
      <c r="D175">
        <v>2</v>
      </c>
      <c r="E175">
        <v>1</v>
      </c>
      <c r="F175">
        <v>12.6997</v>
      </c>
      <c r="G175">
        <v>0.72109999999999996</v>
      </c>
      <c r="H175">
        <v>12.698399999999999</v>
      </c>
      <c r="I175">
        <v>1</v>
      </c>
      <c r="J175">
        <v>1</v>
      </c>
      <c r="K175">
        <v>1</v>
      </c>
      <c r="L175">
        <f t="shared" si="12"/>
        <v>3</v>
      </c>
      <c r="M175">
        <f t="shared" si="13"/>
        <v>1</v>
      </c>
      <c r="N175">
        <f t="shared" si="14"/>
        <v>1</v>
      </c>
      <c r="O175">
        <f t="shared" si="15"/>
        <v>1</v>
      </c>
      <c r="P175">
        <f t="shared" si="16"/>
        <v>28</v>
      </c>
      <c r="Q175">
        <f>VLOOKUP(C175,Locs!A:C,3,0)</f>
        <v>28</v>
      </c>
      <c r="R175">
        <f>VLOOKUP(C175,Locs!A:F,6,0)</f>
        <v>0</v>
      </c>
      <c r="S175" t="s">
        <v>430</v>
      </c>
      <c r="T175">
        <v>27</v>
      </c>
    </row>
    <row r="176" spans="1:20" x14ac:dyDescent="0.45">
      <c r="A176">
        <v>170</v>
      </c>
      <c r="B176" t="str">
        <f t="shared" si="17"/>
        <v>task_id_261.dfy-3</v>
      </c>
      <c r="C176" t="s">
        <v>24</v>
      </c>
      <c r="D176">
        <v>3</v>
      </c>
      <c r="E176">
        <v>1</v>
      </c>
      <c r="F176">
        <v>12.5113</v>
      </c>
      <c r="G176">
        <v>0.76629999999999998</v>
      </c>
      <c r="H176">
        <v>12.509600000000001</v>
      </c>
      <c r="I176">
        <v>1</v>
      </c>
      <c r="J176">
        <v>1</v>
      </c>
      <c r="K176">
        <v>1</v>
      </c>
      <c r="L176">
        <f t="shared" si="12"/>
        <v>3</v>
      </c>
      <c r="M176">
        <f t="shared" si="13"/>
        <v>1</v>
      </c>
      <c r="N176">
        <f t="shared" si="14"/>
        <v>1</v>
      </c>
      <c r="O176">
        <f t="shared" si="15"/>
        <v>1</v>
      </c>
      <c r="P176">
        <f t="shared" si="16"/>
        <v>28</v>
      </c>
      <c r="Q176">
        <f>VLOOKUP(C176,Locs!A:C,3,0)</f>
        <v>28</v>
      </c>
      <c r="R176">
        <f>VLOOKUP(C176,Locs!A:F,6,0)</f>
        <v>0</v>
      </c>
      <c r="S176" t="s">
        <v>431</v>
      </c>
      <c r="T176">
        <v>27</v>
      </c>
    </row>
    <row r="177" spans="1:20" x14ac:dyDescent="0.45">
      <c r="A177">
        <v>171</v>
      </c>
      <c r="B177" t="str">
        <f t="shared" si="17"/>
        <v>task_id_267.dfy-1</v>
      </c>
      <c r="C177" t="s">
        <v>25</v>
      </c>
      <c r="D177">
        <v>1</v>
      </c>
      <c r="E177">
        <v>1</v>
      </c>
      <c r="F177">
        <v>9.3152000000000008</v>
      </c>
      <c r="G177">
        <v>0.69889999999999997</v>
      </c>
      <c r="H177">
        <v>9.3127999999999993</v>
      </c>
      <c r="I177">
        <v>1</v>
      </c>
      <c r="J177">
        <v>1</v>
      </c>
      <c r="K177">
        <v>1</v>
      </c>
      <c r="L177">
        <f t="shared" si="12"/>
        <v>3</v>
      </c>
      <c r="M177">
        <f t="shared" si="13"/>
        <v>1</v>
      </c>
      <c r="N177">
        <f t="shared" si="14"/>
        <v>1</v>
      </c>
      <c r="O177">
        <f t="shared" si="15"/>
        <v>1</v>
      </c>
      <c r="P177">
        <f t="shared" si="16"/>
        <v>21</v>
      </c>
      <c r="Q177">
        <f>VLOOKUP(C177,Locs!A:C,3,0)</f>
        <v>21</v>
      </c>
      <c r="R177">
        <f>VLOOKUP(C177,Locs!A:F,6,0)</f>
        <v>0</v>
      </c>
      <c r="S177" t="s">
        <v>432</v>
      </c>
      <c r="T177">
        <v>27</v>
      </c>
    </row>
    <row r="178" spans="1:20" x14ac:dyDescent="0.45">
      <c r="A178">
        <v>172</v>
      </c>
      <c r="B178" t="str">
        <f t="shared" si="17"/>
        <v>task_id_267.dfy-2</v>
      </c>
      <c r="C178" t="s">
        <v>25</v>
      </c>
      <c r="D178">
        <v>2</v>
      </c>
      <c r="E178">
        <v>1</v>
      </c>
      <c r="F178">
        <v>9.0276999999999994</v>
      </c>
      <c r="G178">
        <v>0.70330000000000004</v>
      </c>
      <c r="H178">
        <v>9.0264000000000006</v>
      </c>
      <c r="I178">
        <v>1</v>
      </c>
      <c r="J178">
        <v>1</v>
      </c>
      <c r="K178">
        <v>1</v>
      </c>
      <c r="L178">
        <f t="shared" si="12"/>
        <v>3</v>
      </c>
      <c r="M178">
        <f t="shared" si="13"/>
        <v>1</v>
      </c>
      <c r="N178">
        <f t="shared" si="14"/>
        <v>1</v>
      </c>
      <c r="O178">
        <f t="shared" si="15"/>
        <v>1</v>
      </c>
      <c r="P178">
        <f t="shared" si="16"/>
        <v>21</v>
      </c>
      <c r="Q178">
        <f>VLOOKUP(C178,Locs!A:C,3,0)</f>
        <v>21</v>
      </c>
      <c r="R178">
        <f>VLOOKUP(C178,Locs!A:F,6,0)</f>
        <v>0</v>
      </c>
      <c r="S178" t="s">
        <v>433</v>
      </c>
      <c r="T178">
        <v>29</v>
      </c>
    </row>
    <row r="179" spans="1:20" x14ac:dyDescent="0.45">
      <c r="A179">
        <v>173</v>
      </c>
      <c r="B179" t="str">
        <f t="shared" si="17"/>
        <v>task_id_267.dfy-3</v>
      </c>
      <c r="C179" t="s">
        <v>25</v>
      </c>
      <c r="D179">
        <v>3</v>
      </c>
      <c r="E179">
        <v>1</v>
      </c>
      <c r="F179">
        <v>9.5484000000000009</v>
      </c>
      <c r="G179">
        <v>0.75960000000000005</v>
      </c>
      <c r="H179">
        <v>9.5466999999999995</v>
      </c>
      <c r="I179">
        <v>1</v>
      </c>
      <c r="J179">
        <v>1</v>
      </c>
      <c r="K179">
        <v>1</v>
      </c>
      <c r="L179">
        <f t="shared" si="12"/>
        <v>3</v>
      </c>
      <c r="M179">
        <f t="shared" si="13"/>
        <v>1</v>
      </c>
      <c r="N179">
        <f t="shared" si="14"/>
        <v>1</v>
      </c>
      <c r="O179">
        <f t="shared" si="15"/>
        <v>1</v>
      </c>
      <c r="P179">
        <f t="shared" si="16"/>
        <v>21</v>
      </c>
      <c r="Q179">
        <f>VLOOKUP(C179,Locs!A:C,3,0)</f>
        <v>21</v>
      </c>
      <c r="R179">
        <f>VLOOKUP(C179,Locs!A:F,6,0)</f>
        <v>0</v>
      </c>
      <c r="S179" t="s">
        <v>434</v>
      </c>
      <c r="T179">
        <v>27</v>
      </c>
    </row>
    <row r="180" spans="1:20" x14ac:dyDescent="0.45">
      <c r="A180">
        <v>174</v>
      </c>
      <c r="B180" t="str">
        <f t="shared" si="17"/>
        <v>task_id_273.dfy-1</v>
      </c>
      <c r="C180" t="s">
        <v>26</v>
      </c>
      <c r="D180">
        <v>1</v>
      </c>
      <c r="E180">
        <v>1</v>
      </c>
      <c r="F180">
        <v>11.193099999999999</v>
      </c>
      <c r="G180">
        <v>1.1847000000000001</v>
      </c>
      <c r="H180">
        <v>11.189399999999999</v>
      </c>
      <c r="I180">
        <v>1</v>
      </c>
      <c r="J180">
        <v>1</v>
      </c>
      <c r="K180">
        <v>1</v>
      </c>
      <c r="L180">
        <f t="shared" si="12"/>
        <v>3</v>
      </c>
      <c r="M180">
        <f t="shared" si="13"/>
        <v>1</v>
      </c>
      <c r="N180">
        <f t="shared" si="14"/>
        <v>1</v>
      </c>
      <c r="O180">
        <f t="shared" si="15"/>
        <v>1</v>
      </c>
      <c r="P180">
        <f t="shared" si="16"/>
        <v>27</v>
      </c>
      <c r="Q180">
        <f>VLOOKUP(C180,Locs!A:C,3,0)</f>
        <v>27</v>
      </c>
      <c r="R180">
        <f>VLOOKUP(C180,Locs!A:F,6,0)</f>
        <v>0</v>
      </c>
      <c r="S180" t="s">
        <v>435</v>
      </c>
      <c r="T180">
        <v>30</v>
      </c>
    </row>
    <row r="181" spans="1:20" x14ac:dyDescent="0.45">
      <c r="A181">
        <v>175</v>
      </c>
      <c r="B181" t="str">
        <f t="shared" si="17"/>
        <v>task_id_273.dfy-2</v>
      </c>
      <c r="C181" t="s">
        <v>26</v>
      </c>
      <c r="D181">
        <v>2</v>
      </c>
      <c r="E181">
        <v>1</v>
      </c>
      <c r="F181">
        <v>11.3445</v>
      </c>
      <c r="G181">
        <v>1.1604000000000001</v>
      </c>
      <c r="H181">
        <v>11.3423</v>
      </c>
      <c r="I181">
        <v>1</v>
      </c>
      <c r="J181">
        <v>1</v>
      </c>
      <c r="K181">
        <v>1</v>
      </c>
      <c r="L181">
        <f t="shared" si="12"/>
        <v>3</v>
      </c>
      <c r="M181">
        <f t="shared" si="13"/>
        <v>1</v>
      </c>
      <c r="N181">
        <f t="shared" si="14"/>
        <v>1</v>
      </c>
      <c r="O181">
        <f t="shared" si="15"/>
        <v>1</v>
      </c>
      <c r="P181">
        <f t="shared" si="16"/>
        <v>27</v>
      </c>
      <c r="Q181">
        <f>VLOOKUP(C181,Locs!A:C,3,0)</f>
        <v>27</v>
      </c>
      <c r="R181">
        <f>VLOOKUP(C181,Locs!A:F,6,0)</f>
        <v>0</v>
      </c>
      <c r="S181" t="s">
        <v>436</v>
      </c>
      <c r="T181">
        <v>24</v>
      </c>
    </row>
    <row r="182" spans="1:20" x14ac:dyDescent="0.45">
      <c r="A182">
        <v>176</v>
      </c>
      <c r="B182" t="str">
        <f t="shared" si="17"/>
        <v>task_id_273.dfy-3</v>
      </c>
      <c r="C182" t="s">
        <v>26</v>
      </c>
      <c r="D182">
        <v>3</v>
      </c>
      <c r="E182">
        <v>1</v>
      </c>
      <c r="F182">
        <v>11.2639</v>
      </c>
      <c r="G182">
        <v>1.1434</v>
      </c>
      <c r="H182">
        <v>11.2613</v>
      </c>
      <c r="I182">
        <v>1</v>
      </c>
      <c r="J182">
        <v>1</v>
      </c>
      <c r="K182">
        <v>1</v>
      </c>
      <c r="L182">
        <f t="shared" si="12"/>
        <v>3</v>
      </c>
      <c r="M182">
        <f t="shared" si="13"/>
        <v>1</v>
      </c>
      <c r="N182">
        <f t="shared" si="14"/>
        <v>1</v>
      </c>
      <c r="O182">
        <f t="shared" si="15"/>
        <v>1</v>
      </c>
      <c r="P182">
        <f t="shared" si="16"/>
        <v>27</v>
      </c>
      <c r="Q182">
        <f>VLOOKUP(C182,Locs!A:C,3,0)</f>
        <v>27</v>
      </c>
      <c r="R182">
        <f>VLOOKUP(C182,Locs!A:F,6,0)</f>
        <v>0</v>
      </c>
      <c r="S182" t="s">
        <v>437</v>
      </c>
      <c r="T182">
        <v>24</v>
      </c>
    </row>
    <row r="183" spans="1:20" x14ac:dyDescent="0.45">
      <c r="A183">
        <v>177</v>
      </c>
      <c r="B183" t="str">
        <f t="shared" si="17"/>
        <v>task_id_282.dfy-1</v>
      </c>
      <c r="C183" t="s">
        <v>27</v>
      </c>
      <c r="D183">
        <v>1</v>
      </c>
      <c r="E183">
        <v>-1</v>
      </c>
      <c r="F183">
        <v>11.259399999999999</v>
      </c>
      <c r="G183">
        <v>0.63429999999999997</v>
      </c>
      <c r="H183">
        <v>11.256</v>
      </c>
      <c r="I183">
        <v>-1</v>
      </c>
      <c r="J183">
        <v>-1</v>
      </c>
      <c r="K183">
        <v>-1</v>
      </c>
      <c r="L183">
        <f t="shared" si="12"/>
        <v>1</v>
      </c>
      <c r="M183">
        <f t="shared" si="13"/>
        <v>2</v>
      </c>
      <c r="N183">
        <f t="shared" si="14"/>
        <v>0.66666666666666663</v>
      </c>
      <c r="O183">
        <f t="shared" si="15"/>
        <v>1</v>
      </c>
      <c r="P183">
        <f t="shared" si="16"/>
        <v>29</v>
      </c>
      <c r="Q183">
        <f>VLOOKUP(C183,Locs!A:C,3,0)</f>
        <v>26</v>
      </c>
      <c r="R183">
        <f>VLOOKUP(C183,Locs!A:F,6,0)</f>
        <v>0</v>
      </c>
      <c r="S183" t="s">
        <v>438</v>
      </c>
      <c r="T183">
        <v>24</v>
      </c>
    </row>
    <row r="184" spans="1:20" x14ac:dyDescent="0.45">
      <c r="A184">
        <v>178</v>
      </c>
      <c r="B184" t="str">
        <f t="shared" si="17"/>
        <v>task_id_282.dfy-2</v>
      </c>
      <c r="C184" t="s">
        <v>27</v>
      </c>
      <c r="D184">
        <v>2</v>
      </c>
      <c r="E184">
        <v>1</v>
      </c>
      <c r="F184">
        <v>13.1068</v>
      </c>
      <c r="G184">
        <v>1.4247000000000001</v>
      </c>
      <c r="H184">
        <v>13.104200000000001</v>
      </c>
      <c r="I184">
        <v>1</v>
      </c>
      <c r="J184">
        <v>1</v>
      </c>
      <c r="K184">
        <v>1</v>
      </c>
      <c r="L184">
        <f t="shared" si="12"/>
        <v>1</v>
      </c>
      <c r="M184">
        <f t="shared" si="13"/>
        <v>2</v>
      </c>
      <c r="N184">
        <f t="shared" si="14"/>
        <v>0.66666666666666663</v>
      </c>
      <c r="O184">
        <f t="shared" si="15"/>
        <v>1</v>
      </c>
      <c r="P184">
        <f t="shared" si="16"/>
        <v>27</v>
      </c>
      <c r="Q184">
        <f>VLOOKUP(C184,Locs!A:C,3,0)</f>
        <v>26</v>
      </c>
      <c r="R184">
        <f>VLOOKUP(C184,Locs!A:F,6,0)</f>
        <v>0</v>
      </c>
      <c r="S184" t="s">
        <v>808</v>
      </c>
      <c r="T184">
        <v>24</v>
      </c>
    </row>
    <row r="185" spans="1:20" x14ac:dyDescent="0.45">
      <c r="A185">
        <v>179</v>
      </c>
      <c r="B185" t="str">
        <f t="shared" si="17"/>
        <v>task_id_282.dfy-3</v>
      </c>
      <c r="C185" t="s">
        <v>27</v>
      </c>
      <c r="D185">
        <v>3</v>
      </c>
      <c r="E185">
        <v>-1</v>
      </c>
      <c r="F185">
        <v>13.108599999999999</v>
      </c>
      <c r="G185">
        <v>0.61439999999999995</v>
      </c>
      <c r="H185">
        <v>13.105499999999999</v>
      </c>
      <c r="I185">
        <v>-1</v>
      </c>
      <c r="J185">
        <v>-1</v>
      </c>
      <c r="K185">
        <v>-1</v>
      </c>
      <c r="L185">
        <f t="shared" si="12"/>
        <v>1</v>
      </c>
      <c r="M185">
        <f t="shared" si="13"/>
        <v>2</v>
      </c>
      <c r="N185">
        <f t="shared" si="14"/>
        <v>0.66666666666666663</v>
      </c>
      <c r="O185">
        <f t="shared" si="15"/>
        <v>1</v>
      </c>
      <c r="P185">
        <f t="shared" si="16"/>
        <v>30</v>
      </c>
      <c r="Q185">
        <f>VLOOKUP(C185,Locs!A:C,3,0)</f>
        <v>26</v>
      </c>
      <c r="R185">
        <f>VLOOKUP(C185,Locs!A:F,6,0)</f>
        <v>0</v>
      </c>
      <c r="S185" t="s">
        <v>957</v>
      </c>
      <c r="T185">
        <v>24</v>
      </c>
    </row>
    <row r="186" spans="1:20" x14ac:dyDescent="0.45">
      <c r="A186">
        <v>180</v>
      </c>
      <c r="B186" t="str">
        <f t="shared" si="17"/>
        <v>task_id_284.dfy-1</v>
      </c>
      <c r="C186" t="s">
        <v>28</v>
      </c>
      <c r="D186">
        <v>1</v>
      </c>
      <c r="E186">
        <v>0</v>
      </c>
      <c r="F186">
        <v>9.8510000000000009</v>
      </c>
      <c r="G186">
        <v>1.2701</v>
      </c>
      <c r="H186">
        <v>9.8470999999999993</v>
      </c>
      <c r="I186">
        <v>1</v>
      </c>
      <c r="J186">
        <v>0</v>
      </c>
      <c r="K186">
        <v>0</v>
      </c>
      <c r="L186">
        <f t="shared" si="12"/>
        <v>0</v>
      </c>
      <c r="M186">
        <f t="shared" si="13"/>
        <v>0</v>
      </c>
      <c r="N186">
        <f t="shared" si="14"/>
        <v>0</v>
      </c>
      <c r="O186">
        <f t="shared" si="15"/>
        <v>0</v>
      </c>
      <c r="P186">
        <f t="shared" si="16"/>
        <v>24</v>
      </c>
      <c r="Q186">
        <f>VLOOKUP(C186,Locs!A:C,3,0)</f>
        <v>25</v>
      </c>
      <c r="R186">
        <f>VLOOKUP(C186,Locs!A:F,6,0)</f>
        <v>1</v>
      </c>
      <c r="S186" t="s">
        <v>439</v>
      </c>
      <c r="T186">
        <v>27</v>
      </c>
    </row>
    <row r="187" spans="1:20" x14ac:dyDescent="0.45">
      <c r="A187">
        <v>181</v>
      </c>
      <c r="B187" t="str">
        <f t="shared" si="17"/>
        <v>task_id_284.dfy-2</v>
      </c>
      <c r="C187" t="s">
        <v>28</v>
      </c>
      <c r="D187">
        <v>2</v>
      </c>
      <c r="E187">
        <v>0</v>
      </c>
      <c r="F187">
        <v>8.9017999999999997</v>
      </c>
      <c r="G187">
        <v>1.155</v>
      </c>
      <c r="H187">
        <v>8.8992000000000004</v>
      </c>
      <c r="I187">
        <v>1</v>
      </c>
      <c r="J187">
        <v>0</v>
      </c>
      <c r="K187">
        <v>0</v>
      </c>
      <c r="L187">
        <f t="shared" si="12"/>
        <v>0</v>
      </c>
      <c r="M187">
        <f t="shared" si="13"/>
        <v>0</v>
      </c>
      <c r="N187">
        <f t="shared" si="14"/>
        <v>0</v>
      </c>
      <c r="O187">
        <f t="shared" si="15"/>
        <v>0</v>
      </c>
      <c r="P187">
        <f t="shared" si="16"/>
        <v>24</v>
      </c>
      <c r="Q187">
        <f>VLOOKUP(C187,Locs!A:C,3,0)</f>
        <v>25</v>
      </c>
      <c r="R187">
        <f>VLOOKUP(C187,Locs!A:F,6,0)</f>
        <v>1</v>
      </c>
      <c r="S187" t="s">
        <v>440</v>
      </c>
      <c r="T187">
        <v>27</v>
      </c>
    </row>
    <row r="188" spans="1:20" x14ac:dyDescent="0.45">
      <c r="A188">
        <v>182</v>
      </c>
      <c r="B188" t="str">
        <f t="shared" si="17"/>
        <v>task_id_284.dfy-3</v>
      </c>
      <c r="C188" t="s">
        <v>28</v>
      </c>
      <c r="D188">
        <v>3</v>
      </c>
      <c r="E188">
        <v>0</v>
      </c>
      <c r="F188">
        <v>9.0257000000000005</v>
      </c>
      <c r="G188">
        <v>1.2285999999999999</v>
      </c>
      <c r="H188">
        <v>9.0234000000000005</v>
      </c>
      <c r="I188">
        <v>1</v>
      </c>
      <c r="J188">
        <v>0</v>
      </c>
      <c r="K188">
        <v>0</v>
      </c>
      <c r="L188">
        <f t="shared" si="12"/>
        <v>0</v>
      </c>
      <c r="M188">
        <f t="shared" si="13"/>
        <v>0</v>
      </c>
      <c r="N188">
        <f t="shared" si="14"/>
        <v>0</v>
      </c>
      <c r="O188">
        <f t="shared" si="15"/>
        <v>0</v>
      </c>
      <c r="P188">
        <f t="shared" si="16"/>
        <v>24</v>
      </c>
      <c r="Q188">
        <f>VLOOKUP(C188,Locs!A:C,3,0)</f>
        <v>25</v>
      </c>
      <c r="R188">
        <f>VLOOKUP(C188,Locs!A:F,6,0)</f>
        <v>1</v>
      </c>
      <c r="S188" t="s">
        <v>441</v>
      </c>
      <c r="T188">
        <v>27</v>
      </c>
    </row>
    <row r="189" spans="1:20" x14ac:dyDescent="0.45">
      <c r="A189">
        <v>183</v>
      </c>
      <c r="B189" t="str">
        <f t="shared" si="17"/>
        <v>task_id_284.dfy-4</v>
      </c>
      <c r="C189" t="s">
        <v>28</v>
      </c>
      <c r="D189">
        <v>4</v>
      </c>
      <c r="E189">
        <v>0</v>
      </c>
      <c r="F189">
        <v>9.5754999999999999</v>
      </c>
      <c r="G189">
        <v>1.1734</v>
      </c>
      <c r="H189">
        <v>9.5668000000000006</v>
      </c>
      <c r="I189">
        <v>1</v>
      </c>
      <c r="J189">
        <v>0</v>
      </c>
      <c r="K189">
        <v>0</v>
      </c>
      <c r="L189">
        <f t="shared" si="12"/>
        <v>0</v>
      </c>
      <c r="M189">
        <f t="shared" si="13"/>
        <v>0</v>
      </c>
      <c r="N189">
        <f t="shared" si="14"/>
        <v>0</v>
      </c>
      <c r="O189">
        <f t="shared" si="15"/>
        <v>0</v>
      </c>
      <c r="P189">
        <f t="shared" si="16"/>
        <v>24</v>
      </c>
      <c r="Q189">
        <f>VLOOKUP(C189,Locs!A:C,3,0)</f>
        <v>25</v>
      </c>
      <c r="R189">
        <f>VLOOKUP(C189,Locs!A:F,6,0)</f>
        <v>1</v>
      </c>
      <c r="S189" t="s">
        <v>1127</v>
      </c>
      <c r="T189">
        <v>27</v>
      </c>
    </row>
    <row r="190" spans="1:20" x14ac:dyDescent="0.45">
      <c r="A190">
        <v>184</v>
      </c>
      <c r="B190" t="str">
        <f t="shared" si="17"/>
        <v>task_id_284.dfy-5</v>
      </c>
      <c r="C190" t="s">
        <v>28</v>
      </c>
      <c r="D190">
        <v>5</v>
      </c>
      <c r="E190">
        <v>0</v>
      </c>
      <c r="F190">
        <v>9.6193000000000008</v>
      </c>
      <c r="G190">
        <v>1.1616</v>
      </c>
      <c r="H190">
        <v>9.6113</v>
      </c>
      <c r="I190">
        <v>1</v>
      </c>
      <c r="J190">
        <v>0</v>
      </c>
      <c r="K190">
        <v>0</v>
      </c>
      <c r="L190">
        <f t="shared" si="12"/>
        <v>0</v>
      </c>
      <c r="M190">
        <f t="shared" si="13"/>
        <v>0</v>
      </c>
      <c r="N190">
        <f t="shared" si="14"/>
        <v>0</v>
      </c>
      <c r="O190">
        <f t="shared" si="15"/>
        <v>0</v>
      </c>
      <c r="P190">
        <f t="shared" si="16"/>
        <v>24</v>
      </c>
      <c r="Q190">
        <f>VLOOKUP(C190,Locs!A:C,3,0)</f>
        <v>25</v>
      </c>
      <c r="R190">
        <f>VLOOKUP(C190,Locs!A:F,6,0)</f>
        <v>1</v>
      </c>
      <c r="S190" t="s">
        <v>1128</v>
      </c>
      <c r="T190">
        <v>27</v>
      </c>
    </row>
    <row r="191" spans="1:20" x14ac:dyDescent="0.45">
      <c r="A191">
        <v>185</v>
      </c>
      <c r="B191" t="str">
        <f t="shared" si="17"/>
        <v>task_id_290.dfy-1</v>
      </c>
      <c r="C191" t="s">
        <v>29</v>
      </c>
      <c r="D191">
        <v>1</v>
      </c>
      <c r="E191">
        <v>0</v>
      </c>
      <c r="F191">
        <v>13.9018</v>
      </c>
      <c r="G191">
        <v>1.2344999999999999</v>
      </c>
      <c r="H191">
        <v>13.898300000000001</v>
      </c>
      <c r="I191">
        <v>1</v>
      </c>
      <c r="J191">
        <v>0</v>
      </c>
      <c r="K191">
        <v>0</v>
      </c>
      <c r="L191">
        <f t="shared" si="12"/>
        <v>0</v>
      </c>
      <c r="M191">
        <f t="shared" si="13"/>
        <v>0</v>
      </c>
      <c r="N191">
        <f t="shared" si="14"/>
        <v>0</v>
      </c>
      <c r="O191">
        <f t="shared" si="15"/>
        <v>0</v>
      </c>
      <c r="P191">
        <f t="shared" si="16"/>
        <v>27</v>
      </c>
      <c r="Q191">
        <f>VLOOKUP(C191,Locs!A:C,3,0)</f>
        <v>24</v>
      </c>
      <c r="R191">
        <f>VLOOKUP(C191,Locs!A:F,6,0)</f>
        <v>0</v>
      </c>
      <c r="S191" t="s">
        <v>442</v>
      </c>
      <c r="T191">
        <v>26</v>
      </c>
    </row>
    <row r="192" spans="1:20" x14ac:dyDescent="0.45">
      <c r="A192">
        <v>186</v>
      </c>
      <c r="B192" t="str">
        <f t="shared" si="17"/>
        <v>task_id_290.dfy-2</v>
      </c>
      <c r="C192" t="s">
        <v>29</v>
      </c>
      <c r="D192">
        <v>2</v>
      </c>
      <c r="E192">
        <v>0</v>
      </c>
      <c r="F192">
        <v>12.8986</v>
      </c>
      <c r="G192">
        <v>1.3709</v>
      </c>
      <c r="H192">
        <v>12.8962</v>
      </c>
      <c r="I192">
        <v>1</v>
      </c>
      <c r="J192">
        <v>0</v>
      </c>
      <c r="K192">
        <v>0</v>
      </c>
      <c r="L192">
        <f t="shared" si="12"/>
        <v>0</v>
      </c>
      <c r="M192">
        <f t="shared" si="13"/>
        <v>0</v>
      </c>
      <c r="N192">
        <f t="shared" si="14"/>
        <v>0</v>
      </c>
      <c r="O192">
        <f t="shared" si="15"/>
        <v>0</v>
      </c>
      <c r="P192">
        <f t="shared" si="16"/>
        <v>27</v>
      </c>
      <c r="Q192">
        <f>VLOOKUP(C192,Locs!A:C,3,0)</f>
        <v>24</v>
      </c>
      <c r="R192">
        <f>VLOOKUP(C192,Locs!A:F,6,0)</f>
        <v>0</v>
      </c>
      <c r="S192" t="s">
        <v>443</v>
      </c>
      <c r="T192">
        <v>26</v>
      </c>
    </row>
    <row r="193" spans="1:20" x14ac:dyDescent="0.45">
      <c r="A193">
        <v>187</v>
      </c>
      <c r="B193" t="str">
        <f t="shared" si="17"/>
        <v>task_id_290.dfy-3</v>
      </c>
      <c r="C193" t="s">
        <v>29</v>
      </c>
      <c r="D193">
        <v>3</v>
      </c>
      <c r="E193">
        <v>0</v>
      </c>
      <c r="F193">
        <v>16.346399999999999</v>
      </c>
      <c r="G193">
        <v>1.2296</v>
      </c>
      <c r="H193">
        <v>16.344000000000001</v>
      </c>
      <c r="I193">
        <v>1</v>
      </c>
      <c r="J193">
        <v>0</v>
      </c>
      <c r="K193">
        <v>0</v>
      </c>
      <c r="L193">
        <f t="shared" si="12"/>
        <v>0</v>
      </c>
      <c r="M193">
        <f t="shared" si="13"/>
        <v>0</v>
      </c>
      <c r="N193">
        <f t="shared" si="14"/>
        <v>0</v>
      </c>
      <c r="O193">
        <f t="shared" si="15"/>
        <v>0</v>
      </c>
      <c r="P193">
        <f t="shared" si="16"/>
        <v>27</v>
      </c>
      <c r="Q193">
        <f>VLOOKUP(C193,Locs!A:C,3,0)</f>
        <v>24</v>
      </c>
      <c r="R193">
        <f>VLOOKUP(C193,Locs!A:F,6,0)</f>
        <v>0</v>
      </c>
      <c r="S193" t="s">
        <v>444</v>
      </c>
      <c r="T193">
        <v>26</v>
      </c>
    </row>
    <row r="194" spans="1:20" x14ac:dyDescent="0.45">
      <c r="A194">
        <v>188</v>
      </c>
      <c r="B194" t="str">
        <f t="shared" si="17"/>
        <v>task_id_290.dfy-4</v>
      </c>
      <c r="C194" t="s">
        <v>29</v>
      </c>
      <c r="D194">
        <v>4</v>
      </c>
      <c r="E194">
        <v>0</v>
      </c>
      <c r="F194">
        <v>13.577</v>
      </c>
      <c r="G194">
        <v>1.1866000000000001</v>
      </c>
      <c r="H194">
        <v>13.551600000000001</v>
      </c>
      <c r="I194">
        <v>1</v>
      </c>
      <c r="J194">
        <v>0</v>
      </c>
      <c r="K194">
        <v>0</v>
      </c>
      <c r="L194">
        <f t="shared" si="12"/>
        <v>0</v>
      </c>
      <c r="M194">
        <f t="shared" si="13"/>
        <v>0</v>
      </c>
      <c r="N194">
        <f t="shared" si="14"/>
        <v>0</v>
      </c>
      <c r="O194">
        <f t="shared" si="15"/>
        <v>0</v>
      </c>
      <c r="P194">
        <f t="shared" si="16"/>
        <v>27</v>
      </c>
      <c r="Q194">
        <f>VLOOKUP(C194,Locs!A:C,3,0)</f>
        <v>24</v>
      </c>
      <c r="R194">
        <f>VLOOKUP(C194,Locs!A:F,6,0)</f>
        <v>0</v>
      </c>
      <c r="S194" t="s">
        <v>445</v>
      </c>
      <c r="T194">
        <v>23</v>
      </c>
    </row>
    <row r="195" spans="1:20" x14ac:dyDescent="0.45">
      <c r="A195">
        <v>189</v>
      </c>
      <c r="B195" t="str">
        <f t="shared" si="17"/>
        <v>task_id_290.dfy-5</v>
      </c>
      <c r="C195" t="s">
        <v>29</v>
      </c>
      <c r="D195">
        <v>5</v>
      </c>
      <c r="E195">
        <v>0</v>
      </c>
      <c r="F195">
        <v>13.6442</v>
      </c>
      <c r="G195">
        <v>1.1993</v>
      </c>
      <c r="H195">
        <v>13.6358</v>
      </c>
      <c r="I195">
        <v>1</v>
      </c>
      <c r="J195">
        <v>0</v>
      </c>
      <c r="K195">
        <v>0</v>
      </c>
      <c r="L195">
        <f t="shared" ref="L195:L258" si="18">COUNTIFS(C:C,C195,E:E,1)</f>
        <v>0</v>
      </c>
      <c r="M195">
        <f t="shared" ref="M195:M258" si="19">_xlfn.MINIFS(D:D,C:C,C195,E:E,1)</f>
        <v>0</v>
      </c>
      <c r="N195">
        <f t="shared" ref="N195:N258" si="20">CHOOSE(L195+1,0,2/3,1,1)</f>
        <v>0</v>
      </c>
      <c r="O195">
        <f t="shared" ref="O195:O258" si="21">IF(L195&gt;0,1,0)</f>
        <v>0</v>
      </c>
      <c r="P195">
        <f t="shared" ref="P195:P258" si="22">VLOOKUP(LEFT(C195,LEN(C195)-4)&amp;"_"&amp;D195&amp;"_llm.dfy",S:T,2,0)</f>
        <v>27</v>
      </c>
      <c r="Q195">
        <f>VLOOKUP(C195,Locs!A:C,3,0)</f>
        <v>24</v>
      </c>
      <c r="R195">
        <f>VLOOKUP(C195,Locs!A:F,6,0)</f>
        <v>0</v>
      </c>
      <c r="S195" t="s">
        <v>446</v>
      </c>
      <c r="T195">
        <v>23</v>
      </c>
    </row>
    <row r="196" spans="1:20" x14ac:dyDescent="0.45">
      <c r="A196">
        <v>190</v>
      </c>
      <c r="B196" t="str">
        <f t="shared" si="17"/>
        <v>task_id_3.dfy-1</v>
      </c>
      <c r="C196" t="s">
        <v>30</v>
      </c>
      <c r="D196">
        <v>1</v>
      </c>
      <c r="E196">
        <v>0</v>
      </c>
      <c r="F196">
        <v>9.1133000000000006</v>
      </c>
      <c r="G196">
        <v>1.2563</v>
      </c>
      <c r="H196">
        <v>9.1102000000000007</v>
      </c>
      <c r="I196">
        <v>1</v>
      </c>
      <c r="J196">
        <v>0</v>
      </c>
      <c r="K196">
        <v>0</v>
      </c>
      <c r="L196">
        <f t="shared" si="18"/>
        <v>0</v>
      </c>
      <c r="M196">
        <f t="shared" si="19"/>
        <v>0</v>
      </c>
      <c r="N196">
        <f t="shared" si="20"/>
        <v>0</v>
      </c>
      <c r="O196">
        <f t="shared" si="21"/>
        <v>0</v>
      </c>
      <c r="P196">
        <f t="shared" si="22"/>
        <v>21</v>
      </c>
      <c r="Q196">
        <f>VLOOKUP(C196,Locs!A:C,3,0)</f>
        <v>23</v>
      </c>
      <c r="R196">
        <f>VLOOKUP(C196,Locs!A:F,6,0)</f>
        <v>2</v>
      </c>
      <c r="S196" t="s">
        <v>447</v>
      </c>
      <c r="T196">
        <v>23</v>
      </c>
    </row>
    <row r="197" spans="1:20" x14ac:dyDescent="0.45">
      <c r="A197">
        <v>191</v>
      </c>
      <c r="B197" t="str">
        <f t="shared" si="17"/>
        <v>task_id_3.dfy-2</v>
      </c>
      <c r="C197" t="s">
        <v>30</v>
      </c>
      <c r="D197">
        <v>2</v>
      </c>
      <c r="E197">
        <v>0</v>
      </c>
      <c r="F197">
        <v>7.2919999999999998</v>
      </c>
      <c r="G197">
        <v>1.6571</v>
      </c>
      <c r="H197">
        <v>7.2891000000000004</v>
      </c>
      <c r="I197">
        <v>1</v>
      </c>
      <c r="J197">
        <v>0</v>
      </c>
      <c r="K197">
        <v>0</v>
      </c>
      <c r="L197">
        <f t="shared" si="18"/>
        <v>0</v>
      </c>
      <c r="M197">
        <f t="shared" si="19"/>
        <v>0</v>
      </c>
      <c r="N197">
        <f t="shared" si="20"/>
        <v>0</v>
      </c>
      <c r="O197">
        <f t="shared" si="21"/>
        <v>0</v>
      </c>
      <c r="P197">
        <f t="shared" si="22"/>
        <v>21</v>
      </c>
      <c r="Q197">
        <f>VLOOKUP(C197,Locs!A:C,3,0)</f>
        <v>23</v>
      </c>
      <c r="R197">
        <f>VLOOKUP(C197,Locs!A:F,6,0)</f>
        <v>2</v>
      </c>
      <c r="S197" t="s">
        <v>448</v>
      </c>
      <c r="T197">
        <v>19</v>
      </c>
    </row>
    <row r="198" spans="1:20" x14ac:dyDescent="0.45">
      <c r="A198">
        <v>192</v>
      </c>
      <c r="B198" t="str">
        <f t="shared" si="17"/>
        <v>task_id_3.dfy-3</v>
      </c>
      <c r="C198" t="s">
        <v>30</v>
      </c>
      <c r="D198">
        <v>3</v>
      </c>
      <c r="E198">
        <v>0</v>
      </c>
      <c r="F198">
        <v>6.9480000000000004</v>
      </c>
      <c r="G198">
        <v>1.1267</v>
      </c>
      <c r="H198">
        <v>6.9454000000000002</v>
      </c>
      <c r="I198">
        <v>1</v>
      </c>
      <c r="J198">
        <v>0</v>
      </c>
      <c r="K198">
        <v>0</v>
      </c>
      <c r="L198">
        <f t="shared" si="18"/>
        <v>0</v>
      </c>
      <c r="M198">
        <f t="shared" si="19"/>
        <v>0</v>
      </c>
      <c r="N198">
        <f t="shared" si="20"/>
        <v>0</v>
      </c>
      <c r="O198">
        <f t="shared" si="21"/>
        <v>0</v>
      </c>
      <c r="P198">
        <f t="shared" si="22"/>
        <v>21</v>
      </c>
      <c r="Q198">
        <f>VLOOKUP(C198,Locs!A:C,3,0)</f>
        <v>23</v>
      </c>
      <c r="R198">
        <f>VLOOKUP(C198,Locs!A:F,6,0)</f>
        <v>2</v>
      </c>
      <c r="S198" t="s">
        <v>449</v>
      </c>
      <c r="T198">
        <v>19</v>
      </c>
    </row>
    <row r="199" spans="1:20" x14ac:dyDescent="0.45">
      <c r="A199">
        <v>193</v>
      </c>
      <c r="B199" t="str">
        <f t="shared" ref="B199:B262" si="23">C199&amp;"-"&amp;D199</f>
        <v>task_id_3.dfy-4</v>
      </c>
      <c r="C199" t="s">
        <v>30</v>
      </c>
      <c r="D199">
        <v>4</v>
      </c>
      <c r="E199">
        <v>0</v>
      </c>
      <c r="F199">
        <v>6.9181999999999997</v>
      </c>
      <c r="G199">
        <v>1.1351</v>
      </c>
      <c r="H199">
        <v>6.9150999999999998</v>
      </c>
      <c r="I199">
        <v>1</v>
      </c>
      <c r="J199">
        <v>0</v>
      </c>
      <c r="K199">
        <v>0</v>
      </c>
      <c r="L199">
        <f t="shared" si="18"/>
        <v>0</v>
      </c>
      <c r="M199">
        <f t="shared" si="19"/>
        <v>0</v>
      </c>
      <c r="N199">
        <f t="shared" si="20"/>
        <v>0</v>
      </c>
      <c r="O199">
        <f t="shared" si="21"/>
        <v>0</v>
      </c>
      <c r="P199">
        <f t="shared" si="22"/>
        <v>21</v>
      </c>
      <c r="Q199">
        <f>VLOOKUP(C199,Locs!A:C,3,0)</f>
        <v>23</v>
      </c>
      <c r="R199">
        <f>VLOOKUP(C199,Locs!A:F,6,0)</f>
        <v>2</v>
      </c>
      <c r="S199" t="s">
        <v>450</v>
      </c>
      <c r="T199">
        <v>19</v>
      </c>
    </row>
    <row r="200" spans="1:20" x14ac:dyDescent="0.45">
      <c r="A200">
        <v>194</v>
      </c>
      <c r="B200" t="str">
        <f t="shared" si="23"/>
        <v>task_id_3.dfy-5</v>
      </c>
      <c r="C200" t="s">
        <v>30</v>
      </c>
      <c r="D200">
        <v>5</v>
      </c>
      <c r="E200">
        <v>0</v>
      </c>
      <c r="F200">
        <v>6.8227000000000002</v>
      </c>
      <c r="G200">
        <v>1.1459999999999999</v>
      </c>
      <c r="H200">
        <v>6.8155999999999999</v>
      </c>
      <c r="I200">
        <v>1</v>
      </c>
      <c r="J200">
        <v>0</v>
      </c>
      <c r="K200">
        <v>0</v>
      </c>
      <c r="L200">
        <f t="shared" si="18"/>
        <v>0</v>
      </c>
      <c r="M200">
        <f t="shared" si="19"/>
        <v>0</v>
      </c>
      <c r="N200">
        <f t="shared" si="20"/>
        <v>0</v>
      </c>
      <c r="O200">
        <f t="shared" si="21"/>
        <v>0</v>
      </c>
      <c r="P200">
        <f t="shared" si="22"/>
        <v>21</v>
      </c>
      <c r="Q200">
        <f>VLOOKUP(C200,Locs!A:C,3,0)</f>
        <v>23</v>
      </c>
      <c r="R200">
        <f>VLOOKUP(C200,Locs!A:F,6,0)</f>
        <v>2</v>
      </c>
      <c r="S200" t="s">
        <v>451</v>
      </c>
      <c r="T200">
        <v>21</v>
      </c>
    </row>
    <row r="201" spans="1:20" x14ac:dyDescent="0.45">
      <c r="A201">
        <v>195</v>
      </c>
      <c r="B201" t="str">
        <f t="shared" si="23"/>
        <v>task_id_310.dfy-1</v>
      </c>
      <c r="C201" t="s">
        <v>31</v>
      </c>
      <c r="D201">
        <v>1</v>
      </c>
      <c r="E201">
        <v>1</v>
      </c>
      <c r="F201">
        <v>11.097200000000001</v>
      </c>
      <c r="G201">
        <v>1.1924999999999999</v>
      </c>
      <c r="H201">
        <v>11.0936</v>
      </c>
      <c r="I201">
        <v>1</v>
      </c>
      <c r="J201">
        <v>1</v>
      </c>
      <c r="K201">
        <v>1</v>
      </c>
      <c r="L201">
        <f t="shared" si="18"/>
        <v>3</v>
      </c>
      <c r="M201">
        <f t="shared" si="19"/>
        <v>1</v>
      </c>
      <c r="N201">
        <f t="shared" si="20"/>
        <v>1</v>
      </c>
      <c r="O201">
        <f t="shared" si="21"/>
        <v>1</v>
      </c>
      <c r="P201">
        <f t="shared" si="22"/>
        <v>23</v>
      </c>
      <c r="Q201">
        <f>VLOOKUP(C201,Locs!A:C,3,0)</f>
        <v>21</v>
      </c>
      <c r="R201">
        <f>VLOOKUP(C201,Locs!A:F,6,0)</f>
        <v>0</v>
      </c>
      <c r="S201" t="s">
        <v>452</v>
      </c>
      <c r="T201">
        <v>21</v>
      </c>
    </row>
    <row r="202" spans="1:20" x14ac:dyDescent="0.45">
      <c r="A202">
        <v>196</v>
      </c>
      <c r="B202" t="str">
        <f t="shared" si="23"/>
        <v>task_id_310.dfy-2</v>
      </c>
      <c r="C202" t="s">
        <v>31</v>
      </c>
      <c r="D202">
        <v>2</v>
      </c>
      <c r="E202">
        <v>1</v>
      </c>
      <c r="F202">
        <v>10.5077</v>
      </c>
      <c r="G202">
        <v>1.3027</v>
      </c>
      <c r="H202">
        <v>10.5053</v>
      </c>
      <c r="I202">
        <v>1</v>
      </c>
      <c r="J202">
        <v>1</v>
      </c>
      <c r="K202">
        <v>1</v>
      </c>
      <c r="L202">
        <f t="shared" si="18"/>
        <v>3</v>
      </c>
      <c r="M202">
        <f t="shared" si="19"/>
        <v>1</v>
      </c>
      <c r="N202">
        <f t="shared" si="20"/>
        <v>1</v>
      </c>
      <c r="O202">
        <f t="shared" si="21"/>
        <v>1</v>
      </c>
      <c r="P202">
        <f t="shared" si="22"/>
        <v>23</v>
      </c>
      <c r="Q202">
        <f>VLOOKUP(C202,Locs!A:C,3,0)</f>
        <v>21</v>
      </c>
      <c r="R202">
        <f>VLOOKUP(C202,Locs!A:F,6,0)</f>
        <v>0</v>
      </c>
      <c r="S202" t="s">
        <v>453</v>
      </c>
      <c r="T202">
        <v>21</v>
      </c>
    </row>
    <row r="203" spans="1:20" x14ac:dyDescent="0.45">
      <c r="A203">
        <v>197</v>
      </c>
      <c r="B203" t="str">
        <f t="shared" si="23"/>
        <v>task_id_310.dfy-3</v>
      </c>
      <c r="C203" t="s">
        <v>31</v>
      </c>
      <c r="D203">
        <v>3</v>
      </c>
      <c r="E203">
        <v>1</v>
      </c>
      <c r="F203">
        <v>10.231400000000001</v>
      </c>
      <c r="G203">
        <v>1.1923999999999999</v>
      </c>
      <c r="H203">
        <v>10.2287</v>
      </c>
      <c r="I203">
        <v>1</v>
      </c>
      <c r="J203">
        <v>1</v>
      </c>
      <c r="K203">
        <v>1</v>
      </c>
      <c r="L203">
        <f t="shared" si="18"/>
        <v>3</v>
      </c>
      <c r="M203">
        <f t="shared" si="19"/>
        <v>1</v>
      </c>
      <c r="N203">
        <f t="shared" si="20"/>
        <v>1</v>
      </c>
      <c r="O203">
        <f t="shared" si="21"/>
        <v>1</v>
      </c>
      <c r="P203">
        <f t="shared" si="22"/>
        <v>23</v>
      </c>
      <c r="Q203">
        <f>VLOOKUP(C203,Locs!A:C,3,0)</f>
        <v>21</v>
      </c>
      <c r="R203">
        <f>VLOOKUP(C203,Locs!A:F,6,0)</f>
        <v>0</v>
      </c>
      <c r="S203" t="s">
        <v>1062</v>
      </c>
      <c r="T203">
        <v>21</v>
      </c>
    </row>
    <row r="204" spans="1:20" x14ac:dyDescent="0.45">
      <c r="A204">
        <v>198</v>
      </c>
      <c r="B204" t="str">
        <f t="shared" si="23"/>
        <v>task_id_399.dfy-1</v>
      </c>
      <c r="C204" t="s">
        <v>32</v>
      </c>
      <c r="D204">
        <v>1</v>
      </c>
      <c r="E204">
        <v>1</v>
      </c>
      <c r="F204">
        <v>11.6989</v>
      </c>
      <c r="G204">
        <v>1.4650000000000001</v>
      </c>
      <c r="H204">
        <v>11.6952</v>
      </c>
      <c r="I204">
        <v>1</v>
      </c>
      <c r="J204">
        <v>1</v>
      </c>
      <c r="K204">
        <v>1</v>
      </c>
      <c r="L204">
        <f t="shared" si="18"/>
        <v>3</v>
      </c>
      <c r="M204">
        <f t="shared" si="19"/>
        <v>1</v>
      </c>
      <c r="N204">
        <f t="shared" si="20"/>
        <v>1</v>
      </c>
      <c r="O204">
        <f t="shared" si="21"/>
        <v>1</v>
      </c>
      <c r="P204">
        <f t="shared" si="22"/>
        <v>19</v>
      </c>
      <c r="Q204">
        <f>VLOOKUP(C204,Locs!A:C,3,0)</f>
        <v>19</v>
      </c>
      <c r="R204">
        <f>VLOOKUP(C204,Locs!A:F,6,0)</f>
        <v>0</v>
      </c>
      <c r="S204" t="s">
        <v>1063</v>
      </c>
      <c r="T204">
        <v>21</v>
      </c>
    </row>
    <row r="205" spans="1:20" x14ac:dyDescent="0.45">
      <c r="A205">
        <v>199</v>
      </c>
      <c r="B205" t="str">
        <f t="shared" si="23"/>
        <v>task_id_399.dfy-2</v>
      </c>
      <c r="C205" t="s">
        <v>32</v>
      </c>
      <c r="D205">
        <v>2</v>
      </c>
      <c r="E205">
        <v>1</v>
      </c>
      <c r="F205">
        <v>11.080399999999999</v>
      </c>
      <c r="G205">
        <v>1.2692000000000001</v>
      </c>
      <c r="H205">
        <v>11.0777</v>
      </c>
      <c r="I205">
        <v>1</v>
      </c>
      <c r="J205">
        <v>1</v>
      </c>
      <c r="K205">
        <v>1</v>
      </c>
      <c r="L205">
        <f t="shared" si="18"/>
        <v>3</v>
      </c>
      <c r="M205">
        <f t="shared" si="19"/>
        <v>1</v>
      </c>
      <c r="N205">
        <f t="shared" si="20"/>
        <v>1</v>
      </c>
      <c r="O205">
        <f t="shared" si="21"/>
        <v>1</v>
      </c>
      <c r="P205">
        <f t="shared" si="22"/>
        <v>19</v>
      </c>
      <c r="Q205">
        <f>VLOOKUP(C205,Locs!A:C,3,0)</f>
        <v>19</v>
      </c>
      <c r="R205">
        <f>VLOOKUP(C205,Locs!A:F,6,0)</f>
        <v>0</v>
      </c>
      <c r="S205" t="s">
        <v>454</v>
      </c>
      <c r="T205">
        <v>36</v>
      </c>
    </row>
    <row r="206" spans="1:20" x14ac:dyDescent="0.45">
      <c r="A206">
        <v>200</v>
      </c>
      <c r="B206" t="str">
        <f t="shared" si="23"/>
        <v>task_id_399.dfy-3</v>
      </c>
      <c r="C206" t="s">
        <v>32</v>
      </c>
      <c r="D206">
        <v>3</v>
      </c>
      <c r="E206">
        <v>1</v>
      </c>
      <c r="F206">
        <v>10.69</v>
      </c>
      <c r="G206">
        <v>1.1417999999999999</v>
      </c>
      <c r="H206">
        <v>10.6828</v>
      </c>
      <c r="I206">
        <v>1</v>
      </c>
      <c r="J206">
        <v>1</v>
      </c>
      <c r="K206">
        <v>1</v>
      </c>
      <c r="L206">
        <f t="shared" si="18"/>
        <v>3</v>
      </c>
      <c r="M206">
        <f t="shared" si="19"/>
        <v>1</v>
      </c>
      <c r="N206">
        <f t="shared" si="20"/>
        <v>1</v>
      </c>
      <c r="O206">
        <f t="shared" si="21"/>
        <v>1</v>
      </c>
      <c r="P206">
        <f t="shared" si="22"/>
        <v>19</v>
      </c>
      <c r="Q206">
        <f>VLOOKUP(C206,Locs!A:C,3,0)</f>
        <v>19</v>
      </c>
      <c r="R206">
        <f>VLOOKUP(C206,Locs!A:F,6,0)</f>
        <v>0</v>
      </c>
      <c r="S206" t="s">
        <v>455</v>
      </c>
      <c r="T206">
        <v>36</v>
      </c>
    </row>
    <row r="207" spans="1:20" x14ac:dyDescent="0.45">
      <c r="A207">
        <v>201</v>
      </c>
      <c r="B207" t="str">
        <f t="shared" si="23"/>
        <v>task_id_401.dfy-1</v>
      </c>
      <c r="C207" t="s">
        <v>33</v>
      </c>
      <c r="D207">
        <v>1</v>
      </c>
      <c r="E207">
        <v>0</v>
      </c>
      <c r="F207">
        <v>17.7029</v>
      </c>
      <c r="G207">
        <v>1.6574</v>
      </c>
      <c r="H207">
        <v>17.6998</v>
      </c>
      <c r="I207">
        <v>1</v>
      </c>
      <c r="J207">
        <v>0</v>
      </c>
      <c r="K207">
        <v>0</v>
      </c>
      <c r="L207">
        <f t="shared" si="18"/>
        <v>0</v>
      </c>
      <c r="M207">
        <f t="shared" si="19"/>
        <v>0</v>
      </c>
      <c r="N207">
        <f t="shared" si="20"/>
        <v>0</v>
      </c>
      <c r="O207">
        <f t="shared" si="21"/>
        <v>0</v>
      </c>
      <c r="P207">
        <f t="shared" si="22"/>
        <v>36</v>
      </c>
      <c r="Q207">
        <f>VLOOKUP(C207,Locs!A:C,3,0)</f>
        <v>42</v>
      </c>
      <c r="R207">
        <f>VLOOKUP(C207,Locs!A:F,6,0)</f>
        <v>4</v>
      </c>
      <c r="S207" t="s">
        <v>456</v>
      </c>
      <c r="T207">
        <v>36</v>
      </c>
    </row>
    <row r="208" spans="1:20" x14ac:dyDescent="0.45">
      <c r="A208">
        <v>202</v>
      </c>
      <c r="B208" t="str">
        <f t="shared" si="23"/>
        <v>task_id_401.dfy-2</v>
      </c>
      <c r="C208" t="s">
        <v>33</v>
      </c>
      <c r="D208">
        <v>2</v>
      </c>
      <c r="E208">
        <v>0</v>
      </c>
      <c r="F208">
        <v>18.580300000000001</v>
      </c>
      <c r="G208">
        <v>1.6625000000000001</v>
      </c>
      <c r="H208">
        <v>18.5791</v>
      </c>
      <c r="I208">
        <v>1</v>
      </c>
      <c r="J208">
        <v>0</v>
      </c>
      <c r="K208">
        <v>0</v>
      </c>
      <c r="L208">
        <f t="shared" si="18"/>
        <v>0</v>
      </c>
      <c r="M208">
        <f t="shared" si="19"/>
        <v>0</v>
      </c>
      <c r="N208">
        <f t="shared" si="20"/>
        <v>0</v>
      </c>
      <c r="O208">
        <f t="shared" si="21"/>
        <v>0</v>
      </c>
      <c r="P208">
        <f t="shared" si="22"/>
        <v>36</v>
      </c>
      <c r="Q208">
        <f>VLOOKUP(C208,Locs!A:C,3,0)</f>
        <v>42</v>
      </c>
      <c r="R208">
        <f>VLOOKUP(C208,Locs!A:F,6,0)</f>
        <v>4</v>
      </c>
      <c r="S208" t="s">
        <v>731</v>
      </c>
      <c r="T208">
        <v>36</v>
      </c>
    </row>
    <row r="209" spans="1:20" x14ac:dyDescent="0.45">
      <c r="A209">
        <v>203</v>
      </c>
      <c r="B209" t="str">
        <f t="shared" si="23"/>
        <v>task_id_401.dfy-3</v>
      </c>
      <c r="C209" t="s">
        <v>33</v>
      </c>
      <c r="D209">
        <v>3</v>
      </c>
      <c r="E209">
        <v>0</v>
      </c>
      <c r="F209">
        <v>17.702000000000002</v>
      </c>
      <c r="G209">
        <v>1.6475</v>
      </c>
      <c r="H209">
        <v>17.700600000000001</v>
      </c>
      <c r="I209">
        <v>1</v>
      </c>
      <c r="J209">
        <v>0</v>
      </c>
      <c r="K209">
        <v>0</v>
      </c>
      <c r="L209">
        <f t="shared" si="18"/>
        <v>0</v>
      </c>
      <c r="M209">
        <f t="shared" si="19"/>
        <v>0</v>
      </c>
      <c r="N209">
        <f t="shared" si="20"/>
        <v>0</v>
      </c>
      <c r="O209">
        <f t="shared" si="21"/>
        <v>0</v>
      </c>
      <c r="P209">
        <f t="shared" si="22"/>
        <v>36</v>
      </c>
      <c r="Q209">
        <f>VLOOKUP(C209,Locs!A:C,3,0)</f>
        <v>42</v>
      </c>
      <c r="R209">
        <f>VLOOKUP(C209,Locs!A:F,6,0)</f>
        <v>4</v>
      </c>
      <c r="S209" t="s">
        <v>732</v>
      </c>
      <c r="T209">
        <v>36</v>
      </c>
    </row>
    <row r="210" spans="1:20" x14ac:dyDescent="0.45">
      <c r="A210">
        <v>204</v>
      </c>
      <c r="B210" t="str">
        <f t="shared" si="23"/>
        <v>task_id_401.dfy-4</v>
      </c>
      <c r="C210" t="s">
        <v>33</v>
      </c>
      <c r="D210">
        <v>4</v>
      </c>
      <c r="E210">
        <v>0</v>
      </c>
      <c r="F210">
        <v>17.779900000000001</v>
      </c>
      <c r="G210">
        <v>1.7542</v>
      </c>
      <c r="H210">
        <v>17.754000000000001</v>
      </c>
      <c r="I210">
        <v>1</v>
      </c>
      <c r="J210">
        <v>0</v>
      </c>
      <c r="K210">
        <v>0</v>
      </c>
      <c r="L210">
        <f t="shared" si="18"/>
        <v>0</v>
      </c>
      <c r="M210">
        <f t="shared" si="19"/>
        <v>0</v>
      </c>
      <c r="N210">
        <f t="shared" si="20"/>
        <v>0</v>
      </c>
      <c r="O210">
        <f t="shared" si="21"/>
        <v>0</v>
      </c>
      <c r="P210">
        <f t="shared" si="22"/>
        <v>36</v>
      </c>
      <c r="Q210">
        <f>VLOOKUP(C210,Locs!A:C,3,0)</f>
        <v>42</v>
      </c>
      <c r="R210">
        <f>VLOOKUP(C210,Locs!A:F,6,0)</f>
        <v>4</v>
      </c>
      <c r="S210" t="s">
        <v>457</v>
      </c>
      <c r="T210">
        <v>27</v>
      </c>
    </row>
    <row r="211" spans="1:20" x14ac:dyDescent="0.45">
      <c r="A211">
        <v>205</v>
      </c>
      <c r="B211" t="str">
        <f t="shared" si="23"/>
        <v>task_id_401.dfy-5</v>
      </c>
      <c r="C211" t="s">
        <v>33</v>
      </c>
      <c r="D211">
        <v>5</v>
      </c>
      <c r="E211">
        <v>0</v>
      </c>
      <c r="F211">
        <v>18.526399999999999</v>
      </c>
      <c r="G211">
        <v>1.7506999999999999</v>
      </c>
      <c r="H211">
        <v>18.521699999999999</v>
      </c>
      <c r="I211">
        <v>1</v>
      </c>
      <c r="J211">
        <v>0</v>
      </c>
      <c r="K211">
        <v>0</v>
      </c>
      <c r="L211">
        <f t="shared" si="18"/>
        <v>0</v>
      </c>
      <c r="M211">
        <f t="shared" si="19"/>
        <v>0</v>
      </c>
      <c r="N211">
        <f t="shared" si="20"/>
        <v>0</v>
      </c>
      <c r="O211">
        <f t="shared" si="21"/>
        <v>0</v>
      </c>
      <c r="P211">
        <f t="shared" si="22"/>
        <v>36</v>
      </c>
      <c r="Q211">
        <f>VLOOKUP(C211,Locs!A:C,3,0)</f>
        <v>42</v>
      </c>
      <c r="R211">
        <f>VLOOKUP(C211,Locs!A:F,6,0)</f>
        <v>4</v>
      </c>
      <c r="S211" t="s">
        <v>458</v>
      </c>
      <c r="T211">
        <v>28</v>
      </c>
    </row>
    <row r="212" spans="1:20" x14ac:dyDescent="0.45">
      <c r="A212">
        <v>206</v>
      </c>
      <c r="B212" t="str">
        <f t="shared" si="23"/>
        <v>task_id_414.dfy-1</v>
      </c>
      <c r="C212" t="s">
        <v>34</v>
      </c>
      <c r="D212">
        <v>1</v>
      </c>
      <c r="E212">
        <v>0</v>
      </c>
      <c r="F212">
        <v>10.8446</v>
      </c>
      <c r="G212">
        <v>0.72789999999999999</v>
      </c>
      <c r="H212">
        <v>10.841699999999999</v>
      </c>
      <c r="I212">
        <v>1</v>
      </c>
      <c r="J212">
        <v>0</v>
      </c>
      <c r="K212">
        <v>0</v>
      </c>
      <c r="L212">
        <f t="shared" si="18"/>
        <v>0</v>
      </c>
      <c r="M212">
        <f t="shared" si="19"/>
        <v>0</v>
      </c>
      <c r="N212">
        <f t="shared" si="20"/>
        <v>0</v>
      </c>
      <c r="O212">
        <f t="shared" si="21"/>
        <v>0</v>
      </c>
      <c r="P212">
        <f t="shared" si="22"/>
        <v>27</v>
      </c>
      <c r="Q212">
        <f>VLOOKUP(C212,Locs!A:C,3,0)</f>
        <v>28</v>
      </c>
      <c r="R212">
        <f>VLOOKUP(C212,Locs!A:F,6,0)</f>
        <v>1</v>
      </c>
      <c r="S212" t="s">
        <v>459</v>
      </c>
      <c r="T212">
        <v>28</v>
      </c>
    </row>
    <row r="213" spans="1:20" x14ac:dyDescent="0.45">
      <c r="A213">
        <v>207</v>
      </c>
      <c r="B213" t="str">
        <f t="shared" si="23"/>
        <v>task_id_414.dfy-2</v>
      </c>
      <c r="C213" t="s">
        <v>34</v>
      </c>
      <c r="D213">
        <v>2</v>
      </c>
      <c r="E213">
        <v>0</v>
      </c>
      <c r="F213">
        <v>11.379300000000001</v>
      </c>
      <c r="G213">
        <v>1.7013</v>
      </c>
      <c r="H213">
        <v>11.3773</v>
      </c>
      <c r="I213">
        <v>1</v>
      </c>
      <c r="J213">
        <v>0</v>
      </c>
      <c r="K213">
        <v>0</v>
      </c>
      <c r="L213">
        <f t="shared" si="18"/>
        <v>0</v>
      </c>
      <c r="M213">
        <f t="shared" si="19"/>
        <v>0</v>
      </c>
      <c r="N213">
        <f t="shared" si="20"/>
        <v>0</v>
      </c>
      <c r="O213">
        <f t="shared" si="21"/>
        <v>0</v>
      </c>
      <c r="P213">
        <f t="shared" si="22"/>
        <v>28</v>
      </c>
      <c r="Q213">
        <f>VLOOKUP(C213,Locs!A:C,3,0)</f>
        <v>28</v>
      </c>
      <c r="R213">
        <f>VLOOKUP(C213,Locs!A:F,6,0)</f>
        <v>1</v>
      </c>
      <c r="S213" t="s">
        <v>1129</v>
      </c>
      <c r="T213">
        <v>28</v>
      </c>
    </row>
    <row r="214" spans="1:20" x14ac:dyDescent="0.45">
      <c r="A214">
        <v>208</v>
      </c>
      <c r="B214" t="str">
        <f t="shared" si="23"/>
        <v>task_id_414.dfy-3</v>
      </c>
      <c r="C214" t="s">
        <v>34</v>
      </c>
      <c r="D214">
        <v>3</v>
      </c>
      <c r="E214">
        <v>0</v>
      </c>
      <c r="F214">
        <v>10.3279</v>
      </c>
      <c r="G214">
        <v>1.2625</v>
      </c>
      <c r="H214">
        <v>10.324400000000001</v>
      </c>
      <c r="I214">
        <v>1</v>
      </c>
      <c r="J214">
        <v>0</v>
      </c>
      <c r="K214">
        <v>0</v>
      </c>
      <c r="L214">
        <f t="shared" si="18"/>
        <v>0</v>
      </c>
      <c r="M214">
        <f t="shared" si="19"/>
        <v>0</v>
      </c>
      <c r="N214">
        <f t="shared" si="20"/>
        <v>0</v>
      </c>
      <c r="O214">
        <f t="shared" si="21"/>
        <v>0</v>
      </c>
      <c r="P214">
        <f t="shared" si="22"/>
        <v>28</v>
      </c>
      <c r="Q214">
        <f>VLOOKUP(C214,Locs!A:C,3,0)</f>
        <v>28</v>
      </c>
      <c r="R214">
        <f>VLOOKUP(C214,Locs!A:F,6,0)</f>
        <v>1</v>
      </c>
      <c r="S214" t="s">
        <v>1130</v>
      </c>
      <c r="T214">
        <v>28</v>
      </c>
    </row>
    <row r="215" spans="1:20" x14ac:dyDescent="0.45">
      <c r="A215">
        <v>209</v>
      </c>
      <c r="B215" t="str">
        <f t="shared" si="23"/>
        <v>task_id_414.dfy-4</v>
      </c>
      <c r="C215" t="s">
        <v>34</v>
      </c>
      <c r="D215">
        <v>4</v>
      </c>
      <c r="E215">
        <v>0</v>
      </c>
      <c r="F215">
        <v>11.3369</v>
      </c>
      <c r="G215">
        <v>1.2246999999999999</v>
      </c>
      <c r="H215">
        <v>11.331799999999999</v>
      </c>
      <c r="I215">
        <v>1</v>
      </c>
      <c r="J215">
        <v>0</v>
      </c>
      <c r="K215">
        <v>0</v>
      </c>
      <c r="L215">
        <f t="shared" si="18"/>
        <v>0</v>
      </c>
      <c r="M215">
        <f t="shared" si="19"/>
        <v>0</v>
      </c>
      <c r="N215">
        <f t="shared" si="20"/>
        <v>0</v>
      </c>
      <c r="O215">
        <f t="shared" si="21"/>
        <v>0</v>
      </c>
      <c r="P215">
        <f t="shared" si="22"/>
        <v>28</v>
      </c>
      <c r="Q215">
        <f>VLOOKUP(C215,Locs!A:C,3,0)</f>
        <v>28</v>
      </c>
      <c r="R215">
        <f>VLOOKUP(C215,Locs!A:F,6,0)</f>
        <v>1</v>
      </c>
      <c r="S215" t="s">
        <v>460</v>
      </c>
      <c r="T215">
        <v>28</v>
      </c>
    </row>
    <row r="216" spans="1:20" x14ac:dyDescent="0.45">
      <c r="A216">
        <v>210</v>
      </c>
      <c r="B216" t="str">
        <f t="shared" si="23"/>
        <v>task_id_414.dfy-5</v>
      </c>
      <c r="C216" t="s">
        <v>34</v>
      </c>
      <c r="D216">
        <v>5</v>
      </c>
      <c r="E216">
        <v>0</v>
      </c>
      <c r="F216">
        <v>25.949000000000002</v>
      </c>
      <c r="G216">
        <v>1.5987</v>
      </c>
      <c r="H216">
        <v>25.946400000000001</v>
      </c>
      <c r="I216">
        <v>1</v>
      </c>
      <c r="J216">
        <v>0</v>
      </c>
      <c r="K216">
        <v>0</v>
      </c>
      <c r="L216">
        <f t="shared" si="18"/>
        <v>0</v>
      </c>
      <c r="M216">
        <f t="shared" si="19"/>
        <v>0</v>
      </c>
      <c r="N216">
        <f t="shared" si="20"/>
        <v>0</v>
      </c>
      <c r="O216">
        <f t="shared" si="21"/>
        <v>0</v>
      </c>
      <c r="P216">
        <f t="shared" si="22"/>
        <v>28</v>
      </c>
      <c r="Q216">
        <f>VLOOKUP(C216,Locs!A:C,3,0)</f>
        <v>28</v>
      </c>
      <c r="R216">
        <f>VLOOKUP(C216,Locs!A:F,6,0)</f>
        <v>1</v>
      </c>
      <c r="S216" t="s">
        <v>461</v>
      </c>
      <c r="T216">
        <v>28</v>
      </c>
    </row>
    <row r="217" spans="1:20" x14ac:dyDescent="0.45">
      <c r="A217">
        <v>211</v>
      </c>
      <c r="B217" t="str">
        <f t="shared" si="23"/>
        <v>task_id_424.dfy-1</v>
      </c>
      <c r="C217" t="s">
        <v>35</v>
      </c>
      <c r="D217">
        <v>1</v>
      </c>
      <c r="E217">
        <v>0</v>
      </c>
      <c r="F217">
        <v>11.5749</v>
      </c>
      <c r="G217">
        <v>2.2766000000000002</v>
      </c>
      <c r="H217">
        <v>11.571400000000001</v>
      </c>
      <c r="I217">
        <v>1</v>
      </c>
      <c r="J217">
        <v>0</v>
      </c>
      <c r="K217">
        <v>0</v>
      </c>
      <c r="L217">
        <f t="shared" si="18"/>
        <v>0</v>
      </c>
      <c r="M217">
        <f t="shared" si="19"/>
        <v>0</v>
      </c>
      <c r="N217">
        <f t="shared" si="20"/>
        <v>0</v>
      </c>
      <c r="O217">
        <f t="shared" si="21"/>
        <v>0</v>
      </c>
      <c r="P217">
        <f t="shared" si="22"/>
        <v>28</v>
      </c>
      <c r="Q217">
        <f>VLOOKUP(C217,Locs!A:C,3,0)</f>
        <v>29</v>
      </c>
      <c r="R217">
        <f>VLOOKUP(C217,Locs!A:F,6,0)</f>
        <v>0</v>
      </c>
      <c r="S217" t="s">
        <v>462</v>
      </c>
      <c r="T217">
        <v>28</v>
      </c>
    </row>
    <row r="218" spans="1:20" x14ac:dyDescent="0.45">
      <c r="A218">
        <v>212</v>
      </c>
      <c r="B218" t="str">
        <f t="shared" si="23"/>
        <v>task_id_424.dfy-2</v>
      </c>
      <c r="C218" t="s">
        <v>35</v>
      </c>
      <c r="D218">
        <v>2</v>
      </c>
      <c r="E218">
        <v>0</v>
      </c>
      <c r="F218">
        <v>12.404199999999999</v>
      </c>
      <c r="G218">
        <v>2.2564000000000002</v>
      </c>
      <c r="H218">
        <v>12.401300000000001</v>
      </c>
      <c r="I218">
        <v>1</v>
      </c>
      <c r="J218">
        <v>0</v>
      </c>
      <c r="K218">
        <v>0</v>
      </c>
      <c r="L218">
        <f t="shared" si="18"/>
        <v>0</v>
      </c>
      <c r="M218">
        <f t="shared" si="19"/>
        <v>0</v>
      </c>
      <c r="N218">
        <f t="shared" si="20"/>
        <v>0</v>
      </c>
      <c r="O218">
        <f t="shared" si="21"/>
        <v>0</v>
      </c>
      <c r="P218">
        <f t="shared" si="22"/>
        <v>28</v>
      </c>
      <c r="Q218">
        <f>VLOOKUP(C218,Locs!A:C,3,0)</f>
        <v>29</v>
      </c>
      <c r="R218">
        <f>VLOOKUP(C218,Locs!A:F,6,0)</f>
        <v>0</v>
      </c>
      <c r="S218" t="s">
        <v>1168</v>
      </c>
      <c r="T218">
        <v>28</v>
      </c>
    </row>
    <row r="219" spans="1:20" x14ac:dyDescent="0.45">
      <c r="A219">
        <v>213</v>
      </c>
      <c r="B219" t="str">
        <f t="shared" si="23"/>
        <v>task_id_424.dfy-3</v>
      </c>
      <c r="C219" t="s">
        <v>35</v>
      </c>
      <c r="D219">
        <v>3</v>
      </c>
      <c r="E219">
        <v>0</v>
      </c>
      <c r="F219">
        <v>11.4619</v>
      </c>
      <c r="G219">
        <v>2.2799999999999998</v>
      </c>
      <c r="H219">
        <v>11.458600000000001</v>
      </c>
      <c r="I219">
        <v>1</v>
      </c>
      <c r="J219">
        <v>0</v>
      </c>
      <c r="K219">
        <v>0</v>
      </c>
      <c r="L219">
        <f t="shared" si="18"/>
        <v>0</v>
      </c>
      <c r="M219">
        <f t="shared" si="19"/>
        <v>0</v>
      </c>
      <c r="N219">
        <f t="shared" si="20"/>
        <v>0</v>
      </c>
      <c r="O219">
        <f t="shared" si="21"/>
        <v>0</v>
      </c>
      <c r="P219">
        <f t="shared" si="22"/>
        <v>28</v>
      </c>
      <c r="Q219">
        <f>VLOOKUP(C219,Locs!A:C,3,0)</f>
        <v>29</v>
      </c>
      <c r="R219">
        <f>VLOOKUP(C219,Locs!A:F,6,0)</f>
        <v>0</v>
      </c>
      <c r="S219" t="s">
        <v>1169</v>
      </c>
      <c r="T219">
        <v>28</v>
      </c>
    </row>
    <row r="220" spans="1:20" x14ac:dyDescent="0.45">
      <c r="A220">
        <v>214</v>
      </c>
      <c r="B220" t="str">
        <f t="shared" si="23"/>
        <v>task_id_424.dfy-4</v>
      </c>
      <c r="C220" t="s">
        <v>35</v>
      </c>
      <c r="D220">
        <v>4</v>
      </c>
      <c r="E220">
        <v>0</v>
      </c>
      <c r="F220">
        <v>11.242800000000001</v>
      </c>
      <c r="G220">
        <v>1.7270000000000001</v>
      </c>
      <c r="H220">
        <v>11.2193</v>
      </c>
      <c r="I220">
        <v>1</v>
      </c>
      <c r="J220">
        <v>0</v>
      </c>
      <c r="K220">
        <v>0</v>
      </c>
      <c r="L220">
        <f t="shared" si="18"/>
        <v>0</v>
      </c>
      <c r="M220">
        <f t="shared" si="19"/>
        <v>0</v>
      </c>
      <c r="N220">
        <f t="shared" si="20"/>
        <v>0</v>
      </c>
      <c r="O220">
        <f t="shared" si="21"/>
        <v>0</v>
      </c>
      <c r="P220">
        <f t="shared" si="22"/>
        <v>28</v>
      </c>
      <c r="Q220">
        <f>VLOOKUP(C220,Locs!A:C,3,0)</f>
        <v>29</v>
      </c>
      <c r="R220">
        <f>VLOOKUP(C220,Locs!A:F,6,0)</f>
        <v>0</v>
      </c>
      <c r="S220" t="s">
        <v>463</v>
      </c>
      <c r="T220">
        <v>34</v>
      </c>
    </row>
    <row r="221" spans="1:20" x14ac:dyDescent="0.45">
      <c r="A221">
        <v>215</v>
      </c>
      <c r="B221" t="str">
        <f t="shared" si="23"/>
        <v>task_id_424.dfy-5</v>
      </c>
      <c r="C221" t="s">
        <v>35</v>
      </c>
      <c r="D221">
        <v>5</v>
      </c>
      <c r="E221">
        <v>0</v>
      </c>
      <c r="F221">
        <v>10.7881</v>
      </c>
      <c r="G221">
        <v>1.7251000000000001</v>
      </c>
      <c r="H221">
        <v>10.785299999999999</v>
      </c>
      <c r="I221">
        <v>1</v>
      </c>
      <c r="J221">
        <v>0</v>
      </c>
      <c r="K221">
        <v>0</v>
      </c>
      <c r="L221">
        <f t="shared" si="18"/>
        <v>0</v>
      </c>
      <c r="M221">
        <f t="shared" si="19"/>
        <v>0</v>
      </c>
      <c r="N221">
        <f t="shared" si="20"/>
        <v>0</v>
      </c>
      <c r="O221">
        <f t="shared" si="21"/>
        <v>0</v>
      </c>
      <c r="P221">
        <f t="shared" si="22"/>
        <v>28</v>
      </c>
      <c r="Q221">
        <f>VLOOKUP(C221,Locs!A:C,3,0)</f>
        <v>29</v>
      </c>
      <c r="R221">
        <f>VLOOKUP(C221,Locs!A:F,6,0)</f>
        <v>0</v>
      </c>
      <c r="S221" t="s">
        <v>464</v>
      </c>
      <c r="T221">
        <v>34</v>
      </c>
    </row>
    <row r="222" spans="1:20" x14ac:dyDescent="0.45">
      <c r="A222">
        <v>216</v>
      </c>
      <c r="B222" t="str">
        <f t="shared" si="23"/>
        <v>task_id_426.dfy-1</v>
      </c>
      <c r="C222" t="s">
        <v>36</v>
      </c>
      <c r="D222">
        <v>1</v>
      </c>
      <c r="E222">
        <v>0</v>
      </c>
      <c r="F222">
        <v>18.600000000000001</v>
      </c>
      <c r="G222">
        <v>2.3694000000000002</v>
      </c>
      <c r="H222">
        <v>18.596299999999999</v>
      </c>
      <c r="I222">
        <v>1</v>
      </c>
      <c r="J222">
        <v>0</v>
      </c>
      <c r="K222">
        <v>0</v>
      </c>
      <c r="L222">
        <f t="shared" si="18"/>
        <v>0</v>
      </c>
      <c r="M222">
        <f t="shared" si="19"/>
        <v>0</v>
      </c>
      <c r="N222">
        <f t="shared" si="20"/>
        <v>0</v>
      </c>
      <c r="O222">
        <f t="shared" si="21"/>
        <v>0</v>
      </c>
      <c r="P222">
        <f t="shared" si="22"/>
        <v>34</v>
      </c>
      <c r="Q222">
        <f>VLOOKUP(C222,Locs!A:C,3,0)</f>
        <v>33</v>
      </c>
      <c r="R222">
        <f>VLOOKUP(C222,Locs!A:F,6,0)</f>
        <v>2</v>
      </c>
      <c r="S222" t="s">
        <v>465</v>
      </c>
      <c r="T222">
        <v>32</v>
      </c>
    </row>
    <row r="223" spans="1:20" x14ac:dyDescent="0.45">
      <c r="A223">
        <v>217</v>
      </c>
      <c r="B223" t="str">
        <f t="shared" si="23"/>
        <v>task_id_426.dfy-2</v>
      </c>
      <c r="C223" t="s">
        <v>36</v>
      </c>
      <c r="D223">
        <v>2</v>
      </c>
      <c r="E223">
        <v>0</v>
      </c>
      <c r="F223">
        <v>17.2226</v>
      </c>
      <c r="G223">
        <v>2.4317000000000002</v>
      </c>
      <c r="H223">
        <v>17.22</v>
      </c>
      <c r="I223">
        <v>1</v>
      </c>
      <c r="J223">
        <v>0</v>
      </c>
      <c r="K223">
        <v>0</v>
      </c>
      <c r="L223">
        <f t="shared" si="18"/>
        <v>0</v>
      </c>
      <c r="M223">
        <f t="shared" si="19"/>
        <v>0</v>
      </c>
      <c r="N223">
        <f t="shared" si="20"/>
        <v>0</v>
      </c>
      <c r="O223">
        <f t="shared" si="21"/>
        <v>0</v>
      </c>
      <c r="P223">
        <f t="shared" si="22"/>
        <v>34</v>
      </c>
      <c r="Q223">
        <f>VLOOKUP(C223,Locs!A:C,3,0)</f>
        <v>33</v>
      </c>
      <c r="R223">
        <f>VLOOKUP(C223,Locs!A:F,6,0)</f>
        <v>2</v>
      </c>
      <c r="S223" t="s">
        <v>816</v>
      </c>
      <c r="T223">
        <v>32</v>
      </c>
    </row>
    <row r="224" spans="1:20" x14ac:dyDescent="0.45">
      <c r="A224">
        <v>218</v>
      </c>
      <c r="B224" t="str">
        <f t="shared" si="23"/>
        <v>task_id_426.dfy-3</v>
      </c>
      <c r="C224" t="s">
        <v>36</v>
      </c>
      <c r="D224">
        <v>3</v>
      </c>
      <c r="E224">
        <v>-1</v>
      </c>
      <c r="F224">
        <v>15.4839</v>
      </c>
      <c r="G224">
        <v>0.36520000000000002</v>
      </c>
      <c r="H224">
        <v>15.481199999999999</v>
      </c>
      <c r="I224">
        <v>-1</v>
      </c>
      <c r="J224">
        <v>-1</v>
      </c>
      <c r="K224">
        <v>-1</v>
      </c>
      <c r="L224">
        <f t="shared" si="18"/>
        <v>0</v>
      </c>
      <c r="M224">
        <f t="shared" si="19"/>
        <v>0</v>
      </c>
      <c r="N224">
        <f t="shared" si="20"/>
        <v>0</v>
      </c>
      <c r="O224">
        <f t="shared" si="21"/>
        <v>0</v>
      </c>
      <c r="P224">
        <f t="shared" si="22"/>
        <v>32</v>
      </c>
      <c r="Q224">
        <f>VLOOKUP(C224,Locs!A:C,3,0)</f>
        <v>33</v>
      </c>
      <c r="R224">
        <f>VLOOKUP(C224,Locs!A:F,6,0)</f>
        <v>2</v>
      </c>
      <c r="S224" t="s">
        <v>817</v>
      </c>
      <c r="T224">
        <v>34</v>
      </c>
    </row>
    <row r="225" spans="1:20" x14ac:dyDescent="0.45">
      <c r="A225">
        <v>219</v>
      </c>
      <c r="B225" t="str">
        <f t="shared" si="23"/>
        <v>task_id_426.dfy-4</v>
      </c>
      <c r="C225" t="s">
        <v>36</v>
      </c>
      <c r="D225">
        <v>4</v>
      </c>
      <c r="E225">
        <v>0</v>
      </c>
      <c r="F225">
        <v>15.562099999999999</v>
      </c>
      <c r="G225">
        <v>2.2879999999999998</v>
      </c>
      <c r="H225">
        <v>15.5585</v>
      </c>
      <c r="I225">
        <v>0</v>
      </c>
      <c r="J225">
        <v>0</v>
      </c>
      <c r="K225">
        <v>0</v>
      </c>
      <c r="L225">
        <f t="shared" si="18"/>
        <v>0</v>
      </c>
      <c r="M225">
        <f t="shared" si="19"/>
        <v>0</v>
      </c>
      <c r="N225">
        <f t="shared" si="20"/>
        <v>0</v>
      </c>
      <c r="O225">
        <f t="shared" si="21"/>
        <v>0</v>
      </c>
      <c r="P225">
        <f t="shared" si="22"/>
        <v>32</v>
      </c>
      <c r="Q225">
        <f>VLOOKUP(C225,Locs!A:C,3,0)</f>
        <v>33</v>
      </c>
      <c r="R225">
        <f>VLOOKUP(C225,Locs!A:F,6,0)</f>
        <v>2</v>
      </c>
      <c r="S225" t="s">
        <v>466</v>
      </c>
      <c r="T225">
        <v>33</v>
      </c>
    </row>
    <row r="226" spans="1:20" x14ac:dyDescent="0.45">
      <c r="A226">
        <v>220</v>
      </c>
      <c r="B226" t="str">
        <f t="shared" si="23"/>
        <v>task_id_426.dfy-5</v>
      </c>
      <c r="C226" t="s">
        <v>36</v>
      </c>
      <c r="D226">
        <v>5</v>
      </c>
      <c r="E226">
        <v>0</v>
      </c>
      <c r="F226">
        <v>16.697700000000001</v>
      </c>
      <c r="G226">
        <v>2.2801999999999998</v>
      </c>
      <c r="H226">
        <v>16.6953</v>
      </c>
      <c r="I226">
        <v>0</v>
      </c>
      <c r="J226">
        <v>0</v>
      </c>
      <c r="K226">
        <v>0</v>
      </c>
      <c r="L226">
        <f t="shared" si="18"/>
        <v>0</v>
      </c>
      <c r="M226">
        <f t="shared" si="19"/>
        <v>0</v>
      </c>
      <c r="N226">
        <f t="shared" si="20"/>
        <v>0</v>
      </c>
      <c r="O226">
        <f t="shared" si="21"/>
        <v>0</v>
      </c>
      <c r="P226">
        <f t="shared" si="22"/>
        <v>34</v>
      </c>
      <c r="Q226">
        <f>VLOOKUP(C226,Locs!A:C,3,0)</f>
        <v>33</v>
      </c>
      <c r="R226">
        <f>VLOOKUP(C226,Locs!A:F,6,0)</f>
        <v>2</v>
      </c>
      <c r="S226" t="s">
        <v>467</v>
      </c>
      <c r="T226">
        <v>33</v>
      </c>
    </row>
    <row r="227" spans="1:20" x14ac:dyDescent="0.45">
      <c r="A227">
        <v>221</v>
      </c>
      <c r="B227" t="str">
        <f t="shared" si="23"/>
        <v>task_id_431.dfy-1</v>
      </c>
      <c r="C227" t="s">
        <v>37</v>
      </c>
      <c r="D227">
        <v>1</v>
      </c>
      <c r="E227">
        <v>0</v>
      </c>
      <c r="F227">
        <v>14.2034</v>
      </c>
      <c r="G227">
        <v>1.8897999999999999</v>
      </c>
      <c r="H227">
        <v>14.197800000000001</v>
      </c>
      <c r="I227">
        <v>0</v>
      </c>
      <c r="J227">
        <v>0</v>
      </c>
      <c r="K227">
        <v>0</v>
      </c>
      <c r="L227">
        <f t="shared" si="18"/>
        <v>0</v>
      </c>
      <c r="M227">
        <f t="shared" si="19"/>
        <v>0</v>
      </c>
      <c r="N227">
        <f t="shared" si="20"/>
        <v>0</v>
      </c>
      <c r="O227">
        <f t="shared" si="21"/>
        <v>0</v>
      </c>
      <c r="P227">
        <f t="shared" si="22"/>
        <v>33</v>
      </c>
      <c r="Q227">
        <f>VLOOKUP(C227,Locs!A:C,3,0)</f>
        <v>37</v>
      </c>
      <c r="R227">
        <f>VLOOKUP(C227,Locs!A:F,6,0)</f>
        <v>6</v>
      </c>
      <c r="S227" t="s">
        <v>468</v>
      </c>
      <c r="T227">
        <v>33</v>
      </c>
    </row>
    <row r="228" spans="1:20" x14ac:dyDescent="0.45">
      <c r="A228">
        <v>222</v>
      </c>
      <c r="B228" t="str">
        <f t="shared" si="23"/>
        <v>task_id_431.dfy-2</v>
      </c>
      <c r="C228" t="s">
        <v>37</v>
      </c>
      <c r="D228">
        <v>2</v>
      </c>
      <c r="E228">
        <v>0</v>
      </c>
      <c r="F228">
        <v>14.6493</v>
      </c>
      <c r="G228">
        <v>1.6862999999999999</v>
      </c>
      <c r="H228">
        <v>14.646100000000001</v>
      </c>
      <c r="I228">
        <v>0</v>
      </c>
      <c r="J228">
        <v>0</v>
      </c>
      <c r="K228">
        <v>0</v>
      </c>
      <c r="L228">
        <f t="shared" si="18"/>
        <v>0</v>
      </c>
      <c r="M228">
        <f t="shared" si="19"/>
        <v>0</v>
      </c>
      <c r="N228">
        <f t="shared" si="20"/>
        <v>0</v>
      </c>
      <c r="O228">
        <f t="shared" si="21"/>
        <v>0</v>
      </c>
      <c r="P228">
        <f t="shared" si="22"/>
        <v>33</v>
      </c>
      <c r="Q228">
        <f>VLOOKUP(C228,Locs!A:C,3,0)</f>
        <v>37</v>
      </c>
      <c r="R228">
        <f>VLOOKUP(C228,Locs!A:F,6,0)</f>
        <v>6</v>
      </c>
      <c r="S228" t="s">
        <v>1143</v>
      </c>
      <c r="T228">
        <v>33</v>
      </c>
    </row>
    <row r="229" spans="1:20" x14ac:dyDescent="0.45">
      <c r="A229">
        <v>223</v>
      </c>
      <c r="B229" t="str">
        <f t="shared" si="23"/>
        <v>task_id_431.dfy-3</v>
      </c>
      <c r="C229" t="s">
        <v>37</v>
      </c>
      <c r="D229">
        <v>3</v>
      </c>
      <c r="E229">
        <v>0</v>
      </c>
      <c r="F229">
        <v>14.807</v>
      </c>
      <c r="G229">
        <v>1.4550000000000001</v>
      </c>
      <c r="H229">
        <v>14.8034</v>
      </c>
      <c r="I229">
        <v>0</v>
      </c>
      <c r="J229">
        <v>0</v>
      </c>
      <c r="K229">
        <v>0</v>
      </c>
      <c r="L229">
        <f t="shared" si="18"/>
        <v>0</v>
      </c>
      <c r="M229">
        <f t="shared" si="19"/>
        <v>0</v>
      </c>
      <c r="N229">
        <f t="shared" si="20"/>
        <v>0</v>
      </c>
      <c r="O229">
        <f t="shared" si="21"/>
        <v>0</v>
      </c>
      <c r="P229">
        <f t="shared" si="22"/>
        <v>33</v>
      </c>
      <c r="Q229">
        <f>VLOOKUP(C229,Locs!A:C,3,0)</f>
        <v>37</v>
      </c>
      <c r="R229">
        <f>VLOOKUP(C229,Locs!A:F,6,0)</f>
        <v>6</v>
      </c>
      <c r="S229" t="s">
        <v>1144</v>
      </c>
      <c r="T229">
        <v>33</v>
      </c>
    </row>
    <row r="230" spans="1:20" x14ac:dyDescent="0.45">
      <c r="A230">
        <v>224</v>
      </c>
      <c r="B230" t="str">
        <f t="shared" si="23"/>
        <v>task_id_431.dfy-4</v>
      </c>
      <c r="C230" t="s">
        <v>37</v>
      </c>
      <c r="D230">
        <v>4</v>
      </c>
      <c r="E230">
        <v>0</v>
      </c>
      <c r="F230">
        <v>15.235900000000001</v>
      </c>
      <c r="G230">
        <v>1.4372</v>
      </c>
      <c r="H230">
        <v>15.2316</v>
      </c>
      <c r="I230">
        <v>1</v>
      </c>
      <c r="J230">
        <v>0</v>
      </c>
      <c r="K230">
        <v>0</v>
      </c>
      <c r="L230">
        <f t="shared" si="18"/>
        <v>0</v>
      </c>
      <c r="M230">
        <f t="shared" si="19"/>
        <v>0</v>
      </c>
      <c r="N230">
        <f t="shared" si="20"/>
        <v>0</v>
      </c>
      <c r="O230">
        <f t="shared" si="21"/>
        <v>0</v>
      </c>
      <c r="P230">
        <f t="shared" si="22"/>
        <v>33</v>
      </c>
      <c r="Q230">
        <f>VLOOKUP(C230,Locs!A:C,3,0)</f>
        <v>37</v>
      </c>
      <c r="R230">
        <f>VLOOKUP(C230,Locs!A:F,6,0)</f>
        <v>6</v>
      </c>
      <c r="S230" t="s">
        <v>469</v>
      </c>
      <c r="T230">
        <v>22</v>
      </c>
    </row>
    <row r="231" spans="1:20" x14ac:dyDescent="0.45">
      <c r="A231">
        <v>225</v>
      </c>
      <c r="B231" t="str">
        <f t="shared" si="23"/>
        <v>task_id_431.dfy-5</v>
      </c>
      <c r="C231" t="s">
        <v>37</v>
      </c>
      <c r="D231">
        <v>5</v>
      </c>
      <c r="E231">
        <v>0</v>
      </c>
      <c r="F231">
        <v>15.321099999999999</v>
      </c>
      <c r="G231">
        <v>1.387</v>
      </c>
      <c r="H231">
        <v>15.3089</v>
      </c>
      <c r="I231">
        <v>1</v>
      </c>
      <c r="J231">
        <v>0</v>
      </c>
      <c r="K231">
        <v>0</v>
      </c>
      <c r="L231">
        <f t="shared" si="18"/>
        <v>0</v>
      </c>
      <c r="M231">
        <f t="shared" si="19"/>
        <v>0</v>
      </c>
      <c r="N231">
        <f t="shared" si="20"/>
        <v>0</v>
      </c>
      <c r="O231">
        <f t="shared" si="21"/>
        <v>0</v>
      </c>
      <c r="P231">
        <f t="shared" si="22"/>
        <v>33</v>
      </c>
      <c r="Q231">
        <f>VLOOKUP(C231,Locs!A:C,3,0)</f>
        <v>37</v>
      </c>
      <c r="R231">
        <f>VLOOKUP(C231,Locs!A:F,6,0)</f>
        <v>6</v>
      </c>
      <c r="S231" t="s">
        <v>470</v>
      </c>
      <c r="T231">
        <v>22</v>
      </c>
    </row>
    <row r="232" spans="1:20" x14ac:dyDescent="0.45">
      <c r="A232">
        <v>226</v>
      </c>
      <c r="B232" t="str">
        <f t="shared" si="23"/>
        <v>task_id_433.dfy-1</v>
      </c>
      <c r="C232" t="s">
        <v>38</v>
      </c>
      <c r="D232">
        <v>1</v>
      </c>
      <c r="E232">
        <v>0</v>
      </c>
      <c r="F232">
        <v>6.8577000000000004</v>
      </c>
      <c r="G232">
        <v>1.3345</v>
      </c>
      <c r="H232">
        <v>6.8345000000000002</v>
      </c>
      <c r="I232">
        <v>1</v>
      </c>
      <c r="J232">
        <v>0</v>
      </c>
      <c r="K232">
        <v>0</v>
      </c>
      <c r="L232">
        <f t="shared" si="18"/>
        <v>0</v>
      </c>
      <c r="M232">
        <f t="shared" si="19"/>
        <v>0</v>
      </c>
      <c r="N232">
        <f t="shared" si="20"/>
        <v>0</v>
      </c>
      <c r="O232">
        <f t="shared" si="21"/>
        <v>0</v>
      </c>
      <c r="P232">
        <f t="shared" si="22"/>
        <v>22</v>
      </c>
      <c r="Q232">
        <f>VLOOKUP(C232,Locs!A:C,3,0)</f>
        <v>20</v>
      </c>
      <c r="R232">
        <f>VLOOKUP(C232,Locs!A:F,6,0)</f>
        <v>1</v>
      </c>
      <c r="S232" t="s">
        <v>471</v>
      </c>
      <c r="T232">
        <v>19</v>
      </c>
    </row>
    <row r="233" spans="1:20" x14ac:dyDescent="0.45">
      <c r="A233">
        <v>227</v>
      </c>
      <c r="B233" t="str">
        <f t="shared" si="23"/>
        <v>task_id_433.dfy-2</v>
      </c>
      <c r="C233" t="s">
        <v>38</v>
      </c>
      <c r="D233">
        <v>2</v>
      </c>
      <c r="E233">
        <v>0</v>
      </c>
      <c r="F233">
        <v>7.6837</v>
      </c>
      <c r="G233">
        <v>1.5165999999999999</v>
      </c>
      <c r="H233">
        <v>7.6798999999999999</v>
      </c>
      <c r="I233">
        <v>1</v>
      </c>
      <c r="J233">
        <v>0</v>
      </c>
      <c r="K233">
        <v>0</v>
      </c>
      <c r="L233">
        <f t="shared" si="18"/>
        <v>0</v>
      </c>
      <c r="M233">
        <f t="shared" si="19"/>
        <v>0</v>
      </c>
      <c r="N233">
        <f t="shared" si="20"/>
        <v>0</v>
      </c>
      <c r="O233">
        <f t="shared" si="21"/>
        <v>0</v>
      </c>
      <c r="P233">
        <f t="shared" si="22"/>
        <v>22</v>
      </c>
      <c r="Q233">
        <f>VLOOKUP(C233,Locs!A:C,3,0)</f>
        <v>20</v>
      </c>
      <c r="R233">
        <f>VLOOKUP(C233,Locs!A:F,6,0)</f>
        <v>1</v>
      </c>
      <c r="S233" t="s">
        <v>734</v>
      </c>
      <c r="T233">
        <v>23</v>
      </c>
    </row>
    <row r="234" spans="1:20" x14ac:dyDescent="0.45">
      <c r="A234">
        <v>228</v>
      </c>
      <c r="B234" t="str">
        <f t="shared" si="23"/>
        <v>task_id_433.dfy-3</v>
      </c>
      <c r="C234" t="s">
        <v>38</v>
      </c>
      <c r="D234">
        <v>3</v>
      </c>
      <c r="E234">
        <v>0</v>
      </c>
      <c r="F234">
        <v>6.4183000000000003</v>
      </c>
      <c r="G234">
        <v>1.3315999999999999</v>
      </c>
      <c r="H234">
        <v>6.4146000000000001</v>
      </c>
      <c r="I234">
        <v>1</v>
      </c>
      <c r="J234">
        <v>0</v>
      </c>
      <c r="K234">
        <v>0</v>
      </c>
      <c r="L234">
        <f t="shared" si="18"/>
        <v>0</v>
      </c>
      <c r="M234">
        <f t="shared" si="19"/>
        <v>0</v>
      </c>
      <c r="N234">
        <f t="shared" si="20"/>
        <v>0</v>
      </c>
      <c r="O234">
        <f t="shared" si="21"/>
        <v>0</v>
      </c>
      <c r="P234">
        <f t="shared" si="22"/>
        <v>19</v>
      </c>
      <c r="Q234">
        <f>VLOOKUP(C234,Locs!A:C,3,0)</f>
        <v>20</v>
      </c>
      <c r="R234">
        <f>VLOOKUP(C234,Locs!A:F,6,0)</f>
        <v>1</v>
      </c>
      <c r="S234" t="s">
        <v>735</v>
      </c>
      <c r="T234">
        <v>22</v>
      </c>
    </row>
    <row r="235" spans="1:20" x14ac:dyDescent="0.45">
      <c r="A235">
        <v>229</v>
      </c>
      <c r="B235" t="str">
        <f t="shared" si="23"/>
        <v>task_id_433.dfy-4</v>
      </c>
      <c r="C235" t="s">
        <v>38</v>
      </c>
      <c r="D235">
        <v>4</v>
      </c>
      <c r="E235">
        <v>0</v>
      </c>
      <c r="F235">
        <v>8.1616999999999997</v>
      </c>
      <c r="G235">
        <v>1.3266</v>
      </c>
      <c r="H235">
        <v>8.1295000000000002</v>
      </c>
      <c r="I235">
        <v>1</v>
      </c>
      <c r="J235">
        <v>0</v>
      </c>
      <c r="K235">
        <v>0</v>
      </c>
      <c r="L235">
        <f t="shared" si="18"/>
        <v>0</v>
      </c>
      <c r="M235">
        <f t="shared" si="19"/>
        <v>0</v>
      </c>
      <c r="N235">
        <f t="shared" si="20"/>
        <v>0</v>
      </c>
      <c r="O235">
        <f t="shared" si="21"/>
        <v>0</v>
      </c>
      <c r="P235">
        <f t="shared" si="22"/>
        <v>23</v>
      </c>
      <c r="Q235">
        <f>VLOOKUP(C235,Locs!A:C,3,0)</f>
        <v>20</v>
      </c>
      <c r="R235">
        <f>VLOOKUP(C235,Locs!A:F,6,0)</f>
        <v>1</v>
      </c>
      <c r="S235" t="s">
        <v>472</v>
      </c>
      <c r="T235">
        <v>31</v>
      </c>
    </row>
    <row r="236" spans="1:20" x14ac:dyDescent="0.45">
      <c r="A236">
        <v>230</v>
      </c>
      <c r="B236" t="str">
        <f t="shared" si="23"/>
        <v>task_id_433.dfy-5</v>
      </c>
      <c r="C236" t="s">
        <v>38</v>
      </c>
      <c r="D236">
        <v>5</v>
      </c>
      <c r="E236">
        <v>0</v>
      </c>
      <c r="F236">
        <v>7.5986000000000002</v>
      </c>
      <c r="G236">
        <v>1.2332000000000001</v>
      </c>
      <c r="H236">
        <v>7.5961999999999996</v>
      </c>
      <c r="I236">
        <v>1</v>
      </c>
      <c r="J236">
        <v>0</v>
      </c>
      <c r="K236">
        <v>0</v>
      </c>
      <c r="L236">
        <f t="shared" si="18"/>
        <v>0</v>
      </c>
      <c r="M236">
        <f t="shared" si="19"/>
        <v>0</v>
      </c>
      <c r="N236">
        <f t="shared" si="20"/>
        <v>0</v>
      </c>
      <c r="O236">
        <f t="shared" si="21"/>
        <v>0</v>
      </c>
      <c r="P236">
        <f t="shared" si="22"/>
        <v>22</v>
      </c>
      <c r="Q236">
        <f>VLOOKUP(C236,Locs!A:C,3,0)</f>
        <v>20</v>
      </c>
      <c r="R236">
        <f>VLOOKUP(C236,Locs!A:F,6,0)</f>
        <v>1</v>
      </c>
      <c r="S236" t="s">
        <v>473</v>
      </c>
      <c r="T236">
        <v>31</v>
      </c>
    </row>
    <row r="237" spans="1:20" x14ac:dyDescent="0.45">
      <c r="A237">
        <v>231</v>
      </c>
      <c r="B237" t="str">
        <f t="shared" si="23"/>
        <v>task_id_436.dfy-1</v>
      </c>
      <c r="C237" t="s">
        <v>39</v>
      </c>
      <c r="D237">
        <v>1</v>
      </c>
      <c r="E237">
        <v>0</v>
      </c>
      <c r="F237">
        <v>14.498699999999999</v>
      </c>
      <c r="G237">
        <v>1.373</v>
      </c>
      <c r="H237">
        <v>14.4765</v>
      </c>
      <c r="I237">
        <v>0</v>
      </c>
      <c r="J237">
        <v>0</v>
      </c>
      <c r="K237">
        <v>0</v>
      </c>
      <c r="L237">
        <f t="shared" si="18"/>
        <v>0</v>
      </c>
      <c r="M237">
        <f t="shared" si="19"/>
        <v>0</v>
      </c>
      <c r="N237">
        <f t="shared" si="20"/>
        <v>0</v>
      </c>
      <c r="O237">
        <f t="shared" si="21"/>
        <v>0</v>
      </c>
      <c r="P237">
        <f t="shared" si="22"/>
        <v>31</v>
      </c>
      <c r="Q237">
        <f>VLOOKUP(C237,Locs!A:C,3,0)</f>
        <v>30</v>
      </c>
      <c r="R237">
        <f>VLOOKUP(C237,Locs!A:F,6,0)</f>
        <v>2</v>
      </c>
      <c r="S237" t="s">
        <v>474</v>
      </c>
      <c r="T237">
        <v>31</v>
      </c>
    </row>
    <row r="238" spans="1:20" x14ac:dyDescent="0.45">
      <c r="A238">
        <v>232</v>
      </c>
      <c r="B238" t="str">
        <f t="shared" si="23"/>
        <v>task_id_436.dfy-2</v>
      </c>
      <c r="C238" t="s">
        <v>39</v>
      </c>
      <c r="D238">
        <v>2</v>
      </c>
      <c r="E238">
        <v>0</v>
      </c>
      <c r="F238">
        <v>14.317399999999999</v>
      </c>
      <c r="G238">
        <v>1.4017999999999999</v>
      </c>
      <c r="H238">
        <v>14.313700000000001</v>
      </c>
      <c r="I238">
        <v>0</v>
      </c>
      <c r="J238">
        <v>0</v>
      </c>
      <c r="K238">
        <v>0</v>
      </c>
      <c r="L238">
        <f t="shared" si="18"/>
        <v>0</v>
      </c>
      <c r="M238">
        <f t="shared" si="19"/>
        <v>0</v>
      </c>
      <c r="N238">
        <f t="shared" si="20"/>
        <v>0</v>
      </c>
      <c r="O238">
        <f t="shared" si="21"/>
        <v>0</v>
      </c>
      <c r="P238">
        <f t="shared" si="22"/>
        <v>31</v>
      </c>
      <c r="Q238">
        <f>VLOOKUP(C238,Locs!A:C,3,0)</f>
        <v>30</v>
      </c>
      <c r="R238">
        <f>VLOOKUP(C238,Locs!A:F,6,0)</f>
        <v>2</v>
      </c>
      <c r="S238" t="s">
        <v>818</v>
      </c>
      <c r="T238">
        <v>31</v>
      </c>
    </row>
    <row r="239" spans="1:20" x14ac:dyDescent="0.45">
      <c r="A239">
        <v>233</v>
      </c>
      <c r="B239" t="str">
        <f t="shared" si="23"/>
        <v>task_id_436.dfy-3</v>
      </c>
      <c r="C239" t="s">
        <v>39</v>
      </c>
      <c r="D239">
        <v>3</v>
      </c>
      <c r="E239">
        <v>0</v>
      </c>
      <c r="F239">
        <v>14.123799999999999</v>
      </c>
      <c r="G239">
        <v>2.9615999999999998</v>
      </c>
      <c r="H239">
        <v>14.121</v>
      </c>
      <c r="I239">
        <v>0</v>
      </c>
      <c r="J239">
        <v>0</v>
      </c>
      <c r="K239">
        <v>0</v>
      </c>
      <c r="L239">
        <f t="shared" si="18"/>
        <v>0</v>
      </c>
      <c r="M239">
        <f t="shared" si="19"/>
        <v>0</v>
      </c>
      <c r="N239">
        <f t="shared" si="20"/>
        <v>0</v>
      </c>
      <c r="O239">
        <f t="shared" si="21"/>
        <v>0</v>
      </c>
      <c r="P239">
        <f t="shared" si="22"/>
        <v>31</v>
      </c>
      <c r="Q239">
        <f>VLOOKUP(C239,Locs!A:C,3,0)</f>
        <v>30</v>
      </c>
      <c r="R239">
        <f>VLOOKUP(C239,Locs!A:F,6,0)</f>
        <v>2</v>
      </c>
      <c r="S239" t="s">
        <v>819</v>
      </c>
      <c r="T239">
        <v>31</v>
      </c>
    </row>
    <row r="240" spans="1:20" x14ac:dyDescent="0.45">
      <c r="A240">
        <v>234</v>
      </c>
      <c r="B240" t="str">
        <f t="shared" si="23"/>
        <v>task_id_436.dfy-4</v>
      </c>
      <c r="C240" t="s">
        <v>39</v>
      </c>
      <c r="D240">
        <v>4</v>
      </c>
      <c r="E240">
        <v>0</v>
      </c>
      <c r="F240">
        <v>15.377599999999999</v>
      </c>
      <c r="G240">
        <v>1.3297000000000001</v>
      </c>
      <c r="H240">
        <v>15.3736</v>
      </c>
      <c r="I240">
        <v>0</v>
      </c>
      <c r="J240">
        <v>0</v>
      </c>
      <c r="K240">
        <v>0</v>
      </c>
      <c r="L240">
        <f t="shared" si="18"/>
        <v>0</v>
      </c>
      <c r="M240">
        <f t="shared" si="19"/>
        <v>0</v>
      </c>
      <c r="N240">
        <f t="shared" si="20"/>
        <v>0</v>
      </c>
      <c r="O240">
        <f t="shared" si="21"/>
        <v>0</v>
      </c>
      <c r="P240">
        <f t="shared" si="22"/>
        <v>31</v>
      </c>
      <c r="Q240">
        <f>VLOOKUP(C240,Locs!A:C,3,0)</f>
        <v>30</v>
      </c>
      <c r="R240">
        <f>VLOOKUP(C240,Locs!A:F,6,0)</f>
        <v>2</v>
      </c>
      <c r="S240" t="s">
        <v>475</v>
      </c>
      <c r="T240">
        <v>19</v>
      </c>
    </row>
    <row r="241" spans="1:20" x14ac:dyDescent="0.45">
      <c r="A241">
        <v>235</v>
      </c>
      <c r="B241" t="str">
        <f t="shared" si="23"/>
        <v>task_id_436.dfy-5</v>
      </c>
      <c r="C241" t="s">
        <v>39</v>
      </c>
      <c r="D241">
        <v>5</v>
      </c>
      <c r="E241">
        <v>0</v>
      </c>
      <c r="F241">
        <v>15.629899999999999</v>
      </c>
      <c r="G241">
        <v>1.2743</v>
      </c>
      <c r="H241">
        <v>15.620699999999999</v>
      </c>
      <c r="I241">
        <v>0</v>
      </c>
      <c r="J241">
        <v>0</v>
      </c>
      <c r="K241">
        <v>0</v>
      </c>
      <c r="L241">
        <f t="shared" si="18"/>
        <v>0</v>
      </c>
      <c r="M241">
        <f t="shared" si="19"/>
        <v>0</v>
      </c>
      <c r="N241">
        <f t="shared" si="20"/>
        <v>0</v>
      </c>
      <c r="O241">
        <f t="shared" si="21"/>
        <v>0</v>
      </c>
      <c r="P241">
        <f t="shared" si="22"/>
        <v>31</v>
      </c>
      <c r="Q241">
        <f>VLOOKUP(C241,Locs!A:C,3,0)</f>
        <v>30</v>
      </c>
      <c r="R241">
        <f>VLOOKUP(C241,Locs!A:F,6,0)</f>
        <v>2</v>
      </c>
      <c r="S241" t="s">
        <v>476</v>
      </c>
      <c r="T241">
        <v>19</v>
      </c>
    </row>
    <row r="242" spans="1:20" x14ac:dyDescent="0.45">
      <c r="A242">
        <v>236</v>
      </c>
      <c r="B242" t="str">
        <f t="shared" si="23"/>
        <v>task_id_445.dfy-1</v>
      </c>
      <c r="C242" t="s">
        <v>40</v>
      </c>
      <c r="D242">
        <v>1</v>
      </c>
      <c r="E242">
        <v>1</v>
      </c>
      <c r="F242">
        <v>8.9354999999999993</v>
      </c>
      <c r="G242">
        <v>1.2888999999999999</v>
      </c>
      <c r="H242">
        <v>8.9088999999999992</v>
      </c>
      <c r="I242">
        <v>1</v>
      </c>
      <c r="J242">
        <v>1</v>
      </c>
      <c r="K242">
        <v>1</v>
      </c>
      <c r="L242">
        <f t="shared" si="18"/>
        <v>3</v>
      </c>
      <c r="M242">
        <f t="shared" si="19"/>
        <v>1</v>
      </c>
      <c r="N242">
        <f t="shared" si="20"/>
        <v>1</v>
      </c>
      <c r="O242">
        <f t="shared" si="21"/>
        <v>1</v>
      </c>
      <c r="P242">
        <f t="shared" si="22"/>
        <v>19</v>
      </c>
      <c r="Q242">
        <f>VLOOKUP(C242,Locs!A:C,3,0)</f>
        <v>19</v>
      </c>
      <c r="R242">
        <f>VLOOKUP(C242,Locs!A:F,6,0)</f>
        <v>0</v>
      </c>
      <c r="S242" t="s">
        <v>477</v>
      </c>
      <c r="T242">
        <v>19</v>
      </c>
    </row>
    <row r="243" spans="1:20" x14ac:dyDescent="0.45">
      <c r="A243">
        <v>237</v>
      </c>
      <c r="B243" t="str">
        <f t="shared" si="23"/>
        <v>task_id_445.dfy-2</v>
      </c>
      <c r="C243" t="s">
        <v>40</v>
      </c>
      <c r="D243">
        <v>2</v>
      </c>
      <c r="E243">
        <v>1</v>
      </c>
      <c r="F243">
        <v>8.4085000000000001</v>
      </c>
      <c r="G243">
        <v>1.4530000000000001</v>
      </c>
      <c r="H243">
        <v>8.4015000000000004</v>
      </c>
      <c r="I243">
        <v>1</v>
      </c>
      <c r="J243">
        <v>1</v>
      </c>
      <c r="K243">
        <v>1</v>
      </c>
      <c r="L243">
        <f t="shared" si="18"/>
        <v>3</v>
      </c>
      <c r="M243">
        <f t="shared" si="19"/>
        <v>1</v>
      </c>
      <c r="N243">
        <f t="shared" si="20"/>
        <v>1</v>
      </c>
      <c r="O243">
        <f t="shared" si="21"/>
        <v>1</v>
      </c>
      <c r="P243">
        <f t="shared" si="22"/>
        <v>19</v>
      </c>
      <c r="Q243">
        <f>VLOOKUP(C243,Locs!A:C,3,0)</f>
        <v>19</v>
      </c>
      <c r="R243">
        <f>VLOOKUP(C243,Locs!A:F,6,0)</f>
        <v>0</v>
      </c>
      <c r="S243" t="s">
        <v>478</v>
      </c>
      <c r="T243">
        <v>25</v>
      </c>
    </row>
    <row r="244" spans="1:20" x14ac:dyDescent="0.45">
      <c r="A244">
        <v>238</v>
      </c>
      <c r="B244" t="str">
        <f t="shared" si="23"/>
        <v>task_id_445.dfy-3</v>
      </c>
      <c r="C244" t="s">
        <v>40</v>
      </c>
      <c r="D244">
        <v>3</v>
      </c>
      <c r="E244">
        <v>1</v>
      </c>
      <c r="F244">
        <v>8.2608999999999995</v>
      </c>
      <c r="G244">
        <v>1.2575000000000001</v>
      </c>
      <c r="H244">
        <v>8.2582000000000004</v>
      </c>
      <c r="I244">
        <v>1</v>
      </c>
      <c r="J244">
        <v>1</v>
      </c>
      <c r="K244">
        <v>1</v>
      </c>
      <c r="L244">
        <f t="shared" si="18"/>
        <v>3</v>
      </c>
      <c r="M244">
        <f t="shared" si="19"/>
        <v>1</v>
      </c>
      <c r="N244">
        <f t="shared" si="20"/>
        <v>1</v>
      </c>
      <c r="O244">
        <f t="shared" si="21"/>
        <v>1</v>
      </c>
      <c r="P244">
        <f t="shared" si="22"/>
        <v>19</v>
      </c>
      <c r="Q244">
        <f>VLOOKUP(C244,Locs!A:C,3,0)</f>
        <v>19</v>
      </c>
      <c r="R244">
        <f>VLOOKUP(C244,Locs!A:F,6,0)</f>
        <v>0</v>
      </c>
      <c r="S244" t="s">
        <v>479</v>
      </c>
      <c r="T244">
        <v>27</v>
      </c>
    </row>
    <row r="245" spans="1:20" x14ac:dyDescent="0.45">
      <c r="A245">
        <v>239</v>
      </c>
      <c r="B245" t="str">
        <f t="shared" si="23"/>
        <v>task_id_447.dfy-1</v>
      </c>
      <c r="C245" t="s">
        <v>41</v>
      </c>
      <c r="D245">
        <v>1</v>
      </c>
      <c r="E245">
        <v>1</v>
      </c>
      <c r="F245">
        <v>9.6408000000000005</v>
      </c>
      <c r="G245">
        <v>1.3284</v>
      </c>
      <c r="H245">
        <v>9.6369000000000007</v>
      </c>
      <c r="I245">
        <v>1</v>
      </c>
      <c r="J245">
        <v>1</v>
      </c>
      <c r="K245">
        <v>1</v>
      </c>
      <c r="L245">
        <f t="shared" si="18"/>
        <v>3</v>
      </c>
      <c r="M245">
        <f t="shared" si="19"/>
        <v>1</v>
      </c>
      <c r="N245">
        <f t="shared" si="20"/>
        <v>1</v>
      </c>
      <c r="O245">
        <f t="shared" si="21"/>
        <v>1</v>
      </c>
      <c r="P245">
        <f t="shared" si="22"/>
        <v>25</v>
      </c>
      <c r="Q245">
        <f>VLOOKUP(C245,Locs!A:C,3,0)</f>
        <v>26</v>
      </c>
      <c r="R245">
        <f>VLOOKUP(C245,Locs!A:F,6,0)</f>
        <v>0</v>
      </c>
      <c r="S245" t="s">
        <v>480</v>
      </c>
      <c r="T245">
        <v>26</v>
      </c>
    </row>
    <row r="246" spans="1:20" x14ac:dyDescent="0.45">
      <c r="A246">
        <v>240</v>
      </c>
      <c r="B246" t="str">
        <f t="shared" si="23"/>
        <v>task_id_447.dfy-2</v>
      </c>
      <c r="C246" t="s">
        <v>41</v>
      </c>
      <c r="D246">
        <v>2</v>
      </c>
      <c r="E246">
        <v>1</v>
      </c>
      <c r="F246">
        <v>9.1818000000000008</v>
      </c>
      <c r="G246">
        <v>1.4047000000000001</v>
      </c>
      <c r="H246">
        <v>9.1785999999999994</v>
      </c>
      <c r="I246">
        <v>1</v>
      </c>
      <c r="J246">
        <v>1</v>
      </c>
      <c r="K246">
        <v>1</v>
      </c>
      <c r="L246">
        <f t="shared" si="18"/>
        <v>3</v>
      </c>
      <c r="M246">
        <f t="shared" si="19"/>
        <v>1</v>
      </c>
      <c r="N246">
        <f t="shared" si="20"/>
        <v>1</v>
      </c>
      <c r="O246">
        <f t="shared" si="21"/>
        <v>1</v>
      </c>
      <c r="P246">
        <f t="shared" si="22"/>
        <v>27</v>
      </c>
      <c r="Q246">
        <f>VLOOKUP(C246,Locs!A:C,3,0)</f>
        <v>26</v>
      </c>
      <c r="R246">
        <f>VLOOKUP(C246,Locs!A:F,6,0)</f>
        <v>0</v>
      </c>
      <c r="S246" t="s">
        <v>481</v>
      </c>
      <c r="T246">
        <v>25</v>
      </c>
    </row>
    <row r="247" spans="1:20" x14ac:dyDescent="0.45">
      <c r="A247">
        <v>241</v>
      </c>
      <c r="B247" t="str">
        <f t="shared" si="23"/>
        <v>task_id_447.dfy-3</v>
      </c>
      <c r="C247" t="s">
        <v>41</v>
      </c>
      <c r="D247">
        <v>3</v>
      </c>
      <c r="E247">
        <v>1</v>
      </c>
      <c r="F247">
        <v>9.5051000000000005</v>
      </c>
      <c r="G247">
        <v>1.3240000000000001</v>
      </c>
      <c r="H247">
        <v>9.5020000000000007</v>
      </c>
      <c r="I247">
        <v>1</v>
      </c>
      <c r="J247">
        <v>1</v>
      </c>
      <c r="K247">
        <v>1</v>
      </c>
      <c r="L247">
        <f t="shared" si="18"/>
        <v>3</v>
      </c>
      <c r="M247">
        <f t="shared" si="19"/>
        <v>1</v>
      </c>
      <c r="N247">
        <f t="shared" si="20"/>
        <v>1</v>
      </c>
      <c r="O247">
        <f t="shared" si="21"/>
        <v>1</v>
      </c>
      <c r="P247">
        <f t="shared" si="22"/>
        <v>26</v>
      </c>
      <c r="Q247">
        <f>VLOOKUP(C247,Locs!A:C,3,0)</f>
        <v>26</v>
      </c>
      <c r="R247">
        <f>VLOOKUP(C247,Locs!A:F,6,0)</f>
        <v>0</v>
      </c>
      <c r="S247" t="s">
        <v>482</v>
      </c>
      <c r="T247">
        <v>25</v>
      </c>
    </row>
    <row r="248" spans="1:20" x14ac:dyDescent="0.45">
      <c r="A248">
        <v>242</v>
      </c>
      <c r="B248" t="str">
        <f t="shared" si="23"/>
        <v>task_id_454.dfy-1</v>
      </c>
      <c r="C248" t="s">
        <v>42</v>
      </c>
      <c r="D248">
        <v>1</v>
      </c>
      <c r="E248">
        <v>0</v>
      </c>
      <c r="F248">
        <v>7.9958</v>
      </c>
      <c r="G248">
        <v>1.3098000000000001</v>
      </c>
      <c r="H248">
        <v>7.9917999999999996</v>
      </c>
      <c r="I248">
        <v>1</v>
      </c>
      <c r="J248">
        <v>0</v>
      </c>
      <c r="K248">
        <v>0</v>
      </c>
      <c r="L248">
        <f t="shared" si="18"/>
        <v>0</v>
      </c>
      <c r="M248">
        <f t="shared" si="19"/>
        <v>0</v>
      </c>
      <c r="N248">
        <f t="shared" si="20"/>
        <v>0</v>
      </c>
      <c r="O248">
        <f t="shared" si="21"/>
        <v>0</v>
      </c>
      <c r="P248">
        <f t="shared" si="22"/>
        <v>25</v>
      </c>
      <c r="Q248">
        <f>VLOOKUP(C248,Locs!A:C,3,0)</f>
        <v>23</v>
      </c>
      <c r="R248">
        <f>VLOOKUP(C248,Locs!A:F,6,0)</f>
        <v>0</v>
      </c>
      <c r="S248" t="s">
        <v>483</v>
      </c>
      <c r="T248">
        <v>25</v>
      </c>
    </row>
    <row r="249" spans="1:20" x14ac:dyDescent="0.45">
      <c r="A249">
        <v>243</v>
      </c>
      <c r="B249" t="str">
        <f t="shared" si="23"/>
        <v>task_id_454.dfy-2</v>
      </c>
      <c r="C249" t="s">
        <v>42</v>
      </c>
      <c r="D249">
        <v>2</v>
      </c>
      <c r="E249">
        <v>0</v>
      </c>
      <c r="F249">
        <v>7.5021000000000004</v>
      </c>
      <c r="G249">
        <v>1.3224</v>
      </c>
      <c r="H249">
        <v>7.4996</v>
      </c>
      <c r="I249">
        <v>1</v>
      </c>
      <c r="J249">
        <v>0</v>
      </c>
      <c r="K249">
        <v>0</v>
      </c>
      <c r="L249">
        <f t="shared" si="18"/>
        <v>0</v>
      </c>
      <c r="M249">
        <f t="shared" si="19"/>
        <v>0</v>
      </c>
      <c r="N249">
        <f t="shared" si="20"/>
        <v>0</v>
      </c>
      <c r="O249">
        <f t="shared" si="21"/>
        <v>0</v>
      </c>
      <c r="P249">
        <f t="shared" si="22"/>
        <v>25</v>
      </c>
      <c r="Q249">
        <f>VLOOKUP(C249,Locs!A:C,3,0)</f>
        <v>23</v>
      </c>
      <c r="R249">
        <f>VLOOKUP(C249,Locs!A:F,6,0)</f>
        <v>0</v>
      </c>
      <c r="S249" t="s">
        <v>967</v>
      </c>
      <c r="T249">
        <v>25</v>
      </c>
    </row>
    <row r="250" spans="1:20" x14ac:dyDescent="0.45">
      <c r="A250">
        <v>244</v>
      </c>
      <c r="B250" t="str">
        <f t="shared" si="23"/>
        <v>task_id_454.dfy-3</v>
      </c>
      <c r="C250" t="s">
        <v>42</v>
      </c>
      <c r="D250">
        <v>3</v>
      </c>
      <c r="E250">
        <v>0</v>
      </c>
      <c r="F250">
        <v>7.5708000000000002</v>
      </c>
      <c r="G250">
        <v>1.3463000000000001</v>
      </c>
      <c r="H250">
        <v>7.5681000000000003</v>
      </c>
      <c r="I250">
        <v>1</v>
      </c>
      <c r="J250">
        <v>0</v>
      </c>
      <c r="K250">
        <v>0</v>
      </c>
      <c r="L250">
        <f t="shared" si="18"/>
        <v>0</v>
      </c>
      <c r="M250">
        <f t="shared" si="19"/>
        <v>0</v>
      </c>
      <c r="N250">
        <f t="shared" si="20"/>
        <v>0</v>
      </c>
      <c r="O250">
        <f t="shared" si="21"/>
        <v>0</v>
      </c>
      <c r="P250">
        <f t="shared" si="22"/>
        <v>25</v>
      </c>
      <c r="Q250">
        <f>VLOOKUP(C250,Locs!A:C,3,0)</f>
        <v>23</v>
      </c>
      <c r="R250">
        <f>VLOOKUP(C250,Locs!A:F,6,0)</f>
        <v>0</v>
      </c>
      <c r="S250" t="s">
        <v>968</v>
      </c>
      <c r="T250">
        <v>25</v>
      </c>
    </row>
    <row r="251" spans="1:20" x14ac:dyDescent="0.45">
      <c r="A251">
        <v>245</v>
      </c>
      <c r="B251" t="str">
        <f t="shared" si="23"/>
        <v>task_id_454.dfy-4</v>
      </c>
      <c r="C251" t="s">
        <v>42</v>
      </c>
      <c r="D251">
        <v>4</v>
      </c>
      <c r="E251">
        <v>0</v>
      </c>
      <c r="F251">
        <v>8.7950999999999997</v>
      </c>
      <c r="G251">
        <v>1.1682999999999999</v>
      </c>
      <c r="H251">
        <v>8.7728000000000002</v>
      </c>
      <c r="I251">
        <v>1</v>
      </c>
      <c r="J251">
        <v>0</v>
      </c>
      <c r="K251">
        <v>0</v>
      </c>
      <c r="L251">
        <f t="shared" si="18"/>
        <v>0</v>
      </c>
      <c r="M251">
        <f t="shared" si="19"/>
        <v>0</v>
      </c>
      <c r="N251">
        <f t="shared" si="20"/>
        <v>0</v>
      </c>
      <c r="O251">
        <f t="shared" si="21"/>
        <v>0</v>
      </c>
      <c r="P251">
        <f t="shared" si="22"/>
        <v>25</v>
      </c>
      <c r="Q251">
        <f>VLOOKUP(C251,Locs!A:C,3,0)</f>
        <v>23</v>
      </c>
      <c r="R251">
        <f>VLOOKUP(C251,Locs!A:F,6,0)</f>
        <v>0</v>
      </c>
      <c r="S251" t="s">
        <v>484</v>
      </c>
      <c r="T251">
        <v>35</v>
      </c>
    </row>
    <row r="252" spans="1:20" x14ac:dyDescent="0.45">
      <c r="A252">
        <v>246</v>
      </c>
      <c r="B252" t="str">
        <f t="shared" si="23"/>
        <v>task_id_454.dfy-5</v>
      </c>
      <c r="C252" t="s">
        <v>42</v>
      </c>
      <c r="D252">
        <v>5</v>
      </c>
      <c r="E252">
        <v>0</v>
      </c>
      <c r="F252">
        <v>8.766</v>
      </c>
      <c r="G252">
        <v>1.2934000000000001</v>
      </c>
      <c r="H252">
        <v>8.7634000000000007</v>
      </c>
      <c r="I252">
        <v>1</v>
      </c>
      <c r="J252">
        <v>0</v>
      </c>
      <c r="K252">
        <v>0</v>
      </c>
      <c r="L252">
        <f t="shared" si="18"/>
        <v>0</v>
      </c>
      <c r="M252">
        <f t="shared" si="19"/>
        <v>0</v>
      </c>
      <c r="N252">
        <f t="shared" si="20"/>
        <v>0</v>
      </c>
      <c r="O252">
        <f t="shared" si="21"/>
        <v>0</v>
      </c>
      <c r="P252">
        <f t="shared" si="22"/>
        <v>25</v>
      </c>
      <c r="Q252">
        <f>VLOOKUP(C252,Locs!A:C,3,0)</f>
        <v>23</v>
      </c>
      <c r="R252">
        <f>VLOOKUP(C252,Locs!A:F,6,0)</f>
        <v>0</v>
      </c>
      <c r="S252" t="s">
        <v>485</v>
      </c>
      <c r="T252">
        <v>27</v>
      </c>
    </row>
    <row r="253" spans="1:20" x14ac:dyDescent="0.45">
      <c r="A253">
        <v>247</v>
      </c>
      <c r="B253" t="str">
        <f t="shared" si="23"/>
        <v>task_id_457.dfy-1</v>
      </c>
      <c r="C253" t="s">
        <v>43</v>
      </c>
      <c r="D253">
        <v>1</v>
      </c>
      <c r="E253">
        <v>0</v>
      </c>
      <c r="F253">
        <v>13.5495</v>
      </c>
      <c r="G253">
        <v>2.294</v>
      </c>
      <c r="H253">
        <v>13.543200000000001</v>
      </c>
      <c r="I253">
        <v>0</v>
      </c>
      <c r="J253">
        <v>0</v>
      </c>
      <c r="K253">
        <v>0</v>
      </c>
      <c r="L253">
        <f t="shared" si="18"/>
        <v>2</v>
      </c>
      <c r="M253">
        <f t="shared" si="19"/>
        <v>2</v>
      </c>
      <c r="N253">
        <f t="shared" si="20"/>
        <v>1</v>
      </c>
      <c r="O253">
        <f t="shared" si="21"/>
        <v>1</v>
      </c>
      <c r="P253">
        <f t="shared" si="22"/>
        <v>35</v>
      </c>
      <c r="Q253">
        <f>VLOOKUP(C253,Locs!A:C,3,0)</f>
        <v>26</v>
      </c>
      <c r="R253">
        <f>VLOOKUP(C253,Locs!A:F,6,0)</f>
        <v>0</v>
      </c>
      <c r="S253" t="s">
        <v>486</v>
      </c>
      <c r="T253">
        <v>27</v>
      </c>
    </row>
    <row r="254" spans="1:20" x14ac:dyDescent="0.45">
      <c r="A254">
        <v>248</v>
      </c>
      <c r="B254" t="str">
        <f t="shared" si="23"/>
        <v>task_id_457.dfy-2</v>
      </c>
      <c r="C254" t="s">
        <v>43</v>
      </c>
      <c r="D254">
        <v>2</v>
      </c>
      <c r="E254">
        <v>1</v>
      </c>
      <c r="F254">
        <v>10.8811</v>
      </c>
      <c r="G254">
        <v>1.2958000000000001</v>
      </c>
      <c r="H254">
        <v>10.8774</v>
      </c>
      <c r="I254">
        <v>1</v>
      </c>
      <c r="J254">
        <v>1</v>
      </c>
      <c r="K254">
        <v>1</v>
      </c>
      <c r="L254">
        <f t="shared" si="18"/>
        <v>2</v>
      </c>
      <c r="M254">
        <f t="shared" si="19"/>
        <v>2</v>
      </c>
      <c r="N254">
        <f t="shared" si="20"/>
        <v>1</v>
      </c>
      <c r="O254">
        <f t="shared" si="21"/>
        <v>1</v>
      </c>
      <c r="P254">
        <f t="shared" si="22"/>
        <v>27</v>
      </c>
      <c r="Q254">
        <f>VLOOKUP(C254,Locs!A:C,3,0)</f>
        <v>26</v>
      </c>
      <c r="R254">
        <f>VLOOKUP(C254,Locs!A:F,6,0)</f>
        <v>0</v>
      </c>
      <c r="S254" t="s">
        <v>487</v>
      </c>
      <c r="T254">
        <v>26</v>
      </c>
    </row>
    <row r="255" spans="1:20" x14ac:dyDescent="0.45">
      <c r="A255">
        <v>249</v>
      </c>
      <c r="B255" t="str">
        <f t="shared" si="23"/>
        <v>task_id_457.dfy-3</v>
      </c>
      <c r="C255" t="s">
        <v>43</v>
      </c>
      <c r="D255">
        <v>3</v>
      </c>
      <c r="E255">
        <v>1</v>
      </c>
      <c r="F255">
        <v>11.8375</v>
      </c>
      <c r="G255">
        <v>1.3141</v>
      </c>
      <c r="H255">
        <v>11.8323</v>
      </c>
      <c r="I255">
        <v>1</v>
      </c>
      <c r="J255">
        <v>1</v>
      </c>
      <c r="K255">
        <v>1</v>
      </c>
      <c r="L255">
        <f t="shared" si="18"/>
        <v>2</v>
      </c>
      <c r="M255">
        <f t="shared" si="19"/>
        <v>2</v>
      </c>
      <c r="N255">
        <f t="shared" si="20"/>
        <v>1</v>
      </c>
      <c r="O255">
        <f t="shared" si="21"/>
        <v>1</v>
      </c>
      <c r="P255">
        <f t="shared" si="22"/>
        <v>27</v>
      </c>
      <c r="Q255">
        <f>VLOOKUP(C255,Locs!A:C,3,0)</f>
        <v>26</v>
      </c>
      <c r="R255">
        <f>VLOOKUP(C255,Locs!A:F,6,0)</f>
        <v>0</v>
      </c>
      <c r="S255" t="s">
        <v>488</v>
      </c>
      <c r="T255">
        <v>26</v>
      </c>
    </row>
    <row r="256" spans="1:20" x14ac:dyDescent="0.45">
      <c r="A256">
        <v>250</v>
      </c>
      <c r="B256" t="str">
        <f t="shared" si="23"/>
        <v>task_id_470.dfy-1</v>
      </c>
      <c r="C256" t="s">
        <v>44</v>
      </c>
      <c r="D256">
        <v>1</v>
      </c>
      <c r="E256">
        <v>1</v>
      </c>
      <c r="F256">
        <v>9.7601999999999993</v>
      </c>
      <c r="G256">
        <v>1.3574999999999999</v>
      </c>
      <c r="H256">
        <v>9.7551000000000005</v>
      </c>
      <c r="I256">
        <v>1</v>
      </c>
      <c r="J256">
        <v>1</v>
      </c>
      <c r="K256">
        <v>1</v>
      </c>
      <c r="L256">
        <f t="shared" si="18"/>
        <v>3</v>
      </c>
      <c r="M256">
        <f t="shared" si="19"/>
        <v>1</v>
      </c>
      <c r="N256">
        <f t="shared" si="20"/>
        <v>1</v>
      </c>
      <c r="O256">
        <f t="shared" si="21"/>
        <v>1</v>
      </c>
      <c r="P256">
        <f t="shared" si="22"/>
        <v>26</v>
      </c>
      <c r="Q256">
        <f>VLOOKUP(C256,Locs!A:C,3,0)</f>
        <v>23</v>
      </c>
      <c r="R256">
        <f>VLOOKUP(C256,Locs!A:F,6,0)</f>
        <v>0</v>
      </c>
      <c r="S256" t="s">
        <v>489</v>
      </c>
      <c r="T256">
        <v>26</v>
      </c>
    </row>
    <row r="257" spans="1:20" x14ac:dyDescent="0.45">
      <c r="A257">
        <v>251</v>
      </c>
      <c r="B257" t="str">
        <f t="shared" si="23"/>
        <v>task_id_470.dfy-2</v>
      </c>
      <c r="C257" t="s">
        <v>44</v>
      </c>
      <c r="D257">
        <v>2</v>
      </c>
      <c r="E257">
        <v>1</v>
      </c>
      <c r="F257">
        <v>9.5264000000000006</v>
      </c>
      <c r="G257">
        <v>1.5558000000000001</v>
      </c>
      <c r="H257">
        <v>9.5238999999999994</v>
      </c>
      <c r="I257">
        <v>1</v>
      </c>
      <c r="J257">
        <v>1</v>
      </c>
      <c r="K257">
        <v>1</v>
      </c>
      <c r="L257">
        <f t="shared" si="18"/>
        <v>3</v>
      </c>
      <c r="M257">
        <f t="shared" si="19"/>
        <v>1</v>
      </c>
      <c r="N257">
        <f t="shared" si="20"/>
        <v>1</v>
      </c>
      <c r="O257">
        <f t="shared" si="21"/>
        <v>1</v>
      </c>
      <c r="P257">
        <f t="shared" si="22"/>
        <v>26</v>
      </c>
      <c r="Q257">
        <f>VLOOKUP(C257,Locs!A:C,3,0)</f>
        <v>23</v>
      </c>
      <c r="R257">
        <f>VLOOKUP(C257,Locs!A:F,6,0)</f>
        <v>0</v>
      </c>
      <c r="S257" t="s">
        <v>490</v>
      </c>
      <c r="T257">
        <v>27</v>
      </c>
    </row>
    <row r="258" spans="1:20" x14ac:dyDescent="0.45">
      <c r="A258">
        <v>252</v>
      </c>
      <c r="B258" t="str">
        <f t="shared" si="23"/>
        <v>task_id_470.dfy-3</v>
      </c>
      <c r="C258" t="s">
        <v>44</v>
      </c>
      <c r="D258">
        <v>3</v>
      </c>
      <c r="E258">
        <v>1</v>
      </c>
      <c r="F258">
        <v>9.8612000000000002</v>
      </c>
      <c r="G258">
        <v>1.2567999999999999</v>
      </c>
      <c r="H258">
        <v>9.8585999999999991</v>
      </c>
      <c r="I258">
        <v>1</v>
      </c>
      <c r="J258">
        <v>1</v>
      </c>
      <c r="K258">
        <v>1</v>
      </c>
      <c r="L258">
        <f t="shared" si="18"/>
        <v>3</v>
      </c>
      <c r="M258">
        <f t="shared" si="19"/>
        <v>1</v>
      </c>
      <c r="N258">
        <f t="shared" si="20"/>
        <v>1</v>
      </c>
      <c r="O258">
        <f t="shared" si="21"/>
        <v>1</v>
      </c>
      <c r="P258">
        <f t="shared" si="22"/>
        <v>26</v>
      </c>
      <c r="Q258">
        <f>VLOOKUP(C258,Locs!A:C,3,0)</f>
        <v>23</v>
      </c>
      <c r="R258">
        <f>VLOOKUP(C258,Locs!A:F,6,0)</f>
        <v>0</v>
      </c>
      <c r="S258" t="s">
        <v>491</v>
      </c>
      <c r="T258">
        <v>28</v>
      </c>
    </row>
    <row r="259" spans="1:20" x14ac:dyDescent="0.45">
      <c r="A259">
        <v>253</v>
      </c>
      <c r="B259" t="str">
        <f t="shared" si="23"/>
        <v>task_id_472.dfy-1</v>
      </c>
      <c r="C259" t="s">
        <v>45</v>
      </c>
      <c r="D259">
        <v>1</v>
      </c>
      <c r="E259">
        <v>0</v>
      </c>
      <c r="F259">
        <v>9.4202999999999992</v>
      </c>
      <c r="G259">
        <v>1.3495999999999999</v>
      </c>
      <c r="H259">
        <v>9.4162999999999997</v>
      </c>
      <c r="I259">
        <v>1</v>
      </c>
      <c r="J259">
        <v>0</v>
      </c>
      <c r="K259">
        <v>0</v>
      </c>
      <c r="L259">
        <f t="shared" ref="L259:L322" si="24">COUNTIFS(C:C,C259,E:E,1)</f>
        <v>0</v>
      </c>
      <c r="M259">
        <f t="shared" ref="M259:M322" si="25">_xlfn.MINIFS(D:D,C:C,C259,E:E,1)</f>
        <v>0</v>
      </c>
      <c r="N259">
        <f t="shared" ref="N259:N322" si="26">CHOOSE(L259+1,0,2/3,1,1)</f>
        <v>0</v>
      </c>
      <c r="O259">
        <f t="shared" ref="O259:O322" si="27">IF(L259&gt;0,1,0)</f>
        <v>0</v>
      </c>
      <c r="P259">
        <f t="shared" ref="P259:P322" si="28">VLOOKUP(LEFT(C259,LEN(C259)-4)&amp;"_"&amp;D259&amp;"_llm.dfy",S:T,2,0)</f>
        <v>27</v>
      </c>
      <c r="Q259">
        <f>VLOOKUP(C259,Locs!A:C,3,0)</f>
        <v>28</v>
      </c>
      <c r="R259">
        <f>VLOOKUP(C259,Locs!A:F,6,0)</f>
        <v>2</v>
      </c>
      <c r="S259" t="s">
        <v>492</v>
      </c>
      <c r="T259">
        <v>27</v>
      </c>
    </row>
    <row r="260" spans="1:20" x14ac:dyDescent="0.45">
      <c r="A260">
        <v>254</v>
      </c>
      <c r="B260" t="str">
        <f t="shared" si="23"/>
        <v>task_id_472.dfy-2</v>
      </c>
      <c r="C260" t="s">
        <v>45</v>
      </c>
      <c r="D260">
        <v>2</v>
      </c>
      <c r="E260">
        <v>0</v>
      </c>
      <c r="F260">
        <v>9.6067999999999998</v>
      </c>
      <c r="G260">
        <v>1.3139000000000001</v>
      </c>
      <c r="H260">
        <v>9.6042000000000005</v>
      </c>
      <c r="I260">
        <v>1</v>
      </c>
      <c r="J260">
        <v>0</v>
      </c>
      <c r="K260">
        <v>0</v>
      </c>
      <c r="L260">
        <f t="shared" si="24"/>
        <v>0</v>
      </c>
      <c r="M260">
        <f t="shared" si="25"/>
        <v>0</v>
      </c>
      <c r="N260">
        <f t="shared" si="26"/>
        <v>0</v>
      </c>
      <c r="O260">
        <f t="shared" si="27"/>
        <v>0</v>
      </c>
      <c r="P260">
        <f t="shared" si="28"/>
        <v>28</v>
      </c>
      <c r="Q260">
        <f>VLOOKUP(C260,Locs!A:C,3,0)</f>
        <v>28</v>
      </c>
      <c r="R260">
        <f>VLOOKUP(C260,Locs!A:F,6,0)</f>
        <v>2</v>
      </c>
      <c r="S260" t="s">
        <v>824</v>
      </c>
      <c r="T260">
        <v>28</v>
      </c>
    </row>
    <row r="261" spans="1:20" x14ac:dyDescent="0.45">
      <c r="A261">
        <v>255</v>
      </c>
      <c r="B261" t="str">
        <f t="shared" si="23"/>
        <v>task_id_472.dfy-3</v>
      </c>
      <c r="C261" t="s">
        <v>45</v>
      </c>
      <c r="D261">
        <v>3</v>
      </c>
      <c r="E261">
        <v>0</v>
      </c>
      <c r="F261">
        <v>10.161199999999999</v>
      </c>
      <c r="G261">
        <v>1.2943</v>
      </c>
      <c r="H261">
        <v>10.158799999999999</v>
      </c>
      <c r="I261">
        <v>-1</v>
      </c>
      <c r="J261">
        <v>0</v>
      </c>
      <c r="K261">
        <v>0</v>
      </c>
      <c r="L261">
        <f t="shared" si="24"/>
        <v>0</v>
      </c>
      <c r="M261">
        <f t="shared" si="25"/>
        <v>0</v>
      </c>
      <c r="N261">
        <f t="shared" si="26"/>
        <v>0</v>
      </c>
      <c r="O261">
        <f t="shared" si="27"/>
        <v>0</v>
      </c>
      <c r="P261">
        <f t="shared" si="28"/>
        <v>27</v>
      </c>
      <c r="Q261">
        <f>VLOOKUP(C261,Locs!A:C,3,0)</f>
        <v>28</v>
      </c>
      <c r="R261">
        <f>VLOOKUP(C261,Locs!A:F,6,0)</f>
        <v>2</v>
      </c>
      <c r="S261" t="s">
        <v>825</v>
      </c>
      <c r="T261">
        <v>28</v>
      </c>
    </row>
    <row r="262" spans="1:20" x14ac:dyDescent="0.45">
      <c r="A262">
        <v>256</v>
      </c>
      <c r="B262" t="str">
        <f t="shared" si="23"/>
        <v>task_id_472.dfy-4</v>
      </c>
      <c r="C262" t="s">
        <v>45</v>
      </c>
      <c r="D262">
        <v>4</v>
      </c>
      <c r="E262">
        <v>0</v>
      </c>
      <c r="F262">
        <v>11.3567</v>
      </c>
      <c r="G262">
        <v>1.2710999999999999</v>
      </c>
      <c r="H262">
        <v>11.352600000000001</v>
      </c>
      <c r="I262">
        <v>1</v>
      </c>
      <c r="J262">
        <v>0</v>
      </c>
      <c r="K262">
        <v>0</v>
      </c>
      <c r="L262">
        <f t="shared" si="24"/>
        <v>0</v>
      </c>
      <c r="M262">
        <f t="shared" si="25"/>
        <v>0</v>
      </c>
      <c r="N262">
        <f t="shared" si="26"/>
        <v>0</v>
      </c>
      <c r="O262">
        <f t="shared" si="27"/>
        <v>0</v>
      </c>
      <c r="P262">
        <f t="shared" si="28"/>
        <v>28</v>
      </c>
      <c r="Q262">
        <f>VLOOKUP(C262,Locs!A:C,3,0)</f>
        <v>28</v>
      </c>
      <c r="R262">
        <f>VLOOKUP(C262,Locs!A:F,6,0)</f>
        <v>2</v>
      </c>
      <c r="S262" t="s">
        <v>493</v>
      </c>
      <c r="T262">
        <v>25</v>
      </c>
    </row>
    <row r="263" spans="1:20" x14ac:dyDescent="0.45">
      <c r="A263">
        <v>257</v>
      </c>
      <c r="B263" t="str">
        <f t="shared" ref="B263:B326" si="29">C263&amp;"-"&amp;D263</f>
        <v>task_id_472.dfy-5</v>
      </c>
      <c r="C263" t="s">
        <v>45</v>
      </c>
      <c r="D263">
        <v>5</v>
      </c>
      <c r="E263">
        <v>0</v>
      </c>
      <c r="F263">
        <v>11.1378</v>
      </c>
      <c r="G263">
        <v>1.2461</v>
      </c>
      <c r="H263">
        <v>11.135199999999999</v>
      </c>
      <c r="I263">
        <v>1</v>
      </c>
      <c r="J263">
        <v>0</v>
      </c>
      <c r="K263">
        <v>0</v>
      </c>
      <c r="L263">
        <f t="shared" si="24"/>
        <v>0</v>
      </c>
      <c r="M263">
        <f t="shared" si="25"/>
        <v>0</v>
      </c>
      <c r="N263">
        <f t="shared" si="26"/>
        <v>0</v>
      </c>
      <c r="O263">
        <f t="shared" si="27"/>
        <v>0</v>
      </c>
      <c r="P263">
        <f t="shared" si="28"/>
        <v>28</v>
      </c>
      <c r="Q263">
        <f>VLOOKUP(C263,Locs!A:C,3,0)</f>
        <v>28</v>
      </c>
      <c r="R263">
        <f>VLOOKUP(C263,Locs!A:F,6,0)</f>
        <v>2</v>
      </c>
      <c r="S263" t="s">
        <v>494</v>
      </c>
      <c r="T263">
        <v>25</v>
      </c>
    </row>
    <row r="264" spans="1:20" x14ac:dyDescent="0.45">
      <c r="A264">
        <v>258</v>
      </c>
      <c r="B264" t="str">
        <f t="shared" si="29"/>
        <v>task_id_474.dfy-1</v>
      </c>
      <c r="C264" t="s">
        <v>46</v>
      </c>
      <c r="D264">
        <v>1</v>
      </c>
      <c r="E264">
        <v>1</v>
      </c>
      <c r="F264">
        <v>9.3072999999999997</v>
      </c>
      <c r="G264">
        <v>1.3427</v>
      </c>
      <c r="H264">
        <v>9.3032000000000004</v>
      </c>
      <c r="I264">
        <v>1</v>
      </c>
      <c r="J264">
        <v>1</v>
      </c>
      <c r="K264">
        <v>1</v>
      </c>
      <c r="L264">
        <f t="shared" si="24"/>
        <v>3</v>
      </c>
      <c r="M264">
        <f t="shared" si="25"/>
        <v>1</v>
      </c>
      <c r="N264">
        <f t="shared" si="26"/>
        <v>1</v>
      </c>
      <c r="O264">
        <f t="shared" si="27"/>
        <v>1</v>
      </c>
      <c r="P264">
        <f t="shared" si="28"/>
        <v>25</v>
      </c>
      <c r="Q264">
        <f>VLOOKUP(C264,Locs!A:C,3,0)</f>
        <v>26</v>
      </c>
      <c r="R264">
        <f>VLOOKUP(C264,Locs!A:F,6,0)</f>
        <v>0</v>
      </c>
      <c r="S264" t="s">
        <v>495</v>
      </c>
      <c r="T264">
        <v>25</v>
      </c>
    </row>
    <row r="265" spans="1:20" x14ac:dyDescent="0.45">
      <c r="A265">
        <v>259</v>
      </c>
      <c r="B265" t="str">
        <f t="shared" si="29"/>
        <v>task_id_474.dfy-2</v>
      </c>
      <c r="C265" t="s">
        <v>46</v>
      </c>
      <c r="D265">
        <v>2</v>
      </c>
      <c r="E265">
        <v>1</v>
      </c>
      <c r="F265">
        <v>9.1914999999999996</v>
      </c>
      <c r="G265">
        <v>1.2873000000000001</v>
      </c>
      <c r="H265">
        <v>9.1890000000000001</v>
      </c>
      <c r="I265">
        <v>1</v>
      </c>
      <c r="J265">
        <v>1</v>
      </c>
      <c r="K265">
        <v>1</v>
      </c>
      <c r="L265">
        <f t="shared" si="24"/>
        <v>3</v>
      </c>
      <c r="M265">
        <f t="shared" si="25"/>
        <v>1</v>
      </c>
      <c r="N265">
        <f t="shared" si="26"/>
        <v>1</v>
      </c>
      <c r="O265">
        <f t="shared" si="27"/>
        <v>1</v>
      </c>
      <c r="P265">
        <f t="shared" si="28"/>
        <v>25</v>
      </c>
      <c r="Q265">
        <f>VLOOKUP(C265,Locs!A:C,3,0)</f>
        <v>26</v>
      </c>
      <c r="R265">
        <f>VLOOKUP(C265,Locs!A:F,6,0)</f>
        <v>0</v>
      </c>
      <c r="S265" t="s">
        <v>496</v>
      </c>
      <c r="T265">
        <v>31</v>
      </c>
    </row>
    <row r="266" spans="1:20" x14ac:dyDescent="0.45">
      <c r="A266">
        <v>260</v>
      </c>
      <c r="B266" t="str">
        <f t="shared" si="29"/>
        <v>task_id_474.dfy-3</v>
      </c>
      <c r="C266" t="s">
        <v>46</v>
      </c>
      <c r="D266">
        <v>3</v>
      </c>
      <c r="E266">
        <v>1</v>
      </c>
      <c r="F266">
        <v>8.7922999999999991</v>
      </c>
      <c r="G266">
        <v>1.2331000000000001</v>
      </c>
      <c r="H266">
        <v>8.7896000000000001</v>
      </c>
      <c r="I266">
        <v>1</v>
      </c>
      <c r="J266">
        <v>1</v>
      </c>
      <c r="K266">
        <v>1</v>
      </c>
      <c r="L266">
        <f t="shared" si="24"/>
        <v>3</v>
      </c>
      <c r="M266">
        <f t="shared" si="25"/>
        <v>1</v>
      </c>
      <c r="N266">
        <f t="shared" si="26"/>
        <v>1</v>
      </c>
      <c r="O266">
        <f t="shared" si="27"/>
        <v>1</v>
      </c>
      <c r="P266">
        <f t="shared" si="28"/>
        <v>25</v>
      </c>
      <c r="Q266">
        <f>VLOOKUP(C266,Locs!A:C,3,0)</f>
        <v>26</v>
      </c>
      <c r="R266">
        <f>VLOOKUP(C266,Locs!A:F,6,0)</f>
        <v>0</v>
      </c>
      <c r="S266" t="s">
        <v>497</v>
      </c>
      <c r="T266">
        <v>31</v>
      </c>
    </row>
    <row r="267" spans="1:20" x14ac:dyDescent="0.45">
      <c r="A267">
        <v>261</v>
      </c>
      <c r="B267" t="str">
        <f t="shared" si="29"/>
        <v>task_id_476.dfy-1</v>
      </c>
      <c r="C267" t="s">
        <v>47</v>
      </c>
      <c r="D267">
        <v>1</v>
      </c>
      <c r="E267">
        <v>-1</v>
      </c>
      <c r="F267">
        <v>9.9071999999999996</v>
      </c>
      <c r="G267">
        <v>0.39290000000000003</v>
      </c>
      <c r="H267">
        <v>9.9038000000000004</v>
      </c>
      <c r="I267">
        <v>-1</v>
      </c>
      <c r="J267">
        <v>-1</v>
      </c>
      <c r="K267">
        <v>-1</v>
      </c>
      <c r="L267">
        <f t="shared" si="24"/>
        <v>0</v>
      </c>
      <c r="M267">
        <f t="shared" si="25"/>
        <v>0</v>
      </c>
      <c r="N267">
        <f t="shared" si="26"/>
        <v>0</v>
      </c>
      <c r="O267">
        <f t="shared" si="27"/>
        <v>0</v>
      </c>
      <c r="P267">
        <f t="shared" si="28"/>
        <v>31</v>
      </c>
      <c r="Q267">
        <f>VLOOKUP(C267,Locs!A:C,3,0)</f>
        <v>54</v>
      </c>
      <c r="R267">
        <f>VLOOKUP(C267,Locs!A:F,6,0)</f>
        <v>2</v>
      </c>
      <c r="S267" t="s">
        <v>498</v>
      </c>
      <c r="T267">
        <v>31</v>
      </c>
    </row>
    <row r="268" spans="1:20" x14ac:dyDescent="0.45">
      <c r="A268">
        <v>262</v>
      </c>
      <c r="B268" t="str">
        <f t="shared" si="29"/>
        <v>task_id_476.dfy-2</v>
      </c>
      <c r="C268" t="s">
        <v>47</v>
      </c>
      <c r="D268">
        <v>2</v>
      </c>
      <c r="E268">
        <v>-1</v>
      </c>
      <c r="F268">
        <v>10.0534</v>
      </c>
      <c r="G268">
        <v>0.69240000000000002</v>
      </c>
      <c r="H268">
        <v>10.050599999999999</v>
      </c>
      <c r="I268">
        <v>-1</v>
      </c>
      <c r="J268">
        <v>-1</v>
      </c>
      <c r="K268">
        <v>-1</v>
      </c>
      <c r="L268">
        <f t="shared" si="24"/>
        <v>0</v>
      </c>
      <c r="M268">
        <f t="shared" si="25"/>
        <v>0</v>
      </c>
      <c r="N268">
        <f t="shared" si="26"/>
        <v>0</v>
      </c>
      <c r="O268">
        <f t="shared" si="27"/>
        <v>0</v>
      </c>
      <c r="P268">
        <f t="shared" si="28"/>
        <v>31</v>
      </c>
      <c r="Q268">
        <f>VLOOKUP(C268,Locs!A:C,3,0)</f>
        <v>54</v>
      </c>
      <c r="R268">
        <f>VLOOKUP(C268,Locs!A:F,6,0)</f>
        <v>2</v>
      </c>
      <c r="S268" t="s">
        <v>969</v>
      </c>
      <c r="T268">
        <v>31</v>
      </c>
    </row>
    <row r="269" spans="1:20" x14ac:dyDescent="0.45">
      <c r="A269">
        <v>263</v>
      </c>
      <c r="B269" t="str">
        <f t="shared" si="29"/>
        <v>task_id_476.dfy-3</v>
      </c>
      <c r="C269" t="s">
        <v>47</v>
      </c>
      <c r="D269">
        <v>3</v>
      </c>
      <c r="E269">
        <v>-1</v>
      </c>
      <c r="F269">
        <v>10.2013</v>
      </c>
      <c r="G269">
        <v>0.49609999999999999</v>
      </c>
      <c r="H269">
        <v>10.1983</v>
      </c>
      <c r="I269">
        <v>-1</v>
      </c>
      <c r="J269">
        <v>-1</v>
      </c>
      <c r="K269">
        <v>-1</v>
      </c>
      <c r="L269">
        <f t="shared" si="24"/>
        <v>0</v>
      </c>
      <c r="M269">
        <f t="shared" si="25"/>
        <v>0</v>
      </c>
      <c r="N269">
        <f t="shared" si="26"/>
        <v>0</v>
      </c>
      <c r="O269">
        <f t="shared" si="27"/>
        <v>0</v>
      </c>
      <c r="P269">
        <f t="shared" si="28"/>
        <v>31</v>
      </c>
      <c r="Q269">
        <f>VLOOKUP(C269,Locs!A:C,3,0)</f>
        <v>54</v>
      </c>
      <c r="R269">
        <f>VLOOKUP(C269,Locs!A:F,6,0)</f>
        <v>2</v>
      </c>
      <c r="S269" t="s">
        <v>970</v>
      </c>
      <c r="T269">
        <v>31</v>
      </c>
    </row>
    <row r="270" spans="1:20" x14ac:dyDescent="0.45">
      <c r="A270">
        <v>264</v>
      </c>
      <c r="B270" t="str">
        <f t="shared" si="29"/>
        <v>task_id_476.dfy-4</v>
      </c>
      <c r="C270" t="s">
        <v>47</v>
      </c>
      <c r="D270">
        <v>4</v>
      </c>
      <c r="E270">
        <v>-1</v>
      </c>
      <c r="F270">
        <v>28.140699999999999</v>
      </c>
      <c r="G270">
        <v>0.3896</v>
      </c>
      <c r="H270">
        <v>28.119399999999999</v>
      </c>
      <c r="I270">
        <v>-1</v>
      </c>
      <c r="J270">
        <v>-1</v>
      </c>
      <c r="K270">
        <v>-1</v>
      </c>
      <c r="L270">
        <f t="shared" si="24"/>
        <v>0</v>
      </c>
      <c r="M270">
        <f t="shared" si="25"/>
        <v>0</v>
      </c>
      <c r="N270">
        <f t="shared" si="26"/>
        <v>0</v>
      </c>
      <c r="O270">
        <f t="shared" si="27"/>
        <v>0</v>
      </c>
      <c r="P270">
        <f t="shared" si="28"/>
        <v>31</v>
      </c>
      <c r="Q270">
        <f>VLOOKUP(C270,Locs!A:C,3,0)</f>
        <v>54</v>
      </c>
      <c r="R270">
        <f>VLOOKUP(C270,Locs!A:F,6,0)</f>
        <v>2</v>
      </c>
      <c r="S270" t="s">
        <v>499</v>
      </c>
      <c r="T270">
        <v>26</v>
      </c>
    </row>
    <row r="271" spans="1:20" x14ac:dyDescent="0.45">
      <c r="A271">
        <v>265</v>
      </c>
      <c r="B271" t="str">
        <f t="shared" si="29"/>
        <v>task_id_476.dfy-5</v>
      </c>
      <c r="C271" t="s">
        <v>47</v>
      </c>
      <c r="D271">
        <v>5</v>
      </c>
      <c r="E271">
        <v>-1</v>
      </c>
      <c r="F271">
        <v>11.437099999999999</v>
      </c>
      <c r="G271">
        <v>0.36199999999999999</v>
      </c>
      <c r="H271">
        <v>11.430400000000001</v>
      </c>
      <c r="I271">
        <v>-1</v>
      </c>
      <c r="J271">
        <v>-1</v>
      </c>
      <c r="K271">
        <v>-1</v>
      </c>
      <c r="L271">
        <f t="shared" si="24"/>
        <v>0</v>
      </c>
      <c r="M271">
        <f t="shared" si="25"/>
        <v>0</v>
      </c>
      <c r="N271">
        <f t="shared" si="26"/>
        <v>0</v>
      </c>
      <c r="O271">
        <f t="shared" si="27"/>
        <v>0</v>
      </c>
      <c r="P271">
        <f t="shared" si="28"/>
        <v>31</v>
      </c>
      <c r="Q271">
        <f>VLOOKUP(C271,Locs!A:C,3,0)</f>
        <v>54</v>
      </c>
      <c r="R271">
        <f>VLOOKUP(C271,Locs!A:F,6,0)</f>
        <v>2</v>
      </c>
      <c r="S271" t="s">
        <v>500</v>
      </c>
      <c r="T271">
        <v>26</v>
      </c>
    </row>
    <row r="272" spans="1:20" x14ac:dyDescent="0.45">
      <c r="A272">
        <v>266</v>
      </c>
      <c r="B272" t="str">
        <f t="shared" si="29"/>
        <v>task_id_477.dfy-1</v>
      </c>
      <c r="C272" t="s">
        <v>48</v>
      </c>
      <c r="D272">
        <v>1</v>
      </c>
      <c r="E272">
        <v>1</v>
      </c>
      <c r="F272">
        <v>9.6821000000000002</v>
      </c>
      <c r="G272">
        <v>2.2625000000000002</v>
      </c>
      <c r="H272">
        <v>9.6593</v>
      </c>
      <c r="I272">
        <v>1</v>
      </c>
      <c r="J272">
        <v>1</v>
      </c>
      <c r="K272">
        <v>1</v>
      </c>
      <c r="L272">
        <f t="shared" si="24"/>
        <v>3</v>
      </c>
      <c r="M272">
        <f t="shared" si="25"/>
        <v>1</v>
      </c>
      <c r="N272">
        <f t="shared" si="26"/>
        <v>1</v>
      </c>
      <c r="O272">
        <f t="shared" si="27"/>
        <v>1</v>
      </c>
      <c r="P272">
        <f t="shared" si="28"/>
        <v>26</v>
      </c>
      <c r="Q272">
        <f>VLOOKUP(C272,Locs!A:C,3,0)</f>
        <v>27</v>
      </c>
      <c r="R272">
        <f>VLOOKUP(C272,Locs!A:F,6,0)</f>
        <v>0</v>
      </c>
      <c r="S272" t="s">
        <v>501</v>
      </c>
      <c r="T272">
        <v>26</v>
      </c>
    </row>
    <row r="273" spans="1:20" x14ac:dyDescent="0.45">
      <c r="A273">
        <v>267</v>
      </c>
      <c r="B273" t="str">
        <f t="shared" si="29"/>
        <v>task_id_477.dfy-2</v>
      </c>
      <c r="C273" t="s">
        <v>48</v>
      </c>
      <c r="D273">
        <v>2</v>
      </c>
      <c r="E273">
        <v>1</v>
      </c>
      <c r="F273">
        <v>9.4940999999999995</v>
      </c>
      <c r="G273">
        <v>2.246</v>
      </c>
      <c r="H273">
        <v>9.4915000000000003</v>
      </c>
      <c r="I273">
        <v>1</v>
      </c>
      <c r="J273">
        <v>1</v>
      </c>
      <c r="K273">
        <v>1</v>
      </c>
      <c r="L273">
        <f t="shared" si="24"/>
        <v>3</v>
      </c>
      <c r="M273">
        <f t="shared" si="25"/>
        <v>1</v>
      </c>
      <c r="N273">
        <f t="shared" si="26"/>
        <v>1</v>
      </c>
      <c r="O273">
        <f t="shared" si="27"/>
        <v>1</v>
      </c>
      <c r="P273">
        <f t="shared" si="28"/>
        <v>26</v>
      </c>
      <c r="Q273">
        <f>VLOOKUP(C273,Locs!A:C,3,0)</f>
        <v>27</v>
      </c>
      <c r="R273">
        <f>VLOOKUP(C273,Locs!A:F,6,0)</f>
        <v>0</v>
      </c>
      <c r="S273" t="s">
        <v>502</v>
      </c>
      <c r="T273">
        <v>51</v>
      </c>
    </row>
    <row r="274" spans="1:20" x14ac:dyDescent="0.45">
      <c r="A274">
        <v>268</v>
      </c>
      <c r="B274" t="str">
        <f t="shared" si="29"/>
        <v>task_id_477.dfy-3</v>
      </c>
      <c r="C274" t="s">
        <v>48</v>
      </c>
      <c r="D274">
        <v>3</v>
      </c>
      <c r="E274">
        <v>1</v>
      </c>
      <c r="F274">
        <v>9.3783999999999992</v>
      </c>
      <c r="G274">
        <v>2.2671000000000001</v>
      </c>
      <c r="H274">
        <v>9.3756000000000004</v>
      </c>
      <c r="I274">
        <v>1</v>
      </c>
      <c r="J274">
        <v>1</v>
      </c>
      <c r="K274">
        <v>1</v>
      </c>
      <c r="L274">
        <f t="shared" si="24"/>
        <v>3</v>
      </c>
      <c r="M274">
        <f t="shared" si="25"/>
        <v>1</v>
      </c>
      <c r="N274">
        <f t="shared" si="26"/>
        <v>1</v>
      </c>
      <c r="O274">
        <f t="shared" si="27"/>
        <v>1</v>
      </c>
      <c r="P274">
        <f t="shared" si="28"/>
        <v>26</v>
      </c>
      <c r="Q274">
        <f>VLOOKUP(C274,Locs!A:C,3,0)</f>
        <v>27</v>
      </c>
      <c r="R274">
        <f>VLOOKUP(C274,Locs!A:F,6,0)</f>
        <v>0</v>
      </c>
      <c r="S274" t="s">
        <v>503</v>
      </c>
      <c r="T274">
        <v>51</v>
      </c>
    </row>
    <row r="275" spans="1:20" x14ac:dyDescent="0.45">
      <c r="A275">
        <v>269</v>
      </c>
      <c r="B275" t="str">
        <f t="shared" si="29"/>
        <v>task_id_555.dfy-1</v>
      </c>
      <c r="C275" t="s">
        <v>49</v>
      </c>
      <c r="D275">
        <v>1</v>
      </c>
      <c r="E275">
        <v>1</v>
      </c>
      <c r="F275">
        <v>14.285500000000001</v>
      </c>
      <c r="G275">
        <v>2.2806999999999999</v>
      </c>
      <c r="H275">
        <v>14.2814</v>
      </c>
      <c r="I275">
        <v>1</v>
      </c>
      <c r="J275">
        <v>1</v>
      </c>
      <c r="K275">
        <v>1</v>
      </c>
      <c r="L275">
        <f t="shared" si="24"/>
        <v>3</v>
      </c>
      <c r="M275">
        <f t="shared" si="25"/>
        <v>1</v>
      </c>
      <c r="N275">
        <f t="shared" si="26"/>
        <v>1</v>
      </c>
      <c r="O275">
        <f t="shared" si="27"/>
        <v>1</v>
      </c>
      <c r="P275">
        <f t="shared" si="28"/>
        <v>51</v>
      </c>
      <c r="Q275">
        <f>VLOOKUP(C275,Locs!A:C,3,0)</f>
        <v>43</v>
      </c>
      <c r="R275">
        <f>VLOOKUP(C275,Locs!A:F,6,0)</f>
        <v>0</v>
      </c>
      <c r="S275" t="s">
        <v>504</v>
      </c>
      <c r="T275">
        <v>51</v>
      </c>
    </row>
    <row r="276" spans="1:20" x14ac:dyDescent="0.45">
      <c r="A276">
        <v>270</v>
      </c>
      <c r="B276" t="str">
        <f t="shared" si="29"/>
        <v>task_id_555.dfy-2</v>
      </c>
      <c r="C276" t="s">
        <v>49</v>
      </c>
      <c r="D276">
        <v>2</v>
      </c>
      <c r="E276">
        <v>1</v>
      </c>
      <c r="F276">
        <v>14.563499999999999</v>
      </c>
      <c r="G276">
        <v>2.2565</v>
      </c>
      <c r="H276">
        <v>14.560499999999999</v>
      </c>
      <c r="I276">
        <v>1</v>
      </c>
      <c r="J276">
        <v>1</v>
      </c>
      <c r="K276">
        <v>1</v>
      </c>
      <c r="L276">
        <f t="shared" si="24"/>
        <v>3</v>
      </c>
      <c r="M276">
        <f t="shared" si="25"/>
        <v>1</v>
      </c>
      <c r="N276">
        <f t="shared" si="26"/>
        <v>1</v>
      </c>
      <c r="O276">
        <f t="shared" si="27"/>
        <v>1</v>
      </c>
      <c r="P276">
        <f t="shared" si="28"/>
        <v>51</v>
      </c>
      <c r="Q276">
        <f>VLOOKUP(C276,Locs!A:C,3,0)</f>
        <v>43</v>
      </c>
      <c r="R276">
        <f>VLOOKUP(C276,Locs!A:F,6,0)</f>
        <v>0</v>
      </c>
      <c r="S276" t="s">
        <v>505</v>
      </c>
      <c r="T276">
        <v>23</v>
      </c>
    </row>
    <row r="277" spans="1:20" x14ac:dyDescent="0.45">
      <c r="A277">
        <v>271</v>
      </c>
      <c r="B277" t="str">
        <f t="shared" si="29"/>
        <v>task_id_555.dfy-3</v>
      </c>
      <c r="C277" t="s">
        <v>49</v>
      </c>
      <c r="D277">
        <v>3</v>
      </c>
      <c r="E277">
        <v>1</v>
      </c>
      <c r="F277">
        <v>14.7262</v>
      </c>
      <c r="G277">
        <v>2.2545000000000002</v>
      </c>
      <c r="H277">
        <v>14.723100000000001</v>
      </c>
      <c r="I277">
        <v>1</v>
      </c>
      <c r="J277">
        <v>1</v>
      </c>
      <c r="K277">
        <v>1</v>
      </c>
      <c r="L277">
        <f t="shared" si="24"/>
        <v>3</v>
      </c>
      <c r="M277">
        <f t="shared" si="25"/>
        <v>1</v>
      </c>
      <c r="N277">
        <f t="shared" si="26"/>
        <v>1</v>
      </c>
      <c r="O277">
        <f t="shared" si="27"/>
        <v>1</v>
      </c>
      <c r="P277">
        <f t="shared" si="28"/>
        <v>51</v>
      </c>
      <c r="Q277">
        <f>VLOOKUP(C277,Locs!A:C,3,0)</f>
        <v>43</v>
      </c>
      <c r="R277">
        <f>VLOOKUP(C277,Locs!A:F,6,0)</f>
        <v>0</v>
      </c>
      <c r="S277" t="s">
        <v>506</v>
      </c>
      <c r="T277">
        <v>23</v>
      </c>
    </row>
    <row r="278" spans="1:20" x14ac:dyDescent="0.45">
      <c r="A278">
        <v>272</v>
      </c>
      <c r="B278" t="str">
        <f t="shared" si="29"/>
        <v>task_id_557.dfy-1</v>
      </c>
      <c r="C278" t="s">
        <v>50</v>
      </c>
      <c r="D278">
        <v>1</v>
      </c>
      <c r="E278">
        <v>1</v>
      </c>
      <c r="F278">
        <v>8.4047999999999998</v>
      </c>
      <c r="G278">
        <v>2.2233999999999998</v>
      </c>
      <c r="H278">
        <v>8.4009</v>
      </c>
      <c r="I278">
        <v>1</v>
      </c>
      <c r="J278">
        <v>1</v>
      </c>
      <c r="K278">
        <v>1</v>
      </c>
      <c r="L278">
        <f t="shared" si="24"/>
        <v>3</v>
      </c>
      <c r="M278">
        <f t="shared" si="25"/>
        <v>1</v>
      </c>
      <c r="N278">
        <f t="shared" si="26"/>
        <v>1</v>
      </c>
      <c r="O278">
        <f t="shared" si="27"/>
        <v>1</v>
      </c>
      <c r="P278">
        <f t="shared" si="28"/>
        <v>23</v>
      </c>
      <c r="Q278">
        <f>VLOOKUP(C278,Locs!A:C,3,0)</f>
        <v>24</v>
      </c>
      <c r="R278">
        <f>VLOOKUP(C278,Locs!A:F,6,0)</f>
        <v>0</v>
      </c>
      <c r="S278" t="s">
        <v>507</v>
      </c>
      <c r="T278">
        <v>23</v>
      </c>
    </row>
    <row r="279" spans="1:20" x14ac:dyDescent="0.45">
      <c r="A279">
        <v>273</v>
      </c>
      <c r="B279" t="str">
        <f t="shared" si="29"/>
        <v>task_id_557.dfy-2</v>
      </c>
      <c r="C279" t="s">
        <v>50</v>
      </c>
      <c r="D279">
        <v>2</v>
      </c>
      <c r="E279">
        <v>1</v>
      </c>
      <c r="F279">
        <v>8.0038</v>
      </c>
      <c r="G279">
        <v>2.2688999999999999</v>
      </c>
      <c r="H279">
        <v>8.0007999999999999</v>
      </c>
      <c r="I279">
        <v>1</v>
      </c>
      <c r="J279">
        <v>1</v>
      </c>
      <c r="K279">
        <v>1</v>
      </c>
      <c r="L279">
        <f t="shared" si="24"/>
        <v>3</v>
      </c>
      <c r="M279">
        <f t="shared" si="25"/>
        <v>1</v>
      </c>
      <c r="N279">
        <f t="shared" si="26"/>
        <v>1</v>
      </c>
      <c r="O279">
        <f t="shared" si="27"/>
        <v>1</v>
      </c>
      <c r="P279">
        <f t="shared" si="28"/>
        <v>23</v>
      </c>
      <c r="Q279">
        <f>VLOOKUP(C279,Locs!A:C,3,0)</f>
        <v>24</v>
      </c>
      <c r="R279">
        <f>VLOOKUP(C279,Locs!A:F,6,0)</f>
        <v>0</v>
      </c>
      <c r="S279" t="s">
        <v>508</v>
      </c>
      <c r="T279">
        <v>35</v>
      </c>
    </row>
    <row r="280" spans="1:20" x14ac:dyDescent="0.45">
      <c r="A280">
        <v>274</v>
      </c>
      <c r="B280" t="str">
        <f t="shared" si="29"/>
        <v>task_id_557.dfy-3</v>
      </c>
      <c r="C280" t="s">
        <v>50</v>
      </c>
      <c r="D280">
        <v>3</v>
      </c>
      <c r="E280">
        <v>1</v>
      </c>
      <c r="F280">
        <v>8.0670000000000002</v>
      </c>
      <c r="G280">
        <v>2.2597</v>
      </c>
      <c r="H280">
        <v>8.0639000000000003</v>
      </c>
      <c r="I280">
        <v>1</v>
      </c>
      <c r="J280">
        <v>1</v>
      </c>
      <c r="K280">
        <v>1</v>
      </c>
      <c r="L280">
        <f t="shared" si="24"/>
        <v>3</v>
      </c>
      <c r="M280">
        <f t="shared" si="25"/>
        <v>1</v>
      </c>
      <c r="N280">
        <f t="shared" si="26"/>
        <v>1</v>
      </c>
      <c r="O280">
        <f t="shared" si="27"/>
        <v>1</v>
      </c>
      <c r="P280">
        <f t="shared" si="28"/>
        <v>23</v>
      </c>
      <c r="Q280">
        <f>VLOOKUP(C280,Locs!A:C,3,0)</f>
        <v>24</v>
      </c>
      <c r="R280">
        <f>VLOOKUP(C280,Locs!A:F,6,0)</f>
        <v>0</v>
      </c>
      <c r="S280" t="s">
        <v>509</v>
      </c>
      <c r="T280">
        <v>30</v>
      </c>
    </row>
    <row r="281" spans="1:20" x14ac:dyDescent="0.45">
      <c r="A281">
        <v>275</v>
      </c>
      <c r="B281" t="str">
        <f t="shared" si="29"/>
        <v>task_id_566.dfy-1</v>
      </c>
      <c r="C281" t="s">
        <v>51</v>
      </c>
      <c r="D281">
        <v>1</v>
      </c>
      <c r="E281">
        <v>0</v>
      </c>
      <c r="F281">
        <v>10.8254</v>
      </c>
      <c r="G281">
        <v>2.2614999999999998</v>
      </c>
      <c r="H281">
        <v>10.8215</v>
      </c>
      <c r="I281">
        <v>0</v>
      </c>
      <c r="J281">
        <v>0</v>
      </c>
      <c r="K281">
        <v>0</v>
      </c>
      <c r="L281">
        <f t="shared" si="24"/>
        <v>2</v>
      </c>
      <c r="M281">
        <f t="shared" si="25"/>
        <v>2</v>
      </c>
      <c r="N281">
        <f t="shared" si="26"/>
        <v>1</v>
      </c>
      <c r="O281">
        <f t="shared" si="27"/>
        <v>1</v>
      </c>
      <c r="P281">
        <f t="shared" si="28"/>
        <v>35</v>
      </c>
      <c r="Q281">
        <f>VLOOKUP(C281,Locs!A:C,3,0)</f>
        <v>28</v>
      </c>
      <c r="R281">
        <f>VLOOKUP(C281,Locs!A:F,6,0)</f>
        <v>0</v>
      </c>
      <c r="S281" t="s">
        <v>510</v>
      </c>
      <c r="T281">
        <v>37</v>
      </c>
    </row>
    <row r="282" spans="1:20" x14ac:dyDescent="0.45">
      <c r="A282">
        <v>276</v>
      </c>
      <c r="B282" t="str">
        <f t="shared" si="29"/>
        <v>task_id_566.dfy-2</v>
      </c>
      <c r="C282" t="s">
        <v>51</v>
      </c>
      <c r="D282">
        <v>2</v>
      </c>
      <c r="E282">
        <v>1</v>
      </c>
      <c r="F282">
        <v>8.6313999999999993</v>
      </c>
      <c r="G282">
        <v>1.2572000000000001</v>
      </c>
      <c r="H282">
        <v>8.6285000000000007</v>
      </c>
      <c r="I282">
        <v>1</v>
      </c>
      <c r="J282">
        <v>1</v>
      </c>
      <c r="K282">
        <v>1</v>
      </c>
      <c r="L282">
        <f t="shared" si="24"/>
        <v>2</v>
      </c>
      <c r="M282">
        <f t="shared" si="25"/>
        <v>2</v>
      </c>
      <c r="N282">
        <f t="shared" si="26"/>
        <v>1</v>
      </c>
      <c r="O282">
        <f t="shared" si="27"/>
        <v>1</v>
      </c>
      <c r="P282">
        <f t="shared" si="28"/>
        <v>30</v>
      </c>
      <c r="Q282">
        <f>VLOOKUP(C282,Locs!A:C,3,0)</f>
        <v>28</v>
      </c>
      <c r="R282">
        <f>VLOOKUP(C282,Locs!A:F,6,0)</f>
        <v>0</v>
      </c>
      <c r="S282" t="s">
        <v>511</v>
      </c>
      <c r="T282">
        <v>23</v>
      </c>
    </row>
    <row r="283" spans="1:20" x14ac:dyDescent="0.45">
      <c r="A283">
        <v>277</v>
      </c>
      <c r="B283" t="str">
        <f t="shared" si="29"/>
        <v>task_id_566.dfy-3</v>
      </c>
      <c r="C283" t="s">
        <v>51</v>
      </c>
      <c r="D283">
        <v>3</v>
      </c>
      <c r="E283">
        <v>1</v>
      </c>
      <c r="F283">
        <v>10.1286</v>
      </c>
      <c r="G283">
        <v>2.2263000000000002</v>
      </c>
      <c r="H283">
        <v>10.1259</v>
      </c>
      <c r="I283">
        <v>1</v>
      </c>
      <c r="J283">
        <v>1</v>
      </c>
      <c r="K283">
        <v>1</v>
      </c>
      <c r="L283">
        <f t="shared" si="24"/>
        <v>2</v>
      </c>
      <c r="M283">
        <f t="shared" si="25"/>
        <v>2</v>
      </c>
      <c r="N283">
        <f t="shared" si="26"/>
        <v>1</v>
      </c>
      <c r="O283">
        <f t="shared" si="27"/>
        <v>1</v>
      </c>
      <c r="P283">
        <f t="shared" si="28"/>
        <v>37</v>
      </c>
      <c r="Q283">
        <f>VLOOKUP(C283,Locs!A:C,3,0)</f>
        <v>28</v>
      </c>
      <c r="R283">
        <f>VLOOKUP(C283,Locs!A:F,6,0)</f>
        <v>0</v>
      </c>
      <c r="S283" t="s">
        <v>512</v>
      </c>
      <c r="T283">
        <v>22</v>
      </c>
    </row>
    <row r="284" spans="1:20" x14ac:dyDescent="0.45">
      <c r="A284">
        <v>278</v>
      </c>
      <c r="B284" t="str">
        <f t="shared" si="29"/>
        <v>task_id_567.dfy-1</v>
      </c>
      <c r="C284" t="s">
        <v>52</v>
      </c>
      <c r="D284">
        <v>1</v>
      </c>
      <c r="E284">
        <v>0</v>
      </c>
      <c r="F284">
        <v>7.9478999999999997</v>
      </c>
      <c r="G284">
        <v>1.3415999999999999</v>
      </c>
      <c r="H284">
        <v>7.9436999999999998</v>
      </c>
      <c r="I284">
        <v>1</v>
      </c>
      <c r="J284">
        <v>0</v>
      </c>
      <c r="K284">
        <v>0</v>
      </c>
      <c r="L284">
        <f t="shared" si="24"/>
        <v>0</v>
      </c>
      <c r="M284">
        <f t="shared" si="25"/>
        <v>0</v>
      </c>
      <c r="N284">
        <f t="shared" si="26"/>
        <v>0</v>
      </c>
      <c r="O284">
        <f t="shared" si="27"/>
        <v>0</v>
      </c>
      <c r="P284">
        <f t="shared" si="28"/>
        <v>23</v>
      </c>
      <c r="Q284">
        <f>VLOOKUP(C284,Locs!A:C,3,0)</f>
        <v>23</v>
      </c>
      <c r="R284">
        <f>VLOOKUP(C284,Locs!A:F,6,0)</f>
        <v>1</v>
      </c>
      <c r="S284" t="s">
        <v>513</v>
      </c>
      <c r="T284">
        <v>22</v>
      </c>
    </row>
    <row r="285" spans="1:20" x14ac:dyDescent="0.45">
      <c r="A285">
        <v>279</v>
      </c>
      <c r="B285" t="str">
        <f t="shared" si="29"/>
        <v>task_id_567.dfy-2</v>
      </c>
      <c r="C285" t="s">
        <v>52</v>
      </c>
      <c r="D285">
        <v>2</v>
      </c>
      <c r="E285">
        <v>0</v>
      </c>
      <c r="F285">
        <v>7.4035000000000002</v>
      </c>
      <c r="G285">
        <v>1.367</v>
      </c>
      <c r="H285">
        <v>7.4009</v>
      </c>
      <c r="I285">
        <v>1</v>
      </c>
      <c r="J285">
        <v>0</v>
      </c>
      <c r="K285">
        <v>0</v>
      </c>
      <c r="L285">
        <f t="shared" si="24"/>
        <v>0</v>
      </c>
      <c r="M285">
        <f t="shared" si="25"/>
        <v>0</v>
      </c>
      <c r="N285">
        <f t="shared" si="26"/>
        <v>0</v>
      </c>
      <c r="O285">
        <f t="shared" si="27"/>
        <v>0</v>
      </c>
      <c r="P285">
        <f t="shared" si="28"/>
        <v>22</v>
      </c>
      <c r="Q285">
        <f>VLOOKUP(C285,Locs!A:C,3,0)</f>
        <v>23</v>
      </c>
      <c r="R285">
        <f>VLOOKUP(C285,Locs!A:F,6,0)</f>
        <v>1</v>
      </c>
      <c r="S285" t="s">
        <v>981</v>
      </c>
      <c r="T285">
        <v>23</v>
      </c>
    </row>
    <row r="286" spans="1:20" x14ac:dyDescent="0.45">
      <c r="A286">
        <v>280</v>
      </c>
      <c r="B286" t="str">
        <f t="shared" si="29"/>
        <v>task_id_567.dfy-3</v>
      </c>
      <c r="C286" t="s">
        <v>52</v>
      </c>
      <c r="D286">
        <v>3</v>
      </c>
      <c r="E286">
        <v>0</v>
      </c>
      <c r="F286">
        <v>7.5533999999999999</v>
      </c>
      <c r="G286">
        <v>1.3046</v>
      </c>
      <c r="H286">
        <v>7.5507999999999997</v>
      </c>
      <c r="I286">
        <v>1</v>
      </c>
      <c r="J286">
        <v>0</v>
      </c>
      <c r="K286">
        <v>0</v>
      </c>
      <c r="L286">
        <f t="shared" si="24"/>
        <v>0</v>
      </c>
      <c r="M286">
        <f t="shared" si="25"/>
        <v>0</v>
      </c>
      <c r="N286">
        <f t="shared" si="26"/>
        <v>0</v>
      </c>
      <c r="O286">
        <f t="shared" si="27"/>
        <v>0</v>
      </c>
      <c r="P286">
        <f t="shared" si="28"/>
        <v>22</v>
      </c>
      <c r="Q286">
        <f>VLOOKUP(C286,Locs!A:C,3,0)</f>
        <v>23</v>
      </c>
      <c r="R286">
        <f>VLOOKUP(C286,Locs!A:F,6,0)</f>
        <v>1</v>
      </c>
      <c r="S286" t="s">
        <v>982</v>
      </c>
      <c r="T286">
        <v>22</v>
      </c>
    </row>
    <row r="287" spans="1:20" x14ac:dyDescent="0.45">
      <c r="A287">
        <v>281</v>
      </c>
      <c r="B287" t="str">
        <f t="shared" si="29"/>
        <v>task_id_567.dfy-4</v>
      </c>
      <c r="C287" t="s">
        <v>52</v>
      </c>
      <c r="D287">
        <v>4</v>
      </c>
      <c r="E287">
        <v>0</v>
      </c>
      <c r="F287">
        <v>8.8861000000000008</v>
      </c>
      <c r="G287">
        <v>1.1816</v>
      </c>
      <c r="H287">
        <v>8.8825000000000003</v>
      </c>
      <c r="I287">
        <v>1</v>
      </c>
      <c r="J287">
        <v>0</v>
      </c>
      <c r="K287">
        <v>0</v>
      </c>
      <c r="L287">
        <f t="shared" si="24"/>
        <v>0</v>
      </c>
      <c r="M287">
        <f t="shared" si="25"/>
        <v>0</v>
      </c>
      <c r="N287">
        <f t="shared" si="26"/>
        <v>0</v>
      </c>
      <c r="O287">
        <f t="shared" si="27"/>
        <v>0</v>
      </c>
      <c r="P287">
        <f t="shared" si="28"/>
        <v>23</v>
      </c>
      <c r="Q287">
        <f>VLOOKUP(C287,Locs!A:C,3,0)</f>
        <v>23</v>
      </c>
      <c r="R287">
        <f>VLOOKUP(C287,Locs!A:F,6,0)</f>
        <v>1</v>
      </c>
      <c r="S287" t="s">
        <v>514</v>
      </c>
      <c r="T287">
        <v>27</v>
      </c>
    </row>
    <row r="288" spans="1:20" x14ac:dyDescent="0.45">
      <c r="A288">
        <v>282</v>
      </c>
      <c r="B288" t="str">
        <f t="shared" si="29"/>
        <v>task_id_567.dfy-5</v>
      </c>
      <c r="C288" t="s">
        <v>52</v>
      </c>
      <c r="D288">
        <v>5</v>
      </c>
      <c r="E288">
        <v>0</v>
      </c>
      <c r="F288">
        <v>8.0921000000000003</v>
      </c>
      <c r="G288">
        <v>1.2396</v>
      </c>
      <c r="H288">
        <v>8.0898000000000003</v>
      </c>
      <c r="I288">
        <v>0</v>
      </c>
      <c r="J288">
        <v>0</v>
      </c>
      <c r="K288">
        <v>0</v>
      </c>
      <c r="L288">
        <f t="shared" si="24"/>
        <v>0</v>
      </c>
      <c r="M288">
        <f t="shared" si="25"/>
        <v>0</v>
      </c>
      <c r="N288">
        <f t="shared" si="26"/>
        <v>0</v>
      </c>
      <c r="O288">
        <f t="shared" si="27"/>
        <v>0</v>
      </c>
      <c r="P288">
        <f t="shared" si="28"/>
        <v>22</v>
      </c>
      <c r="Q288">
        <f>VLOOKUP(C288,Locs!A:C,3,0)</f>
        <v>23</v>
      </c>
      <c r="R288">
        <f>VLOOKUP(C288,Locs!A:F,6,0)</f>
        <v>1</v>
      </c>
      <c r="S288" t="s">
        <v>515</v>
      </c>
      <c r="T288">
        <v>26</v>
      </c>
    </row>
    <row r="289" spans="1:20" x14ac:dyDescent="0.45">
      <c r="A289">
        <v>283</v>
      </c>
      <c r="B289" t="str">
        <f t="shared" si="29"/>
        <v>task_id_572.dfy-1</v>
      </c>
      <c r="C289" t="s">
        <v>53</v>
      </c>
      <c r="D289">
        <v>1</v>
      </c>
      <c r="E289">
        <v>0</v>
      </c>
      <c r="F289">
        <v>11.7186</v>
      </c>
      <c r="G289">
        <v>1.3603000000000001</v>
      </c>
      <c r="H289">
        <v>11.7151</v>
      </c>
      <c r="I289">
        <v>0</v>
      </c>
      <c r="J289">
        <v>0</v>
      </c>
      <c r="K289">
        <v>0</v>
      </c>
      <c r="L289">
        <f t="shared" si="24"/>
        <v>0</v>
      </c>
      <c r="M289">
        <f t="shared" si="25"/>
        <v>0</v>
      </c>
      <c r="N289">
        <f t="shared" si="26"/>
        <v>0</v>
      </c>
      <c r="O289">
        <f t="shared" si="27"/>
        <v>0</v>
      </c>
      <c r="P289">
        <f t="shared" si="28"/>
        <v>27</v>
      </c>
      <c r="Q289">
        <f>VLOOKUP(C289,Locs!A:C,3,0)</f>
        <v>37</v>
      </c>
      <c r="R289">
        <f>VLOOKUP(C289,Locs!A:F,6,0)</f>
        <v>2</v>
      </c>
      <c r="S289" t="s">
        <v>516</v>
      </c>
      <c r="T289">
        <v>26</v>
      </c>
    </row>
    <row r="290" spans="1:20" x14ac:dyDescent="0.45">
      <c r="A290">
        <v>284</v>
      </c>
      <c r="B290" t="str">
        <f t="shared" si="29"/>
        <v>task_id_572.dfy-2</v>
      </c>
      <c r="C290" t="s">
        <v>53</v>
      </c>
      <c r="D290">
        <v>2</v>
      </c>
      <c r="E290">
        <v>0</v>
      </c>
      <c r="F290">
        <v>10.0144</v>
      </c>
      <c r="G290">
        <v>1.3313999999999999</v>
      </c>
      <c r="H290">
        <v>10.0115</v>
      </c>
      <c r="I290">
        <v>0</v>
      </c>
      <c r="J290">
        <v>0</v>
      </c>
      <c r="K290">
        <v>0</v>
      </c>
      <c r="L290">
        <f t="shared" si="24"/>
        <v>0</v>
      </c>
      <c r="M290">
        <f t="shared" si="25"/>
        <v>0</v>
      </c>
      <c r="N290">
        <f t="shared" si="26"/>
        <v>0</v>
      </c>
      <c r="O290">
        <f t="shared" si="27"/>
        <v>0</v>
      </c>
      <c r="P290">
        <f t="shared" si="28"/>
        <v>26</v>
      </c>
      <c r="Q290">
        <f>VLOOKUP(C290,Locs!A:C,3,0)</f>
        <v>37</v>
      </c>
      <c r="R290">
        <f>VLOOKUP(C290,Locs!A:F,6,0)</f>
        <v>2</v>
      </c>
      <c r="S290" t="s">
        <v>830</v>
      </c>
      <c r="T290">
        <v>26</v>
      </c>
    </row>
    <row r="291" spans="1:20" x14ac:dyDescent="0.45">
      <c r="A291">
        <v>285</v>
      </c>
      <c r="B291" t="str">
        <f t="shared" si="29"/>
        <v>task_id_572.dfy-3</v>
      </c>
      <c r="C291" t="s">
        <v>53</v>
      </c>
      <c r="D291">
        <v>3</v>
      </c>
      <c r="E291">
        <v>0</v>
      </c>
      <c r="F291">
        <v>11.0204</v>
      </c>
      <c r="G291">
        <v>1.4198999999999999</v>
      </c>
      <c r="H291">
        <v>11.017200000000001</v>
      </c>
      <c r="I291">
        <v>1</v>
      </c>
      <c r="J291">
        <v>0</v>
      </c>
      <c r="K291">
        <v>0</v>
      </c>
      <c r="L291">
        <f t="shared" si="24"/>
        <v>0</v>
      </c>
      <c r="M291">
        <f t="shared" si="25"/>
        <v>0</v>
      </c>
      <c r="N291">
        <f t="shared" si="26"/>
        <v>0</v>
      </c>
      <c r="O291">
        <f t="shared" si="27"/>
        <v>0</v>
      </c>
      <c r="P291">
        <f t="shared" si="28"/>
        <v>26</v>
      </c>
      <c r="Q291">
        <f>VLOOKUP(C291,Locs!A:C,3,0)</f>
        <v>37</v>
      </c>
      <c r="R291">
        <f>VLOOKUP(C291,Locs!A:F,6,0)</f>
        <v>2</v>
      </c>
      <c r="S291" t="s">
        <v>831</v>
      </c>
      <c r="T291">
        <v>26</v>
      </c>
    </row>
    <row r="292" spans="1:20" x14ac:dyDescent="0.45">
      <c r="A292">
        <v>286</v>
      </c>
      <c r="B292" t="str">
        <f t="shared" si="29"/>
        <v>task_id_572.dfy-4</v>
      </c>
      <c r="C292" t="s">
        <v>53</v>
      </c>
      <c r="D292">
        <v>4</v>
      </c>
      <c r="E292">
        <v>0</v>
      </c>
      <c r="F292">
        <v>12.7089</v>
      </c>
      <c r="G292">
        <v>1.2281</v>
      </c>
      <c r="H292">
        <v>12.6821</v>
      </c>
      <c r="I292">
        <v>1</v>
      </c>
      <c r="J292">
        <v>0</v>
      </c>
      <c r="K292">
        <v>0</v>
      </c>
      <c r="L292">
        <f t="shared" si="24"/>
        <v>0</v>
      </c>
      <c r="M292">
        <f t="shared" si="25"/>
        <v>0</v>
      </c>
      <c r="N292">
        <f t="shared" si="26"/>
        <v>0</v>
      </c>
      <c r="O292">
        <f t="shared" si="27"/>
        <v>0</v>
      </c>
      <c r="P292">
        <f t="shared" si="28"/>
        <v>26</v>
      </c>
      <c r="Q292">
        <f>VLOOKUP(C292,Locs!A:C,3,0)</f>
        <v>37</v>
      </c>
      <c r="R292">
        <f>VLOOKUP(C292,Locs!A:F,6,0)</f>
        <v>2</v>
      </c>
      <c r="S292" t="s">
        <v>517</v>
      </c>
      <c r="T292">
        <v>38</v>
      </c>
    </row>
    <row r="293" spans="1:20" x14ac:dyDescent="0.45">
      <c r="A293">
        <v>287</v>
      </c>
      <c r="B293" t="str">
        <f t="shared" si="29"/>
        <v>task_id_572.dfy-5</v>
      </c>
      <c r="C293" t="s">
        <v>53</v>
      </c>
      <c r="D293">
        <v>5</v>
      </c>
      <c r="E293">
        <v>0</v>
      </c>
      <c r="F293">
        <v>12.0855</v>
      </c>
      <c r="G293">
        <v>1.4031</v>
      </c>
      <c r="H293">
        <v>12.078200000000001</v>
      </c>
      <c r="I293">
        <v>1</v>
      </c>
      <c r="J293">
        <v>0</v>
      </c>
      <c r="K293">
        <v>0</v>
      </c>
      <c r="L293">
        <f t="shared" si="24"/>
        <v>0</v>
      </c>
      <c r="M293">
        <f t="shared" si="25"/>
        <v>0</v>
      </c>
      <c r="N293">
        <f t="shared" si="26"/>
        <v>0</v>
      </c>
      <c r="O293">
        <f t="shared" si="27"/>
        <v>0</v>
      </c>
      <c r="P293">
        <f t="shared" si="28"/>
        <v>26</v>
      </c>
      <c r="Q293">
        <f>VLOOKUP(C293,Locs!A:C,3,0)</f>
        <v>37</v>
      </c>
      <c r="R293">
        <f>VLOOKUP(C293,Locs!A:F,6,0)</f>
        <v>2</v>
      </c>
      <c r="S293" t="s">
        <v>518</v>
      </c>
      <c r="T293">
        <v>65</v>
      </c>
    </row>
    <row r="294" spans="1:20" x14ac:dyDescent="0.45">
      <c r="A294">
        <v>288</v>
      </c>
      <c r="B294" t="str">
        <f t="shared" si="29"/>
        <v>task_id_573.dfy-1</v>
      </c>
      <c r="C294" t="s">
        <v>54</v>
      </c>
      <c r="D294">
        <v>1</v>
      </c>
      <c r="E294">
        <v>0</v>
      </c>
      <c r="F294">
        <v>12.1762</v>
      </c>
      <c r="G294">
        <v>1.7068000000000001</v>
      </c>
      <c r="H294">
        <v>12.1556</v>
      </c>
      <c r="I294">
        <v>-1</v>
      </c>
      <c r="J294">
        <v>0</v>
      </c>
      <c r="K294">
        <v>0</v>
      </c>
      <c r="L294">
        <f t="shared" si="24"/>
        <v>0</v>
      </c>
      <c r="M294">
        <f t="shared" si="25"/>
        <v>0</v>
      </c>
      <c r="N294">
        <f t="shared" si="26"/>
        <v>0</v>
      </c>
      <c r="O294">
        <f t="shared" si="27"/>
        <v>0</v>
      </c>
      <c r="P294">
        <f t="shared" si="28"/>
        <v>38</v>
      </c>
      <c r="Q294">
        <f>VLOOKUP(C294,Locs!A:C,3,0)</f>
        <v>56</v>
      </c>
      <c r="R294">
        <f>VLOOKUP(C294,Locs!A:F,6,0)</f>
        <v>8</v>
      </c>
      <c r="S294" t="s">
        <v>519</v>
      </c>
      <c r="T294">
        <v>83</v>
      </c>
    </row>
    <row r="295" spans="1:20" x14ac:dyDescent="0.45">
      <c r="A295">
        <v>289</v>
      </c>
      <c r="B295" t="str">
        <f t="shared" si="29"/>
        <v>task_id_573.dfy-2</v>
      </c>
      <c r="C295" t="s">
        <v>54</v>
      </c>
      <c r="D295">
        <v>2</v>
      </c>
      <c r="E295">
        <v>0</v>
      </c>
      <c r="F295">
        <v>21.446200000000001</v>
      </c>
      <c r="G295">
        <v>63.841099999999997</v>
      </c>
      <c r="H295">
        <v>21.444800000000001</v>
      </c>
      <c r="I295">
        <v>-1</v>
      </c>
      <c r="J295">
        <v>0</v>
      </c>
      <c r="K295">
        <v>0</v>
      </c>
      <c r="L295">
        <f t="shared" si="24"/>
        <v>0</v>
      </c>
      <c r="M295">
        <f t="shared" si="25"/>
        <v>0</v>
      </c>
      <c r="N295">
        <f t="shared" si="26"/>
        <v>0</v>
      </c>
      <c r="O295">
        <f t="shared" si="27"/>
        <v>0</v>
      </c>
      <c r="P295">
        <f t="shared" si="28"/>
        <v>65</v>
      </c>
      <c r="Q295">
        <f>VLOOKUP(C295,Locs!A:C,3,0)</f>
        <v>56</v>
      </c>
      <c r="R295">
        <f>VLOOKUP(C295,Locs!A:F,6,0)</f>
        <v>8</v>
      </c>
      <c r="S295" t="s">
        <v>834</v>
      </c>
      <c r="T295">
        <v>48</v>
      </c>
    </row>
    <row r="296" spans="1:20" x14ac:dyDescent="0.45">
      <c r="A296">
        <v>290</v>
      </c>
      <c r="B296" t="str">
        <f t="shared" si="29"/>
        <v>task_id_573.dfy-3</v>
      </c>
      <c r="C296" t="s">
        <v>54</v>
      </c>
      <c r="D296">
        <v>3</v>
      </c>
      <c r="E296">
        <v>-1</v>
      </c>
      <c r="F296">
        <v>22.529</v>
      </c>
      <c r="G296">
        <v>0.60170000000000001</v>
      </c>
      <c r="H296">
        <v>22.526499999999999</v>
      </c>
      <c r="I296">
        <v>-1</v>
      </c>
      <c r="J296">
        <v>-1</v>
      </c>
      <c r="K296">
        <v>-1</v>
      </c>
      <c r="L296">
        <f t="shared" si="24"/>
        <v>0</v>
      </c>
      <c r="M296">
        <f t="shared" si="25"/>
        <v>0</v>
      </c>
      <c r="N296">
        <f t="shared" si="26"/>
        <v>0</v>
      </c>
      <c r="O296">
        <f t="shared" si="27"/>
        <v>0</v>
      </c>
      <c r="P296">
        <f t="shared" si="28"/>
        <v>83</v>
      </c>
      <c r="Q296">
        <f>VLOOKUP(C296,Locs!A:C,3,0)</f>
        <v>56</v>
      </c>
      <c r="R296">
        <f>VLOOKUP(C296,Locs!A:F,6,0)</f>
        <v>8</v>
      </c>
      <c r="S296" t="s">
        <v>835</v>
      </c>
      <c r="T296">
        <v>62</v>
      </c>
    </row>
    <row r="297" spans="1:20" x14ac:dyDescent="0.45">
      <c r="A297">
        <v>291</v>
      </c>
      <c r="B297" t="str">
        <f t="shared" si="29"/>
        <v>task_id_573.dfy-4</v>
      </c>
      <c r="C297" t="s">
        <v>54</v>
      </c>
      <c r="D297">
        <v>4</v>
      </c>
      <c r="E297">
        <v>0</v>
      </c>
      <c r="F297">
        <v>18.604199999999999</v>
      </c>
      <c r="G297">
        <v>2.3214000000000001</v>
      </c>
      <c r="H297">
        <v>18.600100000000001</v>
      </c>
      <c r="I297">
        <v>-1</v>
      </c>
      <c r="J297">
        <v>0</v>
      </c>
      <c r="K297">
        <v>0</v>
      </c>
      <c r="L297">
        <f t="shared" si="24"/>
        <v>0</v>
      </c>
      <c r="M297">
        <f t="shared" si="25"/>
        <v>0</v>
      </c>
      <c r="N297">
        <f t="shared" si="26"/>
        <v>0</v>
      </c>
      <c r="O297">
        <f t="shared" si="27"/>
        <v>0</v>
      </c>
      <c r="P297">
        <f t="shared" si="28"/>
        <v>48</v>
      </c>
      <c r="Q297">
        <f>VLOOKUP(C297,Locs!A:C,3,0)</f>
        <v>56</v>
      </c>
      <c r="R297">
        <f>VLOOKUP(C297,Locs!A:F,6,0)</f>
        <v>8</v>
      </c>
      <c r="S297" t="s">
        <v>520</v>
      </c>
      <c r="T297">
        <v>29</v>
      </c>
    </row>
    <row r="298" spans="1:20" x14ac:dyDescent="0.45">
      <c r="A298">
        <v>292</v>
      </c>
      <c r="B298" t="str">
        <f t="shared" si="29"/>
        <v>task_id_573.dfy-5</v>
      </c>
      <c r="C298" t="s">
        <v>54</v>
      </c>
      <c r="D298">
        <v>5</v>
      </c>
      <c r="E298">
        <v>0</v>
      </c>
      <c r="F298">
        <v>22.1356</v>
      </c>
      <c r="G298">
        <v>2.2972999999999999</v>
      </c>
      <c r="H298">
        <v>22.1327</v>
      </c>
      <c r="I298">
        <v>-1</v>
      </c>
      <c r="J298">
        <v>0</v>
      </c>
      <c r="K298">
        <v>0</v>
      </c>
      <c r="L298">
        <f t="shared" si="24"/>
        <v>0</v>
      </c>
      <c r="M298">
        <f t="shared" si="25"/>
        <v>0</v>
      </c>
      <c r="N298">
        <f t="shared" si="26"/>
        <v>0</v>
      </c>
      <c r="O298">
        <f t="shared" si="27"/>
        <v>0</v>
      </c>
      <c r="P298">
        <f t="shared" si="28"/>
        <v>62</v>
      </c>
      <c r="Q298">
        <f>VLOOKUP(C298,Locs!A:C,3,0)</f>
        <v>56</v>
      </c>
      <c r="R298">
        <f>VLOOKUP(C298,Locs!A:F,6,0)</f>
        <v>8</v>
      </c>
      <c r="S298" t="s">
        <v>521</v>
      </c>
      <c r="T298">
        <v>29</v>
      </c>
    </row>
    <row r="299" spans="1:20" x14ac:dyDescent="0.45">
      <c r="A299">
        <v>293</v>
      </c>
      <c r="B299" t="str">
        <f t="shared" si="29"/>
        <v>task_id_576.dfy-1</v>
      </c>
      <c r="C299" t="s">
        <v>55</v>
      </c>
      <c r="D299">
        <v>1</v>
      </c>
      <c r="E299">
        <v>0</v>
      </c>
      <c r="F299">
        <v>11.7806</v>
      </c>
      <c r="G299">
        <v>0.75590000000000002</v>
      </c>
      <c r="H299">
        <v>11.7776</v>
      </c>
      <c r="I299">
        <v>1</v>
      </c>
      <c r="J299">
        <v>0</v>
      </c>
      <c r="K299">
        <v>0</v>
      </c>
      <c r="L299">
        <f t="shared" si="24"/>
        <v>0</v>
      </c>
      <c r="M299">
        <f t="shared" si="25"/>
        <v>0</v>
      </c>
      <c r="N299">
        <f t="shared" si="26"/>
        <v>0</v>
      </c>
      <c r="O299">
        <f t="shared" si="27"/>
        <v>0</v>
      </c>
      <c r="P299">
        <f t="shared" si="28"/>
        <v>29</v>
      </c>
      <c r="Q299">
        <f>VLOOKUP(C299,Locs!A:C,3,0)</f>
        <v>34</v>
      </c>
      <c r="R299">
        <f>VLOOKUP(C299,Locs!A:F,6,0)</f>
        <v>5</v>
      </c>
      <c r="S299" t="s">
        <v>522</v>
      </c>
      <c r="T299">
        <v>29</v>
      </c>
    </row>
    <row r="300" spans="1:20" x14ac:dyDescent="0.45">
      <c r="A300">
        <v>294</v>
      </c>
      <c r="B300" t="str">
        <f t="shared" si="29"/>
        <v>task_id_576.dfy-2</v>
      </c>
      <c r="C300" t="s">
        <v>55</v>
      </c>
      <c r="D300">
        <v>2</v>
      </c>
      <c r="E300">
        <v>0</v>
      </c>
      <c r="F300">
        <v>11.5298</v>
      </c>
      <c r="G300">
        <v>1.2007000000000001</v>
      </c>
      <c r="H300">
        <v>11.527699999999999</v>
      </c>
      <c r="I300">
        <v>1</v>
      </c>
      <c r="J300">
        <v>0</v>
      </c>
      <c r="K300">
        <v>0</v>
      </c>
      <c r="L300">
        <f t="shared" si="24"/>
        <v>0</v>
      </c>
      <c r="M300">
        <f t="shared" si="25"/>
        <v>0</v>
      </c>
      <c r="N300">
        <f t="shared" si="26"/>
        <v>0</v>
      </c>
      <c r="O300">
        <f t="shared" si="27"/>
        <v>0</v>
      </c>
      <c r="P300">
        <f t="shared" si="28"/>
        <v>29</v>
      </c>
      <c r="Q300">
        <f>VLOOKUP(C300,Locs!A:C,3,0)</f>
        <v>34</v>
      </c>
      <c r="R300">
        <f>VLOOKUP(C300,Locs!A:F,6,0)</f>
        <v>5</v>
      </c>
      <c r="S300" t="s">
        <v>841</v>
      </c>
      <c r="T300">
        <v>29</v>
      </c>
    </row>
    <row r="301" spans="1:20" x14ac:dyDescent="0.45">
      <c r="A301">
        <v>295</v>
      </c>
      <c r="B301" t="str">
        <f t="shared" si="29"/>
        <v>task_id_576.dfy-3</v>
      </c>
      <c r="C301" t="s">
        <v>55</v>
      </c>
      <c r="D301">
        <v>3</v>
      </c>
      <c r="E301">
        <v>0</v>
      </c>
      <c r="F301">
        <v>11.317299999999999</v>
      </c>
      <c r="G301">
        <v>1.2472000000000001</v>
      </c>
      <c r="H301">
        <v>11.3148</v>
      </c>
      <c r="I301">
        <v>1</v>
      </c>
      <c r="J301">
        <v>0</v>
      </c>
      <c r="K301">
        <v>0</v>
      </c>
      <c r="L301">
        <f t="shared" si="24"/>
        <v>0</v>
      </c>
      <c r="M301">
        <f t="shared" si="25"/>
        <v>0</v>
      </c>
      <c r="N301">
        <f t="shared" si="26"/>
        <v>0</v>
      </c>
      <c r="O301">
        <f t="shared" si="27"/>
        <v>0</v>
      </c>
      <c r="P301">
        <f t="shared" si="28"/>
        <v>29</v>
      </c>
      <c r="Q301">
        <f>VLOOKUP(C301,Locs!A:C,3,0)</f>
        <v>34</v>
      </c>
      <c r="R301">
        <f>VLOOKUP(C301,Locs!A:F,6,0)</f>
        <v>5</v>
      </c>
      <c r="S301" t="s">
        <v>842</v>
      </c>
      <c r="T301">
        <v>29</v>
      </c>
    </row>
    <row r="302" spans="1:20" x14ac:dyDescent="0.45">
      <c r="A302">
        <v>296</v>
      </c>
      <c r="B302" t="str">
        <f t="shared" si="29"/>
        <v>task_id_576.dfy-4</v>
      </c>
      <c r="C302" t="s">
        <v>55</v>
      </c>
      <c r="D302">
        <v>4</v>
      </c>
      <c r="E302">
        <v>0</v>
      </c>
      <c r="F302">
        <v>12.0489</v>
      </c>
      <c r="G302">
        <v>1.198</v>
      </c>
      <c r="H302">
        <v>12.0457</v>
      </c>
      <c r="I302">
        <v>1</v>
      </c>
      <c r="J302">
        <v>0</v>
      </c>
      <c r="K302">
        <v>0</v>
      </c>
      <c r="L302">
        <f t="shared" si="24"/>
        <v>0</v>
      </c>
      <c r="M302">
        <f t="shared" si="25"/>
        <v>0</v>
      </c>
      <c r="N302">
        <f t="shared" si="26"/>
        <v>0</v>
      </c>
      <c r="O302">
        <f t="shared" si="27"/>
        <v>0</v>
      </c>
      <c r="P302">
        <f t="shared" si="28"/>
        <v>29</v>
      </c>
      <c r="Q302">
        <f>VLOOKUP(C302,Locs!A:C,3,0)</f>
        <v>34</v>
      </c>
      <c r="R302">
        <f>VLOOKUP(C302,Locs!A:F,6,0)</f>
        <v>5</v>
      </c>
      <c r="S302" t="s">
        <v>523</v>
      </c>
      <c r="T302">
        <v>20</v>
      </c>
    </row>
    <row r="303" spans="1:20" x14ac:dyDescent="0.45">
      <c r="A303">
        <v>297</v>
      </c>
      <c r="B303" t="str">
        <f t="shared" si="29"/>
        <v>task_id_576.dfy-5</v>
      </c>
      <c r="C303" t="s">
        <v>55</v>
      </c>
      <c r="D303">
        <v>5</v>
      </c>
      <c r="E303">
        <v>0</v>
      </c>
      <c r="F303">
        <v>11.827</v>
      </c>
      <c r="G303">
        <v>1.1959</v>
      </c>
      <c r="H303">
        <v>11.8245</v>
      </c>
      <c r="I303">
        <v>1</v>
      </c>
      <c r="J303">
        <v>0</v>
      </c>
      <c r="K303">
        <v>0</v>
      </c>
      <c r="L303">
        <f t="shared" si="24"/>
        <v>0</v>
      </c>
      <c r="M303">
        <f t="shared" si="25"/>
        <v>0</v>
      </c>
      <c r="N303">
        <f t="shared" si="26"/>
        <v>0</v>
      </c>
      <c r="O303">
        <f t="shared" si="27"/>
        <v>0</v>
      </c>
      <c r="P303">
        <f t="shared" si="28"/>
        <v>29</v>
      </c>
      <c r="Q303">
        <f>VLOOKUP(C303,Locs!A:C,3,0)</f>
        <v>34</v>
      </c>
      <c r="R303">
        <f>VLOOKUP(C303,Locs!A:F,6,0)</f>
        <v>5</v>
      </c>
      <c r="S303" t="s">
        <v>524</v>
      </c>
      <c r="T303">
        <v>20</v>
      </c>
    </row>
    <row r="304" spans="1:20" x14ac:dyDescent="0.45">
      <c r="A304">
        <v>298</v>
      </c>
      <c r="B304" t="str">
        <f t="shared" si="29"/>
        <v>task_id_578.dfy-1</v>
      </c>
      <c r="C304" t="s">
        <v>56</v>
      </c>
      <c r="D304">
        <v>1</v>
      </c>
      <c r="E304">
        <v>0</v>
      </c>
      <c r="F304">
        <v>11.597899999999999</v>
      </c>
      <c r="G304">
        <v>1.4191</v>
      </c>
      <c r="H304">
        <v>11.5936</v>
      </c>
      <c r="I304">
        <v>1</v>
      </c>
      <c r="J304">
        <v>0</v>
      </c>
      <c r="K304">
        <v>0</v>
      </c>
      <c r="L304">
        <f t="shared" si="24"/>
        <v>0</v>
      </c>
      <c r="M304">
        <f t="shared" si="25"/>
        <v>0</v>
      </c>
      <c r="N304">
        <f t="shared" si="26"/>
        <v>0</v>
      </c>
      <c r="O304">
        <f t="shared" si="27"/>
        <v>0</v>
      </c>
      <c r="P304">
        <f t="shared" si="28"/>
        <v>20</v>
      </c>
      <c r="Q304">
        <f>VLOOKUP(C304,Locs!A:C,3,0)</f>
        <v>23</v>
      </c>
      <c r="R304">
        <f>VLOOKUP(C304,Locs!A:F,6,0)</f>
        <v>3</v>
      </c>
      <c r="S304" t="s">
        <v>525</v>
      </c>
      <c r="T304">
        <v>20</v>
      </c>
    </row>
    <row r="305" spans="1:20" x14ac:dyDescent="0.45">
      <c r="A305">
        <v>299</v>
      </c>
      <c r="B305" t="str">
        <f t="shared" si="29"/>
        <v>task_id_578.dfy-2</v>
      </c>
      <c r="C305" t="s">
        <v>56</v>
      </c>
      <c r="D305">
        <v>2</v>
      </c>
      <c r="E305">
        <v>0</v>
      </c>
      <c r="F305">
        <v>11.738899999999999</v>
      </c>
      <c r="G305">
        <v>1.2019</v>
      </c>
      <c r="H305">
        <v>11.7362</v>
      </c>
      <c r="I305">
        <v>1</v>
      </c>
      <c r="J305">
        <v>0</v>
      </c>
      <c r="K305">
        <v>0</v>
      </c>
      <c r="L305">
        <f t="shared" si="24"/>
        <v>0</v>
      </c>
      <c r="M305">
        <f t="shared" si="25"/>
        <v>0</v>
      </c>
      <c r="N305">
        <f t="shared" si="26"/>
        <v>0</v>
      </c>
      <c r="O305">
        <f t="shared" si="27"/>
        <v>0</v>
      </c>
      <c r="P305">
        <f t="shared" si="28"/>
        <v>20</v>
      </c>
      <c r="Q305">
        <f>VLOOKUP(C305,Locs!A:C,3,0)</f>
        <v>23</v>
      </c>
      <c r="R305">
        <f>VLOOKUP(C305,Locs!A:F,6,0)</f>
        <v>3</v>
      </c>
      <c r="S305" t="s">
        <v>1131</v>
      </c>
      <c r="T305">
        <v>20</v>
      </c>
    </row>
    <row r="306" spans="1:20" x14ac:dyDescent="0.45">
      <c r="A306">
        <v>300</v>
      </c>
      <c r="B306" t="str">
        <f t="shared" si="29"/>
        <v>task_id_578.dfy-3</v>
      </c>
      <c r="C306" t="s">
        <v>56</v>
      </c>
      <c r="D306">
        <v>3</v>
      </c>
      <c r="E306">
        <v>0</v>
      </c>
      <c r="F306">
        <v>11.702999999999999</v>
      </c>
      <c r="G306">
        <v>1.3462000000000001</v>
      </c>
      <c r="H306">
        <v>11.694900000000001</v>
      </c>
      <c r="I306">
        <v>1</v>
      </c>
      <c r="J306">
        <v>0</v>
      </c>
      <c r="K306">
        <v>0</v>
      </c>
      <c r="L306">
        <f t="shared" si="24"/>
        <v>0</v>
      </c>
      <c r="M306">
        <f t="shared" si="25"/>
        <v>0</v>
      </c>
      <c r="N306">
        <f t="shared" si="26"/>
        <v>0</v>
      </c>
      <c r="O306">
        <f t="shared" si="27"/>
        <v>0</v>
      </c>
      <c r="P306">
        <f t="shared" si="28"/>
        <v>20</v>
      </c>
      <c r="Q306">
        <f>VLOOKUP(C306,Locs!A:C,3,0)</f>
        <v>23</v>
      </c>
      <c r="R306">
        <f>VLOOKUP(C306,Locs!A:F,6,0)</f>
        <v>3</v>
      </c>
      <c r="S306" t="s">
        <v>1132</v>
      </c>
      <c r="T306">
        <v>20</v>
      </c>
    </row>
    <row r="307" spans="1:20" x14ac:dyDescent="0.45">
      <c r="A307">
        <v>301</v>
      </c>
      <c r="B307" t="str">
        <f t="shared" si="29"/>
        <v>task_id_578.dfy-4</v>
      </c>
      <c r="C307" t="s">
        <v>56</v>
      </c>
      <c r="D307">
        <v>4</v>
      </c>
      <c r="E307">
        <v>0</v>
      </c>
      <c r="F307">
        <v>12.866300000000001</v>
      </c>
      <c r="G307">
        <v>1.2232000000000001</v>
      </c>
      <c r="H307">
        <v>12.8405</v>
      </c>
      <c r="I307">
        <v>1</v>
      </c>
      <c r="J307">
        <v>0</v>
      </c>
      <c r="K307">
        <v>0</v>
      </c>
      <c r="L307">
        <f t="shared" si="24"/>
        <v>0</v>
      </c>
      <c r="M307">
        <f t="shared" si="25"/>
        <v>0</v>
      </c>
      <c r="N307">
        <f t="shared" si="26"/>
        <v>0</v>
      </c>
      <c r="O307">
        <f t="shared" si="27"/>
        <v>0</v>
      </c>
      <c r="P307">
        <f t="shared" si="28"/>
        <v>20</v>
      </c>
      <c r="Q307">
        <f>VLOOKUP(C307,Locs!A:C,3,0)</f>
        <v>23</v>
      </c>
      <c r="R307">
        <f>VLOOKUP(C307,Locs!A:F,6,0)</f>
        <v>3</v>
      </c>
      <c r="S307" t="s">
        <v>526</v>
      </c>
      <c r="T307">
        <v>50</v>
      </c>
    </row>
    <row r="308" spans="1:20" x14ac:dyDescent="0.45">
      <c r="A308">
        <v>302</v>
      </c>
      <c r="B308" t="str">
        <f t="shared" si="29"/>
        <v>task_id_578.dfy-5</v>
      </c>
      <c r="C308" t="s">
        <v>56</v>
      </c>
      <c r="D308">
        <v>5</v>
      </c>
      <c r="E308">
        <v>0</v>
      </c>
      <c r="F308">
        <v>12.7669</v>
      </c>
      <c r="G308">
        <v>1.2285999999999999</v>
      </c>
      <c r="H308">
        <v>12.7599</v>
      </c>
      <c r="I308">
        <v>1</v>
      </c>
      <c r="J308">
        <v>0</v>
      </c>
      <c r="K308">
        <v>0</v>
      </c>
      <c r="L308">
        <f t="shared" si="24"/>
        <v>0</v>
      </c>
      <c r="M308">
        <f t="shared" si="25"/>
        <v>0</v>
      </c>
      <c r="N308">
        <f t="shared" si="26"/>
        <v>0</v>
      </c>
      <c r="O308">
        <f t="shared" si="27"/>
        <v>0</v>
      </c>
      <c r="P308">
        <f t="shared" si="28"/>
        <v>20</v>
      </c>
      <c r="Q308">
        <f>VLOOKUP(C308,Locs!A:C,3,0)</f>
        <v>23</v>
      </c>
      <c r="R308">
        <f>VLOOKUP(C308,Locs!A:F,6,0)</f>
        <v>3</v>
      </c>
      <c r="S308" t="s">
        <v>527</v>
      </c>
      <c r="T308">
        <v>48</v>
      </c>
    </row>
    <row r="309" spans="1:20" x14ac:dyDescent="0.45">
      <c r="A309">
        <v>303</v>
      </c>
      <c r="B309" t="str">
        <f t="shared" si="29"/>
        <v>task_id_579.dfy-1</v>
      </c>
      <c r="C309" t="s">
        <v>57</v>
      </c>
      <c r="D309">
        <v>1</v>
      </c>
      <c r="E309">
        <v>0</v>
      </c>
      <c r="F309">
        <v>18.3992</v>
      </c>
      <c r="G309">
        <v>2.2826</v>
      </c>
      <c r="H309">
        <v>18.394600000000001</v>
      </c>
      <c r="I309">
        <v>0</v>
      </c>
      <c r="J309">
        <v>0</v>
      </c>
      <c r="K309">
        <v>0</v>
      </c>
      <c r="L309">
        <f t="shared" si="24"/>
        <v>0</v>
      </c>
      <c r="M309">
        <f t="shared" si="25"/>
        <v>0</v>
      </c>
      <c r="N309">
        <f t="shared" si="26"/>
        <v>0</v>
      </c>
      <c r="O309">
        <f t="shared" si="27"/>
        <v>0</v>
      </c>
      <c r="P309">
        <f t="shared" si="28"/>
        <v>50</v>
      </c>
      <c r="Q309">
        <f>VLOOKUP(C309,Locs!A:C,3,0)</f>
        <v>49</v>
      </c>
      <c r="R309">
        <f>VLOOKUP(C309,Locs!A:F,6,0)</f>
        <v>2</v>
      </c>
      <c r="S309" t="s">
        <v>528</v>
      </c>
      <c r="T309">
        <v>50</v>
      </c>
    </row>
    <row r="310" spans="1:20" x14ac:dyDescent="0.45">
      <c r="A310">
        <v>304</v>
      </c>
      <c r="B310" t="str">
        <f t="shared" si="29"/>
        <v>task_id_579.dfy-2</v>
      </c>
      <c r="C310" t="s">
        <v>57</v>
      </c>
      <c r="D310">
        <v>2</v>
      </c>
      <c r="E310">
        <v>0</v>
      </c>
      <c r="F310">
        <v>18.047599999999999</v>
      </c>
      <c r="G310">
        <v>2.3037000000000001</v>
      </c>
      <c r="H310">
        <v>18.045000000000002</v>
      </c>
      <c r="I310">
        <v>0</v>
      </c>
      <c r="J310">
        <v>0</v>
      </c>
      <c r="K310">
        <v>0</v>
      </c>
      <c r="L310">
        <f t="shared" si="24"/>
        <v>0</v>
      </c>
      <c r="M310">
        <f t="shared" si="25"/>
        <v>0</v>
      </c>
      <c r="N310">
        <f t="shared" si="26"/>
        <v>0</v>
      </c>
      <c r="O310">
        <f t="shared" si="27"/>
        <v>0</v>
      </c>
      <c r="P310">
        <f t="shared" si="28"/>
        <v>48</v>
      </c>
      <c r="Q310">
        <f>VLOOKUP(C310,Locs!A:C,3,0)</f>
        <v>49</v>
      </c>
      <c r="R310">
        <f>VLOOKUP(C310,Locs!A:F,6,0)</f>
        <v>2</v>
      </c>
      <c r="S310" t="s">
        <v>738</v>
      </c>
      <c r="T310">
        <v>48</v>
      </c>
    </row>
    <row r="311" spans="1:20" x14ac:dyDescent="0.45">
      <c r="A311">
        <v>305</v>
      </c>
      <c r="B311" t="str">
        <f t="shared" si="29"/>
        <v>task_id_579.dfy-3</v>
      </c>
      <c r="C311" t="s">
        <v>57</v>
      </c>
      <c r="D311">
        <v>3</v>
      </c>
      <c r="E311">
        <v>0</v>
      </c>
      <c r="F311">
        <v>18.573499999999999</v>
      </c>
      <c r="G311">
        <v>2.3109999999999999</v>
      </c>
      <c r="H311">
        <v>18.571000000000002</v>
      </c>
      <c r="I311">
        <v>0</v>
      </c>
      <c r="J311">
        <v>0</v>
      </c>
      <c r="K311">
        <v>0</v>
      </c>
      <c r="L311">
        <f t="shared" si="24"/>
        <v>0</v>
      </c>
      <c r="M311">
        <f t="shared" si="25"/>
        <v>0</v>
      </c>
      <c r="N311">
        <f t="shared" si="26"/>
        <v>0</v>
      </c>
      <c r="O311">
        <f t="shared" si="27"/>
        <v>0</v>
      </c>
      <c r="P311">
        <f t="shared" si="28"/>
        <v>50</v>
      </c>
      <c r="Q311">
        <f>VLOOKUP(C311,Locs!A:C,3,0)</f>
        <v>49</v>
      </c>
      <c r="R311">
        <f>VLOOKUP(C311,Locs!A:F,6,0)</f>
        <v>2</v>
      </c>
      <c r="S311" t="s">
        <v>847</v>
      </c>
      <c r="T311">
        <v>48</v>
      </c>
    </row>
    <row r="312" spans="1:20" x14ac:dyDescent="0.45">
      <c r="A312">
        <v>306</v>
      </c>
      <c r="B312" t="str">
        <f t="shared" si="29"/>
        <v>task_id_579.dfy-4</v>
      </c>
      <c r="C312" t="s">
        <v>57</v>
      </c>
      <c r="D312">
        <v>4</v>
      </c>
      <c r="E312">
        <v>0</v>
      </c>
      <c r="F312">
        <v>20.633700000000001</v>
      </c>
      <c r="G312">
        <v>2.2824</v>
      </c>
      <c r="H312">
        <v>20.630700000000001</v>
      </c>
      <c r="I312">
        <v>0</v>
      </c>
      <c r="J312">
        <v>0</v>
      </c>
      <c r="K312">
        <v>0</v>
      </c>
      <c r="L312">
        <f t="shared" si="24"/>
        <v>0</v>
      </c>
      <c r="M312">
        <f t="shared" si="25"/>
        <v>0</v>
      </c>
      <c r="N312">
        <f t="shared" si="26"/>
        <v>0</v>
      </c>
      <c r="O312">
        <f t="shared" si="27"/>
        <v>0</v>
      </c>
      <c r="P312">
        <f t="shared" si="28"/>
        <v>48</v>
      </c>
      <c r="Q312">
        <f>VLOOKUP(C312,Locs!A:C,3,0)</f>
        <v>49</v>
      </c>
      <c r="R312">
        <f>VLOOKUP(C312,Locs!A:F,6,0)</f>
        <v>2</v>
      </c>
      <c r="S312" t="s">
        <v>529</v>
      </c>
      <c r="T312">
        <v>17</v>
      </c>
    </row>
    <row r="313" spans="1:20" x14ac:dyDescent="0.45">
      <c r="A313">
        <v>307</v>
      </c>
      <c r="B313" t="str">
        <f t="shared" si="29"/>
        <v>task_id_579.dfy-5</v>
      </c>
      <c r="C313" t="s">
        <v>57</v>
      </c>
      <c r="D313">
        <v>5</v>
      </c>
      <c r="E313">
        <v>0</v>
      </c>
      <c r="F313">
        <v>19.9984</v>
      </c>
      <c r="G313">
        <v>2.2823000000000002</v>
      </c>
      <c r="H313">
        <v>19.996099999999998</v>
      </c>
      <c r="I313">
        <v>0</v>
      </c>
      <c r="J313">
        <v>0</v>
      </c>
      <c r="K313">
        <v>0</v>
      </c>
      <c r="L313">
        <f t="shared" si="24"/>
        <v>0</v>
      </c>
      <c r="M313">
        <f t="shared" si="25"/>
        <v>0</v>
      </c>
      <c r="N313">
        <f t="shared" si="26"/>
        <v>0</v>
      </c>
      <c r="O313">
        <f t="shared" si="27"/>
        <v>0</v>
      </c>
      <c r="P313">
        <f t="shared" si="28"/>
        <v>48</v>
      </c>
      <c r="Q313">
        <f>VLOOKUP(C313,Locs!A:C,3,0)</f>
        <v>49</v>
      </c>
      <c r="R313">
        <f>VLOOKUP(C313,Locs!A:F,6,0)</f>
        <v>2</v>
      </c>
      <c r="S313" t="s">
        <v>530</v>
      </c>
      <c r="T313">
        <v>17</v>
      </c>
    </row>
    <row r="314" spans="1:20" x14ac:dyDescent="0.45">
      <c r="A314">
        <v>308</v>
      </c>
      <c r="B314" t="str">
        <f t="shared" si="29"/>
        <v>task_id_587.dfy-1</v>
      </c>
      <c r="C314" t="s">
        <v>58</v>
      </c>
      <c r="D314">
        <v>1</v>
      </c>
      <c r="E314">
        <v>1</v>
      </c>
      <c r="F314">
        <v>6.3257000000000003</v>
      </c>
      <c r="G314">
        <v>1.1435</v>
      </c>
      <c r="H314">
        <v>6.3221999999999996</v>
      </c>
      <c r="I314">
        <v>1</v>
      </c>
      <c r="J314">
        <v>1</v>
      </c>
      <c r="K314">
        <v>1</v>
      </c>
      <c r="L314">
        <f t="shared" si="24"/>
        <v>3</v>
      </c>
      <c r="M314">
        <f t="shared" si="25"/>
        <v>1</v>
      </c>
      <c r="N314">
        <f t="shared" si="26"/>
        <v>1</v>
      </c>
      <c r="O314">
        <f t="shared" si="27"/>
        <v>1</v>
      </c>
      <c r="P314">
        <f t="shared" si="28"/>
        <v>17</v>
      </c>
      <c r="Q314">
        <f>VLOOKUP(C314,Locs!A:C,3,0)</f>
        <v>15</v>
      </c>
      <c r="R314">
        <f>VLOOKUP(C314,Locs!A:F,6,0)</f>
        <v>0</v>
      </c>
      <c r="S314" t="s">
        <v>531</v>
      </c>
      <c r="T314">
        <v>17</v>
      </c>
    </row>
    <row r="315" spans="1:20" x14ac:dyDescent="0.45">
      <c r="A315">
        <v>309</v>
      </c>
      <c r="B315" t="str">
        <f t="shared" si="29"/>
        <v>task_id_587.dfy-2</v>
      </c>
      <c r="C315" t="s">
        <v>58</v>
      </c>
      <c r="D315">
        <v>2</v>
      </c>
      <c r="E315">
        <v>1</v>
      </c>
      <c r="F315">
        <v>6.4122000000000003</v>
      </c>
      <c r="G315">
        <v>1.1677</v>
      </c>
      <c r="H315">
        <v>6.4088000000000003</v>
      </c>
      <c r="I315">
        <v>1</v>
      </c>
      <c r="J315">
        <v>1</v>
      </c>
      <c r="K315">
        <v>1</v>
      </c>
      <c r="L315">
        <f t="shared" si="24"/>
        <v>3</v>
      </c>
      <c r="M315">
        <f t="shared" si="25"/>
        <v>1</v>
      </c>
      <c r="N315">
        <f t="shared" si="26"/>
        <v>1</v>
      </c>
      <c r="O315">
        <f t="shared" si="27"/>
        <v>1</v>
      </c>
      <c r="P315">
        <f t="shared" si="28"/>
        <v>17</v>
      </c>
      <c r="Q315">
        <f>VLOOKUP(C315,Locs!A:C,3,0)</f>
        <v>15</v>
      </c>
      <c r="R315">
        <f>VLOOKUP(C315,Locs!A:F,6,0)</f>
        <v>0</v>
      </c>
      <c r="S315" t="s">
        <v>532</v>
      </c>
      <c r="T315">
        <v>47</v>
      </c>
    </row>
    <row r="316" spans="1:20" x14ac:dyDescent="0.45">
      <c r="A316">
        <v>310</v>
      </c>
      <c r="B316" t="str">
        <f t="shared" si="29"/>
        <v>task_id_587.dfy-3</v>
      </c>
      <c r="C316" t="s">
        <v>58</v>
      </c>
      <c r="D316">
        <v>3</v>
      </c>
      <c r="E316">
        <v>1</v>
      </c>
      <c r="F316">
        <v>6.9115000000000002</v>
      </c>
      <c r="G316">
        <v>1.1868000000000001</v>
      </c>
      <c r="H316">
        <v>6.9089</v>
      </c>
      <c r="I316">
        <v>1</v>
      </c>
      <c r="J316">
        <v>1</v>
      </c>
      <c r="K316">
        <v>1</v>
      </c>
      <c r="L316">
        <f t="shared" si="24"/>
        <v>3</v>
      </c>
      <c r="M316">
        <f t="shared" si="25"/>
        <v>1</v>
      </c>
      <c r="N316">
        <f t="shared" si="26"/>
        <v>1</v>
      </c>
      <c r="O316">
        <f t="shared" si="27"/>
        <v>1</v>
      </c>
      <c r="P316">
        <f t="shared" si="28"/>
        <v>17</v>
      </c>
      <c r="Q316">
        <f>VLOOKUP(C316,Locs!A:C,3,0)</f>
        <v>15</v>
      </c>
      <c r="R316">
        <f>VLOOKUP(C316,Locs!A:F,6,0)</f>
        <v>0</v>
      </c>
      <c r="S316" t="s">
        <v>533</v>
      </c>
      <c r="T316">
        <v>49</v>
      </c>
    </row>
    <row r="317" spans="1:20" x14ac:dyDescent="0.45">
      <c r="A317">
        <v>316</v>
      </c>
      <c r="B317" t="str">
        <f t="shared" si="29"/>
        <v>task_id_594.dfy-1</v>
      </c>
      <c r="C317" t="s">
        <v>59</v>
      </c>
      <c r="D317">
        <v>1</v>
      </c>
      <c r="E317">
        <v>-1</v>
      </c>
      <c r="F317">
        <v>16.228899999999999</v>
      </c>
      <c r="G317">
        <v>0.62870000000000004</v>
      </c>
      <c r="H317">
        <v>16.2027</v>
      </c>
      <c r="I317">
        <v>-1</v>
      </c>
      <c r="J317">
        <v>-1</v>
      </c>
      <c r="K317">
        <v>-1</v>
      </c>
      <c r="L317">
        <f t="shared" si="24"/>
        <v>0</v>
      </c>
      <c r="M317">
        <f t="shared" si="25"/>
        <v>0</v>
      </c>
      <c r="N317">
        <f t="shared" si="26"/>
        <v>0</v>
      </c>
      <c r="O317">
        <f t="shared" si="27"/>
        <v>0</v>
      </c>
      <c r="P317">
        <f t="shared" si="28"/>
        <v>47</v>
      </c>
      <c r="Q317">
        <f>VLOOKUP(C317,Locs!A:C,3,0)</f>
        <v>48</v>
      </c>
      <c r="R317">
        <f>VLOOKUP(C317,Locs!A:F,6,0)</f>
        <v>6</v>
      </c>
      <c r="S317" t="s">
        <v>534</v>
      </c>
      <c r="T317">
        <v>49</v>
      </c>
    </row>
    <row r="318" spans="1:20" x14ac:dyDescent="0.45">
      <c r="A318">
        <v>317</v>
      </c>
      <c r="B318" t="str">
        <f t="shared" si="29"/>
        <v>task_id_594.dfy-2</v>
      </c>
      <c r="C318" t="s">
        <v>59</v>
      </c>
      <c r="D318">
        <v>2</v>
      </c>
      <c r="E318">
        <v>0</v>
      </c>
      <c r="F318">
        <v>19.696999999999999</v>
      </c>
      <c r="G318">
        <v>2.3248000000000002</v>
      </c>
      <c r="H318">
        <v>19.694199999999999</v>
      </c>
      <c r="I318">
        <v>0</v>
      </c>
      <c r="J318">
        <v>0</v>
      </c>
      <c r="K318">
        <v>0</v>
      </c>
      <c r="L318">
        <f t="shared" si="24"/>
        <v>0</v>
      </c>
      <c r="M318">
        <f t="shared" si="25"/>
        <v>0</v>
      </c>
      <c r="N318">
        <f t="shared" si="26"/>
        <v>0</v>
      </c>
      <c r="O318">
        <f t="shared" si="27"/>
        <v>0</v>
      </c>
      <c r="P318">
        <f t="shared" si="28"/>
        <v>49</v>
      </c>
      <c r="Q318">
        <f>VLOOKUP(C318,Locs!A:C,3,0)</f>
        <v>48</v>
      </c>
      <c r="R318">
        <f>VLOOKUP(C318,Locs!A:F,6,0)</f>
        <v>6</v>
      </c>
      <c r="S318" t="s">
        <v>992</v>
      </c>
      <c r="T318">
        <v>49</v>
      </c>
    </row>
    <row r="319" spans="1:20" x14ac:dyDescent="0.45">
      <c r="A319">
        <v>318</v>
      </c>
      <c r="B319" t="str">
        <f t="shared" si="29"/>
        <v>task_id_594.dfy-3</v>
      </c>
      <c r="C319" t="s">
        <v>59</v>
      </c>
      <c r="D319">
        <v>3</v>
      </c>
      <c r="E319">
        <v>0</v>
      </c>
      <c r="F319">
        <v>19.941099999999999</v>
      </c>
      <c r="G319">
        <v>2.3201999999999998</v>
      </c>
      <c r="H319">
        <v>19.938300000000002</v>
      </c>
      <c r="I319">
        <v>0</v>
      </c>
      <c r="J319">
        <v>0</v>
      </c>
      <c r="K319">
        <v>0</v>
      </c>
      <c r="L319">
        <f t="shared" si="24"/>
        <v>0</v>
      </c>
      <c r="M319">
        <f t="shared" si="25"/>
        <v>0</v>
      </c>
      <c r="N319">
        <f t="shared" si="26"/>
        <v>0</v>
      </c>
      <c r="O319">
        <f t="shared" si="27"/>
        <v>0</v>
      </c>
      <c r="P319">
        <f t="shared" si="28"/>
        <v>49</v>
      </c>
      <c r="Q319">
        <f>VLOOKUP(C319,Locs!A:C,3,0)</f>
        <v>48</v>
      </c>
      <c r="R319">
        <f>VLOOKUP(C319,Locs!A:F,6,0)</f>
        <v>6</v>
      </c>
      <c r="S319" t="s">
        <v>993</v>
      </c>
      <c r="T319">
        <v>77</v>
      </c>
    </row>
    <row r="320" spans="1:20" x14ac:dyDescent="0.45">
      <c r="A320">
        <v>319</v>
      </c>
      <c r="B320" t="str">
        <f t="shared" si="29"/>
        <v>task_id_594.dfy-4</v>
      </c>
      <c r="C320" t="s">
        <v>59</v>
      </c>
      <c r="D320">
        <v>4</v>
      </c>
      <c r="E320">
        <v>-1</v>
      </c>
      <c r="F320">
        <v>18.659300000000002</v>
      </c>
      <c r="G320">
        <v>0.62639999999999996</v>
      </c>
      <c r="H320">
        <v>18.649899999999999</v>
      </c>
      <c r="I320">
        <v>-1</v>
      </c>
      <c r="J320">
        <v>-1</v>
      </c>
      <c r="K320">
        <v>-1</v>
      </c>
      <c r="L320">
        <f t="shared" si="24"/>
        <v>0</v>
      </c>
      <c r="M320">
        <f t="shared" si="25"/>
        <v>0</v>
      </c>
      <c r="N320">
        <f t="shared" si="26"/>
        <v>0</v>
      </c>
      <c r="O320">
        <f t="shared" si="27"/>
        <v>0</v>
      </c>
      <c r="P320">
        <f t="shared" si="28"/>
        <v>49</v>
      </c>
      <c r="Q320">
        <f>VLOOKUP(C320,Locs!A:C,3,0)</f>
        <v>48</v>
      </c>
      <c r="R320">
        <f>VLOOKUP(C320,Locs!A:F,6,0)</f>
        <v>6</v>
      </c>
      <c r="S320" t="s">
        <v>535</v>
      </c>
      <c r="T320">
        <v>22</v>
      </c>
    </row>
    <row r="321" spans="1:20" x14ac:dyDescent="0.45">
      <c r="A321">
        <v>320</v>
      </c>
      <c r="B321" t="str">
        <f t="shared" si="29"/>
        <v>task_id_594.dfy-5</v>
      </c>
      <c r="C321" t="s">
        <v>59</v>
      </c>
      <c r="D321">
        <v>5</v>
      </c>
      <c r="E321">
        <v>-1</v>
      </c>
      <c r="F321">
        <v>24.853000000000002</v>
      </c>
      <c r="G321">
        <v>0.39839999999999998</v>
      </c>
      <c r="H321">
        <v>24.8504</v>
      </c>
      <c r="I321">
        <v>-1</v>
      </c>
      <c r="J321">
        <v>-1</v>
      </c>
      <c r="K321">
        <v>-1</v>
      </c>
      <c r="L321">
        <f t="shared" si="24"/>
        <v>0</v>
      </c>
      <c r="M321">
        <f t="shared" si="25"/>
        <v>0</v>
      </c>
      <c r="N321">
        <f t="shared" si="26"/>
        <v>0</v>
      </c>
      <c r="O321">
        <f t="shared" si="27"/>
        <v>0</v>
      </c>
      <c r="P321">
        <f t="shared" si="28"/>
        <v>77</v>
      </c>
      <c r="Q321">
        <f>VLOOKUP(C321,Locs!A:C,3,0)</f>
        <v>48</v>
      </c>
      <c r="R321">
        <f>VLOOKUP(C321,Locs!A:F,6,0)</f>
        <v>6</v>
      </c>
      <c r="S321" t="s">
        <v>536</v>
      </c>
      <c r="T321">
        <v>22</v>
      </c>
    </row>
    <row r="322" spans="1:20" x14ac:dyDescent="0.45">
      <c r="A322">
        <v>321</v>
      </c>
      <c r="B322" t="str">
        <f t="shared" si="29"/>
        <v>task_id_599.dfy-1</v>
      </c>
      <c r="C322" t="s">
        <v>60</v>
      </c>
      <c r="D322">
        <v>1</v>
      </c>
      <c r="E322">
        <v>1</v>
      </c>
      <c r="F322">
        <v>8.8580000000000005</v>
      </c>
      <c r="G322">
        <v>0.69189999999999996</v>
      </c>
      <c r="H322">
        <v>8.8547999999999991</v>
      </c>
      <c r="I322">
        <v>1</v>
      </c>
      <c r="J322">
        <v>1</v>
      </c>
      <c r="K322">
        <v>1</v>
      </c>
      <c r="L322">
        <f t="shared" si="24"/>
        <v>3</v>
      </c>
      <c r="M322">
        <f t="shared" si="25"/>
        <v>1</v>
      </c>
      <c r="N322">
        <f t="shared" si="26"/>
        <v>1</v>
      </c>
      <c r="O322">
        <f t="shared" si="27"/>
        <v>1</v>
      </c>
      <c r="P322">
        <f t="shared" si="28"/>
        <v>22</v>
      </c>
      <c r="Q322">
        <f>VLOOKUP(C322,Locs!A:C,3,0)</f>
        <v>21</v>
      </c>
      <c r="R322">
        <f>VLOOKUP(C322,Locs!A:F,6,0)</f>
        <v>0</v>
      </c>
      <c r="S322" t="s">
        <v>537</v>
      </c>
      <c r="T322">
        <v>22</v>
      </c>
    </row>
    <row r="323" spans="1:20" x14ac:dyDescent="0.45">
      <c r="A323">
        <v>322</v>
      </c>
      <c r="B323" t="str">
        <f t="shared" si="29"/>
        <v>task_id_599.dfy-2</v>
      </c>
      <c r="C323" t="s">
        <v>60</v>
      </c>
      <c r="D323">
        <v>2</v>
      </c>
      <c r="E323">
        <v>1</v>
      </c>
      <c r="F323">
        <v>9.1151</v>
      </c>
      <c r="G323">
        <v>0.71250000000000002</v>
      </c>
      <c r="H323">
        <v>9.1136999999999997</v>
      </c>
      <c r="I323">
        <v>1</v>
      </c>
      <c r="J323">
        <v>1</v>
      </c>
      <c r="K323">
        <v>1</v>
      </c>
      <c r="L323">
        <f t="shared" ref="L323:L331" si="30">COUNTIFS(C:C,C323,E:E,1)</f>
        <v>3</v>
      </c>
      <c r="M323">
        <f t="shared" ref="M323:M331" si="31">_xlfn.MINIFS(D:D,C:C,C323,E:E,1)</f>
        <v>1</v>
      </c>
      <c r="N323">
        <f t="shared" ref="N323:N331" si="32">CHOOSE(L323+1,0,2/3,1,1)</f>
        <v>1</v>
      </c>
      <c r="O323">
        <f t="shared" ref="O323:O331" si="33">IF(L323&gt;0,1,0)</f>
        <v>1</v>
      </c>
      <c r="P323">
        <f t="shared" ref="P323:P331" si="34">VLOOKUP(LEFT(C323,LEN(C323)-4)&amp;"_"&amp;D323&amp;"_llm.dfy",S:T,2,0)</f>
        <v>22</v>
      </c>
      <c r="Q323">
        <f>VLOOKUP(C323,Locs!A:C,3,0)</f>
        <v>21</v>
      </c>
      <c r="R323">
        <f>VLOOKUP(C323,Locs!A:F,6,0)</f>
        <v>0</v>
      </c>
      <c r="S323" t="s">
        <v>1147</v>
      </c>
      <c r="T323">
        <v>26</v>
      </c>
    </row>
    <row r="324" spans="1:20" x14ac:dyDescent="0.45">
      <c r="A324">
        <v>323</v>
      </c>
      <c r="B324" t="str">
        <f t="shared" si="29"/>
        <v>task_id_599.dfy-3</v>
      </c>
      <c r="C324" t="s">
        <v>60</v>
      </c>
      <c r="D324">
        <v>3</v>
      </c>
      <c r="E324">
        <v>1</v>
      </c>
      <c r="F324">
        <v>9.3775999999999993</v>
      </c>
      <c r="G324">
        <v>0.67230000000000001</v>
      </c>
      <c r="H324">
        <v>9.3759999999999994</v>
      </c>
      <c r="I324">
        <v>1</v>
      </c>
      <c r="J324">
        <v>1</v>
      </c>
      <c r="K324">
        <v>1</v>
      </c>
      <c r="L324">
        <f t="shared" si="30"/>
        <v>3</v>
      </c>
      <c r="M324">
        <f t="shared" si="31"/>
        <v>1</v>
      </c>
      <c r="N324">
        <f t="shared" si="32"/>
        <v>1</v>
      </c>
      <c r="O324">
        <f t="shared" si="33"/>
        <v>1</v>
      </c>
      <c r="P324">
        <f t="shared" si="34"/>
        <v>22</v>
      </c>
      <c r="Q324">
        <f>VLOOKUP(C324,Locs!A:C,3,0)</f>
        <v>21</v>
      </c>
      <c r="R324">
        <f>VLOOKUP(C324,Locs!A:F,6,0)</f>
        <v>0</v>
      </c>
      <c r="S324" t="s">
        <v>1148</v>
      </c>
      <c r="T324">
        <v>26</v>
      </c>
    </row>
    <row r="325" spans="1:20" x14ac:dyDescent="0.45">
      <c r="A325">
        <v>324</v>
      </c>
      <c r="B325" t="str">
        <f t="shared" si="29"/>
        <v>task_id_602.dfy-1</v>
      </c>
      <c r="C325" t="s">
        <v>61</v>
      </c>
      <c r="D325">
        <v>1</v>
      </c>
      <c r="E325">
        <v>0</v>
      </c>
      <c r="F325">
        <v>16.603300000000001</v>
      </c>
      <c r="G325">
        <v>4.9984999999999999</v>
      </c>
      <c r="H325">
        <v>16.600999999999999</v>
      </c>
      <c r="I325">
        <v>1</v>
      </c>
      <c r="J325">
        <v>0</v>
      </c>
      <c r="K325">
        <v>0</v>
      </c>
      <c r="L325">
        <f t="shared" si="30"/>
        <v>0</v>
      </c>
      <c r="M325">
        <f t="shared" si="31"/>
        <v>0</v>
      </c>
      <c r="N325">
        <f t="shared" si="32"/>
        <v>0</v>
      </c>
      <c r="O325">
        <f t="shared" si="33"/>
        <v>0</v>
      </c>
      <c r="P325">
        <f t="shared" si="34"/>
        <v>31</v>
      </c>
      <c r="Q325">
        <f>VLOOKUP(C325,Locs!A:C,3,0)</f>
        <v>31</v>
      </c>
      <c r="R325">
        <f>VLOOKUP(C325,Locs!A:F,6,0)</f>
        <v>2</v>
      </c>
      <c r="S325" t="s">
        <v>538</v>
      </c>
      <c r="T325">
        <v>31</v>
      </c>
    </row>
    <row r="326" spans="1:20" x14ac:dyDescent="0.45">
      <c r="A326">
        <v>325</v>
      </c>
      <c r="B326" t="str">
        <f t="shared" si="29"/>
        <v>task_id_602.dfy-2</v>
      </c>
      <c r="C326" t="s">
        <v>61</v>
      </c>
      <c r="D326">
        <v>2</v>
      </c>
      <c r="E326">
        <v>-1</v>
      </c>
      <c r="F326">
        <v>15.7606</v>
      </c>
      <c r="G326">
        <v>0.36020000000000002</v>
      </c>
      <c r="H326">
        <v>15.7415</v>
      </c>
      <c r="I326">
        <v>-1</v>
      </c>
      <c r="J326">
        <v>-1</v>
      </c>
      <c r="K326">
        <v>-1</v>
      </c>
      <c r="L326">
        <f t="shared" si="30"/>
        <v>0</v>
      </c>
      <c r="M326">
        <f t="shared" si="31"/>
        <v>0</v>
      </c>
      <c r="N326">
        <f t="shared" si="32"/>
        <v>0</v>
      </c>
      <c r="O326">
        <f t="shared" si="33"/>
        <v>0</v>
      </c>
      <c r="P326">
        <f t="shared" si="34"/>
        <v>32</v>
      </c>
      <c r="Q326">
        <f>VLOOKUP(C326,Locs!A:C,3,0)</f>
        <v>31</v>
      </c>
      <c r="R326">
        <f>VLOOKUP(C326,Locs!A:F,6,0)</f>
        <v>2</v>
      </c>
      <c r="S326" t="s">
        <v>539</v>
      </c>
      <c r="T326">
        <v>32</v>
      </c>
    </row>
    <row r="327" spans="1:20" x14ac:dyDescent="0.45">
      <c r="A327">
        <v>326</v>
      </c>
      <c r="B327" t="str">
        <f t="shared" ref="B327:B390" si="35">C327&amp;"-"&amp;D327</f>
        <v>task_id_602.dfy-3</v>
      </c>
      <c r="C327" t="s">
        <v>61</v>
      </c>
      <c r="D327">
        <v>3</v>
      </c>
      <c r="E327">
        <v>0</v>
      </c>
      <c r="F327">
        <v>16.3293</v>
      </c>
      <c r="G327">
        <v>0.77880000000000005</v>
      </c>
      <c r="H327">
        <v>16.3278</v>
      </c>
      <c r="I327">
        <v>1</v>
      </c>
      <c r="J327">
        <v>0</v>
      </c>
      <c r="K327">
        <v>0</v>
      </c>
      <c r="L327">
        <f t="shared" si="30"/>
        <v>0</v>
      </c>
      <c r="M327">
        <f t="shared" si="31"/>
        <v>0</v>
      </c>
      <c r="N327">
        <f t="shared" si="32"/>
        <v>0</v>
      </c>
      <c r="O327">
        <f t="shared" si="33"/>
        <v>0</v>
      </c>
      <c r="P327">
        <f t="shared" si="34"/>
        <v>32</v>
      </c>
      <c r="Q327">
        <f>VLOOKUP(C327,Locs!A:C,3,0)</f>
        <v>31</v>
      </c>
      <c r="R327">
        <f>VLOOKUP(C327,Locs!A:F,6,0)</f>
        <v>2</v>
      </c>
      <c r="S327" t="s">
        <v>540</v>
      </c>
      <c r="T327">
        <v>32</v>
      </c>
    </row>
    <row r="328" spans="1:20" x14ac:dyDescent="0.45">
      <c r="A328">
        <v>327</v>
      </c>
      <c r="B328" t="str">
        <f t="shared" si="35"/>
        <v>task_id_602.dfy-4</v>
      </c>
      <c r="C328" t="s">
        <v>61</v>
      </c>
      <c r="D328">
        <v>4</v>
      </c>
      <c r="E328">
        <v>0</v>
      </c>
      <c r="F328">
        <v>17.954000000000001</v>
      </c>
      <c r="G328">
        <v>1.3801000000000001</v>
      </c>
      <c r="H328">
        <v>17.950800000000001</v>
      </c>
      <c r="I328">
        <v>1</v>
      </c>
      <c r="J328">
        <v>0</v>
      </c>
      <c r="K328">
        <v>0</v>
      </c>
      <c r="L328">
        <f t="shared" si="30"/>
        <v>0</v>
      </c>
      <c r="M328">
        <f t="shared" si="31"/>
        <v>0</v>
      </c>
      <c r="N328">
        <f t="shared" si="32"/>
        <v>0</v>
      </c>
      <c r="O328">
        <f t="shared" si="33"/>
        <v>0</v>
      </c>
      <c r="P328">
        <f t="shared" si="34"/>
        <v>32</v>
      </c>
      <c r="Q328">
        <f>VLOOKUP(C328,Locs!A:C,3,0)</f>
        <v>31</v>
      </c>
      <c r="R328">
        <f>VLOOKUP(C328,Locs!A:F,6,0)</f>
        <v>2</v>
      </c>
      <c r="S328" t="s">
        <v>994</v>
      </c>
      <c r="T328">
        <v>32</v>
      </c>
    </row>
    <row r="329" spans="1:20" x14ac:dyDescent="0.45">
      <c r="A329">
        <v>328</v>
      </c>
      <c r="B329" t="str">
        <f t="shared" si="35"/>
        <v>task_id_602.dfy-5</v>
      </c>
      <c r="C329" t="s">
        <v>61</v>
      </c>
      <c r="D329">
        <v>5</v>
      </c>
      <c r="E329">
        <v>0</v>
      </c>
      <c r="F329">
        <v>17.546099999999999</v>
      </c>
      <c r="G329">
        <v>0.84250000000000003</v>
      </c>
      <c r="H329">
        <v>17.544</v>
      </c>
      <c r="I329">
        <v>1</v>
      </c>
      <c r="J329">
        <v>0</v>
      </c>
      <c r="K329">
        <v>0</v>
      </c>
      <c r="L329">
        <f t="shared" si="30"/>
        <v>0</v>
      </c>
      <c r="M329">
        <f t="shared" si="31"/>
        <v>0</v>
      </c>
      <c r="N329">
        <f t="shared" si="32"/>
        <v>0</v>
      </c>
      <c r="O329">
        <f t="shared" si="33"/>
        <v>0</v>
      </c>
      <c r="P329">
        <f t="shared" si="34"/>
        <v>31</v>
      </c>
      <c r="Q329">
        <f>VLOOKUP(C329,Locs!A:C,3,0)</f>
        <v>31</v>
      </c>
      <c r="R329">
        <f>VLOOKUP(C329,Locs!A:F,6,0)</f>
        <v>2</v>
      </c>
      <c r="S329" t="s">
        <v>995</v>
      </c>
      <c r="T329">
        <v>31</v>
      </c>
    </row>
    <row r="330" spans="1:20" x14ac:dyDescent="0.45">
      <c r="A330">
        <v>329</v>
      </c>
      <c r="B330" t="str">
        <f t="shared" si="35"/>
        <v>task_id_605.dfy-1</v>
      </c>
      <c r="C330" t="s">
        <v>62</v>
      </c>
      <c r="D330">
        <v>1</v>
      </c>
      <c r="E330">
        <v>0</v>
      </c>
      <c r="F330">
        <v>6.9580000000000002</v>
      </c>
      <c r="G330">
        <v>0.75090000000000001</v>
      </c>
      <c r="H330">
        <v>6.9387999999999996</v>
      </c>
      <c r="I330">
        <v>1</v>
      </c>
      <c r="J330">
        <v>0</v>
      </c>
      <c r="K330">
        <v>0</v>
      </c>
      <c r="L330">
        <f t="shared" si="30"/>
        <v>0</v>
      </c>
      <c r="M330">
        <f t="shared" si="31"/>
        <v>0</v>
      </c>
      <c r="N330">
        <f t="shared" si="32"/>
        <v>0</v>
      </c>
      <c r="O330">
        <f t="shared" si="33"/>
        <v>0</v>
      </c>
      <c r="P330">
        <f t="shared" si="34"/>
        <v>21</v>
      </c>
      <c r="Q330">
        <f>VLOOKUP(C330,Locs!A:C,3,0)</f>
        <v>22</v>
      </c>
      <c r="R330">
        <f>VLOOKUP(C330,Locs!A:F,6,0)</f>
        <v>1</v>
      </c>
      <c r="S330" t="s">
        <v>541</v>
      </c>
      <c r="T330">
        <v>21</v>
      </c>
    </row>
    <row r="331" spans="1:20" x14ac:dyDescent="0.45">
      <c r="A331">
        <v>330</v>
      </c>
      <c r="B331" t="str">
        <f t="shared" si="35"/>
        <v>task_id_605.dfy-2</v>
      </c>
      <c r="C331" t="s">
        <v>62</v>
      </c>
      <c r="D331">
        <v>2</v>
      </c>
      <c r="E331">
        <v>0</v>
      </c>
      <c r="F331">
        <v>7.0492999999999997</v>
      </c>
      <c r="G331">
        <v>0.72299999999999998</v>
      </c>
      <c r="H331">
        <v>7.0476000000000001</v>
      </c>
      <c r="I331">
        <v>1</v>
      </c>
      <c r="J331">
        <v>0</v>
      </c>
      <c r="K331">
        <v>0</v>
      </c>
      <c r="L331">
        <f t="shared" si="30"/>
        <v>0</v>
      </c>
      <c r="M331">
        <f t="shared" si="31"/>
        <v>0</v>
      </c>
      <c r="N331">
        <f t="shared" si="32"/>
        <v>0</v>
      </c>
      <c r="O331">
        <f t="shared" si="33"/>
        <v>0</v>
      </c>
      <c r="P331">
        <f t="shared" si="34"/>
        <v>21</v>
      </c>
      <c r="Q331">
        <f>VLOOKUP(C331,Locs!A:C,3,0)</f>
        <v>22</v>
      </c>
      <c r="R331">
        <f>VLOOKUP(C331,Locs!A:F,6,0)</f>
        <v>1</v>
      </c>
      <c r="S331" t="s">
        <v>542</v>
      </c>
      <c r="T331">
        <v>21</v>
      </c>
    </row>
    <row r="332" spans="1:20" s="1" customFormat="1" x14ac:dyDescent="0.45">
      <c r="A332"/>
      <c r="B332" t="str">
        <f t="shared" si="35"/>
        <v>task_id_605.dfy-3</v>
      </c>
      <c r="C332" t="s">
        <v>62</v>
      </c>
      <c r="D332">
        <v>3</v>
      </c>
      <c r="E332">
        <v>0</v>
      </c>
      <c r="F332">
        <v>7.4307999999999996</v>
      </c>
      <c r="G332">
        <v>0.72489999999999999</v>
      </c>
      <c r="H332">
        <v>7.4295</v>
      </c>
      <c r="I332">
        <v>1</v>
      </c>
      <c r="J332">
        <v>0</v>
      </c>
      <c r="K332">
        <v>0</v>
      </c>
      <c r="L332">
        <f t="shared" ref="L332:L395" si="36">COUNTIFS(C:C,C332,E:E,1)</f>
        <v>0</v>
      </c>
      <c r="M332">
        <f t="shared" ref="M332:M395" si="37">_xlfn.MINIFS(D:D,C:C,C332,E:E,1)</f>
        <v>0</v>
      </c>
      <c r="N332">
        <f t="shared" ref="N332:N395" si="38">CHOOSE(L332+1,0,2/3,1,1)</f>
        <v>0</v>
      </c>
      <c r="O332">
        <f t="shared" ref="O332:O395" si="39">IF(L332&gt;0,1,0)</f>
        <v>0</v>
      </c>
      <c r="P332">
        <f t="shared" ref="P332:P395" si="40">VLOOKUP(LEFT(C332,LEN(C332)-4)&amp;"_"&amp;D332&amp;"_llm.dfy",S:T,2,0)</f>
        <v>21</v>
      </c>
      <c r="Q332">
        <f>VLOOKUP(C332,Locs!A:C,3,0)</f>
        <v>22</v>
      </c>
      <c r="R332">
        <f>VLOOKUP(C332,Locs!A:F,6,0)</f>
        <v>1</v>
      </c>
      <c r="S332" t="s">
        <v>543</v>
      </c>
      <c r="T332">
        <v>21</v>
      </c>
    </row>
    <row r="333" spans="1:20" x14ac:dyDescent="0.45">
      <c r="B333" t="str">
        <f t="shared" si="35"/>
        <v>task_id_605.dfy-4</v>
      </c>
      <c r="C333" t="s">
        <v>62</v>
      </c>
      <c r="D333">
        <v>4</v>
      </c>
      <c r="E333">
        <v>0</v>
      </c>
      <c r="F333">
        <v>7.6144999999999996</v>
      </c>
      <c r="G333">
        <v>0.75429999999999997</v>
      </c>
      <c r="H333">
        <v>7.5907999999999998</v>
      </c>
      <c r="I333">
        <v>1</v>
      </c>
      <c r="J333">
        <v>0</v>
      </c>
      <c r="K333">
        <v>0</v>
      </c>
      <c r="L333">
        <f t="shared" si="36"/>
        <v>0</v>
      </c>
      <c r="M333">
        <f t="shared" si="37"/>
        <v>0</v>
      </c>
      <c r="N333">
        <f t="shared" si="38"/>
        <v>0</v>
      </c>
      <c r="O333">
        <f t="shared" si="39"/>
        <v>0</v>
      </c>
      <c r="P333">
        <f t="shared" si="40"/>
        <v>21</v>
      </c>
      <c r="Q333">
        <f>VLOOKUP(C333,Locs!A:C,3,0)</f>
        <v>22</v>
      </c>
      <c r="R333">
        <f>VLOOKUP(C333,Locs!A:F,6,0)</f>
        <v>1</v>
      </c>
      <c r="S333" t="s">
        <v>1081</v>
      </c>
      <c r="T333">
        <v>21</v>
      </c>
    </row>
    <row r="334" spans="1:20" x14ac:dyDescent="0.45">
      <c r="B334" t="str">
        <f t="shared" si="35"/>
        <v>task_id_605.dfy-5</v>
      </c>
      <c r="C334" t="s">
        <v>62</v>
      </c>
      <c r="D334">
        <v>5</v>
      </c>
      <c r="E334">
        <v>0</v>
      </c>
      <c r="F334">
        <v>7.5522999999999998</v>
      </c>
      <c r="G334">
        <v>0.74429999999999996</v>
      </c>
      <c r="H334">
        <v>7.5506000000000002</v>
      </c>
      <c r="I334">
        <v>1</v>
      </c>
      <c r="J334">
        <v>0</v>
      </c>
      <c r="K334">
        <v>0</v>
      </c>
      <c r="L334">
        <f t="shared" si="36"/>
        <v>0</v>
      </c>
      <c r="M334">
        <f t="shared" si="37"/>
        <v>0</v>
      </c>
      <c r="N334">
        <f t="shared" si="38"/>
        <v>0</v>
      </c>
      <c r="O334">
        <f t="shared" si="39"/>
        <v>0</v>
      </c>
      <c r="P334">
        <f t="shared" si="40"/>
        <v>21</v>
      </c>
      <c r="Q334">
        <f>VLOOKUP(C334,Locs!A:C,3,0)</f>
        <v>22</v>
      </c>
      <c r="R334">
        <f>VLOOKUP(C334,Locs!A:F,6,0)</f>
        <v>1</v>
      </c>
      <c r="S334" t="s">
        <v>1082</v>
      </c>
      <c r="T334">
        <v>21</v>
      </c>
    </row>
    <row r="335" spans="1:20" x14ac:dyDescent="0.45">
      <c r="B335" t="str">
        <f t="shared" si="35"/>
        <v>task_id_610.dfy-1</v>
      </c>
      <c r="C335" t="s">
        <v>63</v>
      </c>
      <c r="D335">
        <v>1</v>
      </c>
      <c r="E335">
        <v>1</v>
      </c>
      <c r="F335">
        <v>13.0823</v>
      </c>
      <c r="G335">
        <v>0.75519999999999998</v>
      </c>
      <c r="H335">
        <v>13.0619</v>
      </c>
      <c r="I335">
        <v>1</v>
      </c>
      <c r="J335">
        <v>1</v>
      </c>
      <c r="K335">
        <v>1</v>
      </c>
      <c r="L335">
        <f t="shared" si="36"/>
        <v>3</v>
      </c>
      <c r="M335">
        <f t="shared" si="37"/>
        <v>1</v>
      </c>
      <c r="N335">
        <f t="shared" si="38"/>
        <v>1</v>
      </c>
      <c r="O335">
        <f t="shared" si="39"/>
        <v>1</v>
      </c>
      <c r="P335">
        <f t="shared" si="40"/>
        <v>30</v>
      </c>
      <c r="Q335">
        <f>VLOOKUP(C335,Locs!A:C,3,0)</f>
        <v>26</v>
      </c>
      <c r="R335">
        <f>VLOOKUP(C335,Locs!A:F,6,0)</f>
        <v>0</v>
      </c>
      <c r="S335" t="s">
        <v>544</v>
      </c>
      <c r="T335">
        <v>30</v>
      </c>
    </row>
    <row r="336" spans="1:20" x14ac:dyDescent="0.45">
      <c r="B336" t="str">
        <f t="shared" si="35"/>
        <v>task_id_610.dfy-2</v>
      </c>
      <c r="C336" t="s">
        <v>63</v>
      </c>
      <c r="D336">
        <v>2</v>
      </c>
      <c r="E336">
        <v>1</v>
      </c>
      <c r="F336">
        <v>13.283300000000001</v>
      </c>
      <c r="G336">
        <v>0.73580000000000001</v>
      </c>
      <c r="H336">
        <v>13.281499999999999</v>
      </c>
      <c r="I336">
        <v>1</v>
      </c>
      <c r="J336">
        <v>1</v>
      </c>
      <c r="K336">
        <v>1</v>
      </c>
      <c r="L336">
        <f t="shared" si="36"/>
        <v>3</v>
      </c>
      <c r="M336">
        <f t="shared" si="37"/>
        <v>1</v>
      </c>
      <c r="N336">
        <f t="shared" si="38"/>
        <v>1</v>
      </c>
      <c r="O336">
        <f t="shared" si="39"/>
        <v>1</v>
      </c>
      <c r="P336">
        <f t="shared" si="40"/>
        <v>30</v>
      </c>
      <c r="Q336">
        <f>VLOOKUP(C336,Locs!A:C,3,0)</f>
        <v>26</v>
      </c>
      <c r="R336">
        <f>VLOOKUP(C336,Locs!A:F,6,0)</f>
        <v>0</v>
      </c>
      <c r="S336" t="s">
        <v>545</v>
      </c>
      <c r="T336">
        <v>30</v>
      </c>
    </row>
    <row r="337" spans="2:20" x14ac:dyDescent="0.45">
      <c r="B337" t="str">
        <f t="shared" si="35"/>
        <v>task_id_610.dfy-3</v>
      </c>
      <c r="C337" t="s">
        <v>63</v>
      </c>
      <c r="D337">
        <v>3</v>
      </c>
      <c r="E337">
        <v>1</v>
      </c>
      <c r="F337">
        <v>13.168100000000001</v>
      </c>
      <c r="G337">
        <v>0.72950000000000004</v>
      </c>
      <c r="H337">
        <v>13.166600000000001</v>
      </c>
      <c r="I337">
        <v>1</v>
      </c>
      <c r="J337">
        <v>1</v>
      </c>
      <c r="K337">
        <v>1</v>
      </c>
      <c r="L337">
        <f t="shared" si="36"/>
        <v>3</v>
      </c>
      <c r="M337">
        <f t="shared" si="37"/>
        <v>1</v>
      </c>
      <c r="N337">
        <f t="shared" si="38"/>
        <v>1</v>
      </c>
      <c r="O337">
        <f t="shared" si="39"/>
        <v>1</v>
      </c>
      <c r="P337">
        <f t="shared" si="40"/>
        <v>30</v>
      </c>
      <c r="Q337">
        <f>VLOOKUP(C337,Locs!A:C,3,0)</f>
        <v>26</v>
      </c>
      <c r="R337">
        <f>VLOOKUP(C337,Locs!A:F,6,0)</f>
        <v>0</v>
      </c>
      <c r="S337" t="s">
        <v>546</v>
      </c>
      <c r="T337">
        <v>30</v>
      </c>
    </row>
    <row r="338" spans="2:20" x14ac:dyDescent="0.45">
      <c r="B338" t="str">
        <f t="shared" si="35"/>
        <v>task_id_616.dfy-1</v>
      </c>
      <c r="C338" t="s">
        <v>64</v>
      </c>
      <c r="D338">
        <v>1</v>
      </c>
      <c r="E338">
        <v>1</v>
      </c>
      <c r="F338">
        <v>11.902799999999999</v>
      </c>
      <c r="G338">
        <v>0.77490000000000003</v>
      </c>
      <c r="H338">
        <v>11.881</v>
      </c>
      <c r="I338">
        <v>1</v>
      </c>
      <c r="J338">
        <v>1</v>
      </c>
      <c r="K338">
        <v>1</v>
      </c>
      <c r="L338">
        <f t="shared" si="36"/>
        <v>3</v>
      </c>
      <c r="M338">
        <f t="shared" si="37"/>
        <v>1</v>
      </c>
      <c r="N338">
        <f t="shared" si="38"/>
        <v>1</v>
      </c>
      <c r="O338">
        <f t="shared" si="39"/>
        <v>1</v>
      </c>
      <c r="P338">
        <f t="shared" si="40"/>
        <v>25</v>
      </c>
      <c r="Q338">
        <f>VLOOKUP(C338,Locs!A:C,3,0)</f>
        <v>24</v>
      </c>
      <c r="R338">
        <f>VLOOKUP(C338,Locs!A:F,6,0)</f>
        <v>0</v>
      </c>
      <c r="S338" t="s">
        <v>547</v>
      </c>
      <c r="T338">
        <v>25</v>
      </c>
    </row>
    <row r="339" spans="2:20" x14ac:dyDescent="0.45">
      <c r="B339" t="str">
        <f t="shared" si="35"/>
        <v>task_id_616.dfy-2</v>
      </c>
      <c r="C339" t="s">
        <v>64</v>
      </c>
      <c r="D339">
        <v>2</v>
      </c>
      <c r="E339">
        <v>1</v>
      </c>
      <c r="F339">
        <v>12.2737</v>
      </c>
      <c r="G339">
        <v>0.78820000000000001</v>
      </c>
      <c r="H339">
        <v>12.2721</v>
      </c>
      <c r="I339">
        <v>1</v>
      </c>
      <c r="J339">
        <v>1</v>
      </c>
      <c r="K339">
        <v>1</v>
      </c>
      <c r="L339">
        <f t="shared" si="36"/>
        <v>3</v>
      </c>
      <c r="M339">
        <f t="shared" si="37"/>
        <v>1</v>
      </c>
      <c r="N339">
        <f t="shared" si="38"/>
        <v>1</v>
      </c>
      <c r="O339">
        <f t="shared" si="39"/>
        <v>1</v>
      </c>
      <c r="P339">
        <f t="shared" si="40"/>
        <v>26</v>
      </c>
      <c r="Q339">
        <f>VLOOKUP(C339,Locs!A:C,3,0)</f>
        <v>24</v>
      </c>
      <c r="R339">
        <f>VLOOKUP(C339,Locs!A:F,6,0)</f>
        <v>0</v>
      </c>
      <c r="S339" t="s">
        <v>548</v>
      </c>
      <c r="T339">
        <v>26</v>
      </c>
    </row>
    <row r="340" spans="2:20" x14ac:dyDescent="0.45">
      <c r="B340" t="str">
        <f t="shared" si="35"/>
        <v>task_id_616.dfy-3</v>
      </c>
      <c r="C340" t="s">
        <v>64</v>
      </c>
      <c r="D340">
        <v>3</v>
      </c>
      <c r="E340">
        <v>1</v>
      </c>
      <c r="F340">
        <v>11.9468</v>
      </c>
      <c r="G340">
        <v>0.76929999999999998</v>
      </c>
      <c r="H340">
        <v>11.9453</v>
      </c>
      <c r="I340">
        <v>1</v>
      </c>
      <c r="J340">
        <v>1</v>
      </c>
      <c r="K340">
        <v>1</v>
      </c>
      <c r="L340">
        <f t="shared" si="36"/>
        <v>3</v>
      </c>
      <c r="M340">
        <f t="shared" si="37"/>
        <v>1</v>
      </c>
      <c r="N340">
        <f t="shared" si="38"/>
        <v>1</v>
      </c>
      <c r="O340">
        <f t="shared" si="39"/>
        <v>1</v>
      </c>
      <c r="P340">
        <f t="shared" si="40"/>
        <v>25</v>
      </c>
      <c r="Q340">
        <f>VLOOKUP(C340,Locs!A:C,3,0)</f>
        <v>24</v>
      </c>
      <c r="R340">
        <f>VLOOKUP(C340,Locs!A:F,6,0)</f>
        <v>0</v>
      </c>
      <c r="S340" t="s">
        <v>549</v>
      </c>
      <c r="T340">
        <v>25</v>
      </c>
    </row>
    <row r="341" spans="2:20" x14ac:dyDescent="0.45">
      <c r="B341" t="str">
        <f t="shared" si="35"/>
        <v>task_id_62.dfy-1</v>
      </c>
      <c r="C341" t="s">
        <v>65</v>
      </c>
      <c r="D341">
        <v>1</v>
      </c>
      <c r="E341">
        <v>0</v>
      </c>
      <c r="F341">
        <v>8.9809000000000001</v>
      </c>
      <c r="G341">
        <v>0.77690000000000003</v>
      </c>
      <c r="H341">
        <v>8.9626000000000001</v>
      </c>
      <c r="I341">
        <v>1</v>
      </c>
      <c r="J341">
        <v>0</v>
      </c>
      <c r="K341">
        <v>0</v>
      </c>
      <c r="L341">
        <f t="shared" si="36"/>
        <v>0</v>
      </c>
      <c r="M341">
        <f t="shared" si="37"/>
        <v>0</v>
      </c>
      <c r="N341">
        <f t="shared" si="38"/>
        <v>0</v>
      </c>
      <c r="O341">
        <f t="shared" si="39"/>
        <v>0</v>
      </c>
      <c r="P341">
        <f t="shared" si="40"/>
        <v>27</v>
      </c>
      <c r="Q341">
        <f>VLOOKUP(C341,Locs!A:C,3,0)</f>
        <v>30</v>
      </c>
      <c r="R341">
        <f>VLOOKUP(C341,Locs!A:F,6,0)</f>
        <v>3</v>
      </c>
      <c r="S341" t="s">
        <v>550</v>
      </c>
      <c r="T341">
        <v>24</v>
      </c>
    </row>
    <row r="342" spans="2:20" x14ac:dyDescent="0.45">
      <c r="B342" t="str">
        <f t="shared" si="35"/>
        <v>task_id_62.dfy-2</v>
      </c>
      <c r="C342" t="s">
        <v>65</v>
      </c>
      <c r="D342">
        <v>2</v>
      </c>
      <c r="E342">
        <v>0</v>
      </c>
      <c r="F342">
        <v>9.4725000000000001</v>
      </c>
      <c r="G342">
        <v>1.3214999999999999</v>
      </c>
      <c r="H342">
        <v>9.4702999999999999</v>
      </c>
      <c r="I342">
        <v>1</v>
      </c>
      <c r="J342">
        <v>0</v>
      </c>
      <c r="K342">
        <v>0</v>
      </c>
      <c r="L342">
        <f t="shared" si="36"/>
        <v>0</v>
      </c>
      <c r="M342">
        <f t="shared" si="37"/>
        <v>0</v>
      </c>
      <c r="N342">
        <f t="shared" si="38"/>
        <v>0</v>
      </c>
      <c r="O342">
        <f t="shared" si="39"/>
        <v>0</v>
      </c>
      <c r="P342">
        <f t="shared" si="40"/>
        <v>27</v>
      </c>
      <c r="Q342">
        <f>VLOOKUP(C342,Locs!A:C,3,0)</f>
        <v>30</v>
      </c>
      <c r="R342">
        <f>VLOOKUP(C342,Locs!A:F,6,0)</f>
        <v>3</v>
      </c>
      <c r="S342" t="s">
        <v>551</v>
      </c>
      <c r="T342">
        <v>24</v>
      </c>
    </row>
    <row r="343" spans="2:20" x14ac:dyDescent="0.45">
      <c r="B343" t="str">
        <f t="shared" si="35"/>
        <v>task_id_62.dfy-3</v>
      </c>
      <c r="C343" t="s">
        <v>65</v>
      </c>
      <c r="D343">
        <v>3</v>
      </c>
      <c r="E343">
        <v>0</v>
      </c>
      <c r="F343">
        <v>9.3195999999999994</v>
      </c>
      <c r="G343">
        <v>1.2323</v>
      </c>
      <c r="H343">
        <v>9.3169000000000004</v>
      </c>
      <c r="I343">
        <v>1</v>
      </c>
      <c r="J343">
        <v>0</v>
      </c>
      <c r="K343">
        <v>0</v>
      </c>
      <c r="L343">
        <f t="shared" si="36"/>
        <v>0</v>
      </c>
      <c r="M343">
        <f t="shared" si="37"/>
        <v>0</v>
      </c>
      <c r="N343">
        <f t="shared" si="38"/>
        <v>0</v>
      </c>
      <c r="O343">
        <f t="shared" si="39"/>
        <v>0</v>
      </c>
      <c r="P343">
        <f t="shared" si="40"/>
        <v>27</v>
      </c>
      <c r="Q343">
        <f>VLOOKUP(C343,Locs!A:C,3,0)</f>
        <v>30</v>
      </c>
      <c r="R343">
        <f>VLOOKUP(C343,Locs!A:F,6,0)</f>
        <v>3</v>
      </c>
      <c r="S343" t="s">
        <v>552</v>
      </c>
      <c r="T343">
        <v>24</v>
      </c>
    </row>
    <row r="344" spans="2:20" x14ac:dyDescent="0.45">
      <c r="B344" t="str">
        <f t="shared" si="35"/>
        <v>task_id_62.dfy-4</v>
      </c>
      <c r="C344" t="s">
        <v>65</v>
      </c>
      <c r="D344">
        <v>4</v>
      </c>
      <c r="E344">
        <v>0</v>
      </c>
      <c r="F344">
        <v>11.0237</v>
      </c>
      <c r="G344">
        <v>0.78510000000000002</v>
      </c>
      <c r="H344">
        <v>10.996600000000001</v>
      </c>
      <c r="I344">
        <v>0</v>
      </c>
      <c r="J344">
        <v>0</v>
      </c>
      <c r="K344">
        <v>0</v>
      </c>
      <c r="L344">
        <f t="shared" si="36"/>
        <v>0</v>
      </c>
      <c r="M344">
        <f t="shared" si="37"/>
        <v>0</v>
      </c>
      <c r="N344">
        <f t="shared" si="38"/>
        <v>0</v>
      </c>
      <c r="O344">
        <f t="shared" si="39"/>
        <v>0</v>
      </c>
      <c r="P344">
        <f t="shared" si="40"/>
        <v>29</v>
      </c>
      <c r="Q344">
        <f>VLOOKUP(C344,Locs!A:C,3,0)</f>
        <v>30</v>
      </c>
      <c r="R344">
        <f>VLOOKUP(C344,Locs!A:F,6,0)</f>
        <v>3</v>
      </c>
      <c r="S344" t="s">
        <v>553</v>
      </c>
      <c r="T344">
        <v>21</v>
      </c>
    </row>
    <row r="345" spans="2:20" x14ac:dyDescent="0.45">
      <c r="B345" t="str">
        <f t="shared" si="35"/>
        <v>task_id_62.dfy-5</v>
      </c>
      <c r="C345" t="s">
        <v>65</v>
      </c>
      <c r="D345">
        <v>5</v>
      </c>
      <c r="E345">
        <v>0</v>
      </c>
      <c r="F345">
        <v>9.9229000000000003</v>
      </c>
      <c r="G345">
        <v>0.78320000000000001</v>
      </c>
      <c r="H345">
        <v>9.9216999999999995</v>
      </c>
      <c r="I345">
        <v>1</v>
      </c>
      <c r="J345">
        <v>0</v>
      </c>
      <c r="K345">
        <v>0</v>
      </c>
      <c r="L345">
        <f t="shared" si="36"/>
        <v>0</v>
      </c>
      <c r="M345">
        <f t="shared" si="37"/>
        <v>0</v>
      </c>
      <c r="N345">
        <f t="shared" si="38"/>
        <v>0</v>
      </c>
      <c r="O345">
        <f t="shared" si="39"/>
        <v>0</v>
      </c>
      <c r="P345">
        <f t="shared" si="40"/>
        <v>27</v>
      </c>
      <c r="Q345">
        <f>VLOOKUP(C345,Locs!A:C,3,0)</f>
        <v>30</v>
      </c>
      <c r="R345">
        <f>VLOOKUP(C345,Locs!A:F,6,0)</f>
        <v>3</v>
      </c>
      <c r="S345" t="s">
        <v>554</v>
      </c>
      <c r="T345">
        <v>21</v>
      </c>
    </row>
    <row r="346" spans="2:20" x14ac:dyDescent="0.45">
      <c r="B346" t="str">
        <f t="shared" si="35"/>
        <v>task_id_623.dfy-1</v>
      </c>
      <c r="C346" t="s">
        <v>66</v>
      </c>
      <c r="D346">
        <v>1</v>
      </c>
      <c r="E346">
        <v>1</v>
      </c>
      <c r="F346">
        <v>9.7819000000000003</v>
      </c>
      <c r="G346">
        <v>2.2238000000000002</v>
      </c>
      <c r="H346">
        <v>9.7622</v>
      </c>
      <c r="I346">
        <v>1</v>
      </c>
      <c r="J346">
        <v>1</v>
      </c>
      <c r="K346">
        <v>1</v>
      </c>
      <c r="L346">
        <f t="shared" si="36"/>
        <v>3</v>
      </c>
      <c r="M346">
        <f t="shared" si="37"/>
        <v>1</v>
      </c>
      <c r="N346">
        <f t="shared" si="38"/>
        <v>1</v>
      </c>
      <c r="O346">
        <f t="shared" si="39"/>
        <v>1</v>
      </c>
      <c r="P346">
        <f t="shared" si="40"/>
        <v>24</v>
      </c>
      <c r="Q346">
        <f>VLOOKUP(C346,Locs!A:C,3,0)</f>
        <v>25</v>
      </c>
      <c r="R346">
        <f>VLOOKUP(C346,Locs!A:F,6,0)</f>
        <v>0</v>
      </c>
      <c r="S346" t="s">
        <v>555</v>
      </c>
      <c r="T346">
        <v>21</v>
      </c>
    </row>
    <row r="347" spans="2:20" x14ac:dyDescent="0.45">
      <c r="B347" t="str">
        <f t="shared" si="35"/>
        <v>task_id_623.dfy-2</v>
      </c>
      <c r="C347" t="s">
        <v>66</v>
      </c>
      <c r="D347">
        <v>2</v>
      </c>
      <c r="E347">
        <v>1</v>
      </c>
      <c r="F347">
        <v>9.6692</v>
      </c>
      <c r="G347">
        <v>2.2225999999999999</v>
      </c>
      <c r="H347">
        <v>9.6664999999999992</v>
      </c>
      <c r="I347">
        <v>1</v>
      </c>
      <c r="J347">
        <v>1</v>
      </c>
      <c r="K347">
        <v>1</v>
      </c>
      <c r="L347">
        <f t="shared" si="36"/>
        <v>3</v>
      </c>
      <c r="M347">
        <f t="shared" si="37"/>
        <v>1</v>
      </c>
      <c r="N347">
        <f t="shared" si="38"/>
        <v>1</v>
      </c>
      <c r="O347">
        <f t="shared" si="39"/>
        <v>1</v>
      </c>
      <c r="P347">
        <f t="shared" si="40"/>
        <v>24</v>
      </c>
      <c r="Q347">
        <f>VLOOKUP(C347,Locs!A:C,3,0)</f>
        <v>25</v>
      </c>
      <c r="R347">
        <f>VLOOKUP(C347,Locs!A:F,6,0)</f>
        <v>0</v>
      </c>
      <c r="S347" t="s">
        <v>556</v>
      </c>
      <c r="T347">
        <v>31</v>
      </c>
    </row>
    <row r="348" spans="2:20" x14ac:dyDescent="0.45">
      <c r="B348" t="str">
        <f t="shared" si="35"/>
        <v>task_id_623.dfy-3</v>
      </c>
      <c r="C348" t="s">
        <v>66</v>
      </c>
      <c r="D348">
        <v>3</v>
      </c>
      <c r="E348">
        <v>1</v>
      </c>
      <c r="F348">
        <v>9.2713000000000001</v>
      </c>
      <c r="G348">
        <v>2.2259000000000002</v>
      </c>
      <c r="H348">
        <v>9.2675000000000001</v>
      </c>
      <c r="I348">
        <v>1</v>
      </c>
      <c r="J348">
        <v>1</v>
      </c>
      <c r="K348">
        <v>1</v>
      </c>
      <c r="L348">
        <f t="shared" si="36"/>
        <v>3</v>
      </c>
      <c r="M348">
        <f t="shared" si="37"/>
        <v>1</v>
      </c>
      <c r="N348">
        <f t="shared" si="38"/>
        <v>1</v>
      </c>
      <c r="O348">
        <f t="shared" si="39"/>
        <v>1</v>
      </c>
      <c r="P348">
        <f t="shared" si="40"/>
        <v>24</v>
      </c>
      <c r="Q348">
        <f>VLOOKUP(C348,Locs!A:C,3,0)</f>
        <v>25</v>
      </c>
      <c r="R348">
        <f>VLOOKUP(C348,Locs!A:F,6,0)</f>
        <v>0</v>
      </c>
      <c r="S348" t="s">
        <v>557</v>
      </c>
      <c r="T348">
        <v>31</v>
      </c>
    </row>
    <row r="349" spans="2:20" x14ac:dyDescent="0.45">
      <c r="B349" t="str">
        <f t="shared" si="35"/>
        <v>task_id_624.dfy-1</v>
      </c>
      <c r="C349" t="s">
        <v>67</v>
      </c>
      <c r="D349">
        <v>1</v>
      </c>
      <c r="E349">
        <v>1</v>
      </c>
      <c r="F349">
        <v>7.3693</v>
      </c>
      <c r="G349">
        <v>2.2067999999999999</v>
      </c>
      <c r="H349">
        <v>7.3482000000000003</v>
      </c>
      <c r="I349">
        <v>1</v>
      </c>
      <c r="J349">
        <v>1</v>
      </c>
      <c r="K349">
        <v>1</v>
      </c>
      <c r="L349">
        <f t="shared" si="36"/>
        <v>3</v>
      </c>
      <c r="M349">
        <f t="shared" si="37"/>
        <v>1</v>
      </c>
      <c r="N349">
        <f t="shared" si="38"/>
        <v>1</v>
      </c>
      <c r="O349">
        <f t="shared" si="39"/>
        <v>1</v>
      </c>
      <c r="P349">
        <f t="shared" si="40"/>
        <v>21</v>
      </c>
      <c r="Q349">
        <f>VLOOKUP(C349,Locs!A:C,3,0)</f>
        <v>22</v>
      </c>
      <c r="R349">
        <f>VLOOKUP(C349,Locs!A:F,6,0)</f>
        <v>0</v>
      </c>
      <c r="S349" t="s">
        <v>558</v>
      </c>
      <c r="T349">
        <v>31</v>
      </c>
    </row>
    <row r="350" spans="2:20" x14ac:dyDescent="0.45">
      <c r="B350" t="str">
        <f t="shared" si="35"/>
        <v>task_id_624.dfy-2</v>
      </c>
      <c r="C350" t="s">
        <v>67</v>
      </c>
      <c r="D350">
        <v>2</v>
      </c>
      <c r="E350">
        <v>1</v>
      </c>
      <c r="F350">
        <v>7.7922000000000002</v>
      </c>
      <c r="G350">
        <v>2.2370000000000001</v>
      </c>
      <c r="H350">
        <v>7.7887000000000004</v>
      </c>
      <c r="I350">
        <v>1</v>
      </c>
      <c r="J350">
        <v>1</v>
      </c>
      <c r="K350">
        <v>1</v>
      </c>
      <c r="L350">
        <f t="shared" si="36"/>
        <v>3</v>
      </c>
      <c r="M350">
        <f t="shared" si="37"/>
        <v>1</v>
      </c>
      <c r="N350">
        <f t="shared" si="38"/>
        <v>1</v>
      </c>
      <c r="O350">
        <f t="shared" si="39"/>
        <v>1</v>
      </c>
      <c r="P350">
        <f t="shared" si="40"/>
        <v>21</v>
      </c>
      <c r="Q350">
        <f>VLOOKUP(C350,Locs!A:C,3,0)</f>
        <v>22</v>
      </c>
      <c r="R350">
        <f>VLOOKUP(C350,Locs!A:F,6,0)</f>
        <v>0</v>
      </c>
      <c r="S350" t="s">
        <v>739</v>
      </c>
      <c r="T350">
        <v>28</v>
      </c>
    </row>
    <row r="351" spans="2:20" x14ac:dyDescent="0.45">
      <c r="B351" t="str">
        <f t="shared" si="35"/>
        <v>task_id_624.dfy-3</v>
      </c>
      <c r="C351" t="s">
        <v>67</v>
      </c>
      <c r="D351">
        <v>3</v>
      </c>
      <c r="E351">
        <v>1</v>
      </c>
      <c r="F351">
        <v>8.3788</v>
      </c>
      <c r="G351">
        <v>2.2363</v>
      </c>
      <c r="H351">
        <v>8.3757000000000001</v>
      </c>
      <c r="I351">
        <v>1</v>
      </c>
      <c r="J351">
        <v>1</v>
      </c>
      <c r="K351">
        <v>1</v>
      </c>
      <c r="L351">
        <f t="shared" si="36"/>
        <v>3</v>
      </c>
      <c r="M351">
        <f t="shared" si="37"/>
        <v>1</v>
      </c>
      <c r="N351">
        <f t="shared" si="38"/>
        <v>1</v>
      </c>
      <c r="O351">
        <f t="shared" si="39"/>
        <v>1</v>
      </c>
      <c r="P351">
        <f t="shared" si="40"/>
        <v>21</v>
      </c>
      <c r="Q351">
        <f>VLOOKUP(C351,Locs!A:C,3,0)</f>
        <v>22</v>
      </c>
      <c r="R351">
        <f>VLOOKUP(C351,Locs!A:F,6,0)</f>
        <v>0</v>
      </c>
      <c r="S351" t="s">
        <v>740</v>
      </c>
      <c r="T351">
        <v>31</v>
      </c>
    </row>
    <row r="352" spans="2:20" x14ac:dyDescent="0.45">
      <c r="B352" t="str">
        <f t="shared" si="35"/>
        <v>task_id_627.dfy-1</v>
      </c>
      <c r="C352" t="s">
        <v>68</v>
      </c>
      <c r="D352">
        <v>1</v>
      </c>
      <c r="E352">
        <v>0</v>
      </c>
      <c r="F352">
        <v>11.4251</v>
      </c>
      <c r="G352">
        <v>1.2544</v>
      </c>
      <c r="H352">
        <v>11.403700000000001</v>
      </c>
      <c r="I352">
        <v>1</v>
      </c>
      <c r="J352">
        <v>0</v>
      </c>
      <c r="K352">
        <v>0</v>
      </c>
      <c r="L352">
        <f t="shared" si="36"/>
        <v>0</v>
      </c>
      <c r="M352">
        <f t="shared" si="37"/>
        <v>0</v>
      </c>
      <c r="N352">
        <f t="shared" si="38"/>
        <v>0</v>
      </c>
      <c r="O352">
        <f t="shared" si="39"/>
        <v>0</v>
      </c>
      <c r="P352">
        <f t="shared" si="40"/>
        <v>31</v>
      </c>
      <c r="Q352">
        <f>VLOOKUP(C352,Locs!A:C,3,0)</f>
        <v>36</v>
      </c>
      <c r="R352">
        <f>VLOOKUP(C352,Locs!A:F,6,0)</f>
        <v>6</v>
      </c>
      <c r="S352" t="s">
        <v>559</v>
      </c>
      <c r="T352">
        <v>42</v>
      </c>
    </row>
    <row r="353" spans="2:20" x14ac:dyDescent="0.45">
      <c r="B353" t="str">
        <f t="shared" si="35"/>
        <v>task_id_627.dfy-2</v>
      </c>
      <c r="C353" t="s">
        <v>68</v>
      </c>
      <c r="D353">
        <v>2</v>
      </c>
      <c r="E353">
        <v>0</v>
      </c>
      <c r="F353">
        <v>10.8003</v>
      </c>
      <c r="G353">
        <v>1.3616999999999999</v>
      </c>
      <c r="H353">
        <v>10.7974</v>
      </c>
      <c r="I353">
        <v>1</v>
      </c>
      <c r="J353">
        <v>0</v>
      </c>
      <c r="K353">
        <v>0</v>
      </c>
      <c r="L353">
        <f t="shared" si="36"/>
        <v>0</v>
      </c>
      <c r="M353">
        <f t="shared" si="37"/>
        <v>0</v>
      </c>
      <c r="N353">
        <f t="shared" si="38"/>
        <v>0</v>
      </c>
      <c r="O353">
        <f t="shared" si="39"/>
        <v>0</v>
      </c>
      <c r="P353">
        <f t="shared" si="40"/>
        <v>31</v>
      </c>
      <c r="Q353">
        <f>VLOOKUP(C353,Locs!A:C,3,0)</f>
        <v>36</v>
      </c>
      <c r="R353">
        <f>VLOOKUP(C353,Locs!A:F,6,0)</f>
        <v>6</v>
      </c>
      <c r="S353" t="s">
        <v>560</v>
      </c>
      <c r="T353">
        <v>40</v>
      </c>
    </row>
    <row r="354" spans="2:20" x14ac:dyDescent="0.45">
      <c r="B354" t="str">
        <f t="shared" si="35"/>
        <v>task_id_627.dfy-3</v>
      </c>
      <c r="C354" t="s">
        <v>68</v>
      </c>
      <c r="D354">
        <v>3</v>
      </c>
      <c r="E354">
        <v>0</v>
      </c>
      <c r="F354">
        <v>10.953799999999999</v>
      </c>
      <c r="G354">
        <v>1.3822000000000001</v>
      </c>
      <c r="H354">
        <v>10.9513</v>
      </c>
      <c r="I354">
        <v>1</v>
      </c>
      <c r="J354">
        <v>0</v>
      </c>
      <c r="K354">
        <v>0</v>
      </c>
      <c r="L354">
        <f t="shared" si="36"/>
        <v>0</v>
      </c>
      <c r="M354">
        <f t="shared" si="37"/>
        <v>0</v>
      </c>
      <c r="N354">
        <f t="shared" si="38"/>
        <v>0</v>
      </c>
      <c r="O354">
        <f t="shared" si="39"/>
        <v>0</v>
      </c>
      <c r="P354">
        <f t="shared" si="40"/>
        <v>31</v>
      </c>
      <c r="Q354">
        <f>VLOOKUP(C354,Locs!A:C,3,0)</f>
        <v>36</v>
      </c>
      <c r="R354">
        <f>VLOOKUP(C354,Locs!A:F,6,0)</f>
        <v>6</v>
      </c>
      <c r="S354" t="s">
        <v>561</v>
      </c>
      <c r="T354">
        <v>40</v>
      </c>
    </row>
    <row r="355" spans="2:20" x14ac:dyDescent="0.45">
      <c r="B355" t="str">
        <f t="shared" si="35"/>
        <v>task_id_627.dfy-4</v>
      </c>
      <c r="C355" t="s">
        <v>68</v>
      </c>
      <c r="D355">
        <v>4</v>
      </c>
      <c r="E355">
        <v>0</v>
      </c>
      <c r="F355">
        <v>10.5244</v>
      </c>
      <c r="G355">
        <v>1.2412000000000001</v>
      </c>
      <c r="H355">
        <v>10.496600000000001</v>
      </c>
      <c r="I355">
        <v>0</v>
      </c>
      <c r="J355">
        <v>0</v>
      </c>
      <c r="K355">
        <v>0</v>
      </c>
      <c r="L355">
        <f t="shared" si="36"/>
        <v>0</v>
      </c>
      <c r="M355">
        <f t="shared" si="37"/>
        <v>0</v>
      </c>
      <c r="N355">
        <f t="shared" si="38"/>
        <v>0</v>
      </c>
      <c r="O355">
        <f t="shared" si="39"/>
        <v>0</v>
      </c>
      <c r="P355">
        <f t="shared" si="40"/>
        <v>28</v>
      </c>
      <c r="Q355">
        <f>VLOOKUP(C355,Locs!A:C,3,0)</f>
        <v>36</v>
      </c>
      <c r="R355">
        <f>VLOOKUP(C355,Locs!A:F,6,0)</f>
        <v>6</v>
      </c>
      <c r="S355" t="s">
        <v>856</v>
      </c>
      <c r="T355">
        <v>38</v>
      </c>
    </row>
    <row r="356" spans="2:20" x14ac:dyDescent="0.45">
      <c r="B356" t="str">
        <f t="shared" si="35"/>
        <v>task_id_627.dfy-5</v>
      </c>
      <c r="C356" t="s">
        <v>68</v>
      </c>
      <c r="D356">
        <v>5</v>
      </c>
      <c r="E356">
        <v>0</v>
      </c>
      <c r="F356">
        <v>11.728999999999999</v>
      </c>
      <c r="G356">
        <v>1.5182</v>
      </c>
      <c r="H356">
        <v>11.716799999999999</v>
      </c>
      <c r="I356">
        <v>1</v>
      </c>
      <c r="J356">
        <v>0</v>
      </c>
      <c r="K356">
        <v>0</v>
      </c>
      <c r="L356">
        <f t="shared" si="36"/>
        <v>0</v>
      </c>
      <c r="M356">
        <f t="shared" si="37"/>
        <v>0</v>
      </c>
      <c r="N356">
        <f t="shared" si="38"/>
        <v>0</v>
      </c>
      <c r="O356">
        <f t="shared" si="39"/>
        <v>0</v>
      </c>
      <c r="P356">
        <f t="shared" si="40"/>
        <v>31</v>
      </c>
      <c r="Q356">
        <f>VLOOKUP(C356,Locs!A:C,3,0)</f>
        <v>36</v>
      </c>
      <c r="R356">
        <f>VLOOKUP(C356,Locs!A:F,6,0)</f>
        <v>6</v>
      </c>
      <c r="S356" t="s">
        <v>857</v>
      </c>
      <c r="T356">
        <v>40</v>
      </c>
    </row>
    <row r="357" spans="2:20" x14ac:dyDescent="0.45">
      <c r="B357" t="str">
        <f t="shared" si="35"/>
        <v>task_id_629.dfy-1</v>
      </c>
      <c r="C357" t="s">
        <v>69</v>
      </c>
      <c r="D357">
        <v>1</v>
      </c>
      <c r="E357">
        <v>0</v>
      </c>
      <c r="F357">
        <v>15.437799999999999</v>
      </c>
      <c r="G357">
        <v>2.3536999999999999</v>
      </c>
      <c r="H357">
        <v>15.413</v>
      </c>
      <c r="I357">
        <v>-1</v>
      </c>
      <c r="J357">
        <v>0</v>
      </c>
      <c r="K357">
        <v>0</v>
      </c>
      <c r="L357">
        <f t="shared" si="36"/>
        <v>0</v>
      </c>
      <c r="M357">
        <f t="shared" si="37"/>
        <v>0</v>
      </c>
      <c r="N357">
        <f t="shared" si="38"/>
        <v>0</v>
      </c>
      <c r="O357">
        <f t="shared" si="39"/>
        <v>0</v>
      </c>
      <c r="P357">
        <f t="shared" si="40"/>
        <v>42</v>
      </c>
      <c r="Q357">
        <f>VLOOKUP(C357,Locs!A:C,3,0)</f>
        <v>49</v>
      </c>
      <c r="R357">
        <f>VLOOKUP(C357,Locs!A:F,6,0)</f>
        <v>2</v>
      </c>
      <c r="S357" t="s">
        <v>562</v>
      </c>
      <c r="T357">
        <v>27</v>
      </c>
    </row>
    <row r="358" spans="2:20" x14ac:dyDescent="0.45">
      <c r="B358" t="str">
        <f t="shared" si="35"/>
        <v>task_id_629.dfy-2</v>
      </c>
      <c r="C358" t="s">
        <v>69</v>
      </c>
      <c r="D358">
        <v>2</v>
      </c>
      <c r="E358">
        <v>0</v>
      </c>
      <c r="F358">
        <v>16.534400000000002</v>
      </c>
      <c r="G358">
        <v>2.3721999999999999</v>
      </c>
      <c r="H358">
        <v>16.532</v>
      </c>
      <c r="I358">
        <v>0</v>
      </c>
      <c r="J358">
        <v>0</v>
      </c>
      <c r="K358">
        <v>0</v>
      </c>
      <c r="L358">
        <f t="shared" si="36"/>
        <v>0</v>
      </c>
      <c r="M358">
        <f t="shared" si="37"/>
        <v>0</v>
      </c>
      <c r="N358">
        <f t="shared" si="38"/>
        <v>0</v>
      </c>
      <c r="O358">
        <f t="shared" si="39"/>
        <v>0</v>
      </c>
      <c r="P358">
        <f t="shared" si="40"/>
        <v>40</v>
      </c>
      <c r="Q358">
        <f>VLOOKUP(C358,Locs!A:C,3,0)</f>
        <v>49</v>
      </c>
      <c r="R358">
        <f>VLOOKUP(C358,Locs!A:F,6,0)</f>
        <v>2</v>
      </c>
      <c r="S358" t="s">
        <v>563</v>
      </c>
      <c r="T358">
        <v>27</v>
      </c>
    </row>
    <row r="359" spans="2:20" x14ac:dyDescent="0.45">
      <c r="B359" t="str">
        <f t="shared" si="35"/>
        <v>task_id_629.dfy-3</v>
      </c>
      <c r="C359" t="s">
        <v>69</v>
      </c>
      <c r="D359">
        <v>3</v>
      </c>
      <c r="E359">
        <v>0</v>
      </c>
      <c r="F359">
        <v>14.874000000000001</v>
      </c>
      <c r="G359">
        <v>1.7362</v>
      </c>
      <c r="H359">
        <v>14.8725</v>
      </c>
      <c r="I359">
        <v>1</v>
      </c>
      <c r="J359">
        <v>0</v>
      </c>
      <c r="K359">
        <v>0</v>
      </c>
      <c r="L359">
        <f t="shared" si="36"/>
        <v>0</v>
      </c>
      <c r="M359">
        <f t="shared" si="37"/>
        <v>0</v>
      </c>
      <c r="N359">
        <f t="shared" si="38"/>
        <v>0</v>
      </c>
      <c r="O359">
        <f t="shared" si="39"/>
        <v>0</v>
      </c>
      <c r="P359">
        <f t="shared" si="40"/>
        <v>40</v>
      </c>
      <c r="Q359">
        <f>VLOOKUP(C359,Locs!A:C,3,0)</f>
        <v>49</v>
      </c>
      <c r="R359">
        <f>VLOOKUP(C359,Locs!A:F,6,0)</f>
        <v>2</v>
      </c>
      <c r="S359" t="s">
        <v>564</v>
      </c>
      <c r="T359">
        <v>27</v>
      </c>
    </row>
    <row r="360" spans="2:20" x14ac:dyDescent="0.45">
      <c r="B360" t="str">
        <f t="shared" si="35"/>
        <v>task_id_629.dfy-4</v>
      </c>
      <c r="C360" t="s">
        <v>69</v>
      </c>
      <c r="D360">
        <v>4</v>
      </c>
      <c r="E360">
        <v>0</v>
      </c>
      <c r="F360">
        <v>16.128</v>
      </c>
      <c r="G360">
        <v>2.3210000000000002</v>
      </c>
      <c r="H360">
        <v>16.105599999999999</v>
      </c>
      <c r="I360">
        <v>1</v>
      </c>
      <c r="J360">
        <v>0</v>
      </c>
      <c r="K360">
        <v>0</v>
      </c>
      <c r="L360">
        <f t="shared" si="36"/>
        <v>0</v>
      </c>
      <c r="M360">
        <f t="shared" si="37"/>
        <v>0</v>
      </c>
      <c r="N360">
        <f t="shared" si="38"/>
        <v>0</v>
      </c>
      <c r="O360">
        <f t="shared" si="39"/>
        <v>0</v>
      </c>
      <c r="P360">
        <f t="shared" si="40"/>
        <v>38</v>
      </c>
      <c r="Q360">
        <f>VLOOKUP(C360,Locs!A:C,3,0)</f>
        <v>49</v>
      </c>
      <c r="R360">
        <f>VLOOKUP(C360,Locs!A:F,6,0)</f>
        <v>2</v>
      </c>
      <c r="S360" t="s">
        <v>1003</v>
      </c>
      <c r="T360">
        <v>29</v>
      </c>
    </row>
    <row r="361" spans="2:20" x14ac:dyDescent="0.45">
      <c r="B361" t="str">
        <f t="shared" si="35"/>
        <v>task_id_629.dfy-5</v>
      </c>
      <c r="C361" t="s">
        <v>69</v>
      </c>
      <c r="D361">
        <v>5</v>
      </c>
      <c r="E361">
        <v>0</v>
      </c>
      <c r="F361">
        <v>16.6952</v>
      </c>
      <c r="G361">
        <v>2.3450000000000002</v>
      </c>
      <c r="H361">
        <v>16.692699999999999</v>
      </c>
      <c r="I361">
        <v>1</v>
      </c>
      <c r="J361">
        <v>0</v>
      </c>
      <c r="K361">
        <v>0</v>
      </c>
      <c r="L361">
        <f t="shared" si="36"/>
        <v>0</v>
      </c>
      <c r="M361">
        <f t="shared" si="37"/>
        <v>0</v>
      </c>
      <c r="N361">
        <f t="shared" si="38"/>
        <v>0</v>
      </c>
      <c r="O361">
        <f t="shared" si="39"/>
        <v>0</v>
      </c>
      <c r="P361">
        <f t="shared" si="40"/>
        <v>40</v>
      </c>
      <c r="Q361">
        <f>VLOOKUP(C361,Locs!A:C,3,0)</f>
        <v>49</v>
      </c>
      <c r="R361">
        <f>VLOOKUP(C361,Locs!A:F,6,0)</f>
        <v>2</v>
      </c>
      <c r="S361" t="s">
        <v>1004</v>
      </c>
      <c r="T361">
        <v>27</v>
      </c>
    </row>
    <row r="362" spans="2:20" x14ac:dyDescent="0.45">
      <c r="B362" t="str">
        <f t="shared" si="35"/>
        <v>task_id_632.dfy-1</v>
      </c>
      <c r="C362" t="s">
        <v>70</v>
      </c>
      <c r="D362">
        <v>1</v>
      </c>
      <c r="E362">
        <v>0</v>
      </c>
      <c r="F362">
        <v>13.005599999999999</v>
      </c>
      <c r="G362">
        <v>0.87860000000000005</v>
      </c>
      <c r="H362">
        <v>12.986499999999999</v>
      </c>
      <c r="I362">
        <v>0</v>
      </c>
      <c r="J362">
        <v>0</v>
      </c>
      <c r="K362">
        <v>0</v>
      </c>
      <c r="L362">
        <f t="shared" si="36"/>
        <v>0</v>
      </c>
      <c r="M362">
        <f t="shared" si="37"/>
        <v>0</v>
      </c>
      <c r="N362">
        <f t="shared" si="38"/>
        <v>0</v>
      </c>
      <c r="O362">
        <f t="shared" si="39"/>
        <v>0</v>
      </c>
      <c r="P362">
        <f t="shared" si="40"/>
        <v>30</v>
      </c>
      <c r="Q362">
        <f>VLOOKUP(C362,Locs!A:C,3,0)</f>
        <v>48</v>
      </c>
      <c r="R362">
        <f>VLOOKUP(C362,Locs!A:F,6,0)</f>
        <v>2</v>
      </c>
      <c r="S362" t="s">
        <v>565</v>
      </c>
      <c r="T362">
        <v>30</v>
      </c>
    </row>
    <row r="363" spans="2:20" x14ac:dyDescent="0.45">
      <c r="B363" t="str">
        <f t="shared" si="35"/>
        <v>task_id_632.dfy-2</v>
      </c>
      <c r="C363" t="s">
        <v>70</v>
      </c>
      <c r="D363">
        <v>2</v>
      </c>
      <c r="E363">
        <v>0</v>
      </c>
      <c r="F363">
        <v>12.9625</v>
      </c>
      <c r="G363">
        <v>0.85860000000000003</v>
      </c>
      <c r="H363">
        <v>12.961</v>
      </c>
      <c r="I363">
        <v>0</v>
      </c>
      <c r="J363">
        <v>0</v>
      </c>
      <c r="K363">
        <v>0</v>
      </c>
      <c r="L363">
        <f t="shared" si="36"/>
        <v>0</v>
      </c>
      <c r="M363">
        <f t="shared" si="37"/>
        <v>0</v>
      </c>
      <c r="N363">
        <f t="shared" si="38"/>
        <v>0</v>
      </c>
      <c r="O363">
        <f t="shared" si="39"/>
        <v>0</v>
      </c>
      <c r="P363">
        <f t="shared" si="40"/>
        <v>30</v>
      </c>
      <c r="Q363">
        <f>VLOOKUP(C363,Locs!A:C,3,0)</f>
        <v>48</v>
      </c>
      <c r="R363">
        <f>VLOOKUP(C363,Locs!A:F,6,0)</f>
        <v>2</v>
      </c>
      <c r="S363" t="s">
        <v>566</v>
      </c>
      <c r="T363">
        <v>30</v>
      </c>
    </row>
    <row r="364" spans="2:20" x14ac:dyDescent="0.45">
      <c r="B364" t="str">
        <f t="shared" si="35"/>
        <v>task_id_632.dfy-3</v>
      </c>
      <c r="C364" t="s">
        <v>70</v>
      </c>
      <c r="D364">
        <v>3</v>
      </c>
      <c r="E364">
        <v>0</v>
      </c>
      <c r="F364">
        <v>13.1637</v>
      </c>
      <c r="G364">
        <v>0.86509999999999998</v>
      </c>
      <c r="H364">
        <v>13.162100000000001</v>
      </c>
      <c r="I364">
        <v>0</v>
      </c>
      <c r="J364">
        <v>0</v>
      </c>
      <c r="K364">
        <v>0</v>
      </c>
      <c r="L364">
        <f t="shared" si="36"/>
        <v>0</v>
      </c>
      <c r="M364">
        <f t="shared" si="37"/>
        <v>0</v>
      </c>
      <c r="N364">
        <f t="shared" si="38"/>
        <v>0</v>
      </c>
      <c r="O364">
        <f t="shared" si="39"/>
        <v>0</v>
      </c>
      <c r="P364">
        <f t="shared" si="40"/>
        <v>30</v>
      </c>
      <c r="Q364">
        <f>VLOOKUP(C364,Locs!A:C,3,0)</f>
        <v>48</v>
      </c>
      <c r="R364">
        <f>VLOOKUP(C364,Locs!A:F,6,0)</f>
        <v>2</v>
      </c>
      <c r="S364" t="s">
        <v>567</v>
      </c>
      <c r="T364">
        <v>30</v>
      </c>
    </row>
    <row r="365" spans="2:20" x14ac:dyDescent="0.45">
      <c r="B365" t="str">
        <f t="shared" si="35"/>
        <v>task_id_632.dfy-4</v>
      </c>
      <c r="C365" t="s">
        <v>70</v>
      </c>
      <c r="D365">
        <v>4</v>
      </c>
      <c r="E365">
        <v>0</v>
      </c>
      <c r="F365">
        <v>14.6906</v>
      </c>
      <c r="G365">
        <v>1.6983999999999999</v>
      </c>
      <c r="H365">
        <v>14.6816</v>
      </c>
      <c r="I365">
        <v>0</v>
      </c>
      <c r="J365">
        <v>0</v>
      </c>
      <c r="K365">
        <v>0</v>
      </c>
      <c r="L365">
        <f t="shared" si="36"/>
        <v>0</v>
      </c>
      <c r="M365">
        <f t="shared" si="37"/>
        <v>0</v>
      </c>
      <c r="N365">
        <f t="shared" si="38"/>
        <v>0</v>
      </c>
      <c r="O365">
        <f t="shared" si="39"/>
        <v>0</v>
      </c>
      <c r="P365">
        <f t="shared" si="40"/>
        <v>30</v>
      </c>
      <c r="Q365">
        <f>VLOOKUP(C365,Locs!A:C,3,0)</f>
        <v>48</v>
      </c>
      <c r="R365">
        <f>VLOOKUP(C365,Locs!A:F,6,0)</f>
        <v>2</v>
      </c>
      <c r="S365" t="s">
        <v>859</v>
      </c>
      <c r="T365">
        <v>30</v>
      </c>
    </row>
    <row r="366" spans="2:20" x14ac:dyDescent="0.45">
      <c r="B366" t="str">
        <f t="shared" si="35"/>
        <v>task_id_632.dfy-5</v>
      </c>
      <c r="C366" t="s">
        <v>70</v>
      </c>
      <c r="D366">
        <v>5</v>
      </c>
      <c r="E366">
        <v>0</v>
      </c>
      <c r="F366">
        <v>14.7067</v>
      </c>
      <c r="G366">
        <v>1.3656999999999999</v>
      </c>
      <c r="H366">
        <v>14.698399999999999</v>
      </c>
      <c r="I366">
        <v>0</v>
      </c>
      <c r="J366">
        <v>0</v>
      </c>
      <c r="K366">
        <v>0</v>
      </c>
      <c r="L366">
        <f t="shared" si="36"/>
        <v>0</v>
      </c>
      <c r="M366">
        <f t="shared" si="37"/>
        <v>0</v>
      </c>
      <c r="N366">
        <f t="shared" si="38"/>
        <v>0</v>
      </c>
      <c r="O366">
        <f t="shared" si="39"/>
        <v>0</v>
      </c>
      <c r="P366">
        <f t="shared" si="40"/>
        <v>30</v>
      </c>
      <c r="Q366">
        <f>VLOOKUP(C366,Locs!A:C,3,0)</f>
        <v>48</v>
      </c>
      <c r="R366">
        <f>VLOOKUP(C366,Locs!A:F,6,0)</f>
        <v>2</v>
      </c>
      <c r="S366" t="s">
        <v>860</v>
      </c>
      <c r="T366">
        <v>30</v>
      </c>
    </row>
    <row r="367" spans="2:20" x14ac:dyDescent="0.45">
      <c r="B367" t="str">
        <f t="shared" si="35"/>
        <v>task_id_644.dfy-1</v>
      </c>
      <c r="C367" t="s">
        <v>71</v>
      </c>
      <c r="D367">
        <v>1</v>
      </c>
      <c r="E367">
        <v>0</v>
      </c>
      <c r="F367">
        <v>13.978199999999999</v>
      </c>
      <c r="G367">
        <v>0.8004</v>
      </c>
      <c r="H367">
        <v>13.9558</v>
      </c>
      <c r="I367">
        <v>0</v>
      </c>
      <c r="J367">
        <v>0</v>
      </c>
      <c r="K367">
        <v>0</v>
      </c>
      <c r="L367">
        <f t="shared" si="36"/>
        <v>0</v>
      </c>
      <c r="M367">
        <f t="shared" si="37"/>
        <v>0</v>
      </c>
      <c r="N367">
        <f t="shared" si="38"/>
        <v>0</v>
      </c>
      <c r="O367">
        <f t="shared" si="39"/>
        <v>0</v>
      </c>
      <c r="P367">
        <f t="shared" si="40"/>
        <v>33</v>
      </c>
      <c r="Q367">
        <f>VLOOKUP(C367,Locs!A:C,3,0)</f>
        <v>31</v>
      </c>
      <c r="R367">
        <f>VLOOKUP(C367,Locs!A:F,6,0)</f>
        <v>0</v>
      </c>
      <c r="S367" t="s">
        <v>568</v>
      </c>
      <c r="T367">
        <v>33</v>
      </c>
    </row>
    <row r="368" spans="2:20" x14ac:dyDescent="0.45">
      <c r="B368" t="str">
        <f t="shared" si="35"/>
        <v>task_id_644.dfy-2</v>
      </c>
      <c r="C368" t="s">
        <v>71</v>
      </c>
      <c r="D368">
        <v>2</v>
      </c>
      <c r="E368">
        <v>0</v>
      </c>
      <c r="F368">
        <v>13.678900000000001</v>
      </c>
      <c r="G368">
        <v>0.8427</v>
      </c>
      <c r="H368">
        <v>13.6774</v>
      </c>
      <c r="I368">
        <v>-1</v>
      </c>
      <c r="J368">
        <v>0</v>
      </c>
      <c r="K368">
        <v>0</v>
      </c>
      <c r="L368">
        <f t="shared" si="36"/>
        <v>0</v>
      </c>
      <c r="M368">
        <f t="shared" si="37"/>
        <v>0</v>
      </c>
      <c r="N368">
        <f t="shared" si="38"/>
        <v>0</v>
      </c>
      <c r="O368">
        <f t="shared" si="39"/>
        <v>0</v>
      </c>
      <c r="P368">
        <f t="shared" si="40"/>
        <v>33</v>
      </c>
      <c r="Q368">
        <f>VLOOKUP(C368,Locs!A:C,3,0)</f>
        <v>31</v>
      </c>
      <c r="R368">
        <f>VLOOKUP(C368,Locs!A:F,6,0)</f>
        <v>0</v>
      </c>
      <c r="S368" t="s">
        <v>569</v>
      </c>
      <c r="T368">
        <v>33</v>
      </c>
    </row>
    <row r="369" spans="2:20" x14ac:dyDescent="0.45">
      <c r="B369" t="str">
        <f t="shared" si="35"/>
        <v>task_id_644.dfy-3</v>
      </c>
      <c r="C369" t="s">
        <v>71</v>
      </c>
      <c r="D369">
        <v>3</v>
      </c>
      <c r="E369">
        <v>0</v>
      </c>
      <c r="F369">
        <v>15.308199999999999</v>
      </c>
      <c r="G369">
        <v>3.0651999999999999</v>
      </c>
      <c r="H369">
        <v>15.306699999999999</v>
      </c>
      <c r="I369">
        <v>0</v>
      </c>
      <c r="J369">
        <v>0</v>
      </c>
      <c r="K369">
        <v>0</v>
      </c>
      <c r="L369">
        <f t="shared" si="36"/>
        <v>0</v>
      </c>
      <c r="M369">
        <f t="shared" si="37"/>
        <v>0</v>
      </c>
      <c r="N369">
        <f t="shared" si="38"/>
        <v>0</v>
      </c>
      <c r="O369">
        <f t="shared" si="39"/>
        <v>0</v>
      </c>
      <c r="P369">
        <f t="shared" si="40"/>
        <v>33</v>
      </c>
      <c r="Q369">
        <f>VLOOKUP(C369,Locs!A:C,3,0)</f>
        <v>31</v>
      </c>
      <c r="R369">
        <f>VLOOKUP(C369,Locs!A:F,6,0)</f>
        <v>0</v>
      </c>
      <c r="S369" t="s">
        <v>570</v>
      </c>
      <c r="T369">
        <v>33</v>
      </c>
    </row>
    <row r="370" spans="2:20" x14ac:dyDescent="0.45">
      <c r="B370" t="str">
        <f t="shared" si="35"/>
        <v>task_id_644.dfy-4</v>
      </c>
      <c r="C370" t="s">
        <v>71</v>
      </c>
      <c r="D370">
        <v>4</v>
      </c>
      <c r="E370">
        <v>0</v>
      </c>
      <c r="F370">
        <v>16.0366</v>
      </c>
      <c r="G370">
        <v>4.9600999999999997</v>
      </c>
      <c r="H370">
        <v>16.033300000000001</v>
      </c>
      <c r="I370">
        <v>0</v>
      </c>
      <c r="J370">
        <v>0</v>
      </c>
      <c r="K370">
        <v>0</v>
      </c>
      <c r="L370">
        <f t="shared" si="36"/>
        <v>0</v>
      </c>
      <c r="M370">
        <f t="shared" si="37"/>
        <v>0</v>
      </c>
      <c r="N370">
        <f t="shared" si="38"/>
        <v>0</v>
      </c>
      <c r="O370">
        <f t="shared" si="39"/>
        <v>0</v>
      </c>
      <c r="P370">
        <f t="shared" si="40"/>
        <v>32</v>
      </c>
      <c r="Q370">
        <f>VLOOKUP(C370,Locs!A:C,3,0)</f>
        <v>31</v>
      </c>
      <c r="R370">
        <f>VLOOKUP(C370,Locs!A:F,6,0)</f>
        <v>0</v>
      </c>
      <c r="S370" t="s">
        <v>1087</v>
      </c>
      <c r="T370">
        <v>32</v>
      </c>
    </row>
    <row r="371" spans="2:20" x14ac:dyDescent="0.45">
      <c r="B371" t="str">
        <f t="shared" si="35"/>
        <v>task_id_644.dfy-5</v>
      </c>
      <c r="C371" t="s">
        <v>71</v>
      </c>
      <c r="D371">
        <v>5</v>
      </c>
      <c r="E371">
        <v>0</v>
      </c>
      <c r="F371">
        <v>23.863</v>
      </c>
      <c r="G371">
        <v>1.6335</v>
      </c>
      <c r="H371">
        <v>23.860399999999998</v>
      </c>
      <c r="I371">
        <v>0</v>
      </c>
      <c r="J371">
        <v>0</v>
      </c>
      <c r="K371">
        <v>0</v>
      </c>
      <c r="L371">
        <f t="shared" si="36"/>
        <v>0</v>
      </c>
      <c r="M371">
        <f t="shared" si="37"/>
        <v>0</v>
      </c>
      <c r="N371">
        <f t="shared" si="38"/>
        <v>0</v>
      </c>
      <c r="O371">
        <f t="shared" si="39"/>
        <v>0</v>
      </c>
      <c r="P371">
        <f t="shared" si="40"/>
        <v>32</v>
      </c>
      <c r="Q371">
        <f>VLOOKUP(C371,Locs!A:C,3,0)</f>
        <v>31</v>
      </c>
      <c r="R371">
        <f>VLOOKUP(C371,Locs!A:F,6,0)</f>
        <v>0</v>
      </c>
      <c r="S371" t="s">
        <v>1088</v>
      </c>
      <c r="T371">
        <v>32</v>
      </c>
    </row>
    <row r="372" spans="2:20" x14ac:dyDescent="0.45">
      <c r="B372" t="str">
        <f t="shared" si="35"/>
        <v>task_id_69.dfy-1</v>
      </c>
      <c r="C372" t="s">
        <v>72</v>
      </c>
      <c r="D372">
        <v>1</v>
      </c>
      <c r="E372">
        <v>0</v>
      </c>
      <c r="F372">
        <v>10.5867</v>
      </c>
      <c r="G372">
        <v>0.74850000000000005</v>
      </c>
      <c r="H372">
        <v>10.5616</v>
      </c>
      <c r="I372">
        <v>1</v>
      </c>
      <c r="J372">
        <v>0</v>
      </c>
      <c r="K372">
        <v>0</v>
      </c>
      <c r="L372">
        <f t="shared" si="36"/>
        <v>0</v>
      </c>
      <c r="M372">
        <f t="shared" si="37"/>
        <v>0</v>
      </c>
      <c r="N372">
        <f t="shared" si="38"/>
        <v>0</v>
      </c>
      <c r="O372">
        <f t="shared" si="39"/>
        <v>0</v>
      </c>
      <c r="P372">
        <f t="shared" si="40"/>
        <v>30</v>
      </c>
      <c r="Q372">
        <f>VLOOKUP(C372,Locs!A:C,3,0)</f>
        <v>27</v>
      </c>
      <c r="R372">
        <f>VLOOKUP(C372,Locs!A:F,6,0)</f>
        <v>0</v>
      </c>
      <c r="S372" t="s">
        <v>571</v>
      </c>
      <c r="T372">
        <v>30</v>
      </c>
    </row>
    <row r="373" spans="2:20" x14ac:dyDescent="0.45">
      <c r="B373" t="str">
        <f t="shared" si="35"/>
        <v>task_id_69.dfy-2</v>
      </c>
      <c r="C373" t="s">
        <v>72</v>
      </c>
      <c r="D373">
        <v>2</v>
      </c>
      <c r="E373">
        <v>0</v>
      </c>
      <c r="F373">
        <v>10.0159</v>
      </c>
      <c r="G373">
        <v>0.74939999999999996</v>
      </c>
      <c r="H373">
        <v>10.0145</v>
      </c>
      <c r="I373">
        <v>1</v>
      </c>
      <c r="J373">
        <v>0</v>
      </c>
      <c r="K373">
        <v>0</v>
      </c>
      <c r="L373">
        <f t="shared" si="36"/>
        <v>0</v>
      </c>
      <c r="M373">
        <f t="shared" si="37"/>
        <v>0</v>
      </c>
      <c r="N373">
        <f t="shared" si="38"/>
        <v>0</v>
      </c>
      <c r="O373">
        <f t="shared" si="39"/>
        <v>0</v>
      </c>
      <c r="P373">
        <f t="shared" si="40"/>
        <v>27</v>
      </c>
      <c r="Q373">
        <f>VLOOKUP(C373,Locs!A:C,3,0)</f>
        <v>27</v>
      </c>
      <c r="R373">
        <f>VLOOKUP(C373,Locs!A:F,6,0)</f>
        <v>0</v>
      </c>
      <c r="S373" t="s">
        <v>572</v>
      </c>
      <c r="T373">
        <v>27</v>
      </c>
    </row>
    <row r="374" spans="2:20" x14ac:dyDescent="0.45">
      <c r="B374" t="str">
        <f t="shared" si="35"/>
        <v>task_id_69.dfy-3</v>
      </c>
      <c r="C374" t="s">
        <v>72</v>
      </c>
      <c r="D374">
        <v>3</v>
      </c>
      <c r="E374">
        <v>0</v>
      </c>
      <c r="F374">
        <v>10.964499999999999</v>
      </c>
      <c r="G374">
        <v>0.74580000000000002</v>
      </c>
      <c r="H374">
        <v>10.9628</v>
      </c>
      <c r="I374">
        <v>1</v>
      </c>
      <c r="J374">
        <v>0</v>
      </c>
      <c r="K374">
        <v>0</v>
      </c>
      <c r="L374">
        <f t="shared" si="36"/>
        <v>0</v>
      </c>
      <c r="M374">
        <f t="shared" si="37"/>
        <v>0</v>
      </c>
      <c r="N374">
        <f t="shared" si="38"/>
        <v>0</v>
      </c>
      <c r="O374">
        <f t="shared" si="39"/>
        <v>0</v>
      </c>
      <c r="P374">
        <f t="shared" si="40"/>
        <v>28</v>
      </c>
      <c r="Q374">
        <f>VLOOKUP(C374,Locs!A:C,3,0)</f>
        <v>27</v>
      </c>
      <c r="R374">
        <f>VLOOKUP(C374,Locs!A:F,6,0)</f>
        <v>0</v>
      </c>
      <c r="S374" t="s">
        <v>573</v>
      </c>
      <c r="T374">
        <v>28</v>
      </c>
    </row>
    <row r="375" spans="2:20" x14ac:dyDescent="0.45">
      <c r="B375" t="str">
        <f t="shared" si="35"/>
        <v>task_id_69.dfy-4</v>
      </c>
      <c r="C375" t="s">
        <v>72</v>
      </c>
      <c r="D375">
        <v>4</v>
      </c>
      <c r="E375">
        <v>0</v>
      </c>
      <c r="F375">
        <v>12.094900000000001</v>
      </c>
      <c r="G375">
        <v>1.2062999999999999</v>
      </c>
      <c r="H375">
        <v>12.0914</v>
      </c>
      <c r="I375">
        <v>1</v>
      </c>
      <c r="J375">
        <v>0</v>
      </c>
      <c r="K375">
        <v>0</v>
      </c>
      <c r="L375">
        <f t="shared" si="36"/>
        <v>0</v>
      </c>
      <c r="M375">
        <f t="shared" si="37"/>
        <v>0</v>
      </c>
      <c r="N375">
        <f t="shared" si="38"/>
        <v>0</v>
      </c>
      <c r="O375">
        <f t="shared" si="39"/>
        <v>0</v>
      </c>
      <c r="P375">
        <f t="shared" si="40"/>
        <v>29</v>
      </c>
      <c r="Q375">
        <f>VLOOKUP(C375,Locs!A:C,3,0)</f>
        <v>27</v>
      </c>
      <c r="R375">
        <f>VLOOKUP(C375,Locs!A:F,6,0)</f>
        <v>0</v>
      </c>
      <c r="S375" t="s">
        <v>1092</v>
      </c>
      <c r="T375">
        <v>29</v>
      </c>
    </row>
    <row r="376" spans="2:20" x14ac:dyDescent="0.45">
      <c r="B376" t="str">
        <f t="shared" si="35"/>
        <v>task_id_69.dfy-5</v>
      </c>
      <c r="C376" t="s">
        <v>72</v>
      </c>
      <c r="D376">
        <v>5</v>
      </c>
      <c r="E376">
        <v>0</v>
      </c>
      <c r="F376">
        <v>26.932500000000001</v>
      </c>
      <c r="G376">
        <v>1.6335</v>
      </c>
      <c r="H376">
        <v>26.929600000000001</v>
      </c>
      <c r="I376">
        <v>1</v>
      </c>
      <c r="J376">
        <v>0</v>
      </c>
      <c r="K376">
        <v>0</v>
      </c>
      <c r="L376">
        <f t="shared" si="36"/>
        <v>0</v>
      </c>
      <c r="M376">
        <f t="shared" si="37"/>
        <v>0</v>
      </c>
      <c r="N376">
        <f t="shared" si="38"/>
        <v>0</v>
      </c>
      <c r="O376">
        <f t="shared" si="39"/>
        <v>0</v>
      </c>
      <c r="P376">
        <f t="shared" si="40"/>
        <v>27</v>
      </c>
      <c r="Q376">
        <f>VLOOKUP(C376,Locs!A:C,3,0)</f>
        <v>27</v>
      </c>
      <c r="R376">
        <f>VLOOKUP(C376,Locs!A:F,6,0)</f>
        <v>0</v>
      </c>
      <c r="S376" t="s">
        <v>1149</v>
      </c>
      <c r="T376">
        <v>27</v>
      </c>
    </row>
    <row r="377" spans="2:20" x14ac:dyDescent="0.45">
      <c r="B377" t="str">
        <f t="shared" si="35"/>
        <v>task_id_70.dfy-1</v>
      </c>
      <c r="C377" t="s">
        <v>73</v>
      </c>
      <c r="D377">
        <v>1</v>
      </c>
      <c r="E377">
        <v>0</v>
      </c>
      <c r="F377">
        <v>10.5099</v>
      </c>
      <c r="G377">
        <v>0.749</v>
      </c>
      <c r="H377">
        <v>10.489699999999999</v>
      </c>
      <c r="I377">
        <v>1</v>
      </c>
      <c r="J377">
        <v>0</v>
      </c>
      <c r="K377">
        <v>0</v>
      </c>
      <c r="L377">
        <f t="shared" si="36"/>
        <v>0</v>
      </c>
      <c r="M377">
        <f t="shared" si="37"/>
        <v>0</v>
      </c>
      <c r="N377">
        <f t="shared" si="38"/>
        <v>0</v>
      </c>
      <c r="O377">
        <f t="shared" si="39"/>
        <v>0</v>
      </c>
      <c r="P377">
        <f t="shared" si="40"/>
        <v>28</v>
      </c>
      <c r="Q377">
        <f>VLOOKUP(C377,Locs!A:C,3,0)</f>
        <v>28</v>
      </c>
      <c r="R377">
        <f>VLOOKUP(C377,Locs!A:F,6,0)</f>
        <v>1</v>
      </c>
      <c r="S377" t="s">
        <v>574</v>
      </c>
      <c r="T377">
        <v>28</v>
      </c>
    </row>
    <row r="378" spans="2:20" x14ac:dyDescent="0.45">
      <c r="B378" t="str">
        <f t="shared" si="35"/>
        <v>task_id_70.dfy-2</v>
      </c>
      <c r="C378" t="s">
        <v>73</v>
      </c>
      <c r="D378">
        <v>2</v>
      </c>
      <c r="E378">
        <v>0</v>
      </c>
      <c r="F378">
        <v>9.9271999999999991</v>
      </c>
      <c r="G378">
        <v>0.75070000000000003</v>
      </c>
      <c r="H378">
        <v>9.9257000000000009</v>
      </c>
      <c r="I378">
        <v>1</v>
      </c>
      <c r="J378">
        <v>0</v>
      </c>
      <c r="K378">
        <v>0</v>
      </c>
      <c r="L378">
        <f t="shared" si="36"/>
        <v>0</v>
      </c>
      <c r="M378">
        <f t="shared" si="37"/>
        <v>0</v>
      </c>
      <c r="N378">
        <f t="shared" si="38"/>
        <v>0</v>
      </c>
      <c r="O378">
        <f t="shared" si="39"/>
        <v>0</v>
      </c>
      <c r="P378">
        <f t="shared" si="40"/>
        <v>28</v>
      </c>
      <c r="Q378">
        <f>VLOOKUP(C378,Locs!A:C,3,0)</f>
        <v>28</v>
      </c>
      <c r="R378">
        <f>VLOOKUP(C378,Locs!A:F,6,0)</f>
        <v>1</v>
      </c>
      <c r="S378" t="s">
        <v>575</v>
      </c>
      <c r="T378">
        <v>28</v>
      </c>
    </row>
    <row r="379" spans="2:20" x14ac:dyDescent="0.45">
      <c r="B379" t="str">
        <f t="shared" si="35"/>
        <v>task_id_70.dfy-3</v>
      </c>
      <c r="C379" t="s">
        <v>73</v>
      </c>
      <c r="D379">
        <v>3</v>
      </c>
      <c r="E379">
        <v>0</v>
      </c>
      <c r="F379">
        <v>10.162000000000001</v>
      </c>
      <c r="G379">
        <v>0.73319999999999996</v>
      </c>
      <c r="H379">
        <v>10.160399999999999</v>
      </c>
      <c r="I379">
        <v>1</v>
      </c>
      <c r="J379">
        <v>0</v>
      </c>
      <c r="K379">
        <v>0</v>
      </c>
      <c r="L379">
        <f t="shared" si="36"/>
        <v>0</v>
      </c>
      <c r="M379">
        <f t="shared" si="37"/>
        <v>0</v>
      </c>
      <c r="N379">
        <f t="shared" si="38"/>
        <v>0</v>
      </c>
      <c r="O379">
        <f t="shared" si="39"/>
        <v>0</v>
      </c>
      <c r="P379">
        <f t="shared" si="40"/>
        <v>28</v>
      </c>
      <c r="Q379">
        <f>VLOOKUP(C379,Locs!A:C,3,0)</f>
        <v>28</v>
      </c>
      <c r="R379">
        <f>VLOOKUP(C379,Locs!A:F,6,0)</f>
        <v>1</v>
      </c>
      <c r="S379" t="s">
        <v>576</v>
      </c>
      <c r="T379">
        <v>28</v>
      </c>
    </row>
    <row r="380" spans="2:20" x14ac:dyDescent="0.45">
      <c r="B380" t="str">
        <f t="shared" si="35"/>
        <v>task_id_70.dfy-4</v>
      </c>
      <c r="C380" t="s">
        <v>73</v>
      </c>
      <c r="D380">
        <v>4</v>
      </c>
      <c r="E380">
        <v>0</v>
      </c>
      <c r="F380">
        <v>11.218500000000001</v>
      </c>
      <c r="G380">
        <v>1.2252000000000001</v>
      </c>
      <c r="H380">
        <v>11.215</v>
      </c>
      <c r="I380">
        <v>1</v>
      </c>
      <c r="J380">
        <v>0</v>
      </c>
      <c r="K380">
        <v>0</v>
      </c>
      <c r="L380">
        <f t="shared" si="36"/>
        <v>0</v>
      </c>
      <c r="M380">
        <f t="shared" si="37"/>
        <v>0</v>
      </c>
      <c r="N380">
        <f t="shared" si="38"/>
        <v>0</v>
      </c>
      <c r="O380">
        <f t="shared" si="39"/>
        <v>0</v>
      </c>
      <c r="P380">
        <f t="shared" si="40"/>
        <v>28</v>
      </c>
      <c r="Q380">
        <f>VLOOKUP(C380,Locs!A:C,3,0)</f>
        <v>28</v>
      </c>
      <c r="R380">
        <f>VLOOKUP(C380,Locs!A:F,6,0)</f>
        <v>1</v>
      </c>
      <c r="S380" t="s">
        <v>1093</v>
      </c>
      <c r="T380">
        <v>28</v>
      </c>
    </row>
    <row r="381" spans="2:20" x14ac:dyDescent="0.45">
      <c r="B381" t="str">
        <f t="shared" si="35"/>
        <v>task_id_70.dfy-5</v>
      </c>
      <c r="C381" t="s">
        <v>73</v>
      </c>
      <c r="D381">
        <v>5</v>
      </c>
      <c r="E381">
        <v>0</v>
      </c>
      <c r="F381">
        <v>11.7546</v>
      </c>
      <c r="G381">
        <v>1.2141999999999999</v>
      </c>
      <c r="H381">
        <v>11.7523</v>
      </c>
      <c r="I381">
        <v>1</v>
      </c>
      <c r="J381">
        <v>0</v>
      </c>
      <c r="K381">
        <v>0</v>
      </c>
      <c r="L381">
        <f t="shared" si="36"/>
        <v>0</v>
      </c>
      <c r="M381">
        <f t="shared" si="37"/>
        <v>0</v>
      </c>
      <c r="N381">
        <f t="shared" si="38"/>
        <v>0</v>
      </c>
      <c r="O381">
        <f t="shared" si="39"/>
        <v>0</v>
      </c>
      <c r="P381">
        <f t="shared" si="40"/>
        <v>28</v>
      </c>
      <c r="Q381">
        <f>VLOOKUP(C381,Locs!A:C,3,0)</f>
        <v>28</v>
      </c>
      <c r="R381">
        <f>VLOOKUP(C381,Locs!A:F,6,0)</f>
        <v>1</v>
      </c>
      <c r="S381" t="s">
        <v>1133</v>
      </c>
      <c r="T381">
        <v>28</v>
      </c>
    </row>
    <row r="382" spans="2:20" x14ac:dyDescent="0.45">
      <c r="B382" t="str">
        <f t="shared" si="35"/>
        <v>task_id_728.dfy-1</v>
      </c>
      <c r="C382" t="s">
        <v>74</v>
      </c>
      <c r="D382">
        <v>1</v>
      </c>
      <c r="E382">
        <v>1</v>
      </c>
      <c r="F382">
        <v>9.4364000000000008</v>
      </c>
      <c r="G382">
        <v>0.73419999999999996</v>
      </c>
      <c r="H382">
        <v>9.4182000000000006</v>
      </c>
      <c r="I382">
        <v>1</v>
      </c>
      <c r="J382">
        <v>1</v>
      </c>
      <c r="K382">
        <v>1</v>
      </c>
      <c r="L382">
        <f t="shared" si="36"/>
        <v>3</v>
      </c>
      <c r="M382">
        <f t="shared" si="37"/>
        <v>1</v>
      </c>
      <c r="N382">
        <f t="shared" si="38"/>
        <v>1</v>
      </c>
      <c r="O382">
        <f t="shared" si="39"/>
        <v>1</v>
      </c>
      <c r="P382">
        <f t="shared" si="40"/>
        <v>23</v>
      </c>
      <c r="Q382">
        <f>VLOOKUP(C382,Locs!A:C,3,0)</f>
        <v>23</v>
      </c>
      <c r="R382">
        <f>VLOOKUP(C382,Locs!A:F,6,0)</f>
        <v>0</v>
      </c>
      <c r="S382" t="s">
        <v>577</v>
      </c>
      <c r="T382">
        <v>23</v>
      </c>
    </row>
    <row r="383" spans="2:20" x14ac:dyDescent="0.45">
      <c r="B383" t="str">
        <f t="shared" si="35"/>
        <v>task_id_728.dfy-2</v>
      </c>
      <c r="C383" t="s">
        <v>74</v>
      </c>
      <c r="D383">
        <v>2</v>
      </c>
      <c r="E383">
        <v>1</v>
      </c>
      <c r="F383">
        <v>9.9406999999999996</v>
      </c>
      <c r="G383">
        <v>0.82879999999999998</v>
      </c>
      <c r="H383">
        <v>9.9383999999999997</v>
      </c>
      <c r="I383">
        <v>1</v>
      </c>
      <c r="J383">
        <v>1</v>
      </c>
      <c r="K383">
        <v>1</v>
      </c>
      <c r="L383">
        <f t="shared" si="36"/>
        <v>3</v>
      </c>
      <c r="M383">
        <f t="shared" si="37"/>
        <v>1</v>
      </c>
      <c r="N383">
        <f t="shared" si="38"/>
        <v>1</v>
      </c>
      <c r="O383">
        <f t="shared" si="39"/>
        <v>1</v>
      </c>
      <c r="P383">
        <f t="shared" si="40"/>
        <v>23</v>
      </c>
      <c r="Q383">
        <f>VLOOKUP(C383,Locs!A:C,3,0)</f>
        <v>23</v>
      </c>
      <c r="R383">
        <f>VLOOKUP(C383,Locs!A:F,6,0)</f>
        <v>0</v>
      </c>
      <c r="S383" t="s">
        <v>578</v>
      </c>
      <c r="T383">
        <v>23</v>
      </c>
    </row>
    <row r="384" spans="2:20" x14ac:dyDescent="0.45">
      <c r="B384" t="str">
        <f t="shared" si="35"/>
        <v>task_id_728.dfy-3</v>
      </c>
      <c r="C384" t="s">
        <v>74</v>
      </c>
      <c r="D384">
        <v>3</v>
      </c>
      <c r="E384">
        <v>1</v>
      </c>
      <c r="F384">
        <v>9.4903999999999993</v>
      </c>
      <c r="G384">
        <v>0.78939999999999999</v>
      </c>
      <c r="H384">
        <v>9.4891000000000005</v>
      </c>
      <c r="I384">
        <v>1</v>
      </c>
      <c r="J384">
        <v>1</v>
      </c>
      <c r="K384">
        <v>1</v>
      </c>
      <c r="L384">
        <f t="shared" si="36"/>
        <v>3</v>
      </c>
      <c r="M384">
        <f t="shared" si="37"/>
        <v>1</v>
      </c>
      <c r="N384">
        <f t="shared" si="38"/>
        <v>1</v>
      </c>
      <c r="O384">
        <f t="shared" si="39"/>
        <v>1</v>
      </c>
      <c r="P384">
        <f t="shared" si="40"/>
        <v>23</v>
      </c>
      <c r="Q384">
        <f>VLOOKUP(C384,Locs!A:C,3,0)</f>
        <v>23</v>
      </c>
      <c r="R384">
        <f>VLOOKUP(C384,Locs!A:F,6,0)</f>
        <v>0</v>
      </c>
      <c r="S384" t="s">
        <v>579</v>
      </c>
      <c r="T384">
        <v>23</v>
      </c>
    </row>
    <row r="385" spans="2:20" x14ac:dyDescent="0.45">
      <c r="B385" t="str">
        <f t="shared" si="35"/>
        <v>task_id_732.dfy-1</v>
      </c>
      <c r="C385" t="s">
        <v>75</v>
      </c>
      <c r="D385">
        <v>1</v>
      </c>
      <c r="E385">
        <v>1</v>
      </c>
      <c r="F385">
        <v>9.2337000000000007</v>
      </c>
      <c r="G385">
        <v>0.84440000000000004</v>
      </c>
      <c r="H385">
        <v>9.2138000000000009</v>
      </c>
      <c r="I385">
        <v>1</v>
      </c>
      <c r="J385">
        <v>1</v>
      </c>
      <c r="K385">
        <v>1</v>
      </c>
      <c r="L385">
        <f t="shared" si="36"/>
        <v>3</v>
      </c>
      <c r="M385">
        <f t="shared" si="37"/>
        <v>1</v>
      </c>
      <c r="N385">
        <f t="shared" si="38"/>
        <v>1</v>
      </c>
      <c r="O385">
        <f t="shared" si="39"/>
        <v>1</v>
      </c>
      <c r="P385">
        <f t="shared" si="40"/>
        <v>23</v>
      </c>
      <c r="Q385">
        <f>VLOOKUP(C385,Locs!A:C,3,0)</f>
        <v>24</v>
      </c>
      <c r="R385">
        <f>VLOOKUP(C385,Locs!A:F,6,0)</f>
        <v>0</v>
      </c>
      <c r="S385" t="s">
        <v>580</v>
      </c>
      <c r="T385">
        <v>23</v>
      </c>
    </row>
    <row r="386" spans="2:20" x14ac:dyDescent="0.45">
      <c r="B386" t="str">
        <f t="shared" si="35"/>
        <v>task_id_732.dfy-2</v>
      </c>
      <c r="C386" t="s">
        <v>75</v>
      </c>
      <c r="D386">
        <v>2</v>
      </c>
      <c r="E386">
        <v>1</v>
      </c>
      <c r="F386">
        <v>10.1441</v>
      </c>
      <c r="G386">
        <v>0.87119999999999997</v>
      </c>
      <c r="H386">
        <v>10.141299999999999</v>
      </c>
      <c r="I386">
        <v>1</v>
      </c>
      <c r="J386">
        <v>1</v>
      </c>
      <c r="K386">
        <v>1</v>
      </c>
      <c r="L386">
        <f t="shared" si="36"/>
        <v>3</v>
      </c>
      <c r="M386">
        <f t="shared" si="37"/>
        <v>1</v>
      </c>
      <c r="N386">
        <f t="shared" si="38"/>
        <v>1</v>
      </c>
      <c r="O386">
        <f t="shared" si="39"/>
        <v>1</v>
      </c>
      <c r="P386">
        <f t="shared" si="40"/>
        <v>23</v>
      </c>
      <c r="Q386">
        <f>VLOOKUP(C386,Locs!A:C,3,0)</f>
        <v>24</v>
      </c>
      <c r="R386">
        <f>VLOOKUP(C386,Locs!A:F,6,0)</f>
        <v>0</v>
      </c>
      <c r="S386" t="s">
        <v>581</v>
      </c>
      <c r="T386">
        <v>23</v>
      </c>
    </row>
    <row r="387" spans="2:20" x14ac:dyDescent="0.45">
      <c r="B387" t="str">
        <f t="shared" si="35"/>
        <v>task_id_732.dfy-3</v>
      </c>
      <c r="C387" t="s">
        <v>75</v>
      </c>
      <c r="D387">
        <v>3</v>
      </c>
      <c r="E387">
        <v>1</v>
      </c>
      <c r="F387">
        <v>10.463699999999999</v>
      </c>
      <c r="G387">
        <v>0.87990000000000002</v>
      </c>
      <c r="H387">
        <v>10.462300000000001</v>
      </c>
      <c r="I387">
        <v>1</v>
      </c>
      <c r="J387">
        <v>1</v>
      </c>
      <c r="K387">
        <v>1</v>
      </c>
      <c r="L387">
        <f t="shared" si="36"/>
        <v>3</v>
      </c>
      <c r="M387">
        <f t="shared" si="37"/>
        <v>1</v>
      </c>
      <c r="N387">
        <f t="shared" si="38"/>
        <v>1</v>
      </c>
      <c r="O387">
        <f t="shared" si="39"/>
        <v>1</v>
      </c>
      <c r="P387">
        <f t="shared" si="40"/>
        <v>23</v>
      </c>
      <c r="Q387">
        <f>VLOOKUP(C387,Locs!A:C,3,0)</f>
        <v>24</v>
      </c>
      <c r="R387">
        <f>VLOOKUP(C387,Locs!A:F,6,0)</f>
        <v>0</v>
      </c>
      <c r="S387" t="s">
        <v>582</v>
      </c>
      <c r="T387">
        <v>23</v>
      </c>
    </row>
    <row r="388" spans="2:20" x14ac:dyDescent="0.45">
      <c r="B388" t="str">
        <f t="shared" si="35"/>
        <v>task_id_733.dfy-1</v>
      </c>
      <c r="C388" t="s">
        <v>76</v>
      </c>
      <c r="D388">
        <v>1</v>
      </c>
      <c r="E388">
        <v>0</v>
      </c>
      <c r="F388">
        <v>10.501300000000001</v>
      </c>
      <c r="G388">
        <v>0.83799999999999997</v>
      </c>
      <c r="H388">
        <v>10.480399999999999</v>
      </c>
      <c r="I388">
        <v>1</v>
      </c>
      <c r="J388">
        <v>0</v>
      </c>
      <c r="K388">
        <v>0</v>
      </c>
      <c r="L388">
        <f t="shared" si="36"/>
        <v>0</v>
      </c>
      <c r="M388">
        <f t="shared" si="37"/>
        <v>0</v>
      </c>
      <c r="N388">
        <f t="shared" si="38"/>
        <v>0</v>
      </c>
      <c r="O388">
        <f t="shared" si="39"/>
        <v>0</v>
      </c>
      <c r="P388">
        <f t="shared" si="40"/>
        <v>25</v>
      </c>
      <c r="Q388">
        <f>VLOOKUP(C388,Locs!A:C,3,0)</f>
        <v>28</v>
      </c>
      <c r="R388">
        <f>VLOOKUP(C388,Locs!A:F,6,0)</f>
        <v>1</v>
      </c>
      <c r="S388" t="s">
        <v>583</v>
      </c>
      <c r="T388">
        <v>25</v>
      </c>
    </row>
    <row r="389" spans="2:20" x14ac:dyDescent="0.45">
      <c r="B389" t="str">
        <f t="shared" si="35"/>
        <v>task_id_733.dfy-2</v>
      </c>
      <c r="C389" t="s">
        <v>76</v>
      </c>
      <c r="D389">
        <v>2</v>
      </c>
      <c r="E389">
        <v>0</v>
      </c>
      <c r="F389">
        <v>10.0488</v>
      </c>
      <c r="G389">
        <v>0.87329999999999997</v>
      </c>
      <c r="H389">
        <v>10.0466</v>
      </c>
      <c r="I389">
        <v>1</v>
      </c>
      <c r="J389">
        <v>0</v>
      </c>
      <c r="K389">
        <v>0</v>
      </c>
      <c r="L389">
        <f t="shared" si="36"/>
        <v>0</v>
      </c>
      <c r="M389">
        <f t="shared" si="37"/>
        <v>0</v>
      </c>
      <c r="N389">
        <f t="shared" si="38"/>
        <v>0</v>
      </c>
      <c r="O389">
        <f t="shared" si="39"/>
        <v>0</v>
      </c>
      <c r="P389">
        <f t="shared" si="40"/>
        <v>25</v>
      </c>
      <c r="Q389">
        <f>VLOOKUP(C389,Locs!A:C,3,0)</f>
        <v>28</v>
      </c>
      <c r="R389">
        <f>VLOOKUP(C389,Locs!A:F,6,0)</f>
        <v>1</v>
      </c>
      <c r="S389" t="s">
        <v>584</v>
      </c>
      <c r="T389">
        <v>25</v>
      </c>
    </row>
    <row r="390" spans="2:20" x14ac:dyDescent="0.45">
      <c r="B390" t="str">
        <f t="shared" si="35"/>
        <v>task_id_733.dfy-3</v>
      </c>
      <c r="C390" t="s">
        <v>76</v>
      </c>
      <c r="D390">
        <v>3</v>
      </c>
      <c r="E390">
        <v>0</v>
      </c>
      <c r="F390">
        <v>9.2279999999999998</v>
      </c>
      <c r="G390">
        <v>0.81859999999999999</v>
      </c>
      <c r="H390">
        <v>9.2251999999999992</v>
      </c>
      <c r="I390">
        <v>1</v>
      </c>
      <c r="J390">
        <v>0</v>
      </c>
      <c r="K390">
        <v>0</v>
      </c>
      <c r="L390">
        <f t="shared" si="36"/>
        <v>0</v>
      </c>
      <c r="M390">
        <f t="shared" si="37"/>
        <v>0</v>
      </c>
      <c r="N390">
        <f t="shared" si="38"/>
        <v>0</v>
      </c>
      <c r="O390">
        <f t="shared" si="39"/>
        <v>0</v>
      </c>
      <c r="P390">
        <f t="shared" si="40"/>
        <v>25</v>
      </c>
      <c r="Q390">
        <f>VLOOKUP(C390,Locs!A:C,3,0)</f>
        <v>28</v>
      </c>
      <c r="R390">
        <f>VLOOKUP(C390,Locs!A:F,6,0)</f>
        <v>1</v>
      </c>
      <c r="S390" t="s">
        <v>585</v>
      </c>
      <c r="T390">
        <v>25</v>
      </c>
    </row>
    <row r="391" spans="2:20" x14ac:dyDescent="0.45">
      <c r="B391" t="str">
        <f t="shared" ref="B391:B454" si="41">C391&amp;"-"&amp;D391</f>
        <v>task_id_733.dfy-4</v>
      </c>
      <c r="C391" t="s">
        <v>76</v>
      </c>
      <c r="D391">
        <v>4</v>
      </c>
      <c r="E391">
        <v>0</v>
      </c>
      <c r="F391">
        <v>10.346299999999999</v>
      </c>
      <c r="G391">
        <v>1.218</v>
      </c>
      <c r="H391">
        <v>10.3248</v>
      </c>
      <c r="I391">
        <v>1</v>
      </c>
      <c r="J391">
        <v>0</v>
      </c>
      <c r="K391">
        <v>0</v>
      </c>
      <c r="L391">
        <f t="shared" si="36"/>
        <v>0</v>
      </c>
      <c r="M391">
        <f t="shared" si="37"/>
        <v>0</v>
      </c>
      <c r="N391">
        <f t="shared" si="38"/>
        <v>0</v>
      </c>
      <c r="O391">
        <f t="shared" si="39"/>
        <v>0</v>
      </c>
      <c r="P391">
        <f t="shared" si="40"/>
        <v>25</v>
      </c>
      <c r="Q391">
        <f>VLOOKUP(C391,Locs!A:C,3,0)</f>
        <v>28</v>
      </c>
      <c r="R391">
        <f>VLOOKUP(C391,Locs!A:F,6,0)</f>
        <v>1</v>
      </c>
      <c r="S391" t="s">
        <v>741</v>
      </c>
      <c r="T391">
        <v>25</v>
      </c>
    </row>
    <row r="392" spans="2:20" x14ac:dyDescent="0.45">
      <c r="B392" t="str">
        <f t="shared" si="41"/>
        <v>task_id_733.dfy-5</v>
      </c>
      <c r="C392" t="s">
        <v>76</v>
      </c>
      <c r="D392">
        <v>5</v>
      </c>
      <c r="E392">
        <v>0</v>
      </c>
      <c r="F392">
        <v>10.2164</v>
      </c>
      <c r="G392">
        <v>1.5333000000000001</v>
      </c>
      <c r="H392">
        <v>10.2141</v>
      </c>
      <c r="I392">
        <v>1</v>
      </c>
      <c r="J392">
        <v>0</v>
      </c>
      <c r="K392">
        <v>0</v>
      </c>
      <c r="L392">
        <f t="shared" si="36"/>
        <v>0</v>
      </c>
      <c r="M392">
        <f t="shared" si="37"/>
        <v>0</v>
      </c>
      <c r="N392">
        <f t="shared" si="38"/>
        <v>0</v>
      </c>
      <c r="O392">
        <f t="shared" si="39"/>
        <v>0</v>
      </c>
      <c r="P392">
        <f t="shared" si="40"/>
        <v>26</v>
      </c>
      <c r="Q392">
        <f>VLOOKUP(C392,Locs!A:C,3,0)</f>
        <v>28</v>
      </c>
      <c r="R392">
        <f>VLOOKUP(C392,Locs!A:F,6,0)</f>
        <v>1</v>
      </c>
      <c r="S392" t="s">
        <v>742</v>
      </c>
      <c r="T392">
        <v>26</v>
      </c>
    </row>
    <row r="393" spans="2:20" x14ac:dyDescent="0.45">
      <c r="B393" t="str">
        <f t="shared" si="41"/>
        <v>task_id_741.dfy-1</v>
      </c>
      <c r="C393" t="s">
        <v>77</v>
      </c>
      <c r="D393">
        <v>1</v>
      </c>
      <c r="E393">
        <v>0</v>
      </c>
      <c r="F393">
        <v>9.9487000000000005</v>
      </c>
      <c r="G393">
        <v>0.76080000000000003</v>
      </c>
      <c r="H393">
        <v>9.9301999999999992</v>
      </c>
      <c r="I393">
        <v>1</v>
      </c>
      <c r="J393">
        <v>0</v>
      </c>
      <c r="K393">
        <v>0</v>
      </c>
      <c r="L393">
        <f t="shared" si="36"/>
        <v>0</v>
      </c>
      <c r="M393">
        <f t="shared" si="37"/>
        <v>0</v>
      </c>
      <c r="N393">
        <f t="shared" si="38"/>
        <v>0</v>
      </c>
      <c r="O393">
        <f t="shared" si="39"/>
        <v>0</v>
      </c>
      <c r="P393">
        <f t="shared" si="40"/>
        <v>24</v>
      </c>
      <c r="Q393">
        <f>VLOOKUP(C393,Locs!A:C,3,0)</f>
        <v>24</v>
      </c>
      <c r="R393">
        <f>VLOOKUP(C393,Locs!A:F,6,0)</f>
        <v>1</v>
      </c>
      <c r="S393" t="s">
        <v>586</v>
      </c>
      <c r="T393">
        <v>24</v>
      </c>
    </row>
    <row r="394" spans="2:20" x14ac:dyDescent="0.45">
      <c r="B394" t="str">
        <f t="shared" si="41"/>
        <v>task_id_741.dfy-2</v>
      </c>
      <c r="C394" t="s">
        <v>77</v>
      </c>
      <c r="D394">
        <v>2</v>
      </c>
      <c r="E394">
        <v>0</v>
      </c>
      <c r="F394">
        <v>8.5936000000000003</v>
      </c>
      <c r="G394">
        <v>0.75019999999999998</v>
      </c>
      <c r="H394">
        <v>8.5921000000000003</v>
      </c>
      <c r="I394">
        <v>1</v>
      </c>
      <c r="J394">
        <v>0</v>
      </c>
      <c r="K394">
        <v>0</v>
      </c>
      <c r="L394">
        <f t="shared" si="36"/>
        <v>0</v>
      </c>
      <c r="M394">
        <f t="shared" si="37"/>
        <v>0</v>
      </c>
      <c r="N394">
        <f t="shared" si="38"/>
        <v>0</v>
      </c>
      <c r="O394">
        <f t="shared" si="39"/>
        <v>0</v>
      </c>
      <c r="P394">
        <f t="shared" si="40"/>
        <v>24</v>
      </c>
      <c r="Q394">
        <f>VLOOKUP(C394,Locs!A:C,3,0)</f>
        <v>24</v>
      </c>
      <c r="R394">
        <f>VLOOKUP(C394,Locs!A:F,6,0)</f>
        <v>1</v>
      </c>
      <c r="S394" t="s">
        <v>587</v>
      </c>
      <c r="T394">
        <v>24</v>
      </c>
    </row>
    <row r="395" spans="2:20" x14ac:dyDescent="0.45">
      <c r="B395" t="str">
        <f t="shared" si="41"/>
        <v>task_id_741.dfy-3</v>
      </c>
      <c r="C395" t="s">
        <v>77</v>
      </c>
      <c r="D395">
        <v>3</v>
      </c>
      <c r="E395">
        <v>0</v>
      </c>
      <c r="F395">
        <v>9.4865999999999993</v>
      </c>
      <c r="G395">
        <v>0.82579999999999998</v>
      </c>
      <c r="H395">
        <v>9.4847999999999999</v>
      </c>
      <c r="I395">
        <v>1</v>
      </c>
      <c r="J395">
        <v>0</v>
      </c>
      <c r="K395">
        <v>0</v>
      </c>
      <c r="L395">
        <f t="shared" si="36"/>
        <v>0</v>
      </c>
      <c r="M395">
        <f t="shared" si="37"/>
        <v>0</v>
      </c>
      <c r="N395">
        <f t="shared" si="38"/>
        <v>0</v>
      </c>
      <c r="O395">
        <f t="shared" si="39"/>
        <v>0</v>
      </c>
      <c r="P395">
        <f t="shared" si="40"/>
        <v>24</v>
      </c>
      <c r="Q395">
        <f>VLOOKUP(C395,Locs!A:C,3,0)</f>
        <v>24</v>
      </c>
      <c r="R395">
        <f>VLOOKUP(C395,Locs!A:F,6,0)</f>
        <v>1</v>
      </c>
      <c r="S395" t="s">
        <v>588</v>
      </c>
      <c r="T395">
        <v>24</v>
      </c>
    </row>
    <row r="396" spans="2:20" x14ac:dyDescent="0.45">
      <c r="B396" t="str">
        <f t="shared" si="41"/>
        <v>task_id_741.dfy-4</v>
      </c>
      <c r="C396" t="s">
        <v>77</v>
      </c>
      <c r="D396">
        <v>4</v>
      </c>
      <c r="E396">
        <v>0</v>
      </c>
      <c r="F396">
        <v>8.5650999999999993</v>
      </c>
      <c r="G396">
        <v>1.2311000000000001</v>
      </c>
      <c r="H396">
        <v>8.5572999999999997</v>
      </c>
      <c r="I396">
        <v>1</v>
      </c>
      <c r="J396">
        <v>0</v>
      </c>
      <c r="K396">
        <v>0</v>
      </c>
      <c r="L396">
        <f t="shared" ref="L396:L459" si="42">COUNTIFS(C:C,C396,E:E,1)</f>
        <v>0</v>
      </c>
      <c r="M396">
        <f t="shared" ref="M396:M459" si="43">_xlfn.MINIFS(D:D,C:C,C396,E:E,1)</f>
        <v>0</v>
      </c>
      <c r="N396">
        <f t="shared" ref="N396:N459" si="44">CHOOSE(L396+1,0,2/3,1,1)</f>
        <v>0</v>
      </c>
      <c r="O396">
        <f t="shared" ref="O396:O459" si="45">IF(L396&gt;0,1,0)</f>
        <v>0</v>
      </c>
      <c r="P396">
        <f t="shared" ref="P396:P459" si="46">VLOOKUP(LEFT(C396,LEN(C396)-4)&amp;"_"&amp;D396&amp;"_llm.dfy",S:T,2,0)</f>
        <v>24</v>
      </c>
      <c r="Q396">
        <f>VLOOKUP(C396,Locs!A:C,3,0)</f>
        <v>24</v>
      </c>
      <c r="R396">
        <f>VLOOKUP(C396,Locs!A:F,6,0)</f>
        <v>1</v>
      </c>
      <c r="S396" t="s">
        <v>865</v>
      </c>
      <c r="T396">
        <v>24</v>
      </c>
    </row>
    <row r="397" spans="2:20" x14ac:dyDescent="0.45">
      <c r="B397" t="str">
        <f t="shared" si="41"/>
        <v>task_id_741.dfy-5</v>
      </c>
      <c r="C397" t="s">
        <v>77</v>
      </c>
      <c r="D397">
        <v>5</v>
      </c>
      <c r="E397">
        <v>0</v>
      </c>
      <c r="F397">
        <v>8.7011000000000003</v>
      </c>
      <c r="G397">
        <v>1.2853000000000001</v>
      </c>
      <c r="H397">
        <v>8.6987000000000005</v>
      </c>
      <c r="I397">
        <v>1</v>
      </c>
      <c r="J397">
        <v>0</v>
      </c>
      <c r="K397">
        <v>0</v>
      </c>
      <c r="L397">
        <f t="shared" si="42"/>
        <v>0</v>
      </c>
      <c r="M397">
        <f t="shared" si="43"/>
        <v>0</v>
      </c>
      <c r="N397">
        <f t="shared" si="44"/>
        <v>0</v>
      </c>
      <c r="O397">
        <f t="shared" si="45"/>
        <v>0</v>
      </c>
      <c r="P397">
        <f t="shared" si="46"/>
        <v>24</v>
      </c>
      <c r="Q397">
        <f>VLOOKUP(C397,Locs!A:C,3,0)</f>
        <v>24</v>
      </c>
      <c r="R397">
        <f>VLOOKUP(C397,Locs!A:F,6,0)</f>
        <v>1</v>
      </c>
      <c r="S397" t="s">
        <v>1097</v>
      </c>
      <c r="T397">
        <v>24</v>
      </c>
    </row>
    <row r="398" spans="2:20" x14ac:dyDescent="0.45">
      <c r="B398" t="str">
        <f t="shared" si="41"/>
        <v>task_id_743.dfy-1</v>
      </c>
      <c r="C398" t="s">
        <v>78</v>
      </c>
      <c r="D398">
        <v>1</v>
      </c>
      <c r="E398">
        <v>1</v>
      </c>
      <c r="F398">
        <v>11.1601</v>
      </c>
      <c r="G398">
        <v>0.80200000000000005</v>
      </c>
      <c r="H398">
        <v>11.138</v>
      </c>
      <c r="I398">
        <v>1</v>
      </c>
      <c r="J398">
        <v>1</v>
      </c>
      <c r="K398">
        <v>1</v>
      </c>
      <c r="L398">
        <f t="shared" si="42"/>
        <v>3</v>
      </c>
      <c r="M398">
        <f t="shared" si="43"/>
        <v>1</v>
      </c>
      <c r="N398">
        <f t="shared" si="44"/>
        <v>1</v>
      </c>
      <c r="O398">
        <f t="shared" si="45"/>
        <v>1</v>
      </c>
      <c r="P398">
        <f t="shared" si="46"/>
        <v>22</v>
      </c>
      <c r="Q398">
        <f>VLOOKUP(C398,Locs!A:C,3,0)</f>
        <v>22</v>
      </c>
      <c r="R398">
        <f>VLOOKUP(C398,Locs!A:F,6,0)</f>
        <v>0</v>
      </c>
      <c r="S398" t="s">
        <v>589</v>
      </c>
      <c r="T398">
        <v>22</v>
      </c>
    </row>
    <row r="399" spans="2:20" x14ac:dyDescent="0.45">
      <c r="B399" t="str">
        <f t="shared" si="41"/>
        <v>task_id_743.dfy-2</v>
      </c>
      <c r="C399" t="s">
        <v>78</v>
      </c>
      <c r="D399">
        <v>2</v>
      </c>
      <c r="E399">
        <v>1</v>
      </c>
      <c r="F399">
        <v>10.0314</v>
      </c>
      <c r="G399">
        <v>0.74850000000000005</v>
      </c>
      <c r="H399">
        <v>10.0298</v>
      </c>
      <c r="I399">
        <v>1</v>
      </c>
      <c r="J399">
        <v>1</v>
      </c>
      <c r="K399">
        <v>1</v>
      </c>
      <c r="L399">
        <f t="shared" si="42"/>
        <v>3</v>
      </c>
      <c r="M399">
        <f t="shared" si="43"/>
        <v>1</v>
      </c>
      <c r="N399">
        <f t="shared" si="44"/>
        <v>1</v>
      </c>
      <c r="O399">
        <f t="shared" si="45"/>
        <v>1</v>
      </c>
      <c r="P399">
        <f t="shared" si="46"/>
        <v>22</v>
      </c>
      <c r="Q399">
        <f>VLOOKUP(C399,Locs!A:C,3,0)</f>
        <v>22</v>
      </c>
      <c r="R399">
        <f>VLOOKUP(C399,Locs!A:F,6,0)</f>
        <v>0</v>
      </c>
      <c r="S399" t="s">
        <v>590</v>
      </c>
      <c r="T399">
        <v>22</v>
      </c>
    </row>
    <row r="400" spans="2:20" x14ac:dyDescent="0.45">
      <c r="B400" t="str">
        <f t="shared" si="41"/>
        <v>task_id_743.dfy-3</v>
      </c>
      <c r="C400" t="s">
        <v>78</v>
      </c>
      <c r="D400">
        <v>3</v>
      </c>
      <c r="E400">
        <v>1</v>
      </c>
      <c r="F400">
        <v>9.6423000000000005</v>
      </c>
      <c r="G400">
        <v>0.79269999999999996</v>
      </c>
      <c r="H400">
        <v>9.6403999999999996</v>
      </c>
      <c r="I400">
        <v>1</v>
      </c>
      <c r="J400">
        <v>1</v>
      </c>
      <c r="K400">
        <v>1</v>
      </c>
      <c r="L400">
        <f t="shared" si="42"/>
        <v>3</v>
      </c>
      <c r="M400">
        <f t="shared" si="43"/>
        <v>1</v>
      </c>
      <c r="N400">
        <f t="shared" si="44"/>
        <v>1</v>
      </c>
      <c r="O400">
        <f t="shared" si="45"/>
        <v>1</v>
      </c>
      <c r="P400">
        <f t="shared" si="46"/>
        <v>22</v>
      </c>
      <c r="Q400">
        <f>VLOOKUP(C400,Locs!A:C,3,0)</f>
        <v>22</v>
      </c>
      <c r="R400">
        <f>VLOOKUP(C400,Locs!A:F,6,0)</f>
        <v>0</v>
      </c>
      <c r="S400" t="s">
        <v>591</v>
      </c>
      <c r="T400">
        <v>22</v>
      </c>
    </row>
    <row r="401" spans="2:20" x14ac:dyDescent="0.45">
      <c r="B401" t="str">
        <f t="shared" si="41"/>
        <v>task_id_751.dfy-1</v>
      </c>
      <c r="C401" t="s">
        <v>79</v>
      </c>
      <c r="D401">
        <v>1</v>
      </c>
      <c r="E401">
        <v>0</v>
      </c>
      <c r="F401">
        <v>11.2157</v>
      </c>
      <c r="G401">
        <v>1.6887000000000001</v>
      </c>
      <c r="H401">
        <v>11.1935</v>
      </c>
      <c r="I401">
        <v>1</v>
      </c>
      <c r="J401">
        <v>0</v>
      </c>
      <c r="K401">
        <v>0</v>
      </c>
      <c r="L401">
        <f t="shared" si="42"/>
        <v>0</v>
      </c>
      <c r="M401">
        <f t="shared" si="43"/>
        <v>0</v>
      </c>
      <c r="N401">
        <f t="shared" si="44"/>
        <v>0</v>
      </c>
      <c r="O401">
        <f t="shared" si="45"/>
        <v>0</v>
      </c>
      <c r="P401">
        <f t="shared" si="46"/>
        <v>31</v>
      </c>
      <c r="Q401">
        <f>VLOOKUP(C401,Locs!A:C,3,0)</f>
        <v>31</v>
      </c>
      <c r="R401">
        <f>VLOOKUP(C401,Locs!A:F,6,0)</f>
        <v>1</v>
      </c>
      <c r="S401" t="s">
        <v>592</v>
      </c>
      <c r="T401">
        <v>31</v>
      </c>
    </row>
    <row r="402" spans="2:20" x14ac:dyDescent="0.45">
      <c r="B402" t="str">
        <f t="shared" si="41"/>
        <v>task_id_751.dfy-2</v>
      </c>
      <c r="C402" t="s">
        <v>79</v>
      </c>
      <c r="D402">
        <v>2</v>
      </c>
      <c r="E402">
        <v>0</v>
      </c>
      <c r="F402">
        <v>11.225099999999999</v>
      </c>
      <c r="G402">
        <v>1.71</v>
      </c>
      <c r="H402">
        <v>11.222799999999999</v>
      </c>
      <c r="I402">
        <v>1</v>
      </c>
      <c r="J402">
        <v>0</v>
      </c>
      <c r="K402">
        <v>0</v>
      </c>
      <c r="L402">
        <f t="shared" si="42"/>
        <v>0</v>
      </c>
      <c r="M402">
        <f t="shared" si="43"/>
        <v>0</v>
      </c>
      <c r="N402">
        <f t="shared" si="44"/>
        <v>0</v>
      </c>
      <c r="O402">
        <f t="shared" si="45"/>
        <v>0</v>
      </c>
      <c r="P402">
        <f t="shared" si="46"/>
        <v>31</v>
      </c>
      <c r="Q402">
        <f>VLOOKUP(C402,Locs!A:C,3,0)</f>
        <v>31</v>
      </c>
      <c r="R402">
        <f>VLOOKUP(C402,Locs!A:F,6,0)</f>
        <v>1</v>
      </c>
      <c r="S402" t="s">
        <v>593</v>
      </c>
      <c r="T402">
        <v>31</v>
      </c>
    </row>
    <row r="403" spans="2:20" x14ac:dyDescent="0.45">
      <c r="B403" t="str">
        <f t="shared" si="41"/>
        <v>task_id_751.dfy-3</v>
      </c>
      <c r="C403" t="s">
        <v>79</v>
      </c>
      <c r="D403">
        <v>3</v>
      </c>
      <c r="E403">
        <v>0</v>
      </c>
      <c r="F403">
        <v>10.8887</v>
      </c>
      <c r="G403">
        <v>1.6771</v>
      </c>
      <c r="H403">
        <v>10.886799999999999</v>
      </c>
      <c r="I403">
        <v>1</v>
      </c>
      <c r="J403">
        <v>0</v>
      </c>
      <c r="K403">
        <v>0</v>
      </c>
      <c r="L403">
        <f t="shared" si="42"/>
        <v>0</v>
      </c>
      <c r="M403">
        <f t="shared" si="43"/>
        <v>0</v>
      </c>
      <c r="N403">
        <f t="shared" si="44"/>
        <v>0</v>
      </c>
      <c r="O403">
        <f t="shared" si="45"/>
        <v>0</v>
      </c>
      <c r="P403">
        <f t="shared" si="46"/>
        <v>31</v>
      </c>
      <c r="Q403">
        <f>VLOOKUP(C403,Locs!A:C,3,0)</f>
        <v>31</v>
      </c>
      <c r="R403">
        <f>VLOOKUP(C403,Locs!A:F,6,0)</f>
        <v>1</v>
      </c>
      <c r="S403" t="s">
        <v>594</v>
      </c>
      <c r="T403">
        <v>31</v>
      </c>
    </row>
    <row r="404" spans="2:20" x14ac:dyDescent="0.45">
      <c r="B404" t="str">
        <f t="shared" si="41"/>
        <v>task_id_751.dfy-4</v>
      </c>
      <c r="C404" t="s">
        <v>79</v>
      </c>
      <c r="D404">
        <v>4</v>
      </c>
      <c r="E404">
        <v>0</v>
      </c>
      <c r="F404">
        <v>11.955</v>
      </c>
      <c r="G404">
        <v>2.2532000000000001</v>
      </c>
      <c r="H404">
        <v>11.927199999999999</v>
      </c>
      <c r="I404">
        <v>1</v>
      </c>
      <c r="J404">
        <v>0</v>
      </c>
      <c r="K404">
        <v>0</v>
      </c>
      <c r="L404">
        <f t="shared" si="42"/>
        <v>0</v>
      </c>
      <c r="M404">
        <f t="shared" si="43"/>
        <v>0</v>
      </c>
      <c r="N404">
        <f t="shared" si="44"/>
        <v>0</v>
      </c>
      <c r="O404">
        <f t="shared" si="45"/>
        <v>0</v>
      </c>
      <c r="P404">
        <f t="shared" si="46"/>
        <v>31</v>
      </c>
      <c r="Q404">
        <f>VLOOKUP(C404,Locs!A:C,3,0)</f>
        <v>31</v>
      </c>
      <c r="R404">
        <f>VLOOKUP(C404,Locs!A:F,6,0)</f>
        <v>1</v>
      </c>
      <c r="S404" t="s">
        <v>1150</v>
      </c>
      <c r="T404">
        <v>31</v>
      </c>
    </row>
    <row r="405" spans="2:20" x14ac:dyDescent="0.45">
      <c r="B405" t="str">
        <f t="shared" si="41"/>
        <v>task_id_751.dfy-5</v>
      </c>
      <c r="C405" t="s">
        <v>79</v>
      </c>
      <c r="D405">
        <v>5</v>
      </c>
      <c r="E405">
        <v>0</v>
      </c>
      <c r="F405">
        <v>11.9962</v>
      </c>
      <c r="G405">
        <v>2.2505000000000002</v>
      </c>
      <c r="H405">
        <v>11.987299999999999</v>
      </c>
      <c r="I405">
        <v>1</v>
      </c>
      <c r="J405">
        <v>0</v>
      </c>
      <c r="K405">
        <v>0</v>
      </c>
      <c r="L405">
        <f t="shared" si="42"/>
        <v>0</v>
      </c>
      <c r="M405">
        <f t="shared" si="43"/>
        <v>0</v>
      </c>
      <c r="N405">
        <f t="shared" si="44"/>
        <v>0</v>
      </c>
      <c r="O405">
        <f t="shared" si="45"/>
        <v>0</v>
      </c>
      <c r="P405">
        <f t="shared" si="46"/>
        <v>31</v>
      </c>
      <c r="Q405">
        <f>VLOOKUP(C405,Locs!A:C,3,0)</f>
        <v>31</v>
      </c>
      <c r="R405">
        <f>VLOOKUP(C405,Locs!A:F,6,0)</f>
        <v>1</v>
      </c>
      <c r="S405" t="s">
        <v>1151</v>
      </c>
      <c r="T405">
        <v>31</v>
      </c>
    </row>
    <row r="406" spans="2:20" x14ac:dyDescent="0.45">
      <c r="B406" t="str">
        <f t="shared" si="41"/>
        <v>task_id_755.dfy-1</v>
      </c>
      <c r="C406" t="s">
        <v>80</v>
      </c>
      <c r="D406">
        <v>1</v>
      </c>
      <c r="E406">
        <v>0</v>
      </c>
      <c r="F406">
        <v>18.983899999999998</v>
      </c>
      <c r="G406">
        <v>0.93130000000000002</v>
      </c>
      <c r="H406">
        <v>18.961400000000001</v>
      </c>
      <c r="I406">
        <v>1</v>
      </c>
      <c r="J406">
        <v>0</v>
      </c>
      <c r="K406">
        <v>0</v>
      </c>
      <c r="L406">
        <f t="shared" si="42"/>
        <v>0</v>
      </c>
      <c r="M406">
        <f t="shared" si="43"/>
        <v>0</v>
      </c>
      <c r="N406">
        <f t="shared" si="44"/>
        <v>0</v>
      </c>
      <c r="O406">
        <f t="shared" si="45"/>
        <v>0</v>
      </c>
      <c r="P406">
        <f t="shared" si="46"/>
        <v>43</v>
      </c>
      <c r="Q406">
        <f>VLOOKUP(C406,Locs!A:C,3,0)</f>
        <v>38</v>
      </c>
      <c r="R406">
        <f>VLOOKUP(C406,Locs!A:F,6,0)</f>
        <v>1</v>
      </c>
      <c r="S406" t="s">
        <v>595</v>
      </c>
      <c r="T406">
        <v>43</v>
      </c>
    </row>
    <row r="407" spans="2:20" x14ac:dyDescent="0.45">
      <c r="B407" t="str">
        <f t="shared" si="41"/>
        <v>task_id_755.dfy-2</v>
      </c>
      <c r="C407" t="s">
        <v>80</v>
      </c>
      <c r="D407">
        <v>2</v>
      </c>
      <c r="E407">
        <v>0</v>
      </c>
      <c r="F407">
        <v>20.474299999999999</v>
      </c>
      <c r="G407">
        <v>0.9637</v>
      </c>
      <c r="H407">
        <v>20.4724</v>
      </c>
      <c r="I407">
        <v>1</v>
      </c>
      <c r="J407">
        <v>0</v>
      </c>
      <c r="K407">
        <v>0</v>
      </c>
      <c r="L407">
        <f t="shared" si="42"/>
        <v>0</v>
      </c>
      <c r="M407">
        <f t="shared" si="43"/>
        <v>0</v>
      </c>
      <c r="N407">
        <f t="shared" si="44"/>
        <v>0</v>
      </c>
      <c r="O407">
        <f t="shared" si="45"/>
        <v>0</v>
      </c>
      <c r="P407">
        <f t="shared" si="46"/>
        <v>44</v>
      </c>
      <c r="Q407">
        <f>VLOOKUP(C407,Locs!A:C,3,0)</f>
        <v>38</v>
      </c>
      <c r="R407">
        <f>VLOOKUP(C407,Locs!A:F,6,0)</f>
        <v>1</v>
      </c>
      <c r="S407" t="s">
        <v>596</v>
      </c>
      <c r="T407">
        <v>44</v>
      </c>
    </row>
    <row r="408" spans="2:20" x14ac:dyDescent="0.45">
      <c r="B408" t="str">
        <f t="shared" si="41"/>
        <v>task_id_755.dfy-3</v>
      </c>
      <c r="C408" t="s">
        <v>80</v>
      </c>
      <c r="D408">
        <v>3</v>
      </c>
      <c r="E408">
        <v>0</v>
      </c>
      <c r="F408">
        <v>19.5474</v>
      </c>
      <c r="G408">
        <v>0.90910000000000002</v>
      </c>
      <c r="H408">
        <v>19.545400000000001</v>
      </c>
      <c r="I408">
        <v>1</v>
      </c>
      <c r="J408">
        <v>0</v>
      </c>
      <c r="K408">
        <v>0</v>
      </c>
      <c r="L408">
        <f t="shared" si="42"/>
        <v>0</v>
      </c>
      <c r="M408">
        <f t="shared" si="43"/>
        <v>0</v>
      </c>
      <c r="N408">
        <f t="shared" si="44"/>
        <v>0</v>
      </c>
      <c r="O408">
        <f t="shared" si="45"/>
        <v>0</v>
      </c>
      <c r="P408">
        <f t="shared" si="46"/>
        <v>43</v>
      </c>
      <c r="Q408">
        <f>VLOOKUP(C408,Locs!A:C,3,0)</f>
        <v>38</v>
      </c>
      <c r="R408">
        <f>VLOOKUP(C408,Locs!A:F,6,0)</f>
        <v>1</v>
      </c>
      <c r="S408" t="s">
        <v>597</v>
      </c>
      <c r="T408">
        <v>43</v>
      </c>
    </row>
    <row r="409" spans="2:20" x14ac:dyDescent="0.45">
      <c r="B409" t="str">
        <f t="shared" si="41"/>
        <v>task_id_755.dfy-4</v>
      </c>
      <c r="C409" t="s">
        <v>80</v>
      </c>
      <c r="D409">
        <v>4</v>
      </c>
      <c r="E409">
        <v>0</v>
      </c>
      <c r="F409">
        <v>21.616900000000001</v>
      </c>
      <c r="G409">
        <v>1.3010999999999999</v>
      </c>
      <c r="H409">
        <v>21.595500000000001</v>
      </c>
      <c r="I409">
        <v>1</v>
      </c>
      <c r="J409">
        <v>0</v>
      </c>
      <c r="K409">
        <v>0</v>
      </c>
      <c r="L409">
        <f t="shared" si="42"/>
        <v>0</v>
      </c>
      <c r="M409">
        <f t="shared" si="43"/>
        <v>0</v>
      </c>
      <c r="N409">
        <f t="shared" si="44"/>
        <v>0</v>
      </c>
      <c r="O409">
        <f t="shared" si="45"/>
        <v>0</v>
      </c>
      <c r="P409">
        <f t="shared" si="46"/>
        <v>44</v>
      </c>
      <c r="Q409">
        <f>VLOOKUP(C409,Locs!A:C,3,0)</f>
        <v>38</v>
      </c>
      <c r="R409">
        <f>VLOOKUP(C409,Locs!A:F,6,0)</f>
        <v>1</v>
      </c>
      <c r="S409" t="s">
        <v>1007</v>
      </c>
      <c r="T409">
        <v>44</v>
      </c>
    </row>
    <row r="410" spans="2:20" x14ac:dyDescent="0.45">
      <c r="B410" t="str">
        <f t="shared" si="41"/>
        <v>task_id_755.dfy-5</v>
      </c>
      <c r="C410" t="s">
        <v>80</v>
      </c>
      <c r="D410">
        <v>5</v>
      </c>
      <c r="E410">
        <v>0</v>
      </c>
      <c r="F410">
        <v>21.3766</v>
      </c>
      <c r="G410">
        <v>1.387</v>
      </c>
      <c r="H410">
        <v>21.3734</v>
      </c>
      <c r="I410">
        <v>1</v>
      </c>
      <c r="J410">
        <v>0</v>
      </c>
      <c r="K410">
        <v>0</v>
      </c>
      <c r="L410">
        <f t="shared" si="42"/>
        <v>0</v>
      </c>
      <c r="M410">
        <f t="shared" si="43"/>
        <v>0</v>
      </c>
      <c r="N410">
        <f t="shared" si="44"/>
        <v>0</v>
      </c>
      <c r="O410">
        <f t="shared" si="45"/>
        <v>0</v>
      </c>
      <c r="P410">
        <f t="shared" si="46"/>
        <v>44</v>
      </c>
      <c r="Q410">
        <f>VLOOKUP(C410,Locs!A:C,3,0)</f>
        <v>38</v>
      </c>
      <c r="R410">
        <f>VLOOKUP(C410,Locs!A:F,6,0)</f>
        <v>1</v>
      </c>
      <c r="S410" t="s">
        <v>1008</v>
      </c>
      <c r="T410">
        <v>44</v>
      </c>
    </row>
    <row r="411" spans="2:20" x14ac:dyDescent="0.45">
      <c r="B411" t="str">
        <f t="shared" si="41"/>
        <v>task_id_760.dfy-1</v>
      </c>
      <c r="C411" t="s">
        <v>81</v>
      </c>
      <c r="D411">
        <v>1</v>
      </c>
      <c r="E411">
        <v>0</v>
      </c>
      <c r="F411">
        <v>9.8270999999999997</v>
      </c>
      <c r="G411">
        <v>0.85419999999999996</v>
      </c>
      <c r="H411">
        <v>9.8043999999999993</v>
      </c>
      <c r="I411">
        <v>1</v>
      </c>
      <c r="J411">
        <v>0</v>
      </c>
      <c r="K411">
        <v>0</v>
      </c>
      <c r="L411">
        <f t="shared" si="42"/>
        <v>0</v>
      </c>
      <c r="M411">
        <f t="shared" si="43"/>
        <v>0</v>
      </c>
      <c r="N411">
        <f t="shared" si="44"/>
        <v>0</v>
      </c>
      <c r="O411">
        <f t="shared" si="45"/>
        <v>0</v>
      </c>
      <c r="P411">
        <f t="shared" si="46"/>
        <v>29</v>
      </c>
      <c r="Q411">
        <f>VLOOKUP(C411,Locs!A:C,3,0)</f>
        <v>28</v>
      </c>
      <c r="R411">
        <f>VLOOKUP(C411,Locs!A:F,6,0)</f>
        <v>1</v>
      </c>
      <c r="S411" t="s">
        <v>598</v>
      </c>
      <c r="T411">
        <v>29</v>
      </c>
    </row>
    <row r="412" spans="2:20" x14ac:dyDescent="0.45">
      <c r="B412" t="str">
        <f t="shared" si="41"/>
        <v>task_id_760.dfy-2</v>
      </c>
      <c r="C412" t="s">
        <v>81</v>
      </c>
      <c r="D412">
        <v>2</v>
      </c>
      <c r="E412">
        <v>0</v>
      </c>
      <c r="F412">
        <v>9.1321999999999992</v>
      </c>
      <c r="G412">
        <v>0.81320000000000003</v>
      </c>
      <c r="H412">
        <v>9.1259999999999994</v>
      </c>
      <c r="I412">
        <v>1</v>
      </c>
      <c r="J412">
        <v>0</v>
      </c>
      <c r="K412">
        <v>0</v>
      </c>
      <c r="L412">
        <f t="shared" si="42"/>
        <v>0</v>
      </c>
      <c r="M412">
        <f t="shared" si="43"/>
        <v>0</v>
      </c>
      <c r="N412">
        <f t="shared" si="44"/>
        <v>0</v>
      </c>
      <c r="O412">
        <f t="shared" si="45"/>
        <v>0</v>
      </c>
      <c r="P412">
        <f t="shared" si="46"/>
        <v>28</v>
      </c>
      <c r="Q412">
        <f>VLOOKUP(C412,Locs!A:C,3,0)</f>
        <v>28</v>
      </c>
      <c r="R412">
        <f>VLOOKUP(C412,Locs!A:F,6,0)</f>
        <v>1</v>
      </c>
      <c r="S412" t="s">
        <v>599</v>
      </c>
      <c r="T412">
        <v>28</v>
      </c>
    </row>
    <row r="413" spans="2:20" x14ac:dyDescent="0.45">
      <c r="B413" t="str">
        <f t="shared" si="41"/>
        <v>task_id_760.dfy-3</v>
      </c>
      <c r="C413" t="s">
        <v>81</v>
      </c>
      <c r="D413">
        <v>3</v>
      </c>
      <c r="E413">
        <v>0</v>
      </c>
      <c r="F413">
        <v>9.7673000000000005</v>
      </c>
      <c r="G413">
        <v>0.79579999999999995</v>
      </c>
      <c r="H413">
        <v>9.7653999999999996</v>
      </c>
      <c r="I413">
        <v>1</v>
      </c>
      <c r="J413">
        <v>0</v>
      </c>
      <c r="K413">
        <v>0</v>
      </c>
      <c r="L413">
        <f t="shared" si="42"/>
        <v>0</v>
      </c>
      <c r="M413">
        <f t="shared" si="43"/>
        <v>0</v>
      </c>
      <c r="N413">
        <f t="shared" si="44"/>
        <v>0</v>
      </c>
      <c r="O413">
        <f t="shared" si="45"/>
        <v>0</v>
      </c>
      <c r="P413">
        <f t="shared" si="46"/>
        <v>28</v>
      </c>
      <c r="Q413">
        <f>VLOOKUP(C413,Locs!A:C,3,0)</f>
        <v>28</v>
      </c>
      <c r="R413">
        <f>VLOOKUP(C413,Locs!A:F,6,0)</f>
        <v>1</v>
      </c>
      <c r="S413" t="s">
        <v>600</v>
      </c>
      <c r="T413">
        <v>28</v>
      </c>
    </row>
    <row r="414" spans="2:20" x14ac:dyDescent="0.45">
      <c r="B414" t="str">
        <f t="shared" si="41"/>
        <v>task_id_760.dfy-4</v>
      </c>
      <c r="C414" t="s">
        <v>81</v>
      </c>
      <c r="D414">
        <v>4</v>
      </c>
      <c r="E414">
        <v>0</v>
      </c>
      <c r="F414">
        <v>10.5418</v>
      </c>
      <c r="G414">
        <v>1.2894000000000001</v>
      </c>
      <c r="H414">
        <v>10.514799999999999</v>
      </c>
      <c r="I414">
        <v>1</v>
      </c>
      <c r="J414">
        <v>0</v>
      </c>
      <c r="K414">
        <v>0</v>
      </c>
      <c r="L414">
        <f t="shared" si="42"/>
        <v>0</v>
      </c>
      <c r="M414">
        <f t="shared" si="43"/>
        <v>0</v>
      </c>
      <c r="N414">
        <f t="shared" si="44"/>
        <v>0</v>
      </c>
      <c r="O414">
        <f t="shared" si="45"/>
        <v>0</v>
      </c>
      <c r="P414">
        <f t="shared" si="46"/>
        <v>29</v>
      </c>
      <c r="Q414">
        <f>VLOOKUP(C414,Locs!A:C,3,0)</f>
        <v>28</v>
      </c>
      <c r="R414">
        <f>VLOOKUP(C414,Locs!A:F,6,0)</f>
        <v>1</v>
      </c>
      <c r="S414" t="s">
        <v>743</v>
      </c>
      <c r="T414">
        <v>29</v>
      </c>
    </row>
    <row r="415" spans="2:20" x14ac:dyDescent="0.45">
      <c r="B415" t="str">
        <f t="shared" si="41"/>
        <v>task_id_760.dfy-5</v>
      </c>
      <c r="C415" t="s">
        <v>81</v>
      </c>
      <c r="D415">
        <v>5</v>
      </c>
      <c r="E415">
        <v>0</v>
      </c>
      <c r="F415">
        <v>10.647399999999999</v>
      </c>
      <c r="G415">
        <v>1.2250000000000001</v>
      </c>
      <c r="H415">
        <v>10.645099999999999</v>
      </c>
      <c r="I415">
        <v>1</v>
      </c>
      <c r="J415">
        <v>0</v>
      </c>
      <c r="K415">
        <v>0</v>
      </c>
      <c r="L415">
        <f t="shared" si="42"/>
        <v>0</v>
      </c>
      <c r="M415">
        <f t="shared" si="43"/>
        <v>0</v>
      </c>
      <c r="N415">
        <f t="shared" si="44"/>
        <v>0</v>
      </c>
      <c r="O415">
        <f t="shared" si="45"/>
        <v>0</v>
      </c>
      <c r="P415">
        <f t="shared" si="46"/>
        <v>29</v>
      </c>
      <c r="Q415">
        <f>VLOOKUP(C415,Locs!A:C,3,0)</f>
        <v>28</v>
      </c>
      <c r="R415">
        <f>VLOOKUP(C415,Locs!A:F,6,0)</f>
        <v>1</v>
      </c>
      <c r="S415" t="s">
        <v>744</v>
      </c>
      <c r="T415">
        <v>29</v>
      </c>
    </row>
    <row r="416" spans="2:20" x14ac:dyDescent="0.45">
      <c r="B416" t="str">
        <f t="shared" si="41"/>
        <v>task_id_769.dfy-1</v>
      </c>
      <c r="C416" t="s">
        <v>82</v>
      </c>
      <c r="D416">
        <v>1</v>
      </c>
      <c r="E416">
        <v>0</v>
      </c>
      <c r="F416">
        <v>14.2425</v>
      </c>
      <c r="G416">
        <v>0.85350000000000004</v>
      </c>
      <c r="H416">
        <v>14.218400000000001</v>
      </c>
      <c r="I416">
        <v>1</v>
      </c>
      <c r="J416">
        <v>0</v>
      </c>
      <c r="K416">
        <v>0</v>
      </c>
      <c r="L416">
        <f t="shared" si="42"/>
        <v>0</v>
      </c>
      <c r="M416">
        <f t="shared" si="43"/>
        <v>0</v>
      </c>
      <c r="N416">
        <f t="shared" si="44"/>
        <v>0</v>
      </c>
      <c r="O416">
        <f t="shared" si="45"/>
        <v>0</v>
      </c>
      <c r="P416">
        <f t="shared" si="46"/>
        <v>34</v>
      </c>
      <c r="Q416">
        <f>VLOOKUP(C416,Locs!A:C,3,0)</f>
        <v>33</v>
      </c>
      <c r="R416">
        <f>VLOOKUP(C416,Locs!A:F,6,0)</f>
        <v>2</v>
      </c>
      <c r="S416" t="s">
        <v>601</v>
      </c>
      <c r="T416">
        <v>34</v>
      </c>
    </row>
    <row r="417" spans="2:20" x14ac:dyDescent="0.45">
      <c r="B417" t="str">
        <f t="shared" si="41"/>
        <v>task_id_769.dfy-2</v>
      </c>
      <c r="C417" t="s">
        <v>82</v>
      </c>
      <c r="D417">
        <v>2</v>
      </c>
      <c r="E417">
        <v>0</v>
      </c>
      <c r="F417">
        <v>14.6486</v>
      </c>
      <c r="G417">
        <v>0.79879999999999995</v>
      </c>
      <c r="H417">
        <v>14.646599999999999</v>
      </c>
      <c r="I417">
        <v>1</v>
      </c>
      <c r="J417">
        <v>0</v>
      </c>
      <c r="K417">
        <v>0</v>
      </c>
      <c r="L417">
        <f t="shared" si="42"/>
        <v>0</v>
      </c>
      <c r="M417">
        <f t="shared" si="43"/>
        <v>0</v>
      </c>
      <c r="N417">
        <f t="shared" si="44"/>
        <v>0</v>
      </c>
      <c r="O417">
        <f t="shared" si="45"/>
        <v>0</v>
      </c>
      <c r="P417">
        <f t="shared" si="46"/>
        <v>34</v>
      </c>
      <c r="Q417">
        <f>VLOOKUP(C417,Locs!A:C,3,0)</f>
        <v>33</v>
      </c>
      <c r="R417">
        <f>VLOOKUP(C417,Locs!A:F,6,0)</f>
        <v>2</v>
      </c>
      <c r="S417" t="s">
        <v>602</v>
      </c>
      <c r="T417">
        <v>34</v>
      </c>
    </row>
    <row r="418" spans="2:20" x14ac:dyDescent="0.45">
      <c r="B418" t="str">
        <f t="shared" si="41"/>
        <v>task_id_769.dfy-3</v>
      </c>
      <c r="C418" t="s">
        <v>82</v>
      </c>
      <c r="D418">
        <v>3</v>
      </c>
      <c r="E418">
        <v>0</v>
      </c>
      <c r="F418">
        <v>14.197900000000001</v>
      </c>
      <c r="G418">
        <v>0.80779999999999996</v>
      </c>
      <c r="H418">
        <v>14.196199999999999</v>
      </c>
      <c r="I418">
        <v>1</v>
      </c>
      <c r="J418">
        <v>0</v>
      </c>
      <c r="K418">
        <v>0</v>
      </c>
      <c r="L418">
        <f t="shared" si="42"/>
        <v>0</v>
      </c>
      <c r="M418">
        <f t="shared" si="43"/>
        <v>0</v>
      </c>
      <c r="N418">
        <f t="shared" si="44"/>
        <v>0</v>
      </c>
      <c r="O418">
        <f t="shared" si="45"/>
        <v>0</v>
      </c>
      <c r="P418">
        <f t="shared" si="46"/>
        <v>34</v>
      </c>
      <c r="Q418">
        <f>VLOOKUP(C418,Locs!A:C,3,0)</f>
        <v>33</v>
      </c>
      <c r="R418">
        <f>VLOOKUP(C418,Locs!A:F,6,0)</f>
        <v>2</v>
      </c>
      <c r="S418" t="s">
        <v>603</v>
      </c>
      <c r="T418">
        <v>34</v>
      </c>
    </row>
    <row r="419" spans="2:20" x14ac:dyDescent="0.45">
      <c r="B419" t="str">
        <f t="shared" si="41"/>
        <v>task_id_769.dfy-4</v>
      </c>
      <c r="C419" t="s">
        <v>82</v>
      </c>
      <c r="D419">
        <v>4</v>
      </c>
      <c r="E419">
        <v>0</v>
      </c>
      <c r="F419">
        <v>15.496700000000001</v>
      </c>
      <c r="G419">
        <v>1.2034</v>
      </c>
      <c r="H419">
        <v>15.478999999999999</v>
      </c>
      <c r="I419">
        <v>1</v>
      </c>
      <c r="J419">
        <v>0</v>
      </c>
      <c r="K419">
        <v>0</v>
      </c>
      <c r="L419">
        <f t="shared" si="42"/>
        <v>0</v>
      </c>
      <c r="M419">
        <f t="shared" si="43"/>
        <v>0</v>
      </c>
      <c r="N419">
        <f t="shared" si="44"/>
        <v>0</v>
      </c>
      <c r="O419">
        <f t="shared" si="45"/>
        <v>0</v>
      </c>
      <c r="P419">
        <f t="shared" si="46"/>
        <v>34</v>
      </c>
      <c r="Q419">
        <f>VLOOKUP(C419,Locs!A:C,3,0)</f>
        <v>33</v>
      </c>
      <c r="R419">
        <f>VLOOKUP(C419,Locs!A:F,6,0)</f>
        <v>2</v>
      </c>
      <c r="S419" t="s">
        <v>1012</v>
      </c>
      <c r="T419">
        <v>34</v>
      </c>
    </row>
    <row r="420" spans="2:20" x14ac:dyDescent="0.45">
      <c r="B420" t="str">
        <f t="shared" si="41"/>
        <v>task_id_769.dfy-5</v>
      </c>
      <c r="C420" t="s">
        <v>82</v>
      </c>
      <c r="D420">
        <v>5</v>
      </c>
      <c r="E420">
        <v>0</v>
      </c>
      <c r="F420">
        <v>15.2775</v>
      </c>
      <c r="G420">
        <v>1.2455000000000001</v>
      </c>
      <c r="H420">
        <v>15.2753</v>
      </c>
      <c r="I420">
        <v>1</v>
      </c>
      <c r="J420">
        <v>0</v>
      </c>
      <c r="K420">
        <v>0</v>
      </c>
      <c r="L420">
        <f t="shared" si="42"/>
        <v>0</v>
      </c>
      <c r="M420">
        <f t="shared" si="43"/>
        <v>0</v>
      </c>
      <c r="N420">
        <f t="shared" si="44"/>
        <v>0</v>
      </c>
      <c r="O420">
        <f t="shared" si="45"/>
        <v>0</v>
      </c>
      <c r="P420">
        <f t="shared" si="46"/>
        <v>34</v>
      </c>
      <c r="Q420">
        <f>VLOOKUP(C420,Locs!A:C,3,0)</f>
        <v>33</v>
      </c>
      <c r="R420">
        <f>VLOOKUP(C420,Locs!A:F,6,0)</f>
        <v>2</v>
      </c>
      <c r="S420" t="s">
        <v>1013</v>
      </c>
      <c r="T420">
        <v>34</v>
      </c>
    </row>
    <row r="421" spans="2:20" x14ac:dyDescent="0.45">
      <c r="B421" t="str">
        <f t="shared" si="41"/>
        <v>task_id_770.dfy-1</v>
      </c>
      <c r="C421" t="s">
        <v>83</v>
      </c>
      <c r="D421">
        <v>1</v>
      </c>
      <c r="E421">
        <v>1</v>
      </c>
      <c r="F421">
        <v>9.3228000000000009</v>
      </c>
      <c r="G421">
        <v>0.77939999999999998</v>
      </c>
      <c r="H421">
        <v>9.3001000000000005</v>
      </c>
      <c r="I421">
        <v>1</v>
      </c>
      <c r="J421">
        <v>1</v>
      </c>
      <c r="K421">
        <v>1</v>
      </c>
      <c r="L421">
        <f t="shared" si="42"/>
        <v>3</v>
      </c>
      <c r="M421">
        <f t="shared" si="43"/>
        <v>1</v>
      </c>
      <c r="N421">
        <f t="shared" si="44"/>
        <v>1</v>
      </c>
      <c r="O421">
        <f t="shared" si="45"/>
        <v>1</v>
      </c>
      <c r="P421">
        <f t="shared" si="46"/>
        <v>27</v>
      </c>
      <c r="Q421">
        <f>VLOOKUP(C421,Locs!A:C,3,0)</f>
        <v>23</v>
      </c>
      <c r="R421">
        <f>VLOOKUP(C421,Locs!A:F,6,0)</f>
        <v>0</v>
      </c>
      <c r="S421" t="s">
        <v>604</v>
      </c>
      <c r="T421">
        <v>27</v>
      </c>
    </row>
    <row r="422" spans="2:20" x14ac:dyDescent="0.45">
      <c r="B422" t="str">
        <f t="shared" si="41"/>
        <v>task_id_770.dfy-2</v>
      </c>
      <c r="C422" t="s">
        <v>83</v>
      </c>
      <c r="D422">
        <v>2</v>
      </c>
      <c r="E422">
        <v>1</v>
      </c>
      <c r="F422">
        <v>9.6759000000000004</v>
      </c>
      <c r="G422">
        <v>0.78779999999999994</v>
      </c>
      <c r="H422">
        <v>9.6737000000000002</v>
      </c>
      <c r="I422">
        <v>1</v>
      </c>
      <c r="J422">
        <v>1</v>
      </c>
      <c r="K422">
        <v>1</v>
      </c>
      <c r="L422">
        <f t="shared" si="42"/>
        <v>3</v>
      </c>
      <c r="M422">
        <f t="shared" si="43"/>
        <v>1</v>
      </c>
      <c r="N422">
        <f t="shared" si="44"/>
        <v>1</v>
      </c>
      <c r="O422">
        <f t="shared" si="45"/>
        <v>1</v>
      </c>
      <c r="P422">
        <f t="shared" si="46"/>
        <v>28</v>
      </c>
      <c r="Q422">
        <f>VLOOKUP(C422,Locs!A:C,3,0)</f>
        <v>23</v>
      </c>
      <c r="R422">
        <f>VLOOKUP(C422,Locs!A:F,6,0)</f>
        <v>0</v>
      </c>
      <c r="S422" t="s">
        <v>605</v>
      </c>
      <c r="T422">
        <v>28</v>
      </c>
    </row>
    <row r="423" spans="2:20" x14ac:dyDescent="0.45">
      <c r="B423" t="str">
        <f t="shared" si="41"/>
        <v>task_id_770.dfy-3</v>
      </c>
      <c r="C423" t="s">
        <v>83</v>
      </c>
      <c r="D423">
        <v>3</v>
      </c>
      <c r="E423">
        <v>1</v>
      </c>
      <c r="F423">
        <v>9.6007999999999996</v>
      </c>
      <c r="G423">
        <v>0.73509999999999998</v>
      </c>
      <c r="H423">
        <v>9.5988000000000007</v>
      </c>
      <c r="I423">
        <v>1</v>
      </c>
      <c r="J423">
        <v>1</v>
      </c>
      <c r="K423">
        <v>1</v>
      </c>
      <c r="L423">
        <f t="shared" si="42"/>
        <v>3</v>
      </c>
      <c r="M423">
        <f t="shared" si="43"/>
        <v>1</v>
      </c>
      <c r="N423">
        <f t="shared" si="44"/>
        <v>1</v>
      </c>
      <c r="O423">
        <f t="shared" si="45"/>
        <v>1</v>
      </c>
      <c r="P423">
        <f t="shared" si="46"/>
        <v>28</v>
      </c>
      <c r="Q423">
        <f>VLOOKUP(C423,Locs!A:C,3,0)</f>
        <v>23</v>
      </c>
      <c r="R423">
        <f>VLOOKUP(C423,Locs!A:F,6,0)</f>
        <v>0</v>
      </c>
      <c r="S423" t="s">
        <v>606</v>
      </c>
      <c r="T423">
        <v>28</v>
      </c>
    </row>
    <row r="424" spans="2:20" x14ac:dyDescent="0.45">
      <c r="B424" t="str">
        <f t="shared" si="41"/>
        <v>task_id_775.dfy-1</v>
      </c>
      <c r="C424" t="s">
        <v>84</v>
      </c>
      <c r="D424">
        <v>1</v>
      </c>
      <c r="E424">
        <v>0</v>
      </c>
      <c r="F424">
        <v>7.9932999999999996</v>
      </c>
      <c r="G424">
        <v>1.6931</v>
      </c>
      <c r="H424">
        <v>7.9740000000000002</v>
      </c>
      <c r="I424">
        <v>1</v>
      </c>
      <c r="J424">
        <v>0</v>
      </c>
      <c r="K424">
        <v>0</v>
      </c>
      <c r="L424">
        <f t="shared" si="42"/>
        <v>0</v>
      </c>
      <c r="M424">
        <f t="shared" si="43"/>
        <v>0</v>
      </c>
      <c r="N424">
        <f t="shared" si="44"/>
        <v>0</v>
      </c>
      <c r="O424">
        <f t="shared" si="45"/>
        <v>0</v>
      </c>
      <c r="P424">
        <f t="shared" si="46"/>
        <v>23</v>
      </c>
      <c r="Q424">
        <f>VLOOKUP(C424,Locs!A:C,3,0)</f>
        <v>24</v>
      </c>
      <c r="R424">
        <f>VLOOKUP(C424,Locs!A:F,6,0)</f>
        <v>1</v>
      </c>
      <c r="S424" t="s">
        <v>607</v>
      </c>
      <c r="T424">
        <v>23</v>
      </c>
    </row>
    <row r="425" spans="2:20" x14ac:dyDescent="0.45">
      <c r="B425" t="str">
        <f t="shared" si="41"/>
        <v>task_id_775.dfy-2</v>
      </c>
      <c r="C425" t="s">
        <v>84</v>
      </c>
      <c r="D425">
        <v>2</v>
      </c>
      <c r="E425">
        <v>0</v>
      </c>
      <c r="F425">
        <v>7.7548000000000004</v>
      </c>
      <c r="G425">
        <v>2.202</v>
      </c>
      <c r="H425">
        <v>7.7519999999999998</v>
      </c>
      <c r="I425">
        <v>1</v>
      </c>
      <c r="J425">
        <v>0</v>
      </c>
      <c r="K425">
        <v>0</v>
      </c>
      <c r="L425">
        <f t="shared" si="42"/>
        <v>0</v>
      </c>
      <c r="M425">
        <f t="shared" si="43"/>
        <v>0</v>
      </c>
      <c r="N425">
        <f t="shared" si="44"/>
        <v>0</v>
      </c>
      <c r="O425">
        <f t="shared" si="45"/>
        <v>0</v>
      </c>
      <c r="P425">
        <f t="shared" si="46"/>
        <v>23</v>
      </c>
      <c r="Q425">
        <f>VLOOKUP(C425,Locs!A:C,3,0)</f>
        <v>24</v>
      </c>
      <c r="R425">
        <f>VLOOKUP(C425,Locs!A:F,6,0)</f>
        <v>1</v>
      </c>
      <c r="S425" t="s">
        <v>608</v>
      </c>
      <c r="T425">
        <v>23</v>
      </c>
    </row>
    <row r="426" spans="2:20" x14ac:dyDescent="0.45">
      <c r="B426" t="str">
        <f t="shared" si="41"/>
        <v>task_id_775.dfy-3</v>
      </c>
      <c r="C426" t="s">
        <v>84</v>
      </c>
      <c r="D426">
        <v>3</v>
      </c>
      <c r="E426">
        <v>0</v>
      </c>
      <c r="F426">
        <v>8.0142000000000007</v>
      </c>
      <c r="G426">
        <v>1.6802999999999999</v>
      </c>
      <c r="H426">
        <v>8.0119000000000007</v>
      </c>
      <c r="I426">
        <v>1</v>
      </c>
      <c r="J426">
        <v>0</v>
      </c>
      <c r="K426">
        <v>0</v>
      </c>
      <c r="L426">
        <f t="shared" si="42"/>
        <v>0</v>
      </c>
      <c r="M426">
        <f t="shared" si="43"/>
        <v>0</v>
      </c>
      <c r="N426">
        <f t="shared" si="44"/>
        <v>0</v>
      </c>
      <c r="O426">
        <f t="shared" si="45"/>
        <v>0</v>
      </c>
      <c r="P426">
        <f t="shared" si="46"/>
        <v>23</v>
      </c>
      <c r="Q426">
        <f>VLOOKUP(C426,Locs!A:C,3,0)</f>
        <v>24</v>
      </c>
      <c r="R426">
        <f>VLOOKUP(C426,Locs!A:F,6,0)</f>
        <v>1</v>
      </c>
      <c r="S426" t="s">
        <v>609</v>
      </c>
      <c r="T426">
        <v>23</v>
      </c>
    </row>
    <row r="427" spans="2:20" x14ac:dyDescent="0.45">
      <c r="B427" t="str">
        <f t="shared" si="41"/>
        <v>task_id_775.dfy-4</v>
      </c>
      <c r="C427" t="s">
        <v>84</v>
      </c>
      <c r="D427">
        <v>4</v>
      </c>
      <c r="E427">
        <v>0</v>
      </c>
      <c r="F427">
        <v>8.5677000000000003</v>
      </c>
      <c r="G427">
        <v>2.2536</v>
      </c>
      <c r="H427">
        <v>8.5646000000000004</v>
      </c>
      <c r="I427">
        <v>1</v>
      </c>
      <c r="J427">
        <v>0</v>
      </c>
      <c r="K427">
        <v>0</v>
      </c>
      <c r="L427">
        <f t="shared" si="42"/>
        <v>0</v>
      </c>
      <c r="M427">
        <f t="shared" si="43"/>
        <v>0</v>
      </c>
      <c r="N427">
        <f t="shared" si="44"/>
        <v>0</v>
      </c>
      <c r="O427">
        <f t="shared" si="45"/>
        <v>0</v>
      </c>
      <c r="P427">
        <f t="shared" si="46"/>
        <v>23</v>
      </c>
      <c r="Q427">
        <f>VLOOKUP(C427,Locs!A:C,3,0)</f>
        <v>24</v>
      </c>
      <c r="R427">
        <f>VLOOKUP(C427,Locs!A:F,6,0)</f>
        <v>1</v>
      </c>
      <c r="S427" t="s">
        <v>1018</v>
      </c>
      <c r="T427">
        <v>23</v>
      </c>
    </row>
    <row r="428" spans="2:20" x14ac:dyDescent="0.45">
      <c r="B428" t="str">
        <f t="shared" si="41"/>
        <v>task_id_775.dfy-5</v>
      </c>
      <c r="C428" t="s">
        <v>84</v>
      </c>
      <c r="D428">
        <v>5</v>
      </c>
      <c r="E428">
        <v>0</v>
      </c>
      <c r="F428">
        <v>9.1265999999999998</v>
      </c>
      <c r="G428">
        <v>2.2658</v>
      </c>
      <c r="H428">
        <v>9.1242999999999999</v>
      </c>
      <c r="I428">
        <v>1</v>
      </c>
      <c r="J428">
        <v>0</v>
      </c>
      <c r="K428">
        <v>0</v>
      </c>
      <c r="L428">
        <f t="shared" si="42"/>
        <v>0</v>
      </c>
      <c r="M428">
        <f t="shared" si="43"/>
        <v>0</v>
      </c>
      <c r="N428">
        <f t="shared" si="44"/>
        <v>0</v>
      </c>
      <c r="O428">
        <f t="shared" si="45"/>
        <v>0</v>
      </c>
      <c r="P428">
        <f t="shared" si="46"/>
        <v>25</v>
      </c>
      <c r="Q428">
        <f>VLOOKUP(C428,Locs!A:C,3,0)</f>
        <v>24</v>
      </c>
      <c r="R428">
        <f>VLOOKUP(C428,Locs!A:F,6,0)</f>
        <v>1</v>
      </c>
      <c r="S428" t="s">
        <v>1037</v>
      </c>
      <c r="T428">
        <v>25</v>
      </c>
    </row>
    <row r="429" spans="2:20" x14ac:dyDescent="0.45">
      <c r="B429" t="str">
        <f t="shared" si="41"/>
        <v>task_id_784.dfy-1</v>
      </c>
      <c r="C429" t="s">
        <v>85</v>
      </c>
      <c r="D429">
        <v>1</v>
      </c>
      <c r="E429">
        <v>0</v>
      </c>
      <c r="F429">
        <v>24.952400000000001</v>
      </c>
      <c r="G429">
        <v>2.0798999999999999</v>
      </c>
      <c r="H429">
        <v>24.932099999999998</v>
      </c>
      <c r="I429">
        <v>-1</v>
      </c>
      <c r="J429">
        <v>0</v>
      </c>
      <c r="K429">
        <v>0</v>
      </c>
      <c r="L429">
        <f t="shared" si="42"/>
        <v>0</v>
      </c>
      <c r="M429">
        <f t="shared" si="43"/>
        <v>0</v>
      </c>
      <c r="N429">
        <f t="shared" si="44"/>
        <v>0</v>
      </c>
      <c r="O429">
        <f t="shared" si="45"/>
        <v>0</v>
      </c>
      <c r="P429">
        <f t="shared" si="46"/>
        <v>73</v>
      </c>
      <c r="Q429">
        <f>VLOOKUP(C429,Locs!A:C,3,0)</f>
        <v>57</v>
      </c>
      <c r="R429">
        <f>VLOOKUP(C429,Locs!A:F,6,0)</f>
        <v>4</v>
      </c>
      <c r="S429" t="s">
        <v>610</v>
      </c>
      <c r="T429">
        <v>73</v>
      </c>
    </row>
    <row r="430" spans="2:20" x14ac:dyDescent="0.45">
      <c r="B430" t="str">
        <f t="shared" si="41"/>
        <v>task_id_784.dfy-2</v>
      </c>
      <c r="C430" t="s">
        <v>85</v>
      </c>
      <c r="D430">
        <v>2</v>
      </c>
      <c r="E430">
        <v>-1</v>
      </c>
      <c r="F430">
        <v>23.727699999999999</v>
      </c>
      <c r="G430">
        <v>0.38069999999999998</v>
      </c>
      <c r="H430">
        <v>23.726299999999998</v>
      </c>
      <c r="I430">
        <v>-1</v>
      </c>
      <c r="J430">
        <v>-1</v>
      </c>
      <c r="K430">
        <v>-1</v>
      </c>
      <c r="L430">
        <f t="shared" si="42"/>
        <v>0</v>
      </c>
      <c r="M430">
        <f t="shared" si="43"/>
        <v>0</v>
      </c>
      <c r="N430">
        <f t="shared" si="44"/>
        <v>0</v>
      </c>
      <c r="O430">
        <f t="shared" si="45"/>
        <v>0</v>
      </c>
      <c r="P430">
        <f t="shared" si="46"/>
        <v>54</v>
      </c>
      <c r="Q430">
        <f>VLOOKUP(C430,Locs!A:C,3,0)</f>
        <v>57</v>
      </c>
      <c r="R430">
        <f>VLOOKUP(C430,Locs!A:F,6,0)</f>
        <v>4</v>
      </c>
      <c r="S430" t="s">
        <v>611</v>
      </c>
      <c r="T430">
        <v>54</v>
      </c>
    </row>
    <row r="431" spans="2:20" x14ac:dyDescent="0.45">
      <c r="B431" t="str">
        <f t="shared" si="41"/>
        <v>task_id_784.dfy-3</v>
      </c>
      <c r="C431" t="s">
        <v>85</v>
      </c>
      <c r="D431">
        <v>3</v>
      </c>
      <c r="E431">
        <v>-1</v>
      </c>
      <c r="F431">
        <v>23.142499999999998</v>
      </c>
      <c r="G431">
        <v>0.37940000000000002</v>
      </c>
      <c r="H431">
        <v>23.140599999999999</v>
      </c>
      <c r="I431">
        <v>-1</v>
      </c>
      <c r="J431">
        <v>-1</v>
      </c>
      <c r="K431">
        <v>-1</v>
      </c>
      <c r="L431">
        <f t="shared" si="42"/>
        <v>0</v>
      </c>
      <c r="M431">
        <f t="shared" si="43"/>
        <v>0</v>
      </c>
      <c r="N431">
        <f t="shared" si="44"/>
        <v>0</v>
      </c>
      <c r="O431">
        <f t="shared" si="45"/>
        <v>0</v>
      </c>
      <c r="P431">
        <f t="shared" si="46"/>
        <v>54</v>
      </c>
      <c r="Q431">
        <f>VLOOKUP(C431,Locs!A:C,3,0)</f>
        <v>57</v>
      </c>
      <c r="R431">
        <f>VLOOKUP(C431,Locs!A:F,6,0)</f>
        <v>4</v>
      </c>
      <c r="S431" t="s">
        <v>612</v>
      </c>
      <c r="T431">
        <v>54</v>
      </c>
    </row>
    <row r="432" spans="2:20" x14ac:dyDescent="0.45">
      <c r="B432" t="str">
        <f t="shared" si="41"/>
        <v>task_id_784.dfy-4</v>
      </c>
      <c r="C432" t="s">
        <v>85</v>
      </c>
      <c r="D432">
        <v>4</v>
      </c>
      <c r="E432">
        <v>-1</v>
      </c>
      <c r="F432">
        <v>29.2501</v>
      </c>
      <c r="G432">
        <v>0.4158</v>
      </c>
      <c r="H432">
        <v>29.246400000000001</v>
      </c>
      <c r="I432">
        <v>-1</v>
      </c>
      <c r="J432">
        <v>-1</v>
      </c>
      <c r="K432">
        <v>-1</v>
      </c>
      <c r="L432">
        <f t="shared" si="42"/>
        <v>0</v>
      </c>
      <c r="M432">
        <f t="shared" si="43"/>
        <v>0</v>
      </c>
      <c r="N432">
        <f t="shared" si="44"/>
        <v>0</v>
      </c>
      <c r="O432">
        <f t="shared" si="45"/>
        <v>0</v>
      </c>
      <c r="P432">
        <f t="shared" si="46"/>
        <v>77</v>
      </c>
      <c r="Q432">
        <f>VLOOKUP(C432,Locs!A:C,3,0)</f>
        <v>57</v>
      </c>
      <c r="R432">
        <f>VLOOKUP(C432,Locs!A:F,6,0)</f>
        <v>4</v>
      </c>
      <c r="S432" t="s">
        <v>1104</v>
      </c>
      <c r="T432">
        <v>77</v>
      </c>
    </row>
    <row r="433" spans="2:20" x14ac:dyDescent="0.45">
      <c r="B433" t="str">
        <f t="shared" si="41"/>
        <v>task_id_784.dfy-5</v>
      </c>
      <c r="C433" t="s">
        <v>85</v>
      </c>
      <c r="D433">
        <v>5</v>
      </c>
      <c r="E433">
        <v>0</v>
      </c>
      <c r="F433">
        <v>31.285699999999999</v>
      </c>
      <c r="G433">
        <v>2.2700999999999998</v>
      </c>
      <c r="H433">
        <v>31.284099999999999</v>
      </c>
      <c r="I433">
        <v>-1</v>
      </c>
      <c r="J433">
        <v>0</v>
      </c>
      <c r="K433">
        <v>0</v>
      </c>
      <c r="L433">
        <f t="shared" si="42"/>
        <v>0</v>
      </c>
      <c r="M433">
        <f t="shared" si="43"/>
        <v>0</v>
      </c>
      <c r="N433">
        <f t="shared" si="44"/>
        <v>0</v>
      </c>
      <c r="O433">
        <f t="shared" si="45"/>
        <v>0</v>
      </c>
      <c r="P433">
        <f t="shared" si="46"/>
        <v>74</v>
      </c>
      <c r="Q433">
        <f>VLOOKUP(C433,Locs!A:C,3,0)</f>
        <v>57</v>
      </c>
      <c r="R433">
        <f>VLOOKUP(C433,Locs!A:F,6,0)</f>
        <v>4</v>
      </c>
      <c r="S433" t="s">
        <v>1105</v>
      </c>
      <c r="T433">
        <v>74</v>
      </c>
    </row>
    <row r="434" spans="2:20" x14ac:dyDescent="0.45">
      <c r="B434" t="str">
        <f t="shared" si="41"/>
        <v>task_id_790.dfy-1</v>
      </c>
      <c r="C434" t="s">
        <v>86</v>
      </c>
      <c r="D434">
        <v>1</v>
      </c>
      <c r="E434">
        <v>1</v>
      </c>
      <c r="F434">
        <v>10.286799999999999</v>
      </c>
      <c r="G434">
        <v>1.6634</v>
      </c>
      <c r="H434">
        <v>10.2631</v>
      </c>
      <c r="I434">
        <v>1</v>
      </c>
      <c r="J434">
        <v>1</v>
      </c>
      <c r="K434">
        <v>1</v>
      </c>
      <c r="L434">
        <f t="shared" si="42"/>
        <v>3</v>
      </c>
      <c r="M434">
        <f t="shared" si="43"/>
        <v>1</v>
      </c>
      <c r="N434">
        <f t="shared" si="44"/>
        <v>1</v>
      </c>
      <c r="O434">
        <f t="shared" si="45"/>
        <v>1</v>
      </c>
      <c r="P434">
        <f t="shared" si="46"/>
        <v>30</v>
      </c>
      <c r="Q434">
        <f>VLOOKUP(C434,Locs!A:C,3,0)</f>
        <v>28</v>
      </c>
      <c r="R434">
        <f>VLOOKUP(C434,Locs!A:F,6,0)</f>
        <v>0</v>
      </c>
      <c r="S434" t="s">
        <v>613</v>
      </c>
      <c r="T434">
        <v>30</v>
      </c>
    </row>
    <row r="435" spans="2:20" x14ac:dyDescent="0.45">
      <c r="B435" t="str">
        <f t="shared" si="41"/>
        <v>task_id_790.dfy-2</v>
      </c>
      <c r="C435" t="s">
        <v>86</v>
      </c>
      <c r="D435">
        <v>2</v>
      </c>
      <c r="E435">
        <v>1</v>
      </c>
      <c r="F435">
        <v>10.0076</v>
      </c>
      <c r="G435">
        <v>1.6501999999999999</v>
      </c>
      <c r="H435">
        <v>10.0054</v>
      </c>
      <c r="I435">
        <v>1</v>
      </c>
      <c r="J435">
        <v>1</v>
      </c>
      <c r="K435">
        <v>1</v>
      </c>
      <c r="L435">
        <f t="shared" si="42"/>
        <v>3</v>
      </c>
      <c r="M435">
        <f t="shared" si="43"/>
        <v>1</v>
      </c>
      <c r="N435">
        <f t="shared" si="44"/>
        <v>1</v>
      </c>
      <c r="O435">
        <f t="shared" si="45"/>
        <v>1</v>
      </c>
      <c r="P435">
        <f t="shared" si="46"/>
        <v>30</v>
      </c>
      <c r="Q435">
        <f>VLOOKUP(C435,Locs!A:C,3,0)</f>
        <v>28</v>
      </c>
      <c r="R435">
        <f>VLOOKUP(C435,Locs!A:F,6,0)</f>
        <v>0</v>
      </c>
      <c r="S435" t="s">
        <v>614</v>
      </c>
      <c r="T435">
        <v>30</v>
      </c>
    </row>
    <row r="436" spans="2:20" x14ac:dyDescent="0.45">
      <c r="B436" t="str">
        <f t="shared" si="41"/>
        <v>task_id_790.dfy-3</v>
      </c>
      <c r="C436" t="s">
        <v>86</v>
      </c>
      <c r="D436">
        <v>3</v>
      </c>
      <c r="E436">
        <v>1</v>
      </c>
      <c r="F436">
        <v>9.8884000000000007</v>
      </c>
      <c r="G436">
        <v>1.6597999999999999</v>
      </c>
      <c r="H436">
        <v>9.8865999999999996</v>
      </c>
      <c r="I436">
        <v>1</v>
      </c>
      <c r="J436">
        <v>1</v>
      </c>
      <c r="K436">
        <v>1</v>
      </c>
      <c r="L436">
        <f t="shared" si="42"/>
        <v>3</v>
      </c>
      <c r="M436">
        <f t="shared" si="43"/>
        <v>1</v>
      </c>
      <c r="N436">
        <f t="shared" si="44"/>
        <v>1</v>
      </c>
      <c r="O436">
        <f t="shared" si="45"/>
        <v>1</v>
      </c>
      <c r="P436">
        <f t="shared" si="46"/>
        <v>28</v>
      </c>
      <c r="Q436">
        <f>VLOOKUP(C436,Locs!A:C,3,0)</f>
        <v>28</v>
      </c>
      <c r="R436">
        <f>VLOOKUP(C436,Locs!A:F,6,0)</f>
        <v>0</v>
      </c>
      <c r="S436" t="s">
        <v>615</v>
      </c>
      <c r="T436">
        <v>28</v>
      </c>
    </row>
    <row r="437" spans="2:20" x14ac:dyDescent="0.45">
      <c r="B437" t="str">
        <f t="shared" si="41"/>
        <v>task_id_793.dfy-1</v>
      </c>
      <c r="C437" t="s">
        <v>87</v>
      </c>
      <c r="D437">
        <v>1</v>
      </c>
      <c r="E437">
        <v>0</v>
      </c>
      <c r="F437">
        <v>10.248900000000001</v>
      </c>
      <c r="G437">
        <v>0.83089999999999997</v>
      </c>
      <c r="H437">
        <v>10.2263</v>
      </c>
      <c r="I437">
        <v>1</v>
      </c>
      <c r="J437">
        <v>0</v>
      </c>
      <c r="K437">
        <v>0</v>
      </c>
      <c r="L437">
        <f t="shared" si="42"/>
        <v>0</v>
      </c>
      <c r="M437">
        <f t="shared" si="43"/>
        <v>0</v>
      </c>
      <c r="N437">
        <f t="shared" si="44"/>
        <v>0</v>
      </c>
      <c r="O437">
        <f t="shared" si="45"/>
        <v>0</v>
      </c>
      <c r="P437">
        <f t="shared" si="46"/>
        <v>26</v>
      </c>
      <c r="Q437">
        <f>VLOOKUP(C437,Locs!A:C,3,0)</f>
        <v>30</v>
      </c>
      <c r="R437">
        <f>VLOOKUP(C437,Locs!A:F,6,0)</f>
        <v>2</v>
      </c>
      <c r="S437" t="s">
        <v>616</v>
      </c>
      <c r="T437">
        <v>26</v>
      </c>
    </row>
    <row r="438" spans="2:20" x14ac:dyDescent="0.45">
      <c r="B438" t="str">
        <f t="shared" si="41"/>
        <v>task_id_793.dfy-2</v>
      </c>
      <c r="C438" t="s">
        <v>87</v>
      </c>
      <c r="D438">
        <v>2</v>
      </c>
      <c r="E438">
        <v>0</v>
      </c>
      <c r="F438">
        <v>10.073700000000001</v>
      </c>
      <c r="G438">
        <v>0.8</v>
      </c>
      <c r="H438">
        <v>10.071400000000001</v>
      </c>
      <c r="I438">
        <v>0</v>
      </c>
      <c r="J438">
        <v>0</v>
      </c>
      <c r="K438">
        <v>0</v>
      </c>
      <c r="L438">
        <f t="shared" si="42"/>
        <v>0</v>
      </c>
      <c r="M438">
        <f t="shared" si="43"/>
        <v>0</v>
      </c>
      <c r="N438">
        <f t="shared" si="44"/>
        <v>0</v>
      </c>
      <c r="O438">
        <f t="shared" si="45"/>
        <v>0</v>
      </c>
      <c r="P438">
        <f t="shared" si="46"/>
        <v>27</v>
      </c>
      <c r="Q438">
        <f>VLOOKUP(C438,Locs!A:C,3,0)</f>
        <v>30</v>
      </c>
      <c r="R438">
        <f>VLOOKUP(C438,Locs!A:F,6,0)</f>
        <v>2</v>
      </c>
      <c r="S438" t="s">
        <v>617</v>
      </c>
      <c r="T438">
        <v>27</v>
      </c>
    </row>
    <row r="439" spans="2:20" x14ac:dyDescent="0.45">
      <c r="B439" t="str">
        <f t="shared" si="41"/>
        <v>task_id_793.dfy-3</v>
      </c>
      <c r="C439" t="s">
        <v>87</v>
      </c>
      <c r="D439">
        <v>3</v>
      </c>
      <c r="E439">
        <v>0</v>
      </c>
      <c r="F439">
        <v>9.8651</v>
      </c>
      <c r="G439">
        <v>0.85219999999999996</v>
      </c>
      <c r="H439">
        <v>9.8634000000000004</v>
      </c>
      <c r="I439">
        <v>1</v>
      </c>
      <c r="J439">
        <v>0</v>
      </c>
      <c r="K439">
        <v>0</v>
      </c>
      <c r="L439">
        <f t="shared" si="42"/>
        <v>0</v>
      </c>
      <c r="M439">
        <f t="shared" si="43"/>
        <v>0</v>
      </c>
      <c r="N439">
        <f t="shared" si="44"/>
        <v>0</v>
      </c>
      <c r="O439">
        <f t="shared" si="45"/>
        <v>0</v>
      </c>
      <c r="P439">
        <f t="shared" si="46"/>
        <v>26</v>
      </c>
      <c r="Q439">
        <f>VLOOKUP(C439,Locs!A:C,3,0)</f>
        <v>30</v>
      </c>
      <c r="R439">
        <f>VLOOKUP(C439,Locs!A:F,6,0)</f>
        <v>2</v>
      </c>
      <c r="S439" t="s">
        <v>618</v>
      </c>
      <c r="T439">
        <v>26</v>
      </c>
    </row>
    <row r="440" spans="2:20" x14ac:dyDescent="0.45">
      <c r="B440" t="str">
        <f t="shared" si="41"/>
        <v>task_id_793.dfy-4</v>
      </c>
      <c r="C440" t="s">
        <v>87</v>
      </c>
      <c r="D440">
        <v>4</v>
      </c>
      <c r="E440">
        <v>0</v>
      </c>
      <c r="F440">
        <v>10.965299999999999</v>
      </c>
      <c r="G440">
        <v>1.3048</v>
      </c>
      <c r="H440">
        <v>10.9537</v>
      </c>
      <c r="I440">
        <v>1</v>
      </c>
      <c r="J440">
        <v>0</v>
      </c>
      <c r="K440">
        <v>0</v>
      </c>
      <c r="L440">
        <f t="shared" si="42"/>
        <v>0</v>
      </c>
      <c r="M440">
        <f t="shared" si="43"/>
        <v>0</v>
      </c>
      <c r="N440">
        <f t="shared" si="44"/>
        <v>0</v>
      </c>
      <c r="O440">
        <f t="shared" si="45"/>
        <v>0</v>
      </c>
      <c r="P440">
        <f t="shared" si="46"/>
        <v>26</v>
      </c>
      <c r="Q440">
        <f>VLOOKUP(C440,Locs!A:C,3,0)</f>
        <v>30</v>
      </c>
      <c r="R440">
        <f>VLOOKUP(C440,Locs!A:F,6,0)</f>
        <v>2</v>
      </c>
      <c r="S440" t="s">
        <v>746</v>
      </c>
      <c r="T440">
        <v>26</v>
      </c>
    </row>
    <row r="441" spans="2:20" x14ac:dyDescent="0.45">
      <c r="B441" t="str">
        <f t="shared" si="41"/>
        <v>task_id_793.dfy-5</v>
      </c>
      <c r="C441" t="s">
        <v>87</v>
      </c>
      <c r="D441">
        <v>5</v>
      </c>
      <c r="E441">
        <v>0</v>
      </c>
      <c r="F441">
        <v>10.5044</v>
      </c>
      <c r="G441">
        <v>1.2425999999999999</v>
      </c>
      <c r="H441">
        <v>10.5021</v>
      </c>
      <c r="I441">
        <v>1</v>
      </c>
      <c r="J441">
        <v>0</v>
      </c>
      <c r="K441">
        <v>0</v>
      </c>
      <c r="L441">
        <f t="shared" si="42"/>
        <v>0</v>
      </c>
      <c r="M441">
        <f t="shared" si="43"/>
        <v>0</v>
      </c>
      <c r="N441">
        <f t="shared" si="44"/>
        <v>0</v>
      </c>
      <c r="O441">
        <f t="shared" si="45"/>
        <v>0</v>
      </c>
      <c r="P441">
        <f t="shared" si="46"/>
        <v>26</v>
      </c>
      <c r="Q441">
        <f>VLOOKUP(C441,Locs!A:C,3,0)</f>
        <v>30</v>
      </c>
      <c r="R441">
        <f>VLOOKUP(C441,Locs!A:F,6,0)</f>
        <v>2</v>
      </c>
      <c r="S441" t="s">
        <v>747</v>
      </c>
      <c r="T441">
        <v>26</v>
      </c>
    </row>
    <row r="442" spans="2:20" x14ac:dyDescent="0.45">
      <c r="B442" t="str">
        <f t="shared" si="41"/>
        <v>task_id_798.dfy-1</v>
      </c>
      <c r="C442" t="s">
        <v>88</v>
      </c>
      <c r="D442">
        <v>1</v>
      </c>
      <c r="E442">
        <v>0</v>
      </c>
      <c r="F442">
        <v>11.0825</v>
      </c>
      <c r="G442">
        <v>1.7432000000000001</v>
      </c>
      <c r="H442">
        <v>11.061199999999999</v>
      </c>
      <c r="I442">
        <v>0</v>
      </c>
      <c r="J442">
        <v>0</v>
      </c>
      <c r="K442">
        <v>0</v>
      </c>
      <c r="L442">
        <f t="shared" si="42"/>
        <v>0</v>
      </c>
      <c r="M442">
        <f t="shared" si="43"/>
        <v>0</v>
      </c>
      <c r="N442">
        <f t="shared" si="44"/>
        <v>0</v>
      </c>
      <c r="O442">
        <f t="shared" si="45"/>
        <v>0</v>
      </c>
      <c r="P442">
        <f t="shared" si="46"/>
        <v>35</v>
      </c>
      <c r="Q442">
        <f>VLOOKUP(C442,Locs!A:C,3,0)</f>
        <v>35</v>
      </c>
      <c r="R442">
        <f>VLOOKUP(C442,Locs!A:F,6,0)</f>
        <v>0</v>
      </c>
      <c r="S442" t="s">
        <v>619</v>
      </c>
      <c r="T442">
        <v>35</v>
      </c>
    </row>
    <row r="443" spans="2:20" x14ac:dyDescent="0.45">
      <c r="B443" t="str">
        <f t="shared" si="41"/>
        <v>task_id_798.dfy-2</v>
      </c>
      <c r="C443" t="s">
        <v>88</v>
      </c>
      <c r="D443">
        <v>2</v>
      </c>
      <c r="E443">
        <v>0</v>
      </c>
      <c r="F443">
        <v>10.7895</v>
      </c>
      <c r="G443">
        <v>1.7199</v>
      </c>
      <c r="H443">
        <v>10.787599999999999</v>
      </c>
      <c r="I443">
        <v>0</v>
      </c>
      <c r="J443">
        <v>0</v>
      </c>
      <c r="K443">
        <v>0</v>
      </c>
      <c r="L443">
        <f t="shared" si="42"/>
        <v>0</v>
      </c>
      <c r="M443">
        <f t="shared" si="43"/>
        <v>0</v>
      </c>
      <c r="N443">
        <f t="shared" si="44"/>
        <v>0</v>
      </c>
      <c r="O443">
        <f t="shared" si="45"/>
        <v>0</v>
      </c>
      <c r="P443">
        <f t="shared" si="46"/>
        <v>35</v>
      </c>
      <c r="Q443">
        <f>VLOOKUP(C443,Locs!A:C,3,0)</f>
        <v>35</v>
      </c>
      <c r="R443">
        <f>VLOOKUP(C443,Locs!A:F,6,0)</f>
        <v>0</v>
      </c>
      <c r="S443" t="s">
        <v>620</v>
      </c>
      <c r="T443">
        <v>35</v>
      </c>
    </row>
    <row r="444" spans="2:20" x14ac:dyDescent="0.45">
      <c r="B444" t="str">
        <f t="shared" si="41"/>
        <v>task_id_798.dfy-3</v>
      </c>
      <c r="C444" t="s">
        <v>88</v>
      </c>
      <c r="D444">
        <v>3</v>
      </c>
      <c r="E444">
        <v>0</v>
      </c>
      <c r="F444">
        <v>10.615600000000001</v>
      </c>
      <c r="G444">
        <v>1.7213000000000001</v>
      </c>
      <c r="H444">
        <v>10.612299999999999</v>
      </c>
      <c r="I444">
        <v>0</v>
      </c>
      <c r="J444">
        <v>0</v>
      </c>
      <c r="K444">
        <v>0</v>
      </c>
      <c r="L444">
        <f t="shared" si="42"/>
        <v>0</v>
      </c>
      <c r="M444">
        <f t="shared" si="43"/>
        <v>0</v>
      </c>
      <c r="N444">
        <f t="shared" si="44"/>
        <v>0</v>
      </c>
      <c r="O444">
        <f t="shared" si="45"/>
        <v>0</v>
      </c>
      <c r="P444">
        <f t="shared" si="46"/>
        <v>35</v>
      </c>
      <c r="Q444">
        <f>VLOOKUP(C444,Locs!A:C,3,0)</f>
        <v>35</v>
      </c>
      <c r="R444">
        <f>VLOOKUP(C444,Locs!A:F,6,0)</f>
        <v>0</v>
      </c>
      <c r="S444" t="s">
        <v>621</v>
      </c>
      <c r="T444">
        <v>35</v>
      </c>
    </row>
    <row r="445" spans="2:20" x14ac:dyDescent="0.45">
      <c r="B445" t="str">
        <f t="shared" si="41"/>
        <v>task_id_798.dfy-4</v>
      </c>
      <c r="C445" t="s">
        <v>88</v>
      </c>
      <c r="D445">
        <v>4</v>
      </c>
      <c r="E445">
        <v>0</v>
      </c>
      <c r="F445">
        <v>11.7262</v>
      </c>
      <c r="G445">
        <v>2.2749999999999999</v>
      </c>
      <c r="H445">
        <v>11.704599999999999</v>
      </c>
      <c r="I445">
        <v>0</v>
      </c>
      <c r="J445">
        <v>0</v>
      </c>
      <c r="K445">
        <v>0</v>
      </c>
      <c r="L445">
        <f t="shared" si="42"/>
        <v>0</v>
      </c>
      <c r="M445">
        <f t="shared" si="43"/>
        <v>0</v>
      </c>
      <c r="N445">
        <f t="shared" si="44"/>
        <v>0</v>
      </c>
      <c r="O445">
        <f t="shared" si="45"/>
        <v>0</v>
      </c>
      <c r="P445">
        <f t="shared" si="46"/>
        <v>34</v>
      </c>
      <c r="Q445">
        <f>VLOOKUP(C445,Locs!A:C,3,0)</f>
        <v>35</v>
      </c>
      <c r="R445">
        <f>VLOOKUP(C445,Locs!A:F,6,0)</f>
        <v>0</v>
      </c>
      <c r="S445" t="s">
        <v>868</v>
      </c>
      <c r="T445">
        <v>34</v>
      </c>
    </row>
    <row r="446" spans="2:20" x14ac:dyDescent="0.45">
      <c r="B446" t="str">
        <f t="shared" si="41"/>
        <v>task_id_798.dfy-5</v>
      </c>
      <c r="C446" t="s">
        <v>88</v>
      </c>
      <c r="D446">
        <v>5</v>
      </c>
      <c r="E446">
        <v>0</v>
      </c>
      <c r="F446">
        <v>11.6541</v>
      </c>
      <c r="G446">
        <v>2.2837000000000001</v>
      </c>
      <c r="H446">
        <v>11.651</v>
      </c>
      <c r="I446">
        <v>0</v>
      </c>
      <c r="J446">
        <v>0</v>
      </c>
      <c r="K446">
        <v>0</v>
      </c>
      <c r="L446">
        <f t="shared" si="42"/>
        <v>0</v>
      </c>
      <c r="M446">
        <f t="shared" si="43"/>
        <v>0</v>
      </c>
      <c r="N446">
        <f t="shared" si="44"/>
        <v>0</v>
      </c>
      <c r="O446">
        <f t="shared" si="45"/>
        <v>0</v>
      </c>
      <c r="P446">
        <f t="shared" si="46"/>
        <v>35</v>
      </c>
      <c r="Q446">
        <f>VLOOKUP(C446,Locs!A:C,3,0)</f>
        <v>35</v>
      </c>
      <c r="R446">
        <f>VLOOKUP(C446,Locs!A:F,6,0)</f>
        <v>0</v>
      </c>
      <c r="S446" t="s">
        <v>1019</v>
      </c>
      <c r="T446">
        <v>35</v>
      </c>
    </row>
    <row r="447" spans="2:20" x14ac:dyDescent="0.45">
      <c r="B447" t="str">
        <f t="shared" si="41"/>
        <v>task_id_8.dfy-1</v>
      </c>
      <c r="C447" t="s">
        <v>89</v>
      </c>
      <c r="D447">
        <v>1</v>
      </c>
      <c r="E447">
        <v>1</v>
      </c>
      <c r="F447">
        <v>9.7543000000000006</v>
      </c>
      <c r="G447">
        <v>0.76490000000000002</v>
      </c>
      <c r="H447">
        <v>9.7280999999999995</v>
      </c>
      <c r="I447">
        <v>1</v>
      </c>
      <c r="J447">
        <v>1</v>
      </c>
      <c r="K447">
        <v>1</v>
      </c>
      <c r="L447">
        <f t="shared" si="42"/>
        <v>3</v>
      </c>
      <c r="M447">
        <f t="shared" si="43"/>
        <v>1</v>
      </c>
      <c r="N447">
        <f t="shared" si="44"/>
        <v>1</v>
      </c>
      <c r="O447">
        <f t="shared" si="45"/>
        <v>1</v>
      </c>
      <c r="P447">
        <f t="shared" si="46"/>
        <v>23</v>
      </c>
      <c r="Q447">
        <f>VLOOKUP(C447,Locs!A:C,3,0)</f>
        <v>22</v>
      </c>
      <c r="R447">
        <f>VLOOKUP(C447,Locs!A:F,6,0)</f>
        <v>0</v>
      </c>
      <c r="S447" t="s">
        <v>622</v>
      </c>
      <c r="T447">
        <v>20</v>
      </c>
    </row>
    <row r="448" spans="2:20" x14ac:dyDescent="0.45">
      <c r="B448" t="str">
        <f t="shared" si="41"/>
        <v>task_id_8.dfy-2</v>
      </c>
      <c r="C448" t="s">
        <v>89</v>
      </c>
      <c r="D448">
        <v>2</v>
      </c>
      <c r="E448">
        <v>1</v>
      </c>
      <c r="F448">
        <v>9.9383999999999997</v>
      </c>
      <c r="G448">
        <v>0.85919999999999996</v>
      </c>
      <c r="H448">
        <v>9.9366000000000003</v>
      </c>
      <c r="I448">
        <v>1</v>
      </c>
      <c r="J448">
        <v>1</v>
      </c>
      <c r="K448">
        <v>1</v>
      </c>
      <c r="L448">
        <f t="shared" si="42"/>
        <v>3</v>
      </c>
      <c r="M448">
        <f t="shared" si="43"/>
        <v>1</v>
      </c>
      <c r="N448">
        <f t="shared" si="44"/>
        <v>1</v>
      </c>
      <c r="O448">
        <f t="shared" si="45"/>
        <v>1</v>
      </c>
      <c r="P448">
        <f t="shared" si="46"/>
        <v>24</v>
      </c>
      <c r="Q448">
        <f>VLOOKUP(C448,Locs!A:C,3,0)</f>
        <v>22</v>
      </c>
      <c r="R448">
        <f>VLOOKUP(C448,Locs!A:F,6,0)</f>
        <v>0</v>
      </c>
      <c r="S448" t="s">
        <v>623</v>
      </c>
      <c r="T448">
        <v>20</v>
      </c>
    </row>
    <row r="449" spans="2:20" x14ac:dyDescent="0.45">
      <c r="B449" t="str">
        <f t="shared" si="41"/>
        <v>task_id_8.dfy-3</v>
      </c>
      <c r="C449" t="s">
        <v>89</v>
      </c>
      <c r="D449">
        <v>3</v>
      </c>
      <c r="E449">
        <v>1</v>
      </c>
      <c r="F449">
        <v>10.1943</v>
      </c>
      <c r="G449">
        <v>0.83679999999999999</v>
      </c>
      <c r="H449">
        <v>10.1922</v>
      </c>
      <c r="I449">
        <v>1</v>
      </c>
      <c r="J449">
        <v>1</v>
      </c>
      <c r="K449">
        <v>1</v>
      </c>
      <c r="L449">
        <f t="shared" si="42"/>
        <v>3</v>
      </c>
      <c r="M449">
        <f t="shared" si="43"/>
        <v>1</v>
      </c>
      <c r="N449">
        <f t="shared" si="44"/>
        <v>1</v>
      </c>
      <c r="O449">
        <f t="shared" si="45"/>
        <v>1</v>
      </c>
      <c r="P449">
        <f t="shared" si="46"/>
        <v>26</v>
      </c>
      <c r="Q449">
        <f>VLOOKUP(C449,Locs!A:C,3,0)</f>
        <v>22</v>
      </c>
      <c r="R449">
        <f>VLOOKUP(C449,Locs!A:F,6,0)</f>
        <v>0</v>
      </c>
      <c r="S449" t="s">
        <v>624</v>
      </c>
      <c r="T449">
        <v>20</v>
      </c>
    </row>
    <row r="450" spans="2:20" x14ac:dyDescent="0.45">
      <c r="B450" t="str">
        <f t="shared" si="41"/>
        <v>task_id_803.dfy-1</v>
      </c>
      <c r="C450" t="s">
        <v>90</v>
      </c>
      <c r="D450">
        <v>1</v>
      </c>
      <c r="E450">
        <v>0</v>
      </c>
      <c r="F450">
        <v>7.3723000000000001</v>
      </c>
      <c r="G450">
        <v>1.119</v>
      </c>
      <c r="H450">
        <v>7.3513999999999999</v>
      </c>
      <c r="I450">
        <v>0</v>
      </c>
      <c r="J450">
        <v>0</v>
      </c>
      <c r="K450">
        <v>0</v>
      </c>
      <c r="L450">
        <f t="shared" si="42"/>
        <v>0</v>
      </c>
      <c r="M450">
        <f t="shared" si="43"/>
        <v>0</v>
      </c>
      <c r="N450">
        <f t="shared" si="44"/>
        <v>0</v>
      </c>
      <c r="O450">
        <f t="shared" si="45"/>
        <v>0</v>
      </c>
      <c r="P450">
        <f t="shared" si="46"/>
        <v>20</v>
      </c>
      <c r="Q450">
        <f>VLOOKUP(C450,Locs!A:C,3,0)</f>
        <v>30</v>
      </c>
      <c r="R450">
        <f>VLOOKUP(C450,Locs!A:F,6,0)</f>
        <v>5</v>
      </c>
      <c r="S450" t="s">
        <v>748</v>
      </c>
      <c r="T450">
        <v>20</v>
      </c>
    </row>
    <row r="451" spans="2:20" x14ac:dyDescent="0.45">
      <c r="B451" t="str">
        <f t="shared" si="41"/>
        <v>task_id_803.dfy-2</v>
      </c>
      <c r="C451" t="s">
        <v>90</v>
      </c>
      <c r="D451">
        <v>2</v>
      </c>
      <c r="E451">
        <v>0</v>
      </c>
      <c r="F451">
        <v>7.2953000000000001</v>
      </c>
      <c r="G451">
        <v>0.92849999999999999</v>
      </c>
      <c r="H451">
        <v>7.2937000000000003</v>
      </c>
      <c r="I451">
        <v>0</v>
      </c>
      <c r="J451">
        <v>0</v>
      </c>
      <c r="K451">
        <v>0</v>
      </c>
      <c r="L451">
        <f t="shared" si="42"/>
        <v>0</v>
      </c>
      <c r="M451">
        <f t="shared" si="43"/>
        <v>0</v>
      </c>
      <c r="N451">
        <f t="shared" si="44"/>
        <v>0</v>
      </c>
      <c r="O451">
        <f t="shared" si="45"/>
        <v>0</v>
      </c>
      <c r="P451">
        <f t="shared" si="46"/>
        <v>20</v>
      </c>
      <c r="Q451">
        <f>VLOOKUP(C451,Locs!A:C,3,0)</f>
        <v>30</v>
      </c>
      <c r="R451">
        <f>VLOOKUP(C451,Locs!A:F,6,0)</f>
        <v>5</v>
      </c>
      <c r="S451" t="s">
        <v>749</v>
      </c>
      <c r="T451">
        <v>21</v>
      </c>
    </row>
    <row r="452" spans="2:20" x14ac:dyDescent="0.45">
      <c r="B452" t="str">
        <f t="shared" si="41"/>
        <v>task_id_803.dfy-3</v>
      </c>
      <c r="C452" t="s">
        <v>90</v>
      </c>
      <c r="D452">
        <v>3</v>
      </c>
      <c r="E452">
        <v>0</v>
      </c>
      <c r="F452">
        <v>7.3175999999999997</v>
      </c>
      <c r="G452">
        <v>0.90620000000000001</v>
      </c>
      <c r="H452">
        <v>7.3152999999999997</v>
      </c>
      <c r="I452">
        <v>0</v>
      </c>
      <c r="J452">
        <v>0</v>
      </c>
      <c r="K452">
        <v>0</v>
      </c>
      <c r="L452">
        <f t="shared" si="42"/>
        <v>0</v>
      </c>
      <c r="M452">
        <f t="shared" si="43"/>
        <v>0</v>
      </c>
      <c r="N452">
        <f t="shared" si="44"/>
        <v>0</v>
      </c>
      <c r="O452">
        <f t="shared" si="45"/>
        <v>0</v>
      </c>
      <c r="P452">
        <f t="shared" si="46"/>
        <v>20</v>
      </c>
      <c r="Q452">
        <f>VLOOKUP(C452,Locs!A:C,3,0)</f>
        <v>30</v>
      </c>
      <c r="R452">
        <f>VLOOKUP(C452,Locs!A:F,6,0)</f>
        <v>5</v>
      </c>
      <c r="S452" t="s">
        <v>625</v>
      </c>
      <c r="T452">
        <v>29</v>
      </c>
    </row>
    <row r="453" spans="2:20" x14ac:dyDescent="0.45">
      <c r="B453" t="str">
        <f t="shared" si="41"/>
        <v>task_id_803.dfy-4</v>
      </c>
      <c r="C453" t="s">
        <v>90</v>
      </c>
      <c r="D453">
        <v>4</v>
      </c>
      <c r="E453">
        <v>0</v>
      </c>
      <c r="F453">
        <v>8.1669</v>
      </c>
      <c r="G453">
        <v>1.5439000000000001</v>
      </c>
      <c r="H453">
        <v>8.1453000000000007</v>
      </c>
      <c r="I453">
        <v>0</v>
      </c>
      <c r="J453">
        <v>0</v>
      </c>
      <c r="K453">
        <v>0</v>
      </c>
      <c r="L453">
        <f t="shared" si="42"/>
        <v>0</v>
      </c>
      <c r="M453">
        <f t="shared" si="43"/>
        <v>0</v>
      </c>
      <c r="N453">
        <f t="shared" si="44"/>
        <v>0</v>
      </c>
      <c r="O453">
        <f t="shared" si="45"/>
        <v>0</v>
      </c>
      <c r="P453">
        <f t="shared" si="46"/>
        <v>20</v>
      </c>
      <c r="Q453">
        <f>VLOOKUP(C453,Locs!A:C,3,0)</f>
        <v>30</v>
      </c>
      <c r="R453">
        <f>VLOOKUP(C453,Locs!A:F,6,0)</f>
        <v>5</v>
      </c>
      <c r="S453" t="s">
        <v>626</v>
      </c>
      <c r="T453">
        <v>29</v>
      </c>
    </row>
    <row r="454" spans="2:20" x14ac:dyDescent="0.45">
      <c r="B454" t="str">
        <f t="shared" si="41"/>
        <v>task_id_803.dfy-5</v>
      </c>
      <c r="C454" t="s">
        <v>90</v>
      </c>
      <c r="D454">
        <v>5</v>
      </c>
      <c r="E454">
        <v>0</v>
      </c>
      <c r="F454">
        <v>8.0298999999999996</v>
      </c>
      <c r="G454">
        <v>1.5730999999999999</v>
      </c>
      <c r="H454">
        <v>8.0272000000000006</v>
      </c>
      <c r="I454">
        <v>0</v>
      </c>
      <c r="J454">
        <v>0</v>
      </c>
      <c r="K454">
        <v>0</v>
      </c>
      <c r="L454">
        <f t="shared" si="42"/>
        <v>0</v>
      </c>
      <c r="M454">
        <f t="shared" si="43"/>
        <v>0</v>
      </c>
      <c r="N454">
        <f t="shared" si="44"/>
        <v>0</v>
      </c>
      <c r="O454">
        <f t="shared" si="45"/>
        <v>0</v>
      </c>
      <c r="P454">
        <f t="shared" si="46"/>
        <v>21</v>
      </c>
      <c r="Q454">
        <f>VLOOKUP(C454,Locs!A:C,3,0)</f>
        <v>30</v>
      </c>
      <c r="R454">
        <f>VLOOKUP(C454,Locs!A:F,6,0)</f>
        <v>5</v>
      </c>
      <c r="S454" t="s">
        <v>627</v>
      </c>
      <c r="T454">
        <v>29</v>
      </c>
    </row>
    <row r="455" spans="2:20" x14ac:dyDescent="0.45">
      <c r="B455" t="str">
        <f t="shared" ref="B455:B479" si="47">C455&amp;"-"&amp;D455</f>
        <v>task_id_804.dfy-1</v>
      </c>
      <c r="C455" t="s">
        <v>91</v>
      </c>
      <c r="D455">
        <v>1</v>
      </c>
      <c r="E455">
        <v>0</v>
      </c>
      <c r="F455">
        <v>8.9735999999999994</v>
      </c>
      <c r="G455">
        <v>1.6821999999999999</v>
      </c>
      <c r="H455">
        <v>8.9512</v>
      </c>
      <c r="I455">
        <v>1</v>
      </c>
      <c r="J455">
        <v>0</v>
      </c>
      <c r="K455">
        <v>0</v>
      </c>
      <c r="L455">
        <f t="shared" si="42"/>
        <v>0</v>
      </c>
      <c r="M455">
        <f t="shared" si="43"/>
        <v>0</v>
      </c>
      <c r="N455">
        <f t="shared" si="44"/>
        <v>0</v>
      </c>
      <c r="O455">
        <f t="shared" si="45"/>
        <v>0</v>
      </c>
      <c r="P455">
        <f t="shared" si="46"/>
        <v>29</v>
      </c>
      <c r="Q455">
        <f>VLOOKUP(C455,Locs!A:C,3,0)</f>
        <v>29</v>
      </c>
      <c r="R455">
        <f>VLOOKUP(C455,Locs!A:F,6,0)</f>
        <v>1</v>
      </c>
      <c r="S455" t="s">
        <v>869</v>
      </c>
      <c r="T455">
        <v>29</v>
      </c>
    </row>
    <row r="456" spans="2:20" x14ac:dyDescent="0.45">
      <c r="B456" t="str">
        <f t="shared" si="47"/>
        <v>task_id_804.dfy-2</v>
      </c>
      <c r="C456" t="s">
        <v>91</v>
      </c>
      <c r="D456">
        <v>2</v>
      </c>
      <c r="E456">
        <v>0</v>
      </c>
      <c r="F456">
        <v>8.5047999999999995</v>
      </c>
      <c r="G456">
        <v>1.6794</v>
      </c>
      <c r="H456">
        <v>8.5028000000000006</v>
      </c>
      <c r="I456">
        <v>1</v>
      </c>
      <c r="J456">
        <v>0</v>
      </c>
      <c r="K456">
        <v>0</v>
      </c>
      <c r="L456">
        <f t="shared" si="42"/>
        <v>0</v>
      </c>
      <c r="M456">
        <f t="shared" si="43"/>
        <v>0</v>
      </c>
      <c r="N456">
        <f t="shared" si="44"/>
        <v>0</v>
      </c>
      <c r="O456">
        <f t="shared" si="45"/>
        <v>0</v>
      </c>
      <c r="P456">
        <f t="shared" si="46"/>
        <v>29</v>
      </c>
      <c r="Q456">
        <f>VLOOKUP(C456,Locs!A:C,3,0)</f>
        <v>29</v>
      </c>
      <c r="R456">
        <f>VLOOKUP(C456,Locs!A:F,6,0)</f>
        <v>1</v>
      </c>
      <c r="S456" t="s">
        <v>870</v>
      </c>
      <c r="T456">
        <v>29</v>
      </c>
    </row>
    <row r="457" spans="2:20" x14ac:dyDescent="0.45">
      <c r="B457" t="str">
        <f t="shared" si="47"/>
        <v>task_id_804.dfy-3</v>
      </c>
      <c r="C457" t="s">
        <v>91</v>
      </c>
      <c r="D457">
        <v>3</v>
      </c>
      <c r="E457">
        <v>0</v>
      </c>
      <c r="F457">
        <v>8.9085999999999999</v>
      </c>
      <c r="G457">
        <v>1.6725000000000001</v>
      </c>
      <c r="H457">
        <v>8.9062000000000001</v>
      </c>
      <c r="I457">
        <v>1</v>
      </c>
      <c r="J457">
        <v>0</v>
      </c>
      <c r="K457">
        <v>0</v>
      </c>
      <c r="L457">
        <f t="shared" si="42"/>
        <v>0</v>
      </c>
      <c r="M457">
        <f t="shared" si="43"/>
        <v>0</v>
      </c>
      <c r="N457">
        <f t="shared" si="44"/>
        <v>0</v>
      </c>
      <c r="O457">
        <f t="shared" si="45"/>
        <v>0</v>
      </c>
      <c r="P457">
        <f t="shared" si="46"/>
        <v>29</v>
      </c>
      <c r="Q457">
        <f>VLOOKUP(C457,Locs!A:C,3,0)</f>
        <v>29</v>
      </c>
      <c r="R457">
        <f>VLOOKUP(C457,Locs!A:F,6,0)</f>
        <v>1</v>
      </c>
      <c r="S457" t="s">
        <v>628</v>
      </c>
      <c r="T457">
        <v>29</v>
      </c>
    </row>
    <row r="458" spans="2:20" x14ac:dyDescent="0.45">
      <c r="B458" t="str">
        <f t="shared" si="47"/>
        <v>task_id_804.dfy-4</v>
      </c>
      <c r="C458" t="s">
        <v>91</v>
      </c>
      <c r="D458">
        <v>4</v>
      </c>
      <c r="E458">
        <v>0</v>
      </c>
      <c r="F458">
        <v>9.6102000000000007</v>
      </c>
      <c r="G458">
        <v>2.2629999999999999</v>
      </c>
      <c r="H458">
        <v>9.5897000000000006</v>
      </c>
      <c r="I458">
        <v>1</v>
      </c>
      <c r="J458">
        <v>0</v>
      </c>
      <c r="K458">
        <v>0</v>
      </c>
      <c r="L458">
        <f t="shared" si="42"/>
        <v>0</v>
      </c>
      <c r="M458">
        <f t="shared" si="43"/>
        <v>0</v>
      </c>
      <c r="N458">
        <f t="shared" si="44"/>
        <v>0</v>
      </c>
      <c r="O458">
        <f t="shared" si="45"/>
        <v>0</v>
      </c>
      <c r="P458">
        <f t="shared" si="46"/>
        <v>29</v>
      </c>
      <c r="Q458">
        <f>VLOOKUP(C458,Locs!A:C,3,0)</f>
        <v>29</v>
      </c>
      <c r="R458">
        <f>VLOOKUP(C458,Locs!A:F,6,0)</f>
        <v>1</v>
      </c>
      <c r="S458" t="s">
        <v>629</v>
      </c>
      <c r="T458">
        <v>28</v>
      </c>
    </row>
    <row r="459" spans="2:20" x14ac:dyDescent="0.45">
      <c r="B459" t="str">
        <f t="shared" si="47"/>
        <v>task_id_804.dfy-5</v>
      </c>
      <c r="C459" t="s">
        <v>91</v>
      </c>
      <c r="D459">
        <v>5</v>
      </c>
      <c r="E459">
        <v>0</v>
      </c>
      <c r="F459">
        <v>9.0348000000000006</v>
      </c>
      <c r="G459">
        <v>2.2696000000000001</v>
      </c>
      <c r="H459">
        <v>9.0324000000000009</v>
      </c>
      <c r="I459">
        <v>1</v>
      </c>
      <c r="J459">
        <v>0</v>
      </c>
      <c r="K459">
        <v>0</v>
      </c>
      <c r="L459">
        <f t="shared" si="42"/>
        <v>0</v>
      </c>
      <c r="M459">
        <f t="shared" si="43"/>
        <v>0</v>
      </c>
      <c r="N459">
        <f t="shared" si="44"/>
        <v>0</v>
      </c>
      <c r="O459">
        <f t="shared" si="45"/>
        <v>0</v>
      </c>
      <c r="P459">
        <f t="shared" si="46"/>
        <v>29</v>
      </c>
      <c r="Q459">
        <f>VLOOKUP(C459,Locs!A:C,3,0)</f>
        <v>29</v>
      </c>
      <c r="R459">
        <f>VLOOKUP(C459,Locs!A:F,6,0)</f>
        <v>1</v>
      </c>
      <c r="S459" t="s">
        <v>630</v>
      </c>
      <c r="T459">
        <v>30</v>
      </c>
    </row>
    <row r="460" spans="2:20" x14ac:dyDescent="0.45">
      <c r="B460" t="str">
        <f t="shared" si="47"/>
        <v>task_id_807.dfy-1</v>
      </c>
      <c r="C460" t="s">
        <v>92</v>
      </c>
      <c r="D460">
        <v>1</v>
      </c>
      <c r="E460">
        <v>0</v>
      </c>
      <c r="F460">
        <v>10.426600000000001</v>
      </c>
      <c r="G460">
        <v>1.7278</v>
      </c>
      <c r="H460">
        <v>10.4072</v>
      </c>
      <c r="I460">
        <v>1</v>
      </c>
      <c r="J460">
        <v>0</v>
      </c>
      <c r="K460">
        <v>0</v>
      </c>
      <c r="L460">
        <f t="shared" ref="L460:L479" si="48">COUNTIFS(C:C,C460,E:E,1)</f>
        <v>0</v>
      </c>
      <c r="M460">
        <f t="shared" ref="M460:M479" si="49">_xlfn.MINIFS(D:D,C:C,C460,E:E,1)</f>
        <v>0</v>
      </c>
      <c r="N460">
        <f t="shared" ref="N460:N479" si="50">CHOOSE(L460+1,0,2/3,1,1)</f>
        <v>0</v>
      </c>
      <c r="O460">
        <f t="shared" ref="O460:O479" si="51">IF(L460&gt;0,1,0)</f>
        <v>0</v>
      </c>
      <c r="P460">
        <f t="shared" ref="P460:P479" si="52">VLOOKUP(LEFT(C460,LEN(C460)-4)&amp;"_"&amp;D460&amp;"_llm.dfy",S:T,2,0)</f>
        <v>29</v>
      </c>
      <c r="Q460">
        <f>VLOOKUP(C460,Locs!A:C,3,0)</f>
        <v>35</v>
      </c>
      <c r="R460">
        <f>VLOOKUP(C460,Locs!A:F,6,0)</f>
        <v>2</v>
      </c>
      <c r="S460" t="s">
        <v>751</v>
      </c>
      <c r="T460">
        <v>28</v>
      </c>
    </row>
    <row r="461" spans="2:20" x14ac:dyDescent="0.45">
      <c r="B461" t="str">
        <f t="shared" si="47"/>
        <v>task_id_807.dfy-2</v>
      </c>
      <c r="C461" t="s">
        <v>92</v>
      </c>
      <c r="D461">
        <v>2</v>
      </c>
      <c r="E461">
        <v>0</v>
      </c>
      <c r="F461">
        <v>10.134</v>
      </c>
      <c r="G461">
        <v>1.7149000000000001</v>
      </c>
      <c r="H461">
        <v>10.132400000000001</v>
      </c>
      <c r="I461">
        <v>1</v>
      </c>
      <c r="J461">
        <v>0</v>
      </c>
      <c r="K461">
        <v>0</v>
      </c>
      <c r="L461">
        <f t="shared" si="48"/>
        <v>0</v>
      </c>
      <c r="M461">
        <f t="shared" si="49"/>
        <v>0</v>
      </c>
      <c r="N461">
        <f t="shared" si="50"/>
        <v>0</v>
      </c>
      <c r="O461">
        <f t="shared" si="51"/>
        <v>0</v>
      </c>
      <c r="P461">
        <f t="shared" si="52"/>
        <v>28</v>
      </c>
      <c r="Q461">
        <f>VLOOKUP(C461,Locs!A:C,3,0)</f>
        <v>35</v>
      </c>
      <c r="R461">
        <f>VLOOKUP(C461,Locs!A:F,6,0)</f>
        <v>2</v>
      </c>
      <c r="S461" t="s">
        <v>1022</v>
      </c>
      <c r="T461">
        <v>29</v>
      </c>
    </row>
    <row r="462" spans="2:20" x14ac:dyDescent="0.45">
      <c r="B462" t="str">
        <f t="shared" si="47"/>
        <v>task_id_807.dfy-3</v>
      </c>
      <c r="C462" t="s">
        <v>92</v>
      </c>
      <c r="D462">
        <v>3</v>
      </c>
      <c r="E462">
        <v>0</v>
      </c>
      <c r="F462">
        <v>10.686999999999999</v>
      </c>
      <c r="G462">
        <v>1.6916</v>
      </c>
      <c r="H462">
        <v>10.685</v>
      </c>
      <c r="I462">
        <v>1</v>
      </c>
      <c r="J462">
        <v>0</v>
      </c>
      <c r="K462">
        <v>0</v>
      </c>
      <c r="L462">
        <f t="shared" si="48"/>
        <v>0</v>
      </c>
      <c r="M462">
        <f t="shared" si="49"/>
        <v>0</v>
      </c>
      <c r="N462">
        <f t="shared" si="50"/>
        <v>0</v>
      </c>
      <c r="O462">
        <f t="shared" si="51"/>
        <v>0</v>
      </c>
      <c r="P462">
        <f t="shared" si="52"/>
        <v>30</v>
      </c>
      <c r="Q462">
        <f>VLOOKUP(C462,Locs!A:C,3,0)</f>
        <v>35</v>
      </c>
      <c r="R462">
        <f>VLOOKUP(C462,Locs!A:F,6,0)</f>
        <v>2</v>
      </c>
      <c r="S462" t="s">
        <v>631</v>
      </c>
      <c r="T462">
        <v>24</v>
      </c>
    </row>
    <row r="463" spans="2:20" x14ac:dyDescent="0.45">
      <c r="B463" t="str">
        <f t="shared" si="47"/>
        <v>task_id_807.dfy-4</v>
      </c>
      <c r="C463" t="s">
        <v>92</v>
      </c>
      <c r="D463">
        <v>4</v>
      </c>
      <c r="E463">
        <v>0</v>
      </c>
      <c r="F463">
        <v>11.3087</v>
      </c>
      <c r="G463">
        <v>2.2728999999999999</v>
      </c>
      <c r="H463">
        <v>11.2805</v>
      </c>
      <c r="I463">
        <v>1</v>
      </c>
      <c r="J463">
        <v>0</v>
      </c>
      <c r="K463">
        <v>0</v>
      </c>
      <c r="L463">
        <f t="shared" si="48"/>
        <v>0</v>
      </c>
      <c r="M463">
        <f t="shared" si="49"/>
        <v>0</v>
      </c>
      <c r="N463">
        <f t="shared" si="50"/>
        <v>0</v>
      </c>
      <c r="O463">
        <f t="shared" si="51"/>
        <v>0</v>
      </c>
      <c r="P463">
        <f t="shared" si="52"/>
        <v>28</v>
      </c>
      <c r="Q463">
        <f>VLOOKUP(C463,Locs!A:C,3,0)</f>
        <v>35</v>
      </c>
      <c r="R463">
        <f>VLOOKUP(C463,Locs!A:F,6,0)</f>
        <v>2</v>
      </c>
      <c r="S463" t="s">
        <v>632</v>
      </c>
      <c r="T463">
        <v>25</v>
      </c>
    </row>
    <row r="464" spans="2:20" x14ac:dyDescent="0.45">
      <c r="B464" t="str">
        <f t="shared" si="47"/>
        <v>task_id_807.dfy-5</v>
      </c>
      <c r="C464" t="s">
        <v>92</v>
      </c>
      <c r="D464">
        <v>5</v>
      </c>
      <c r="E464">
        <v>0</v>
      </c>
      <c r="F464">
        <v>10.301299999999999</v>
      </c>
      <c r="G464">
        <v>2.2532000000000001</v>
      </c>
      <c r="H464">
        <v>10.298999999999999</v>
      </c>
      <c r="I464">
        <v>1</v>
      </c>
      <c r="J464">
        <v>0</v>
      </c>
      <c r="K464">
        <v>0</v>
      </c>
      <c r="L464">
        <f t="shared" si="48"/>
        <v>0</v>
      </c>
      <c r="M464">
        <f t="shared" si="49"/>
        <v>0</v>
      </c>
      <c r="N464">
        <f t="shared" si="50"/>
        <v>0</v>
      </c>
      <c r="O464">
        <f t="shared" si="51"/>
        <v>0</v>
      </c>
      <c r="P464">
        <f t="shared" si="52"/>
        <v>29</v>
      </c>
      <c r="Q464">
        <f>VLOOKUP(C464,Locs!A:C,3,0)</f>
        <v>35</v>
      </c>
      <c r="R464">
        <f>VLOOKUP(C464,Locs!A:F,6,0)</f>
        <v>2</v>
      </c>
      <c r="S464" t="s">
        <v>633</v>
      </c>
      <c r="T464">
        <v>24</v>
      </c>
    </row>
    <row r="465" spans="2:20" x14ac:dyDescent="0.45">
      <c r="B465" t="str">
        <f t="shared" si="47"/>
        <v>task_id_808.dfy-1</v>
      </c>
      <c r="C465" t="s">
        <v>93</v>
      </c>
      <c r="D465">
        <v>1</v>
      </c>
      <c r="E465">
        <v>0</v>
      </c>
      <c r="F465">
        <v>8.4444999999999997</v>
      </c>
      <c r="G465">
        <v>0.79859999999999998</v>
      </c>
      <c r="H465">
        <v>8.4237000000000002</v>
      </c>
      <c r="I465">
        <v>1</v>
      </c>
      <c r="J465">
        <v>0</v>
      </c>
      <c r="K465">
        <v>0</v>
      </c>
      <c r="L465">
        <f t="shared" si="48"/>
        <v>0</v>
      </c>
      <c r="M465">
        <f t="shared" si="49"/>
        <v>0</v>
      </c>
      <c r="N465">
        <f t="shared" si="50"/>
        <v>0</v>
      </c>
      <c r="O465">
        <f t="shared" si="51"/>
        <v>0</v>
      </c>
      <c r="P465">
        <f t="shared" si="52"/>
        <v>24</v>
      </c>
      <c r="Q465">
        <f>VLOOKUP(C465,Locs!A:C,3,0)</f>
        <v>24</v>
      </c>
      <c r="R465">
        <f>VLOOKUP(C465,Locs!A:F,6,0)</f>
        <v>0</v>
      </c>
      <c r="S465" t="s">
        <v>1027</v>
      </c>
      <c r="T465">
        <v>24</v>
      </c>
    </row>
    <row r="466" spans="2:20" x14ac:dyDescent="0.45">
      <c r="B466" t="str">
        <f t="shared" si="47"/>
        <v>task_id_808.dfy-2</v>
      </c>
      <c r="C466" t="s">
        <v>93</v>
      </c>
      <c r="D466">
        <v>2</v>
      </c>
      <c r="E466">
        <v>0</v>
      </c>
      <c r="F466">
        <v>9.0187000000000008</v>
      </c>
      <c r="G466">
        <v>0.82499999999999996</v>
      </c>
      <c r="H466">
        <v>9.0168999999999997</v>
      </c>
      <c r="I466">
        <v>1</v>
      </c>
      <c r="J466">
        <v>0</v>
      </c>
      <c r="K466">
        <v>0</v>
      </c>
      <c r="L466">
        <f t="shared" si="48"/>
        <v>0</v>
      </c>
      <c r="M466">
        <f t="shared" si="49"/>
        <v>0</v>
      </c>
      <c r="N466">
        <f t="shared" si="50"/>
        <v>0</v>
      </c>
      <c r="O466">
        <f t="shared" si="51"/>
        <v>0</v>
      </c>
      <c r="P466">
        <f t="shared" si="52"/>
        <v>25</v>
      </c>
      <c r="Q466">
        <f>VLOOKUP(C466,Locs!A:C,3,0)</f>
        <v>24</v>
      </c>
      <c r="R466">
        <f>VLOOKUP(C466,Locs!A:F,6,0)</f>
        <v>0</v>
      </c>
      <c r="S466" t="s">
        <v>1113</v>
      </c>
      <c r="T466">
        <v>24</v>
      </c>
    </row>
    <row r="467" spans="2:20" x14ac:dyDescent="0.45">
      <c r="B467" t="str">
        <f t="shared" si="47"/>
        <v>task_id_808.dfy-3</v>
      </c>
      <c r="C467" t="s">
        <v>93</v>
      </c>
      <c r="D467">
        <v>3</v>
      </c>
      <c r="E467">
        <v>0</v>
      </c>
      <c r="F467">
        <v>8.7910000000000004</v>
      </c>
      <c r="G467">
        <v>0.77869999999999995</v>
      </c>
      <c r="H467">
        <v>8.7888999999999999</v>
      </c>
      <c r="I467">
        <v>1</v>
      </c>
      <c r="J467">
        <v>0</v>
      </c>
      <c r="K467">
        <v>0</v>
      </c>
      <c r="L467">
        <f t="shared" si="48"/>
        <v>0</v>
      </c>
      <c r="M467">
        <f t="shared" si="49"/>
        <v>0</v>
      </c>
      <c r="N467">
        <f t="shared" si="50"/>
        <v>0</v>
      </c>
      <c r="O467">
        <f t="shared" si="51"/>
        <v>0</v>
      </c>
      <c r="P467">
        <f t="shared" si="52"/>
        <v>24</v>
      </c>
      <c r="Q467">
        <f>VLOOKUP(C467,Locs!A:C,3,0)</f>
        <v>24</v>
      </c>
      <c r="R467">
        <f>VLOOKUP(C467,Locs!A:F,6,0)</f>
        <v>0</v>
      </c>
      <c r="S467" t="s">
        <v>634</v>
      </c>
      <c r="T467">
        <v>27</v>
      </c>
    </row>
    <row r="468" spans="2:20" x14ac:dyDescent="0.45">
      <c r="B468" t="str">
        <f t="shared" si="47"/>
        <v>task_id_808.dfy-4</v>
      </c>
      <c r="C468" t="s">
        <v>93</v>
      </c>
      <c r="D468">
        <v>4</v>
      </c>
      <c r="E468">
        <v>0</v>
      </c>
      <c r="F468">
        <v>9.0176999999999996</v>
      </c>
      <c r="G468">
        <v>1.2428999999999999</v>
      </c>
      <c r="H468">
        <v>9.0145999999999997</v>
      </c>
      <c r="I468">
        <v>1</v>
      </c>
      <c r="J468">
        <v>0</v>
      </c>
      <c r="K468">
        <v>0</v>
      </c>
      <c r="L468">
        <f t="shared" si="48"/>
        <v>0</v>
      </c>
      <c r="M468">
        <f t="shared" si="49"/>
        <v>0</v>
      </c>
      <c r="N468">
        <f t="shared" si="50"/>
        <v>0</v>
      </c>
      <c r="O468">
        <f t="shared" si="51"/>
        <v>0</v>
      </c>
      <c r="P468">
        <f t="shared" si="52"/>
        <v>24</v>
      </c>
      <c r="Q468">
        <f>VLOOKUP(C468,Locs!A:C,3,0)</f>
        <v>24</v>
      </c>
      <c r="R468">
        <f>VLOOKUP(C468,Locs!A:F,6,0)</f>
        <v>0</v>
      </c>
      <c r="S468" t="s">
        <v>635</v>
      </c>
      <c r="T468">
        <v>27</v>
      </c>
    </row>
    <row r="469" spans="2:20" x14ac:dyDescent="0.45">
      <c r="B469" t="str">
        <f t="shared" si="47"/>
        <v>task_id_808.dfy-5</v>
      </c>
      <c r="C469" t="s">
        <v>93</v>
      </c>
      <c r="D469">
        <v>5</v>
      </c>
      <c r="E469">
        <v>0</v>
      </c>
      <c r="F469">
        <v>8.9480000000000004</v>
      </c>
      <c r="G469">
        <v>0.75219999999999998</v>
      </c>
      <c r="H469">
        <v>8.9459999999999997</v>
      </c>
      <c r="I469">
        <v>1</v>
      </c>
      <c r="J469">
        <v>0</v>
      </c>
      <c r="K469">
        <v>0</v>
      </c>
      <c r="L469">
        <f t="shared" si="48"/>
        <v>0</v>
      </c>
      <c r="M469">
        <f t="shared" si="49"/>
        <v>0</v>
      </c>
      <c r="N469">
        <f t="shared" si="50"/>
        <v>0</v>
      </c>
      <c r="O469">
        <f t="shared" si="51"/>
        <v>0</v>
      </c>
      <c r="P469">
        <f t="shared" si="52"/>
        <v>24</v>
      </c>
      <c r="Q469">
        <f>VLOOKUP(C469,Locs!A:C,3,0)</f>
        <v>24</v>
      </c>
      <c r="R469">
        <f>VLOOKUP(C469,Locs!A:F,6,0)</f>
        <v>0</v>
      </c>
      <c r="S469" t="s">
        <v>636</v>
      </c>
      <c r="T469">
        <v>27</v>
      </c>
    </row>
    <row r="470" spans="2:20" x14ac:dyDescent="0.45">
      <c r="B470" t="str">
        <f t="shared" si="47"/>
        <v>task_id_809.dfy-1</v>
      </c>
      <c r="C470" t="s">
        <v>94</v>
      </c>
      <c r="D470">
        <v>1</v>
      </c>
      <c r="E470">
        <v>0</v>
      </c>
      <c r="F470">
        <v>9.9983000000000004</v>
      </c>
      <c r="G470">
        <v>0.87260000000000004</v>
      </c>
      <c r="H470">
        <v>9.9733000000000001</v>
      </c>
      <c r="I470">
        <v>1</v>
      </c>
      <c r="J470">
        <v>0</v>
      </c>
      <c r="K470">
        <v>0</v>
      </c>
      <c r="L470">
        <f t="shared" si="48"/>
        <v>0</v>
      </c>
      <c r="M470">
        <f t="shared" si="49"/>
        <v>0</v>
      </c>
      <c r="N470">
        <f t="shared" si="50"/>
        <v>0</v>
      </c>
      <c r="O470">
        <f t="shared" si="51"/>
        <v>0</v>
      </c>
      <c r="P470">
        <f t="shared" si="52"/>
        <v>27</v>
      </c>
      <c r="Q470">
        <f>VLOOKUP(C470,Locs!A:C,3,0)</f>
        <v>29</v>
      </c>
      <c r="R470">
        <f>VLOOKUP(C470,Locs!A:F,6,0)</f>
        <v>2</v>
      </c>
      <c r="S470" t="s">
        <v>1138</v>
      </c>
      <c r="T470">
        <v>27</v>
      </c>
    </row>
    <row r="471" spans="2:20" x14ac:dyDescent="0.45">
      <c r="B471" t="str">
        <f t="shared" si="47"/>
        <v>task_id_809.dfy-2</v>
      </c>
      <c r="C471" t="s">
        <v>94</v>
      </c>
      <c r="D471">
        <v>2</v>
      </c>
      <c r="E471">
        <v>0</v>
      </c>
      <c r="F471">
        <v>10.0265</v>
      </c>
      <c r="G471">
        <v>0.76590000000000003</v>
      </c>
      <c r="H471">
        <v>10.0242</v>
      </c>
      <c r="I471">
        <v>1</v>
      </c>
      <c r="J471">
        <v>0</v>
      </c>
      <c r="K471">
        <v>0</v>
      </c>
      <c r="L471">
        <f t="shared" si="48"/>
        <v>0</v>
      </c>
      <c r="M471">
        <f t="shared" si="49"/>
        <v>0</v>
      </c>
      <c r="N471">
        <f t="shared" si="50"/>
        <v>0</v>
      </c>
      <c r="O471">
        <f t="shared" si="51"/>
        <v>0</v>
      </c>
      <c r="P471">
        <f t="shared" si="52"/>
        <v>27</v>
      </c>
      <c r="Q471">
        <f>VLOOKUP(C471,Locs!A:C,3,0)</f>
        <v>29</v>
      </c>
      <c r="R471">
        <f>VLOOKUP(C471,Locs!A:F,6,0)</f>
        <v>2</v>
      </c>
      <c r="S471" t="s">
        <v>1139</v>
      </c>
      <c r="T471">
        <v>27</v>
      </c>
    </row>
    <row r="472" spans="2:20" x14ac:dyDescent="0.45">
      <c r="B472" t="str">
        <f t="shared" si="47"/>
        <v>task_id_809.dfy-3</v>
      </c>
      <c r="C472" t="s">
        <v>94</v>
      </c>
      <c r="D472">
        <v>3</v>
      </c>
      <c r="E472">
        <v>0</v>
      </c>
      <c r="F472">
        <v>10.2736</v>
      </c>
      <c r="G472">
        <v>0.7843</v>
      </c>
      <c r="H472">
        <v>10.2713</v>
      </c>
      <c r="I472">
        <v>1</v>
      </c>
      <c r="J472">
        <v>0</v>
      </c>
      <c r="K472">
        <v>0</v>
      </c>
      <c r="L472">
        <f t="shared" si="48"/>
        <v>0</v>
      </c>
      <c r="M472">
        <f t="shared" si="49"/>
        <v>0</v>
      </c>
      <c r="N472">
        <f t="shared" si="50"/>
        <v>0</v>
      </c>
      <c r="O472">
        <f t="shared" si="51"/>
        <v>0</v>
      </c>
      <c r="P472">
        <f t="shared" si="52"/>
        <v>27</v>
      </c>
      <c r="Q472">
        <f>VLOOKUP(C472,Locs!A:C,3,0)</f>
        <v>29</v>
      </c>
      <c r="R472">
        <f>VLOOKUP(C472,Locs!A:F,6,0)</f>
        <v>2</v>
      </c>
      <c r="S472" t="s">
        <v>637</v>
      </c>
      <c r="T472">
        <v>23</v>
      </c>
    </row>
    <row r="473" spans="2:20" x14ac:dyDescent="0.45">
      <c r="B473" t="str">
        <f t="shared" si="47"/>
        <v>task_id_809.dfy-4</v>
      </c>
      <c r="C473" t="s">
        <v>94</v>
      </c>
      <c r="D473">
        <v>4</v>
      </c>
      <c r="E473">
        <v>0</v>
      </c>
      <c r="F473">
        <v>11.093299999999999</v>
      </c>
      <c r="G473">
        <v>1.3041</v>
      </c>
      <c r="H473">
        <v>11.090299999999999</v>
      </c>
      <c r="I473">
        <v>1</v>
      </c>
      <c r="J473">
        <v>0</v>
      </c>
      <c r="K473">
        <v>0</v>
      </c>
      <c r="L473">
        <f t="shared" si="48"/>
        <v>0</v>
      </c>
      <c r="M473">
        <f t="shared" si="49"/>
        <v>0</v>
      </c>
      <c r="N473">
        <f t="shared" si="50"/>
        <v>0</v>
      </c>
      <c r="O473">
        <f t="shared" si="51"/>
        <v>0</v>
      </c>
      <c r="P473">
        <f t="shared" si="52"/>
        <v>27</v>
      </c>
      <c r="Q473">
        <f>VLOOKUP(C473,Locs!A:C,3,0)</f>
        <v>29</v>
      </c>
      <c r="R473">
        <f>VLOOKUP(C473,Locs!A:F,6,0)</f>
        <v>2</v>
      </c>
      <c r="S473" t="s">
        <v>638</v>
      </c>
      <c r="T473">
        <v>24</v>
      </c>
    </row>
    <row r="474" spans="2:20" x14ac:dyDescent="0.45">
      <c r="B474" t="str">
        <f t="shared" si="47"/>
        <v>task_id_809.dfy-5</v>
      </c>
      <c r="C474" t="s">
        <v>94</v>
      </c>
      <c r="D474">
        <v>5</v>
      </c>
      <c r="E474">
        <v>0</v>
      </c>
      <c r="F474">
        <v>10.976599999999999</v>
      </c>
      <c r="G474">
        <v>1.2776000000000001</v>
      </c>
      <c r="H474">
        <v>10.974299999999999</v>
      </c>
      <c r="I474">
        <v>1</v>
      </c>
      <c r="J474">
        <v>0</v>
      </c>
      <c r="K474">
        <v>0</v>
      </c>
      <c r="L474">
        <f t="shared" si="48"/>
        <v>0</v>
      </c>
      <c r="M474">
        <f t="shared" si="49"/>
        <v>0</v>
      </c>
      <c r="N474">
        <f t="shared" si="50"/>
        <v>0</v>
      </c>
      <c r="O474">
        <f t="shared" si="51"/>
        <v>0</v>
      </c>
      <c r="P474">
        <f t="shared" si="52"/>
        <v>27</v>
      </c>
      <c r="Q474">
        <f>VLOOKUP(C474,Locs!A:C,3,0)</f>
        <v>29</v>
      </c>
      <c r="R474">
        <f>VLOOKUP(C474,Locs!A:F,6,0)</f>
        <v>2</v>
      </c>
      <c r="S474" t="s">
        <v>639</v>
      </c>
      <c r="T474">
        <v>26</v>
      </c>
    </row>
    <row r="475" spans="2:20" x14ac:dyDescent="0.45">
      <c r="B475" t="str">
        <f t="shared" si="47"/>
        <v>task_id_95.dfy-1</v>
      </c>
      <c r="C475" t="s">
        <v>95</v>
      </c>
      <c r="D475">
        <v>1</v>
      </c>
      <c r="E475">
        <v>0</v>
      </c>
      <c r="F475">
        <v>10.641299999999999</v>
      </c>
      <c r="G475">
        <v>0.80189999999999995</v>
      </c>
      <c r="H475">
        <v>10.6165</v>
      </c>
      <c r="I475">
        <v>1</v>
      </c>
      <c r="J475">
        <v>0</v>
      </c>
      <c r="K475">
        <v>0</v>
      </c>
      <c r="L475">
        <f t="shared" si="48"/>
        <v>0</v>
      </c>
      <c r="M475">
        <f t="shared" si="49"/>
        <v>0</v>
      </c>
      <c r="N475">
        <f t="shared" si="50"/>
        <v>0</v>
      </c>
      <c r="O475">
        <f t="shared" si="51"/>
        <v>0</v>
      </c>
      <c r="P475">
        <f t="shared" si="52"/>
        <v>29</v>
      </c>
      <c r="Q475">
        <f>VLOOKUP(C475,Locs!A:C,3,0)</f>
        <v>32</v>
      </c>
      <c r="R475">
        <f>VLOOKUP(C475,Locs!A:F,6,0)</f>
        <v>6</v>
      </c>
      <c r="S475" t="s">
        <v>640</v>
      </c>
      <c r="T475">
        <v>29</v>
      </c>
    </row>
    <row r="476" spans="2:20" x14ac:dyDescent="0.45">
      <c r="B476" t="str">
        <f t="shared" si="47"/>
        <v>task_id_95.dfy-2</v>
      </c>
      <c r="C476" t="s">
        <v>95</v>
      </c>
      <c r="D476">
        <v>2</v>
      </c>
      <c r="E476">
        <v>0</v>
      </c>
      <c r="F476">
        <v>10.995900000000001</v>
      </c>
      <c r="G476">
        <v>0.77370000000000005</v>
      </c>
      <c r="H476">
        <v>10.993600000000001</v>
      </c>
      <c r="I476">
        <v>1</v>
      </c>
      <c r="J476">
        <v>0</v>
      </c>
      <c r="K476">
        <v>0</v>
      </c>
      <c r="L476">
        <f t="shared" si="48"/>
        <v>0</v>
      </c>
      <c r="M476">
        <f t="shared" si="49"/>
        <v>0</v>
      </c>
      <c r="N476">
        <f t="shared" si="50"/>
        <v>0</v>
      </c>
      <c r="O476">
        <f t="shared" si="51"/>
        <v>0</v>
      </c>
      <c r="P476">
        <f t="shared" si="52"/>
        <v>29</v>
      </c>
      <c r="Q476">
        <f>VLOOKUP(C476,Locs!A:C,3,0)</f>
        <v>32</v>
      </c>
      <c r="R476">
        <f>VLOOKUP(C476,Locs!A:F,6,0)</f>
        <v>6</v>
      </c>
      <c r="S476" t="s">
        <v>641</v>
      </c>
      <c r="T476">
        <v>29</v>
      </c>
    </row>
    <row r="477" spans="2:20" x14ac:dyDescent="0.45">
      <c r="B477" t="str">
        <f t="shared" si="47"/>
        <v>task_id_95.dfy-3</v>
      </c>
      <c r="C477" t="s">
        <v>95</v>
      </c>
      <c r="D477">
        <v>3</v>
      </c>
      <c r="E477">
        <v>0</v>
      </c>
      <c r="F477">
        <v>10.934200000000001</v>
      </c>
      <c r="G477">
        <v>0.76870000000000005</v>
      </c>
      <c r="H477">
        <v>10.932399999999999</v>
      </c>
      <c r="I477">
        <v>1</v>
      </c>
      <c r="J477">
        <v>0</v>
      </c>
      <c r="K477">
        <v>0</v>
      </c>
      <c r="L477">
        <f t="shared" si="48"/>
        <v>0</v>
      </c>
      <c r="M477">
        <f t="shared" si="49"/>
        <v>0</v>
      </c>
      <c r="N477">
        <f t="shared" si="50"/>
        <v>0</v>
      </c>
      <c r="O477">
        <f t="shared" si="51"/>
        <v>0</v>
      </c>
      <c r="P477">
        <f t="shared" si="52"/>
        <v>29</v>
      </c>
      <c r="Q477">
        <f>VLOOKUP(C477,Locs!A:C,3,0)</f>
        <v>32</v>
      </c>
      <c r="R477">
        <f>VLOOKUP(C477,Locs!A:F,6,0)</f>
        <v>6</v>
      </c>
      <c r="S477" t="s">
        <v>642</v>
      </c>
      <c r="T477">
        <v>29</v>
      </c>
    </row>
    <row r="478" spans="2:20" x14ac:dyDescent="0.45">
      <c r="B478" t="str">
        <f t="shared" si="47"/>
        <v>task_id_95.dfy-4</v>
      </c>
      <c r="C478" t="s">
        <v>95</v>
      </c>
      <c r="D478">
        <v>4</v>
      </c>
      <c r="E478">
        <v>0</v>
      </c>
      <c r="F478">
        <v>11.6564</v>
      </c>
      <c r="G478">
        <v>1.2789999999999999</v>
      </c>
      <c r="H478">
        <v>11.652900000000001</v>
      </c>
      <c r="I478">
        <v>1</v>
      </c>
      <c r="J478">
        <v>0</v>
      </c>
      <c r="K478">
        <v>0</v>
      </c>
      <c r="L478">
        <f t="shared" si="48"/>
        <v>0</v>
      </c>
      <c r="M478">
        <f t="shared" si="49"/>
        <v>0</v>
      </c>
      <c r="N478">
        <f t="shared" si="50"/>
        <v>0</v>
      </c>
      <c r="O478">
        <f t="shared" si="51"/>
        <v>0</v>
      </c>
      <c r="P478">
        <f t="shared" si="52"/>
        <v>29</v>
      </c>
      <c r="Q478">
        <f>VLOOKUP(C478,Locs!A:C,3,0)</f>
        <v>32</v>
      </c>
      <c r="R478">
        <f>VLOOKUP(C478,Locs!A:F,6,0)</f>
        <v>6</v>
      </c>
      <c r="S478" t="s">
        <v>1140</v>
      </c>
      <c r="T478">
        <v>29</v>
      </c>
    </row>
    <row r="479" spans="2:20" x14ac:dyDescent="0.45">
      <c r="B479" t="str">
        <f t="shared" si="47"/>
        <v>task_id_95.dfy-5</v>
      </c>
      <c r="C479" t="s">
        <v>95</v>
      </c>
      <c r="D479">
        <v>5</v>
      </c>
      <c r="E479">
        <v>0</v>
      </c>
      <c r="F479">
        <v>11.406499999999999</v>
      </c>
      <c r="G479">
        <v>1.3078000000000001</v>
      </c>
      <c r="H479">
        <v>11.4039</v>
      </c>
      <c r="I479">
        <v>1</v>
      </c>
      <c r="J479">
        <v>0</v>
      </c>
      <c r="K479">
        <v>0</v>
      </c>
      <c r="L479">
        <f t="shared" si="48"/>
        <v>0</v>
      </c>
      <c r="M479">
        <f t="shared" si="49"/>
        <v>0</v>
      </c>
      <c r="N479">
        <f t="shared" si="50"/>
        <v>0</v>
      </c>
      <c r="O479">
        <f t="shared" si="51"/>
        <v>0</v>
      </c>
      <c r="P479">
        <f t="shared" si="52"/>
        <v>29</v>
      </c>
      <c r="Q479">
        <f>VLOOKUP(C479,Locs!A:C,3,0)</f>
        <v>32</v>
      </c>
      <c r="R479">
        <f>VLOOKUP(C479,Locs!A:F,6,0)</f>
        <v>6</v>
      </c>
      <c r="S479" t="s">
        <v>1141</v>
      </c>
      <c r="T479">
        <v>29</v>
      </c>
    </row>
  </sheetData>
  <autoFilter ref="A1:T479" xr:uid="{4AA40F73-8234-4175-BD37-35997D1CD133}"/>
  <hyperlinks>
    <hyperlink ref="O1" r:id="rId1" xr:uid="{955555C4-D05F-43AE-AE56-FF1B0ABEEF93}"/>
    <hyperlink ref="N1" r:id="rId2" xr:uid="{E697C967-06B4-451B-A4AD-A574C0B4C6A7}"/>
    <hyperlink ref="M1" r:id="rId3" display="pass@1" xr:uid="{7C594A4C-AB9D-4F02-B48D-43E3453E728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F4D3-8402-4AE7-867F-514C4DCB7868}">
  <dimension ref="A1:U441"/>
  <sheetViews>
    <sheetView zoomScale="70" zoomScaleNormal="70" workbookViewId="0">
      <pane ySplit="1" topLeftCell="A2" activePane="bottomLeft" state="frozen"/>
      <selection activeCell="C1" sqref="C1"/>
      <selection pane="bottomLeft" activeCell="L1" sqref="L1:S1"/>
    </sheetView>
  </sheetViews>
  <sheetFormatPr defaultRowHeight="14.25" x14ac:dyDescent="0.45"/>
  <cols>
    <col min="2" max="2" width="19.1328125" customWidth="1"/>
    <col min="3" max="3" width="19.46484375" customWidth="1"/>
    <col min="6" max="6" width="9.33203125" bestFit="1" customWidth="1"/>
    <col min="10" max="10" width="8.06640625" customWidth="1"/>
    <col min="11" max="11" width="13.33203125" customWidth="1"/>
    <col min="12" max="12" width="2.86328125" customWidth="1"/>
    <col min="13" max="13" width="8" customWidth="1"/>
    <col min="16" max="16" width="3.796875" bestFit="1" customWidth="1"/>
    <col min="17" max="17" width="6.86328125" customWidth="1"/>
    <col min="18" max="19" width="7.796875" customWidth="1"/>
    <col min="23" max="23" width="11.19921875" bestFit="1" customWidth="1"/>
  </cols>
  <sheetData>
    <row r="1" spans="1:21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21" t="s">
        <v>197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298</v>
      </c>
      <c r="K1" s="21" t="s">
        <v>299</v>
      </c>
      <c r="L1" s="167" t="s">
        <v>312</v>
      </c>
      <c r="M1" s="168" t="s">
        <v>1053</v>
      </c>
      <c r="N1" s="168">
        <v>2</v>
      </c>
      <c r="O1" s="168">
        <v>3</v>
      </c>
      <c r="P1" s="167" t="s">
        <v>645</v>
      </c>
      <c r="Q1" s="167" t="s">
        <v>646</v>
      </c>
      <c r="R1" s="167" t="s">
        <v>651</v>
      </c>
      <c r="S1" s="170" t="s">
        <v>666</v>
      </c>
      <c r="T1" s="22" t="s">
        <v>163</v>
      </c>
      <c r="U1" s="22" t="s">
        <v>643</v>
      </c>
    </row>
    <row r="2" spans="1:21" x14ac:dyDescent="0.45">
      <c r="A2">
        <v>1</v>
      </c>
      <c r="B2" t="str">
        <f t="shared" ref="B2:B70" si="0">C2&amp;"-"&amp;D2</f>
        <v>BinarySearch.dfy-1</v>
      </c>
      <c r="C2" t="s">
        <v>0</v>
      </c>
      <c r="D2">
        <v>1</v>
      </c>
      <c r="E2">
        <v>0</v>
      </c>
      <c r="F2">
        <v>15.3973</v>
      </c>
      <c r="G2">
        <v>1.6893</v>
      </c>
      <c r="H2">
        <v>15.370699999999999</v>
      </c>
      <c r="I2">
        <v>-1</v>
      </c>
      <c r="J2">
        <v>0</v>
      </c>
      <c r="K2">
        <v>0</v>
      </c>
      <c r="L2">
        <f t="shared" ref="L2:L65" si="1">COUNTIFS(C:C,C2,E:E,1)</f>
        <v>0</v>
      </c>
      <c r="M2">
        <f t="shared" ref="M2:M65" si="2">_xlfn.MINIFS(D:D,C:C,C2,E:E,1)</f>
        <v>0</v>
      </c>
      <c r="N2">
        <f>CHOOSE(L2+1,0,2/3,1,1)</f>
        <v>0</v>
      </c>
      <c r="O2">
        <f>IF(L2&gt;0,1,0)</f>
        <v>0</v>
      </c>
      <c r="P2">
        <f t="shared" ref="P2:P65" si="3">VLOOKUP(LEFT(C2,LEN(C2)-4)&amp;"_"&amp;D2&amp;"_llm.dfy",T:U,2,0)</f>
        <v>42</v>
      </c>
      <c r="Q2">
        <f>VLOOKUP(C2,Locs!A:C,3,0)</f>
        <v>38</v>
      </c>
      <c r="R2">
        <f>VLOOKUP(C2,Locs!A:F,6,0)</f>
        <v>0</v>
      </c>
      <c r="S2">
        <f t="shared" ref="S2:S65" si="4">_xlfn.MINIFS(D:D,C:C,C2,E:E,1)</f>
        <v>0</v>
      </c>
      <c r="T2" t="s">
        <v>313</v>
      </c>
      <c r="U2">
        <v>42</v>
      </c>
    </row>
    <row r="3" spans="1:21" x14ac:dyDescent="0.45">
      <c r="A3">
        <v>2</v>
      </c>
      <c r="B3" t="str">
        <f t="shared" si="0"/>
        <v>BinarySearch.dfy-2</v>
      </c>
      <c r="C3" t="s">
        <v>0</v>
      </c>
      <c r="D3">
        <v>2</v>
      </c>
      <c r="E3">
        <v>0</v>
      </c>
      <c r="F3">
        <v>15.404</v>
      </c>
      <c r="G3">
        <v>2.2738</v>
      </c>
      <c r="H3">
        <v>15.402200000000001</v>
      </c>
      <c r="I3">
        <v>-1</v>
      </c>
      <c r="J3">
        <v>0</v>
      </c>
      <c r="K3">
        <v>0</v>
      </c>
      <c r="L3">
        <f t="shared" si="1"/>
        <v>0</v>
      </c>
      <c r="M3">
        <f t="shared" si="2"/>
        <v>0</v>
      </c>
      <c r="N3">
        <f t="shared" ref="N3:N66" si="5">CHOOSE(L3+1,0,2/3,1,1)</f>
        <v>0</v>
      </c>
      <c r="O3">
        <f t="shared" ref="O3:O66" si="6">IF(L3&gt;0,1,0)</f>
        <v>0</v>
      </c>
      <c r="P3">
        <f t="shared" si="3"/>
        <v>40</v>
      </c>
      <c r="Q3">
        <f>VLOOKUP(C3,Locs!A:C,3,0)</f>
        <v>38</v>
      </c>
      <c r="R3">
        <f>VLOOKUP(C3,Locs!A:F,6,0)</f>
        <v>0</v>
      </c>
      <c r="S3">
        <f t="shared" si="4"/>
        <v>0</v>
      </c>
      <c r="T3" t="s">
        <v>314</v>
      </c>
      <c r="U3">
        <v>40</v>
      </c>
    </row>
    <row r="4" spans="1:21" x14ac:dyDescent="0.45">
      <c r="A4">
        <v>3</v>
      </c>
      <c r="B4" t="str">
        <f t="shared" si="0"/>
        <v>BinarySearch.dfy-3</v>
      </c>
      <c r="C4" t="s">
        <v>0</v>
      </c>
      <c r="D4">
        <v>3</v>
      </c>
      <c r="E4">
        <v>0</v>
      </c>
      <c r="F4">
        <v>24.842500000000001</v>
      </c>
      <c r="G4">
        <v>2.2721</v>
      </c>
      <c r="H4">
        <v>24.8401</v>
      </c>
      <c r="I4">
        <v>-1</v>
      </c>
      <c r="J4">
        <v>0</v>
      </c>
      <c r="K4">
        <v>0</v>
      </c>
      <c r="L4">
        <f t="shared" si="1"/>
        <v>0</v>
      </c>
      <c r="M4">
        <f t="shared" si="2"/>
        <v>0</v>
      </c>
      <c r="N4">
        <f t="shared" si="5"/>
        <v>0</v>
      </c>
      <c r="O4">
        <f t="shared" si="6"/>
        <v>0</v>
      </c>
      <c r="P4">
        <f t="shared" si="3"/>
        <v>40</v>
      </c>
      <c r="Q4">
        <f>VLOOKUP(C4,Locs!A:C,3,0)</f>
        <v>38</v>
      </c>
      <c r="R4">
        <f>VLOOKUP(C4,Locs!A:F,6,0)</f>
        <v>0</v>
      </c>
      <c r="S4">
        <f t="shared" si="4"/>
        <v>0</v>
      </c>
      <c r="T4" t="s">
        <v>315</v>
      </c>
      <c r="U4">
        <v>40</v>
      </c>
    </row>
    <row r="5" spans="1:21" x14ac:dyDescent="0.45">
      <c r="A5">
        <v>4</v>
      </c>
      <c r="B5" t="str">
        <f t="shared" si="0"/>
        <v>BinarySearch.dfy-4</v>
      </c>
      <c r="C5" t="s">
        <v>0</v>
      </c>
      <c r="D5">
        <v>4</v>
      </c>
      <c r="E5">
        <v>-1</v>
      </c>
      <c r="F5">
        <v>30.475899999999999</v>
      </c>
      <c r="G5">
        <v>0.58630000000000004</v>
      </c>
      <c r="H5">
        <v>30.4666</v>
      </c>
      <c r="I5">
        <v>-1</v>
      </c>
      <c r="J5">
        <v>-1</v>
      </c>
      <c r="K5">
        <v>-1</v>
      </c>
      <c r="L5">
        <f t="shared" si="1"/>
        <v>0</v>
      </c>
      <c r="M5">
        <f t="shared" si="2"/>
        <v>0</v>
      </c>
      <c r="N5">
        <f t="shared" si="5"/>
        <v>0</v>
      </c>
      <c r="O5">
        <f t="shared" si="6"/>
        <v>0</v>
      </c>
      <c r="P5">
        <f t="shared" si="3"/>
        <v>47</v>
      </c>
      <c r="Q5">
        <f>VLOOKUP(C5,Locs!A:C,3,0)</f>
        <v>38</v>
      </c>
      <c r="R5">
        <f>VLOOKUP(C5,Locs!A:F,6,0)</f>
        <v>0</v>
      </c>
      <c r="S5">
        <f t="shared" si="4"/>
        <v>0</v>
      </c>
      <c r="T5" t="s">
        <v>1055</v>
      </c>
      <c r="U5">
        <v>47</v>
      </c>
    </row>
    <row r="6" spans="1:21" x14ac:dyDescent="0.45">
      <c r="A6">
        <v>5</v>
      </c>
      <c r="B6" t="str">
        <f t="shared" si="0"/>
        <v>BinarySearch.dfy-5</v>
      </c>
      <c r="C6" t="s">
        <v>0</v>
      </c>
      <c r="D6">
        <v>5</v>
      </c>
      <c r="E6">
        <v>-1</v>
      </c>
      <c r="F6">
        <v>12.648899999999999</v>
      </c>
      <c r="G6">
        <v>0.36699999999999999</v>
      </c>
      <c r="H6">
        <v>12.646599999999999</v>
      </c>
      <c r="I6">
        <v>-1</v>
      </c>
      <c r="J6">
        <v>-1</v>
      </c>
      <c r="K6">
        <v>-1</v>
      </c>
      <c r="L6">
        <f t="shared" si="1"/>
        <v>0</v>
      </c>
      <c r="M6">
        <f t="shared" si="2"/>
        <v>0</v>
      </c>
      <c r="N6">
        <f t="shared" si="5"/>
        <v>0</v>
      </c>
      <c r="O6">
        <f t="shared" si="6"/>
        <v>0</v>
      </c>
      <c r="P6">
        <f t="shared" si="3"/>
        <v>41</v>
      </c>
      <c r="Q6">
        <f>VLOOKUP(C6,Locs!A:C,3,0)</f>
        <v>38</v>
      </c>
      <c r="R6">
        <f>VLOOKUP(C6,Locs!A:F,6,0)</f>
        <v>0</v>
      </c>
      <c r="S6">
        <f t="shared" si="4"/>
        <v>0</v>
      </c>
      <c r="T6" t="s">
        <v>1056</v>
      </c>
      <c r="U6">
        <v>41</v>
      </c>
    </row>
    <row r="7" spans="1:21" x14ac:dyDescent="0.45">
      <c r="A7">
        <v>6</v>
      </c>
      <c r="B7" t="str">
        <f t="shared" si="0"/>
        <v>BubbleSort.dfy-1</v>
      </c>
      <c r="C7" t="s">
        <v>1</v>
      </c>
      <c r="D7">
        <v>1</v>
      </c>
      <c r="E7">
        <v>-1</v>
      </c>
      <c r="F7">
        <v>12.5077</v>
      </c>
      <c r="G7">
        <v>0.39550000000000002</v>
      </c>
      <c r="H7">
        <v>12.4879</v>
      </c>
      <c r="I7">
        <v>-1</v>
      </c>
      <c r="J7">
        <v>-1</v>
      </c>
      <c r="K7">
        <v>-1</v>
      </c>
      <c r="L7">
        <f t="shared" si="1"/>
        <v>0</v>
      </c>
      <c r="M7">
        <f t="shared" si="2"/>
        <v>0</v>
      </c>
      <c r="N7">
        <f t="shared" si="5"/>
        <v>0</v>
      </c>
      <c r="O7">
        <f t="shared" si="6"/>
        <v>0</v>
      </c>
      <c r="P7">
        <f t="shared" si="3"/>
        <v>47</v>
      </c>
      <c r="Q7">
        <f>VLOOKUP(C7,Locs!A:C,3,0)</f>
        <v>44</v>
      </c>
      <c r="R7">
        <f>VLOOKUP(C7,Locs!A:F,6,0)</f>
        <v>1</v>
      </c>
      <c r="S7">
        <f t="shared" si="4"/>
        <v>0</v>
      </c>
      <c r="T7" t="s">
        <v>316</v>
      </c>
      <c r="U7">
        <v>47</v>
      </c>
    </row>
    <row r="8" spans="1:21" x14ac:dyDescent="0.45">
      <c r="A8">
        <v>7</v>
      </c>
      <c r="B8" t="str">
        <f t="shared" si="0"/>
        <v>BubbleSort.dfy-2</v>
      </c>
      <c r="C8" t="s">
        <v>1</v>
      </c>
      <c r="D8">
        <v>2</v>
      </c>
      <c r="E8">
        <v>0</v>
      </c>
      <c r="F8">
        <v>16.7301</v>
      </c>
      <c r="G8">
        <v>71.441900000000004</v>
      </c>
      <c r="H8">
        <v>16.723299999999998</v>
      </c>
      <c r="I8">
        <v>-1</v>
      </c>
      <c r="J8">
        <v>0</v>
      </c>
      <c r="K8">
        <v>0</v>
      </c>
      <c r="L8">
        <f t="shared" si="1"/>
        <v>0</v>
      </c>
      <c r="M8">
        <f t="shared" si="2"/>
        <v>0</v>
      </c>
      <c r="N8">
        <f t="shared" si="5"/>
        <v>0</v>
      </c>
      <c r="O8">
        <f t="shared" si="6"/>
        <v>0</v>
      </c>
      <c r="P8">
        <f t="shared" si="3"/>
        <v>47</v>
      </c>
      <c r="Q8">
        <f>VLOOKUP(C8,Locs!A:C,3,0)</f>
        <v>44</v>
      </c>
      <c r="R8">
        <f>VLOOKUP(C8,Locs!A:F,6,0)</f>
        <v>1</v>
      </c>
      <c r="S8">
        <f t="shared" si="4"/>
        <v>0</v>
      </c>
      <c r="T8" t="s">
        <v>317</v>
      </c>
      <c r="U8">
        <v>47</v>
      </c>
    </row>
    <row r="9" spans="1:21" x14ac:dyDescent="0.45">
      <c r="A9">
        <v>8</v>
      </c>
      <c r="B9" t="str">
        <f t="shared" si="0"/>
        <v>BubbleSort.dfy-3</v>
      </c>
      <c r="C9" t="s">
        <v>1</v>
      </c>
      <c r="D9">
        <v>3</v>
      </c>
      <c r="E9">
        <v>0</v>
      </c>
      <c r="F9">
        <v>16.674600000000002</v>
      </c>
      <c r="G9">
        <v>2.3656000000000001</v>
      </c>
      <c r="H9">
        <v>16.6722</v>
      </c>
      <c r="I9">
        <v>-1</v>
      </c>
      <c r="J9">
        <v>0</v>
      </c>
      <c r="K9">
        <v>0</v>
      </c>
      <c r="L9">
        <f t="shared" si="1"/>
        <v>0</v>
      </c>
      <c r="M9">
        <f t="shared" si="2"/>
        <v>0</v>
      </c>
      <c r="N9">
        <f t="shared" si="5"/>
        <v>0</v>
      </c>
      <c r="O9">
        <f t="shared" si="6"/>
        <v>0</v>
      </c>
      <c r="P9">
        <f t="shared" si="3"/>
        <v>47</v>
      </c>
      <c r="Q9">
        <f>VLOOKUP(C9,Locs!A:C,3,0)</f>
        <v>44</v>
      </c>
      <c r="R9">
        <f>VLOOKUP(C9,Locs!A:F,6,0)</f>
        <v>1</v>
      </c>
      <c r="S9">
        <f t="shared" si="4"/>
        <v>0</v>
      </c>
      <c r="T9" t="s">
        <v>318</v>
      </c>
      <c r="U9">
        <v>47</v>
      </c>
    </row>
    <row r="10" spans="1:21" x14ac:dyDescent="0.45">
      <c r="A10">
        <v>9</v>
      </c>
      <c r="B10" t="str">
        <f t="shared" si="0"/>
        <v>BubbleSort.dfy-4</v>
      </c>
      <c r="C10" t="s">
        <v>1</v>
      </c>
      <c r="D10">
        <v>4</v>
      </c>
      <c r="E10">
        <v>-1</v>
      </c>
      <c r="F10">
        <v>15.6096</v>
      </c>
      <c r="G10">
        <v>0.66120000000000001</v>
      </c>
      <c r="H10">
        <v>15.6004</v>
      </c>
      <c r="I10">
        <v>-1</v>
      </c>
      <c r="J10">
        <v>-1</v>
      </c>
      <c r="K10">
        <v>-1</v>
      </c>
      <c r="L10">
        <f t="shared" si="1"/>
        <v>0</v>
      </c>
      <c r="M10">
        <f t="shared" si="2"/>
        <v>0</v>
      </c>
      <c r="N10">
        <f t="shared" si="5"/>
        <v>0</v>
      </c>
      <c r="O10">
        <f t="shared" si="6"/>
        <v>0</v>
      </c>
      <c r="P10">
        <f t="shared" si="3"/>
        <v>38</v>
      </c>
      <c r="Q10">
        <f>VLOOKUP(C10,Locs!A:C,3,0)</f>
        <v>44</v>
      </c>
      <c r="R10">
        <f>VLOOKUP(C10,Locs!A:F,6,0)</f>
        <v>1</v>
      </c>
      <c r="S10">
        <f t="shared" si="4"/>
        <v>0</v>
      </c>
      <c r="T10" t="s">
        <v>667</v>
      </c>
      <c r="U10">
        <v>38</v>
      </c>
    </row>
    <row r="11" spans="1:21" x14ac:dyDescent="0.45">
      <c r="A11">
        <v>10</v>
      </c>
      <c r="B11" t="str">
        <f t="shared" si="0"/>
        <v>BubbleSort.dfy-5</v>
      </c>
      <c r="C11" t="s">
        <v>1</v>
      </c>
      <c r="D11">
        <v>5</v>
      </c>
      <c r="E11">
        <v>0</v>
      </c>
      <c r="F11">
        <v>33.322800000000001</v>
      </c>
      <c r="G11">
        <v>2.8311000000000002</v>
      </c>
      <c r="H11">
        <v>33.320599999999999</v>
      </c>
      <c r="I11">
        <v>-1</v>
      </c>
      <c r="J11">
        <v>0</v>
      </c>
      <c r="K11">
        <v>0</v>
      </c>
      <c r="L11">
        <f t="shared" si="1"/>
        <v>0</v>
      </c>
      <c r="M11">
        <f t="shared" si="2"/>
        <v>0</v>
      </c>
      <c r="N11">
        <f t="shared" si="5"/>
        <v>0</v>
      </c>
      <c r="O11">
        <f t="shared" si="6"/>
        <v>0</v>
      </c>
      <c r="P11">
        <f t="shared" si="3"/>
        <v>46</v>
      </c>
      <c r="Q11">
        <f>VLOOKUP(C11,Locs!A:C,3,0)</f>
        <v>44</v>
      </c>
      <c r="R11">
        <f>VLOOKUP(C11,Locs!A:F,6,0)</f>
        <v>1</v>
      </c>
      <c r="S11">
        <f t="shared" si="4"/>
        <v>0</v>
      </c>
      <c r="T11" t="s">
        <v>668</v>
      </c>
      <c r="U11">
        <v>46</v>
      </c>
    </row>
    <row r="12" spans="1:21" x14ac:dyDescent="0.45">
      <c r="A12">
        <v>11</v>
      </c>
      <c r="B12" t="str">
        <f t="shared" si="0"/>
        <v>Catalan.dfy-1</v>
      </c>
      <c r="C12" t="s">
        <v>300</v>
      </c>
      <c r="D12">
        <v>1</v>
      </c>
      <c r="E12">
        <v>1</v>
      </c>
      <c r="F12">
        <v>10.145799999999999</v>
      </c>
      <c r="G12">
        <v>3.3643000000000001</v>
      </c>
      <c r="H12">
        <v>10.1233</v>
      </c>
      <c r="I12">
        <v>1</v>
      </c>
      <c r="J12">
        <v>1</v>
      </c>
      <c r="K12">
        <v>1</v>
      </c>
      <c r="L12">
        <f t="shared" si="1"/>
        <v>1</v>
      </c>
      <c r="M12">
        <f t="shared" si="2"/>
        <v>1</v>
      </c>
      <c r="N12">
        <f t="shared" si="5"/>
        <v>0.66666666666666663</v>
      </c>
      <c r="O12">
        <f t="shared" si="6"/>
        <v>1</v>
      </c>
      <c r="P12">
        <f t="shared" si="3"/>
        <v>31</v>
      </c>
      <c r="Q12">
        <f>VLOOKUP(C12,Locs!A:C,3,0)</f>
        <v>28</v>
      </c>
      <c r="R12">
        <f>VLOOKUP(C12,Locs!A:F,6,0)</f>
        <v>0</v>
      </c>
      <c r="S12">
        <f t="shared" si="4"/>
        <v>1</v>
      </c>
      <c r="T12" t="s">
        <v>319</v>
      </c>
      <c r="U12">
        <v>31</v>
      </c>
    </row>
    <row r="13" spans="1:21" x14ac:dyDescent="0.45">
      <c r="A13">
        <v>12</v>
      </c>
      <c r="B13" t="str">
        <f t="shared" si="0"/>
        <v>CombNK.dfy-1</v>
      </c>
      <c r="C13" t="s">
        <v>2</v>
      </c>
      <c r="D13">
        <v>1</v>
      </c>
      <c r="E13">
        <v>0</v>
      </c>
      <c r="F13">
        <v>15.2814</v>
      </c>
      <c r="G13">
        <v>1.5982000000000001</v>
      </c>
      <c r="H13">
        <v>15.2524</v>
      </c>
      <c r="I13">
        <v>-1</v>
      </c>
      <c r="J13">
        <v>0</v>
      </c>
      <c r="K13">
        <v>0</v>
      </c>
      <c r="L13">
        <f t="shared" si="1"/>
        <v>0</v>
      </c>
      <c r="M13">
        <f t="shared" si="2"/>
        <v>0</v>
      </c>
      <c r="N13">
        <f t="shared" si="5"/>
        <v>0</v>
      </c>
      <c r="O13">
        <f t="shared" si="6"/>
        <v>0</v>
      </c>
      <c r="P13">
        <f t="shared" si="3"/>
        <v>42</v>
      </c>
      <c r="Q13">
        <f>VLOOKUP(C13,Locs!A:C,3,0)</f>
        <v>38</v>
      </c>
      <c r="R13">
        <f>VLOOKUP(C13,Locs!A:F,6,0)</f>
        <v>0</v>
      </c>
      <c r="S13">
        <f t="shared" si="4"/>
        <v>0</v>
      </c>
      <c r="T13" t="s">
        <v>322</v>
      </c>
      <c r="U13">
        <v>42</v>
      </c>
    </row>
    <row r="14" spans="1:21" x14ac:dyDescent="0.45">
      <c r="A14">
        <v>13</v>
      </c>
      <c r="B14" t="str">
        <f t="shared" si="0"/>
        <v>CombNK.dfy-2</v>
      </c>
      <c r="C14" t="s">
        <v>2</v>
      </c>
      <c r="D14">
        <v>2</v>
      </c>
      <c r="E14">
        <v>0</v>
      </c>
      <c r="F14">
        <v>15.517899999999999</v>
      </c>
      <c r="G14">
        <v>62.411000000000001</v>
      </c>
      <c r="H14">
        <v>15.5154</v>
      </c>
      <c r="I14">
        <v>-1</v>
      </c>
      <c r="J14">
        <v>0</v>
      </c>
      <c r="K14">
        <v>0</v>
      </c>
      <c r="L14">
        <f t="shared" si="1"/>
        <v>0</v>
      </c>
      <c r="M14">
        <f t="shared" si="2"/>
        <v>0</v>
      </c>
      <c r="N14">
        <f t="shared" si="5"/>
        <v>0</v>
      </c>
      <c r="O14">
        <f t="shared" si="6"/>
        <v>0</v>
      </c>
      <c r="P14">
        <f t="shared" si="3"/>
        <v>42</v>
      </c>
      <c r="Q14">
        <f>VLOOKUP(C14,Locs!A:C,3,0)</f>
        <v>38</v>
      </c>
      <c r="R14">
        <f>VLOOKUP(C14,Locs!A:F,6,0)</f>
        <v>0</v>
      </c>
      <c r="S14">
        <f t="shared" si="4"/>
        <v>0</v>
      </c>
      <c r="T14" t="s">
        <v>323</v>
      </c>
      <c r="U14">
        <v>42</v>
      </c>
    </row>
    <row r="15" spans="1:21" x14ac:dyDescent="0.45">
      <c r="A15">
        <v>14</v>
      </c>
      <c r="B15" t="str">
        <f t="shared" si="0"/>
        <v>CombNK.dfy-3</v>
      </c>
      <c r="C15" t="s">
        <v>2</v>
      </c>
      <c r="D15">
        <v>3</v>
      </c>
      <c r="E15">
        <v>0</v>
      </c>
      <c r="F15">
        <v>20.348800000000001</v>
      </c>
      <c r="G15">
        <v>1.4755</v>
      </c>
      <c r="H15">
        <v>20.344000000000001</v>
      </c>
      <c r="I15">
        <v>-1</v>
      </c>
      <c r="J15">
        <v>0</v>
      </c>
      <c r="K15">
        <v>0</v>
      </c>
      <c r="L15">
        <f t="shared" si="1"/>
        <v>0</v>
      </c>
      <c r="M15">
        <f t="shared" si="2"/>
        <v>0</v>
      </c>
      <c r="N15">
        <f t="shared" si="5"/>
        <v>0</v>
      </c>
      <c r="O15">
        <f t="shared" si="6"/>
        <v>0</v>
      </c>
      <c r="P15">
        <f t="shared" si="3"/>
        <v>40</v>
      </c>
      <c r="Q15">
        <f>VLOOKUP(C15,Locs!A:C,3,0)</f>
        <v>38</v>
      </c>
      <c r="R15">
        <f>VLOOKUP(C15,Locs!A:F,6,0)</f>
        <v>0</v>
      </c>
      <c r="S15">
        <f t="shared" si="4"/>
        <v>0</v>
      </c>
      <c r="T15" t="s">
        <v>324</v>
      </c>
      <c r="U15">
        <v>40</v>
      </c>
    </row>
    <row r="16" spans="1:21" x14ac:dyDescent="0.45">
      <c r="A16">
        <v>15</v>
      </c>
      <c r="B16" t="str">
        <f t="shared" si="0"/>
        <v>CombNK.dfy-4</v>
      </c>
      <c r="C16" t="s">
        <v>2</v>
      </c>
      <c r="D16">
        <v>4</v>
      </c>
      <c r="E16">
        <v>0</v>
      </c>
      <c r="F16">
        <v>14.1241</v>
      </c>
      <c r="G16">
        <v>5.1936999999999998</v>
      </c>
      <c r="H16">
        <v>14.1197</v>
      </c>
      <c r="I16">
        <v>-1</v>
      </c>
      <c r="J16">
        <v>0</v>
      </c>
      <c r="K16">
        <v>0</v>
      </c>
      <c r="L16">
        <f t="shared" si="1"/>
        <v>0</v>
      </c>
      <c r="M16">
        <f t="shared" si="2"/>
        <v>0</v>
      </c>
      <c r="N16">
        <f t="shared" si="5"/>
        <v>0</v>
      </c>
      <c r="O16">
        <f t="shared" si="6"/>
        <v>0</v>
      </c>
      <c r="P16">
        <f t="shared" si="3"/>
        <v>39</v>
      </c>
      <c r="Q16">
        <f>VLOOKUP(C16,Locs!A:C,3,0)</f>
        <v>38</v>
      </c>
      <c r="R16">
        <f>VLOOKUP(C16,Locs!A:F,6,0)</f>
        <v>0</v>
      </c>
      <c r="S16">
        <f t="shared" si="4"/>
        <v>0</v>
      </c>
      <c r="T16" t="s">
        <v>1119</v>
      </c>
      <c r="U16">
        <v>39</v>
      </c>
    </row>
    <row r="17" spans="1:21" x14ac:dyDescent="0.45">
      <c r="A17">
        <v>16</v>
      </c>
      <c r="B17" t="str">
        <f t="shared" si="0"/>
        <v>CombNK.dfy-5</v>
      </c>
      <c r="C17" t="s">
        <v>2</v>
      </c>
      <c r="D17">
        <v>5</v>
      </c>
      <c r="E17">
        <v>0</v>
      </c>
      <c r="F17">
        <v>18.7958</v>
      </c>
      <c r="G17">
        <v>2.1023999999999998</v>
      </c>
      <c r="H17">
        <v>18.793299999999999</v>
      </c>
      <c r="I17">
        <v>-1</v>
      </c>
      <c r="J17">
        <v>0</v>
      </c>
      <c r="K17">
        <v>0</v>
      </c>
      <c r="L17">
        <f t="shared" si="1"/>
        <v>0</v>
      </c>
      <c r="M17">
        <f t="shared" si="2"/>
        <v>0</v>
      </c>
      <c r="N17">
        <f t="shared" si="5"/>
        <v>0</v>
      </c>
      <c r="O17">
        <f t="shared" si="6"/>
        <v>0</v>
      </c>
      <c r="P17">
        <f t="shared" si="3"/>
        <v>39</v>
      </c>
      <c r="Q17">
        <f>VLOOKUP(C17,Locs!A:C,3,0)</f>
        <v>38</v>
      </c>
      <c r="R17">
        <f>VLOOKUP(C17,Locs!A:F,6,0)</f>
        <v>0</v>
      </c>
      <c r="S17">
        <f t="shared" si="4"/>
        <v>0</v>
      </c>
      <c r="T17" t="s">
        <v>1120</v>
      </c>
      <c r="U17">
        <v>39</v>
      </c>
    </row>
    <row r="18" spans="1:21" x14ac:dyDescent="0.45">
      <c r="A18">
        <v>17</v>
      </c>
      <c r="B18" t="str">
        <f t="shared" si="0"/>
        <v>CountDistinct.dfy-1</v>
      </c>
      <c r="C18" t="s">
        <v>301</v>
      </c>
      <c r="D18">
        <v>1</v>
      </c>
      <c r="E18">
        <v>0</v>
      </c>
      <c r="F18">
        <v>8.5738000000000003</v>
      </c>
      <c r="G18">
        <v>1.3280000000000001</v>
      </c>
      <c r="H18">
        <v>8.5515000000000008</v>
      </c>
      <c r="I18">
        <v>0</v>
      </c>
      <c r="J18">
        <v>0</v>
      </c>
      <c r="K18">
        <v>0</v>
      </c>
      <c r="L18">
        <f t="shared" si="1"/>
        <v>0</v>
      </c>
      <c r="M18">
        <f t="shared" si="2"/>
        <v>0</v>
      </c>
      <c r="N18">
        <f t="shared" si="5"/>
        <v>0</v>
      </c>
      <c r="O18">
        <f t="shared" si="6"/>
        <v>0</v>
      </c>
      <c r="P18">
        <f t="shared" si="3"/>
        <v>25</v>
      </c>
      <c r="Q18">
        <f>VLOOKUP(C18,Locs!A:C,3,0)</f>
        <v>39</v>
      </c>
      <c r="R18">
        <f>VLOOKUP(C18,Locs!A:F,6,0)</f>
        <v>5</v>
      </c>
      <c r="S18">
        <f t="shared" si="4"/>
        <v>0</v>
      </c>
      <c r="T18" t="s">
        <v>325</v>
      </c>
      <c r="U18">
        <v>25</v>
      </c>
    </row>
    <row r="19" spans="1:21" x14ac:dyDescent="0.45">
      <c r="A19">
        <v>18</v>
      </c>
      <c r="B19" t="str">
        <f t="shared" si="0"/>
        <v>CountDistinct.dfy-2</v>
      </c>
      <c r="C19" t="s">
        <v>301</v>
      </c>
      <c r="D19">
        <v>2</v>
      </c>
      <c r="E19">
        <v>0</v>
      </c>
      <c r="F19">
        <v>6.0481999999999996</v>
      </c>
      <c r="G19">
        <v>1.331</v>
      </c>
      <c r="H19">
        <v>6.0401999999999996</v>
      </c>
      <c r="I19">
        <v>0</v>
      </c>
      <c r="J19">
        <v>0</v>
      </c>
      <c r="K19">
        <v>0</v>
      </c>
      <c r="L19">
        <f t="shared" si="1"/>
        <v>0</v>
      </c>
      <c r="M19">
        <f t="shared" si="2"/>
        <v>0</v>
      </c>
      <c r="N19">
        <f t="shared" si="5"/>
        <v>0</v>
      </c>
      <c r="O19">
        <f t="shared" si="6"/>
        <v>0</v>
      </c>
      <c r="P19">
        <f t="shared" si="3"/>
        <v>25</v>
      </c>
      <c r="Q19">
        <f>VLOOKUP(C19,Locs!A:C,3,0)</f>
        <v>39</v>
      </c>
      <c r="R19">
        <f>VLOOKUP(C19,Locs!A:F,6,0)</f>
        <v>5</v>
      </c>
      <c r="S19">
        <f t="shared" si="4"/>
        <v>0</v>
      </c>
      <c r="T19" t="s">
        <v>326</v>
      </c>
      <c r="U19">
        <v>25</v>
      </c>
    </row>
    <row r="20" spans="1:21" x14ac:dyDescent="0.45">
      <c r="A20">
        <v>19</v>
      </c>
      <c r="B20" t="str">
        <f t="shared" si="0"/>
        <v>CountDistinct.dfy-3</v>
      </c>
      <c r="C20" t="s">
        <v>301</v>
      </c>
      <c r="D20">
        <v>3</v>
      </c>
      <c r="E20">
        <v>0</v>
      </c>
      <c r="F20">
        <v>6.0003000000000002</v>
      </c>
      <c r="G20">
        <v>1.4401999999999999</v>
      </c>
      <c r="H20">
        <v>5.9977</v>
      </c>
      <c r="I20">
        <v>0</v>
      </c>
      <c r="J20">
        <v>0</v>
      </c>
      <c r="K20">
        <v>0</v>
      </c>
      <c r="L20">
        <f t="shared" si="1"/>
        <v>0</v>
      </c>
      <c r="M20">
        <f t="shared" si="2"/>
        <v>0</v>
      </c>
      <c r="N20">
        <f t="shared" si="5"/>
        <v>0</v>
      </c>
      <c r="O20">
        <f t="shared" si="6"/>
        <v>0</v>
      </c>
      <c r="P20">
        <f t="shared" si="3"/>
        <v>24</v>
      </c>
      <c r="Q20">
        <f>VLOOKUP(C20,Locs!A:C,3,0)</f>
        <v>39</v>
      </c>
      <c r="R20">
        <f>VLOOKUP(C20,Locs!A:F,6,0)</f>
        <v>5</v>
      </c>
      <c r="S20">
        <f t="shared" si="4"/>
        <v>0</v>
      </c>
      <c r="T20" t="s">
        <v>327</v>
      </c>
      <c r="U20">
        <v>24</v>
      </c>
    </row>
    <row r="21" spans="1:21" x14ac:dyDescent="0.45">
      <c r="A21">
        <v>20</v>
      </c>
      <c r="B21" t="str">
        <f t="shared" si="0"/>
        <v>CountDistinct.dfy-4</v>
      </c>
      <c r="C21" t="s">
        <v>301</v>
      </c>
      <c r="D21">
        <v>4</v>
      </c>
      <c r="E21">
        <v>0</v>
      </c>
      <c r="F21">
        <v>9.5071999999999992</v>
      </c>
      <c r="G21">
        <v>1.4024000000000001</v>
      </c>
      <c r="H21">
        <v>9.5029000000000003</v>
      </c>
      <c r="I21">
        <v>1</v>
      </c>
      <c r="J21">
        <v>0</v>
      </c>
      <c r="K21">
        <v>0</v>
      </c>
      <c r="L21">
        <f t="shared" si="1"/>
        <v>0</v>
      </c>
      <c r="M21">
        <f t="shared" si="2"/>
        <v>0</v>
      </c>
      <c r="N21">
        <f t="shared" si="5"/>
        <v>0</v>
      </c>
      <c r="O21">
        <f t="shared" si="6"/>
        <v>0</v>
      </c>
      <c r="P21">
        <f t="shared" si="3"/>
        <v>25</v>
      </c>
      <c r="Q21">
        <f>VLOOKUP(C21,Locs!A:C,3,0)</f>
        <v>39</v>
      </c>
      <c r="R21">
        <f>VLOOKUP(C21,Locs!A:F,6,0)</f>
        <v>5</v>
      </c>
      <c r="S21">
        <f t="shared" si="4"/>
        <v>0</v>
      </c>
      <c r="T21" t="s">
        <v>762</v>
      </c>
      <c r="U21">
        <v>25</v>
      </c>
    </row>
    <row r="22" spans="1:21" x14ac:dyDescent="0.45">
      <c r="A22">
        <v>21</v>
      </c>
      <c r="B22" t="str">
        <f t="shared" si="0"/>
        <v>CountDistinct.dfy-5</v>
      </c>
      <c r="C22" t="s">
        <v>301</v>
      </c>
      <c r="D22">
        <v>5</v>
      </c>
      <c r="E22">
        <v>-1</v>
      </c>
      <c r="F22">
        <v>8.0473999999999997</v>
      </c>
      <c r="G22">
        <v>0.3644</v>
      </c>
      <c r="H22">
        <v>8.0449000000000002</v>
      </c>
      <c r="I22">
        <v>-1</v>
      </c>
      <c r="J22">
        <v>-1</v>
      </c>
      <c r="K22">
        <v>-1</v>
      </c>
      <c r="L22">
        <f t="shared" si="1"/>
        <v>0</v>
      </c>
      <c r="M22">
        <f t="shared" si="2"/>
        <v>0</v>
      </c>
      <c r="N22">
        <f t="shared" si="5"/>
        <v>0</v>
      </c>
      <c r="O22">
        <f t="shared" si="6"/>
        <v>0</v>
      </c>
      <c r="P22">
        <f t="shared" si="3"/>
        <v>27</v>
      </c>
      <c r="Q22">
        <f>VLOOKUP(C22,Locs!A:C,3,0)</f>
        <v>39</v>
      </c>
      <c r="R22">
        <f>VLOOKUP(C22,Locs!A:F,6,0)</f>
        <v>5</v>
      </c>
      <c r="S22">
        <f t="shared" si="4"/>
        <v>0</v>
      </c>
      <c r="T22" t="s">
        <v>874</v>
      </c>
      <c r="U22">
        <v>27</v>
      </c>
    </row>
    <row r="23" spans="1:21" x14ac:dyDescent="0.45">
      <c r="A23">
        <v>22</v>
      </c>
      <c r="B23" t="str">
        <f t="shared" si="0"/>
        <v>Div.dfy-1</v>
      </c>
      <c r="C23" t="s">
        <v>3</v>
      </c>
      <c r="D23">
        <v>1</v>
      </c>
      <c r="E23">
        <v>1</v>
      </c>
      <c r="F23">
        <v>7.3769999999999998</v>
      </c>
      <c r="G23">
        <v>1.1492</v>
      </c>
      <c r="H23">
        <v>7.3578999999999999</v>
      </c>
      <c r="I23">
        <v>1</v>
      </c>
      <c r="J23">
        <v>1</v>
      </c>
      <c r="K23">
        <v>1</v>
      </c>
      <c r="L23">
        <f t="shared" si="1"/>
        <v>1</v>
      </c>
      <c r="M23">
        <f t="shared" si="2"/>
        <v>1</v>
      </c>
      <c r="N23">
        <f t="shared" si="5"/>
        <v>0.66666666666666663</v>
      </c>
      <c r="O23">
        <f t="shared" si="6"/>
        <v>1</v>
      </c>
      <c r="P23">
        <f t="shared" si="3"/>
        <v>18</v>
      </c>
      <c r="Q23">
        <f>VLOOKUP(C23,Locs!A:C,3,0)</f>
        <v>18</v>
      </c>
      <c r="R23">
        <f>VLOOKUP(C23,Locs!A:F,6,0)</f>
        <v>0</v>
      </c>
      <c r="S23">
        <f t="shared" si="4"/>
        <v>1</v>
      </c>
      <c r="T23" t="s">
        <v>328</v>
      </c>
      <c r="U23">
        <v>18</v>
      </c>
    </row>
    <row r="24" spans="1:21" x14ac:dyDescent="0.45">
      <c r="A24">
        <v>23</v>
      </c>
      <c r="B24" t="str">
        <f t="shared" si="0"/>
        <v>Factorial.dfy-1</v>
      </c>
      <c r="C24" t="s">
        <v>181</v>
      </c>
      <c r="D24">
        <v>1</v>
      </c>
      <c r="E24">
        <v>1</v>
      </c>
      <c r="F24">
        <v>6.2962999999999996</v>
      </c>
      <c r="G24">
        <v>1.1024</v>
      </c>
      <c r="H24">
        <v>6.2744</v>
      </c>
      <c r="I24">
        <v>1</v>
      </c>
      <c r="J24">
        <v>1</v>
      </c>
      <c r="K24">
        <v>1</v>
      </c>
      <c r="L24">
        <f t="shared" si="1"/>
        <v>1</v>
      </c>
      <c r="M24">
        <f t="shared" si="2"/>
        <v>1</v>
      </c>
      <c r="N24">
        <f t="shared" si="5"/>
        <v>0.66666666666666663</v>
      </c>
      <c r="O24">
        <f t="shared" si="6"/>
        <v>1</v>
      </c>
      <c r="P24">
        <f t="shared" si="3"/>
        <v>22</v>
      </c>
      <c r="Q24">
        <f>VLOOKUP(C24,Locs!A:C,3,0)</f>
        <v>21</v>
      </c>
      <c r="R24">
        <f>VLOOKUP(C24,Locs!A:F,6,0)</f>
        <v>0</v>
      </c>
      <c r="S24">
        <f t="shared" si="4"/>
        <v>1</v>
      </c>
      <c r="T24" t="s">
        <v>331</v>
      </c>
      <c r="U24">
        <v>22</v>
      </c>
    </row>
    <row r="25" spans="1:21" x14ac:dyDescent="0.45">
      <c r="A25">
        <v>24</v>
      </c>
      <c r="B25" t="str">
        <f t="shared" si="0"/>
        <v>FastExponentiation.dfy-1</v>
      </c>
      <c r="C25" t="s">
        <v>193</v>
      </c>
      <c r="D25">
        <v>1</v>
      </c>
      <c r="E25">
        <v>-1</v>
      </c>
      <c r="F25">
        <v>7.7964000000000002</v>
      </c>
      <c r="G25">
        <v>0.56120000000000003</v>
      </c>
      <c r="H25">
        <v>7.7767999999999997</v>
      </c>
      <c r="I25">
        <v>-1</v>
      </c>
      <c r="J25">
        <v>-1</v>
      </c>
      <c r="K25">
        <v>-1</v>
      </c>
      <c r="L25">
        <f t="shared" si="1"/>
        <v>0</v>
      </c>
      <c r="M25">
        <f t="shared" si="2"/>
        <v>0</v>
      </c>
      <c r="N25">
        <f t="shared" si="5"/>
        <v>0</v>
      </c>
      <c r="O25">
        <f t="shared" si="6"/>
        <v>0</v>
      </c>
      <c r="P25">
        <f t="shared" si="3"/>
        <v>24</v>
      </c>
      <c r="Q25">
        <f>VLOOKUP(C25,Locs!A:C,3,0)</f>
        <v>38</v>
      </c>
      <c r="R25">
        <f>VLOOKUP(C25,Locs!A:F,6,0)</f>
        <v>3</v>
      </c>
      <c r="S25">
        <f t="shared" si="4"/>
        <v>0</v>
      </c>
      <c r="T25" t="s">
        <v>334</v>
      </c>
      <c r="U25">
        <v>24</v>
      </c>
    </row>
    <row r="26" spans="1:21" x14ac:dyDescent="0.45">
      <c r="A26">
        <v>25</v>
      </c>
      <c r="B26" t="str">
        <f t="shared" si="0"/>
        <v>FastExponentiation.dfy-2</v>
      </c>
      <c r="C26" t="s">
        <v>193</v>
      </c>
      <c r="D26">
        <v>2</v>
      </c>
      <c r="E26">
        <v>-1</v>
      </c>
      <c r="F26">
        <v>7.9138000000000002</v>
      </c>
      <c r="G26">
        <v>0.56000000000000005</v>
      </c>
      <c r="H26">
        <v>7.9116</v>
      </c>
      <c r="I26">
        <v>-1</v>
      </c>
      <c r="J26">
        <v>-1</v>
      </c>
      <c r="K26">
        <v>-1</v>
      </c>
      <c r="L26">
        <f t="shared" si="1"/>
        <v>0</v>
      </c>
      <c r="M26">
        <f t="shared" si="2"/>
        <v>0</v>
      </c>
      <c r="N26">
        <f t="shared" si="5"/>
        <v>0</v>
      </c>
      <c r="O26">
        <f t="shared" si="6"/>
        <v>0</v>
      </c>
      <c r="P26">
        <f t="shared" si="3"/>
        <v>25</v>
      </c>
      <c r="Q26">
        <f>VLOOKUP(C26,Locs!A:C,3,0)</f>
        <v>38</v>
      </c>
      <c r="R26">
        <f>VLOOKUP(C26,Locs!A:F,6,0)</f>
        <v>3</v>
      </c>
      <c r="S26">
        <f t="shared" si="4"/>
        <v>0</v>
      </c>
      <c r="T26" t="s">
        <v>335</v>
      </c>
      <c r="U26">
        <v>25</v>
      </c>
    </row>
    <row r="27" spans="1:21" x14ac:dyDescent="0.45">
      <c r="A27">
        <v>26</v>
      </c>
      <c r="B27" t="str">
        <f t="shared" si="0"/>
        <v>FastExponentiation.dfy-3</v>
      </c>
      <c r="C27" t="s">
        <v>193</v>
      </c>
      <c r="D27">
        <v>3</v>
      </c>
      <c r="E27">
        <v>-1</v>
      </c>
      <c r="F27">
        <v>7.6753999999999998</v>
      </c>
      <c r="G27">
        <v>0.56259999999999999</v>
      </c>
      <c r="H27">
        <v>7.6730999999999998</v>
      </c>
      <c r="I27">
        <v>-1</v>
      </c>
      <c r="J27">
        <v>-1</v>
      </c>
      <c r="K27">
        <v>-1</v>
      </c>
      <c r="L27">
        <f t="shared" si="1"/>
        <v>0</v>
      </c>
      <c r="M27">
        <f t="shared" si="2"/>
        <v>0</v>
      </c>
      <c r="N27">
        <f t="shared" si="5"/>
        <v>0</v>
      </c>
      <c r="O27">
        <f t="shared" si="6"/>
        <v>0</v>
      </c>
      <c r="P27">
        <f t="shared" si="3"/>
        <v>25</v>
      </c>
      <c r="Q27">
        <f>VLOOKUP(C27,Locs!A:C,3,0)</f>
        <v>38</v>
      </c>
      <c r="R27">
        <f>VLOOKUP(C27,Locs!A:F,6,0)</f>
        <v>3</v>
      </c>
      <c r="S27">
        <f t="shared" si="4"/>
        <v>0</v>
      </c>
      <c r="T27" t="s">
        <v>336</v>
      </c>
      <c r="U27">
        <v>25</v>
      </c>
    </row>
    <row r="28" spans="1:21" x14ac:dyDescent="0.45">
      <c r="A28">
        <v>27</v>
      </c>
      <c r="B28" t="str">
        <f t="shared" si="0"/>
        <v>FastExponentiation.dfy-4</v>
      </c>
      <c r="C28" t="s">
        <v>193</v>
      </c>
      <c r="D28">
        <v>4</v>
      </c>
      <c r="E28">
        <v>-1</v>
      </c>
      <c r="F28">
        <v>12.1859</v>
      </c>
      <c r="G28">
        <v>0.37609999999999999</v>
      </c>
      <c r="H28">
        <v>12.1837</v>
      </c>
      <c r="I28">
        <v>-1</v>
      </c>
      <c r="J28">
        <v>-1</v>
      </c>
      <c r="K28">
        <v>-1</v>
      </c>
      <c r="L28">
        <f t="shared" si="1"/>
        <v>0</v>
      </c>
      <c r="M28">
        <f t="shared" si="2"/>
        <v>0</v>
      </c>
      <c r="N28">
        <f t="shared" si="5"/>
        <v>0</v>
      </c>
      <c r="O28">
        <f t="shared" si="6"/>
        <v>0</v>
      </c>
      <c r="P28">
        <f t="shared" si="3"/>
        <v>24</v>
      </c>
      <c r="Q28">
        <f>VLOOKUP(C28,Locs!A:C,3,0)</f>
        <v>38</v>
      </c>
      <c r="R28">
        <f>VLOOKUP(C28,Locs!A:F,6,0)</f>
        <v>3</v>
      </c>
      <c r="S28">
        <f t="shared" si="4"/>
        <v>0</v>
      </c>
      <c r="T28" t="s">
        <v>763</v>
      </c>
      <c r="U28">
        <v>24</v>
      </c>
    </row>
    <row r="29" spans="1:21" x14ac:dyDescent="0.45">
      <c r="A29">
        <v>28</v>
      </c>
      <c r="B29" t="str">
        <f t="shared" si="0"/>
        <v>FastExponentiation.dfy-5</v>
      </c>
      <c r="C29" t="s">
        <v>193</v>
      </c>
      <c r="D29">
        <v>5</v>
      </c>
      <c r="E29">
        <v>-1</v>
      </c>
      <c r="F29">
        <v>7.78</v>
      </c>
      <c r="G29">
        <v>0.59899999999999998</v>
      </c>
      <c r="H29">
        <v>7.7777000000000003</v>
      </c>
      <c r="I29">
        <v>-1</v>
      </c>
      <c r="J29">
        <v>-1</v>
      </c>
      <c r="K29">
        <v>-1</v>
      </c>
      <c r="L29">
        <f t="shared" si="1"/>
        <v>0</v>
      </c>
      <c r="M29">
        <f t="shared" si="2"/>
        <v>0</v>
      </c>
      <c r="N29">
        <f t="shared" si="5"/>
        <v>0</v>
      </c>
      <c r="O29">
        <f t="shared" si="6"/>
        <v>0</v>
      </c>
      <c r="P29">
        <f t="shared" si="3"/>
        <v>24</v>
      </c>
      <c r="Q29">
        <f>VLOOKUP(C29,Locs!A:C,3,0)</f>
        <v>38</v>
      </c>
      <c r="R29">
        <f>VLOOKUP(C29,Locs!A:F,6,0)</f>
        <v>3</v>
      </c>
      <c r="S29">
        <f t="shared" si="4"/>
        <v>0</v>
      </c>
      <c r="T29" t="s">
        <v>880</v>
      </c>
      <c r="U29">
        <v>24</v>
      </c>
    </row>
    <row r="30" spans="1:21" x14ac:dyDescent="0.45">
      <c r="A30">
        <v>29</v>
      </c>
      <c r="B30" t="str">
        <f t="shared" si="0"/>
        <v>FastModularExponentiation.dfy-1</v>
      </c>
      <c r="C30" t="s">
        <v>208</v>
      </c>
      <c r="D30">
        <v>1</v>
      </c>
      <c r="E30">
        <v>-1</v>
      </c>
      <c r="F30">
        <v>16.835899999999999</v>
      </c>
      <c r="G30">
        <v>0.63260000000000005</v>
      </c>
      <c r="H30">
        <v>16.813800000000001</v>
      </c>
      <c r="I30">
        <v>-1</v>
      </c>
      <c r="J30">
        <v>-1</v>
      </c>
      <c r="K30">
        <v>-1</v>
      </c>
      <c r="L30">
        <f t="shared" si="1"/>
        <v>0</v>
      </c>
      <c r="M30">
        <f t="shared" si="2"/>
        <v>0</v>
      </c>
      <c r="N30">
        <f t="shared" si="5"/>
        <v>0</v>
      </c>
      <c r="O30">
        <f t="shared" si="6"/>
        <v>0</v>
      </c>
      <c r="P30">
        <f t="shared" si="3"/>
        <v>58</v>
      </c>
      <c r="Q30">
        <f>VLOOKUP(C30,Locs!A:C,3,0)</f>
        <v>104</v>
      </c>
      <c r="R30">
        <f>VLOOKUP(C30,Locs!A:F,6,0)</f>
        <v>12</v>
      </c>
      <c r="S30">
        <f t="shared" si="4"/>
        <v>0</v>
      </c>
      <c r="T30" t="s">
        <v>337</v>
      </c>
      <c r="U30">
        <v>58</v>
      </c>
    </row>
    <row r="31" spans="1:21" x14ac:dyDescent="0.45">
      <c r="A31">
        <v>30</v>
      </c>
      <c r="B31" t="str">
        <f t="shared" si="0"/>
        <v>FastModularExponentiation.dfy-2</v>
      </c>
      <c r="C31" t="s">
        <v>208</v>
      </c>
      <c r="D31">
        <v>2</v>
      </c>
      <c r="E31">
        <v>-1</v>
      </c>
      <c r="F31">
        <v>17.843800000000002</v>
      </c>
      <c r="G31">
        <v>0.71020000000000005</v>
      </c>
      <c r="H31">
        <v>17.8414</v>
      </c>
      <c r="I31">
        <v>-1</v>
      </c>
      <c r="J31">
        <v>-1</v>
      </c>
      <c r="K31">
        <v>-1</v>
      </c>
      <c r="L31">
        <f t="shared" si="1"/>
        <v>0</v>
      </c>
      <c r="M31">
        <f t="shared" si="2"/>
        <v>0</v>
      </c>
      <c r="N31">
        <f t="shared" si="5"/>
        <v>0</v>
      </c>
      <c r="O31">
        <f t="shared" si="6"/>
        <v>0</v>
      </c>
      <c r="P31">
        <f t="shared" si="3"/>
        <v>55</v>
      </c>
      <c r="Q31">
        <f>VLOOKUP(C31,Locs!A:C,3,0)</f>
        <v>104</v>
      </c>
      <c r="R31">
        <f>VLOOKUP(C31,Locs!A:F,6,0)</f>
        <v>12</v>
      </c>
      <c r="S31">
        <f t="shared" si="4"/>
        <v>0</v>
      </c>
      <c r="T31" t="s">
        <v>338</v>
      </c>
      <c r="U31">
        <v>55</v>
      </c>
    </row>
    <row r="32" spans="1:21" x14ac:dyDescent="0.45">
      <c r="A32">
        <v>26</v>
      </c>
      <c r="B32" t="str">
        <f t="shared" si="0"/>
        <v>FastModularExponentiation.dfy-3</v>
      </c>
      <c r="C32" t="s">
        <v>208</v>
      </c>
      <c r="D32">
        <v>3</v>
      </c>
      <c r="E32">
        <v>-1</v>
      </c>
      <c r="F32">
        <v>29.814499999999999</v>
      </c>
      <c r="G32">
        <v>0.57689999999999997</v>
      </c>
      <c r="H32">
        <v>29.812100000000001</v>
      </c>
      <c r="I32">
        <v>-1</v>
      </c>
      <c r="J32">
        <v>-1</v>
      </c>
      <c r="K32">
        <v>-1</v>
      </c>
      <c r="L32">
        <f t="shared" si="1"/>
        <v>0</v>
      </c>
      <c r="M32">
        <f t="shared" si="2"/>
        <v>0</v>
      </c>
      <c r="N32">
        <f t="shared" si="5"/>
        <v>0</v>
      </c>
      <c r="O32">
        <f t="shared" si="6"/>
        <v>0</v>
      </c>
      <c r="P32">
        <f t="shared" si="3"/>
        <v>55</v>
      </c>
      <c r="Q32">
        <f>VLOOKUP(C32,Locs!A:C,3,0)</f>
        <v>104</v>
      </c>
      <c r="R32">
        <f>VLOOKUP(C32,Locs!A:F,6,0)</f>
        <v>12</v>
      </c>
      <c r="S32">
        <f t="shared" si="4"/>
        <v>0</v>
      </c>
      <c r="T32" t="s">
        <v>339</v>
      </c>
      <c r="U32">
        <v>55</v>
      </c>
    </row>
    <row r="33" spans="1:21" x14ac:dyDescent="0.45">
      <c r="A33">
        <v>27</v>
      </c>
      <c r="B33" t="str">
        <f t="shared" si="0"/>
        <v>FastModularExponentiation.dfy-4</v>
      </c>
      <c r="C33" t="s">
        <v>208</v>
      </c>
      <c r="D33">
        <v>4</v>
      </c>
      <c r="E33">
        <v>-1</v>
      </c>
      <c r="F33">
        <v>17.771999999999998</v>
      </c>
      <c r="G33">
        <v>0.54600000000000004</v>
      </c>
      <c r="H33">
        <v>17.769500000000001</v>
      </c>
      <c r="I33">
        <v>-1</v>
      </c>
      <c r="J33">
        <v>-1</v>
      </c>
      <c r="K33">
        <v>-1</v>
      </c>
      <c r="L33">
        <f t="shared" si="1"/>
        <v>0</v>
      </c>
      <c r="M33">
        <f t="shared" si="2"/>
        <v>0</v>
      </c>
      <c r="N33">
        <f t="shared" si="5"/>
        <v>0</v>
      </c>
      <c r="O33">
        <f t="shared" si="6"/>
        <v>0</v>
      </c>
      <c r="P33">
        <f t="shared" si="3"/>
        <v>54</v>
      </c>
      <c r="Q33">
        <f>VLOOKUP(C33,Locs!A:C,3,0)</f>
        <v>104</v>
      </c>
      <c r="R33">
        <f>VLOOKUP(C33,Locs!A:F,6,0)</f>
        <v>12</v>
      </c>
      <c r="S33">
        <f t="shared" si="4"/>
        <v>0</v>
      </c>
      <c r="T33" t="s">
        <v>680</v>
      </c>
      <c r="U33">
        <v>54</v>
      </c>
    </row>
    <row r="34" spans="1:21" x14ac:dyDescent="0.45">
      <c r="A34">
        <v>28</v>
      </c>
      <c r="B34" t="str">
        <f t="shared" si="0"/>
        <v>FastModularExponentiation.dfy-5</v>
      </c>
      <c r="C34" t="s">
        <v>208</v>
      </c>
      <c r="D34">
        <v>5</v>
      </c>
      <c r="E34">
        <v>-1</v>
      </c>
      <c r="F34">
        <v>15.930999999999999</v>
      </c>
      <c r="G34">
        <v>0.55759999999999998</v>
      </c>
      <c r="H34">
        <v>15.928599999999999</v>
      </c>
      <c r="I34">
        <v>-1</v>
      </c>
      <c r="J34">
        <v>-1</v>
      </c>
      <c r="K34">
        <v>-1</v>
      </c>
      <c r="L34">
        <f t="shared" si="1"/>
        <v>0</v>
      </c>
      <c r="M34">
        <f t="shared" si="2"/>
        <v>0</v>
      </c>
      <c r="N34">
        <f t="shared" si="5"/>
        <v>0</v>
      </c>
      <c r="O34">
        <f t="shared" si="6"/>
        <v>0</v>
      </c>
      <c r="P34">
        <f t="shared" si="3"/>
        <v>57</v>
      </c>
      <c r="Q34">
        <f>VLOOKUP(C34,Locs!A:C,3,0)</f>
        <v>104</v>
      </c>
      <c r="R34">
        <f>VLOOKUP(C34,Locs!A:F,6,0)</f>
        <v>12</v>
      </c>
      <c r="S34">
        <f t="shared" si="4"/>
        <v>0</v>
      </c>
      <c r="T34" t="s">
        <v>681</v>
      </c>
      <c r="U34">
        <v>57</v>
      </c>
    </row>
    <row r="35" spans="1:21" x14ac:dyDescent="0.45">
      <c r="A35">
        <v>29</v>
      </c>
      <c r="B35" t="str">
        <f t="shared" si="0"/>
        <v>Fibonacci.dfy-1</v>
      </c>
      <c r="C35" t="s">
        <v>4</v>
      </c>
      <c r="D35">
        <v>1</v>
      </c>
      <c r="E35">
        <v>-1</v>
      </c>
      <c r="F35">
        <v>10.597099999999999</v>
      </c>
      <c r="G35">
        <v>0.57609999999999995</v>
      </c>
      <c r="H35">
        <v>10.573600000000001</v>
      </c>
      <c r="I35">
        <v>-1</v>
      </c>
      <c r="J35">
        <v>-1</v>
      </c>
      <c r="K35">
        <v>-1</v>
      </c>
      <c r="L35">
        <f t="shared" si="1"/>
        <v>1</v>
      </c>
      <c r="M35">
        <f t="shared" si="2"/>
        <v>2</v>
      </c>
      <c r="N35">
        <f t="shared" si="5"/>
        <v>0.66666666666666663</v>
      </c>
      <c r="O35">
        <f t="shared" si="6"/>
        <v>1</v>
      </c>
      <c r="P35">
        <f t="shared" si="3"/>
        <v>28</v>
      </c>
      <c r="Q35">
        <f>VLOOKUP(C35,Locs!A:C,3,0)</f>
        <v>25</v>
      </c>
      <c r="R35">
        <f>VLOOKUP(C35,Locs!A:F,6,0)</f>
        <v>0</v>
      </c>
      <c r="S35">
        <f t="shared" si="4"/>
        <v>2</v>
      </c>
      <c r="T35" t="s">
        <v>340</v>
      </c>
      <c r="U35">
        <v>28</v>
      </c>
    </row>
    <row r="36" spans="1:21" x14ac:dyDescent="0.45">
      <c r="A36">
        <v>30</v>
      </c>
      <c r="B36" t="str">
        <f t="shared" si="0"/>
        <v>Fibonacci.dfy-2</v>
      </c>
      <c r="C36" t="s">
        <v>4</v>
      </c>
      <c r="D36">
        <v>2</v>
      </c>
      <c r="E36">
        <v>1</v>
      </c>
      <c r="F36">
        <v>7.3444000000000003</v>
      </c>
      <c r="G36">
        <v>1.1894</v>
      </c>
      <c r="H36">
        <v>7.3419999999999996</v>
      </c>
      <c r="I36">
        <v>1</v>
      </c>
      <c r="J36">
        <v>1</v>
      </c>
      <c r="K36">
        <v>1</v>
      </c>
      <c r="L36">
        <f t="shared" si="1"/>
        <v>1</v>
      </c>
      <c r="M36">
        <f t="shared" si="2"/>
        <v>2</v>
      </c>
      <c r="N36">
        <f t="shared" si="5"/>
        <v>0.66666666666666663</v>
      </c>
      <c r="O36">
        <f t="shared" si="6"/>
        <v>1</v>
      </c>
      <c r="P36">
        <f t="shared" si="3"/>
        <v>29</v>
      </c>
      <c r="Q36">
        <f>VLOOKUP(C36,Locs!A:C,3,0)</f>
        <v>25</v>
      </c>
      <c r="R36">
        <f>VLOOKUP(C36,Locs!A:F,6,0)</f>
        <v>0</v>
      </c>
      <c r="S36">
        <f t="shared" si="4"/>
        <v>2</v>
      </c>
      <c r="T36" t="s">
        <v>341</v>
      </c>
      <c r="U36">
        <v>29</v>
      </c>
    </row>
    <row r="37" spans="1:21" x14ac:dyDescent="0.45">
      <c r="A37">
        <v>31</v>
      </c>
      <c r="B37" t="str">
        <f t="shared" si="0"/>
        <v>FindMax.dfy-1</v>
      </c>
      <c r="C37" t="s">
        <v>5</v>
      </c>
      <c r="D37">
        <v>1</v>
      </c>
      <c r="E37">
        <v>0</v>
      </c>
      <c r="F37">
        <v>13.6828</v>
      </c>
      <c r="G37">
        <v>1.3091999999999999</v>
      </c>
      <c r="H37">
        <v>13.6629</v>
      </c>
      <c r="I37">
        <v>1</v>
      </c>
      <c r="J37">
        <v>0</v>
      </c>
      <c r="K37">
        <v>0</v>
      </c>
      <c r="L37">
        <f t="shared" si="1"/>
        <v>1</v>
      </c>
      <c r="M37">
        <f t="shared" si="2"/>
        <v>3</v>
      </c>
      <c r="N37">
        <f t="shared" si="5"/>
        <v>0.66666666666666663</v>
      </c>
      <c r="O37">
        <f t="shared" si="6"/>
        <v>1</v>
      </c>
      <c r="P37">
        <f t="shared" si="3"/>
        <v>30</v>
      </c>
      <c r="Q37">
        <f>VLOOKUP(C37,Locs!A:C,3,0)</f>
        <v>29</v>
      </c>
      <c r="R37">
        <f>VLOOKUP(C37,Locs!A:F,6,0)</f>
        <v>1</v>
      </c>
      <c r="S37">
        <f t="shared" si="4"/>
        <v>3</v>
      </c>
      <c r="T37" t="s">
        <v>343</v>
      </c>
      <c r="U37">
        <v>30</v>
      </c>
    </row>
    <row r="38" spans="1:21" x14ac:dyDescent="0.45">
      <c r="A38">
        <v>32</v>
      </c>
      <c r="B38" t="str">
        <f t="shared" si="0"/>
        <v>FindMax.dfy-2</v>
      </c>
      <c r="C38" t="s">
        <v>5</v>
      </c>
      <c r="D38">
        <v>2</v>
      </c>
      <c r="E38">
        <v>-1</v>
      </c>
      <c r="F38">
        <v>9.8434000000000008</v>
      </c>
      <c r="G38">
        <v>0.56299999999999994</v>
      </c>
      <c r="H38">
        <v>9.8409999999999993</v>
      </c>
      <c r="I38">
        <v>-1</v>
      </c>
      <c r="J38">
        <v>-1</v>
      </c>
      <c r="K38">
        <v>-1</v>
      </c>
      <c r="L38">
        <f t="shared" si="1"/>
        <v>1</v>
      </c>
      <c r="M38">
        <f t="shared" si="2"/>
        <v>3</v>
      </c>
      <c r="N38">
        <f t="shared" si="5"/>
        <v>0.66666666666666663</v>
      </c>
      <c r="O38">
        <f t="shared" si="6"/>
        <v>1</v>
      </c>
      <c r="P38">
        <f t="shared" si="3"/>
        <v>33</v>
      </c>
      <c r="Q38">
        <f>VLOOKUP(C38,Locs!A:C,3,0)</f>
        <v>29</v>
      </c>
      <c r="R38">
        <f>VLOOKUP(C38,Locs!A:F,6,0)</f>
        <v>1</v>
      </c>
      <c r="S38">
        <f t="shared" si="4"/>
        <v>3</v>
      </c>
      <c r="T38" t="s">
        <v>344</v>
      </c>
      <c r="U38">
        <v>33</v>
      </c>
    </row>
    <row r="39" spans="1:21" x14ac:dyDescent="0.45">
      <c r="A39">
        <v>33</v>
      </c>
      <c r="B39" t="str">
        <f t="shared" si="0"/>
        <v>FindMax.dfy-3</v>
      </c>
      <c r="C39" t="s">
        <v>5</v>
      </c>
      <c r="D39">
        <v>3</v>
      </c>
      <c r="E39">
        <v>1</v>
      </c>
      <c r="F39">
        <v>9.6592000000000002</v>
      </c>
      <c r="G39">
        <v>1.2196</v>
      </c>
      <c r="H39">
        <v>9.6569000000000003</v>
      </c>
      <c r="I39">
        <v>1</v>
      </c>
      <c r="J39">
        <v>1</v>
      </c>
      <c r="K39">
        <v>1</v>
      </c>
      <c r="L39">
        <f t="shared" si="1"/>
        <v>1</v>
      </c>
      <c r="M39">
        <f t="shared" si="2"/>
        <v>3</v>
      </c>
      <c r="N39">
        <f t="shared" si="5"/>
        <v>0.66666666666666663</v>
      </c>
      <c r="O39">
        <f t="shared" si="6"/>
        <v>1</v>
      </c>
      <c r="P39">
        <f t="shared" si="3"/>
        <v>29</v>
      </c>
      <c r="Q39">
        <f>VLOOKUP(C39,Locs!A:C,3,0)</f>
        <v>29</v>
      </c>
      <c r="R39">
        <f>VLOOKUP(C39,Locs!A:F,6,0)</f>
        <v>1</v>
      </c>
      <c r="S39">
        <f t="shared" si="4"/>
        <v>3</v>
      </c>
      <c r="T39" t="s">
        <v>345</v>
      </c>
      <c r="U39">
        <v>29</v>
      </c>
    </row>
    <row r="40" spans="1:21" x14ac:dyDescent="0.45">
      <c r="A40">
        <v>34</v>
      </c>
      <c r="B40" t="str">
        <f t="shared" si="0"/>
        <v>InsertionSort.dfy-1</v>
      </c>
      <c r="C40" t="s">
        <v>6</v>
      </c>
      <c r="D40">
        <v>1</v>
      </c>
      <c r="E40">
        <v>0</v>
      </c>
      <c r="F40">
        <v>16.9436</v>
      </c>
      <c r="G40">
        <v>1.6894</v>
      </c>
      <c r="H40">
        <v>16.924700000000001</v>
      </c>
      <c r="I40">
        <v>-1</v>
      </c>
      <c r="J40">
        <v>0</v>
      </c>
      <c r="K40">
        <v>0</v>
      </c>
      <c r="L40">
        <f t="shared" si="1"/>
        <v>0</v>
      </c>
      <c r="M40">
        <f t="shared" si="2"/>
        <v>0</v>
      </c>
      <c r="N40">
        <f t="shared" si="5"/>
        <v>0</v>
      </c>
      <c r="O40">
        <f t="shared" si="6"/>
        <v>0</v>
      </c>
      <c r="P40">
        <f t="shared" si="3"/>
        <v>35</v>
      </c>
      <c r="Q40">
        <f>VLOOKUP(C40,Locs!A:C,3,0)</f>
        <v>57</v>
      </c>
      <c r="R40">
        <f>VLOOKUP(C40,Locs!A:F,6,0)</f>
        <v>5</v>
      </c>
      <c r="S40">
        <f t="shared" si="4"/>
        <v>0</v>
      </c>
      <c r="T40" t="s">
        <v>346</v>
      </c>
      <c r="U40">
        <v>35</v>
      </c>
    </row>
    <row r="41" spans="1:21" x14ac:dyDescent="0.45">
      <c r="A41">
        <v>35</v>
      </c>
      <c r="B41" t="str">
        <f t="shared" si="0"/>
        <v>InsertionSort.dfy-2</v>
      </c>
      <c r="C41" t="s">
        <v>6</v>
      </c>
      <c r="D41">
        <v>2</v>
      </c>
      <c r="E41">
        <v>-1</v>
      </c>
      <c r="F41">
        <v>24.898700000000002</v>
      </c>
      <c r="G41">
        <v>0.59360000000000002</v>
      </c>
      <c r="H41">
        <v>24.8965</v>
      </c>
      <c r="I41">
        <v>-1</v>
      </c>
      <c r="J41">
        <v>-1</v>
      </c>
      <c r="K41">
        <v>-1</v>
      </c>
      <c r="L41">
        <f t="shared" si="1"/>
        <v>0</v>
      </c>
      <c r="M41">
        <f t="shared" si="2"/>
        <v>0</v>
      </c>
      <c r="N41">
        <f t="shared" si="5"/>
        <v>0</v>
      </c>
      <c r="O41">
        <f t="shared" si="6"/>
        <v>0</v>
      </c>
      <c r="P41">
        <f t="shared" si="3"/>
        <v>45</v>
      </c>
      <c r="Q41">
        <f>VLOOKUP(C41,Locs!A:C,3,0)</f>
        <v>57</v>
      </c>
      <c r="R41">
        <f>VLOOKUP(C41,Locs!A:F,6,0)</f>
        <v>5</v>
      </c>
      <c r="S41">
        <f t="shared" si="4"/>
        <v>0</v>
      </c>
      <c r="T41" t="s">
        <v>347</v>
      </c>
      <c r="U41">
        <v>45</v>
      </c>
    </row>
    <row r="42" spans="1:21" x14ac:dyDescent="0.45">
      <c r="A42">
        <v>36</v>
      </c>
      <c r="B42" t="str">
        <f t="shared" si="0"/>
        <v>InsertionSort.dfy-3</v>
      </c>
      <c r="C42" t="s">
        <v>6</v>
      </c>
      <c r="D42">
        <v>3</v>
      </c>
      <c r="E42">
        <v>-1</v>
      </c>
      <c r="F42">
        <v>14.328900000000001</v>
      </c>
      <c r="G42">
        <v>0.5726</v>
      </c>
      <c r="H42">
        <v>14.326700000000001</v>
      </c>
      <c r="I42">
        <v>-1</v>
      </c>
      <c r="J42">
        <v>-1</v>
      </c>
      <c r="K42">
        <v>-1</v>
      </c>
      <c r="L42">
        <f t="shared" si="1"/>
        <v>0</v>
      </c>
      <c r="M42">
        <f t="shared" si="2"/>
        <v>0</v>
      </c>
      <c r="N42">
        <f t="shared" si="5"/>
        <v>0</v>
      </c>
      <c r="O42">
        <f t="shared" si="6"/>
        <v>0</v>
      </c>
      <c r="P42">
        <f t="shared" si="3"/>
        <v>38</v>
      </c>
      <c r="Q42">
        <f>VLOOKUP(C42,Locs!A:C,3,0)</f>
        <v>57</v>
      </c>
      <c r="R42">
        <f>VLOOKUP(C42,Locs!A:F,6,0)</f>
        <v>5</v>
      </c>
      <c r="S42">
        <f t="shared" si="4"/>
        <v>0</v>
      </c>
      <c r="T42" t="s">
        <v>348</v>
      </c>
      <c r="U42">
        <v>38</v>
      </c>
    </row>
    <row r="43" spans="1:21" x14ac:dyDescent="0.45">
      <c r="A43">
        <v>37</v>
      </c>
      <c r="B43" t="str">
        <f t="shared" si="0"/>
        <v>InsertionSort.dfy-4</v>
      </c>
      <c r="C43" t="s">
        <v>6</v>
      </c>
      <c r="D43">
        <v>4</v>
      </c>
      <c r="E43">
        <v>0</v>
      </c>
      <c r="F43">
        <v>15.181699999999999</v>
      </c>
      <c r="G43">
        <v>2.5284</v>
      </c>
      <c r="H43">
        <v>15.179</v>
      </c>
      <c r="I43">
        <v>-1</v>
      </c>
      <c r="J43">
        <v>0</v>
      </c>
      <c r="K43">
        <v>0</v>
      </c>
      <c r="L43">
        <f t="shared" si="1"/>
        <v>0</v>
      </c>
      <c r="M43">
        <f t="shared" si="2"/>
        <v>0</v>
      </c>
      <c r="N43">
        <f t="shared" si="5"/>
        <v>0</v>
      </c>
      <c r="O43">
        <f t="shared" si="6"/>
        <v>0</v>
      </c>
      <c r="P43">
        <f t="shared" si="3"/>
        <v>42</v>
      </c>
      <c r="Q43">
        <f>VLOOKUP(C43,Locs!A:C,3,0)</f>
        <v>57</v>
      </c>
      <c r="R43">
        <f>VLOOKUP(C43,Locs!A:F,6,0)</f>
        <v>5</v>
      </c>
      <c r="S43">
        <f t="shared" si="4"/>
        <v>0</v>
      </c>
      <c r="T43" t="s">
        <v>764</v>
      </c>
      <c r="U43">
        <v>42</v>
      </c>
    </row>
    <row r="44" spans="1:21" x14ac:dyDescent="0.45">
      <c r="A44">
        <v>38</v>
      </c>
      <c r="B44" t="str">
        <f t="shared" si="0"/>
        <v>InsertionSort.dfy-5</v>
      </c>
      <c r="C44" t="s">
        <v>6</v>
      </c>
      <c r="D44">
        <v>5</v>
      </c>
      <c r="E44">
        <v>-1</v>
      </c>
      <c r="F44">
        <v>14.9156</v>
      </c>
      <c r="G44">
        <v>0.58989999999999998</v>
      </c>
      <c r="H44">
        <v>14.9131</v>
      </c>
      <c r="I44">
        <v>-1</v>
      </c>
      <c r="J44">
        <v>-1</v>
      </c>
      <c r="K44">
        <v>-1</v>
      </c>
      <c r="L44">
        <f t="shared" si="1"/>
        <v>0</v>
      </c>
      <c r="M44">
        <f t="shared" si="2"/>
        <v>0</v>
      </c>
      <c r="N44">
        <f t="shared" si="5"/>
        <v>0</v>
      </c>
      <c r="O44">
        <f t="shared" si="6"/>
        <v>0</v>
      </c>
      <c r="P44">
        <f t="shared" si="3"/>
        <v>42</v>
      </c>
      <c r="Q44">
        <f>VLOOKUP(C44,Locs!A:C,3,0)</f>
        <v>57</v>
      </c>
      <c r="R44">
        <f>VLOOKUP(C44,Locs!A:F,6,0)</f>
        <v>5</v>
      </c>
      <c r="S44">
        <f t="shared" si="4"/>
        <v>0</v>
      </c>
      <c r="T44" t="s">
        <v>765</v>
      </c>
      <c r="U44">
        <v>42</v>
      </c>
    </row>
    <row r="45" spans="1:21" x14ac:dyDescent="0.45">
      <c r="A45">
        <v>39</v>
      </c>
      <c r="B45" t="str">
        <f t="shared" si="0"/>
        <v>IntersectIntervals.dfy-1</v>
      </c>
      <c r="C45" t="s">
        <v>302</v>
      </c>
      <c r="D45">
        <v>1</v>
      </c>
      <c r="E45">
        <v>0</v>
      </c>
      <c r="F45">
        <v>24.544899999999998</v>
      </c>
      <c r="G45">
        <v>2.2549000000000001</v>
      </c>
      <c r="H45">
        <v>24.517499999999998</v>
      </c>
      <c r="I45">
        <v>-1</v>
      </c>
      <c r="J45">
        <v>0</v>
      </c>
      <c r="K45">
        <v>0</v>
      </c>
      <c r="L45">
        <f t="shared" si="1"/>
        <v>0</v>
      </c>
      <c r="M45">
        <f t="shared" si="2"/>
        <v>0</v>
      </c>
      <c r="N45">
        <f t="shared" si="5"/>
        <v>0</v>
      </c>
      <c r="O45">
        <f t="shared" si="6"/>
        <v>0</v>
      </c>
      <c r="P45">
        <f t="shared" si="3"/>
        <v>30</v>
      </c>
      <c r="Q45">
        <f>VLOOKUP(C45,Locs!A:C,3,0)</f>
        <v>40</v>
      </c>
      <c r="R45">
        <f>VLOOKUP(C45,Locs!A:F,6,0)</f>
        <v>0</v>
      </c>
      <c r="S45">
        <f t="shared" si="4"/>
        <v>0</v>
      </c>
      <c r="T45" t="s">
        <v>349</v>
      </c>
      <c r="U45">
        <v>30</v>
      </c>
    </row>
    <row r="46" spans="1:21" x14ac:dyDescent="0.45">
      <c r="A46">
        <v>40</v>
      </c>
      <c r="B46" t="str">
        <f t="shared" si="0"/>
        <v>IntersectIntervals.dfy-2</v>
      </c>
      <c r="C46" t="s">
        <v>302</v>
      </c>
      <c r="D46">
        <v>2</v>
      </c>
      <c r="E46">
        <v>-1</v>
      </c>
      <c r="F46">
        <v>26.8353</v>
      </c>
      <c r="G46">
        <v>0.64880000000000004</v>
      </c>
      <c r="H46">
        <v>26.828299999999999</v>
      </c>
      <c r="I46">
        <v>-1</v>
      </c>
      <c r="J46">
        <v>-1</v>
      </c>
      <c r="K46">
        <v>-1</v>
      </c>
      <c r="L46">
        <f t="shared" si="1"/>
        <v>0</v>
      </c>
      <c r="M46">
        <f t="shared" si="2"/>
        <v>0</v>
      </c>
      <c r="N46">
        <f t="shared" si="5"/>
        <v>0</v>
      </c>
      <c r="O46">
        <f t="shared" si="6"/>
        <v>0</v>
      </c>
      <c r="P46">
        <f t="shared" si="3"/>
        <v>32</v>
      </c>
      <c r="Q46">
        <f>VLOOKUP(C46,Locs!A:C,3,0)</f>
        <v>40</v>
      </c>
      <c r="R46">
        <f>VLOOKUP(C46,Locs!A:F,6,0)</f>
        <v>0</v>
      </c>
      <c r="S46">
        <f t="shared" si="4"/>
        <v>0</v>
      </c>
      <c r="T46" t="s">
        <v>350</v>
      </c>
      <c r="U46">
        <v>32</v>
      </c>
    </row>
    <row r="47" spans="1:21" x14ac:dyDescent="0.45">
      <c r="A47">
        <v>41</v>
      </c>
      <c r="B47" t="str">
        <f t="shared" si="0"/>
        <v>IntersectIntervals.dfy-3</v>
      </c>
      <c r="C47" t="s">
        <v>302</v>
      </c>
      <c r="D47">
        <v>3</v>
      </c>
      <c r="E47">
        <v>0</v>
      </c>
      <c r="F47">
        <v>12.459199999999999</v>
      </c>
      <c r="G47">
        <v>1.3023</v>
      </c>
      <c r="H47">
        <v>12.457000000000001</v>
      </c>
      <c r="I47">
        <v>1</v>
      </c>
      <c r="J47">
        <v>0</v>
      </c>
      <c r="K47">
        <v>0</v>
      </c>
      <c r="L47">
        <f t="shared" si="1"/>
        <v>0</v>
      </c>
      <c r="M47">
        <f t="shared" si="2"/>
        <v>0</v>
      </c>
      <c r="N47">
        <f t="shared" si="5"/>
        <v>0</v>
      </c>
      <c r="O47">
        <f t="shared" si="6"/>
        <v>0</v>
      </c>
      <c r="P47">
        <f t="shared" si="3"/>
        <v>27</v>
      </c>
      <c r="Q47">
        <f>VLOOKUP(C47,Locs!A:C,3,0)</f>
        <v>40</v>
      </c>
      <c r="R47">
        <f>VLOOKUP(C47,Locs!A:F,6,0)</f>
        <v>0</v>
      </c>
      <c r="S47">
        <f t="shared" si="4"/>
        <v>0</v>
      </c>
      <c r="T47" t="s">
        <v>351</v>
      </c>
      <c r="U47">
        <v>27</v>
      </c>
    </row>
    <row r="48" spans="1:21" x14ac:dyDescent="0.45">
      <c r="A48">
        <v>42</v>
      </c>
      <c r="B48" t="str">
        <f t="shared" si="0"/>
        <v>IntersectIntervals.dfy-4</v>
      </c>
      <c r="C48" t="s">
        <v>302</v>
      </c>
      <c r="D48">
        <v>4</v>
      </c>
      <c r="E48">
        <v>0</v>
      </c>
      <c r="F48">
        <v>17.4633</v>
      </c>
      <c r="G48">
        <v>2.2726999999999999</v>
      </c>
      <c r="H48">
        <v>17.460899999999999</v>
      </c>
      <c r="I48">
        <v>-1</v>
      </c>
      <c r="J48">
        <v>0</v>
      </c>
      <c r="K48">
        <v>0</v>
      </c>
      <c r="L48">
        <f t="shared" si="1"/>
        <v>0</v>
      </c>
      <c r="M48">
        <f t="shared" si="2"/>
        <v>0</v>
      </c>
      <c r="N48">
        <f t="shared" si="5"/>
        <v>0</v>
      </c>
      <c r="O48">
        <f t="shared" si="6"/>
        <v>0</v>
      </c>
      <c r="P48">
        <f t="shared" si="3"/>
        <v>35</v>
      </c>
      <c r="Q48">
        <f>VLOOKUP(C48,Locs!A:C,3,0)</f>
        <v>40</v>
      </c>
      <c r="R48">
        <f>VLOOKUP(C48,Locs!A:F,6,0)</f>
        <v>0</v>
      </c>
      <c r="S48">
        <f t="shared" si="4"/>
        <v>0</v>
      </c>
      <c r="T48" t="s">
        <v>766</v>
      </c>
      <c r="U48">
        <v>35</v>
      </c>
    </row>
    <row r="49" spans="1:21" x14ac:dyDescent="0.45">
      <c r="A49">
        <v>43</v>
      </c>
      <c r="B49" t="str">
        <f t="shared" si="0"/>
        <v>IntersectIntervals.dfy-5</v>
      </c>
      <c r="C49" t="s">
        <v>302</v>
      </c>
      <c r="D49">
        <v>5</v>
      </c>
      <c r="E49">
        <v>-1</v>
      </c>
      <c r="F49">
        <v>14.7828</v>
      </c>
      <c r="G49">
        <v>0.38300000000000001</v>
      </c>
      <c r="H49">
        <v>14.780099999999999</v>
      </c>
      <c r="I49">
        <v>-1</v>
      </c>
      <c r="J49">
        <v>-1</v>
      </c>
      <c r="K49">
        <v>-1</v>
      </c>
      <c r="L49">
        <f t="shared" si="1"/>
        <v>0</v>
      </c>
      <c r="M49">
        <f t="shared" si="2"/>
        <v>0</v>
      </c>
      <c r="N49">
        <f t="shared" si="5"/>
        <v>0</v>
      </c>
      <c r="O49">
        <f t="shared" si="6"/>
        <v>0</v>
      </c>
      <c r="P49">
        <f t="shared" si="3"/>
        <v>34</v>
      </c>
      <c r="Q49">
        <f>VLOOKUP(C49,Locs!A:C,3,0)</f>
        <v>40</v>
      </c>
      <c r="R49">
        <f>VLOOKUP(C49,Locs!A:F,6,0)</f>
        <v>0</v>
      </c>
      <c r="S49">
        <f t="shared" si="4"/>
        <v>0</v>
      </c>
      <c r="T49" t="s">
        <v>891</v>
      </c>
      <c r="U49">
        <v>34</v>
      </c>
    </row>
    <row r="50" spans="1:21" x14ac:dyDescent="0.45">
      <c r="A50">
        <v>44</v>
      </c>
      <c r="B50" t="str">
        <f t="shared" si="0"/>
        <v>LinearSearch.dfy-1</v>
      </c>
      <c r="C50" t="s">
        <v>303</v>
      </c>
      <c r="D50">
        <v>1</v>
      </c>
      <c r="E50">
        <v>0</v>
      </c>
      <c r="F50">
        <v>8.6513000000000009</v>
      </c>
      <c r="G50">
        <v>1.2998000000000001</v>
      </c>
      <c r="H50">
        <v>8.6306999999999992</v>
      </c>
      <c r="I50">
        <v>0</v>
      </c>
      <c r="J50">
        <v>0</v>
      </c>
      <c r="K50">
        <v>0</v>
      </c>
      <c r="L50">
        <f t="shared" si="1"/>
        <v>0</v>
      </c>
      <c r="M50">
        <f t="shared" si="2"/>
        <v>0</v>
      </c>
      <c r="N50">
        <f t="shared" si="5"/>
        <v>0</v>
      </c>
      <c r="O50">
        <f t="shared" si="6"/>
        <v>0</v>
      </c>
      <c r="P50">
        <f t="shared" si="3"/>
        <v>22</v>
      </c>
      <c r="Q50">
        <f>VLOOKUP(C50,Locs!A:C,3,0)</f>
        <v>23</v>
      </c>
      <c r="R50">
        <f>VLOOKUP(C50,Locs!A:F,6,0)</f>
        <v>1</v>
      </c>
      <c r="S50">
        <f t="shared" si="4"/>
        <v>0</v>
      </c>
      <c r="T50" t="s">
        <v>352</v>
      </c>
      <c r="U50">
        <v>22</v>
      </c>
    </row>
    <row r="51" spans="1:21" x14ac:dyDescent="0.45">
      <c r="A51">
        <v>45</v>
      </c>
      <c r="B51" t="str">
        <f t="shared" si="0"/>
        <v>LinearSearch.dfy-2</v>
      </c>
      <c r="C51" t="s">
        <v>303</v>
      </c>
      <c r="D51">
        <v>2</v>
      </c>
      <c r="E51">
        <v>0</v>
      </c>
      <c r="F51">
        <v>7.4214000000000002</v>
      </c>
      <c r="G51">
        <v>1.2991999999999999</v>
      </c>
      <c r="H51">
        <v>7.4184000000000001</v>
      </c>
      <c r="I51">
        <v>0</v>
      </c>
      <c r="J51">
        <v>0</v>
      </c>
      <c r="K51">
        <v>0</v>
      </c>
      <c r="L51">
        <f t="shared" si="1"/>
        <v>0</v>
      </c>
      <c r="M51">
        <f t="shared" si="2"/>
        <v>0</v>
      </c>
      <c r="N51">
        <f t="shared" si="5"/>
        <v>0</v>
      </c>
      <c r="O51">
        <f t="shared" si="6"/>
        <v>0</v>
      </c>
      <c r="P51">
        <f t="shared" si="3"/>
        <v>22</v>
      </c>
      <c r="Q51">
        <f>VLOOKUP(C51,Locs!A:C,3,0)</f>
        <v>23</v>
      </c>
      <c r="R51">
        <f>VLOOKUP(C51,Locs!A:F,6,0)</f>
        <v>1</v>
      </c>
      <c r="S51">
        <f t="shared" si="4"/>
        <v>0</v>
      </c>
      <c r="T51" t="s">
        <v>353</v>
      </c>
      <c r="U51">
        <v>22</v>
      </c>
    </row>
    <row r="52" spans="1:21" x14ac:dyDescent="0.45">
      <c r="A52">
        <v>46</v>
      </c>
      <c r="B52" t="str">
        <f t="shared" si="0"/>
        <v>LinearSearch.dfy-3</v>
      </c>
      <c r="C52" t="s">
        <v>303</v>
      </c>
      <c r="D52">
        <v>3</v>
      </c>
      <c r="E52">
        <v>0</v>
      </c>
      <c r="F52">
        <v>7.6943999999999999</v>
      </c>
      <c r="G52">
        <v>1.2525999999999999</v>
      </c>
      <c r="H52">
        <v>7.6917999999999997</v>
      </c>
      <c r="I52">
        <v>0</v>
      </c>
      <c r="J52">
        <v>0</v>
      </c>
      <c r="K52">
        <v>0</v>
      </c>
      <c r="L52">
        <f t="shared" si="1"/>
        <v>0</v>
      </c>
      <c r="M52">
        <f t="shared" si="2"/>
        <v>0</v>
      </c>
      <c r="N52">
        <f t="shared" si="5"/>
        <v>0</v>
      </c>
      <c r="O52">
        <f t="shared" si="6"/>
        <v>0</v>
      </c>
      <c r="P52">
        <f t="shared" si="3"/>
        <v>23</v>
      </c>
      <c r="Q52">
        <f>VLOOKUP(C52,Locs!A:C,3,0)</f>
        <v>23</v>
      </c>
      <c r="R52">
        <f>VLOOKUP(C52,Locs!A:F,6,0)</f>
        <v>1</v>
      </c>
      <c r="S52">
        <f t="shared" si="4"/>
        <v>0</v>
      </c>
      <c r="T52" t="s">
        <v>354</v>
      </c>
      <c r="U52">
        <v>23</v>
      </c>
    </row>
    <row r="53" spans="1:21" x14ac:dyDescent="0.45">
      <c r="A53">
        <v>47</v>
      </c>
      <c r="B53" t="str">
        <f t="shared" si="0"/>
        <v>LinearSearch.dfy-4</v>
      </c>
      <c r="C53" t="s">
        <v>303</v>
      </c>
      <c r="D53">
        <v>4</v>
      </c>
      <c r="E53">
        <v>0</v>
      </c>
      <c r="F53">
        <v>12.019500000000001</v>
      </c>
      <c r="G53">
        <v>1.4273</v>
      </c>
      <c r="H53">
        <v>12.017099999999999</v>
      </c>
      <c r="I53">
        <v>0</v>
      </c>
      <c r="J53">
        <v>0</v>
      </c>
      <c r="K53">
        <v>0</v>
      </c>
      <c r="L53">
        <f t="shared" si="1"/>
        <v>0</v>
      </c>
      <c r="M53">
        <f t="shared" si="2"/>
        <v>0</v>
      </c>
      <c r="N53">
        <f t="shared" si="5"/>
        <v>0</v>
      </c>
      <c r="O53">
        <f t="shared" si="6"/>
        <v>0</v>
      </c>
      <c r="P53">
        <f t="shared" si="3"/>
        <v>22</v>
      </c>
      <c r="Q53">
        <f>VLOOKUP(C53,Locs!A:C,3,0)</f>
        <v>23</v>
      </c>
      <c r="R53">
        <f>VLOOKUP(C53,Locs!A:F,6,0)</f>
        <v>1</v>
      </c>
      <c r="S53">
        <f t="shared" si="4"/>
        <v>0</v>
      </c>
      <c r="T53" t="s">
        <v>686</v>
      </c>
      <c r="U53">
        <v>22</v>
      </c>
    </row>
    <row r="54" spans="1:21" x14ac:dyDescent="0.45">
      <c r="A54">
        <v>48</v>
      </c>
      <c r="B54" t="str">
        <f t="shared" si="0"/>
        <v>LinearSearch.dfy-5</v>
      </c>
      <c r="C54" t="s">
        <v>303</v>
      </c>
      <c r="D54">
        <v>5</v>
      </c>
      <c r="E54">
        <v>0</v>
      </c>
      <c r="F54">
        <v>10.8682</v>
      </c>
      <c r="G54">
        <v>1.2621</v>
      </c>
      <c r="H54">
        <v>10.866099999999999</v>
      </c>
      <c r="I54">
        <v>0</v>
      </c>
      <c r="J54">
        <v>0</v>
      </c>
      <c r="K54">
        <v>0</v>
      </c>
      <c r="L54">
        <f t="shared" si="1"/>
        <v>0</v>
      </c>
      <c r="M54">
        <f t="shared" si="2"/>
        <v>0</v>
      </c>
      <c r="N54">
        <f t="shared" si="5"/>
        <v>0</v>
      </c>
      <c r="O54">
        <f t="shared" si="6"/>
        <v>0</v>
      </c>
      <c r="P54">
        <f t="shared" si="3"/>
        <v>24</v>
      </c>
      <c r="Q54">
        <f>VLOOKUP(C54,Locs!A:C,3,0)</f>
        <v>23</v>
      </c>
      <c r="R54">
        <f>VLOOKUP(C54,Locs!A:F,6,0)</f>
        <v>1</v>
      </c>
      <c r="S54">
        <f t="shared" si="4"/>
        <v>0</v>
      </c>
      <c r="T54" t="s">
        <v>767</v>
      </c>
      <c r="U54">
        <v>24</v>
      </c>
    </row>
    <row r="55" spans="1:21" x14ac:dyDescent="0.45">
      <c r="A55">
        <v>49</v>
      </c>
      <c r="B55" t="str">
        <f t="shared" si="0"/>
        <v>LongestPrefix.dfy-1</v>
      </c>
      <c r="C55" t="s">
        <v>7</v>
      </c>
      <c r="D55">
        <v>1</v>
      </c>
      <c r="E55">
        <v>-1</v>
      </c>
      <c r="F55">
        <v>9.1519999999999992</v>
      </c>
      <c r="G55">
        <v>0.40839999999999999</v>
      </c>
      <c r="H55">
        <v>9.1324000000000005</v>
      </c>
      <c r="I55">
        <v>-1</v>
      </c>
      <c r="J55">
        <v>-1</v>
      </c>
      <c r="K55">
        <v>-1</v>
      </c>
      <c r="L55">
        <f t="shared" si="1"/>
        <v>0</v>
      </c>
      <c r="M55">
        <f t="shared" si="2"/>
        <v>0</v>
      </c>
      <c r="N55">
        <f t="shared" si="5"/>
        <v>0</v>
      </c>
      <c r="O55">
        <f t="shared" si="6"/>
        <v>0</v>
      </c>
      <c r="P55">
        <f t="shared" si="3"/>
        <v>22</v>
      </c>
      <c r="Q55">
        <f>VLOOKUP(C55,Locs!A:C,3,0)</f>
        <v>20</v>
      </c>
      <c r="R55">
        <f>VLOOKUP(C55,Locs!A:F,6,0)</f>
        <v>1</v>
      </c>
      <c r="S55">
        <f t="shared" si="4"/>
        <v>0</v>
      </c>
      <c r="T55" t="s">
        <v>355</v>
      </c>
      <c r="U55">
        <v>22</v>
      </c>
    </row>
    <row r="56" spans="1:21" x14ac:dyDescent="0.45">
      <c r="A56">
        <v>50</v>
      </c>
      <c r="B56" t="str">
        <f t="shared" si="0"/>
        <v>LongestPrefix.dfy-2</v>
      </c>
      <c r="C56" t="s">
        <v>7</v>
      </c>
      <c r="D56">
        <v>2</v>
      </c>
      <c r="E56">
        <v>0</v>
      </c>
      <c r="F56">
        <v>10.364000000000001</v>
      </c>
      <c r="G56">
        <v>1.3061</v>
      </c>
      <c r="H56">
        <v>10.3611</v>
      </c>
      <c r="I56">
        <v>1</v>
      </c>
      <c r="J56">
        <v>0</v>
      </c>
      <c r="K56">
        <v>0</v>
      </c>
      <c r="L56">
        <f t="shared" si="1"/>
        <v>0</v>
      </c>
      <c r="M56">
        <f t="shared" si="2"/>
        <v>0</v>
      </c>
      <c r="N56">
        <f t="shared" si="5"/>
        <v>0</v>
      </c>
      <c r="O56">
        <f t="shared" si="6"/>
        <v>0</v>
      </c>
      <c r="P56">
        <f t="shared" si="3"/>
        <v>20</v>
      </c>
      <c r="Q56">
        <f>VLOOKUP(C56,Locs!A:C,3,0)</f>
        <v>20</v>
      </c>
      <c r="R56">
        <f>VLOOKUP(C56,Locs!A:F,6,0)</f>
        <v>1</v>
      </c>
      <c r="S56">
        <f t="shared" si="4"/>
        <v>0</v>
      </c>
      <c r="T56" t="s">
        <v>356</v>
      </c>
      <c r="U56">
        <v>20</v>
      </c>
    </row>
    <row r="57" spans="1:21" x14ac:dyDescent="0.45">
      <c r="A57">
        <v>51</v>
      </c>
      <c r="B57" t="str">
        <f t="shared" si="0"/>
        <v>LongestPrefix.dfy-3</v>
      </c>
      <c r="C57" t="s">
        <v>7</v>
      </c>
      <c r="D57">
        <v>3</v>
      </c>
      <c r="E57">
        <v>0</v>
      </c>
      <c r="F57">
        <v>7.8826999999999998</v>
      </c>
      <c r="G57">
        <v>1.2271000000000001</v>
      </c>
      <c r="H57">
        <v>7.8803999999999998</v>
      </c>
      <c r="I57">
        <v>0</v>
      </c>
      <c r="J57">
        <v>0</v>
      </c>
      <c r="K57">
        <v>0</v>
      </c>
      <c r="L57">
        <f t="shared" si="1"/>
        <v>0</v>
      </c>
      <c r="M57">
        <f t="shared" si="2"/>
        <v>0</v>
      </c>
      <c r="N57">
        <f t="shared" si="5"/>
        <v>0</v>
      </c>
      <c r="O57">
        <f t="shared" si="6"/>
        <v>0</v>
      </c>
      <c r="P57">
        <f t="shared" si="3"/>
        <v>19</v>
      </c>
      <c r="Q57">
        <f>VLOOKUP(C57,Locs!A:C,3,0)</f>
        <v>20</v>
      </c>
      <c r="R57">
        <f>VLOOKUP(C57,Locs!A:F,6,0)</f>
        <v>1</v>
      </c>
      <c r="S57">
        <f t="shared" si="4"/>
        <v>0</v>
      </c>
      <c r="T57" t="s">
        <v>357</v>
      </c>
      <c r="U57">
        <v>19</v>
      </c>
    </row>
    <row r="58" spans="1:21" x14ac:dyDescent="0.45">
      <c r="A58">
        <v>52</v>
      </c>
      <c r="B58" t="str">
        <f t="shared" si="0"/>
        <v>LongestPrefix.dfy-4</v>
      </c>
      <c r="C58" t="s">
        <v>7</v>
      </c>
      <c r="D58">
        <v>4</v>
      </c>
      <c r="E58">
        <v>0</v>
      </c>
      <c r="F58">
        <v>5.9577999999999998</v>
      </c>
      <c r="G58">
        <v>1.1867000000000001</v>
      </c>
      <c r="H58">
        <v>5.9555999999999996</v>
      </c>
      <c r="I58">
        <v>1</v>
      </c>
      <c r="J58">
        <v>0</v>
      </c>
      <c r="K58">
        <v>0</v>
      </c>
      <c r="L58">
        <f t="shared" si="1"/>
        <v>0</v>
      </c>
      <c r="M58">
        <f t="shared" si="2"/>
        <v>0</v>
      </c>
      <c r="N58">
        <f t="shared" si="5"/>
        <v>0</v>
      </c>
      <c r="O58">
        <f t="shared" si="6"/>
        <v>0</v>
      </c>
      <c r="P58">
        <f t="shared" si="3"/>
        <v>19</v>
      </c>
      <c r="Q58">
        <f>VLOOKUP(C58,Locs!A:C,3,0)</f>
        <v>20</v>
      </c>
      <c r="R58">
        <f>VLOOKUP(C58,Locs!A:F,6,0)</f>
        <v>1</v>
      </c>
      <c r="S58">
        <f t="shared" si="4"/>
        <v>0</v>
      </c>
      <c r="T58" t="s">
        <v>1121</v>
      </c>
      <c r="U58">
        <v>19</v>
      </c>
    </row>
    <row r="59" spans="1:21" x14ac:dyDescent="0.45">
      <c r="A59">
        <v>53</v>
      </c>
      <c r="B59" t="str">
        <f t="shared" si="0"/>
        <v>LongestPrefix.dfy-5</v>
      </c>
      <c r="C59" t="s">
        <v>7</v>
      </c>
      <c r="D59">
        <v>5</v>
      </c>
      <c r="E59">
        <v>0</v>
      </c>
      <c r="F59">
        <v>6.7670000000000003</v>
      </c>
      <c r="G59">
        <v>1.3892</v>
      </c>
      <c r="H59">
        <v>6.7645</v>
      </c>
      <c r="I59">
        <v>0</v>
      </c>
      <c r="J59">
        <v>0</v>
      </c>
      <c r="K59">
        <v>0</v>
      </c>
      <c r="L59">
        <f t="shared" si="1"/>
        <v>0</v>
      </c>
      <c r="M59">
        <f t="shared" si="2"/>
        <v>0</v>
      </c>
      <c r="N59">
        <f t="shared" si="5"/>
        <v>0</v>
      </c>
      <c r="O59">
        <f t="shared" si="6"/>
        <v>0</v>
      </c>
      <c r="P59">
        <f t="shared" si="3"/>
        <v>19</v>
      </c>
      <c r="Q59">
        <f>VLOOKUP(C59,Locs!A:C,3,0)</f>
        <v>20</v>
      </c>
      <c r="R59">
        <f>VLOOKUP(C59,Locs!A:F,6,0)</f>
        <v>1</v>
      </c>
      <c r="S59">
        <f t="shared" si="4"/>
        <v>0</v>
      </c>
      <c r="T59" t="s">
        <v>1122</v>
      </c>
      <c r="U59">
        <v>19</v>
      </c>
    </row>
    <row r="60" spans="1:21" x14ac:dyDescent="0.45">
      <c r="A60">
        <v>54</v>
      </c>
      <c r="B60" t="str">
        <f t="shared" si="0"/>
        <v>MakeBuckets.dfy-1</v>
      </c>
      <c r="C60" t="s">
        <v>8</v>
      </c>
      <c r="D60">
        <v>1</v>
      </c>
      <c r="E60">
        <v>0</v>
      </c>
      <c r="F60">
        <v>13.429</v>
      </c>
      <c r="G60">
        <v>2.4053</v>
      </c>
      <c r="H60">
        <v>13.409000000000001</v>
      </c>
      <c r="I60">
        <v>-1</v>
      </c>
      <c r="J60">
        <v>0</v>
      </c>
      <c r="K60">
        <v>0</v>
      </c>
      <c r="L60">
        <f t="shared" si="1"/>
        <v>0</v>
      </c>
      <c r="M60">
        <f t="shared" si="2"/>
        <v>0</v>
      </c>
      <c r="N60">
        <f t="shared" si="5"/>
        <v>0</v>
      </c>
      <c r="O60">
        <f t="shared" si="6"/>
        <v>0</v>
      </c>
      <c r="P60">
        <f t="shared" si="3"/>
        <v>43</v>
      </c>
      <c r="Q60">
        <f>VLOOKUP(C60,Locs!A:C,3,0)</f>
        <v>45</v>
      </c>
      <c r="R60">
        <f>VLOOKUP(C60,Locs!A:F,6,0)</f>
        <v>4</v>
      </c>
      <c r="S60">
        <f t="shared" si="4"/>
        <v>0</v>
      </c>
      <c r="T60" t="s">
        <v>358</v>
      </c>
      <c r="U60">
        <v>43</v>
      </c>
    </row>
    <row r="61" spans="1:21" x14ac:dyDescent="0.45">
      <c r="A61">
        <v>55</v>
      </c>
      <c r="B61" t="str">
        <f t="shared" si="0"/>
        <v>MakeBuckets.dfy-2</v>
      </c>
      <c r="C61" t="s">
        <v>8</v>
      </c>
      <c r="D61">
        <v>2</v>
      </c>
      <c r="E61">
        <v>-1</v>
      </c>
      <c r="F61">
        <v>20.007200000000001</v>
      </c>
      <c r="G61">
        <v>0.60640000000000005</v>
      </c>
      <c r="H61">
        <v>20.0047</v>
      </c>
      <c r="I61">
        <v>-1</v>
      </c>
      <c r="J61">
        <v>-1</v>
      </c>
      <c r="K61">
        <v>-1</v>
      </c>
      <c r="L61">
        <f t="shared" si="1"/>
        <v>0</v>
      </c>
      <c r="M61">
        <f t="shared" si="2"/>
        <v>0</v>
      </c>
      <c r="N61">
        <f t="shared" si="5"/>
        <v>0</v>
      </c>
      <c r="O61">
        <f t="shared" si="6"/>
        <v>0</v>
      </c>
      <c r="P61">
        <f t="shared" si="3"/>
        <v>46</v>
      </c>
      <c r="Q61">
        <f>VLOOKUP(C61,Locs!A:C,3,0)</f>
        <v>45</v>
      </c>
      <c r="R61">
        <f>VLOOKUP(C61,Locs!A:F,6,0)</f>
        <v>4</v>
      </c>
      <c r="S61">
        <f t="shared" si="4"/>
        <v>0</v>
      </c>
      <c r="T61" t="s">
        <v>359</v>
      </c>
      <c r="U61">
        <v>46</v>
      </c>
    </row>
    <row r="62" spans="1:21" x14ac:dyDescent="0.45">
      <c r="A62">
        <v>56</v>
      </c>
      <c r="B62" t="str">
        <f t="shared" si="0"/>
        <v>MakeBuckets.dfy-3</v>
      </c>
      <c r="C62" t="s">
        <v>8</v>
      </c>
      <c r="D62">
        <v>3</v>
      </c>
      <c r="E62">
        <v>-1</v>
      </c>
      <c r="F62">
        <v>14.150399999999999</v>
      </c>
      <c r="G62">
        <v>0.59150000000000003</v>
      </c>
      <c r="H62">
        <v>14.1393</v>
      </c>
      <c r="I62">
        <v>-1</v>
      </c>
      <c r="J62">
        <v>-1</v>
      </c>
      <c r="K62">
        <v>-1</v>
      </c>
      <c r="L62">
        <f t="shared" si="1"/>
        <v>0</v>
      </c>
      <c r="M62">
        <f t="shared" si="2"/>
        <v>0</v>
      </c>
      <c r="N62">
        <f t="shared" si="5"/>
        <v>0</v>
      </c>
      <c r="O62">
        <f t="shared" si="6"/>
        <v>0</v>
      </c>
      <c r="P62">
        <f t="shared" si="3"/>
        <v>43</v>
      </c>
      <c r="Q62">
        <f>VLOOKUP(C62,Locs!A:C,3,0)</f>
        <v>45</v>
      </c>
      <c r="R62">
        <f>VLOOKUP(C62,Locs!A:F,6,0)</f>
        <v>4</v>
      </c>
      <c r="S62">
        <f t="shared" si="4"/>
        <v>0</v>
      </c>
      <c r="T62" t="s">
        <v>360</v>
      </c>
      <c r="U62">
        <v>43</v>
      </c>
    </row>
    <row r="63" spans="1:21" x14ac:dyDescent="0.45">
      <c r="A63">
        <v>57</v>
      </c>
      <c r="B63" t="str">
        <f t="shared" si="0"/>
        <v>MakeBuckets.dfy-4</v>
      </c>
      <c r="C63" t="s">
        <v>8</v>
      </c>
      <c r="D63">
        <v>4</v>
      </c>
      <c r="E63">
        <v>-1</v>
      </c>
      <c r="F63">
        <v>22.088200000000001</v>
      </c>
      <c r="G63">
        <v>0.69420000000000004</v>
      </c>
      <c r="H63">
        <v>22.085999999999999</v>
      </c>
      <c r="I63">
        <v>-1</v>
      </c>
      <c r="J63">
        <v>-1</v>
      </c>
      <c r="K63">
        <v>-1</v>
      </c>
      <c r="L63">
        <f t="shared" si="1"/>
        <v>0</v>
      </c>
      <c r="M63">
        <f t="shared" si="2"/>
        <v>0</v>
      </c>
      <c r="N63">
        <f t="shared" si="5"/>
        <v>0</v>
      </c>
      <c r="O63">
        <f t="shared" si="6"/>
        <v>0</v>
      </c>
      <c r="P63">
        <f t="shared" si="3"/>
        <v>41</v>
      </c>
      <c r="Q63">
        <f>VLOOKUP(C63,Locs!A:C,3,0)</f>
        <v>45</v>
      </c>
      <c r="R63">
        <f>VLOOKUP(C63,Locs!A:F,6,0)</f>
        <v>4</v>
      </c>
      <c r="S63">
        <f t="shared" si="4"/>
        <v>0</v>
      </c>
      <c r="T63" t="s">
        <v>687</v>
      </c>
      <c r="U63">
        <v>41</v>
      </c>
    </row>
    <row r="64" spans="1:21" x14ac:dyDescent="0.45">
      <c r="A64">
        <v>58</v>
      </c>
      <c r="B64" t="str">
        <f t="shared" si="0"/>
        <v>MakeBuckets.dfy-5</v>
      </c>
      <c r="C64" t="s">
        <v>8</v>
      </c>
      <c r="D64">
        <v>5</v>
      </c>
      <c r="E64">
        <v>-1</v>
      </c>
      <c r="F64">
        <v>11.5032</v>
      </c>
      <c r="G64">
        <v>0.58109999999999995</v>
      </c>
      <c r="H64">
        <v>11.5008</v>
      </c>
      <c r="I64">
        <v>-1</v>
      </c>
      <c r="J64">
        <v>-1</v>
      </c>
      <c r="K64">
        <v>-1</v>
      </c>
      <c r="L64">
        <f t="shared" si="1"/>
        <v>0</v>
      </c>
      <c r="M64">
        <f t="shared" si="2"/>
        <v>0</v>
      </c>
      <c r="N64">
        <f t="shared" si="5"/>
        <v>0</v>
      </c>
      <c r="O64">
        <f t="shared" si="6"/>
        <v>0</v>
      </c>
      <c r="P64">
        <f t="shared" si="3"/>
        <v>38</v>
      </c>
      <c r="Q64">
        <f>VLOOKUP(C64,Locs!A:C,3,0)</f>
        <v>45</v>
      </c>
      <c r="R64">
        <f>VLOOKUP(C64,Locs!A:F,6,0)</f>
        <v>4</v>
      </c>
      <c r="S64">
        <f t="shared" si="4"/>
        <v>0</v>
      </c>
      <c r="T64" t="s">
        <v>688</v>
      </c>
      <c r="U64">
        <v>38</v>
      </c>
    </row>
    <row r="65" spans="1:21" x14ac:dyDescent="0.45">
      <c r="A65">
        <v>59</v>
      </c>
      <c r="B65" t="str">
        <f t="shared" si="0"/>
        <v>MaxDistEqual.dfy-1</v>
      </c>
      <c r="C65" t="s">
        <v>304</v>
      </c>
      <c r="D65">
        <v>1</v>
      </c>
      <c r="E65">
        <v>0</v>
      </c>
      <c r="F65">
        <v>15.4755</v>
      </c>
      <c r="G65">
        <v>0.79720000000000002</v>
      </c>
      <c r="H65">
        <v>15.456099999999999</v>
      </c>
      <c r="I65">
        <v>0</v>
      </c>
      <c r="J65">
        <v>0</v>
      </c>
      <c r="K65">
        <v>0</v>
      </c>
      <c r="L65">
        <f t="shared" si="1"/>
        <v>0</v>
      </c>
      <c r="M65">
        <f t="shared" si="2"/>
        <v>0</v>
      </c>
      <c r="N65">
        <f t="shared" si="5"/>
        <v>0</v>
      </c>
      <c r="O65">
        <f t="shared" si="6"/>
        <v>0</v>
      </c>
      <c r="P65">
        <f t="shared" si="3"/>
        <v>36</v>
      </c>
      <c r="Q65">
        <f>VLOOKUP(C65,Locs!A:C,3,0)</f>
        <v>39</v>
      </c>
      <c r="R65">
        <f>VLOOKUP(C65,Locs!A:F,6,0)</f>
        <v>2</v>
      </c>
      <c r="S65">
        <f t="shared" si="4"/>
        <v>0</v>
      </c>
      <c r="T65" t="s">
        <v>361</v>
      </c>
      <c r="U65">
        <v>36</v>
      </c>
    </row>
    <row r="66" spans="1:21" x14ac:dyDescent="0.45">
      <c r="A66">
        <v>60</v>
      </c>
      <c r="B66" t="str">
        <f t="shared" si="0"/>
        <v>MaxDistEqual.dfy-2</v>
      </c>
      <c r="C66" t="s">
        <v>304</v>
      </c>
      <c r="D66">
        <v>2</v>
      </c>
      <c r="E66">
        <v>0</v>
      </c>
      <c r="F66">
        <v>10.449199999999999</v>
      </c>
      <c r="G66">
        <v>1.3529</v>
      </c>
      <c r="H66">
        <v>10.446899999999999</v>
      </c>
      <c r="I66">
        <v>0</v>
      </c>
      <c r="J66">
        <v>0</v>
      </c>
      <c r="K66">
        <v>0</v>
      </c>
      <c r="L66">
        <f t="shared" ref="L66:L129" si="7">COUNTIFS(C:C,C66,E:E,1)</f>
        <v>0</v>
      </c>
      <c r="M66">
        <f t="shared" ref="M66:M129" si="8">_xlfn.MINIFS(D:D,C:C,C66,E:E,1)</f>
        <v>0</v>
      </c>
      <c r="N66">
        <f t="shared" si="5"/>
        <v>0</v>
      </c>
      <c r="O66">
        <f t="shared" si="6"/>
        <v>0</v>
      </c>
      <c r="P66">
        <f t="shared" ref="P66:P129" si="9">VLOOKUP(LEFT(C66,LEN(C66)-4)&amp;"_"&amp;D66&amp;"_llm.dfy",T:U,2,0)</f>
        <v>35</v>
      </c>
      <c r="Q66">
        <f>VLOOKUP(C66,Locs!A:C,3,0)</f>
        <v>39</v>
      </c>
      <c r="R66">
        <f>VLOOKUP(C66,Locs!A:F,6,0)</f>
        <v>2</v>
      </c>
      <c r="S66">
        <f t="shared" ref="S66:S129" si="10">_xlfn.MINIFS(D:D,C:C,C66,E:E,1)</f>
        <v>0</v>
      </c>
      <c r="T66" t="s">
        <v>362</v>
      </c>
      <c r="U66">
        <v>35</v>
      </c>
    </row>
    <row r="67" spans="1:21" x14ac:dyDescent="0.45">
      <c r="A67">
        <v>61</v>
      </c>
      <c r="B67" t="str">
        <f t="shared" si="0"/>
        <v>MaxDistEqual.dfy-3</v>
      </c>
      <c r="C67" t="s">
        <v>304</v>
      </c>
      <c r="D67">
        <v>3</v>
      </c>
      <c r="E67">
        <v>0</v>
      </c>
      <c r="F67">
        <v>10.3507</v>
      </c>
      <c r="G67">
        <v>2.4516</v>
      </c>
      <c r="H67">
        <v>10.347899999999999</v>
      </c>
      <c r="I67">
        <v>0</v>
      </c>
      <c r="J67">
        <v>0</v>
      </c>
      <c r="K67">
        <v>0</v>
      </c>
      <c r="L67">
        <f t="shared" si="7"/>
        <v>0</v>
      </c>
      <c r="M67">
        <f t="shared" si="8"/>
        <v>0</v>
      </c>
      <c r="N67">
        <f t="shared" ref="N67:N130" si="11">CHOOSE(L67+1,0,2/3,1,1)</f>
        <v>0</v>
      </c>
      <c r="O67">
        <f t="shared" ref="O67:O130" si="12">IF(L67&gt;0,1,0)</f>
        <v>0</v>
      </c>
      <c r="P67">
        <f t="shared" si="9"/>
        <v>35</v>
      </c>
      <c r="Q67">
        <f>VLOOKUP(C67,Locs!A:C,3,0)</f>
        <v>39</v>
      </c>
      <c r="R67">
        <f>VLOOKUP(C67,Locs!A:F,6,0)</f>
        <v>2</v>
      </c>
      <c r="S67">
        <f t="shared" si="10"/>
        <v>0</v>
      </c>
      <c r="T67" t="s">
        <v>363</v>
      </c>
      <c r="U67">
        <v>35</v>
      </c>
    </row>
    <row r="68" spans="1:21" x14ac:dyDescent="0.45">
      <c r="A68">
        <v>62</v>
      </c>
      <c r="B68" t="str">
        <f t="shared" si="0"/>
        <v>MaxDistEqual.dfy-4</v>
      </c>
      <c r="C68" t="s">
        <v>304</v>
      </c>
      <c r="D68">
        <v>4</v>
      </c>
      <c r="E68">
        <v>0</v>
      </c>
      <c r="F68">
        <v>14.0892</v>
      </c>
      <c r="G68">
        <v>1.341</v>
      </c>
      <c r="H68">
        <v>14.0867</v>
      </c>
      <c r="I68">
        <v>0</v>
      </c>
      <c r="J68">
        <v>0</v>
      </c>
      <c r="K68">
        <v>0</v>
      </c>
      <c r="L68">
        <f t="shared" si="7"/>
        <v>0</v>
      </c>
      <c r="M68">
        <f t="shared" si="8"/>
        <v>0</v>
      </c>
      <c r="N68">
        <f t="shared" si="11"/>
        <v>0</v>
      </c>
      <c r="O68">
        <f t="shared" si="12"/>
        <v>0</v>
      </c>
      <c r="P68">
        <f t="shared" si="9"/>
        <v>36</v>
      </c>
      <c r="Q68">
        <f>VLOOKUP(C68,Locs!A:C,3,0)</f>
        <v>39</v>
      </c>
      <c r="R68">
        <f>VLOOKUP(C68,Locs!A:F,6,0)</f>
        <v>2</v>
      </c>
      <c r="S68">
        <f t="shared" si="10"/>
        <v>0</v>
      </c>
      <c r="T68" t="s">
        <v>771</v>
      </c>
      <c r="U68">
        <v>36</v>
      </c>
    </row>
    <row r="69" spans="1:21" x14ac:dyDescent="0.45">
      <c r="A69">
        <v>63</v>
      </c>
      <c r="B69" t="str">
        <f t="shared" si="0"/>
        <v>MaxDistEqual.dfy-5</v>
      </c>
      <c r="C69" t="s">
        <v>304</v>
      </c>
      <c r="D69">
        <v>5</v>
      </c>
      <c r="E69">
        <v>0</v>
      </c>
      <c r="F69">
        <v>9.9145000000000003</v>
      </c>
      <c r="G69">
        <v>1.2266999999999999</v>
      </c>
      <c r="H69">
        <v>9.9120000000000008</v>
      </c>
      <c r="I69">
        <v>0</v>
      </c>
      <c r="J69">
        <v>0</v>
      </c>
      <c r="K69">
        <v>0</v>
      </c>
      <c r="L69">
        <f t="shared" si="7"/>
        <v>0</v>
      </c>
      <c r="M69">
        <f t="shared" si="8"/>
        <v>0</v>
      </c>
      <c r="N69">
        <f t="shared" si="11"/>
        <v>0</v>
      </c>
      <c r="O69">
        <f t="shared" si="12"/>
        <v>0</v>
      </c>
      <c r="P69">
        <f t="shared" si="9"/>
        <v>36</v>
      </c>
      <c r="Q69">
        <f>VLOOKUP(C69,Locs!A:C,3,0)</f>
        <v>39</v>
      </c>
      <c r="R69">
        <f>VLOOKUP(C69,Locs!A:F,6,0)</f>
        <v>2</v>
      </c>
      <c r="S69">
        <f t="shared" si="10"/>
        <v>0</v>
      </c>
      <c r="T69" t="s">
        <v>902</v>
      </c>
      <c r="U69">
        <v>36</v>
      </c>
    </row>
    <row r="70" spans="1:21" x14ac:dyDescent="0.45">
      <c r="A70">
        <v>64</v>
      </c>
      <c r="B70" t="str">
        <f t="shared" si="0"/>
        <v>Merge.dfy-1</v>
      </c>
      <c r="C70" t="s">
        <v>200</v>
      </c>
      <c r="D70">
        <v>1</v>
      </c>
      <c r="E70">
        <v>-1</v>
      </c>
      <c r="F70">
        <v>23.808</v>
      </c>
      <c r="G70">
        <v>0.64690000000000003</v>
      </c>
      <c r="H70">
        <v>23.783899999999999</v>
      </c>
      <c r="I70">
        <v>-1</v>
      </c>
      <c r="J70">
        <v>-1</v>
      </c>
      <c r="K70">
        <v>-1</v>
      </c>
      <c r="L70">
        <f t="shared" si="7"/>
        <v>0</v>
      </c>
      <c r="M70">
        <f t="shared" si="8"/>
        <v>0</v>
      </c>
      <c r="N70">
        <f t="shared" si="11"/>
        <v>0</v>
      </c>
      <c r="O70">
        <f t="shared" si="12"/>
        <v>0</v>
      </c>
      <c r="P70">
        <f t="shared" si="9"/>
        <v>37</v>
      </c>
      <c r="Q70">
        <f>VLOOKUP(C70,Locs!A:C,3,0)</f>
        <v>42</v>
      </c>
      <c r="R70">
        <f>VLOOKUP(C70,Locs!A:F,6,0)</f>
        <v>6</v>
      </c>
      <c r="S70">
        <f t="shared" si="10"/>
        <v>0</v>
      </c>
      <c r="T70" t="s">
        <v>364</v>
      </c>
      <c r="U70">
        <v>37</v>
      </c>
    </row>
    <row r="71" spans="1:21" x14ac:dyDescent="0.45">
      <c r="A71">
        <v>65</v>
      </c>
      <c r="B71" t="str">
        <f t="shared" ref="B71:B134" si="13">C71&amp;"-"&amp;D71</f>
        <v>Merge.dfy-2</v>
      </c>
      <c r="C71" t="s">
        <v>200</v>
      </c>
      <c r="D71">
        <v>2</v>
      </c>
      <c r="E71">
        <v>-1</v>
      </c>
      <c r="F71">
        <v>14.1462</v>
      </c>
      <c r="G71">
        <v>0.62109999999999999</v>
      </c>
      <c r="H71">
        <v>14.1439</v>
      </c>
      <c r="I71">
        <v>-1</v>
      </c>
      <c r="J71">
        <v>-1</v>
      </c>
      <c r="K71">
        <v>-1</v>
      </c>
      <c r="L71">
        <f t="shared" si="7"/>
        <v>0</v>
      </c>
      <c r="M71">
        <f t="shared" si="8"/>
        <v>0</v>
      </c>
      <c r="N71">
        <f t="shared" si="11"/>
        <v>0</v>
      </c>
      <c r="O71">
        <f t="shared" si="12"/>
        <v>0</v>
      </c>
      <c r="P71">
        <f t="shared" si="9"/>
        <v>38</v>
      </c>
      <c r="Q71">
        <f>VLOOKUP(C71,Locs!A:C,3,0)</f>
        <v>42</v>
      </c>
      <c r="R71">
        <f>VLOOKUP(C71,Locs!A:F,6,0)</f>
        <v>6</v>
      </c>
      <c r="S71">
        <f t="shared" si="10"/>
        <v>0</v>
      </c>
      <c r="T71" t="s">
        <v>365</v>
      </c>
      <c r="U71">
        <v>38</v>
      </c>
    </row>
    <row r="72" spans="1:21" x14ac:dyDescent="0.45">
      <c r="A72">
        <v>66</v>
      </c>
      <c r="B72" t="str">
        <f t="shared" si="13"/>
        <v>Merge.dfy-3</v>
      </c>
      <c r="C72" t="s">
        <v>200</v>
      </c>
      <c r="D72">
        <v>3</v>
      </c>
      <c r="E72">
        <v>-1</v>
      </c>
      <c r="F72">
        <v>12.4076</v>
      </c>
      <c r="G72">
        <v>0.61409999999999998</v>
      </c>
      <c r="H72">
        <v>12.4054</v>
      </c>
      <c r="I72">
        <v>-1</v>
      </c>
      <c r="J72">
        <v>-1</v>
      </c>
      <c r="K72">
        <v>-1</v>
      </c>
      <c r="L72">
        <f t="shared" si="7"/>
        <v>0</v>
      </c>
      <c r="M72">
        <f t="shared" si="8"/>
        <v>0</v>
      </c>
      <c r="N72">
        <f t="shared" si="11"/>
        <v>0</v>
      </c>
      <c r="O72">
        <f t="shared" si="12"/>
        <v>0</v>
      </c>
      <c r="P72">
        <f t="shared" si="9"/>
        <v>37</v>
      </c>
      <c r="Q72">
        <f>VLOOKUP(C72,Locs!A:C,3,0)</f>
        <v>42</v>
      </c>
      <c r="R72">
        <f>VLOOKUP(C72,Locs!A:F,6,0)</f>
        <v>6</v>
      </c>
      <c r="S72">
        <f t="shared" si="10"/>
        <v>0</v>
      </c>
      <c r="T72" t="s">
        <v>366</v>
      </c>
      <c r="U72">
        <v>37</v>
      </c>
    </row>
    <row r="73" spans="1:21" x14ac:dyDescent="0.45">
      <c r="A73">
        <v>67</v>
      </c>
      <c r="B73" t="str">
        <f t="shared" si="13"/>
        <v>Merge.dfy-4</v>
      </c>
      <c r="C73" t="s">
        <v>200</v>
      </c>
      <c r="D73">
        <v>4</v>
      </c>
      <c r="E73">
        <v>-1</v>
      </c>
      <c r="F73">
        <v>11.810600000000001</v>
      </c>
      <c r="G73">
        <v>0.62509999999999999</v>
      </c>
      <c r="H73">
        <v>11.808299999999999</v>
      </c>
      <c r="I73">
        <v>-1</v>
      </c>
      <c r="J73">
        <v>-1</v>
      </c>
      <c r="K73">
        <v>-1</v>
      </c>
      <c r="L73">
        <f t="shared" si="7"/>
        <v>0</v>
      </c>
      <c r="M73">
        <f t="shared" si="8"/>
        <v>0</v>
      </c>
      <c r="N73">
        <f t="shared" si="11"/>
        <v>0</v>
      </c>
      <c r="O73">
        <f t="shared" si="12"/>
        <v>0</v>
      </c>
      <c r="P73">
        <f t="shared" si="9"/>
        <v>37</v>
      </c>
      <c r="Q73">
        <f>VLOOKUP(C73,Locs!A:C,3,0)</f>
        <v>42</v>
      </c>
      <c r="R73">
        <f>VLOOKUP(C73,Locs!A:F,6,0)</f>
        <v>6</v>
      </c>
      <c r="S73">
        <f t="shared" si="10"/>
        <v>0</v>
      </c>
      <c r="T73" t="s">
        <v>772</v>
      </c>
      <c r="U73">
        <v>37</v>
      </c>
    </row>
    <row r="74" spans="1:21" x14ac:dyDescent="0.45">
      <c r="A74">
        <v>68</v>
      </c>
      <c r="B74" t="str">
        <f t="shared" si="13"/>
        <v>Merge.dfy-5</v>
      </c>
      <c r="C74" t="s">
        <v>200</v>
      </c>
      <c r="D74">
        <v>5</v>
      </c>
      <c r="E74">
        <v>-1</v>
      </c>
      <c r="F74">
        <v>13.6797</v>
      </c>
      <c r="G74">
        <v>0.57750000000000001</v>
      </c>
      <c r="H74">
        <v>13.669499999999999</v>
      </c>
      <c r="I74">
        <v>-1</v>
      </c>
      <c r="J74">
        <v>-1</v>
      </c>
      <c r="K74">
        <v>-1</v>
      </c>
      <c r="L74">
        <f t="shared" si="7"/>
        <v>0</v>
      </c>
      <c r="M74">
        <f t="shared" si="8"/>
        <v>0</v>
      </c>
      <c r="N74">
        <f t="shared" si="11"/>
        <v>0</v>
      </c>
      <c r="O74">
        <f t="shared" si="12"/>
        <v>0</v>
      </c>
      <c r="P74">
        <f t="shared" si="9"/>
        <v>39</v>
      </c>
      <c r="Q74">
        <f>VLOOKUP(C74,Locs!A:C,3,0)</f>
        <v>42</v>
      </c>
      <c r="R74">
        <f>VLOOKUP(C74,Locs!A:F,6,0)</f>
        <v>6</v>
      </c>
      <c r="S74">
        <f t="shared" si="10"/>
        <v>0</v>
      </c>
      <c r="T74" t="s">
        <v>908</v>
      </c>
      <c r="U74">
        <v>39</v>
      </c>
    </row>
    <row r="75" spans="1:21" x14ac:dyDescent="0.45">
      <c r="A75">
        <v>69</v>
      </c>
      <c r="B75" t="str">
        <f t="shared" si="13"/>
        <v>Mode.dfy-1</v>
      </c>
      <c r="C75" t="s">
        <v>305</v>
      </c>
      <c r="D75">
        <v>1</v>
      </c>
      <c r="E75">
        <v>0</v>
      </c>
      <c r="F75">
        <v>6.0556999999999999</v>
      </c>
      <c r="G75">
        <v>1.2044999999999999</v>
      </c>
      <c r="H75">
        <v>6.0364000000000004</v>
      </c>
      <c r="I75">
        <v>0</v>
      </c>
      <c r="J75">
        <v>0</v>
      </c>
      <c r="K75">
        <v>0</v>
      </c>
      <c r="L75">
        <f t="shared" si="7"/>
        <v>0</v>
      </c>
      <c r="M75">
        <f t="shared" si="8"/>
        <v>0</v>
      </c>
      <c r="N75">
        <f t="shared" si="11"/>
        <v>0</v>
      </c>
      <c r="O75">
        <f t="shared" si="12"/>
        <v>0</v>
      </c>
      <c r="P75">
        <f t="shared" si="9"/>
        <v>31</v>
      </c>
      <c r="Q75">
        <f>VLOOKUP(C75,Locs!A:C,3,0)</f>
        <v>46</v>
      </c>
      <c r="R75">
        <f>VLOOKUP(C75,Locs!A:F,6,0)</f>
        <v>3</v>
      </c>
      <c r="S75">
        <f t="shared" si="10"/>
        <v>0</v>
      </c>
      <c r="T75" t="s">
        <v>367</v>
      </c>
      <c r="U75">
        <v>31</v>
      </c>
    </row>
    <row r="76" spans="1:21" x14ac:dyDescent="0.45">
      <c r="A76">
        <v>70</v>
      </c>
      <c r="B76" t="str">
        <f t="shared" si="13"/>
        <v>Mode.dfy-2</v>
      </c>
      <c r="C76" t="s">
        <v>305</v>
      </c>
      <c r="D76">
        <v>2</v>
      </c>
      <c r="E76">
        <v>0</v>
      </c>
      <c r="F76">
        <v>12.424200000000001</v>
      </c>
      <c r="G76">
        <v>1.6408</v>
      </c>
      <c r="H76">
        <v>12.421900000000001</v>
      </c>
      <c r="I76">
        <v>0</v>
      </c>
      <c r="J76">
        <v>0</v>
      </c>
      <c r="K76">
        <v>0</v>
      </c>
      <c r="L76">
        <f t="shared" si="7"/>
        <v>0</v>
      </c>
      <c r="M76">
        <f t="shared" si="8"/>
        <v>0</v>
      </c>
      <c r="N76">
        <f t="shared" si="11"/>
        <v>0</v>
      </c>
      <c r="O76">
        <f t="shared" si="12"/>
        <v>0</v>
      </c>
      <c r="P76">
        <f t="shared" si="9"/>
        <v>32</v>
      </c>
      <c r="Q76">
        <f>VLOOKUP(C76,Locs!A:C,3,0)</f>
        <v>46</v>
      </c>
      <c r="R76">
        <f>VLOOKUP(C76,Locs!A:F,6,0)</f>
        <v>3</v>
      </c>
      <c r="S76">
        <f t="shared" si="10"/>
        <v>0</v>
      </c>
      <c r="T76" t="s">
        <v>368</v>
      </c>
      <c r="U76">
        <v>32</v>
      </c>
    </row>
    <row r="77" spans="1:21" x14ac:dyDescent="0.45">
      <c r="A77">
        <v>71</v>
      </c>
      <c r="B77" t="str">
        <f t="shared" si="13"/>
        <v>Mode.dfy-3</v>
      </c>
      <c r="C77" t="s">
        <v>305</v>
      </c>
      <c r="D77">
        <v>3</v>
      </c>
      <c r="E77">
        <v>0</v>
      </c>
      <c r="F77">
        <v>8.8477999999999994</v>
      </c>
      <c r="G77">
        <v>1.1604000000000001</v>
      </c>
      <c r="H77">
        <v>8.8454999999999995</v>
      </c>
      <c r="I77">
        <v>0</v>
      </c>
      <c r="J77">
        <v>0</v>
      </c>
      <c r="K77">
        <v>0</v>
      </c>
      <c r="L77">
        <f t="shared" si="7"/>
        <v>0</v>
      </c>
      <c r="M77">
        <f t="shared" si="8"/>
        <v>0</v>
      </c>
      <c r="N77">
        <f t="shared" si="11"/>
        <v>0</v>
      </c>
      <c r="O77">
        <f t="shared" si="12"/>
        <v>0</v>
      </c>
      <c r="P77">
        <f t="shared" si="9"/>
        <v>31</v>
      </c>
      <c r="Q77">
        <f>VLOOKUP(C77,Locs!A:C,3,0)</f>
        <v>46</v>
      </c>
      <c r="R77">
        <f>VLOOKUP(C77,Locs!A:F,6,0)</f>
        <v>3</v>
      </c>
      <c r="S77">
        <f t="shared" si="10"/>
        <v>0</v>
      </c>
      <c r="T77" t="s">
        <v>369</v>
      </c>
      <c r="U77">
        <v>31</v>
      </c>
    </row>
    <row r="78" spans="1:21" x14ac:dyDescent="0.45">
      <c r="A78">
        <v>72</v>
      </c>
      <c r="B78" t="str">
        <f t="shared" si="13"/>
        <v>Mode.dfy-4</v>
      </c>
      <c r="C78" t="s">
        <v>305</v>
      </c>
      <c r="D78">
        <v>4</v>
      </c>
      <c r="E78">
        <v>-1</v>
      </c>
      <c r="F78">
        <v>18.2331</v>
      </c>
      <c r="G78">
        <v>0.58620000000000005</v>
      </c>
      <c r="H78">
        <v>18.230699999999999</v>
      </c>
      <c r="I78">
        <v>-1</v>
      </c>
      <c r="J78">
        <v>-1</v>
      </c>
      <c r="K78">
        <v>-1</v>
      </c>
      <c r="L78">
        <f t="shared" si="7"/>
        <v>0</v>
      </c>
      <c r="M78">
        <f t="shared" si="8"/>
        <v>0</v>
      </c>
      <c r="N78">
        <f t="shared" si="11"/>
        <v>0</v>
      </c>
      <c r="O78">
        <f t="shared" si="12"/>
        <v>0</v>
      </c>
      <c r="P78">
        <f t="shared" si="9"/>
        <v>39</v>
      </c>
      <c r="Q78">
        <f>VLOOKUP(C78,Locs!A:C,3,0)</f>
        <v>46</v>
      </c>
      <c r="R78">
        <f>VLOOKUP(C78,Locs!A:F,6,0)</f>
        <v>3</v>
      </c>
      <c r="S78">
        <f t="shared" si="10"/>
        <v>0</v>
      </c>
      <c r="T78" t="s">
        <v>690</v>
      </c>
      <c r="U78">
        <v>39</v>
      </c>
    </row>
    <row r="79" spans="1:21" x14ac:dyDescent="0.45">
      <c r="A79">
        <v>73</v>
      </c>
      <c r="B79" t="str">
        <f t="shared" si="13"/>
        <v>Mode.dfy-5</v>
      </c>
      <c r="C79" t="s">
        <v>305</v>
      </c>
      <c r="D79">
        <v>5</v>
      </c>
      <c r="E79">
        <v>0</v>
      </c>
      <c r="F79">
        <v>9.2988999999999997</v>
      </c>
      <c r="G79">
        <v>2.2402000000000002</v>
      </c>
      <c r="H79">
        <v>9.2965</v>
      </c>
      <c r="I79">
        <v>-1</v>
      </c>
      <c r="J79">
        <v>0</v>
      </c>
      <c r="K79">
        <v>0</v>
      </c>
      <c r="L79">
        <f t="shared" si="7"/>
        <v>0</v>
      </c>
      <c r="M79">
        <f t="shared" si="8"/>
        <v>0</v>
      </c>
      <c r="N79">
        <f t="shared" si="11"/>
        <v>0</v>
      </c>
      <c r="O79">
        <f t="shared" si="12"/>
        <v>0</v>
      </c>
      <c r="P79">
        <f t="shared" si="9"/>
        <v>38</v>
      </c>
      <c r="Q79">
        <f>VLOOKUP(C79,Locs!A:C,3,0)</f>
        <v>46</v>
      </c>
      <c r="R79">
        <f>VLOOKUP(C79,Locs!A:F,6,0)</f>
        <v>3</v>
      </c>
      <c r="S79">
        <f t="shared" si="10"/>
        <v>0</v>
      </c>
      <c r="T79" t="s">
        <v>691</v>
      </c>
      <c r="U79">
        <v>38</v>
      </c>
    </row>
    <row r="80" spans="1:21" x14ac:dyDescent="0.45">
      <c r="A80">
        <v>74</v>
      </c>
      <c r="B80" t="str">
        <f t="shared" si="13"/>
        <v>PartitionOddEven.dfy-1</v>
      </c>
      <c r="C80" t="s">
        <v>9</v>
      </c>
      <c r="D80">
        <v>1</v>
      </c>
      <c r="E80">
        <v>0</v>
      </c>
      <c r="F80">
        <v>10.4305</v>
      </c>
      <c r="G80">
        <v>2.2961</v>
      </c>
      <c r="H80">
        <v>10.41</v>
      </c>
      <c r="I80">
        <v>0</v>
      </c>
      <c r="J80">
        <v>0</v>
      </c>
      <c r="K80">
        <v>0</v>
      </c>
      <c r="L80">
        <f t="shared" si="7"/>
        <v>0</v>
      </c>
      <c r="M80">
        <f t="shared" si="8"/>
        <v>0</v>
      </c>
      <c r="N80">
        <f t="shared" si="11"/>
        <v>0</v>
      </c>
      <c r="O80">
        <f t="shared" si="12"/>
        <v>0</v>
      </c>
      <c r="P80">
        <f t="shared" si="9"/>
        <v>28</v>
      </c>
      <c r="Q80">
        <f>VLOOKUP(C80,Locs!A:C,3,0)</f>
        <v>30</v>
      </c>
      <c r="R80">
        <f>VLOOKUP(C80,Locs!A:F,6,0)</f>
        <v>1</v>
      </c>
      <c r="S80">
        <f t="shared" si="10"/>
        <v>0</v>
      </c>
      <c r="T80" t="s">
        <v>370</v>
      </c>
      <c r="U80">
        <v>28</v>
      </c>
    </row>
    <row r="81" spans="1:21" x14ac:dyDescent="0.45">
      <c r="A81">
        <v>75</v>
      </c>
      <c r="B81" t="str">
        <f t="shared" si="13"/>
        <v>PartitionOddEven.dfy-2</v>
      </c>
      <c r="C81" t="s">
        <v>9</v>
      </c>
      <c r="D81">
        <v>2</v>
      </c>
      <c r="E81">
        <v>0</v>
      </c>
      <c r="F81">
        <v>9.1174999999999997</v>
      </c>
      <c r="G81">
        <v>2.3176000000000001</v>
      </c>
      <c r="H81">
        <v>9.1151999999999997</v>
      </c>
      <c r="I81">
        <v>1</v>
      </c>
      <c r="J81">
        <v>0</v>
      </c>
      <c r="K81">
        <v>0</v>
      </c>
      <c r="L81">
        <f t="shared" si="7"/>
        <v>0</v>
      </c>
      <c r="M81">
        <f t="shared" si="8"/>
        <v>0</v>
      </c>
      <c r="N81">
        <f t="shared" si="11"/>
        <v>0</v>
      </c>
      <c r="O81">
        <f t="shared" si="12"/>
        <v>0</v>
      </c>
      <c r="P81">
        <f t="shared" si="9"/>
        <v>28</v>
      </c>
      <c r="Q81">
        <f>VLOOKUP(C81,Locs!A:C,3,0)</f>
        <v>30</v>
      </c>
      <c r="R81">
        <f>VLOOKUP(C81,Locs!A:F,6,0)</f>
        <v>1</v>
      </c>
      <c r="S81">
        <f t="shared" si="10"/>
        <v>0</v>
      </c>
      <c r="T81" t="s">
        <v>371</v>
      </c>
      <c r="U81">
        <v>28</v>
      </c>
    </row>
    <row r="82" spans="1:21" x14ac:dyDescent="0.45">
      <c r="A82">
        <v>76</v>
      </c>
      <c r="B82" t="str">
        <f t="shared" si="13"/>
        <v>PartitionOddEven.dfy-3</v>
      </c>
      <c r="C82" t="s">
        <v>9</v>
      </c>
      <c r="D82">
        <v>3</v>
      </c>
      <c r="E82">
        <v>0</v>
      </c>
      <c r="F82">
        <v>16.1706</v>
      </c>
      <c r="G82">
        <v>2.2477999999999998</v>
      </c>
      <c r="H82">
        <v>16.167999999999999</v>
      </c>
      <c r="I82">
        <v>1</v>
      </c>
      <c r="J82">
        <v>0</v>
      </c>
      <c r="K82">
        <v>0</v>
      </c>
      <c r="L82">
        <f t="shared" si="7"/>
        <v>0</v>
      </c>
      <c r="M82">
        <f t="shared" si="8"/>
        <v>0</v>
      </c>
      <c r="N82">
        <f t="shared" si="11"/>
        <v>0</v>
      </c>
      <c r="O82">
        <f t="shared" si="12"/>
        <v>0</v>
      </c>
      <c r="P82">
        <f t="shared" si="9"/>
        <v>27</v>
      </c>
      <c r="Q82">
        <f>VLOOKUP(C82,Locs!A:C,3,0)</f>
        <v>30</v>
      </c>
      <c r="R82">
        <f>VLOOKUP(C82,Locs!A:F,6,0)</f>
        <v>1</v>
      </c>
      <c r="S82">
        <f t="shared" si="10"/>
        <v>0</v>
      </c>
      <c r="T82" t="s">
        <v>372</v>
      </c>
      <c r="U82">
        <v>27</v>
      </c>
    </row>
    <row r="83" spans="1:21" x14ac:dyDescent="0.45">
      <c r="A83">
        <v>77</v>
      </c>
      <c r="B83" t="str">
        <f t="shared" si="13"/>
        <v>PartitionOddEven.dfy-4</v>
      </c>
      <c r="C83" t="s">
        <v>9</v>
      </c>
      <c r="D83">
        <v>4</v>
      </c>
      <c r="E83">
        <v>0</v>
      </c>
      <c r="F83">
        <v>18.0379</v>
      </c>
      <c r="G83">
        <v>2.29</v>
      </c>
      <c r="H83">
        <v>18.035299999999999</v>
      </c>
      <c r="I83">
        <v>0</v>
      </c>
      <c r="J83">
        <v>0</v>
      </c>
      <c r="K83">
        <v>0</v>
      </c>
      <c r="L83">
        <f t="shared" si="7"/>
        <v>0</v>
      </c>
      <c r="M83">
        <f t="shared" si="8"/>
        <v>0</v>
      </c>
      <c r="N83">
        <f t="shared" si="11"/>
        <v>0</v>
      </c>
      <c r="O83">
        <f t="shared" si="12"/>
        <v>0</v>
      </c>
      <c r="P83">
        <f t="shared" si="9"/>
        <v>29</v>
      </c>
      <c r="Q83">
        <f>VLOOKUP(C83,Locs!A:C,3,0)</f>
        <v>30</v>
      </c>
      <c r="R83">
        <f>VLOOKUP(C83,Locs!A:F,6,0)</f>
        <v>1</v>
      </c>
      <c r="S83">
        <f t="shared" si="10"/>
        <v>0</v>
      </c>
      <c r="T83" t="s">
        <v>1123</v>
      </c>
      <c r="U83">
        <v>29</v>
      </c>
    </row>
    <row r="84" spans="1:21" x14ac:dyDescent="0.45">
      <c r="A84">
        <v>78</v>
      </c>
      <c r="B84" t="str">
        <f t="shared" si="13"/>
        <v>PartitionOddEven.dfy-5</v>
      </c>
      <c r="C84" t="s">
        <v>9</v>
      </c>
      <c r="D84">
        <v>5</v>
      </c>
      <c r="E84">
        <v>0</v>
      </c>
      <c r="F84">
        <v>11.9801</v>
      </c>
      <c r="G84">
        <v>2.2822</v>
      </c>
      <c r="H84">
        <v>11.9777</v>
      </c>
      <c r="I84">
        <v>0</v>
      </c>
      <c r="J84">
        <v>0</v>
      </c>
      <c r="K84">
        <v>0</v>
      </c>
      <c r="L84">
        <f t="shared" si="7"/>
        <v>0</v>
      </c>
      <c r="M84">
        <f t="shared" si="8"/>
        <v>0</v>
      </c>
      <c r="N84">
        <f t="shared" si="11"/>
        <v>0</v>
      </c>
      <c r="O84">
        <f t="shared" si="12"/>
        <v>0</v>
      </c>
      <c r="P84">
        <f t="shared" si="9"/>
        <v>28</v>
      </c>
      <c r="Q84">
        <f>VLOOKUP(C84,Locs!A:C,3,0)</f>
        <v>30</v>
      </c>
      <c r="R84">
        <f>VLOOKUP(C84,Locs!A:F,6,0)</f>
        <v>1</v>
      </c>
      <c r="S84">
        <f t="shared" si="10"/>
        <v>0</v>
      </c>
      <c r="T84" t="s">
        <v>1124</v>
      </c>
      <c r="U84">
        <v>28</v>
      </c>
    </row>
    <row r="85" spans="1:21" x14ac:dyDescent="0.45">
      <c r="A85">
        <v>79</v>
      </c>
      <c r="B85" t="str">
        <f t="shared" si="13"/>
        <v>PrimeFactors.dfy-1</v>
      </c>
      <c r="C85" t="s">
        <v>306</v>
      </c>
      <c r="D85">
        <v>1</v>
      </c>
      <c r="E85">
        <v>0</v>
      </c>
      <c r="F85">
        <v>12.681900000000001</v>
      </c>
      <c r="G85">
        <v>3.7141999999999999</v>
      </c>
      <c r="H85">
        <v>12.662100000000001</v>
      </c>
      <c r="I85">
        <v>-1</v>
      </c>
      <c r="J85">
        <v>0</v>
      </c>
      <c r="K85">
        <v>0</v>
      </c>
      <c r="L85">
        <f t="shared" si="7"/>
        <v>0</v>
      </c>
      <c r="M85">
        <f t="shared" si="8"/>
        <v>0</v>
      </c>
      <c r="N85">
        <f t="shared" si="11"/>
        <v>0</v>
      </c>
      <c r="O85">
        <f t="shared" si="12"/>
        <v>0</v>
      </c>
      <c r="P85">
        <f t="shared" si="9"/>
        <v>37</v>
      </c>
      <c r="Q85">
        <f>VLOOKUP(C85,Locs!A:C,3,0)</f>
        <v>227</v>
      </c>
      <c r="R85">
        <f>VLOOKUP(C85,Locs!A:F,6,0)</f>
        <v>17</v>
      </c>
      <c r="S85">
        <f t="shared" si="10"/>
        <v>0</v>
      </c>
      <c r="T85" t="s">
        <v>373</v>
      </c>
      <c r="U85">
        <v>37</v>
      </c>
    </row>
    <row r="86" spans="1:21" x14ac:dyDescent="0.45">
      <c r="A86">
        <v>80</v>
      </c>
      <c r="B86" t="str">
        <f t="shared" si="13"/>
        <v>PrimeFactors.dfy-2</v>
      </c>
      <c r="C86" t="s">
        <v>306</v>
      </c>
      <c r="D86">
        <v>2</v>
      </c>
      <c r="E86">
        <v>-1</v>
      </c>
      <c r="F86">
        <v>8.6859000000000002</v>
      </c>
      <c r="G86">
        <v>0.56230000000000002</v>
      </c>
      <c r="H86">
        <v>8.6835000000000004</v>
      </c>
      <c r="I86">
        <v>-1</v>
      </c>
      <c r="J86">
        <v>-1</v>
      </c>
      <c r="K86">
        <v>-1</v>
      </c>
      <c r="L86">
        <f t="shared" si="7"/>
        <v>0</v>
      </c>
      <c r="M86">
        <f t="shared" si="8"/>
        <v>0</v>
      </c>
      <c r="N86">
        <f t="shared" si="11"/>
        <v>0</v>
      </c>
      <c r="O86">
        <f t="shared" si="12"/>
        <v>0</v>
      </c>
      <c r="P86">
        <f t="shared" si="9"/>
        <v>31</v>
      </c>
      <c r="Q86">
        <f>VLOOKUP(C86,Locs!A:C,3,0)</f>
        <v>227</v>
      </c>
      <c r="R86">
        <f>VLOOKUP(C86,Locs!A:F,6,0)</f>
        <v>17</v>
      </c>
      <c r="S86">
        <f t="shared" si="10"/>
        <v>0</v>
      </c>
      <c r="T86" t="s">
        <v>374</v>
      </c>
      <c r="U86">
        <v>31</v>
      </c>
    </row>
    <row r="87" spans="1:21" x14ac:dyDescent="0.45">
      <c r="A87">
        <v>81</v>
      </c>
      <c r="B87" t="str">
        <f t="shared" si="13"/>
        <v>PrimeFactors.dfy-3</v>
      </c>
      <c r="C87" t="s">
        <v>306</v>
      </c>
      <c r="D87">
        <v>3</v>
      </c>
      <c r="E87">
        <v>0</v>
      </c>
      <c r="F87">
        <v>11.8043</v>
      </c>
      <c r="G87">
        <v>62.580300000000001</v>
      </c>
      <c r="H87">
        <v>11.8017</v>
      </c>
      <c r="I87">
        <v>-1</v>
      </c>
      <c r="J87">
        <v>0</v>
      </c>
      <c r="K87">
        <v>0</v>
      </c>
      <c r="L87">
        <f t="shared" si="7"/>
        <v>0</v>
      </c>
      <c r="M87">
        <f t="shared" si="8"/>
        <v>0</v>
      </c>
      <c r="N87">
        <f t="shared" si="11"/>
        <v>0</v>
      </c>
      <c r="O87">
        <f t="shared" si="12"/>
        <v>0</v>
      </c>
      <c r="P87">
        <f t="shared" si="9"/>
        <v>49</v>
      </c>
      <c r="Q87">
        <f>VLOOKUP(C87,Locs!A:C,3,0)</f>
        <v>227</v>
      </c>
      <c r="R87">
        <f>VLOOKUP(C87,Locs!A:F,6,0)</f>
        <v>17</v>
      </c>
      <c r="S87">
        <f t="shared" si="10"/>
        <v>0</v>
      </c>
      <c r="T87" t="s">
        <v>375</v>
      </c>
      <c r="U87">
        <v>49</v>
      </c>
    </row>
    <row r="88" spans="1:21" x14ac:dyDescent="0.45">
      <c r="A88">
        <v>82</v>
      </c>
      <c r="B88" t="str">
        <f t="shared" si="13"/>
        <v>PrimeFactors.dfy-4</v>
      </c>
      <c r="C88" t="s">
        <v>306</v>
      </c>
      <c r="D88">
        <v>4</v>
      </c>
      <c r="E88">
        <v>0</v>
      </c>
      <c r="F88">
        <v>15.5808</v>
      </c>
      <c r="G88">
        <v>3.7513999999999998</v>
      </c>
      <c r="H88">
        <v>15.578099999999999</v>
      </c>
      <c r="I88">
        <v>-1</v>
      </c>
      <c r="J88">
        <v>0</v>
      </c>
      <c r="K88">
        <v>0</v>
      </c>
      <c r="L88">
        <f t="shared" si="7"/>
        <v>0</v>
      </c>
      <c r="M88">
        <f t="shared" si="8"/>
        <v>0</v>
      </c>
      <c r="N88">
        <f t="shared" si="11"/>
        <v>0</v>
      </c>
      <c r="O88">
        <f t="shared" si="12"/>
        <v>0</v>
      </c>
      <c r="P88">
        <f t="shared" si="9"/>
        <v>33</v>
      </c>
      <c r="Q88">
        <f>VLOOKUP(C88,Locs!A:C,3,0)</f>
        <v>227</v>
      </c>
      <c r="R88">
        <f>VLOOKUP(C88,Locs!A:F,6,0)</f>
        <v>17</v>
      </c>
      <c r="S88">
        <f t="shared" si="10"/>
        <v>0</v>
      </c>
      <c r="T88" t="s">
        <v>707</v>
      </c>
      <c r="U88">
        <v>33</v>
      </c>
    </row>
    <row r="89" spans="1:21" x14ac:dyDescent="0.45">
      <c r="A89">
        <v>83</v>
      </c>
      <c r="B89" t="str">
        <f t="shared" si="13"/>
        <v>PrimeFactors.dfy-5</v>
      </c>
      <c r="C89" t="s">
        <v>306</v>
      </c>
      <c r="D89">
        <v>5</v>
      </c>
      <c r="E89">
        <v>0</v>
      </c>
      <c r="F89">
        <v>17.9511</v>
      </c>
      <c r="G89">
        <v>3.6766000000000001</v>
      </c>
      <c r="H89">
        <v>17.948499999999999</v>
      </c>
      <c r="I89">
        <v>-1</v>
      </c>
      <c r="J89">
        <v>0</v>
      </c>
      <c r="K89">
        <v>0</v>
      </c>
      <c r="L89">
        <f t="shared" si="7"/>
        <v>0</v>
      </c>
      <c r="M89">
        <f t="shared" si="8"/>
        <v>0</v>
      </c>
      <c r="N89">
        <f t="shared" si="11"/>
        <v>0</v>
      </c>
      <c r="O89">
        <f t="shared" si="12"/>
        <v>0</v>
      </c>
      <c r="P89">
        <f t="shared" si="9"/>
        <v>38</v>
      </c>
      <c r="Q89">
        <f>VLOOKUP(C89,Locs!A:C,3,0)</f>
        <v>227</v>
      </c>
      <c r="R89">
        <f>VLOOKUP(C89,Locs!A:F,6,0)</f>
        <v>17</v>
      </c>
      <c r="S89">
        <f t="shared" si="10"/>
        <v>0</v>
      </c>
      <c r="T89" t="s">
        <v>708</v>
      </c>
      <c r="U89">
        <v>38</v>
      </c>
    </row>
    <row r="90" spans="1:21" x14ac:dyDescent="0.45">
      <c r="A90">
        <v>84</v>
      </c>
      <c r="B90" t="str">
        <f t="shared" si="13"/>
        <v>RawSort.dfy-1</v>
      </c>
      <c r="C90" t="s">
        <v>307</v>
      </c>
      <c r="D90">
        <v>1</v>
      </c>
      <c r="E90">
        <v>0</v>
      </c>
      <c r="F90">
        <v>17.819800000000001</v>
      </c>
      <c r="G90">
        <v>1.6761999999999999</v>
      </c>
      <c r="H90">
        <v>17.7959</v>
      </c>
      <c r="I90">
        <v>-1</v>
      </c>
      <c r="J90">
        <v>0</v>
      </c>
      <c r="K90">
        <v>0</v>
      </c>
      <c r="L90">
        <f t="shared" si="7"/>
        <v>0</v>
      </c>
      <c r="M90">
        <f t="shared" si="8"/>
        <v>0</v>
      </c>
      <c r="N90">
        <f t="shared" si="11"/>
        <v>0</v>
      </c>
      <c r="O90">
        <f t="shared" si="12"/>
        <v>0</v>
      </c>
      <c r="P90">
        <f t="shared" si="9"/>
        <v>27</v>
      </c>
      <c r="Q90">
        <f>VLOOKUP(C90,Locs!A:C,3,0)</f>
        <v>48</v>
      </c>
      <c r="R90">
        <f>VLOOKUP(C90,Locs!A:F,6,0)</f>
        <v>9</v>
      </c>
      <c r="S90">
        <f t="shared" si="10"/>
        <v>0</v>
      </c>
      <c r="T90" t="s">
        <v>376</v>
      </c>
      <c r="U90">
        <v>27</v>
      </c>
    </row>
    <row r="91" spans="1:21" x14ac:dyDescent="0.45">
      <c r="A91">
        <v>85</v>
      </c>
      <c r="B91" t="str">
        <f t="shared" si="13"/>
        <v>RawSort.dfy-2</v>
      </c>
      <c r="C91" t="s">
        <v>307</v>
      </c>
      <c r="D91">
        <v>2</v>
      </c>
      <c r="E91">
        <v>-1</v>
      </c>
      <c r="F91">
        <v>8.2873999999999999</v>
      </c>
      <c r="G91">
        <v>0.3901</v>
      </c>
      <c r="H91">
        <v>8.2859999999999996</v>
      </c>
      <c r="I91">
        <v>-1</v>
      </c>
      <c r="J91">
        <v>-1</v>
      </c>
      <c r="K91">
        <v>-1</v>
      </c>
      <c r="L91">
        <f t="shared" si="7"/>
        <v>0</v>
      </c>
      <c r="M91">
        <f t="shared" si="8"/>
        <v>0</v>
      </c>
      <c r="N91">
        <f t="shared" si="11"/>
        <v>0</v>
      </c>
      <c r="O91">
        <f t="shared" si="12"/>
        <v>0</v>
      </c>
      <c r="P91">
        <f t="shared" si="9"/>
        <v>29</v>
      </c>
      <c r="Q91">
        <f>VLOOKUP(C91,Locs!A:C,3,0)</f>
        <v>48</v>
      </c>
      <c r="R91">
        <f>VLOOKUP(C91,Locs!A:F,6,0)</f>
        <v>9</v>
      </c>
      <c r="S91">
        <f t="shared" si="10"/>
        <v>0</v>
      </c>
      <c r="T91" t="s">
        <v>377</v>
      </c>
      <c r="U91">
        <v>29</v>
      </c>
    </row>
    <row r="92" spans="1:21" x14ac:dyDescent="0.45">
      <c r="A92">
        <v>86</v>
      </c>
      <c r="B92" t="str">
        <f t="shared" si="13"/>
        <v>RawSort.dfy-3</v>
      </c>
      <c r="C92" t="s">
        <v>307</v>
      </c>
      <c r="D92">
        <v>3</v>
      </c>
      <c r="E92">
        <v>0</v>
      </c>
      <c r="F92">
        <v>6.3009000000000004</v>
      </c>
      <c r="G92">
        <v>2.2505999999999999</v>
      </c>
      <c r="H92">
        <v>6.2991000000000001</v>
      </c>
      <c r="I92">
        <v>-1</v>
      </c>
      <c r="J92">
        <v>0</v>
      </c>
      <c r="K92">
        <v>0</v>
      </c>
      <c r="L92">
        <f t="shared" si="7"/>
        <v>0</v>
      </c>
      <c r="M92">
        <f t="shared" si="8"/>
        <v>0</v>
      </c>
      <c r="N92">
        <f t="shared" si="11"/>
        <v>0</v>
      </c>
      <c r="O92">
        <f t="shared" si="12"/>
        <v>0</v>
      </c>
      <c r="P92">
        <f t="shared" si="9"/>
        <v>23</v>
      </c>
      <c r="Q92">
        <f>VLOOKUP(C92,Locs!A:C,3,0)</f>
        <v>48</v>
      </c>
      <c r="R92">
        <f>VLOOKUP(C92,Locs!A:F,6,0)</f>
        <v>9</v>
      </c>
      <c r="S92">
        <f t="shared" si="10"/>
        <v>0</v>
      </c>
      <c r="T92" t="s">
        <v>378</v>
      </c>
      <c r="U92">
        <v>23</v>
      </c>
    </row>
    <row r="93" spans="1:21" x14ac:dyDescent="0.45">
      <c r="A93">
        <v>87</v>
      </c>
      <c r="B93" t="str">
        <f t="shared" si="13"/>
        <v>RawSort.dfy-4</v>
      </c>
      <c r="C93" t="s">
        <v>307</v>
      </c>
      <c r="D93">
        <v>4</v>
      </c>
      <c r="E93">
        <v>0</v>
      </c>
      <c r="F93">
        <v>6.0289999999999999</v>
      </c>
      <c r="G93">
        <v>1.4576</v>
      </c>
      <c r="H93">
        <v>6.0265000000000004</v>
      </c>
      <c r="I93">
        <v>-1</v>
      </c>
      <c r="J93">
        <v>0</v>
      </c>
      <c r="K93">
        <v>0</v>
      </c>
      <c r="L93">
        <f t="shared" si="7"/>
        <v>0</v>
      </c>
      <c r="M93">
        <f t="shared" si="8"/>
        <v>0</v>
      </c>
      <c r="N93">
        <f t="shared" si="11"/>
        <v>0</v>
      </c>
      <c r="O93">
        <f t="shared" si="12"/>
        <v>0</v>
      </c>
      <c r="P93">
        <f t="shared" si="9"/>
        <v>23</v>
      </c>
      <c r="Q93">
        <f>VLOOKUP(C93,Locs!A:C,3,0)</f>
        <v>48</v>
      </c>
      <c r="R93">
        <f>VLOOKUP(C93,Locs!A:F,6,0)</f>
        <v>9</v>
      </c>
      <c r="S93">
        <f t="shared" si="10"/>
        <v>0</v>
      </c>
      <c r="T93" t="s">
        <v>714</v>
      </c>
      <c r="U93">
        <v>23</v>
      </c>
    </row>
    <row r="94" spans="1:21" x14ac:dyDescent="0.45">
      <c r="A94">
        <v>88</v>
      </c>
      <c r="B94" t="str">
        <f t="shared" si="13"/>
        <v>RawSort.dfy-5</v>
      </c>
      <c r="C94" t="s">
        <v>307</v>
      </c>
      <c r="D94">
        <v>5</v>
      </c>
      <c r="E94">
        <v>0</v>
      </c>
      <c r="F94">
        <v>8.0021000000000004</v>
      </c>
      <c r="G94">
        <v>2.2860999999999998</v>
      </c>
      <c r="H94">
        <v>7.9984999999999999</v>
      </c>
      <c r="I94">
        <v>-1</v>
      </c>
      <c r="J94">
        <v>0</v>
      </c>
      <c r="K94">
        <v>0</v>
      </c>
      <c r="L94">
        <f t="shared" si="7"/>
        <v>0</v>
      </c>
      <c r="M94">
        <f t="shared" si="8"/>
        <v>0</v>
      </c>
      <c r="N94">
        <f t="shared" si="11"/>
        <v>0</v>
      </c>
      <c r="O94">
        <f t="shared" si="12"/>
        <v>0</v>
      </c>
      <c r="P94">
        <f t="shared" si="9"/>
        <v>22</v>
      </c>
      <c r="Q94">
        <f>VLOOKUP(C94,Locs!A:C,3,0)</f>
        <v>48</v>
      </c>
      <c r="R94">
        <f>VLOOKUP(C94,Locs!A:F,6,0)</f>
        <v>9</v>
      </c>
      <c r="S94">
        <f t="shared" si="10"/>
        <v>0</v>
      </c>
      <c r="T94" t="s">
        <v>715</v>
      </c>
      <c r="U94">
        <v>22</v>
      </c>
    </row>
    <row r="95" spans="1:21" x14ac:dyDescent="0.45">
      <c r="A95">
        <v>89</v>
      </c>
      <c r="B95" t="str">
        <f t="shared" si="13"/>
        <v>Recaman.dfy-1</v>
      </c>
      <c r="C95" t="s">
        <v>308</v>
      </c>
      <c r="D95">
        <v>1</v>
      </c>
      <c r="E95">
        <v>0</v>
      </c>
      <c r="F95">
        <v>18.8963</v>
      </c>
      <c r="G95">
        <v>2.2578999999999998</v>
      </c>
      <c r="H95">
        <v>18.874099999999999</v>
      </c>
      <c r="I95">
        <v>-1</v>
      </c>
      <c r="J95">
        <v>0</v>
      </c>
      <c r="K95">
        <v>0</v>
      </c>
      <c r="L95">
        <f t="shared" si="7"/>
        <v>0</v>
      </c>
      <c r="M95">
        <f t="shared" si="8"/>
        <v>0</v>
      </c>
      <c r="N95">
        <f t="shared" si="11"/>
        <v>0</v>
      </c>
      <c r="O95">
        <f t="shared" si="12"/>
        <v>0</v>
      </c>
      <c r="P95">
        <f t="shared" si="9"/>
        <v>72</v>
      </c>
      <c r="Q95">
        <f>VLOOKUP(C95,Locs!A:C,3,0)</f>
        <v>57</v>
      </c>
      <c r="R95">
        <f>VLOOKUP(C95,Locs!A:F,6,0)</f>
        <v>0</v>
      </c>
      <c r="S95">
        <f t="shared" si="10"/>
        <v>0</v>
      </c>
      <c r="T95" t="s">
        <v>379</v>
      </c>
      <c r="U95">
        <v>72</v>
      </c>
    </row>
    <row r="96" spans="1:21" x14ac:dyDescent="0.45">
      <c r="A96">
        <v>90</v>
      </c>
      <c r="B96" t="str">
        <f t="shared" si="13"/>
        <v>Recaman.dfy-2</v>
      </c>
      <c r="C96" t="s">
        <v>308</v>
      </c>
      <c r="D96">
        <v>2</v>
      </c>
      <c r="E96">
        <v>0</v>
      </c>
      <c r="F96">
        <v>23.699000000000002</v>
      </c>
      <c r="G96">
        <v>2.2972000000000001</v>
      </c>
      <c r="H96">
        <v>23.6965</v>
      </c>
      <c r="I96">
        <v>0</v>
      </c>
      <c r="J96">
        <v>0</v>
      </c>
      <c r="K96">
        <v>0</v>
      </c>
      <c r="L96">
        <f t="shared" si="7"/>
        <v>0</v>
      </c>
      <c r="M96">
        <f t="shared" si="8"/>
        <v>0</v>
      </c>
      <c r="N96">
        <f t="shared" si="11"/>
        <v>0</v>
      </c>
      <c r="O96">
        <f t="shared" si="12"/>
        <v>0</v>
      </c>
      <c r="P96">
        <f t="shared" si="9"/>
        <v>57</v>
      </c>
      <c r="Q96">
        <f>VLOOKUP(C96,Locs!A:C,3,0)</f>
        <v>57</v>
      </c>
      <c r="R96">
        <f>VLOOKUP(C96,Locs!A:F,6,0)</f>
        <v>0</v>
      </c>
      <c r="S96">
        <f t="shared" si="10"/>
        <v>0</v>
      </c>
      <c r="T96" t="s">
        <v>380</v>
      </c>
      <c r="U96">
        <v>57</v>
      </c>
    </row>
    <row r="97" spans="1:21" x14ac:dyDescent="0.45">
      <c r="A97">
        <v>91</v>
      </c>
      <c r="B97" t="str">
        <f t="shared" si="13"/>
        <v>Recaman.dfy-3</v>
      </c>
      <c r="C97" t="s">
        <v>308</v>
      </c>
      <c r="D97">
        <v>3</v>
      </c>
      <c r="E97">
        <v>0</v>
      </c>
      <c r="F97">
        <v>22.133900000000001</v>
      </c>
      <c r="G97">
        <v>2.2805</v>
      </c>
      <c r="H97">
        <v>22.131499999999999</v>
      </c>
      <c r="I97">
        <v>-1</v>
      </c>
      <c r="J97">
        <v>0</v>
      </c>
      <c r="K97">
        <v>0</v>
      </c>
      <c r="L97">
        <f t="shared" si="7"/>
        <v>0</v>
      </c>
      <c r="M97">
        <f t="shared" si="8"/>
        <v>0</v>
      </c>
      <c r="N97">
        <f t="shared" si="11"/>
        <v>0</v>
      </c>
      <c r="O97">
        <f t="shared" si="12"/>
        <v>0</v>
      </c>
      <c r="P97">
        <f t="shared" si="9"/>
        <v>58</v>
      </c>
      <c r="Q97">
        <f>VLOOKUP(C97,Locs!A:C,3,0)</f>
        <v>57</v>
      </c>
      <c r="R97">
        <f>VLOOKUP(C97,Locs!A:F,6,0)</f>
        <v>0</v>
      </c>
      <c r="S97">
        <f t="shared" si="10"/>
        <v>0</v>
      </c>
      <c r="T97" t="s">
        <v>381</v>
      </c>
      <c r="U97">
        <v>58</v>
      </c>
    </row>
    <row r="98" spans="1:21" x14ac:dyDescent="0.45">
      <c r="A98">
        <v>92</v>
      </c>
      <c r="B98" t="str">
        <f t="shared" si="13"/>
        <v>Recaman.dfy-4</v>
      </c>
      <c r="C98" t="s">
        <v>308</v>
      </c>
      <c r="D98">
        <v>4</v>
      </c>
      <c r="E98">
        <v>0</v>
      </c>
      <c r="F98">
        <v>26.7851</v>
      </c>
      <c r="G98">
        <v>2.2768999999999999</v>
      </c>
      <c r="H98">
        <v>26.7805</v>
      </c>
      <c r="I98">
        <v>0</v>
      </c>
      <c r="J98">
        <v>0</v>
      </c>
      <c r="K98">
        <v>0</v>
      </c>
      <c r="L98">
        <f t="shared" si="7"/>
        <v>0</v>
      </c>
      <c r="M98">
        <f t="shared" si="8"/>
        <v>0</v>
      </c>
      <c r="N98">
        <f t="shared" si="11"/>
        <v>0</v>
      </c>
      <c r="O98">
        <f t="shared" si="12"/>
        <v>0</v>
      </c>
      <c r="P98">
        <f t="shared" si="9"/>
        <v>55</v>
      </c>
      <c r="Q98">
        <f>VLOOKUP(C98,Locs!A:C,3,0)</f>
        <v>57</v>
      </c>
      <c r="R98">
        <f>VLOOKUP(C98,Locs!A:F,6,0)</f>
        <v>0</v>
      </c>
      <c r="S98">
        <f t="shared" si="10"/>
        <v>0</v>
      </c>
      <c r="T98" t="s">
        <v>720</v>
      </c>
      <c r="U98">
        <v>55</v>
      </c>
    </row>
    <row r="99" spans="1:21" x14ac:dyDescent="0.45">
      <c r="A99">
        <v>93</v>
      </c>
      <c r="B99" t="str">
        <f t="shared" si="13"/>
        <v>Recaman.dfy-5</v>
      </c>
      <c r="C99" t="s">
        <v>308</v>
      </c>
      <c r="D99">
        <v>5</v>
      </c>
      <c r="E99">
        <v>-1</v>
      </c>
      <c r="F99">
        <v>23.422999999999998</v>
      </c>
      <c r="G99">
        <v>0.75270000000000004</v>
      </c>
      <c r="H99">
        <v>23.419899999999998</v>
      </c>
      <c r="I99">
        <v>-1</v>
      </c>
      <c r="J99">
        <v>-1</v>
      </c>
      <c r="K99">
        <v>-1</v>
      </c>
      <c r="L99">
        <f t="shared" si="7"/>
        <v>0</v>
      </c>
      <c r="M99">
        <f t="shared" si="8"/>
        <v>0</v>
      </c>
      <c r="N99">
        <f t="shared" si="11"/>
        <v>0</v>
      </c>
      <c r="O99">
        <f t="shared" si="12"/>
        <v>0</v>
      </c>
      <c r="P99">
        <f t="shared" si="9"/>
        <v>56</v>
      </c>
      <c r="Q99">
        <f>VLOOKUP(C99,Locs!A:C,3,0)</f>
        <v>57</v>
      </c>
      <c r="R99">
        <f>VLOOKUP(C99,Locs!A:F,6,0)</f>
        <v>0</v>
      </c>
      <c r="S99">
        <f t="shared" si="10"/>
        <v>0</v>
      </c>
      <c r="T99" t="s">
        <v>774</v>
      </c>
      <c r="U99">
        <v>56</v>
      </c>
    </row>
    <row r="100" spans="1:21" x14ac:dyDescent="0.45">
      <c r="A100">
        <v>94</v>
      </c>
      <c r="B100" t="str">
        <f t="shared" si="13"/>
        <v>RotateLeft.dfy-1</v>
      </c>
      <c r="C100" t="s">
        <v>309</v>
      </c>
      <c r="D100">
        <v>1</v>
      </c>
      <c r="E100">
        <v>0</v>
      </c>
      <c r="F100">
        <v>7.2739000000000003</v>
      </c>
      <c r="G100">
        <v>1.3698999999999999</v>
      </c>
      <c r="H100">
        <v>7.2558999999999996</v>
      </c>
      <c r="I100">
        <v>1</v>
      </c>
      <c r="J100">
        <v>0</v>
      </c>
      <c r="K100">
        <v>0</v>
      </c>
      <c r="L100">
        <f t="shared" si="7"/>
        <v>0</v>
      </c>
      <c r="M100">
        <f t="shared" si="8"/>
        <v>0</v>
      </c>
      <c r="N100">
        <f t="shared" si="11"/>
        <v>0</v>
      </c>
      <c r="O100">
        <f t="shared" si="12"/>
        <v>0</v>
      </c>
      <c r="P100">
        <f t="shared" si="9"/>
        <v>24</v>
      </c>
      <c r="Q100">
        <f>VLOOKUP(C100,Locs!A:C,3,0)</f>
        <v>24</v>
      </c>
      <c r="R100">
        <f>VLOOKUP(C100,Locs!A:F,6,0)</f>
        <v>0</v>
      </c>
      <c r="S100">
        <f t="shared" si="10"/>
        <v>0</v>
      </c>
      <c r="T100" t="s">
        <v>382</v>
      </c>
      <c r="U100">
        <v>24</v>
      </c>
    </row>
    <row r="101" spans="1:21" x14ac:dyDescent="0.45">
      <c r="A101">
        <v>95</v>
      </c>
      <c r="B101" t="str">
        <f t="shared" si="13"/>
        <v>RotateLeft.dfy-2</v>
      </c>
      <c r="C101" t="s">
        <v>309</v>
      </c>
      <c r="D101">
        <v>2</v>
      </c>
      <c r="E101">
        <v>0</v>
      </c>
      <c r="F101">
        <v>8.7894000000000005</v>
      </c>
      <c r="G101">
        <v>1.1971000000000001</v>
      </c>
      <c r="H101">
        <v>8.7870000000000008</v>
      </c>
      <c r="I101">
        <v>1</v>
      </c>
      <c r="J101">
        <v>0</v>
      </c>
      <c r="K101">
        <v>0</v>
      </c>
      <c r="L101">
        <f t="shared" si="7"/>
        <v>0</v>
      </c>
      <c r="M101">
        <f t="shared" si="8"/>
        <v>0</v>
      </c>
      <c r="N101">
        <f t="shared" si="11"/>
        <v>0</v>
      </c>
      <c r="O101">
        <f t="shared" si="12"/>
        <v>0</v>
      </c>
      <c r="P101">
        <f t="shared" si="9"/>
        <v>24</v>
      </c>
      <c r="Q101">
        <f>VLOOKUP(C101,Locs!A:C,3,0)</f>
        <v>24</v>
      </c>
      <c r="R101">
        <f>VLOOKUP(C101,Locs!A:F,6,0)</f>
        <v>0</v>
      </c>
      <c r="S101">
        <f t="shared" si="10"/>
        <v>0</v>
      </c>
      <c r="T101" t="s">
        <v>383</v>
      </c>
      <c r="U101">
        <v>24</v>
      </c>
    </row>
    <row r="102" spans="1:21" x14ac:dyDescent="0.45">
      <c r="A102">
        <v>96</v>
      </c>
      <c r="B102" t="str">
        <f t="shared" si="13"/>
        <v>RotateLeft.dfy-3</v>
      </c>
      <c r="C102" t="s">
        <v>309</v>
      </c>
      <c r="D102">
        <v>3</v>
      </c>
      <c r="E102">
        <v>0</v>
      </c>
      <c r="F102">
        <v>10.071300000000001</v>
      </c>
      <c r="G102">
        <v>1.266</v>
      </c>
      <c r="H102">
        <v>10.0692</v>
      </c>
      <c r="I102">
        <v>1</v>
      </c>
      <c r="J102">
        <v>0</v>
      </c>
      <c r="K102">
        <v>0</v>
      </c>
      <c r="L102">
        <f t="shared" si="7"/>
        <v>0</v>
      </c>
      <c r="M102">
        <f t="shared" si="8"/>
        <v>0</v>
      </c>
      <c r="N102">
        <f t="shared" si="11"/>
        <v>0</v>
      </c>
      <c r="O102">
        <f t="shared" si="12"/>
        <v>0</v>
      </c>
      <c r="P102">
        <f t="shared" si="9"/>
        <v>24</v>
      </c>
      <c r="Q102">
        <f>VLOOKUP(C102,Locs!A:C,3,0)</f>
        <v>24</v>
      </c>
      <c r="R102">
        <f>VLOOKUP(C102,Locs!A:F,6,0)</f>
        <v>0</v>
      </c>
      <c r="S102">
        <f t="shared" si="10"/>
        <v>0</v>
      </c>
      <c r="T102" t="s">
        <v>384</v>
      </c>
      <c r="U102">
        <v>24</v>
      </c>
    </row>
    <row r="103" spans="1:21" x14ac:dyDescent="0.45">
      <c r="A103">
        <v>97</v>
      </c>
      <c r="B103" t="str">
        <f t="shared" si="13"/>
        <v>RotateLeft.dfy-4</v>
      </c>
      <c r="C103" t="s">
        <v>309</v>
      </c>
      <c r="D103">
        <v>4</v>
      </c>
      <c r="E103">
        <v>0</v>
      </c>
      <c r="F103">
        <v>6.8125</v>
      </c>
      <c r="G103">
        <v>61.890300000000003</v>
      </c>
      <c r="H103">
        <v>6.8094000000000001</v>
      </c>
      <c r="I103">
        <v>0</v>
      </c>
      <c r="J103">
        <v>0</v>
      </c>
      <c r="K103">
        <v>0</v>
      </c>
      <c r="L103">
        <f t="shared" si="7"/>
        <v>0</v>
      </c>
      <c r="M103">
        <f t="shared" si="8"/>
        <v>0</v>
      </c>
      <c r="N103">
        <f t="shared" si="11"/>
        <v>0</v>
      </c>
      <c r="O103">
        <f t="shared" si="12"/>
        <v>0</v>
      </c>
      <c r="P103">
        <f t="shared" si="9"/>
        <v>26</v>
      </c>
      <c r="Q103">
        <f>VLOOKUP(C103,Locs!A:C,3,0)</f>
        <v>24</v>
      </c>
      <c r="R103">
        <f>VLOOKUP(C103,Locs!A:F,6,0)</f>
        <v>0</v>
      </c>
      <c r="S103">
        <f t="shared" si="10"/>
        <v>0</v>
      </c>
      <c r="T103" t="s">
        <v>1185</v>
      </c>
      <c r="U103">
        <v>26</v>
      </c>
    </row>
    <row r="104" spans="1:21" x14ac:dyDescent="0.45">
      <c r="A104">
        <v>98</v>
      </c>
      <c r="B104" t="str">
        <f t="shared" si="13"/>
        <v>RotateLeft.dfy-5</v>
      </c>
      <c r="C104" t="s">
        <v>309</v>
      </c>
      <c r="D104">
        <v>5</v>
      </c>
      <c r="E104">
        <v>0</v>
      </c>
      <c r="F104">
        <v>6.2676999999999996</v>
      </c>
      <c r="G104">
        <v>1.1992</v>
      </c>
      <c r="H104">
        <v>6.2645999999999997</v>
      </c>
      <c r="I104">
        <v>1</v>
      </c>
      <c r="J104">
        <v>0</v>
      </c>
      <c r="K104">
        <v>0</v>
      </c>
      <c r="L104">
        <f t="shared" si="7"/>
        <v>0</v>
      </c>
      <c r="M104">
        <f t="shared" si="8"/>
        <v>0</v>
      </c>
      <c r="N104">
        <f t="shared" si="11"/>
        <v>0</v>
      </c>
      <c r="O104">
        <f t="shared" si="12"/>
        <v>0</v>
      </c>
      <c r="P104">
        <f t="shared" si="9"/>
        <v>20</v>
      </c>
      <c r="Q104">
        <f>VLOOKUP(C104,Locs!A:C,3,0)</f>
        <v>24</v>
      </c>
      <c r="R104">
        <f>VLOOKUP(C104,Locs!A:F,6,0)</f>
        <v>0</v>
      </c>
      <c r="S104">
        <f t="shared" si="10"/>
        <v>0</v>
      </c>
      <c r="T104" t="s">
        <v>1186</v>
      </c>
      <c r="U104">
        <v>20</v>
      </c>
    </row>
    <row r="105" spans="1:21" x14ac:dyDescent="0.45">
      <c r="A105">
        <v>99</v>
      </c>
      <c r="B105" t="str">
        <f t="shared" si="13"/>
        <v>SelectionSort.dfy-1</v>
      </c>
      <c r="C105" t="s">
        <v>10</v>
      </c>
      <c r="D105">
        <v>1</v>
      </c>
      <c r="E105">
        <v>-1</v>
      </c>
      <c r="F105">
        <v>12.283300000000001</v>
      </c>
      <c r="G105">
        <v>0.4254</v>
      </c>
      <c r="H105">
        <v>12.2622</v>
      </c>
      <c r="I105">
        <v>-1</v>
      </c>
      <c r="J105">
        <v>-1</v>
      </c>
      <c r="K105">
        <v>-1</v>
      </c>
      <c r="L105">
        <f t="shared" si="7"/>
        <v>0</v>
      </c>
      <c r="M105">
        <f t="shared" si="8"/>
        <v>0</v>
      </c>
      <c r="N105">
        <f t="shared" si="11"/>
        <v>0</v>
      </c>
      <c r="O105">
        <f t="shared" si="12"/>
        <v>0</v>
      </c>
      <c r="P105">
        <f t="shared" si="9"/>
        <v>42</v>
      </c>
      <c r="Q105">
        <f>VLOOKUP(C105,Locs!A:C,3,0)</f>
        <v>38</v>
      </c>
      <c r="R105">
        <f>VLOOKUP(C105,Locs!A:F,6,0)</f>
        <v>1</v>
      </c>
      <c r="S105">
        <f t="shared" si="10"/>
        <v>0</v>
      </c>
      <c r="T105" t="s">
        <v>385</v>
      </c>
      <c r="U105">
        <v>42</v>
      </c>
    </row>
    <row r="106" spans="1:21" x14ac:dyDescent="0.45">
      <c r="A106">
        <v>100</v>
      </c>
      <c r="B106" t="str">
        <f t="shared" si="13"/>
        <v>SelectionSort.dfy-2</v>
      </c>
      <c r="C106" t="s">
        <v>10</v>
      </c>
      <c r="D106">
        <v>2</v>
      </c>
      <c r="E106">
        <v>-1</v>
      </c>
      <c r="F106">
        <v>12.9031</v>
      </c>
      <c r="G106">
        <v>0.59260000000000002</v>
      </c>
      <c r="H106">
        <v>12.900499999999999</v>
      </c>
      <c r="I106">
        <v>-1</v>
      </c>
      <c r="J106">
        <v>-1</v>
      </c>
      <c r="K106">
        <v>-1</v>
      </c>
      <c r="L106">
        <f t="shared" si="7"/>
        <v>0</v>
      </c>
      <c r="M106">
        <f t="shared" si="8"/>
        <v>0</v>
      </c>
      <c r="N106">
        <f t="shared" si="11"/>
        <v>0</v>
      </c>
      <c r="O106">
        <f t="shared" si="12"/>
        <v>0</v>
      </c>
      <c r="P106">
        <f t="shared" si="9"/>
        <v>44</v>
      </c>
      <c r="Q106">
        <f>VLOOKUP(C106,Locs!A:C,3,0)</f>
        <v>38</v>
      </c>
      <c r="R106">
        <f>VLOOKUP(C106,Locs!A:F,6,0)</f>
        <v>1</v>
      </c>
      <c r="S106">
        <f t="shared" si="10"/>
        <v>0</v>
      </c>
      <c r="T106" t="s">
        <v>386</v>
      </c>
      <c r="U106">
        <v>44</v>
      </c>
    </row>
    <row r="107" spans="1:21" x14ac:dyDescent="0.45">
      <c r="A107">
        <v>101</v>
      </c>
      <c r="B107" t="str">
        <f t="shared" si="13"/>
        <v>SelectionSort.dfy-3</v>
      </c>
      <c r="C107" t="s">
        <v>10</v>
      </c>
      <c r="D107">
        <v>3</v>
      </c>
      <c r="E107">
        <v>-1</v>
      </c>
      <c r="F107">
        <v>16.619499999999999</v>
      </c>
      <c r="G107">
        <v>0.42099999999999999</v>
      </c>
      <c r="H107">
        <v>16.6113</v>
      </c>
      <c r="I107">
        <v>-1</v>
      </c>
      <c r="J107">
        <v>-1</v>
      </c>
      <c r="K107">
        <v>-1</v>
      </c>
      <c r="L107">
        <f t="shared" si="7"/>
        <v>0</v>
      </c>
      <c r="M107">
        <f t="shared" si="8"/>
        <v>0</v>
      </c>
      <c r="N107">
        <f t="shared" si="11"/>
        <v>0</v>
      </c>
      <c r="O107">
        <f t="shared" si="12"/>
        <v>0</v>
      </c>
      <c r="P107">
        <f t="shared" si="9"/>
        <v>45</v>
      </c>
      <c r="Q107">
        <f>VLOOKUP(C107,Locs!A:C,3,0)</f>
        <v>38</v>
      </c>
      <c r="R107">
        <f>VLOOKUP(C107,Locs!A:F,6,0)</f>
        <v>1</v>
      </c>
      <c r="S107">
        <f t="shared" si="10"/>
        <v>0</v>
      </c>
      <c r="T107" t="s">
        <v>387</v>
      </c>
      <c r="U107">
        <v>45</v>
      </c>
    </row>
    <row r="108" spans="1:21" x14ac:dyDescent="0.45">
      <c r="A108">
        <v>102</v>
      </c>
      <c r="B108" t="str">
        <f t="shared" si="13"/>
        <v>SelectionSort.dfy-4</v>
      </c>
      <c r="C108" t="s">
        <v>10</v>
      </c>
      <c r="D108">
        <v>4</v>
      </c>
      <c r="E108">
        <v>0</v>
      </c>
      <c r="F108">
        <v>10.269500000000001</v>
      </c>
      <c r="G108">
        <v>2.25</v>
      </c>
      <c r="H108">
        <v>10.267099999999999</v>
      </c>
      <c r="I108">
        <v>-1</v>
      </c>
      <c r="J108">
        <v>0</v>
      </c>
      <c r="K108">
        <v>0</v>
      </c>
      <c r="L108">
        <f t="shared" si="7"/>
        <v>0</v>
      </c>
      <c r="M108">
        <f t="shared" si="8"/>
        <v>0</v>
      </c>
      <c r="N108">
        <f t="shared" si="11"/>
        <v>0</v>
      </c>
      <c r="O108">
        <f t="shared" si="12"/>
        <v>0</v>
      </c>
      <c r="P108">
        <f t="shared" si="9"/>
        <v>41</v>
      </c>
      <c r="Q108">
        <f>VLOOKUP(C108,Locs!A:C,3,0)</f>
        <v>38</v>
      </c>
      <c r="R108">
        <f>VLOOKUP(C108,Locs!A:F,6,0)</f>
        <v>1</v>
      </c>
      <c r="S108">
        <f t="shared" si="10"/>
        <v>0</v>
      </c>
      <c r="T108" t="s">
        <v>779</v>
      </c>
      <c r="U108">
        <v>41</v>
      </c>
    </row>
    <row r="109" spans="1:21" x14ac:dyDescent="0.45">
      <c r="A109">
        <v>103</v>
      </c>
      <c r="B109" t="str">
        <f t="shared" si="13"/>
        <v>SelectionSort.dfy-5</v>
      </c>
      <c r="C109" t="s">
        <v>10</v>
      </c>
      <c r="D109">
        <v>5</v>
      </c>
      <c r="E109">
        <v>-1</v>
      </c>
      <c r="F109">
        <v>16.542899999999999</v>
      </c>
      <c r="G109">
        <v>0.64429999999999998</v>
      </c>
      <c r="H109">
        <v>16.540299999999998</v>
      </c>
      <c r="I109">
        <v>-1</v>
      </c>
      <c r="J109">
        <v>-1</v>
      </c>
      <c r="K109">
        <v>-1</v>
      </c>
      <c r="L109">
        <f t="shared" si="7"/>
        <v>0</v>
      </c>
      <c r="M109">
        <f t="shared" si="8"/>
        <v>0</v>
      </c>
      <c r="N109">
        <f t="shared" si="11"/>
        <v>0</v>
      </c>
      <c r="O109">
        <f t="shared" si="12"/>
        <v>0</v>
      </c>
      <c r="P109">
        <f t="shared" si="9"/>
        <v>35</v>
      </c>
      <c r="Q109">
        <f>VLOOKUP(C109,Locs!A:C,3,0)</f>
        <v>38</v>
      </c>
      <c r="R109">
        <f>VLOOKUP(C109,Locs!A:F,6,0)</f>
        <v>1</v>
      </c>
      <c r="S109">
        <f t="shared" si="10"/>
        <v>0</v>
      </c>
      <c r="T109" t="s">
        <v>780</v>
      </c>
      <c r="U109">
        <v>35</v>
      </c>
    </row>
    <row r="110" spans="1:21" x14ac:dyDescent="0.45">
      <c r="A110">
        <v>104</v>
      </c>
      <c r="B110" t="str">
        <f t="shared" si="13"/>
        <v>task_id_105.dfy-1</v>
      </c>
      <c r="C110" t="s">
        <v>11</v>
      </c>
      <c r="D110">
        <v>1</v>
      </c>
      <c r="E110">
        <v>-1</v>
      </c>
      <c r="F110">
        <v>6.9592999999999998</v>
      </c>
      <c r="G110">
        <v>0.3674</v>
      </c>
      <c r="H110">
        <v>6.9367000000000001</v>
      </c>
      <c r="I110">
        <v>-1</v>
      </c>
      <c r="J110">
        <v>-1</v>
      </c>
      <c r="K110">
        <v>-1</v>
      </c>
      <c r="L110">
        <f t="shared" si="7"/>
        <v>0</v>
      </c>
      <c r="M110">
        <f t="shared" si="8"/>
        <v>0</v>
      </c>
      <c r="N110">
        <f t="shared" si="11"/>
        <v>0</v>
      </c>
      <c r="O110">
        <f t="shared" si="12"/>
        <v>0</v>
      </c>
      <c r="P110">
        <f t="shared" si="9"/>
        <v>23</v>
      </c>
      <c r="Q110">
        <f>VLOOKUP(C110,Locs!A:C,3,0)</f>
        <v>26</v>
      </c>
      <c r="R110">
        <f>VLOOKUP(C110,Locs!A:F,6,0)</f>
        <v>3</v>
      </c>
      <c r="S110">
        <f t="shared" si="10"/>
        <v>0</v>
      </c>
      <c r="T110" t="s">
        <v>388</v>
      </c>
      <c r="U110">
        <v>23</v>
      </c>
    </row>
    <row r="111" spans="1:21" x14ac:dyDescent="0.45">
      <c r="A111">
        <v>105</v>
      </c>
      <c r="B111" t="str">
        <f t="shared" si="13"/>
        <v>task_id_105.dfy-2</v>
      </c>
      <c r="C111" t="s">
        <v>11</v>
      </c>
      <c r="D111">
        <v>2</v>
      </c>
      <c r="E111">
        <v>-1</v>
      </c>
      <c r="F111">
        <v>10.3689</v>
      </c>
      <c r="G111">
        <v>0.37080000000000002</v>
      </c>
      <c r="H111">
        <v>10.3665</v>
      </c>
      <c r="I111">
        <v>-1</v>
      </c>
      <c r="J111">
        <v>-1</v>
      </c>
      <c r="K111">
        <v>-1</v>
      </c>
      <c r="L111">
        <f t="shared" si="7"/>
        <v>0</v>
      </c>
      <c r="M111">
        <f t="shared" si="8"/>
        <v>0</v>
      </c>
      <c r="N111">
        <f t="shared" si="11"/>
        <v>0</v>
      </c>
      <c r="O111">
        <f t="shared" si="12"/>
        <v>0</v>
      </c>
      <c r="P111">
        <f t="shared" si="9"/>
        <v>23</v>
      </c>
      <c r="Q111">
        <f>VLOOKUP(C111,Locs!A:C,3,0)</f>
        <v>26</v>
      </c>
      <c r="R111">
        <f>VLOOKUP(C111,Locs!A:F,6,0)</f>
        <v>3</v>
      </c>
      <c r="S111">
        <f t="shared" si="10"/>
        <v>0</v>
      </c>
      <c r="T111" t="s">
        <v>389</v>
      </c>
      <c r="U111">
        <v>23</v>
      </c>
    </row>
    <row r="112" spans="1:21" x14ac:dyDescent="0.45">
      <c r="A112">
        <v>106</v>
      </c>
      <c r="B112" t="str">
        <f t="shared" si="13"/>
        <v>task_id_105.dfy-3</v>
      </c>
      <c r="C112" t="s">
        <v>11</v>
      </c>
      <c r="D112">
        <v>3</v>
      </c>
      <c r="E112">
        <v>-1</v>
      </c>
      <c r="F112">
        <v>8.7269000000000005</v>
      </c>
      <c r="G112">
        <v>0.4138</v>
      </c>
      <c r="H112">
        <v>8.7224000000000004</v>
      </c>
      <c r="I112">
        <v>-1</v>
      </c>
      <c r="J112">
        <v>-1</v>
      </c>
      <c r="K112">
        <v>-1</v>
      </c>
      <c r="L112">
        <f t="shared" si="7"/>
        <v>0</v>
      </c>
      <c r="M112">
        <f t="shared" si="8"/>
        <v>0</v>
      </c>
      <c r="N112">
        <f t="shared" si="11"/>
        <v>0</v>
      </c>
      <c r="O112">
        <f t="shared" si="12"/>
        <v>0</v>
      </c>
      <c r="P112">
        <f t="shared" si="9"/>
        <v>24</v>
      </c>
      <c r="Q112">
        <f>VLOOKUP(C112,Locs!A:C,3,0)</f>
        <v>26</v>
      </c>
      <c r="R112">
        <f>VLOOKUP(C112,Locs!A:F,6,0)</f>
        <v>3</v>
      </c>
      <c r="S112">
        <f t="shared" si="10"/>
        <v>0</v>
      </c>
      <c r="T112" t="s">
        <v>390</v>
      </c>
      <c r="U112">
        <v>24</v>
      </c>
    </row>
    <row r="113" spans="1:21" x14ac:dyDescent="0.45">
      <c r="A113">
        <v>107</v>
      </c>
      <c r="B113" t="str">
        <f t="shared" si="13"/>
        <v>task_id_105.dfy-4</v>
      </c>
      <c r="C113" t="s">
        <v>11</v>
      </c>
      <c r="D113">
        <v>4</v>
      </c>
      <c r="E113">
        <v>-1</v>
      </c>
      <c r="F113">
        <v>6.6620999999999997</v>
      </c>
      <c r="G113">
        <v>0.38500000000000001</v>
      </c>
      <c r="H113">
        <v>6.6599000000000004</v>
      </c>
      <c r="I113">
        <v>-1</v>
      </c>
      <c r="J113">
        <v>-1</v>
      </c>
      <c r="K113">
        <v>-1</v>
      </c>
      <c r="L113">
        <f t="shared" si="7"/>
        <v>0</v>
      </c>
      <c r="M113">
        <f t="shared" si="8"/>
        <v>0</v>
      </c>
      <c r="N113">
        <f t="shared" si="11"/>
        <v>0</v>
      </c>
      <c r="O113">
        <f t="shared" si="12"/>
        <v>0</v>
      </c>
      <c r="P113">
        <f t="shared" si="9"/>
        <v>23</v>
      </c>
      <c r="Q113">
        <f>VLOOKUP(C113,Locs!A:C,3,0)</f>
        <v>26</v>
      </c>
      <c r="R113">
        <f>VLOOKUP(C113,Locs!A:F,6,0)</f>
        <v>3</v>
      </c>
      <c r="S113">
        <f t="shared" si="10"/>
        <v>0</v>
      </c>
      <c r="T113" t="s">
        <v>918</v>
      </c>
      <c r="U113">
        <v>23</v>
      </c>
    </row>
    <row r="114" spans="1:21" x14ac:dyDescent="0.45">
      <c r="A114">
        <v>108</v>
      </c>
      <c r="B114" t="str">
        <f t="shared" si="13"/>
        <v>task_id_105.dfy-5</v>
      </c>
      <c r="C114" t="s">
        <v>11</v>
      </c>
      <c r="D114">
        <v>5</v>
      </c>
      <c r="E114">
        <v>-1</v>
      </c>
      <c r="F114">
        <v>5.1441999999999997</v>
      </c>
      <c r="G114">
        <v>0.35880000000000001</v>
      </c>
      <c r="H114">
        <v>5.1417999999999999</v>
      </c>
      <c r="I114">
        <v>-1</v>
      </c>
      <c r="J114">
        <v>-1</v>
      </c>
      <c r="K114">
        <v>-1</v>
      </c>
      <c r="L114">
        <f t="shared" si="7"/>
        <v>0</v>
      </c>
      <c r="M114">
        <f t="shared" si="8"/>
        <v>0</v>
      </c>
      <c r="N114">
        <f t="shared" si="11"/>
        <v>0</v>
      </c>
      <c r="O114">
        <f t="shared" si="12"/>
        <v>0</v>
      </c>
      <c r="P114">
        <f t="shared" si="9"/>
        <v>23</v>
      </c>
      <c r="Q114">
        <f>VLOOKUP(C114,Locs!A:C,3,0)</f>
        <v>26</v>
      </c>
      <c r="R114">
        <f>VLOOKUP(C114,Locs!A:F,6,0)</f>
        <v>3</v>
      </c>
      <c r="S114">
        <f t="shared" si="10"/>
        <v>0</v>
      </c>
      <c r="T114" t="s">
        <v>919</v>
      </c>
      <c r="U114">
        <v>23</v>
      </c>
    </row>
    <row r="115" spans="1:21" x14ac:dyDescent="0.45">
      <c r="A115">
        <v>109</v>
      </c>
      <c r="B115" t="str">
        <f t="shared" si="13"/>
        <v>task_id_106.dfy-1</v>
      </c>
      <c r="C115" t="s">
        <v>12</v>
      </c>
      <c r="D115">
        <v>1</v>
      </c>
      <c r="E115">
        <v>1</v>
      </c>
      <c r="F115">
        <v>6.5903</v>
      </c>
      <c r="G115">
        <v>1.1328</v>
      </c>
      <c r="H115">
        <v>6.5674000000000001</v>
      </c>
      <c r="I115">
        <v>1</v>
      </c>
      <c r="J115">
        <v>1</v>
      </c>
      <c r="K115">
        <v>1</v>
      </c>
      <c r="L115">
        <f t="shared" si="7"/>
        <v>1</v>
      </c>
      <c r="M115">
        <f t="shared" si="8"/>
        <v>1</v>
      </c>
      <c r="N115">
        <f t="shared" si="11"/>
        <v>0.66666666666666663</v>
      </c>
      <c r="O115">
        <f t="shared" si="12"/>
        <v>1</v>
      </c>
      <c r="P115">
        <f t="shared" si="9"/>
        <v>24</v>
      </c>
      <c r="Q115">
        <f>VLOOKUP(C115,Locs!A:C,3,0)</f>
        <v>24</v>
      </c>
      <c r="R115">
        <f>VLOOKUP(C115,Locs!A:F,6,0)</f>
        <v>0</v>
      </c>
      <c r="S115">
        <f t="shared" si="10"/>
        <v>1</v>
      </c>
      <c r="T115" t="s">
        <v>391</v>
      </c>
      <c r="U115">
        <v>24</v>
      </c>
    </row>
    <row r="116" spans="1:21" x14ac:dyDescent="0.45">
      <c r="A116">
        <v>110</v>
      </c>
      <c r="B116" t="str">
        <f t="shared" si="13"/>
        <v>task_id_113.dfy-1</v>
      </c>
      <c r="C116" t="s">
        <v>13</v>
      </c>
      <c r="D116">
        <v>1</v>
      </c>
      <c r="E116">
        <v>-1</v>
      </c>
      <c r="F116">
        <v>8.1725999999999992</v>
      </c>
      <c r="G116">
        <v>0.38269999999999998</v>
      </c>
      <c r="H116">
        <v>8.1517999999999997</v>
      </c>
      <c r="I116">
        <v>-1</v>
      </c>
      <c r="J116">
        <v>-1</v>
      </c>
      <c r="K116">
        <v>-1</v>
      </c>
      <c r="L116">
        <f t="shared" si="7"/>
        <v>0</v>
      </c>
      <c r="M116">
        <f t="shared" si="8"/>
        <v>0</v>
      </c>
      <c r="N116">
        <f t="shared" si="11"/>
        <v>0</v>
      </c>
      <c r="O116">
        <f t="shared" si="12"/>
        <v>0</v>
      </c>
      <c r="P116">
        <f t="shared" si="9"/>
        <v>32</v>
      </c>
      <c r="Q116">
        <f>VLOOKUP(C116,Locs!A:C,3,0)</f>
        <v>30</v>
      </c>
      <c r="R116">
        <f>VLOOKUP(C116,Locs!A:F,6,0)</f>
        <v>1</v>
      </c>
      <c r="S116">
        <f t="shared" si="10"/>
        <v>0</v>
      </c>
      <c r="T116" t="s">
        <v>394</v>
      </c>
      <c r="U116">
        <v>32</v>
      </c>
    </row>
    <row r="117" spans="1:21" x14ac:dyDescent="0.45">
      <c r="A117">
        <v>111</v>
      </c>
      <c r="B117" t="str">
        <f t="shared" si="13"/>
        <v>task_id_113.dfy-2</v>
      </c>
      <c r="C117" t="s">
        <v>13</v>
      </c>
      <c r="D117">
        <v>2</v>
      </c>
      <c r="E117">
        <v>0</v>
      </c>
      <c r="F117">
        <v>6.6989999999999998</v>
      </c>
      <c r="G117">
        <v>1.2294</v>
      </c>
      <c r="H117">
        <v>6.6947999999999999</v>
      </c>
      <c r="I117">
        <v>1</v>
      </c>
      <c r="J117">
        <v>0</v>
      </c>
      <c r="K117">
        <v>0</v>
      </c>
      <c r="L117">
        <f t="shared" si="7"/>
        <v>0</v>
      </c>
      <c r="M117">
        <f t="shared" si="8"/>
        <v>0</v>
      </c>
      <c r="N117">
        <f t="shared" si="11"/>
        <v>0</v>
      </c>
      <c r="O117">
        <f t="shared" si="12"/>
        <v>0</v>
      </c>
      <c r="P117">
        <f t="shared" si="9"/>
        <v>30</v>
      </c>
      <c r="Q117">
        <f>VLOOKUP(C117,Locs!A:C,3,0)</f>
        <v>30</v>
      </c>
      <c r="R117">
        <f>VLOOKUP(C117,Locs!A:F,6,0)</f>
        <v>1</v>
      </c>
      <c r="S117">
        <f t="shared" si="10"/>
        <v>0</v>
      </c>
      <c r="T117" t="s">
        <v>395</v>
      </c>
      <c r="U117">
        <v>30</v>
      </c>
    </row>
    <row r="118" spans="1:21" x14ac:dyDescent="0.45">
      <c r="A118">
        <v>112</v>
      </c>
      <c r="B118" t="str">
        <f t="shared" si="13"/>
        <v>task_id_113.dfy-3</v>
      </c>
      <c r="C118" t="s">
        <v>13</v>
      </c>
      <c r="D118">
        <v>3</v>
      </c>
      <c r="E118">
        <v>0</v>
      </c>
      <c r="F118">
        <v>6.8794000000000004</v>
      </c>
      <c r="G118">
        <v>1.2215</v>
      </c>
      <c r="H118">
        <v>6.8769999999999998</v>
      </c>
      <c r="I118">
        <v>0</v>
      </c>
      <c r="J118">
        <v>0</v>
      </c>
      <c r="K118">
        <v>0</v>
      </c>
      <c r="L118">
        <f t="shared" si="7"/>
        <v>0</v>
      </c>
      <c r="M118">
        <f t="shared" si="8"/>
        <v>0</v>
      </c>
      <c r="N118">
        <f t="shared" si="11"/>
        <v>0</v>
      </c>
      <c r="O118">
        <f t="shared" si="12"/>
        <v>0</v>
      </c>
      <c r="P118">
        <f t="shared" si="9"/>
        <v>30</v>
      </c>
      <c r="Q118">
        <f>VLOOKUP(C118,Locs!A:C,3,0)</f>
        <v>30</v>
      </c>
      <c r="R118">
        <f>VLOOKUP(C118,Locs!A:F,6,0)</f>
        <v>1</v>
      </c>
      <c r="S118">
        <f t="shared" si="10"/>
        <v>0</v>
      </c>
      <c r="T118" t="s">
        <v>396</v>
      </c>
      <c r="U118">
        <v>30</v>
      </c>
    </row>
    <row r="119" spans="1:21" x14ac:dyDescent="0.45">
      <c r="A119">
        <v>113</v>
      </c>
      <c r="B119" t="str">
        <f t="shared" si="13"/>
        <v>task_id_113.dfy-4</v>
      </c>
      <c r="C119" t="s">
        <v>13</v>
      </c>
      <c r="D119">
        <v>4</v>
      </c>
      <c r="E119">
        <v>-1</v>
      </c>
      <c r="F119">
        <v>7.8533999999999997</v>
      </c>
      <c r="G119">
        <v>0.65510000000000002</v>
      </c>
      <c r="H119">
        <v>7.8512000000000004</v>
      </c>
      <c r="I119">
        <v>-1</v>
      </c>
      <c r="J119">
        <v>-1</v>
      </c>
      <c r="K119">
        <v>-1</v>
      </c>
      <c r="L119">
        <f t="shared" si="7"/>
        <v>0</v>
      </c>
      <c r="M119">
        <f t="shared" si="8"/>
        <v>0</v>
      </c>
      <c r="N119">
        <f t="shared" si="11"/>
        <v>0</v>
      </c>
      <c r="O119">
        <f t="shared" si="12"/>
        <v>0</v>
      </c>
      <c r="P119">
        <f t="shared" si="9"/>
        <v>32</v>
      </c>
      <c r="Q119">
        <f>VLOOKUP(C119,Locs!A:C,3,0)</f>
        <v>30</v>
      </c>
      <c r="R119">
        <f>VLOOKUP(C119,Locs!A:F,6,0)</f>
        <v>1</v>
      </c>
      <c r="S119">
        <f t="shared" si="10"/>
        <v>0</v>
      </c>
      <c r="T119" t="s">
        <v>1125</v>
      </c>
      <c r="U119">
        <v>32</v>
      </c>
    </row>
    <row r="120" spans="1:21" x14ac:dyDescent="0.45">
      <c r="A120">
        <v>114</v>
      </c>
      <c r="B120" t="str">
        <f t="shared" si="13"/>
        <v>task_id_113.dfy-5</v>
      </c>
      <c r="C120" t="s">
        <v>13</v>
      </c>
      <c r="D120">
        <v>5</v>
      </c>
      <c r="E120">
        <v>0</v>
      </c>
      <c r="F120">
        <v>6.8613999999999997</v>
      </c>
      <c r="G120">
        <v>1.2644</v>
      </c>
      <c r="H120">
        <v>6.8586999999999998</v>
      </c>
      <c r="I120">
        <v>1</v>
      </c>
      <c r="J120">
        <v>0</v>
      </c>
      <c r="K120">
        <v>0</v>
      </c>
      <c r="L120">
        <f t="shared" si="7"/>
        <v>0</v>
      </c>
      <c r="M120">
        <f t="shared" si="8"/>
        <v>0</v>
      </c>
      <c r="N120">
        <f t="shared" si="11"/>
        <v>0</v>
      </c>
      <c r="O120">
        <f t="shared" si="12"/>
        <v>0</v>
      </c>
      <c r="P120">
        <f t="shared" si="9"/>
        <v>30</v>
      </c>
      <c r="Q120">
        <f>VLOOKUP(C120,Locs!A:C,3,0)</f>
        <v>30</v>
      </c>
      <c r="R120">
        <f>VLOOKUP(C120,Locs!A:F,6,0)</f>
        <v>1</v>
      </c>
      <c r="S120">
        <f t="shared" si="10"/>
        <v>0</v>
      </c>
      <c r="T120" t="s">
        <v>1126</v>
      </c>
      <c r="U120">
        <v>30</v>
      </c>
    </row>
    <row r="121" spans="1:21" x14ac:dyDescent="0.45">
      <c r="A121">
        <v>115</v>
      </c>
      <c r="B121" t="str">
        <f t="shared" si="13"/>
        <v>task_id_126.dfy-1</v>
      </c>
      <c r="C121" t="s">
        <v>14</v>
      </c>
      <c r="D121">
        <v>1</v>
      </c>
      <c r="E121">
        <v>-1</v>
      </c>
      <c r="F121">
        <v>15.235799999999999</v>
      </c>
      <c r="G121">
        <v>0.42880000000000001</v>
      </c>
      <c r="H121">
        <v>15.2151</v>
      </c>
      <c r="I121">
        <v>-1</v>
      </c>
      <c r="J121">
        <v>-1</v>
      </c>
      <c r="K121">
        <v>-1</v>
      </c>
      <c r="L121">
        <f t="shared" si="7"/>
        <v>0</v>
      </c>
      <c r="M121">
        <f t="shared" si="8"/>
        <v>0</v>
      </c>
      <c r="N121">
        <f t="shared" si="11"/>
        <v>0</v>
      </c>
      <c r="O121">
        <f t="shared" si="12"/>
        <v>0</v>
      </c>
      <c r="P121">
        <f t="shared" si="9"/>
        <v>35</v>
      </c>
      <c r="Q121">
        <f>VLOOKUP(C121,Locs!A:C,3,0)</f>
        <v>46</v>
      </c>
      <c r="R121">
        <f>VLOOKUP(C121,Locs!A:F,6,0)</f>
        <v>2</v>
      </c>
      <c r="S121">
        <f t="shared" si="10"/>
        <v>0</v>
      </c>
      <c r="T121" t="s">
        <v>397</v>
      </c>
      <c r="U121">
        <v>35</v>
      </c>
    </row>
    <row r="122" spans="1:21" x14ac:dyDescent="0.45">
      <c r="A122">
        <v>116</v>
      </c>
      <c r="B122" t="str">
        <f t="shared" si="13"/>
        <v>task_id_126.dfy-2</v>
      </c>
      <c r="C122" t="s">
        <v>14</v>
      </c>
      <c r="D122">
        <v>2</v>
      </c>
      <c r="E122">
        <v>-1</v>
      </c>
      <c r="F122">
        <v>12.263400000000001</v>
      </c>
      <c r="G122">
        <v>0.64959999999999996</v>
      </c>
      <c r="H122">
        <v>12.261200000000001</v>
      </c>
      <c r="I122">
        <v>1</v>
      </c>
      <c r="J122">
        <v>-1</v>
      </c>
      <c r="K122">
        <v>-1</v>
      </c>
      <c r="L122">
        <f t="shared" si="7"/>
        <v>0</v>
      </c>
      <c r="M122">
        <f t="shared" si="8"/>
        <v>0</v>
      </c>
      <c r="N122">
        <f t="shared" si="11"/>
        <v>0</v>
      </c>
      <c r="O122">
        <f t="shared" si="12"/>
        <v>0</v>
      </c>
      <c r="P122">
        <f t="shared" si="9"/>
        <v>30</v>
      </c>
      <c r="Q122">
        <f>VLOOKUP(C122,Locs!A:C,3,0)</f>
        <v>46</v>
      </c>
      <c r="R122">
        <f>VLOOKUP(C122,Locs!A:F,6,0)</f>
        <v>2</v>
      </c>
      <c r="S122">
        <f t="shared" si="10"/>
        <v>0</v>
      </c>
      <c r="T122" t="s">
        <v>398</v>
      </c>
      <c r="U122">
        <v>30</v>
      </c>
    </row>
    <row r="123" spans="1:21" x14ac:dyDescent="0.45">
      <c r="A123">
        <v>117</v>
      </c>
      <c r="B123" t="str">
        <f t="shared" si="13"/>
        <v>task_id_126.dfy-3</v>
      </c>
      <c r="C123" t="s">
        <v>14</v>
      </c>
      <c r="D123">
        <v>3</v>
      </c>
      <c r="E123">
        <v>-1</v>
      </c>
      <c r="F123">
        <v>10.637700000000001</v>
      </c>
      <c r="G123">
        <v>0.63539999999999996</v>
      </c>
      <c r="H123">
        <v>10.6349</v>
      </c>
      <c r="I123">
        <v>-1</v>
      </c>
      <c r="J123">
        <v>-1</v>
      </c>
      <c r="K123">
        <v>-1</v>
      </c>
      <c r="L123">
        <f t="shared" si="7"/>
        <v>0</v>
      </c>
      <c r="M123">
        <f t="shared" si="8"/>
        <v>0</v>
      </c>
      <c r="N123">
        <f t="shared" si="11"/>
        <v>0</v>
      </c>
      <c r="O123">
        <f t="shared" si="12"/>
        <v>0</v>
      </c>
      <c r="P123">
        <f t="shared" si="9"/>
        <v>32</v>
      </c>
      <c r="Q123">
        <f>VLOOKUP(C123,Locs!A:C,3,0)</f>
        <v>46</v>
      </c>
      <c r="R123">
        <f>VLOOKUP(C123,Locs!A:F,6,0)</f>
        <v>2</v>
      </c>
      <c r="S123">
        <f t="shared" si="10"/>
        <v>0</v>
      </c>
      <c r="T123" t="s">
        <v>399</v>
      </c>
      <c r="U123">
        <v>32</v>
      </c>
    </row>
    <row r="124" spans="1:21" x14ac:dyDescent="0.45">
      <c r="A124">
        <v>118</v>
      </c>
      <c r="B124" t="str">
        <f t="shared" si="13"/>
        <v>task_id_126.dfy-4</v>
      </c>
      <c r="C124" t="s">
        <v>14</v>
      </c>
      <c r="D124">
        <v>4</v>
      </c>
      <c r="E124">
        <v>-1</v>
      </c>
      <c r="F124">
        <v>10.9763</v>
      </c>
      <c r="G124">
        <v>0.40739999999999998</v>
      </c>
      <c r="H124">
        <v>10.9658</v>
      </c>
      <c r="I124">
        <v>-1</v>
      </c>
      <c r="J124">
        <v>-1</v>
      </c>
      <c r="K124">
        <v>-1</v>
      </c>
      <c r="L124">
        <f t="shared" si="7"/>
        <v>0</v>
      </c>
      <c r="M124">
        <f t="shared" si="8"/>
        <v>0</v>
      </c>
      <c r="N124">
        <f t="shared" si="11"/>
        <v>0</v>
      </c>
      <c r="O124">
        <f t="shared" si="12"/>
        <v>0</v>
      </c>
      <c r="P124">
        <f t="shared" si="9"/>
        <v>34</v>
      </c>
      <c r="Q124">
        <f>VLOOKUP(C124,Locs!A:C,3,0)</f>
        <v>46</v>
      </c>
      <c r="R124">
        <f>VLOOKUP(C124,Locs!A:F,6,0)</f>
        <v>2</v>
      </c>
      <c r="S124">
        <f t="shared" si="10"/>
        <v>0</v>
      </c>
      <c r="T124" t="s">
        <v>782</v>
      </c>
      <c r="U124">
        <v>34</v>
      </c>
    </row>
    <row r="125" spans="1:21" x14ac:dyDescent="0.45">
      <c r="A125">
        <v>119</v>
      </c>
      <c r="B125" t="str">
        <f t="shared" si="13"/>
        <v>task_id_126.dfy-5</v>
      </c>
      <c r="C125" t="s">
        <v>14</v>
      </c>
      <c r="D125">
        <v>5</v>
      </c>
      <c r="E125">
        <v>-1</v>
      </c>
      <c r="F125">
        <v>15.135400000000001</v>
      </c>
      <c r="G125">
        <v>0.39960000000000001</v>
      </c>
      <c r="H125">
        <v>15.125400000000001</v>
      </c>
      <c r="I125">
        <v>-1</v>
      </c>
      <c r="J125">
        <v>-1</v>
      </c>
      <c r="K125">
        <v>-1</v>
      </c>
      <c r="L125">
        <f t="shared" si="7"/>
        <v>0</v>
      </c>
      <c r="M125">
        <f t="shared" si="8"/>
        <v>0</v>
      </c>
      <c r="N125">
        <f t="shared" si="11"/>
        <v>0</v>
      </c>
      <c r="O125">
        <f t="shared" si="12"/>
        <v>0</v>
      </c>
      <c r="P125">
        <f t="shared" si="9"/>
        <v>33</v>
      </c>
      <c r="Q125">
        <f>VLOOKUP(C125,Locs!A:C,3,0)</f>
        <v>46</v>
      </c>
      <c r="R125">
        <f>VLOOKUP(C125,Locs!A:F,6,0)</f>
        <v>2</v>
      </c>
      <c r="S125">
        <f t="shared" si="10"/>
        <v>0</v>
      </c>
      <c r="T125" t="s">
        <v>783</v>
      </c>
      <c r="U125">
        <v>33</v>
      </c>
    </row>
    <row r="126" spans="1:21" x14ac:dyDescent="0.45">
      <c r="A126">
        <v>120</v>
      </c>
      <c r="B126" t="str">
        <f t="shared" si="13"/>
        <v>task_id_133.dfy-1</v>
      </c>
      <c r="C126" t="s">
        <v>15</v>
      </c>
      <c r="D126">
        <v>1</v>
      </c>
      <c r="E126">
        <v>0</v>
      </c>
      <c r="F126">
        <v>9.8581000000000003</v>
      </c>
      <c r="G126">
        <v>1.5268999999999999</v>
      </c>
      <c r="H126">
        <v>9.8343000000000007</v>
      </c>
      <c r="I126">
        <v>1</v>
      </c>
      <c r="J126">
        <v>0</v>
      </c>
      <c r="K126">
        <v>0</v>
      </c>
      <c r="L126">
        <f t="shared" si="7"/>
        <v>0</v>
      </c>
      <c r="M126">
        <f t="shared" si="8"/>
        <v>0</v>
      </c>
      <c r="N126">
        <f t="shared" si="11"/>
        <v>0</v>
      </c>
      <c r="O126">
        <f t="shared" si="12"/>
        <v>0</v>
      </c>
      <c r="P126">
        <f t="shared" si="9"/>
        <v>24</v>
      </c>
      <c r="Q126">
        <f>VLOOKUP(C126,Locs!A:C,3,0)</f>
        <v>28</v>
      </c>
      <c r="R126">
        <f>VLOOKUP(C126,Locs!A:F,6,0)</f>
        <v>0</v>
      </c>
      <c r="S126">
        <f t="shared" si="10"/>
        <v>0</v>
      </c>
      <c r="T126" t="s">
        <v>400</v>
      </c>
      <c r="U126">
        <v>24</v>
      </c>
    </row>
    <row r="127" spans="1:21" x14ac:dyDescent="0.45">
      <c r="A127">
        <v>121</v>
      </c>
      <c r="B127" t="str">
        <f t="shared" si="13"/>
        <v>task_id_133.dfy-2</v>
      </c>
      <c r="C127" t="s">
        <v>15</v>
      </c>
      <c r="D127">
        <v>2</v>
      </c>
      <c r="E127">
        <v>0</v>
      </c>
      <c r="F127">
        <v>12.1212</v>
      </c>
      <c r="G127">
        <v>2.2921</v>
      </c>
      <c r="H127">
        <v>12.1187</v>
      </c>
      <c r="I127">
        <v>-1</v>
      </c>
      <c r="J127">
        <v>0</v>
      </c>
      <c r="K127">
        <v>0</v>
      </c>
      <c r="L127">
        <f t="shared" si="7"/>
        <v>0</v>
      </c>
      <c r="M127">
        <f t="shared" si="8"/>
        <v>0</v>
      </c>
      <c r="N127">
        <f t="shared" si="11"/>
        <v>0</v>
      </c>
      <c r="O127">
        <f t="shared" si="12"/>
        <v>0</v>
      </c>
      <c r="P127">
        <f t="shared" si="9"/>
        <v>25</v>
      </c>
      <c r="Q127">
        <f>VLOOKUP(C127,Locs!A:C,3,0)</f>
        <v>28</v>
      </c>
      <c r="R127">
        <f>VLOOKUP(C127,Locs!A:F,6,0)</f>
        <v>0</v>
      </c>
      <c r="S127">
        <f t="shared" si="10"/>
        <v>0</v>
      </c>
      <c r="T127" t="s">
        <v>401</v>
      </c>
      <c r="U127">
        <v>25</v>
      </c>
    </row>
    <row r="128" spans="1:21" x14ac:dyDescent="0.45">
      <c r="A128">
        <v>122</v>
      </c>
      <c r="B128" t="str">
        <f t="shared" si="13"/>
        <v>task_id_133.dfy-3</v>
      </c>
      <c r="C128" t="s">
        <v>15</v>
      </c>
      <c r="D128">
        <v>3</v>
      </c>
      <c r="E128">
        <v>-1</v>
      </c>
      <c r="F128">
        <v>6.8216000000000001</v>
      </c>
      <c r="G128">
        <v>0.4113</v>
      </c>
      <c r="H128">
        <v>6.8148</v>
      </c>
      <c r="I128">
        <v>-1</v>
      </c>
      <c r="J128">
        <v>-1</v>
      </c>
      <c r="K128">
        <v>-1</v>
      </c>
      <c r="L128">
        <f t="shared" si="7"/>
        <v>0</v>
      </c>
      <c r="M128">
        <f t="shared" si="8"/>
        <v>0</v>
      </c>
      <c r="N128">
        <f t="shared" si="11"/>
        <v>0</v>
      </c>
      <c r="O128">
        <f t="shared" si="12"/>
        <v>0</v>
      </c>
      <c r="P128">
        <f t="shared" si="9"/>
        <v>25</v>
      </c>
      <c r="Q128">
        <f>VLOOKUP(C128,Locs!A:C,3,0)</f>
        <v>28</v>
      </c>
      <c r="R128">
        <f>VLOOKUP(C128,Locs!A:F,6,0)</f>
        <v>0</v>
      </c>
      <c r="S128">
        <f t="shared" si="10"/>
        <v>0</v>
      </c>
      <c r="T128" t="s">
        <v>402</v>
      </c>
      <c r="U128">
        <v>25</v>
      </c>
    </row>
    <row r="129" spans="1:21" x14ac:dyDescent="0.45">
      <c r="A129">
        <v>123</v>
      </c>
      <c r="B129" t="str">
        <f t="shared" si="13"/>
        <v>task_id_133.dfy-4</v>
      </c>
      <c r="C129" t="s">
        <v>15</v>
      </c>
      <c r="D129">
        <v>4</v>
      </c>
      <c r="E129">
        <v>0</v>
      </c>
      <c r="F129">
        <v>12.596299999999999</v>
      </c>
      <c r="G129">
        <v>1.2833000000000001</v>
      </c>
      <c r="H129">
        <v>12.5938</v>
      </c>
      <c r="I129">
        <v>1</v>
      </c>
      <c r="J129">
        <v>0</v>
      </c>
      <c r="K129">
        <v>0</v>
      </c>
      <c r="L129">
        <f t="shared" si="7"/>
        <v>0</v>
      </c>
      <c r="M129">
        <f t="shared" si="8"/>
        <v>0</v>
      </c>
      <c r="N129">
        <f t="shared" si="11"/>
        <v>0</v>
      </c>
      <c r="O129">
        <f t="shared" si="12"/>
        <v>0</v>
      </c>
      <c r="P129">
        <f t="shared" si="9"/>
        <v>23</v>
      </c>
      <c r="Q129">
        <f>VLOOKUP(C129,Locs!A:C,3,0)</f>
        <v>28</v>
      </c>
      <c r="R129">
        <f>VLOOKUP(C129,Locs!A:F,6,0)</f>
        <v>0</v>
      </c>
      <c r="S129">
        <f t="shared" si="10"/>
        <v>0</v>
      </c>
      <c r="T129" t="s">
        <v>928</v>
      </c>
      <c r="U129">
        <v>23</v>
      </c>
    </row>
    <row r="130" spans="1:21" x14ac:dyDescent="0.45">
      <c r="A130">
        <v>124</v>
      </c>
      <c r="B130" t="str">
        <f t="shared" si="13"/>
        <v>task_id_133.dfy-5</v>
      </c>
      <c r="C130" t="s">
        <v>15</v>
      </c>
      <c r="D130">
        <v>5</v>
      </c>
      <c r="E130">
        <v>0</v>
      </c>
      <c r="F130">
        <v>9.0098000000000003</v>
      </c>
      <c r="G130">
        <v>1.2761</v>
      </c>
      <c r="H130">
        <v>9.0074000000000005</v>
      </c>
      <c r="I130">
        <v>0</v>
      </c>
      <c r="J130">
        <v>0</v>
      </c>
      <c r="K130">
        <v>0</v>
      </c>
      <c r="L130">
        <f t="shared" ref="L130:L193" si="14">COUNTIFS(C:C,C130,E:E,1)</f>
        <v>0</v>
      </c>
      <c r="M130">
        <f t="shared" ref="M130:M193" si="15">_xlfn.MINIFS(D:D,C:C,C130,E:E,1)</f>
        <v>0</v>
      </c>
      <c r="N130">
        <f t="shared" si="11"/>
        <v>0</v>
      </c>
      <c r="O130">
        <f t="shared" si="12"/>
        <v>0</v>
      </c>
      <c r="P130">
        <f t="shared" ref="P130:P193" si="16">VLOOKUP(LEFT(C130,LEN(C130)-4)&amp;"_"&amp;D130&amp;"_llm.dfy",T:U,2,0)</f>
        <v>23</v>
      </c>
      <c r="Q130">
        <f>VLOOKUP(C130,Locs!A:C,3,0)</f>
        <v>28</v>
      </c>
      <c r="R130">
        <f>VLOOKUP(C130,Locs!A:F,6,0)</f>
        <v>0</v>
      </c>
      <c r="S130">
        <f t="shared" ref="S130:S193" si="17">_xlfn.MINIFS(D:D,C:C,C130,E:E,1)</f>
        <v>0</v>
      </c>
      <c r="T130" t="s">
        <v>929</v>
      </c>
      <c r="U130">
        <v>23</v>
      </c>
    </row>
    <row r="131" spans="1:21" x14ac:dyDescent="0.45">
      <c r="A131">
        <v>125</v>
      </c>
      <c r="B131" t="str">
        <f t="shared" si="13"/>
        <v>task_id_145.dfy-1</v>
      </c>
      <c r="C131" t="s">
        <v>16</v>
      </c>
      <c r="D131">
        <v>1</v>
      </c>
      <c r="E131">
        <v>0</v>
      </c>
      <c r="F131">
        <v>9.5205000000000002</v>
      </c>
      <c r="G131">
        <v>1.3528</v>
      </c>
      <c r="H131">
        <v>9.4986999999999995</v>
      </c>
      <c r="I131">
        <v>1</v>
      </c>
      <c r="J131">
        <v>0</v>
      </c>
      <c r="K131">
        <v>0</v>
      </c>
      <c r="L131">
        <f t="shared" si="14"/>
        <v>0</v>
      </c>
      <c r="M131">
        <f t="shared" si="15"/>
        <v>0</v>
      </c>
      <c r="N131">
        <f t="shared" ref="N131:N194" si="18">CHOOSE(L131+1,0,2/3,1,1)</f>
        <v>0</v>
      </c>
      <c r="O131">
        <f t="shared" ref="O131:O194" si="19">IF(L131&gt;0,1,0)</f>
        <v>0</v>
      </c>
      <c r="P131">
        <f t="shared" si="16"/>
        <v>31</v>
      </c>
      <c r="Q131">
        <f>VLOOKUP(C131,Locs!A:C,3,0)</f>
        <v>37</v>
      </c>
      <c r="R131">
        <f>VLOOKUP(C131,Locs!A:F,6,0)</f>
        <v>6</v>
      </c>
      <c r="S131">
        <f t="shared" si="17"/>
        <v>0</v>
      </c>
      <c r="T131" t="s">
        <v>403</v>
      </c>
      <c r="U131">
        <v>31</v>
      </c>
    </row>
    <row r="132" spans="1:21" x14ac:dyDescent="0.45">
      <c r="A132">
        <v>126</v>
      </c>
      <c r="B132" t="str">
        <f t="shared" si="13"/>
        <v>task_id_145.dfy-2</v>
      </c>
      <c r="C132" t="s">
        <v>16</v>
      </c>
      <c r="D132">
        <v>2</v>
      </c>
      <c r="E132">
        <v>0</v>
      </c>
      <c r="F132">
        <v>11.6755</v>
      </c>
      <c r="G132">
        <v>1.335</v>
      </c>
      <c r="H132">
        <v>11.667899999999999</v>
      </c>
      <c r="I132">
        <v>1</v>
      </c>
      <c r="J132">
        <v>0</v>
      </c>
      <c r="K132">
        <v>0</v>
      </c>
      <c r="L132">
        <f t="shared" si="14"/>
        <v>0</v>
      </c>
      <c r="M132">
        <f t="shared" si="15"/>
        <v>0</v>
      </c>
      <c r="N132">
        <f t="shared" si="18"/>
        <v>0</v>
      </c>
      <c r="O132">
        <f t="shared" si="19"/>
        <v>0</v>
      </c>
      <c r="P132">
        <f t="shared" si="16"/>
        <v>31</v>
      </c>
      <c r="Q132">
        <f>VLOOKUP(C132,Locs!A:C,3,0)</f>
        <v>37</v>
      </c>
      <c r="R132">
        <f>VLOOKUP(C132,Locs!A:F,6,0)</f>
        <v>6</v>
      </c>
      <c r="S132">
        <f t="shared" si="17"/>
        <v>0</v>
      </c>
      <c r="T132" t="s">
        <v>404</v>
      </c>
      <c r="U132">
        <v>31</v>
      </c>
    </row>
    <row r="133" spans="1:21" x14ac:dyDescent="0.45">
      <c r="A133">
        <v>127</v>
      </c>
      <c r="B133" t="str">
        <f t="shared" si="13"/>
        <v>task_id_145.dfy-3</v>
      </c>
      <c r="C133" t="s">
        <v>16</v>
      </c>
      <c r="D133">
        <v>3</v>
      </c>
      <c r="E133">
        <v>-1</v>
      </c>
      <c r="F133">
        <v>10.545999999999999</v>
      </c>
      <c r="G133">
        <v>0.61409999999999998</v>
      </c>
      <c r="H133">
        <v>10.5436</v>
      </c>
      <c r="I133">
        <v>-1</v>
      </c>
      <c r="J133">
        <v>-1</v>
      </c>
      <c r="K133">
        <v>-1</v>
      </c>
      <c r="L133">
        <f t="shared" si="14"/>
        <v>0</v>
      </c>
      <c r="M133">
        <f t="shared" si="15"/>
        <v>0</v>
      </c>
      <c r="N133">
        <f t="shared" si="18"/>
        <v>0</v>
      </c>
      <c r="O133">
        <f t="shared" si="19"/>
        <v>0</v>
      </c>
      <c r="P133">
        <f t="shared" si="16"/>
        <v>40</v>
      </c>
      <c r="Q133">
        <f>VLOOKUP(C133,Locs!A:C,3,0)</f>
        <v>37</v>
      </c>
      <c r="R133">
        <f>VLOOKUP(C133,Locs!A:F,6,0)</f>
        <v>6</v>
      </c>
      <c r="S133">
        <f t="shared" si="17"/>
        <v>0</v>
      </c>
      <c r="T133" t="s">
        <v>405</v>
      </c>
      <c r="U133">
        <v>40</v>
      </c>
    </row>
    <row r="134" spans="1:21" x14ac:dyDescent="0.45">
      <c r="A134">
        <v>128</v>
      </c>
      <c r="B134" t="str">
        <f t="shared" si="13"/>
        <v>task_id_145.dfy-4</v>
      </c>
      <c r="C134" t="s">
        <v>16</v>
      </c>
      <c r="D134">
        <v>4</v>
      </c>
      <c r="E134">
        <v>0</v>
      </c>
      <c r="F134">
        <v>14.9511</v>
      </c>
      <c r="G134">
        <v>0.81389999999999996</v>
      </c>
      <c r="H134">
        <v>14.9489</v>
      </c>
      <c r="I134">
        <v>1</v>
      </c>
      <c r="J134">
        <v>0</v>
      </c>
      <c r="K134">
        <v>0</v>
      </c>
      <c r="L134">
        <f t="shared" si="14"/>
        <v>0</v>
      </c>
      <c r="M134">
        <f t="shared" si="15"/>
        <v>0</v>
      </c>
      <c r="N134">
        <f t="shared" si="18"/>
        <v>0</v>
      </c>
      <c r="O134">
        <f t="shared" si="19"/>
        <v>0</v>
      </c>
      <c r="P134">
        <f t="shared" si="16"/>
        <v>31</v>
      </c>
      <c r="Q134">
        <f>VLOOKUP(C134,Locs!A:C,3,0)</f>
        <v>37</v>
      </c>
      <c r="R134">
        <f>VLOOKUP(C134,Locs!A:F,6,0)</f>
        <v>6</v>
      </c>
      <c r="S134">
        <f t="shared" si="17"/>
        <v>0</v>
      </c>
      <c r="T134" t="s">
        <v>786</v>
      </c>
      <c r="U134">
        <v>31</v>
      </c>
    </row>
    <row r="135" spans="1:21" x14ac:dyDescent="0.45">
      <c r="A135">
        <v>129</v>
      </c>
      <c r="B135" t="str">
        <f t="shared" ref="B135:B198" si="20">C135&amp;"-"&amp;D135</f>
        <v>task_id_145.dfy-5</v>
      </c>
      <c r="C135" t="s">
        <v>16</v>
      </c>
      <c r="D135">
        <v>5</v>
      </c>
      <c r="E135">
        <v>0</v>
      </c>
      <c r="F135">
        <v>15.057</v>
      </c>
      <c r="G135">
        <v>1.3363</v>
      </c>
      <c r="H135">
        <v>15.055</v>
      </c>
      <c r="I135">
        <v>1</v>
      </c>
      <c r="J135">
        <v>0</v>
      </c>
      <c r="K135">
        <v>0</v>
      </c>
      <c r="L135">
        <f t="shared" si="14"/>
        <v>0</v>
      </c>
      <c r="M135">
        <f t="shared" si="15"/>
        <v>0</v>
      </c>
      <c r="N135">
        <f t="shared" si="18"/>
        <v>0</v>
      </c>
      <c r="O135">
        <f t="shared" si="19"/>
        <v>0</v>
      </c>
      <c r="P135">
        <f t="shared" si="16"/>
        <v>31</v>
      </c>
      <c r="Q135">
        <f>VLOOKUP(C135,Locs!A:C,3,0)</f>
        <v>37</v>
      </c>
      <c r="R135">
        <f>VLOOKUP(C135,Locs!A:F,6,0)</f>
        <v>6</v>
      </c>
      <c r="S135">
        <f t="shared" si="17"/>
        <v>0</v>
      </c>
      <c r="T135" t="s">
        <v>935</v>
      </c>
      <c r="U135">
        <v>31</v>
      </c>
    </row>
    <row r="136" spans="1:21" x14ac:dyDescent="0.45">
      <c r="A136">
        <v>130</v>
      </c>
      <c r="B136" t="str">
        <f t="shared" si="20"/>
        <v>task_id_161.dfy-1</v>
      </c>
      <c r="C136" t="s">
        <v>17</v>
      </c>
      <c r="D136">
        <v>1</v>
      </c>
      <c r="E136">
        <v>0</v>
      </c>
      <c r="F136">
        <v>16.9696</v>
      </c>
      <c r="G136">
        <v>2.3542999999999998</v>
      </c>
      <c r="H136">
        <v>16.946200000000001</v>
      </c>
      <c r="I136">
        <v>0</v>
      </c>
      <c r="J136">
        <v>0</v>
      </c>
      <c r="K136">
        <v>0</v>
      </c>
      <c r="L136">
        <f t="shared" si="14"/>
        <v>0</v>
      </c>
      <c r="M136">
        <f t="shared" si="15"/>
        <v>0</v>
      </c>
      <c r="N136">
        <f t="shared" si="18"/>
        <v>0</v>
      </c>
      <c r="O136">
        <f t="shared" si="19"/>
        <v>0</v>
      </c>
      <c r="P136">
        <f t="shared" si="16"/>
        <v>40</v>
      </c>
      <c r="Q136">
        <f>VLOOKUP(C136,Locs!A:C,3,0)</f>
        <v>59</v>
      </c>
      <c r="R136">
        <f>VLOOKUP(C136,Locs!A:F,6,0)</f>
        <v>9</v>
      </c>
      <c r="S136">
        <f t="shared" si="17"/>
        <v>0</v>
      </c>
      <c r="T136" t="s">
        <v>406</v>
      </c>
      <c r="U136">
        <v>40</v>
      </c>
    </row>
    <row r="137" spans="1:21" x14ac:dyDescent="0.45">
      <c r="A137">
        <v>131</v>
      </c>
      <c r="B137" t="str">
        <f t="shared" si="20"/>
        <v>task_id_161.dfy-2</v>
      </c>
      <c r="C137" t="s">
        <v>17</v>
      </c>
      <c r="D137">
        <v>2</v>
      </c>
      <c r="E137">
        <v>0</v>
      </c>
      <c r="F137">
        <v>10.848800000000001</v>
      </c>
      <c r="G137">
        <v>2.3001</v>
      </c>
      <c r="H137">
        <v>10.846299999999999</v>
      </c>
      <c r="I137">
        <v>0</v>
      </c>
      <c r="J137">
        <v>0</v>
      </c>
      <c r="K137">
        <v>0</v>
      </c>
      <c r="L137">
        <f t="shared" si="14"/>
        <v>0</v>
      </c>
      <c r="M137">
        <f t="shared" si="15"/>
        <v>0</v>
      </c>
      <c r="N137">
        <f t="shared" si="18"/>
        <v>0</v>
      </c>
      <c r="O137">
        <f t="shared" si="19"/>
        <v>0</v>
      </c>
      <c r="P137">
        <f t="shared" si="16"/>
        <v>36</v>
      </c>
      <c r="Q137">
        <f>VLOOKUP(C137,Locs!A:C,3,0)</f>
        <v>59</v>
      </c>
      <c r="R137">
        <f>VLOOKUP(C137,Locs!A:F,6,0)</f>
        <v>9</v>
      </c>
      <c r="S137">
        <f t="shared" si="17"/>
        <v>0</v>
      </c>
      <c r="T137" t="s">
        <v>407</v>
      </c>
      <c r="U137">
        <v>36</v>
      </c>
    </row>
    <row r="138" spans="1:21" x14ac:dyDescent="0.45">
      <c r="A138">
        <v>132</v>
      </c>
      <c r="B138" t="str">
        <f t="shared" si="20"/>
        <v>task_id_161.dfy-3</v>
      </c>
      <c r="C138" t="s">
        <v>17</v>
      </c>
      <c r="D138">
        <v>3</v>
      </c>
      <c r="E138">
        <v>-1</v>
      </c>
      <c r="F138">
        <v>14.0533</v>
      </c>
      <c r="G138">
        <v>0.40649999999999997</v>
      </c>
      <c r="H138">
        <v>14.050800000000001</v>
      </c>
      <c r="I138">
        <v>-1</v>
      </c>
      <c r="J138">
        <v>-1</v>
      </c>
      <c r="K138">
        <v>-1</v>
      </c>
      <c r="L138">
        <f t="shared" si="14"/>
        <v>0</v>
      </c>
      <c r="M138">
        <f t="shared" si="15"/>
        <v>0</v>
      </c>
      <c r="N138">
        <f t="shared" si="18"/>
        <v>0</v>
      </c>
      <c r="O138">
        <f t="shared" si="19"/>
        <v>0</v>
      </c>
      <c r="P138">
        <f t="shared" si="16"/>
        <v>35</v>
      </c>
      <c r="Q138">
        <f>VLOOKUP(C138,Locs!A:C,3,0)</f>
        <v>59</v>
      </c>
      <c r="R138">
        <f>VLOOKUP(C138,Locs!A:F,6,0)</f>
        <v>9</v>
      </c>
      <c r="S138">
        <f t="shared" si="17"/>
        <v>0</v>
      </c>
      <c r="T138" t="s">
        <v>408</v>
      </c>
      <c r="U138">
        <v>35</v>
      </c>
    </row>
    <row r="139" spans="1:21" x14ac:dyDescent="0.45">
      <c r="A139">
        <v>133</v>
      </c>
      <c r="B139" t="str">
        <f t="shared" si="20"/>
        <v>task_id_161.dfy-4</v>
      </c>
      <c r="C139" t="s">
        <v>17</v>
      </c>
      <c r="D139">
        <v>4</v>
      </c>
      <c r="E139">
        <v>0</v>
      </c>
      <c r="F139">
        <v>14.8819</v>
      </c>
      <c r="G139">
        <v>2.3129</v>
      </c>
      <c r="H139">
        <v>14.8751</v>
      </c>
      <c r="I139">
        <v>1</v>
      </c>
      <c r="J139">
        <v>0</v>
      </c>
      <c r="K139">
        <v>0</v>
      </c>
      <c r="L139">
        <f t="shared" si="14"/>
        <v>0</v>
      </c>
      <c r="M139">
        <f t="shared" si="15"/>
        <v>0</v>
      </c>
      <c r="N139">
        <f t="shared" si="18"/>
        <v>0</v>
      </c>
      <c r="O139">
        <f t="shared" si="19"/>
        <v>0</v>
      </c>
      <c r="P139">
        <f t="shared" si="16"/>
        <v>38</v>
      </c>
      <c r="Q139">
        <f>VLOOKUP(C139,Locs!A:C,3,0)</f>
        <v>59</v>
      </c>
      <c r="R139">
        <f>VLOOKUP(C139,Locs!A:F,6,0)</f>
        <v>9</v>
      </c>
      <c r="S139">
        <f t="shared" si="17"/>
        <v>0</v>
      </c>
      <c r="T139" t="s">
        <v>721</v>
      </c>
      <c r="U139">
        <v>38</v>
      </c>
    </row>
    <row r="140" spans="1:21" x14ac:dyDescent="0.45">
      <c r="A140">
        <v>134</v>
      </c>
      <c r="B140" t="str">
        <f t="shared" si="20"/>
        <v>task_id_161.dfy-5</v>
      </c>
      <c r="C140" t="s">
        <v>17</v>
      </c>
      <c r="D140">
        <v>5</v>
      </c>
      <c r="E140">
        <v>-1</v>
      </c>
      <c r="F140">
        <v>11.6572</v>
      </c>
      <c r="G140">
        <v>0.4073</v>
      </c>
      <c r="H140">
        <v>11.653499999999999</v>
      </c>
      <c r="I140">
        <v>-1</v>
      </c>
      <c r="J140">
        <v>-1</v>
      </c>
      <c r="K140">
        <v>-1</v>
      </c>
      <c r="L140">
        <f t="shared" si="14"/>
        <v>0</v>
      </c>
      <c r="M140">
        <f t="shared" si="15"/>
        <v>0</v>
      </c>
      <c r="N140">
        <f t="shared" si="18"/>
        <v>0</v>
      </c>
      <c r="O140">
        <f t="shared" si="19"/>
        <v>0</v>
      </c>
      <c r="P140">
        <f t="shared" si="16"/>
        <v>35</v>
      </c>
      <c r="Q140">
        <f>VLOOKUP(C140,Locs!A:C,3,0)</f>
        <v>59</v>
      </c>
      <c r="R140">
        <f>VLOOKUP(C140,Locs!A:F,6,0)</f>
        <v>9</v>
      </c>
      <c r="S140">
        <f t="shared" si="17"/>
        <v>0</v>
      </c>
      <c r="T140" t="s">
        <v>722</v>
      </c>
      <c r="U140">
        <v>35</v>
      </c>
    </row>
    <row r="141" spans="1:21" x14ac:dyDescent="0.45">
      <c r="A141">
        <v>135</v>
      </c>
      <c r="B141" t="str">
        <f t="shared" si="20"/>
        <v>task_id_170.dfy-1</v>
      </c>
      <c r="C141" t="s">
        <v>18</v>
      </c>
      <c r="D141">
        <v>1</v>
      </c>
      <c r="E141">
        <v>-1</v>
      </c>
      <c r="F141">
        <v>15.402200000000001</v>
      </c>
      <c r="G141">
        <v>0.63009999999999999</v>
      </c>
      <c r="H141">
        <v>15.3832</v>
      </c>
      <c r="I141">
        <v>-1</v>
      </c>
      <c r="J141">
        <v>-1</v>
      </c>
      <c r="K141">
        <v>-1</v>
      </c>
      <c r="L141">
        <f t="shared" si="14"/>
        <v>0</v>
      </c>
      <c r="M141">
        <f t="shared" si="15"/>
        <v>0</v>
      </c>
      <c r="N141">
        <f t="shared" si="18"/>
        <v>0</v>
      </c>
      <c r="O141">
        <f t="shared" si="19"/>
        <v>0</v>
      </c>
      <c r="P141">
        <f t="shared" si="16"/>
        <v>29</v>
      </c>
      <c r="Q141">
        <f>VLOOKUP(C141,Locs!A:C,3,0)</f>
        <v>28</v>
      </c>
      <c r="R141">
        <f>VLOOKUP(C141,Locs!A:F,6,0)</f>
        <v>1</v>
      </c>
      <c r="S141">
        <f t="shared" si="17"/>
        <v>0</v>
      </c>
      <c r="T141" t="s">
        <v>409</v>
      </c>
      <c r="U141">
        <v>29</v>
      </c>
    </row>
    <row r="142" spans="1:21" x14ac:dyDescent="0.45">
      <c r="A142">
        <v>136</v>
      </c>
      <c r="B142" t="str">
        <f t="shared" si="20"/>
        <v>task_id_170.dfy-2</v>
      </c>
      <c r="C142" t="s">
        <v>18</v>
      </c>
      <c r="D142">
        <v>2</v>
      </c>
      <c r="E142">
        <v>-1</v>
      </c>
      <c r="F142">
        <v>10.033200000000001</v>
      </c>
      <c r="G142">
        <v>0.63600000000000001</v>
      </c>
      <c r="H142">
        <v>10.030799999999999</v>
      </c>
      <c r="I142">
        <v>-1</v>
      </c>
      <c r="J142">
        <v>-1</v>
      </c>
      <c r="K142">
        <v>-1</v>
      </c>
      <c r="L142">
        <f t="shared" si="14"/>
        <v>0</v>
      </c>
      <c r="M142">
        <f t="shared" si="15"/>
        <v>0</v>
      </c>
      <c r="N142">
        <f t="shared" si="18"/>
        <v>0</v>
      </c>
      <c r="O142">
        <f t="shared" si="19"/>
        <v>0</v>
      </c>
      <c r="P142">
        <f t="shared" si="16"/>
        <v>29</v>
      </c>
      <c r="Q142">
        <f>VLOOKUP(C142,Locs!A:C,3,0)</f>
        <v>28</v>
      </c>
      <c r="R142">
        <f>VLOOKUP(C142,Locs!A:F,6,0)</f>
        <v>1</v>
      </c>
      <c r="S142">
        <f t="shared" si="17"/>
        <v>0</v>
      </c>
      <c r="T142" t="s">
        <v>410</v>
      </c>
      <c r="U142">
        <v>29</v>
      </c>
    </row>
    <row r="143" spans="1:21" x14ac:dyDescent="0.45">
      <c r="A143">
        <v>137</v>
      </c>
      <c r="B143" t="str">
        <f t="shared" si="20"/>
        <v>task_id_170.dfy-3</v>
      </c>
      <c r="C143" t="s">
        <v>18</v>
      </c>
      <c r="D143">
        <v>3</v>
      </c>
      <c r="E143">
        <v>-1</v>
      </c>
      <c r="F143">
        <v>10.442399999999999</v>
      </c>
      <c r="G143">
        <v>0.65669999999999995</v>
      </c>
      <c r="H143">
        <v>10.4399</v>
      </c>
      <c r="I143">
        <v>-1</v>
      </c>
      <c r="J143">
        <v>-1</v>
      </c>
      <c r="K143">
        <v>-1</v>
      </c>
      <c r="L143">
        <f t="shared" si="14"/>
        <v>0</v>
      </c>
      <c r="M143">
        <f t="shared" si="15"/>
        <v>0</v>
      </c>
      <c r="N143">
        <f t="shared" si="18"/>
        <v>0</v>
      </c>
      <c r="O143">
        <f t="shared" si="19"/>
        <v>0</v>
      </c>
      <c r="P143">
        <f t="shared" si="16"/>
        <v>27</v>
      </c>
      <c r="Q143">
        <f>VLOOKUP(C143,Locs!A:C,3,0)</f>
        <v>28</v>
      </c>
      <c r="R143">
        <f>VLOOKUP(C143,Locs!A:F,6,0)</f>
        <v>1</v>
      </c>
      <c r="S143">
        <f t="shared" si="17"/>
        <v>0</v>
      </c>
      <c r="T143" t="s">
        <v>411</v>
      </c>
      <c r="U143">
        <v>27</v>
      </c>
    </row>
    <row r="144" spans="1:21" x14ac:dyDescent="0.45">
      <c r="A144">
        <v>138</v>
      </c>
      <c r="B144" t="str">
        <f t="shared" si="20"/>
        <v>task_id_170.dfy-4</v>
      </c>
      <c r="C144" t="s">
        <v>18</v>
      </c>
      <c r="D144">
        <v>4</v>
      </c>
      <c r="E144">
        <v>-1</v>
      </c>
      <c r="F144">
        <v>9.7972999999999999</v>
      </c>
      <c r="G144">
        <v>0.38569999999999999</v>
      </c>
      <c r="H144">
        <v>9.7908000000000008</v>
      </c>
      <c r="I144">
        <v>-1</v>
      </c>
      <c r="J144">
        <v>-1</v>
      </c>
      <c r="K144">
        <v>-1</v>
      </c>
      <c r="L144">
        <f t="shared" si="14"/>
        <v>0</v>
      </c>
      <c r="M144">
        <f t="shared" si="15"/>
        <v>0</v>
      </c>
      <c r="N144">
        <f t="shared" si="18"/>
        <v>0</v>
      </c>
      <c r="O144">
        <f t="shared" si="19"/>
        <v>0</v>
      </c>
      <c r="P144">
        <f t="shared" si="16"/>
        <v>29</v>
      </c>
      <c r="Q144">
        <f>VLOOKUP(C144,Locs!A:C,3,0)</f>
        <v>28</v>
      </c>
      <c r="R144">
        <f>VLOOKUP(C144,Locs!A:F,6,0)</f>
        <v>1</v>
      </c>
      <c r="S144">
        <f t="shared" si="17"/>
        <v>0</v>
      </c>
      <c r="T144" t="s">
        <v>1142</v>
      </c>
      <c r="U144">
        <v>29</v>
      </c>
    </row>
    <row r="145" spans="1:21" x14ac:dyDescent="0.45">
      <c r="A145">
        <v>139</v>
      </c>
      <c r="B145" t="str">
        <f t="shared" si="20"/>
        <v>task_id_170.dfy-5</v>
      </c>
      <c r="C145" t="s">
        <v>18</v>
      </c>
      <c r="D145">
        <v>5</v>
      </c>
      <c r="E145">
        <v>-1</v>
      </c>
      <c r="F145">
        <v>15.7781</v>
      </c>
      <c r="G145">
        <v>0.60770000000000002</v>
      </c>
      <c r="H145">
        <v>15.7758</v>
      </c>
      <c r="I145">
        <v>-1</v>
      </c>
      <c r="J145">
        <v>-1</v>
      </c>
      <c r="K145">
        <v>-1</v>
      </c>
      <c r="L145">
        <f t="shared" si="14"/>
        <v>0</v>
      </c>
      <c r="M145">
        <f t="shared" si="15"/>
        <v>0</v>
      </c>
      <c r="N145">
        <f t="shared" si="18"/>
        <v>0</v>
      </c>
      <c r="O145">
        <f t="shared" si="19"/>
        <v>0</v>
      </c>
      <c r="P145">
        <f t="shared" si="16"/>
        <v>29</v>
      </c>
      <c r="Q145">
        <f>VLOOKUP(C145,Locs!A:C,3,0)</f>
        <v>28</v>
      </c>
      <c r="R145">
        <f>VLOOKUP(C145,Locs!A:F,6,0)</f>
        <v>1</v>
      </c>
      <c r="S145">
        <f t="shared" si="17"/>
        <v>0</v>
      </c>
      <c r="T145" t="s">
        <v>1167</v>
      </c>
      <c r="U145">
        <v>29</v>
      </c>
    </row>
    <row r="146" spans="1:21" x14ac:dyDescent="0.45">
      <c r="A146">
        <v>140</v>
      </c>
      <c r="B146" t="str">
        <f t="shared" si="20"/>
        <v>task_id_18.dfy-1</v>
      </c>
      <c r="C146" t="s">
        <v>19</v>
      </c>
      <c r="D146">
        <v>1</v>
      </c>
      <c r="E146">
        <v>-1</v>
      </c>
      <c r="F146">
        <v>8.6646000000000001</v>
      </c>
      <c r="G146">
        <v>0.59919999999999995</v>
      </c>
      <c r="H146">
        <v>8.6428999999999991</v>
      </c>
      <c r="I146">
        <v>-1</v>
      </c>
      <c r="J146">
        <v>-1</v>
      </c>
      <c r="K146">
        <v>-1</v>
      </c>
      <c r="L146">
        <f t="shared" si="14"/>
        <v>0</v>
      </c>
      <c r="M146">
        <f t="shared" si="15"/>
        <v>0</v>
      </c>
      <c r="N146">
        <f t="shared" si="18"/>
        <v>0</v>
      </c>
      <c r="O146">
        <f t="shared" si="19"/>
        <v>0</v>
      </c>
      <c r="P146">
        <f t="shared" si="16"/>
        <v>23</v>
      </c>
      <c r="Q146">
        <f>VLOOKUP(C146,Locs!A:C,3,0)</f>
        <v>30</v>
      </c>
      <c r="R146">
        <f>VLOOKUP(C146,Locs!A:F,6,0)</f>
        <v>4</v>
      </c>
      <c r="S146">
        <f t="shared" si="17"/>
        <v>0</v>
      </c>
      <c r="T146" t="s">
        <v>412</v>
      </c>
      <c r="U146">
        <v>23</v>
      </c>
    </row>
    <row r="147" spans="1:21" x14ac:dyDescent="0.45">
      <c r="A147">
        <v>141</v>
      </c>
      <c r="B147" t="str">
        <f t="shared" si="20"/>
        <v>task_id_18.dfy-2</v>
      </c>
      <c r="C147" t="s">
        <v>19</v>
      </c>
      <c r="D147">
        <v>2</v>
      </c>
      <c r="E147">
        <v>-1</v>
      </c>
      <c r="F147">
        <v>8.2250999999999994</v>
      </c>
      <c r="G147">
        <v>0.63719999999999999</v>
      </c>
      <c r="H147">
        <v>8.2225000000000001</v>
      </c>
      <c r="I147">
        <v>-1</v>
      </c>
      <c r="J147">
        <v>-1</v>
      </c>
      <c r="K147">
        <v>-1</v>
      </c>
      <c r="L147">
        <f t="shared" si="14"/>
        <v>0</v>
      </c>
      <c r="M147">
        <f t="shared" si="15"/>
        <v>0</v>
      </c>
      <c r="N147">
        <f t="shared" si="18"/>
        <v>0</v>
      </c>
      <c r="O147">
        <f t="shared" si="19"/>
        <v>0</v>
      </c>
      <c r="P147">
        <f t="shared" si="16"/>
        <v>18</v>
      </c>
      <c r="Q147">
        <f>VLOOKUP(C147,Locs!A:C,3,0)</f>
        <v>30</v>
      </c>
      <c r="R147">
        <f>VLOOKUP(C147,Locs!A:F,6,0)</f>
        <v>4</v>
      </c>
      <c r="S147">
        <f t="shared" si="17"/>
        <v>0</v>
      </c>
      <c r="T147" t="s">
        <v>413</v>
      </c>
      <c r="U147">
        <v>18</v>
      </c>
    </row>
    <row r="148" spans="1:21" x14ac:dyDescent="0.45">
      <c r="A148">
        <v>142</v>
      </c>
      <c r="B148" t="str">
        <f t="shared" si="20"/>
        <v>task_id_18.dfy-3</v>
      </c>
      <c r="C148" t="s">
        <v>19</v>
      </c>
      <c r="D148">
        <v>3</v>
      </c>
      <c r="E148">
        <v>-1</v>
      </c>
      <c r="F148">
        <v>5.4730999999999996</v>
      </c>
      <c r="G148">
        <v>0.60560000000000003</v>
      </c>
      <c r="H148">
        <v>5.4692999999999996</v>
      </c>
      <c r="I148">
        <v>-1</v>
      </c>
      <c r="J148">
        <v>-1</v>
      </c>
      <c r="K148">
        <v>-1</v>
      </c>
      <c r="L148">
        <f t="shared" si="14"/>
        <v>0</v>
      </c>
      <c r="M148">
        <f t="shared" si="15"/>
        <v>0</v>
      </c>
      <c r="N148">
        <f t="shared" si="18"/>
        <v>0</v>
      </c>
      <c r="O148">
        <f t="shared" si="19"/>
        <v>0</v>
      </c>
      <c r="P148">
        <f t="shared" si="16"/>
        <v>18</v>
      </c>
      <c r="Q148">
        <f>VLOOKUP(C148,Locs!A:C,3,0)</f>
        <v>30</v>
      </c>
      <c r="R148">
        <f>VLOOKUP(C148,Locs!A:F,6,0)</f>
        <v>4</v>
      </c>
      <c r="S148">
        <f t="shared" si="17"/>
        <v>0</v>
      </c>
      <c r="T148" t="s">
        <v>414</v>
      </c>
      <c r="U148">
        <v>18</v>
      </c>
    </row>
    <row r="149" spans="1:21" x14ac:dyDescent="0.45">
      <c r="A149">
        <v>143</v>
      </c>
      <c r="B149" t="str">
        <f t="shared" si="20"/>
        <v>task_id_18.dfy-4</v>
      </c>
      <c r="C149" t="s">
        <v>19</v>
      </c>
      <c r="D149">
        <v>4</v>
      </c>
      <c r="E149">
        <v>-1</v>
      </c>
      <c r="F149">
        <v>10.1236</v>
      </c>
      <c r="G149">
        <v>0.41120000000000001</v>
      </c>
      <c r="H149">
        <v>10.120200000000001</v>
      </c>
      <c r="I149">
        <v>-1</v>
      </c>
      <c r="J149">
        <v>-1</v>
      </c>
      <c r="K149">
        <v>-1</v>
      </c>
      <c r="L149">
        <f t="shared" si="14"/>
        <v>0</v>
      </c>
      <c r="M149">
        <f t="shared" si="15"/>
        <v>0</v>
      </c>
      <c r="N149">
        <f t="shared" si="18"/>
        <v>0</v>
      </c>
      <c r="O149">
        <f t="shared" si="19"/>
        <v>0</v>
      </c>
      <c r="P149">
        <f t="shared" si="16"/>
        <v>23</v>
      </c>
      <c r="Q149">
        <f>VLOOKUP(C149,Locs!A:C,3,0)</f>
        <v>30</v>
      </c>
      <c r="R149">
        <f>VLOOKUP(C149,Locs!A:F,6,0)</f>
        <v>4</v>
      </c>
      <c r="S149">
        <f t="shared" si="17"/>
        <v>0</v>
      </c>
      <c r="T149" t="s">
        <v>723</v>
      </c>
      <c r="U149">
        <v>23</v>
      </c>
    </row>
    <row r="150" spans="1:21" x14ac:dyDescent="0.45">
      <c r="A150">
        <v>144</v>
      </c>
      <c r="B150" t="str">
        <f t="shared" si="20"/>
        <v>task_id_18.dfy-5</v>
      </c>
      <c r="C150" t="s">
        <v>19</v>
      </c>
      <c r="D150">
        <v>5</v>
      </c>
      <c r="E150">
        <v>-1</v>
      </c>
      <c r="F150">
        <v>6.0829000000000004</v>
      </c>
      <c r="G150">
        <v>0.65480000000000005</v>
      </c>
      <c r="H150">
        <v>6.0804999999999998</v>
      </c>
      <c r="I150">
        <v>-1</v>
      </c>
      <c r="J150">
        <v>-1</v>
      </c>
      <c r="K150">
        <v>-1</v>
      </c>
      <c r="L150">
        <f t="shared" si="14"/>
        <v>0</v>
      </c>
      <c r="M150">
        <f t="shared" si="15"/>
        <v>0</v>
      </c>
      <c r="N150">
        <f t="shared" si="18"/>
        <v>0</v>
      </c>
      <c r="O150">
        <f t="shared" si="19"/>
        <v>0</v>
      </c>
      <c r="P150">
        <f t="shared" si="16"/>
        <v>19</v>
      </c>
      <c r="Q150">
        <f>VLOOKUP(C150,Locs!A:C,3,0)</f>
        <v>30</v>
      </c>
      <c r="R150">
        <f>VLOOKUP(C150,Locs!A:F,6,0)</f>
        <v>4</v>
      </c>
      <c r="S150">
        <f t="shared" si="17"/>
        <v>0</v>
      </c>
      <c r="T150" t="s">
        <v>724</v>
      </c>
      <c r="U150">
        <v>19</v>
      </c>
    </row>
    <row r="151" spans="1:21" x14ac:dyDescent="0.45">
      <c r="A151">
        <v>145</v>
      </c>
      <c r="B151" t="str">
        <f t="shared" si="20"/>
        <v>task_id_2.dfy-1</v>
      </c>
      <c r="C151" t="s">
        <v>20</v>
      </c>
      <c r="D151">
        <v>1</v>
      </c>
      <c r="E151">
        <v>0</v>
      </c>
      <c r="F151">
        <v>11.174799999999999</v>
      </c>
      <c r="G151">
        <v>1.4202999999999999</v>
      </c>
      <c r="H151">
        <v>11.1585</v>
      </c>
      <c r="I151">
        <v>1</v>
      </c>
      <c r="J151">
        <v>0</v>
      </c>
      <c r="K151">
        <v>0</v>
      </c>
      <c r="L151">
        <f t="shared" si="14"/>
        <v>0</v>
      </c>
      <c r="M151">
        <f t="shared" si="15"/>
        <v>0</v>
      </c>
      <c r="N151">
        <f t="shared" si="18"/>
        <v>0</v>
      </c>
      <c r="O151">
        <f t="shared" si="19"/>
        <v>0</v>
      </c>
      <c r="P151">
        <f t="shared" si="16"/>
        <v>29</v>
      </c>
      <c r="Q151">
        <f>VLOOKUP(C151,Locs!A:C,3,0)</f>
        <v>33</v>
      </c>
      <c r="R151">
        <f>VLOOKUP(C151,Locs!A:F,6,0)</f>
        <v>4</v>
      </c>
      <c r="S151">
        <f t="shared" si="17"/>
        <v>0</v>
      </c>
      <c r="T151" t="s">
        <v>415</v>
      </c>
      <c r="U151">
        <v>26</v>
      </c>
    </row>
    <row r="152" spans="1:21" x14ac:dyDescent="0.45">
      <c r="A152">
        <v>146</v>
      </c>
      <c r="B152" t="str">
        <f t="shared" si="20"/>
        <v>task_id_2.dfy-2</v>
      </c>
      <c r="C152" t="s">
        <v>20</v>
      </c>
      <c r="D152">
        <v>2</v>
      </c>
      <c r="E152">
        <v>0</v>
      </c>
      <c r="F152">
        <v>10.7453</v>
      </c>
      <c r="G152">
        <v>1.5296000000000001</v>
      </c>
      <c r="H152">
        <v>10.742800000000001</v>
      </c>
      <c r="I152">
        <v>1</v>
      </c>
      <c r="J152">
        <v>0</v>
      </c>
      <c r="K152">
        <v>0</v>
      </c>
      <c r="L152">
        <f t="shared" si="14"/>
        <v>0</v>
      </c>
      <c r="M152">
        <f t="shared" si="15"/>
        <v>0</v>
      </c>
      <c r="N152">
        <f t="shared" si="18"/>
        <v>0</v>
      </c>
      <c r="O152">
        <f t="shared" si="19"/>
        <v>0</v>
      </c>
      <c r="P152">
        <f t="shared" si="16"/>
        <v>28</v>
      </c>
      <c r="Q152">
        <f>VLOOKUP(C152,Locs!A:C,3,0)</f>
        <v>33</v>
      </c>
      <c r="R152">
        <f>VLOOKUP(C152,Locs!A:F,6,0)</f>
        <v>4</v>
      </c>
      <c r="S152">
        <f t="shared" si="17"/>
        <v>0</v>
      </c>
      <c r="T152" t="s">
        <v>416</v>
      </c>
      <c r="U152">
        <v>25</v>
      </c>
    </row>
    <row r="153" spans="1:21" x14ac:dyDescent="0.45">
      <c r="A153">
        <v>147</v>
      </c>
      <c r="B153" t="str">
        <f t="shared" si="20"/>
        <v>task_id_2.dfy-3</v>
      </c>
      <c r="C153" t="s">
        <v>20</v>
      </c>
      <c r="D153">
        <v>3</v>
      </c>
      <c r="E153">
        <v>-1</v>
      </c>
      <c r="F153">
        <v>10.699400000000001</v>
      </c>
      <c r="G153">
        <v>0.41299999999999998</v>
      </c>
      <c r="H153">
        <v>10.6944</v>
      </c>
      <c r="I153">
        <v>-1</v>
      </c>
      <c r="J153">
        <v>-1</v>
      </c>
      <c r="K153">
        <v>-1</v>
      </c>
      <c r="L153">
        <f t="shared" si="14"/>
        <v>0</v>
      </c>
      <c r="M153">
        <f t="shared" si="15"/>
        <v>0</v>
      </c>
      <c r="N153">
        <f t="shared" si="18"/>
        <v>0</v>
      </c>
      <c r="O153">
        <f t="shared" si="19"/>
        <v>0</v>
      </c>
      <c r="P153">
        <f t="shared" si="16"/>
        <v>28</v>
      </c>
      <c r="Q153">
        <f>VLOOKUP(C153,Locs!A:C,3,0)</f>
        <v>33</v>
      </c>
      <c r="R153">
        <f>VLOOKUP(C153,Locs!A:F,6,0)</f>
        <v>4</v>
      </c>
      <c r="S153">
        <f t="shared" si="17"/>
        <v>0</v>
      </c>
      <c r="T153" t="s">
        <v>417</v>
      </c>
      <c r="U153">
        <v>26</v>
      </c>
    </row>
    <row r="154" spans="1:21" x14ac:dyDescent="0.45">
      <c r="A154">
        <v>148</v>
      </c>
      <c r="B154" t="str">
        <f t="shared" si="20"/>
        <v>task_id_2.dfy-4</v>
      </c>
      <c r="C154" t="s">
        <v>20</v>
      </c>
      <c r="D154">
        <v>4</v>
      </c>
      <c r="E154">
        <v>-1</v>
      </c>
      <c r="F154">
        <v>11.2941</v>
      </c>
      <c r="G154">
        <v>0.57999999999999996</v>
      </c>
      <c r="H154">
        <v>11.291399999999999</v>
      </c>
      <c r="I154">
        <v>-1</v>
      </c>
      <c r="J154">
        <v>-1</v>
      </c>
      <c r="K154">
        <v>-1</v>
      </c>
      <c r="L154">
        <f t="shared" si="14"/>
        <v>0</v>
      </c>
      <c r="M154">
        <f t="shared" si="15"/>
        <v>0</v>
      </c>
      <c r="N154">
        <f t="shared" si="18"/>
        <v>0</v>
      </c>
      <c r="O154">
        <f t="shared" si="19"/>
        <v>0</v>
      </c>
      <c r="P154">
        <f t="shared" si="16"/>
        <v>26</v>
      </c>
      <c r="Q154">
        <f>VLOOKUP(C154,Locs!A:C,3,0)</f>
        <v>33</v>
      </c>
      <c r="R154">
        <f>VLOOKUP(C154,Locs!A:F,6,0)</f>
        <v>4</v>
      </c>
      <c r="S154">
        <f t="shared" si="17"/>
        <v>0</v>
      </c>
      <c r="T154" t="s">
        <v>1187</v>
      </c>
      <c r="U154">
        <v>32</v>
      </c>
    </row>
    <row r="155" spans="1:21" x14ac:dyDescent="0.45">
      <c r="A155">
        <v>149</v>
      </c>
      <c r="B155" t="str">
        <f t="shared" si="20"/>
        <v>task_id_2.dfy-5</v>
      </c>
      <c r="C155" t="s">
        <v>20</v>
      </c>
      <c r="D155">
        <v>5</v>
      </c>
      <c r="E155">
        <v>-1</v>
      </c>
      <c r="F155">
        <v>11.5555</v>
      </c>
      <c r="G155">
        <v>0.58499999999999996</v>
      </c>
      <c r="H155">
        <v>11.553100000000001</v>
      </c>
      <c r="I155">
        <v>-1</v>
      </c>
      <c r="J155">
        <v>-1</v>
      </c>
      <c r="K155">
        <v>-1</v>
      </c>
      <c r="L155">
        <f t="shared" si="14"/>
        <v>0</v>
      </c>
      <c r="M155">
        <f t="shared" si="15"/>
        <v>0</v>
      </c>
      <c r="N155">
        <f t="shared" si="18"/>
        <v>0</v>
      </c>
      <c r="O155">
        <f t="shared" si="19"/>
        <v>0</v>
      </c>
      <c r="P155">
        <f t="shared" si="16"/>
        <v>27</v>
      </c>
      <c r="Q155">
        <f>VLOOKUP(C155,Locs!A:C,3,0)</f>
        <v>33</v>
      </c>
      <c r="R155">
        <f>VLOOKUP(C155,Locs!A:F,6,0)</f>
        <v>4</v>
      </c>
      <c r="S155">
        <f t="shared" si="17"/>
        <v>0</v>
      </c>
      <c r="T155" t="s">
        <v>1188</v>
      </c>
      <c r="U155">
        <v>25</v>
      </c>
    </row>
    <row r="156" spans="1:21" x14ac:dyDescent="0.45">
      <c r="A156">
        <v>150</v>
      </c>
      <c r="B156" t="str">
        <f t="shared" si="20"/>
        <v>task_id_230.dfy-1</v>
      </c>
      <c r="C156" t="s">
        <v>21</v>
      </c>
      <c r="D156">
        <v>1</v>
      </c>
      <c r="E156">
        <v>-1</v>
      </c>
      <c r="F156">
        <v>8.4169999999999998</v>
      </c>
      <c r="G156">
        <v>0.61370000000000002</v>
      </c>
      <c r="H156">
        <v>8.3956999999999997</v>
      </c>
      <c r="I156">
        <v>-1</v>
      </c>
      <c r="J156">
        <v>-1</v>
      </c>
      <c r="K156">
        <v>-1</v>
      </c>
      <c r="L156">
        <f t="shared" si="14"/>
        <v>0</v>
      </c>
      <c r="M156">
        <f t="shared" si="15"/>
        <v>0</v>
      </c>
      <c r="N156">
        <f t="shared" si="18"/>
        <v>0</v>
      </c>
      <c r="O156">
        <f t="shared" si="19"/>
        <v>0</v>
      </c>
      <c r="P156">
        <f t="shared" si="16"/>
        <v>26</v>
      </c>
      <c r="Q156">
        <f>VLOOKUP(C156,Locs!A:C,3,0)</f>
        <v>26</v>
      </c>
      <c r="R156">
        <f>VLOOKUP(C156,Locs!A:F,6,0)</f>
        <v>0</v>
      </c>
      <c r="S156">
        <f t="shared" si="17"/>
        <v>0</v>
      </c>
      <c r="T156" t="s">
        <v>418</v>
      </c>
      <c r="U156">
        <v>28</v>
      </c>
    </row>
    <row r="157" spans="1:21" x14ac:dyDescent="0.45">
      <c r="A157">
        <v>151</v>
      </c>
      <c r="B157" t="str">
        <f t="shared" si="20"/>
        <v>task_id_230.dfy-2</v>
      </c>
      <c r="C157" t="s">
        <v>21</v>
      </c>
      <c r="D157">
        <v>2</v>
      </c>
      <c r="E157">
        <v>-1</v>
      </c>
      <c r="F157">
        <v>7.5861000000000001</v>
      </c>
      <c r="G157">
        <v>0.59530000000000005</v>
      </c>
      <c r="H157">
        <v>7.5816999999999997</v>
      </c>
      <c r="I157">
        <v>-1</v>
      </c>
      <c r="J157">
        <v>-1</v>
      </c>
      <c r="K157">
        <v>-1</v>
      </c>
      <c r="L157">
        <f t="shared" si="14"/>
        <v>0</v>
      </c>
      <c r="M157">
        <f t="shared" si="15"/>
        <v>0</v>
      </c>
      <c r="N157">
        <f t="shared" si="18"/>
        <v>0</v>
      </c>
      <c r="O157">
        <f t="shared" si="19"/>
        <v>0</v>
      </c>
      <c r="P157">
        <f t="shared" si="16"/>
        <v>25</v>
      </c>
      <c r="Q157">
        <f>VLOOKUP(C157,Locs!A:C,3,0)</f>
        <v>26</v>
      </c>
      <c r="R157">
        <f>VLOOKUP(C157,Locs!A:F,6,0)</f>
        <v>0</v>
      </c>
      <c r="S157">
        <f t="shared" si="17"/>
        <v>0</v>
      </c>
      <c r="T157" t="s">
        <v>419</v>
      </c>
      <c r="U157">
        <v>28</v>
      </c>
    </row>
    <row r="158" spans="1:21" x14ac:dyDescent="0.45">
      <c r="A158">
        <v>152</v>
      </c>
      <c r="B158" t="str">
        <f t="shared" si="20"/>
        <v>task_id_230.dfy-3</v>
      </c>
      <c r="C158" t="s">
        <v>21</v>
      </c>
      <c r="D158">
        <v>3</v>
      </c>
      <c r="E158">
        <v>-1</v>
      </c>
      <c r="F158">
        <v>11.2393</v>
      </c>
      <c r="G158">
        <v>0.56820000000000004</v>
      </c>
      <c r="H158">
        <v>11.236700000000001</v>
      </c>
      <c r="I158">
        <v>-1</v>
      </c>
      <c r="J158">
        <v>-1</v>
      </c>
      <c r="K158">
        <v>-1</v>
      </c>
      <c r="L158">
        <f t="shared" si="14"/>
        <v>0</v>
      </c>
      <c r="M158">
        <f t="shared" si="15"/>
        <v>0</v>
      </c>
      <c r="N158">
        <f t="shared" si="18"/>
        <v>0</v>
      </c>
      <c r="O158">
        <f t="shared" si="19"/>
        <v>0</v>
      </c>
      <c r="P158">
        <f t="shared" si="16"/>
        <v>26</v>
      </c>
      <c r="Q158">
        <f>VLOOKUP(C158,Locs!A:C,3,0)</f>
        <v>26</v>
      </c>
      <c r="R158">
        <f>VLOOKUP(C158,Locs!A:F,6,0)</f>
        <v>0</v>
      </c>
      <c r="S158">
        <f t="shared" si="17"/>
        <v>0</v>
      </c>
      <c r="T158" t="s">
        <v>420</v>
      </c>
      <c r="U158">
        <v>30</v>
      </c>
    </row>
    <row r="159" spans="1:21" x14ac:dyDescent="0.45">
      <c r="A159">
        <v>153</v>
      </c>
      <c r="B159" t="str">
        <f t="shared" si="20"/>
        <v>task_id_230.dfy-4</v>
      </c>
      <c r="C159" t="s">
        <v>21</v>
      </c>
      <c r="D159">
        <v>4</v>
      </c>
      <c r="E159">
        <v>0</v>
      </c>
      <c r="F159">
        <v>11.286</v>
      </c>
      <c r="G159">
        <v>2.2974999999999999</v>
      </c>
      <c r="H159">
        <v>11.282299999999999</v>
      </c>
      <c r="I159">
        <v>0</v>
      </c>
      <c r="J159">
        <v>0</v>
      </c>
      <c r="K159">
        <v>0</v>
      </c>
      <c r="L159">
        <f t="shared" si="14"/>
        <v>0</v>
      </c>
      <c r="M159">
        <f t="shared" si="15"/>
        <v>0</v>
      </c>
      <c r="N159">
        <f t="shared" si="18"/>
        <v>0</v>
      </c>
      <c r="O159">
        <f t="shared" si="19"/>
        <v>0</v>
      </c>
      <c r="P159">
        <f t="shared" si="16"/>
        <v>32</v>
      </c>
      <c r="Q159">
        <f>VLOOKUP(C159,Locs!A:C,3,0)</f>
        <v>26</v>
      </c>
      <c r="R159">
        <f>VLOOKUP(C159,Locs!A:F,6,0)</f>
        <v>0</v>
      </c>
      <c r="S159">
        <f t="shared" si="17"/>
        <v>0</v>
      </c>
      <c r="T159" t="s">
        <v>729</v>
      </c>
      <c r="U159">
        <v>26</v>
      </c>
    </row>
    <row r="160" spans="1:21" x14ac:dyDescent="0.45">
      <c r="A160">
        <v>154</v>
      </c>
      <c r="B160" t="str">
        <f t="shared" si="20"/>
        <v>task_id_230.dfy-5</v>
      </c>
      <c r="C160" t="s">
        <v>21</v>
      </c>
      <c r="D160">
        <v>5</v>
      </c>
      <c r="E160">
        <v>-1</v>
      </c>
      <c r="F160">
        <v>6.4043999999999999</v>
      </c>
      <c r="G160">
        <v>0.76539999999999997</v>
      </c>
      <c r="H160">
        <v>6.4016999999999999</v>
      </c>
      <c r="I160">
        <v>-1</v>
      </c>
      <c r="J160">
        <v>-1</v>
      </c>
      <c r="K160">
        <v>-1</v>
      </c>
      <c r="L160">
        <f t="shared" si="14"/>
        <v>0</v>
      </c>
      <c r="M160">
        <f t="shared" si="15"/>
        <v>0</v>
      </c>
      <c r="N160">
        <f t="shared" si="18"/>
        <v>0</v>
      </c>
      <c r="O160">
        <f t="shared" si="19"/>
        <v>0</v>
      </c>
      <c r="P160">
        <f t="shared" si="16"/>
        <v>25</v>
      </c>
      <c r="Q160">
        <f>VLOOKUP(C160,Locs!A:C,3,0)</f>
        <v>26</v>
      </c>
      <c r="R160">
        <f>VLOOKUP(C160,Locs!A:F,6,0)</f>
        <v>0</v>
      </c>
      <c r="S160">
        <f t="shared" si="17"/>
        <v>0</v>
      </c>
      <c r="T160" t="s">
        <v>730</v>
      </c>
      <c r="U160">
        <v>27</v>
      </c>
    </row>
    <row r="161" spans="1:21" x14ac:dyDescent="0.45">
      <c r="A161">
        <v>155</v>
      </c>
      <c r="B161" t="str">
        <f t="shared" si="20"/>
        <v>task_id_249.dfy-1</v>
      </c>
      <c r="C161" t="s">
        <v>22</v>
      </c>
      <c r="D161">
        <v>1</v>
      </c>
      <c r="E161">
        <v>-1</v>
      </c>
      <c r="F161">
        <v>20.406099999999999</v>
      </c>
      <c r="G161">
        <v>0.61770000000000003</v>
      </c>
      <c r="H161">
        <v>20.385000000000002</v>
      </c>
      <c r="I161">
        <v>-1</v>
      </c>
      <c r="J161">
        <v>-1</v>
      </c>
      <c r="K161">
        <v>-1</v>
      </c>
      <c r="L161">
        <f t="shared" si="14"/>
        <v>0</v>
      </c>
      <c r="M161">
        <f t="shared" si="15"/>
        <v>0</v>
      </c>
      <c r="N161">
        <f t="shared" si="18"/>
        <v>0</v>
      </c>
      <c r="O161">
        <f t="shared" si="19"/>
        <v>0</v>
      </c>
      <c r="P161">
        <f t="shared" si="16"/>
        <v>28</v>
      </c>
      <c r="Q161">
        <f>VLOOKUP(C161,Locs!A:C,3,0)</f>
        <v>37</v>
      </c>
      <c r="R161">
        <f>VLOOKUP(C161,Locs!A:F,6,0)</f>
        <v>8</v>
      </c>
      <c r="S161">
        <f t="shared" si="17"/>
        <v>0</v>
      </c>
      <c r="T161" t="s">
        <v>421</v>
      </c>
      <c r="U161">
        <v>16</v>
      </c>
    </row>
    <row r="162" spans="1:21" x14ac:dyDescent="0.45">
      <c r="A162">
        <v>156</v>
      </c>
      <c r="B162" t="str">
        <f t="shared" si="20"/>
        <v>task_id_249.dfy-2</v>
      </c>
      <c r="C162" t="s">
        <v>22</v>
      </c>
      <c r="D162">
        <v>2</v>
      </c>
      <c r="E162">
        <v>0</v>
      </c>
      <c r="F162">
        <v>19.193999999999999</v>
      </c>
      <c r="G162">
        <v>1.361</v>
      </c>
      <c r="H162">
        <v>19.191099999999999</v>
      </c>
      <c r="I162">
        <v>0</v>
      </c>
      <c r="J162">
        <v>0</v>
      </c>
      <c r="K162">
        <v>0</v>
      </c>
      <c r="L162">
        <f t="shared" si="14"/>
        <v>0</v>
      </c>
      <c r="M162">
        <f t="shared" si="15"/>
        <v>0</v>
      </c>
      <c r="N162">
        <f t="shared" si="18"/>
        <v>0</v>
      </c>
      <c r="O162">
        <f t="shared" si="19"/>
        <v>0</v>
      </c>
      <c r="P162">
        <f t="shared" si="16"/>
        <v>28</v>
      </c>
      <c r="Q162">
        <f>VLOOKUP(C162,Locs!A:C,3,0)</f>
        <v>37</v>
      </c>
      <c r="R162">
        <f>VLOOKUP(C162,Locs!A:F,6,0)</f>
        <v>8</v>
      </c>
      <c r="S162">
        <f t="shared" si="17"/>
        <v>0</v>
      </c>
      <c r="T162" t="s">
        <v>422</v>
      </c>
      <c r="U162">
        <v>20</v>
      </c>
    </row>
    <row r="163" spans="1:21" x14ac:dyDescent="0.45">
      <c r="A163">
        <v>157</v>
      </c>
      <c r="B163" t="str">
        <f t="shared" si="20"/>
        <v>task_id_249.dfy-3</v>
      </c>
      <c r="C163" t="s">
        <v>22</v>
      </c>
      <c r="D163">
        <v>3</v>
      </c>
      <c r="E163">
        <v>-1</v>
      </c>
      <c r="F163">
        <v>17.851900000000001</v>
      </c>
      <c r="G163">
        <v>0.63349999999999995</v>
      </c>
      <c r="H163">
        <v>17.846</v>
      </c>
      <c r="I163">
        <v>-1</v>
      </c>
      <c r="J163">
        <v>-1</v>
      </c>
      <c r="K163">
        <v>-1</v>
      </c>
      <c r="L163">
        <f t="shared" si="14"/>
        <v>0</v>
      </c>
      <c r="M163">
        <f t="shared" si="15"/>
        <v>0</v>
      </c>
      <c r="N163">
        <f t="shared" si="18"/>
        <v>0</v>
      </c>
      <c r="O163">
        <f t="shared" si="19"/>
        <v>0</v>
      </c>
      <c r="P163">
        <f t="shared" si="16"/>
        <v>30</v>
      </c>
      <c r="Q163">
        <f>VLOOKUP(C163,Locs!A:C,3,0)</f>
        <v>37</v>
      </c>
      <c r="R163">
        <f>VLOOKUP(C163,Locs!A:F,6,0)</f>
        <v>8</v>
      </c>
      <c r="S163">
        <f t="shared" si="17"/>
        <v>0</v>
      </c>
      <c r="T163" t="s">
        <v>423</v>
      </c>
      <c r="U163">
        <v>16</v>
      </c>
    </row>
    <row r="164" spans="1:21" x14ac:dyDescent="0.45">
      <c r="A164">
        <v>158</v>
      </c>
      <c r="B164" t="str">
        <f t="shared" si="20"/>
        <v>task_id_249.dfy-4</v>
      </c>
      <c r="C164" t="s">
        <v>22</v>
      </c>
      <c r="D164">
        <v>4</v>
      </c>
      <c r="E164">
        <v>0</v>
      </c>
      <c r="F164">
        <v>19.8354</v>
      </c>
      <c r="G164">
        <v>1.4162999999999999</v>
      </c>
      <c r="H164">
        <v>19.832799999999999</v>
      </c>
      <c r="I164">
        <v>1</v>
      </c>
      <c r="J164">
        <v>0</v>
      </c>
      <c r="K164">
        <v>0</v>
      </c>
      <c r="L164">
        <f t="shared" si="14"/>
        <v>0</v>
      </c>
      <c r="M164">
        <f t="shared" si="15"/>
        <v>0</v>
      </c>
      <c r="N164">
        <f t="shared" si="18"/>
        <v>0</v>
      </c>
      <c r="O164">
        <f t="shared" si="19"/>
        <v>0</v>
      </c>
      <c r="P164">
        <f t="shared" si="16"/>
        <v>26</v>
      </c>
      <c r="Q164">
        <f>VLOOKUP(C164,Locs!A:C,3,0)</f>
        <v>37</v>
      </c>
      <c r="R164">
        <f>VLOOKUP(C164,Locs!A:F,6,0)</f>
        <v>8</v>
      </c>
      <c r="S164">
        <f t="shared" si="17"/>
        <v>0</v>
      </c>
      <c r="T164" t="s">
        <v>792</v>
      </c>
      <c r="U164">
        <v>20</v>
      </c>
    </row>
    <row r="165" spans="1:21" x14ac:dyDescent="0.45">
      <c r="A165">
        <v>159</v>
      </c>
      <c r="B165" t="str">
        <f t="shared" si="20"/>
        <v>task_id_249.dfy-5</v>
      </c>
      <c r="C165" t="s">
        <v>22</v>
      </c>
      <c r="D165">
        <v>5</v>
      </c>
      <c r="E165">
        <v>0</v>
      </c>
      <c r="F165">
        <v>12.052899999999999</v>
      </c>
      <c r="G165">
        <v>1.3641000000000001</v>
      </c>
      <c r="H165">
        <v>12.0495</v>
      </c>
      <c r="I165">
        <v>0</v>
      </c>
      <c r="J165">
        <v>0</v>
      </c>
      <c r="K165">
        <v>0</v>
      </c>
      <c r="L165">
        <f t="shared" si="14"/>
        <v>0</v>
      </c>
      <c r="M165">
        <f t="shared" si="15"/>
        <v>0</v>
      </c>
      <c r="N165">
        <f t="shared" si="18"/>
        <v>0</v>
      </c>
      <c r="O165">
        <f t="shared" si="19"/>
        <v>0</v>
      </c>
      <c r="P165">
        <f t="shared" si="16"/>
        <v>27</v>
      </c>
      <c r="Q165">
        <f>VLOOKUP(C165,Locs!A:C,3,0)</f>
        <v>37</v>
      </c>
      <c r="R165">
        <f>VLOOKUP(C165,Locs!A:F,6,0)</f>
        <v>8</v>
      </c>
      <c r="S165">
        <f t="shared" si="17"/>
        <v>0</v>
      </c>
      <c r="T165" t="s">
        <v>793</v>
      </c>
      <c r="U165">
        <v>17</v>
      </c>
    </row>
    <row r="166" spans="1:21" x14ac:dyDescent="0.45">
      <c r="A166">
        <v>160</v>
      </c>
      <c r="B166" t="str">
        <f t="shared" si="20"/>
        <v>task_id_251.dfy-1</v>
      </c>
      <c r="C166" t="s">
        <v>23</v>
      </c>
      <c r="D166">
        <v>1</v>
      </c>
      <c r="E166">
        <v>-1</v>
      </c>
      <c r="F166">
        <v>12.5214</v>
      </c>
      <c r="G166">
        <v>0.40699999999999997</v>
      </c>
      <c r="H166">
        <v>12.5006</v>
      </c>
      <c r="I166">
        <v>-1</v>
      </c>
      <c r="J166">
        <v>-1</v>
      </c>
      <c r="K166">
        <v>-1</v>
      </c>
      <c r="L166">
        <f t="shared" si="14"/>
        <v>0</v>
      </c>
      <c r="M166">
        <f t="shared" si="15"/>
        <v>0</v>
      </c>
      <c r="N166">
        <f t="shared" si="18"/>
        <v>0</v>
      </c>
      <c r="O166">
        <f t="shared" si="19"/>
        <v>0</v>
      </c>
      <c r="P166">
        <f t="shared" si="16"/>
        <v>16</v>
      </c>
      <c r="Q166">
        <f>VLOOKUP(C166,Locs!A:C,3,0)</f>
        <v>20</v>
      </c>
      <c r="R166">
        <f>VLOOKUP(C166,Locs!A:F,6,0)</f>
        <v>2</v>
      </c>
      <c r="S166">
        <f t="shared" si="17"/>
        <v>0</v>
      </c>
      <c r="T166" t="s">
        <v>424</v>
      </c>
      <c r="U166">
        <v>29</v>
      </c>
    </row>
    <row r="167" spans="1:21" x14ac:dyDescent="0.45">
      <c r="A167">
        <v>161</v>
      </c>
      <c r="B167" t="str">
        <f t="shared" si="20"/>
        <v>task_id_251.dfy-2</v>
      </c>
      <c r="C167" t="s">
        <v>23</v>
      </c>
      <c r="D167">
        <v>2</v>
      </c>
      <c r="E167">
        <v>0</v>
      </c>
      <c r="F167">
        <v>6.9135999999999997</v>
      </c>
      <c r="G167">
        <v>1.3348</v>
      </c>
      <c r="H167">
        <v>6.9112</v>
      </c>
      <c r="I167">
        <v>1</v>
      </c>
      <c r="J167">
        <v>0</v>
      </c>
      <c r="K167">
        <v>0</v>
      </c>
      <c r="L167">
        <f t="shared" si="14"/>
        <v>0</v>
      </c>
      <c r="M167">
        <f t="shared" si="15"/>
        <v>0</v>
      </c>
      <c r="N167">
        <f t="shared" si="18"/>
        <v>0</v>
      </c>
      <c r="O167">
        <f t="shared" si="19"/>
        <v>0</v>
      </c>
      <c r="P167">
        <f t="shared" si="16"/>
        <v>20</v>
      </c>
      <c r="Q167">
        <f>VLOOKUP(C167,Locs!A:C,3,0)</f>
        <v>20</v>
      </c>
      <c r="R167">
        <f>VLOOKUP(C167,Locs!A:F,6,0)</f>
        <v>2</v>
      </c>
      <c r="S167">
        <f t="shared" si="17"/>
        <v>0</v>
      </c>
      <c r="T167" t="s">
        <v>427</v>
      </c>
      <c r="U167">
        <v>21</v>
      </c>
    </row>
    <row r="168" spans="1:21" x14ac:dyDescent="0.45">
      <c r="A168">
        <v>162</v>
      </c>
      <c r="B168" t="str">
        <f t="shared" si="20"/>
        <v>task_id_251.dfy-3</v>
      </c>
      <c r="C168" t="s">
        <v>23</v>
      </c>
      <c r="D168">
        <v>3</v>
      </c>
      <c r="E168">
        <v>-1</v>
      </c>
      <c r="F168">
        <v>7.8174000000000001</v>
      </c>
      <c r="G168">
        <v>0.41959999999999997</v>
      </c>
      <c r="H168">
        <v>7.8148</v>
      </c>
      <c r="I168">
        <v>-1</v>
      </c>
      <c r="J168">
        <v>-1</v>
      </c>
      <c r="K168">
        <v>-1</v>
      </c>
      <c r="L168">
        <f t="shared" si="14"/>
        <v>0</v>
      </c>
      <c r="M168">
        <f t="shared" si="15"/>
        <v>0</v>
      </c>
      <c r="N168">
        <f t="shared" si="18"/>
        <v>0</v>
      </c>
      <c r="O168">
        <f t="shared" si="19"/>
        <v>0</v>
      </c>
      <c r="P168">
        <f t="shared" si="16"/>
        <v>16</v>
      </c>
      <c r="Q168">
        <f>VLOOKUP(C168,Locs!A:C,3,0)</f>
        <v>20</v>
      </c>
      <c r="R168">
        <f>VLOOKUP(C168,Locs!A:F,6,0)</f>
        <v>2</v>
      </c>
      <c r="S168">
        <f t="shared" si="17"/>
        <v>0</v>
      </c>
      <c r="T168" t="s">
        <v>428</v>
      </c>
      <c r="U168">
        <v>22</v>
      </c>
    </row>
    <row r="169" spans="1:21" x14ac:dyDescent="0.45">
      <c r="A169">
        <v>163</v>
      </c>
      <c r="B169" t="str">
        <f t="shared" si="20"/>
        <v>task_id_251.dfy-4</v>
      </c>
      <c r="C169" t="s">
        <v>23</v>
      </c>
      <c r="D169">
        <v>4</v>
      </c>
      <c r="E169">
        <v>0</v>
      </c>
      <c r="F169">
        <v>6.8573000000000004</v>
      </c>
      <c r="G169">
        <v>1.2602</v>
      </c>
      <c r="H169">
        <v>6.8548</v>
      </c>
      <c r="I169">
        <v>0</v>
      </c>
      <c r="J169">
        <v>0</v>
      </c>
      <c r="K169">
        <v>0</v>
      </c>
      <c r="L169">
        <f t="shared" si="14"/>
        <v>0</v>
      </c>
      <c r="M169">
        <f t="shared" si="15"/>
        <v>0</v>
      </c>
      <c r="N169">
        <f t="shared" si="18"/>
        <v>0</v>
      </c>
      <c r="O169">
        <f t="shared" si="19"/>
        <v>0</v>
      </c>
      <c r="P169">
        <f t="shared" si="16"/>
        <v>20</v>
      </c>
      <c r="Q169">
        <f>VLOOKUP(C169,Locs!A:C,3,0)</f>
        <v>20</v>
      </c>
      <c r="R169">
        <f>VLOOKUP(C169,Locs!A:F,6,0)</f>
        <v>2</v>
      </c>
      <c r="S169">
        <f t="shared" si="17"/>
        <v>0</v>
      </c>
      <c r="T169" t="s">
        <v>430</v>
      </c>
      <c r="U169">
        <v>27</v>
      </c>
    </row>
    <row r="170" spans="1:21" x14ac:dyDescent="0.45">
      <c r="A170">
        <v>164</v>
      </c>
      <c r="B170" t="str">
        <f t="shared" si="20"/>
        <v>task_id_251.dfy-5</v>
      </c>
      <c r="C170" t="s">
        <v>23</v>
      </c>
      <c r="D170">
        <v>5</v>
      </c>
      <c r="E170">
        <v>-1</v>
      </c>
      <c r="F170">
        <v>6.9184000000000001</v>
      </c>
      <c r="G170">
        <v>0.40129999999999999</v>
      </c>
      <c r="H170">
        <v>6.9157000000000002</v>
      </c>
      <c r="I170">
        <v>-1</v>
      </c>
      <c r="J170">
        <v>-1</v>
      </c>
      <c r="K170">
        <v>-1</v>
      </c>
      <c r="L170">
        <f t="shared" si="14"/>
        <v>0</v>
      </c>
      <c r="M170">
        <f t="shared" si="15"/>
        <v>0</v>
      </c>
      <c r="N170">
        <f t="shared" si="18"/>
        <v>0</v>
      </c>
      <c r="O170">
        <f t="shared" si="19"/>
        <v>0</v>
      </c>
      <c r="P170">
        <f t="shared" si="16"/>
        <v>17</v>
      </c>
      <c r="Q170">
        <f>VLOOKUP(C170,Locs!A:C,3,0)</f>
        <v>20</v>
      </c>
      <c r="R170">
        <f>VLOOKUP(C170,Locs!A:F,6,0)</f>
        <v>2</v>
      </c>
      <c r="S170">
        <f t="shared" si="17"/>
        <v>0</v>
      </c>
      <c r="T170" t="s">
        <v>433</v>
      </c>
      <c r="U170">
        <v>27</v>
      </c>
    </row>
    <row r="171" spans="1:21" x14ac:dyDescent="0.45">
      <c r="A171">
        <v>165</v>
      </c>
      <c r="B171" t="str">
        <f t="shared" si="20"/>
        <v>task_id_261.dfy-1</v>
      </c>
      <c r="C171" t="s">
        <v>24</v>
      </c>
      <c r="D171">
        <v>1</v>
      </c>
      <c r="E171">
        <v>1</v>
      </c>
      <c r="F171">
        <v>10.3279</v>
      </c>
      <c r="G171">
        <v>1.3298000000000001</v>
      </c>
      <c r="H171">
        <v>10.3073</v>
      </c>
      <c r="I171">
        <v>1</v>
      </c>
      <c r="J171">
        <v>1</v>
      </c>
      <c r="K171">
        <v>1</v>
      </c>
      <c r="L171">
        <f t="shared" si="14"/>
        <v>1</v>
      </c>
      <c r="M171">
        <f t="shared" si="15"/>
        <v>1</v>
      </c>
      <c r="N171">
        <f t="shared" si="18"/>
        <v>0.66666666666666663</v>
      </c>
      <c r="O171">
        <f t="shared" si="19"/>
        <v>1</v>
      </c>
      <c r="P171">
        <f t="shared" si="16"/>
        <v>29</v>
      </c>
      <c r="Q171">
        <f>VLOOKUP(C171,Locs!A:C,3,0)</f>
        <v>28</v>
      </c>
      <c r="R171">
        <f>VLOOKUP(C171,Locs!A:F,6,0)</f>
        <v>0</v>
      </c>
      <c r="S171">
        <f t="shared" si="17"/>
        <v>1</v>
      </c>
      <c r="T171" t="s">
        <v>436</v>
      </c>
      <c r="U171">
        <v>24</v>
      </c>
    </row>
    <row r="172" spans="1:21" x14ac:dyDescent="0.45">
      <c r="A172">
        <v>166</v>
      </c>
      <c r="B172" t="str">
        <f t="shared" si="20"/>
        <v>task_id_267.dfy-1</v>
      </c>
      <c r="C172" t="s">
        <v>25</v>
      </c>
      <c r="D172">
        <v>1</v>
      </c>
      <c r="E172">
        <v>0</v>
      </c>
      <c r="F172">
        <v>6.6825999999999999</v>
      </c>
      <c r="G172">
        <v>1.1943999999999999</v>
      </c>
      <c r="H172">
        <v>6.6615000000000002</v>
      </c>
      <c r="I172">
        <v>0</v>
      </c>
      <c r="J172">
        <v>0</v>
      </c>
      <c r="K172">
        <v>0</v>
      </c>
      <c r="L172">
        <f t="shared" si="14"/>
        <v>1</v>
      </c>
      <c r="M172">
        <f t="shared" si="15"/>
        <v>2</v>
      </c>
      <c r="N172">
        <f t="shared" si="18"/>
        <v>0.66666666666666663</v>
      </c>
      <c r="O172">
        <f t="shared" si="19"/>
        <v>1</v>
      </c>
      <c r="P172">
        <f t="shared" si="16"/>
        <v>21</v>
      </c>
      <c r="Q172">
        <f>VLOOKUP(C172,Locs!A:C,3,0)</f>
        <v>21</v>
      </c>
      <c r="R172">
        <f>VLOOKUP(C172,Locs!A:F,6,0)</f>
        <v>0</v>
      </c>
      <c r="S172">
        <f t="shared" si="17"/>
        <v>2</v>
      </c>
      <c r="T172" t="s">
        <v>437</v>
      </c>
      <c r="U172">
        <v>23</v>
      </c>
    </row>
    <row r="173" spans="1:21" x14ac:dyDescent="0.45">
      <c r="A173">
        <v>167</v>
      </c>
      <c r="B173" t="str">
        <f t="shared" si="20"/>
        <v>task_id_267.dfy-2</v>
      </c>
      <c r="C173" t="s">
        <v>25</v>
      </c>
      <c r="D173">
        <v>2</v>
      </c>
      <c r="E173">
        <v>1</v>
      </c>
      <c r="F173">
        <v>6.4793000000000003</v>
      </c>
      <c r="G173">
        <v>1.2271000000000001</v>
      </c>
      <c r="H173">
        <v>6.4767000000000001</v>
      </c>
      <c r="I173">
        <v>1</v>
      </c>
      <c r="J173">
        <v>1</v>
      </c>
      <c r="K173">
        <v>1</v>
      </c>
      <c r="L173">
        <f t="shared" si="14"/>
        <v>1</v>
      </c>
      <c r="M173">
        <f t="shared" si="15"/>
        <v>2</v>
      </c>
      <c r="N173">
        <f t="shared" si="18"/>
        <v>0.66666666666666663</v>
      </c>
      <c r="O173">
        <f t="shared" si="19"/>
        <v>1</v>
      </c>
      <c r="P173">
        <f t="shared" si="16"/>
        <v>22</v>
      </c>
      <c r="Q173">
        <f>VLOOKUP(C173,Locs!A:C,3,0)</f>
        <v>21</v>
      </c>
      <c r="R173">
        <f>VLOOKUP(C173,Locs!A:F,6,0)</f>
        <v>0</v>
      </c>
      <c r="S173">
        <f t="shared" si="17"/>
        <v>2</v>
      </c>
      <c r="T173" t="s">
        <v>438</v>
      </c>
      <c r="U173">
        <v>24</v>
      </c>
    </row>
    <row r="174" spans="1:21" x14ac:dyDescent="0.45">
      <c r="A174">
        <v>168</v>
      </c>
      <c r="B174" t="str">
        <f t="shared" si="20"/>
        <v>task_id_273.dfy-1</v>
      </c>
      <c r="C174" t="s">
        <v>26</v>
      </c>
      <c r="D174">
        <v>1</v>
      </c>
      <c r="E174">
        <v>1</v>
      </c>
      <c r="F174">
        <v>11.5024</v>
      </c>
      <c r="G174">
        <v>1.2549999999999999</v>
      </c>
      <c r="H174">
        <v>11.4838</v>
      </c>
      <c r="I174">
        <v>1</v>
      </c>
      <c r="J174">
        <v>1</v>
      </c>
      <c r="K174">
        <v>1</v>
      </c>
      <c r="L174">
        <f t="shared" si="14"/>
        <v>1</v>
      </c>
      <c r="M174">
        <f t="shared" si="15"/>
        <v>1</v>
      </c>
      <c r="N174">
        <f t="shared" si="18"/>
        <v>0.66666666666666663</v>
      </c>
      <c r="O174">
        <f t="shared" si="19"/>
        <v>1</v>
      </c>
      <c r="P174">
        <f t="shared" si="16"/>
        <v>27</v>
      </c>
      <c r="Q174">
        <f>VLOOKUP(C174,Locs!A:C,3,0)</f>
        <v>27</v>
      </c>
      <c r="R174">
        <f>VLOOKUP(C174,Locs!A:F,6,0)</f>
        <v>0</v>
      </c>
      <c r="S174">
        <f t="shared" si="17"/>
        <v>1</v>
      </c>
      <c r="T174" t="s">
        <v>808</v>
      </c>
      <c r="U174">
        <v>25</v>
      </c>
    </row>
    <row r="175" spans="1:21" x14ac:dyDescent="0.45">
      <c r="A175">
        <v>169</v>
      </c>
      <c r="B175" t="str">
        <f t="shared" si="20"/>
        <v>task_id_282.dfy-1</v>
      </c>
      <c r="C175" t="s">
        <v>27</v>
      </c>
      <c r="D175">
        <v>1</v>
      </c>
      <c r="E175">
        <v>1</v>
      </c>
      <c r="F175">
        <v>7.6178999999999997</v>
      </c>
      <c r="G175">
        <v>1.3953</v>
      </c>
      <c r="H175">
        <v>7.5983999999999998</v>
      </c>
      <c r="I175">
        <v>1</v>
      </c>
      <c r="J175">
        <v>1</v>
      </c>
      <c r="K175">
        <v>1</v>
      </c>
      <c r="L175">
        <f t="shared" si="14"/>
        <v>1</v>
      </c>
      <c r="M175">
        <f t="shared" si="15"/>
        <v>1</v>
      </c>
      <c r="N175">
        <f t="shared" si="18"/>
        <v>0.66666666666666663</v>
      </c>
      <c r="O175">
        <f t="shared" si="19"/>
        <v>1</v>
      </c>
      <c r="P175">
        <f t="shared" si="16"/>
        <v>27</v>
      </c>
      <c r="Q175">
        <f>VLOOKUP(C175,Locs!A:C,3,0)</f>
        <v>26</v>
      </c>
      <c r="R175">
        <f>VLOOKUP(C175,Locs!A:F,6,0)</f>
        <v>0</v>
      </c>
      <c r="S175">
        <f t="shared" si="17"/>
        <v>1</v>
      </c>
      <c r="T175" t="s">
        <v>957</v>
      </c>
      <c r="U175">
        <v>26</v>
      </c>
    </row>
    <row r="176" spans="1:21" x14ac:dyDescent="0.45">
      <c r="A176">
        <v>170</v>
      </c>
      <c r="B176" t="str">
        <f t="shared" si="20"/>
        <v>task_id_284.dfy-1</v>
      </c>
      <c r="C176" t="s">
        <v>28</v>
      </c>
      <c r="D176">
        <v>1</v>
      </c>
      <c r="E176">
        <v>0</v>
      </c>
      <c r="F176">
        <v>7.2191999999999998</v>
      </c>
      <c r="G176">
        <v>1.306</v>
      </c>
      <c r="H176">
        <v>7.1920000000000002</v>
      </c>
      <c r="I176">
        <v>1</v>
      </c>
      <c r="J176">
        <v>0</v>
      </c>
      <c r="K176">
        <v>0</v>
      </c>
      <c r="L176">
        <f t="shared" si="14"/>
        <v>0</v>
      </c>
      <c r="M176">
        <f t="shared" si="15"/>
        <v>0</v>
      </c>
      <c r="N176">
        <f t="shared" si="18"/>
        <v>0</v>
      </c>
      <c r="O176">
        <f t="shared" si="19"/>
        <v>0</v>
      </c>
      <c r="P176">
        <f t="shared" si="16"/>
        <v>24</v>
      </c>
      <c r="Q176">
        <f>VLOOKUP(C176,Locs!A:C,3,0)</f>
        <v>25</v>
      </c>
      <c r="R176">
        <f>VLOOKUP(C176,Locs!A:F,6,0)</f>
        <v>1</v>
      </c>
      <c r="S176">
        <f t="shared" si="17"/>
        <v>0</v>
      </c>
      <c r="T176" t="s">
        <v>439</v>
      </c>
      <c r="U176">
        <v>25</v>
      </c>
    </row>
    <row r="177" spans="1:21" x14ac:dyDescent="0.45">
      <c r="A177">
        <v>171</v>
      </c>
      <c r="B177" t="str">
        <f t="shared" si="20"/>
        <v>task_id_284.dfy-2</v>
      </c>
      <c r="C177" t="s">
        <v>28</v>
      </c>
      <c r="D177">
        <v>2</v>
      </c>
      <c r="E177">
        <v>0</v>
      </c>
      <c r="F177">
        <v>6.5918999999999999</v>
      </c>
      <c r="G177">
        <v>1.3123</v>
      </c>
      <c r="H177">
        <v>6.5835999999999997</v>
      </c>
      <c r="I177">
        <v>1</v>
      </c>
      <c r="J177">
        <v>0</v>
      </c>
      <c r="K177">
        <v>0</v>
      </c>
      <c r="L177">
        <f t="shared" si="14"/>
        <v>0</v>
      </c>
      <c r="M177">
        <f t="shared" si="15"/>
        <v>0</v>
      </c>
      <c r="N177">
        <f t="shared" si="18"/>
        <v>0</v>
      </c>
      <c r="O177">
        <f t="shared" si="19"/>
        <v>0</v>
      </c>
      <c r="P177">
        <f t="shared" si="16"/>
        <v>23</v>
      </c>
      <c r="Q177">
        <f>VLOOKUP(C177,Locs!A:C,3,0)</f>
        <v>25</v>
      </c>
      <c r="R177">
        <f>VLOOKUP(C177,Locs!A:F,6,0)</f>
        <v>1</v>
      </c>
      <c r="S177">
        <f t="shared" si="17"/>
        <v>0</v>
      </c>
      <c r="T177" t="s">
        <v>440</v>
      </c>
      <c r="U177">
        <v>25</v>
      </c>
    </row>
    <row r="178" spans="1:21" x14ac:dyDescent="0.45">
      <c r="A178">
        <v>172</v>
      </c>
      <c r="B178" t="str">
        <f t="shared" si="20"/>
        <v>task_id_284.dfy-3</v>
      </c>
      <c r="C178" t="s">
        <v>28</v>
      </c>
      <c r="D178">
        <v>3</v>
      </c>
      <c r="E178">
        <v>0</v>
      </c>
      <c r="F178">
        <v>6.9428000000000001</v>
      </c>
      <c r="G178">
        <v>1.3192999999999999</v>
      </c>
      <c r="H178">
        <v>6.9393000000000002</v>
      </c>
      <c r="I178">
        <v>1</v>
      </c>
      <c r="J178">
        <v>0</v>
      </c>
      <c r="K178">
        <v>0</v>
      </c>
      <c r="L178">
        <f t="shared" si="14"/>
        <v>0</v>
      </c>
      <c r="M178">
        <f t="shared" si="15"/>
        <v>0</v>
      </c>
      <c r="N178">
        <f t="shared" si="18"/>
        <v>0</v>
      </c>
      <c r="O178">
        <f t="shared" si="19"/>
        <v>0</v>
      </c>
      <c r="P178">
        <f t="shared" si="16"/>
        <v>24</v>
      </c>
      <c r="Q178">
        <f>VLOOKUP(C178,Locs!A:C,3,0)</f>
        <v>25</v>
      </c>
      <c r="R178">
        <f>VLOOKUP(C178,Locs!A:F,6,0)</f>
        <v>1</v>
      </c>
      <c r="S178">
        <f t="shared" si="17"/>
        <v>0</v>
      </c>
      <c r="T178" t="s">
        <v>441</v>
      </c>
      <c r="U178">
        <v>23</v>
      </c>
    </row>
    <row r="179" spans="1:21" x14ac:dyDescent="0.45">
      <c r="A179">
        <v>173</v>
      </c>
      <c r="B179" t="str">
        <f t="shared" si="20"/>
        <v>task_id_284.dfy-4</v>
      </c>
      <c r="C179" t="s">
        <v>28</v>
      </c>
      <c r="D179">
        <v>4</v>
      </c>
      <c r="E179">
        <v>0</v>
      </c>
      <c r="F179">
        <v>9.2828999999999997</v>
      </c>
      <c r="G179">
        <v>1.3261000000000001</v>
      </c>
      <c r="H179">
        <v>9.2805</v>
      </c>
      <c r="I179">
        <v>1</v>
      </c>
      <c r="J179">
        <v>0</v>
      </c>
      <c r="K179">
        <v>0</v>
      </c>
      <c r="L179">
        <f t="shared" si="14"/>
        <v>0</v>
      </c>
      <c r="M179">
        <f t="shared" si="15"/>
        <v>0</v>
      </c>
      <c r="N179">
        <f t="shared" si="18"/>
        <v>0</v>
      </c>
      <c r="O179">
        <f t="shared" si="19"/>
        <v>0</v>
      </c>
      <c r="P179">
        <f t="shared" si="16"/>
        <v>25</v>
      </c>
      <c r="Q179">
        <f>VLOOKUP(C179,Locs!A:C,3,0)</f>
        <v>25</v>
      </c>
      <c r="R179">
        <f>VLOOKUP(C179,Locs!A:F,6,0)</f>
        <v>1</v>
      </c>
      <c r="S179">
        <f t="shared" si="17"/>
        <v>0</v>
      </c>
      <c r="T179" t="s">
        <v>1127</v>
      </c>
      <c r="U179">
        <v>23</v>
      </c>
    </row>
    <row r="180" spans="1:21" x14ac:dyDescent="0.45">
      <c r="A180">
        <v>174</v>
      </c>
      <c r="B180" t="str">
        <f t="shared" si="20"/>
        <v>task_id_284.dfy-5</v>
      </c>
      <c r="C180" t="s">
        <v>28</v>
      </c>
      <c r="D180">
        <v>5</v>
      </c>
      <c r="E180">
        <v>0</v>
      </c>
      <c r="F180">
        <v>9.5879999999999992</v>
      </c>
      <c r="G180">
        <v>1.2942</v>
      </c>
      <c r="H180">
        <v>9.5858000000000008</v>
      </c>
      <c r="I180">
        <v>0</v>
      </c>
      <c r="J180">
        <v>0</v>
      </c>
      <c r="K180">
        <v>0</v>
      </c>
      <c r="L180">
        <f t="shared" si="14"/>
        <v>0</v>
      </c>
      <c r="M180">
        <f t="shared" si="15"/>
        <v>0</v>
      </c>
      <c r="N180">
        <f t="shared" si="18"/>
        <v>0</v>
      </c>
      <c r="O180">
        <f t="shared" si="19"/>
        <v>0</v>
      </c>
      <c r="P180">
        <f t="shared" si="16"/>
        <v>26</v>
      </c>
      <c r="Q180">
        <f>VLOOKUP(C180,Locs!A:C,3,0)</f>
        <v>25</v>
      </c>
      <c r="R180">
        <f>VLOOKUP(C180,Locs!A:F,6,0)</f>
        <v>1</v>
      </c>
      <c r="S180">
        <f t="shared" si="17"/>
        <v>0</v>
      </c>
      <c r="T180" t="s">
        <v>442</v>
      </c>
      <c r="U180">
        <v>29</v>
      </c>
    </row>
    <row r="181" spans="1:21" x14ac:dyDescent="0.45">
      <c r="A181">
        <v>175</v>
      </c>
      <c r="B181" t="str">
        <f t="shared" si="20"/>
        <v>task_id_290.dfy-1</v>
      </c>
      <c r="C181" t="s">
        <v>29</v>
      </c>
      <c r="D181">
        <v>1</v>
      </c>
      <c r="E181">
        <v>-1</v>
      </c>
      <c r="F181">
        <v>18.5183</v>
      </c>
      <c r="G181">
        <v>0.38800000000000001</v>
      </c>
      <c r="H181">
        <v>18.4986</v>
      </c>
      <c r="I181">
        <v>-1</v>
      </c>
      <c r="J181">
        <v>-1</v>
      </c>
      <c r="K181">
        <v>-1</v>
      </c>
      <c r="L181">
        <f t="shared" si="14"/>
        <v>1</v>
      </c>
      <c r="M181">
        <f t="shared" si="15"/>
        <v>4</v>
      </c>
      <c r="N181">
        <f t="shared" si="18"/>
        <v>0.66666666666666663</v>
      </c>
      <c r="O181">
        <f t="shared" si="19"/>
        <v>1</v>
      </c>
      <c r="P181">
        <f t="shared" si="16"/>
        <v>25</v>
      </c>
      <c r="Q181">
        <f>VLOOKUP(C181,Locs!A:C,3,0)</f>
        <v>24</v>
      </c>
      <c r="R181">
        <f>VLOOKUP(C181,Locs!A:F,6,0)</f>
        <v>0</v>
      </c>
      <c r="S181">
        <f t="shared" si="17"/>
        <v>4</v>
      </c>
      <c r="T181" t="s">
        <v>443</v>
      </c>
      <c r="U181">
        <v>28</v>
      </c>
    </row>
    <row r="182" spans="1:21" x14ac:dyDescent="0.45">
      <c r="A182">
        <v>176</v>
      </c>
      <c r="B182" t="str">
        <f t="shared" si="20"/>
        <v>task_id_290.dfy-2</v>
      </c>
      <c r="C182" t="s">
        <v>29</v>
      </c>
      <c r="D182">
        <v>2</v>
      </c>
      <c r="E182">
        <v>-1</v>
      </c>
      <c r="F182">
        <v>13.8977</v>
      </c>
      <c r="G182">
        <v>0.3967</v>
      </c>
      <c r="H182">
        <v>13.895200000000001</v>
      </c>
      <c r="I182">
        <v>-1</v>
      </c>
      <c r="J182">
        <v>-1</v>
      </c>
      <c r="K182">
        <v>-1</v>
      </c>
      <c r="L182">
        <f t="shared" si="14"/>
        <v>1</v>
      </c>
      <c r="M182">
        <f t="shared" si="15"/>
        <v>4</v>
      </c>
      <c r="N182">
        <f t="shared" si="18"/>
        <v>0.66666666666666663</v>
      </c>
      <c r="O182">
        <f t="shared" si="19"/>
        <v>1</v>
      </c>
      <c r="P182">
        <f t="shared" si="16"/>
        <v>25</v>
      </c>
      <c r="Q182">
        <f>VLOOKUP(C182,Locs!A:C,3,0)</f>
        <v>24</v>
      </c>
      <c r="R182">
        <f>VLOOKUP(C182,Locs!A:F,6,0)</f>
        <v>0</v>
      </c>
      <c r="S182">
        <f t="shared" si="17"/>
        <v>4</v>
      </c>
      <c r="T182" t="s">
        <v>444</v>
      </c>
      <c r="U182">
        <v>28</v>
      </c>
    </row>
    <row r="183" spans="1:21" x14ac:dyDescent="0.45">
      <c r="A183">
        <v>177</v>
      </c>
      <c r="B183" t="str">
        <f t="shared" si="20"/>
        <v>task_id_290.dfy-3</v>
      </c>
      <c r="C183" t="s">
        <v>29</v>
      </c>
      <c r="D183">
        <v>3</v>
      </c>
      <c r="E183">
        <v>0</v>
      </c>
      <c r="F183">
        <v>10.021100000000001</v>
      </c>
      <c r="G183">
        <v>1.2696000000000001</v>
      </c>
      <c r="H183">
        <v>10.018800000000001</v>
      </c>
      <c r="I183">
        <v>1</v>
      </c>
      <c r="J183">
        <v>0</v>
      </c>
      <c r="K183">
        <v>0</v>
      </c>
      <c r="L183">
        <f t="shared" si="14"/>
        <v>1</v>
      </c>
      <c r="M183">
        <f t="shared" si="15"/>
        <v>4</v>
      </c>
      <c r="N183">
        <f t="shared" si="18"/>
        <v>0.66666666666666663</v>
      </c>
      <c r="O183">
        <f t="shared" si="19"/>
        <v>1</v>
      </c>
      <c r="P183">
        <f t="shared" si="16"/>
        <v>23</v>
      </c>
      <c r="Q183">
        <f>VLOOKUP(C183,Locs!A:C,3,0)</f>
        <v>24</v>
      </c>
      <c r="R183">
        <f>VLOOKUP(C183,Locs!A:F,6,0)</f>
        <v>0</v>
      </c>
      <c r="S183">
        <f t="shared" si="17"/>
        <v>4</v>
      </c>
      <c r="T183" t="s">
        <v>810</v>
      </c>
      <c r="U183">
        <v>26</v>
      </c>
    </row>
    <row r="184" spans="1:21" x14ac:dyDescent="0.45">
      <c r="A184">
        <v>178</v>
      </c>
      <c r="B184" t="str">
        <f t="shared" si="20"/>
        <v>task_id_290.dfy-4</v>
      </c>
      <c r="C184" t="s">
        <v>29</v>
      </c>
      <c r="D184">
        <v>4</v>
      </c>
      <c r="E184">
        <v>1</v>
      </c>
      <c r="F184">
        <v>9.5647000000000002</v>
      </c>
      <c r="G184">
        <v>1.2873000000000001</v>
      </c>
      <c r="H184">
        <v>9.56</v>
      </c>
      <c r="I184">
        <v>1</v>
      </c>
      <c r="J184">
        <v>1</v>
      </c>
      <c r="K184">
        <v>1</v>
      </c>
      <c r="L184">
        <f t="shared" si="14"/>
        <v>1</v>
      </c>
      <c r="M184">
        <f t="shared" si="15"/>
        <v>4</v>
      </c>
      <c r="N184">
        <f t="shared" si="18"/>
        <v>0.66666666666666663</v>
      </c>
      <c r="O184">
        <f t="shared" si="19"/>
        <v>1</v>
      </c>
      <c r="P184">
        <f t="shared" si="16"/>
        <v>23</v>
      </c>
      <c r="Q184">
        <f>VLOOKUP(C184,Locs!A:C,3,0)</f>
        <v>24</v>
      </c>
      <c r="R184">
        <f>VLOOKUP(C184,Locs!A:F,6,0)</f>
        <v>0</v>
      </c>
      <c r="S184">
        <f t="shared" si="17"/>
        <v>4</v>
      </c>
      <c r="T184" t="s">
        <v>811</v>
      </c>
      <c r="U184">
        <v>27</v>
      </c>
    </row>
    <row r="185" spans="1:21" x14ac:dyDescent="0.45">
      <c r="A185">
        <v>179</v>
      </c>
      <c r="B185" t="str">
        <f t="shared" si="20"/>
        <v>task_id_3.dfy-1</v>
      </c>
      <c r="C185" t="s">
        <v>30</v>
      </c>
      <c r="D185">
        <v>1</v>
      </c>
      <c r="E185">
        <v>0</v>
      </c>
      <c r="F185">
        <v>5.4611999999999998</v>
      </c>
      <c r="G185">
        <v>1.3692</v>
      </c>
      <c r="H185">
        <v>5.4421999999999997</v>
      </c>
      <c r="I185">
        <v>1</v>
      </c>
      <c r="J185">
        <v>0</v>
      </c>
      <c r="K185">
        <v>0</v>
      </c>
      <c r="L185">
        <f t="shared" si="14"/>
        <v>0</v>
      </c>
      <c r="M185">
        <f t="shared" si="15"/>
        <v>0</v>
      </c>
      <c r="N185">
        <f t="shared" si="18"/>
        <v>0</v>
      </c>
      <c r="O185">
        <f t="shared" si="19"/>
        <v>0</v>
      </c>
      <c r="P185">
        <f t="shared" si="16"/>
        <v>21</v>
      </c>
      <c r="Q185">
        <f>VLOOKUP(C185,Locs!A:C,3,0)</f>
        <v>23</v>
      </c>
      <c r="R185">
        <f>VLOOKUP(C185,Locs!A:F,6,0)</f>
        <v>2</v>
      </c>
      <c r="S185">
        <f t="shared" si="17"/>
        <v>0</v>
      </c>
      <c r="T185" t="s">
        <v>445</v>
      </c>
      <c r="U185">
        <v>22</v>
      </c>
    </row>
    <row r="186" spans="1:21" x14ac:dyDescent="0.45">
      <c r="A186">
        <v>180</v>
      </c>
      <c r="B186" t="str">
        <f t="shared" si="20"/>
        <v>task_id_3.dfy-2</v>
      </c>
      <c r="C186" t="s">
        <v>30</v>
      </c>
      <c r="D186">
        <v>2</v>
      </c>
      <c r="E186">
        <v>0</v>
      </c>
      <c r="F186">
        <v>5.1492000000000004</v>
      </c>
      <c r="G186">
        <v>1.2194</v>
      </c>
      <c r="H186">
        <v>5.1463000000000001</v>
      </c>
      <c r="I186">
        <v>0</v>
      </c>
      <c r="J186">
        <v>0</v>
      </c>
      <c r="K186">
        <v>0</v>
      </c>
      <c r="L186">
        <f t="shared" si="14"/>
        <v>0</v>
      </c>
      <c r="M186">
        <f t="shared" si="15"/>
        <v>0</v>
      </c>
      <c r="N186">
        <f t="shared" si="18"/>
        <v>0</v>
      </c>
      <c r="O186">
        <f t="shared" si="19"/>
        <v>0</v>
      </c>
      <c r="P186">
        <f t="shared" si="16"/>
        <v>21</v>
      </c>
      <c r="Q186">
        <f>VLOOKUP(C186,Locs!A:C,3,0)</f>
        <v>23</v>
      </c>
      <c r="R186">
        <f>VLOOKUP(C186,Locs!A:F,6,0)</f>
        <v>2</v>
      </c>
      <c r="S186">
        <f t="shared" si="17"/>
        <v>0</v>
      </c>
      <c r="T186" t="s">
        <v>446</v>
      </c>
      <c r="U186">
        <v>22</v>
      </c>
    </row>
    <row r="187" spans="1:21" x14ac:dyDescent="0.45">
      <c r="A187">
        <v>181</v>
      </c>
      <c r="B187" t="str">
        <f t="shared" si="20"/>
        <v>task_id_3.dfy-3</v>
      </c>
      <c r="C187" t="s">
        <v>30</v>
      </c>
      <c r="D187">
        <v>3</v>
      </c>
      <c r="E187">
        <v>0</v>
      </c>
      <c r="F187">
        <v>5.3615000000000004</v>
      </c>
      <c r="G187">
        <v>1.4802</v>
      </c>
      <c r="H187">
        <v>5.3587999999999996</v>
      </c>
      <c r="I187">
        <v>0</v>
      </c>
      <c r="J187">
        <v>0</v>
      </c>
      <c r="K187">
        <v>0</v>
      </c>
      <c r="L187">
        <f t="shared" si="14"/>
        <v>0</v>
      </c>
      <c r="M187">
        <f t="shared" si="15"/>
        <v>0</v>
      </c>
      <c r="N187">
        <f t="shared" si="18"/>
        <v>0</v>
      </c>
      <c r="O187">
        <f t="shared" si="19"/>
        <v>0</v>
      </c>
      <c r="P187">
        <f t="shared" si="16"/>
        <v>22</v>
      </c>
      <c r="Q187">
        <f>VLOOKUP(C187,Locs!A:C,3,0)</f>
        <v>23</v>
      </c>
      <c r="R187">
        <f>VLOOKUP(C187,Locs!A:F,6,0)</f>
        <v>2</v>
      </c>
      <c r="S187">
        <f t="shared" si="17"/>
        <v>0</v>
      </c>
      <c r="T187" t="s">
        <v>447</v>
      </c>
      <c r="U187">
        <v>22</v>
      </c>
    </row>
    <row r="188" spans="1:21" x14ac:dyDescent="0.45">
      <c r="A188">
        <v>182</v>
      </c>
      <c r="B188" t="str">
        <f t="shared" si="20"/>
        <v>task_id_3.dfy-4</v>
      </c>
      <c r="C188" t="s">
        <v>30</v>
      </c>
      <c r="D188">
        <v>4</v>
      </c>
      <c r="E188">
        <v>0</v>
      </c>
      <c r="F188">
        <v>5.1033999999999997</v>
      </c>
      <c r="G188">
        <v>1.1819</v>
      </c>
      <c r="H188">
        <v>5.1010999999999997</v>
      </c>
      <c r="I188">
        <v>1</v>
      </c>
      <c r="J188">
        <v>0</v>
      </c>
      <c r="K188">
        <v>0</v>
      </c>
      <c r="L188">
        <f t="shared" si="14"/>
        <v>0</v>
      </c>
      <c r="M188">
        <f t="shared" si="15"/>
        <v>0</v>
      </c>
      <c r="N188">
        <f t="shared" si="18"/>
        <v>0</v>
      </c>
      <c r="O188">
        <f t="shared" si="19"/>
        <v>0</v>
      </c>
      <c r="P188">
        <f t="shared" si="16"/>
        <v>20</v>
      </c>
      <c r="Q188">
        <f>VLOOKUP(C188,Locs!A:C,3,0)</f>
        <v>23</v>
      </c>
      <c r="R188">
        <f>VLOOKUP(C188,Locs!A:F,6,0)</f>
        <v>2</v>
      </c>
      <c r="S188">
        <f t="shared" si="17"/>
        <v>0</v>
      </c>
      <c r="T188" t="s">
        <v>1189</v>
      </c>
      <c r="U188">
        <v>24</v>
      </c>
    </row>
    <row r="189" spans="1:21" x14ac:dyDescent="0.45">
      <c r="A189">
        <v>183</v>
      </c>
      <c r="B189" t="str">
        <f t="shared" si="20"/>
        <v>task_id_3.dfy-5</v>
      </c>
      <c r="C189" t="s">
        <v>30</v>
      </c>
      <c r="D189">
        <v>5</v>
      </c>
      <c r="E189">
        <v>0</v>
      </c>
      <c r="F189">
        <v>5.3388</v>
      </c>
      <c r="G189">
        <v>1.2576000000000001</v>
      </c>
      <c r="H189">
        <v>5.3364000000000003</v>
      </c>
      <c r="I189">
        <v>0</v>
      </c>
      <c r="J189">
        <v>0</v>
      </c>
      <c r="K189">
        <v>0</v>
      </c>
      <c r="L189">
        <f t="shared" si="14"/>
        <v>0</v>
      </c>
      <c r="M189">
        <f t="shared" si="15"/>
        <v>0</v>
      </c>
      <c r="N189">
        <f t="shared" si="18"/>
        <v>0</v>
      </c>
      <c r="O189">
        <f t="shared" si="19"/>
        <v>0</v>
      </c>
      <c r="P189">
        <f t="shared" si="16"/>
        <v>21</v>
      </c>
      <c r="Q189">
        <f>VLOOKUP(C189,Locs!A:C,3,0)</f>
        <v>23</v>
      </c>
      <c r="R189">
        <f>VLOOKUP(C189,Locs!A:F,6,0)</f>
        <v>2</v>
      </c>
      <c r="S189">
        <f t="shared" si="17"/>
        <v>0</v>
      </c>
      <c r="T189" t="s">
        <v>448</v>
      </c>
      <c r="U189">
        <v>19</v>
      </c>
    </row>
    <row r="190" spans="1:21" x14ac:dyDescent="0.45">
      <c r="A190">
        <v>184</v>
      </c>
      <c r="B190" t="str">
        <f t="shared" si="20"/>
        <v>task_id_310.dfy-1</v>
      </c>
      <c r="C190" t="s">
        <v>31</v>
      </c>
      <c r="D190">
        <v>1</v>
      </c>
      <c r="E190">
        <v>-1</v>
      </c>
      <c r="F190">
        <v>7.7107999999999999</v>
      </c>
      <c r="G190">
        <v>0.5806</v>
      </c>
      <c r="H190">
        <v>7.6889000000000003</v>
      </c>
      <c r="I190">
        <v>-1</v>
      </c>
      <c r="J190">
        <v>-1</v>
      </c>
      <c r="K190">
        <v>-1</v>
      </c>
      <c r="L190">
        <f t="shared" si="14"/>
        <v>1</v>
      </c>
      <c r="M190">
        <f t="shared" si="15"/>
        <v>4</v>
      </c>
      <c r="N190">
        <f t="shared" si="18"/>
        <v>0.66666666666666663</v>
      </c>
      <c r="O190">
        <f t="shared" si="19"/>
        <v>1</v>
      </c>
      <c r="P190">
        <f t="shared" si="16"/>
        <v>22</v>
      </c>
      <c r="Q190">
        <f>VLOOKUP(C190,Locs!A:C,3,0)</f>
        <v>21</v>
      </c>
      <c r="R190">
        <f>VLOOKUP(C190,Locs!A:F,6,0)</f>
        <v>0</v>
      </c>
      <c r="S190">
        <f t="shared" si="17"/>
        <v>4</v>
      </c>
      <c r="T190" t="s">
        <v>451</v>
      </c>
      <c r="U190">
        <v>21</v>
      </c>
    </row>
    <row r="191" spans="1:21" x14ac:dyDescent="0.45">
      <c r="A191">
        <v>185</v>
      </c>
      <c r="B191" t="str">
        <f t="shared" si="20"/>
        <v>task_id_310.dfy-2</v>
      </c>
      <c r="C191" t="s">
        <v>31</v>
      </c>
      <c r="D191">
        <v>2</v>
      </c>
      <c r="E191">
        <v>-1</v>
      </c>
      <c r="F191">
        <v>9.2619000000000007</v>
      </c>
      <c r="G191">
        <v>0.58440000000000003</v>
      </c>
      <c r="H191">
        <v>9.2592999999999996</v>
      </c>
      <c r="I191">
        <v>-1</v>
      </c>
      <c r="J191">
        <v>-1</v>
      </c>
      <c r="K191">
        <v>-1</v>
      </c>
      <c r="L191">
        <f t="shared" si="14"/>
        <v>1</v>
      </c>
      <c r="M191">
        <f t="shared" si="15"/>
        <v>4</v>
      </c>
      <c r="N191">
        <f t="shared" si="18"/>
        <v>0.66666666666666663</v>
      </c>
      <c r="O191">
        <f t="shared" si="19"/>
        <v>1</v>
      </c>
      <c r="P191">
        <f t="shared" si="16"/>
        <v>22</v>
      </c>
      <c r="Q191">
        <f>VLOOKUP(C191,Locs!A:C,3,0)</f>
        <v>21</v>
      </c>
      <c r="R191">
        <f>VLOOKUP(C191,Locs!A:F,6,0)</f>
        <v>0</v>
      </c>
      <c r="S191">
        <f t="shared" si="17"/>
        <v>4</v>
      </c>
      <c r="T191" t="s">
        <v>452</v>
      </c>
      <c r="U191">
        <v>21</v>
      </c>
    </row>
    <row r="192" spans="1:21" x14ac:dyDescent="0.45">
      <c r="A192">
        <v>186</v>
      </c>
      <c r="B192" t="str">
        <f t="shared" si="20"/>
        <v>task_id_310.dfy-3</v>
      </c>
      <c r="C192" t="s">
        <v>31</v>
      </c>
      <c r="D192">
        <v>3</v>
      </c>
      <c r="E192">
        <v>-1</v>
      </c>
      <c r="F192">
        <v>12.533200000000001</v>
      </c>
      <c r="G192">
        <v>0.64329999999999998</v>
      </c>
      <c r="H192">
        <v>12.5306</v>
      </c>
      <c r="I192">
        <v>-1</v>
      </c>
      <c r="J192">
        <v>-1</v>
      </c>
      <c r="K192">
        <v>-1</v>
      </c>
      <c r="L192">
        <f t="shared" si="14"/>
        <v>1</v>
      </c>
      <c r="M192">
        <f t="shared" si="15"/>
        <v>4</v>
      </c>
      <c r="N192">
        <f t="shared" si="18"/>
        <v>0.66666666666666663</v>
      </c>
      <c r="O192">
        <f t="shared" si="19"/>
        <v>1</v>
      </c>
      <c r="P192">
        <f t="shared" si="16"/>
        <v>22</v>
      </c>
      <c r="Q192">
        <f>VLOOKUP(C192,Locs!A:C,3,0)</f>
        <v>21</v>
      </c>
      <c r="R192">
        <f>VLOOKUP(C192,Locs!A:F,6,0)</f>
        <v>0</v>
      </c>
      <c r="S192">
        <f t="shared" si="17"/>
        <v>4</v>
      </c>
      <c r="T192" t="s">
        <v>453</v>
      </c>
      <c r="U192">
        <v>22</v>
      </c>
    </row>
    <row r="193" spans="1:21" x14ac:dyDescent="0.45">
      <c r="A193">
        <v>187</v>
      </c>
      <c r="B193" t="str">
        <f t="shared" si="20"/>
        <v>task_id_310.dfy-4</v>
      </c>
      <c r="C193" t="s">
        <v>31</v>
      </c>
      <c r="D193">
        <v>4</v>
      </c>
      <c r="E193">
        <v>1</v>
      </c>
      <c r="F193">
        <v>8.0113000000000003</v>
      </c>
      <c r="G193">
        <v>1.3229</v>
      </c>
      <c r="H193">
        <v>8.0082000000000004</v>
      </c>
      <c r="I193">
        <v>1</v>
      </c>
      <c r="J193">
        <v>1</v>
      </c>
      <c r="K193">
        <v>1</v>
      </c>
      <c r="L193">
        <f t="shared" si="14"/>
        <v>1</v>
      </c>
      <c r="M193">
        <f t="shared" si="15"/>
        <v>4</v>
      </c>
      <c r="N193">
        <f t="shared" si="18"/>
        <v>0.66666666666666663</v>
      </c>
      <c r="O193">
        <f t="shared" si="19"/>
        <v>1</v>
      </c>
      <c r="P193">
        <f t="shared" si="16"/>
        <v>24</v>
      </c>
      <c r="Q193">
        <f>VLOOKUP(C193,Locs!A:C,3,0)</f>
        <v>21</v>
      </c>
      <c r="R193">
        <f>VLOOKUP(C193,Locs!A:F,6,0)</f>
        <v>0</v>
      </c>
      <c r="S193">
        <f t="shared" si="17"/>
        <v>4</v>
      </c>
      <c r="T193" t="s">
        <v>1062</v>
      </c>
      <c r="U193">
        <v>20</v>
      </c>
    </row>
    <row r="194" spans="1:21" x14ac:dyDescent="0.45">
      <c r="A194">
        <v>188</v>
      </c>
      <c r="B194" t="str">
        <f t="shared" si="20"/>
        <v>task_id_399.dfy-1</v>
      </c>
      <c r="C194" t="s">
        <v>32</v>
      </c>
      <c r="D194">
        <v>1</v>
      </c>
      <c r="E194">
        <v>1</v>
      </c>
      <c r="F194">
        <v>8.8615999999999993</v>
      </c>
      <c r="G194">
        <v>1.2684</v>
      </c>
      <c r="H194">
        <v>8.8363999999999994</v>
      </c>
      <c r="I194">
        <v>1</v>
      </c>
      <c r="J194">
        <v>1</v>
      </c>
      <c r="K194">
        <v>1</v>
      </c>
      <c r="L194">
        <f t="shared" ref="L194:L257" si="21">COUNTIFS(C:C,C194,E:E,1)</f>
        <v>1</v>
      </c>
      <c r="M194">
        <f t="shared" ref="M194:M257" si="22">_xlfn.MINIFS(D:D,C:C,C194,E:E,1)</f>
        <v>1</v>
      </c>
      <c r="N194">
        <f t="shared" si="18"/>
        <v>0.66666666666666663</v>
      </c>
      <c r="O194">
        <f t="shared" si="19"/>
        <v>1</v>
      </c>
      <c r="P194">
        <f t="shared" ref="P194:P257" si="23">VLOOKUP(LEFT(C194,LEN(C194)-4)&amp;"_"&amp;D194&amp;"_llm.dfy",T:U,2,0)</f>
        <v>19</v>
      </c>
      <c r="Q194">
        <f>VLOOKUP(C194,Locs!A:C,3,0)</f>
        <v>19</v>
      </c>
      <c r="R194">
        <f>VLOOKUP(C194,Locs!A:F,6,0)</f>
        <v>0</v>
      </c>
      <c r="S194">
        <f t="shared" ref="S194:S257" si="24">_xlfn.MINIFS(D:D,C:C,C194,E:E,1)</f>
        <v>1</v>
      </c>
      <c r="T194" t="s">
        <v>1063</v>
      </c>
      <c r="U194">
        <v>21</v>
      </c>
    </row>
    <row r="195" spans="1:21" x14ac:dyDescent="0.45">
      <c r="A195">
        <v>189</v>
      </c>
      <c r="B195" t="str">
        <f t="shared" si="20"/>
        <v>task_id_401.dfy-1</v>
      </c>
      <c r="C195" t="s">
        <v>33</v>
      </c>
      <c r="D195">
        <v>1</v>
      </c>
      <c r="E195">
        <v>0</v>
      </c>
      <c r="F195">
        <v>15.839600000000001</v>
      </c>
      <c r="G195">
        <v>2.2505000000000002</v>
      </c>
      <c r="H195">
        <v>15.8194</v>
      </c>
      <c r="I195">
        <v>-1</v>
      </c>
      <c r="J195">
        <v>0</v>
      </c>
      <c r="K195">
        <v>0</v>
      </c>
      <c r="L195">
        <f t="shared" si="21"/>
        <v>0</v>
      </c>
      <c r="M195">
        <f t="shared" si="22"/>
        <v>0</v>
      </c>
      <c r="N195">
        <f t="shared" ref="N195:N258" si="25">CHOOSE(L195+1,0,2/3,1,1)</f>
        <v>0</v>
      </c>
      <c r="O195">
        <f t="shared" ref="O195:O258" si="26">IF(L195&gt;0,1,0)</f>
        <v>0</v>
      </c>
      <c r="P195">
        <f t="shared" si="23"/>
        <v>37</v>
      </c>
      <c r="Q195">
        <f>VLOOKUP(C195,Locs!A:C,3,0)</f>
        <v>42</v>
      </c>
      <c r="R195">
        <f>VLOOKUP(C195,Locs!A:F,6,0)</f>
        <v>4</v>
      </c>
      <c r="S195">
        <f t="shared" si="24"/>
        <v>0</v>
      </c>
      <c r="T195" t="s">
        <v>454</v>
      </c>
      <c r="U195">
        <v>37</v>
      </c>
    </row>
    <row r="196" spans="1:21" x14ac:dyDescent="0.45">
      <c r="A196">
        <v>190</v>
      </c>
      <c r="B196" t="str">
        <f t="shared" si="20"/>
        <v>task_id_401.dfy-2</v>
      </c>
      <c r="C196" t="s">
        <v>33</v>
      </c>
      <c r="D196">
        <v>2</v>
      </c>
      <c r="E196">
        <v>0</v>
      </c>
      <c r="F196">
        <v>16.947900000000001</v>
      </c>
      <c r="G196">
        <v>2.2275999999999998</v>
      </c>
      <c r="H196">
        <v>16.9453</v>
      </c>
      <c r="I196">
        <v>-1</v>
      </c>
      <c r="J196">
        <v>0</v>
      </c>
      <c r="K196">
        <v>0</v>
      </c>
      <c r="L196">
        <f t="shared" si="21"/>
        <v>0</v>
      </c>
      <c r="M196">
        <f t="shared" si="22"/>
        <v>0</v>
      </c>
      <c r="N196">
        <f t="shared" si="25"/>
        <v>0</v>
      </c>
      <c r="O196">
        <f t="shared" si="26"/>
        <v>0</v>
      </c>
      <c r="P196">
        <f t="shared" si="23"/>
        <v>33</v>
      </c>
      <c r="Q196">
        <f>VLOOKUP(C196,Locs!A:C,3,0)</f>
        <v>42</v>
      </c>
      <c r="R196">
        <f>VLOOKUP(C196,Locs!A:F,6,0)</f>
        <v>4</v>
      </c>
      <c r="S196">
        <f t="shared" si="24"/>
        <v>0</v>
      </c>
      <c r="T196" t="s">
        <v>455</v>
      </c>
      <c r="U196">
        <v>33</v>
      </c>
    </row>
    <row r="197" spans="1:21" x14ac:dyDescent="0.45">
      <c r="A197">
        <v>191</v>
      </c>
      <c r="B197" t="str">
        <f t="shared" si="20"/>
        <v>task_id_401.dfy-3</v>
      </c>
      <c r="C197" t="s">
        <v>33</v>
      </c>
      <c r="D197">
        <v>3</v>
      </c>
      <c r="E197">
        <v>0</v>
      </c>
      <c r="F197">
        <v>19.7424</v>
      </c>
      <c r="G197">
        <v>2.2888999999999999</v>
      </c>
      <c r="H197">
        <v>19.739999999999998</v>
      </c>
      <c r="I197">
        <v>-1</v>
      </c>
      <c r="J197">
        <v>0</v>
      </c>
      <c r="K197">
        <v>0</v>
      </c>
      <c r="L197">
        <f t="shared" si="21"/>
        <v>0</v>
      </c>
      <c r="M197">
        <f t="shared" si="22"/>
        <v>0</v>
      </c>
      <c r="N197">
        <f t="shared" si="25"/>
        <v>0</v>
      </c>
      <c r="O197">
        <f t="shared" si="26"/>
        <v>0</v>
      </c>
      <c r="P197">
        <f t="shared" si="23"/>
        <v>34</v>
      </c>
      <c r="Q197">
        <f>VLOOKUP(C197,Locs!A:C,3,0)</f>
        <v>42</v>
      </c>
      <c r="R197">
        <f>VLOOKUP(C197,Locs!A:F,6,0)</f>
        <v>4</v>
      </c>
      <c r="S197">
        <f t="shared" si="24"/>
        <v>0</v>
      </c>
      <c r="T197" t="s">
        <v>456</v>
      </c>
      <c r="U197">
        <v>34</v>
      </c>
    </row>
    <row r="198" spans="1:21" x14ac:dyDescent="0.45">
      <c r="A198">
        <v>192</v>
      </c>
      <c r="B198" t="str">
        <f t="shared" si="20"/>
        <v>task_id_401.dfy-4</v>
      </c>
      <c r="C198" t="s">
        <v>33</v>
      </c>
      <c r="D198">
        <v>4</v>
      </c>
      <c r="E198">
        <v>0</v>
      </c>
      <c r="F198">
        <v>17.370699999999999</v>
      </c>
      <c r="G198">
        <v>2.2829999999999999</v>
      </c>
      <c r="H198">
        <v>17.367999999999999</v>
      </c>
      <c r="I198">
        <v>-1</v>
      </c>
      <c r="J198">
        <v>0</v>
      </c>
      <c r="K198">
        <v>0</v>
      </c>
      <c r="L198">
        <f t="shared" si="21"/>
        <v>0</v>
      </c>
      <c r="M198">
        <f t="shared" si="22"/>
        <v>0</v>
      </c>
      <c r="N198">
        <f t="shared" si="25"/>
        <v>0</v>
      </c>
      <c r="O198">
        <f t="shared" si="26"/>
        <v>0</v>
      </c>
      <c r="P198">
        <f t="shared" si="23"/>
        <v>36</v>
      </c>
      <c r="Q198">
        <f>VLOOKUP(C198,Locs!A:C,3,0)</f>
        <v>42</v>
      </c>
      <c r="R198">
        <f>VLOOKUP(C198,Locs!A:F,6,0)</f>
        <v>4</v>
      </c>
      <c r="S198">
        <f t="shared" si="24"/>
        <v>0</v>
      </c>
      <c r="T198" t="s">
        <v>731</v>
      </c>
      <c r="U198">
        <v>36</v>
      </c>
    </row>
    <row r="199" spans="1:21" x14ac:dyDescent="0.45">
      <c r="A199">
        <v>193</v>
      </c>
      <c r="B199" t="str">
        <f t="shared" ref="B199:B262" si="27">C199&amp;"-"&amp;D199</f>
        <v>task_id_401.dfy-5</v>
      </c>
      <c r="C199" t="s">
        <v>33</v>
      </c>
      <c r="D199">
        <v>5</v>
      </c>
      <c r="E199">
        <v>0</v>
      </c>
      <c r="F199">
        <v>14.147600000000001</v>
      </c>
      <c r="G199">
        <v>2.2656999999999998</v>
      </c>
      <c r="H199">
        <v>14.145200000000001</v>
      </c>
      <c r="I199">
        <v>-1</v>
      </c>
      <c r="J199">
        <v>0</v>
      </c>
      <c r="K199">
        <v>0</v>
      </c>
      <c r="L199">
        <f t="shared" si="21"/>
        <v>0</v>
      </c>
      <c r="M199">
        <f t="shared" si="22"/>
        <v>0</v>
      </c>
      <c r="N199">
        <f t="shared" si="25"/>
        <v>0</v>
      </c>
      <c r="O199">
        <f t="shared" si="26"/>
        <v>0</v>
      </c>
      <c r="P199">
        <f t="shared" si="23"/>
        <v>34</v>
      </c>
      <c r="Q199">
        <f>VLOOKUP(C199,Locs!A:C,3,0)</f>
        <v>42</v>
      </c>
      <c r="R199">
        <f>VLOOKUP(C199,Locs!A:F,6,0)</f>
        <v>4</v>
      </c>
      <c r="S199">
        <f t="shared" si="24"/>
        <v>0</v>
      </c>
      <c r="T199" t="s">
        <v>732</v>
      </c>
      <c r="U199">
        <v>34</v>
      </c>
    </row>
    <row r="200" spans="1:21" x14ac:dyDescent="0.45">
      <c r="A200">
        <v>194</v>
      </c>
      <c r="B200" t="str">
        <f t="shared" si="27"/>
        <v>task_id_414.dfy-1</v>
      </c>
      <c r="C200" t="s">
        <v>34</v>
      </c>
      <c r="D200">
        <v>1</v>
      </c>
      <c r="E200">
        <v>0</v>
      </c>
      <c r="F200">
        <v>10.882</v>
      </c>
      <c r="G200">
        <v>1.2132000000000001</v>
      </c>
      <c r="H200">
        <v>10.8627</v>
      </c>
      <c r="I200">
        <v>1</v>
      </c>
      <c r="J200">
        <v>0</v>
      </c>
      <c r="K200">
        <v>0</v>
      </c>
      <c r="L200">
        <f t="shared" si="21"/>
        <v>0</v>
      </c>
      <c r="M200">
        <f t="shared" si="22"/>
        <v>0</v>
      </c>
      <c r="N200">
        <f t="shared" si="25"/>
        <v>0</v>
      </c>
      <c r="O200">
        <f t="shared" si="26"/>
        <v>0</v>
      </c>
      <c r="P200">
        <f t="shared" si="23"/>
        <v>28</v>
      </c>
      <c r="Q200">
        <f>VLOOKUP(C200,Locs!A:C,3,0)</f>
        <v>28</v>
      </c>
      <c r="R200">
        <f>VLOOKUP(C200,Locs!A:F,6,0)</f>
        <v>1</v>
      </c>
      <c r="S200">
        <f t="shared" si="24"/>
        <v>0</v>
      </c>
      <c r="T200" t="s">
        <v>457</v>
      </c>
      <c r="U200">
        <v>28</v>
      </c>
    </row>
    <row r="201" spans="1:21" x14ac:dyDescent="0.45">
      <c r="A201">
        <v>195</v>
      </c>
      <c r="B201" t="str">
        <f t="shared" si="27"/>
        <v>task_id_414.dfy-2</v>
      </c>
      <c r="C201" t="s">
        <v>34</v>
      </c>
      <c r="D201">
        <v>2</v>
      </c>
      <c r="E201">
        <v>0</v>
      </c>
      <c r="F201">
        <v>14.6563</v>
      </c>
      <c r="G201">
        <v>1.2327999999999999</v>
      </c>
      <c r="H201">
        <v>14.652900000000001</v>
      </c>
      <c r="I201">
        <v>1</v>
      </c>
      <c r="J201">
        <v>0</v>
      </c>
      <c r="K201">
        <v>0</v>
      </c>
      <c r="L201">
        <f t="shared" si="21"/>
        <v>0</v>
      </c>
      <c r="M201">
        <f t="shared" si="22"/>
        <v>0</v>
      </c>
      <c r="N201">
        <f t="shared" si="25"/>
        <v>0</v>
      </c>
      <c r="O201">
        <f t="shared" si="26"/>
        <v>0</v>
      </c>
      <c r="P201">
        <f t="shared" si="23"/>
        <v>28</v>
      </c>
      <c r="Q201">
        <f>VLOOKUP(C201,Locs!A:C,3,0)</f>
        <v>28</v>
      </c>
      <c r="R201">
        <f>VLOOKUP(C201,Locs!A:F,6,0)</f>
        <v>1</v>
      </c>
      <c r="S201">
        <f t="shared" si="24"/>
        <v>0</v>
      </c>
      <c r="T201" t="s">
        <v>458</v>
      </c>
      <c r="U201">
        <v>28</v>
      </c>
    </row>
    <row r="202" spans="1:21" x14ac:dyDescent="0.45">
      <c r="A202">
        <v>196</v>
      </c>
      <c r="B202" t="str">
        <f t="shared" si="27"/>
        <v>task_id_414.dfy-3</v>
      </c>
      <c r="C202" t="s">
        <v>34</v>
      </c>
      <c r="D202">
        <v>3</v>
      </c>
      <c r="E202">
        <v>0</v>
      </c>
      <c r="F202">
        <v>11.366199999999999</v>
      </c>
      <c r="G202">
        <v>1.1627000000000001</v>
      </c>
      <c r="H202">
        <v>11.361599999999999</v>
      </c>
      <c r="I202">
        <v>1</v>
      </c>
      <c r="J202">
        <v>0</v>
      </c>
      <c r="K202">
        <v>0</v>
      </c>
      <c r="L202">
        <f t="shared" si="21"/>
        <v>0</v>
      </c>
      <c r="M202">
        <f t="shared" si="22"/>
        <v>0</v>
      </c>
      <c r="N202">
        <f t="shared" si="25"/>
        <v>0</v>
      </c>
      <c r="O202">
        <f t="shared" si="26"/>
        <v>0</v>
      </c>
      <c r="P202">
        <f t="shared" si="23"/>
        <v>28</v>
      </c>
      <c r="Q202">
        <f>VLOOKUP(C202,Locs!A:C,3,0)</f>
        <v>28</v>
      </c>
      <c r="R202">
        <f>VLOOKUP(C202,Locs!A:F,6,0)</f>
        <v>1</v>
      </c>
      <c r="S202">
        <f t="shared" si="24"/>
        <v>0</v>
      </c>
      <c r="T202" t="s">
        <v>459</v>
      </c>
      <c r="U202">
        <v>28</v>
      </c>
    </row>
    <row r="203" spans="1:21" x14ac:dyDescent="0.45">
      <c r="A203">
        <v>197</v>
      </c>
      <c r="B203" t="str">
        <f t="shared" si="27"/>
        <v>task_id_414.dfy-4</v>
      </c>
      <c r="C203" t="s">
        <v>34</v>
      </c>
      <c r="D203">
        <v>4</v>
      </c>
      <c r="E203">
        <v>0</v>
      </c>
      <c r="F203">
        <v>7.9813999999999998</v>
      </c>
      <c r="G203">
        <v>1.1962999999999999</v>
      </c>
      <c r="H203">
        <v>7.9790000000000001</v>
      </c>
      <c r="I203">
        <v>1</v>
      </c>
      <c r="J203">
        <v>0</v>
      </c>
      <c r="K203">
        <v>0</v>
      </c>
      <c r="L203">
        <f t="shared" si="21"/>
        <v>0</v>
      </c>
      <c r="M203">
        <f t="shared" si="22"/>
        <v>0</v>
      </c>
      <c r="N203">
        <f t="shared" si="25"/>
        <v>0</v>
      </c>
      <c r="O203">
        <f t="shared" si="26"/>
        <v>0</v>
      </c>
      <c r="P203">
        <f t="shared" si="23"/>
        <v>28</v>
      </c>
      <c r="Q203">
        <f>VLOOKUP(C203,Locs!A:C,3,0)</f>
        <v>28</v>
      </c>
      <c r="R203">
        <f>VLOOKUP(C203,Locs!A:F,6,0)</f>
        <v>1</v>
      </c>
      <c r="S203">
        <f t="shared" si="24"/>
        <v>0</v>
      </c>
      <c r="T203" t="s">
        <v>1129</v>
      </c>
      <c r="U203">
        <v>28</v>
      </c>
    </row>
    <row r="204" spans="1:21" x14ac:dyDescent="0.45">
      <c r="A204">
        <v>198</v>
      </c>
      <c r="B204" t="str">
        <f t="shared" si="27"/>
        <v>task_id_414.dfy-5</v>
      </c>
      <c r="C204" t="s">
        <v>34</v>
      </c>
      <c r="D204">
        <v>5</v>
      </c>
      <c r="E204">
        <v>0</v>
      </c>
      <c r="F204">
        <v>9.0421999999999993</v>
      </c>
      <c r="G204">
        <v>1.2129000000000001</v>
      </c>
      <c r="H204">
        <v>9.0397999999999996</v>
      </c>
      <c r="I204">
        <v>1</v>
      </c>
      <c r="J204">
        <v>0</v>
      </c>
      <c r="K204">
        <v>0</v>
      </c>
      <c r="L204">
        <f t="shared" si="21"/>
        <v>0</v>
      </c>
      <c r="M204">
        <f t="shared" si="22"/>
        <v>0</v>
      </c>
      <c r="N204">
        <f t="shared" si="25"/>
        <v>0</v>
      </c>
      <c r="O204">
        <f t="shared" si="26"/>
        <v>0</v>
      </c>
      <c r="P204">
        <f t="shared" si="23"/>
        <v>28</v>
      </c>
      <c r="Q204">
        <f>VLOOKUP(C204,Locs!A:C,3,0)</f>
        <v>28</v>
      </c>
      <c r="R204">
        <f>VLOOKUP(C204,Locs!A:F,6,0)</f>
        <v>1</v>
      </c>
      <c r="S204">
        <f t="shared" si="24"/>
        <v>0</v>
      </c>
      <c r="T204" t="s">
        <v>1130</v>
      </c>
      <c r="U204">
        <v>28</v>
      </c>
    </row>
    <row r="205" spans="1:21" x14ac:dyDescent="0.45">
      <c r="A205">
        <v>199</v>
      </c>
      <c r="B205" t="str">
        <f t="shared" si="27"/>
        <v>task_id_424.dfy-1</v>
      </c>
      <c r="C205" t="s">
        <v>35</v>
      </c>
      <c r="D205">
        <v>1</v>
      </c>
      <c r="E205">
        <v>0</v>
      </c>
      <c r="F205">
        <v>6.5449000000000002</v>
      </c>
      <c r="G205">
        <v>2.2608999999999999</v>
      </c>
      <c r="H205">
        <v>6.5251999999999999</v>
      </c>
      <c r="I205">
        <v>1</v>
      </c>
      <c r="J205">
        <v>0</v>
      </c>
      <c r="K205">
        <v>0</v>
      </c>
      <c r="L205">
        <f t="shared" si="21"/>
        <v>1</v>
      </c>
      <c r="M205">
        <f t="shared" si="22"/>
        <v>3</v>
      </c>
      <c r="N205">
        <f t="shared" si="25"/>
        <v>0.66666666666666663</v>
      </c>
      <c r="O205">
        <f t="shared" si="26"/>
        <v>1</v>
      </c>
      <c r="P205">
        <f t="shared" si="23"/>
        <v>28</v>
      </c>
      <c r="Q205">
        <f>VLOOKUP(C205,Locs!A:C,3,0)</f>
        <v>29</v>
      </c>
      <c r="R205">
        <f>VLOOKUP(C205,Locs!A:F,6,0)</f>
        <v>0</v>
      </c>
      <c r="S205">
        <f t="shared" si="24"/>
        <v>3</v>
      </c>
      <c r="T205" t="s">
        <v>460</v>
      </c>
      <c r="U205">
        <v>28</v>
      </c>
    </row>
    <row r="206" spans="1:21" x14ac:dyDescent="0.45">
      <c r="A206">
        <v>200</v>
      </c>
      <c r="B206" t="str">
        <f t="shared" si="27"/>
        <v>task_id_424.dfy-2</v>
      </c>
      <c r="C206" t="s">
        <v>35</v>
      </c>
      <c r="D206">
        <v>2</v>
      </c>
      <c r="E206">
        <v>0</v>
      </c>
      <c r="F206">
        <v>8.3524999999999991</v>
      </c>
      <c r="G206">
        <v>2.2541000000000002</v>
      </c>
      <c r="H206">
        <v>8.3501999999999992</v>
      </c>
      <c r="I206">
        <v>1</v>
      </c>
      <c r="J206">
        <v>0</v>
      </c>
      <c r="K206">
        <v>0</v>
      </c>
      <c r="L206">
        <f t="shared" si="21"/>
        <v>1</v>
      </c>
      <c r="M206">
        <f t="shared" si="22"/>
        <v>3</v>
      </c>
      <c r="N206">
        <f t="shared" si="25"/>
        <v>0.66666666666666663</v>
      </c>
      <c r="O206">
        <f t="shared" si="26"/>
        <v>1</v>
      </c>
      <c r="P206">
        <f t="shared" si="23"/>
        <v>29</v>
      </c>
      <c r="Q206">
        <f>VLOOKUP(C206,Locs!A:C,3,0)</f>
        <v>29</v>
      </c>
      <c r="R206">
        <f>VLOOKUP(C206,Locs!A:F,6,0)</f>
        <v>0</v>
      </c>
      <c r="S206">
        <f t="shared" si="24"/>
        <v>3</v>
      </c>
      <c r="T206" t="s">
        <v>461</v>
      </c>
      <c r="U206">
        <v>29</v>
      </c>
    </row>
    <row r="207" spans="1:21" x14ac:dyDescent="0.45">
      <c r="A207">
        <v>201</v>
      </c>
      <c r="B207" t="str">
        <f t="shared" si="27"/>
        <v>task_id_424.dfy-3</v>
      </c>
      <c r="C207" t="s">
        <v>35</v>
      </c>
      <c r="D207">
        <v>3</v>
      </c>
      <c r="E207">
        <v>1</v>
      </c>
      <c r="F207">
        <v>11.0227</v>
      </c>
      <c r="G207">
        <v>2.2050999999999998</v>
      </c>
      <c r="H207">
        <v>11.020300000000001</v>
      </c>
      <c r="I207">
        <v>1</v>
      </c>
      <c r="J207">
        <v>1</v>
      </c>
      <c r="K207">
        <v>1</v>
      </c>
      <c r="L207">
        <f t="shared" si="21"/>
        <v>1</v>
      </c>
      <c r="M207">
        <f t="shared" si="22"/>
        <v>3</v>
      </c>
      <c r="N207">
        <f t="shared" si="25"/>
        <v>0.66666666666666663</v>
      </c>
      <c r="O207">
        <f t="shared" si="26"/>
        <v>1</v>
      </c>
      <c r="P207">
        <f t="shared" si="23"/>
        <v>29</v>
      </c>
      <c r="Q207">
        <f>VLOOKUP(C207,Locs!A:C,3,0)</f>
        <v>29</v>
      </c>
      <c r="R207">
        <f>VLOOKUP(C207,Locs!A:F,6,0)</f>
        <v>0</v>
      </c>
      <c r="S207">
        <f t="shared" si="24"/>
        <v>3</v>
      </c>
      <c r="T207" t="s">
        <v>462</v>
      </c>
      <c r="U207">
        <v>29</v>
      </c>
    </row>
    <row r="208" spans="1:21" x14ac:dyDescent="0.45">
      <c r="A208">
        <v>202</v>
      </c>
      <c r="B208" t="str">
        <f t="shared" si="27"/>
        <v>task_id_426.dfy-1</v>
      </c>
      <c r="C208" t="s">
        <v>36</v>
      </c>
      <c r="D208">
        <v>1</v>
      </c>
      <c r="E208">
        <v>-1</v>
      </c>
      <c r="F208">
        <v>9.8569999999999993</v>
      </c>
      <c r="G208">
        <v>0.62870000000000004</v>
      </c>
      <c r="H208">
        <v>9.8292000000000002</v>
      </c>
      <c r="I208">
        <v>-1</v>
      </c>
      <c r="J208">
        <v>-1</v>
      </c>
      <c r="K208">
        <v>-1</v>
      </c>
      <c r="L208">
        <f t="shared" si="21"/>
        <v>0</v>
      </c>
      <c r="M208">
        <f t="shared" si="22"/>
        <v>0</v>
      </c>
      <c r="N208">
        <f t="shared" si="25"/>
        <v>0</v>
      </c>
      <c r="O208">
        <f t="shared" si="26"/>
        <v>0</v>
      </c>
      <c r="P208">
        <f t="shared" si="23"/>
        <v>30</v>
      </c>
      <c r="Q208">
        <f>VLOOKUP(C208,Locs!A:C,3,0)</f>
        <v>33</v>
      </c>
      <c r="R208">
        <f>VLOOKUP(C208,Locs!A:F,6,0)</f>
        <v>2</v>
      </c>
      <c r="S208">
        <f t="shared" si="24"/>
        <v>0</v>
      </c>
      <c r="T208" t="s">
        <v>463</v>
      </c>
      <c r="U208">
        <v>30</v>
      </c>
    </row>
    <row r="209" spans="1:21" x14ac:dyDescent="0.45">
      <c r="A209">
        <v>203</v>
      </c>
      <c r="B209" t="str">
        <f t="shared" si="27"/>
        <v>task_id_426.dfy-2</v>
      </c>
      <c r="C209" t="s">
        <v>36</v>
      </c>
      <c r="D209">
        <v>2</v>
      </c>
      <c r="E209">
        <v>-1</v>
      </c>
      <c r="F209">
        <v>16.9863</v>
      </c>
      <c r="G209">
        <v>0.64810000000000001</v>
      </c>
      <c r="H209">
        <v>16.983699999999999</v>
      </c>
      <c r="I209">
        <v>-1</v>
      </c>
      <c r="J209">
        <v>-1</v>
      </c>
      <c r="K209">
        <v>-1</v>
      </c>
      <c r="L209">
        <f t="shared" si="21"/>
        <v>0</v>
      </c>
      <c r="M209">
        <f t="shared" si="22"/>
        <v>0</v>
      </c>
      <c r="N209">
        <f t="shared" si="25"/>
        <v>0</v>
      </c>
      <c r="O209">
        <f t="shared" si="26"/>
        <v>0</v>
      </c>
      <c r="P209">
        <f t="shared" si="23"/>
        <v>30</v>
      </c>
      <c r="Q209">
        <f>VLOOKUP(C209,Locs!A:C,3,0)</f>
        <v>33</v>
      </c>
      <c r="R209">
        <f>VLOOKUP(C209,Locs!A:F,6,0)</f>
        <v>2</v>
      </c>
      <c r="S209">
        <f t="shared" si="24"/>
        <v>0</v>
      </c>
      <c r="T209" t="s">
        <v>464</v>
      </c>
      <c r="U209">
        <v>30</v>
      </c>
    </row>
    <row r="210" spans="1:21" x14ac:dyDescent="0.45">
      <c r="A210">
        <v>204</v>
      </c>
      <c r="B210" t="str">
        <f t="shared" si="27"/>
        <v>task_id_426.dfy-3</v>
      </c>
      <c r="C210" t="s">
        <v>36</v>
      </c>
      <c r="D210">
        <v>3</v>
      </c>
      <c r="E210">
        <v>0</v>
      </c>
      <c r="F210">
        <v>10.128299999999999</v>
      </c>
      <c r="G210">
        <v>2.3130000000000002</v>
      </c>
      <c r="H210">
        <v>10.124000000000001</v>
      </c>
      <c r="I210">
        <v>0</v>
      </c>
      <c r="J210">
        <v>0</v>
      </c>
      <c r="K210">
        <v>0</v>
      </c>
      <c r="L210">
        <f t="shared" si="21"/>
        <v>0</v>
      </c>
      <c r="M210">
        <f t="shared" si="22"/>
        <v>0</v>
      </c>
      <c r="N210">
        <f t="shared" si="25"/>
        <v>0</v>
      </c>
      <c r="O210">
        <f t="shared" si="26"/>
        <v>0</v>
      </c>
      <c r="P210">
        <f t="shared" si="23"/>
        <v>32</v>
      </c>
      <c r="Q210">
        <f>VLOOKUP(C210,Locs!A:C,3,0)</f>
        <v>33</v>
      </c>
      <c r="R210">
        <f>VLOOKUP(C210,Locs!A:F,6,0)</f>
        <v>2</v>
      </c>
      <c r="S210">
        <f t="shared" si="24"/>
        <v>0</v>
      </c>
      <c r="T210" t="s">
        <v>465</v>
      </c>
      <c r="U210">
        <v>32</v>
      </c>
    </row>
    <row r="211" spans="1:21" x14ac:dyDescent="0.45">
      <c r="A211">
        <v>205</v>
      </c>
      <c r="B211" t="str">
        <f t="shared" si="27"/>
        <v>task_id_426.dfy-4</v>
      </c>
      <c r="C211" t="s">
        <v>36</v>
      </c>
      <c r="D211">
        <v>4</v>
      </c>
      <c r="E211">
        <v>0</v>
      </c>
      <c r="F211">
        <v>11.9002</v>
      </c>
      <c r="G211">
        <v>2.2854999999999999</v>
      </c>
      <c r="H211">
        <v>11.896000000000001</v>
      </c>
      <c r="I211">
        <v>1</v>
      </c>
      <c r="J211">
        <v>0</v>
      </c>
      <c r="K211">
        <v>0</v>
      </c>
      <c r="L211">
        <f t="shared" si="21"/>
        <v>0</v>
      </c>
      <c r="M211">
        <f t="shared" si="22"/>
        <v>0</v>
      </c>
      <c r="N211">
        <f t="shared" si="25"/>
        <v>0</v>
      </c>
      <c r="O211">
        <f t="shared" si="26"/>
        <v>0</v>
      </c>
      <c r="P211">
        <f t="shared" si="23"/>
        <v>31</v>
      </c>
      <c r="Q211">
        <f>VLOOKUP(C211,Locs!A:C,3,0)</f>
        <v>33</v>
      </c>
      <c r="R211">
        <f>VLOOKUP(C211,Locs!A:F,6,0)</f>
        <v>2</v>
      </c>
      <c r="S211">
        <f t="shared" si="24"/>
        <v>0</v>
      </c>
      <c r="T211" t="s">
        <v>816</v>
      </c>
      <c r="U211">
        <v>31</v>
      </c>
    </row>
    <row r="212" spans="1:21" x14ac:dyDescent="0.45">
      <c r="A212">
        <v>206</v>
      </c>
      <c r="B212" t="str">
        <f t="shared" si="27"/>
        <v>task_id_426.dfy-5</v>
      </c>
      <c r="C212" t="s">
        <v>36</v>
      </c>
      <c r="D212">
        <v>5</v>
      </c>
      <c r="E212">
        <v>-1</v>
      </c>
      <c r="F212">
        <v>13.1617</v>
      </c>
      <c r="G212">
        <v>0.39460000000000001</v>
      </c>
      <c r="H212">
        <v>13.1594</v>
      </c>
      <c r="I212">
        <v>-1</v>
      </c>
      <c r="J212">
        <v>-1</v>
      </c>
      <c r="K212">
        <v>-1</v>
      </c>
      <c r="L212">
        <f t="shared" si="21"/>
        <v>0</v>
      </c>
      <c r="M212">
        <f t="shared" si="22"/>
        <v>0</v>
      </c>
      <c r="N212">
        <f t="shared" si="25"/>
        <v>0</v>
      </c>
      <c r="O212">
        <f t="shared" si="26"/>
        <v>0</v>
      </c>
      <c r="P212">
        <f t="shared" si="23"/>
        <v>30</v>
      </c>
      <c r="Q212">
        <f>VLOOKUP(C212,Locs!A:C,3,0)</f>
        <v>33</v>
      </c>
      <c r="R212">
        <f>VLOOKUP(C212,Locs!A:F,6,0)</f>
        <v>2</v>
      </c>
      <c r="S212">
        <f t="shared" si="24"/>
        <v>0</v>
      </c>
      <c r="T212" t="s">
        <v>817</v>
      </c>
      <c r="U212">
        <v>30</v>
      </c>
    </row>
    <row r="213" spans="1:21" x14ac:dyDescent="0.45">
      <c r="A213">
        <v>207</v>
      </c>
      <c r="B213" t="str">
        <f t="shared" si="27"/>
        <v>task_id_431.dfy-1</v>
      </c>
      <c r="C213" t="s">
        <v>37</v>
      </c>
      <c r="D213">
        <v>1</v>
      </c>
      <c r="E213">
        <v>0</v>
      </c>
      <c r="F213">
        <v>11.466200000000001</v>
      </c>
      <c r="G213">
        <v>1.1116999999999999</v>
      </c>
      <c r="H213">
        <v>11.4475</v>
      </c>
      <c r="I213">
        <v>0</v>
      </c>
      <c r="J213">
        <v>0</v>
      </c>
      <c r="K213">
        <v>0</v>
      </c>
      <c r="L213">
        <f t="shared" si="21"/>
        <v>0</v>
      </c>
      <c r="M213">
        <f t="shared" si="22"/>
        <v>0</v>
      </c>
      <c r="N213">
        <f t="shared" si="25"/>
        <v>0</v>
      </c>
      <c r="O213">
        <f t="shared" si="26"/>
        <v>0</v>
      </c>
      <c r="P213">
        <f t="shared" si="23"/>
        <v>34</v>
      </c>
      <c r="Q213">
        <f>VLOOKUP(C213,Locs!A:C,3,0)</f>
        <v>37</v>
      </c>
      <c r="R213">
        <f>VLOOKUP(C213,Locs!A:F,6,0)</f>
        <v>6</v>
      </c>
      <c r="S213">
        <f t="shared" si="24"/>
        <v>0</v>
      </c>
      <c r="T213" t="s">
        <v>466</v>
      </c>
      <c r="U213">
        <v>34</v>
      </c>
    </row>
    <row r="214" spans="1:21" x14ac:dyDescent="0.45">
      <c r="A214">
        <v>208</v>
      </c>
      <c r="B214" t="str">
        <f t="shared" si="27"/>
        <v>task_id_431.dfy-2</v>
      </c>
      <c r="C214" t="s">
        <v>37</v>
      </c>
      <c r="D214">
        <v>2</v>
      </c>
      <c r="E214">
        <v>-1</v>
      </c>
      <c r="F214">
        <v>10.7898</v>
      </c>
      <c r="G214">
        <v>0.59640000000000004</v>
      </c>
      <c r="H214">
        <v>10.7875</v>
      </c>
      <c r="I214">
        <v>-1</v>
      </c>
      <c r="J214">
        <v>-1</v>
      </c>
      <c r="K214">
        <v>-1</v>
      </c>
      <c r="L214">
        <f t="shared" si="21"/>
        <v>0</v>
      </c>
      <c r="M214">
        <f t="shared" si="22"/>
        <v>0</v>
      </c>
      <c r="N214">
        <f t="shared" si="25"/>
        <v>0</v>
      </c>
      <c r="O214">
        <f t="shared" si="26"/>
        <v>0</v>
      </c>
      <c r="P214">
        <f t="shared" si="23"/>
        <v>35</v>
      </c>
      <c r="Q214">
        <f>VLOOKUP(C214,Locs!A:C,3,0)</f>
        <v>37</v>
      </c>
      <c r="R214">
        <f>VLOOKUP(C214,Locs!A:F,6,0)</f>
        <v>6</v>
      </c>
      <c r="S214">
        <f t="shared" si="24"/>
        <v>0</v>
      </c>
      <c r="T214" t="s">
        <v>467</v>
      </c>
      <c r="U214">
        <v>35</v>
      </c>
    </row>
    <row r="215" spans="1:21" x14ac:dyDescent="0.45">
      <c r="A215">
        <v>209</v>
      </c>
      <c r="B215" t="str">
        <f t="shared" si="27"/>
        <v>task_id_431.dfy-3</v>
      </c>
      <c r="C215" t="s">
        <v>37</v>
      </c>
      <c r="D215">
        <v>3</v>
      </c>
      <c r="E215">
        <v>0</v>
      </c>
      <c r="F215">
        <v>14.6394</v>
      </c>
      <c r="G215">
        <v>1.3522000000000001</v>
      </c>
      <c r="H215">
        <v>14.636799999999999</v>
      </c>
      <c r="I215">
        <v>1</v>
      </c>
      <c r="J215">
        <v>0</v>
      </c>
      <c r="K215">
        <v>0</v>
      </c>
      <c r="L215">
        <f t="shared" si="21"/>
        <v>0</v>
      </c>
      <c r="M215">
        <f t="shared" si="22"/>
        <v>0</v>
      </c>
      <c r="N215">
        <f t="shared" si="25"/>
        <v>0</v>
      </c>
      <c r="O215">
        <f t="shared" si="26"/>
        <v>0</v>
      </c>
      <c r="P215">
        <f t="shared" si="23"/>
        <v>34</v>
      </c>
      <c r="Q215">
        <f>VLOOKUP(C215,Locs!A:C,3,0)</f>
        <v>37</v>
      </c>
      <c r="R215">
        <f>VLOOKUP(C215,Locs!A:F,6,0)</f>
        <v>6</v>
      </c>
      <c r="S215">
        <f t="shared" si="24"/>
        <v>0</v>
      </c>
      <c r="T215" t="s">
        <v>468</v>
      </c>
      <c r="U215">
        <v>34</v>
      </c>
    </row>
    <row r="216" spans="1:21" x14ac:dyDescent="0.45">
      <c r="A216">
        <v>210</v>
      </c>
      <c r="B216" t="str">
        <f t="shared" si="27"/>
        <v>task_id_431.dfy-4</v>
      </c>
      <c r="C216" t="s">
        <v>37</v>
      </c>
      <c r="D216">
        <v>4</v>
      </c>
      <c r="E216">
        <v>0</v>
      </c>
      <c r="F216">
        <v>18.775200000000002</v>
      </c>
      <c r="G216">
        <v>1.3964000000000001</v>
      </c>
      <c r="H216">
        <v>18.7729</v>
      </c>
      <c r="I216">
        <v>0</v>
      </c>
      <c r="J216">
        <v>0</v>
      </c>
      <c r="K216">
        <v>0</v>
      </c>
      <c r="L216">
        <f t="shared" si="21"/>
        <v>0</v>
      </c>
      <c r="M216">
        <f t="shared" si="22"/>
        <v>0</v>
      </c>
      <c r="N216">
        <f t="shared" si="25"/>
        <v>0</v>
      </c>
      <c r="O216">
        <f t="shared" si="26"/>
        <v>0</v>
      </c>
      <c r="P216">
        <f t="shared" si="23"/>
        <v>35</v>
      </c>
      <c r="Q216">
        <f>VLOOKUP(C216,Locs!A:C,3,0)</f>
        <v>37</v>
      </c>
      <c r="R216">
        <f>VLOOKUP(C216,Locs!A:F,6,0)</f>
        <v>6</v>
      </c>
      <c r="S216">
        <f t="shared" si="24"/>
        <v>0</v>
      </c>
      <c r="T216" t="s">
        <v>1143</v>
      </c>
      <c r="U216">
        <v>35</v>
      </c>
    </row>
    <row r="217" spans="1:21" x14ac:dyDescent="0.45">
      <c r="A217">
        <v>211</v>
      </c>
      <c r="B217" t="str">
        <f t="shared" si="27"/>
        <v>task_id_431.dfy-5</v>
      </c>
      <c r="C217" t="s">
        <v>37</v>
      </c>
      <c r="D217">
        <v>5</v>
      </c>
      <c r="E217">
        <v>0</v>
      </c>
      <c r="F217">
        <v>11.4076</v>
      </c>
      <c r="G217">
        <v>1.4649000000000001</v>
      </c>
      <c r="H217">
        <v>11.4047</v>
      </c>
      <c r="I217">
        <v>1</v>
      </c>
      <c r="J217">
        <v>0</v>
      </c>
      <c r="K217">
        <v>0</v>
      </c>
      <c r="L217">
        <f t="shared" si="21"/>
        <v>0</v>
      </c>
      <c r="M217">
        <f t="shared" si="22"/>
        <v>0</v>
      </c>
      <c r="N217">
        <f t="shared" si="25"/>
        <v>0</v>
      </c>
      <c r="O217">
        <f t="shared" si="26"/>
        <v>0</v>
      </c>
      <c r="P217">
        <f t="shared" si="23"/>
        <v>34</v>
      </c>
      <c r="Q217">
        <f>VLOOKUP(C217,Locs!A:C,3,0)</f>
        <v>37</v>
      </c>
      <c r="R217">
        <f>VLOOKUP(C217,Locs!A:F,6,0)</f>
        <v>6</v>
      </c>
      <c r="S217">
        <f t="shared" si="24"/>
        <v>0</v>
      </c>
      <c r="T217" t="s">
        <v>1144</v>
      </c>
      <c r="U217">
        <v>34</v>
      </c>
    </row>
    <row r="218" spans="1:21" x14ac:dyDescent="0.45">
      <c r="A218">
        <v>212</v>
      </c>
      <c r="B218" t="str">
        <f t="shared" si="27"/>
        <v>task_id_433.dfy-1</v>
      </c>
      <c r="C218" t="s">
        <v>38</v>
      </c>
      <c r="D218">
        <v>1</v>
      </c>
      <c r="E218">
        <v>0</v>
      </c>
      <c r="F218">
        <v>6.4179000000000004</v>
      </c>
      <c r="G218">
        <v>1.2123999999999999</v>
      </c>
      <c r="H218">
        <v>6.3987999999999996</v>
      </c>
      <c r="I218">
        <v>1</v>
      </c>
      <c r="J218">
        <v>0</v>
      </c>
      <c r="K218">
        <v>0</v>
      </c>
      <c r="L218">
        <f t="shared" si="21"/>
        <v>0</v>
      </c>
      <c r="M218">
        <f t="shared" si="22"/>
        <v>0</v>
      </c>
      <c r="N218">
        <f t="shared" si="25"/>
        <v>0</v>
      </c>
      <c r="O218">
        <f t="shared" si="26"/>
        <v>0</v>
      </c>
      <c r="P218">
        <f t="shared" si="23"/>
        <v>21</v>
      </c>
      <c r="Q218">
        <f>VLOOKUP(C218,Locs!A:C,3,0)</f>
        <v>20</v>
      </c>
      <c r="R218">
        <f>VLOOKUP(C218,Locs!A:F,6,0)</f>
        <v>1</v>
      </c>
      <c r="S218">
        <f t="shared" si="24"/>
        <v>0</v>
      </c>
      <c r="T218" t="s">
        <v>469</v>
      </c>
      <c r="U218">
        <v>21</v>
      </c>
    </row>
    <row r="219" spans="1:21" x14ac:dyDescent="0.45">
      <c r="A219">
        <v>213</v>
      </c>
      <c r="B219" t="str">
        <f t="shared" si="27"/>
        <v>task_id_433.dfy-2</v>
      </c>
      <c r="C219" t="s">
        <v>38</v>
      </c>
      <c r="D219">
        <v>2</v>
      </c>
      <c r="E219">
        <v>0</v>
      </c>
      <c r="F219">
        <v>5.8749000000000002</v>
      </c>
      <c r="G219">
        <v>1.1946000000000001</v>
      </c>
      <c r="H219">
        <v>5.8714000000000004</v>
      </c>
      <c r="I219">
        <v>1</v>
      </c>
      <c r="J219">
        <v>0</v>
      </c>
      <c r="K219">
        <v>0</v>
      </c>
      <c r="L219">
        <f t="shared" si="21"/>
        <v>0</v>
      </c>
      <c r="M219">
        <f t="shared" si="22"/>
        <v>0</v>
      </c>
      <c r="N219">
        <f t="shared" si="25"/>
        <v>0</v>
      </c>
      <c r="O219">
        <f t="shared" si="26"/>
        <v>0</v>
      </c>
      <c r="P219">
        <f t="shared" si="23"/>
        <v>20</v>
      </c>
      <c r="Q219">
        <f>VLOOKUP(C219,Locs!A:C,3,0)</f>
        <v>20</v>
      </c>
      <c r="R219">
        <f>VLOOKUP(C219,Locs!A:F,6,0)</f>
        <v>1</v>
      </c>
      <c r="S219">
        <f t="shared" si="24"/>
        <v>0</v>
      </c>
      <c r="T219" t="s">
        <v>470</v>
      </c>
      <c r="U219">
        <v>20</v>
      </c>
    </row>
    <row r="220" spans="1:21" x14ac:dyDescent="0.45">
      <c r="A220">
        <v>214</v>
      </c>
      <c r="B220" t="str">
        <f t="shared" si="27"/>
        <v>task_id_433.dfy-3</v>
      </c>
      <c r="C220" t="s">
        <v>38</v>
      </c>
      <c r="D220">
        <v>3</v>
      </c>
      <c r="E220">
        <v>0</v>
      </c>
      <c r="F220">
        <v>5.9081000000000001</v>
      </c>
      <c r="G220">
        <v>1.1718</v>
      </c>
      <c r="H220">
        <v>5.9048999999999996</v>
      </c>
      <c r="I220">
        <v>1</v>
      </c>
      <c r="J220">
        <v>0</v>
      </c>
      <c r="K220">
        <v>0</v>
      </c>
      <c r="L220">
        <f t="shared" si="21"/>
        <v>0</v>
      </c>
      <c r="M220">
        <f t="shared" si="22"/>
        <v>0</v>
      </c>
      <c r="N220">
        <f t="shared" si="25"/>
        <v>0</v>
      </c>
      <c r="O220">
        <f t="shared" si="26"/>
        <v>0</v>
      </c>
      <c r="P220">
        <f t="shared" si="23"/>
        <v>19</v>
      </c>
      <c r="Q220">
        <f>VLOOKUP(C220,Locs!A:C,3,0)</f>
        <v>20</v>
      </c>
      <c r="R220">
        <f>VLOOKUP(C220,Locs!A:F,6,0)</f>
        <v>1</v>
      </c>
      <c r="S220">
        <f t="shared" si="24"/>
        <v>0</v>
      </c>
      <c r="T220" t="s">
        <v>471</v>
      </c>
      <c r="U220">
        <v>19</v>
      </c>
    </row>
    <row r="221" spans="1:21" x14ac:dyDescent="0.45">
      <c r="A221">
        <v>215</v>
      </c>
      <c r="B221" t="str">
        <f t="shared" si="27"/>
        <v>task_id_433.dfy-4</v>
      </c>
      <c r="C221" t="s">
        <v>38</v>
      </c>
      <c r="D221">
        <v>4</v>
      </c>
      <c r="E221">
        <v>0</v>
      </c>
      <c r="F221">
        <v>5.6775000000000002</v>
      </c>
      <c r="G221">
        <v>1.1857</v>
      </c>
      <c r="H221">
        <v>5.6729000000000003</v>
      </c>
      <c r="I221">
        <v>1</v>
      </c>
      <c r="J221">
        <v>0</v>
      </c>
      <c r="K221">
        <v>0</v>
      </c>
      <c r="L221">
        <f t="shared" si="21"/>
        <v>0</v>
      </c>
      <c r="M221">
        <f t="shared" si="22"/>
        <v>0</v>
      </c>
      <c r="N221">
        <f t="shared" si="25"/>
        <v>0</v>
      </c>
      <c r="O221">
        <f t="shared" si="26"/>
        <v>0</v>
      </c>
      <c r="P221">
        <f t="shared" si="23"/>
        <v>20</v>
      </c>
      <c r="Q221">
        <f>VLOOKUP(C221,Locs!A:C,3,0)</f>
        <v>20</v>
      </c>
      <c r="R221">
        <f>VLOOKUP(C221,Locs!A:F,6,0)</f>
        <v>1</v>
      </c>
      <c r="S221">
        <f t="shared" si="24"/>
        <v>0</v>
      </c>
      <c r="T221" t="s">
        <v>734</v>
      </c>
      <c r="U221">
        <v>20</v>
      </c>
    </row>
    <row r="222" spans="1:21" x14ac:dyDescent="0.45">
      <c r="A222">
        <v>216</v>
      </c>
      <c r="B222" t="str">
        <f t="shared" si="27"/>
        <v>task_id_433.dfy-5</v>
      </c>
      <c r="C222" t="s">
        <v>38</v>
      </c>
      <c r="D222">
        <v>5</v>
      </c>
      <c r="E222">
        <v>0</v>
      </c>
      <c r="F222">
        <v>8.8524999999999991</v>
      </c>
      <c r="G222">
        <v>1.4441999999999999</v>
      </c>
      <c r="H222">
        <v>8.8500999999999994</v>
      </c>
      <c r="I222">
        <v>1</v>
      </c>
      <c r="J222">
        <v>0</v>
      </c>
      <c r="K222">
        <v>0</v>
      </c>
      <c r="L222">
        <f t="shared" si="21"/>
        <v>0</v>
      </c>
      <c r="M222">
        <f t="shared" si="22"/>
        <v>0</v>
      </c>
      <c r="N222">
        <f t="shared" si="25"/>
        <v>0</v>
      </c>
      <c r="O222">
        <f t="shared" si="26"/>
        <v>0</v>
      </c>
      <c r="P222">
        <f t="shared" si="23"/>
        <v>20</v>
      </c>
      <c r="Q222">
        <f>VLOOKUP(C222,Locs!A:C,3,0)</f>
        <v>20</v>
      </c>
      <c r="R222">
        <f>VLOOKUP(C222,Locs!A:F,6,0)</f>
        <v>1</v>
      </c>
      <c r="S222">
        <f t="shared" si="24"/>
        <v>0</v>
      </c>
      <c r="T222" t="s">
        <v>735</v>
      </c>
      <c r="U222">
        <v>20</v>
      </c>
    </row>
    <row r="223" spans="1:21" x14ac:dyDescent="0.45">
      <c r="A223">
        <v>217</v>
      </c>
      <c r="B223" t="str">
        <f t="shared" si="27"/>
        <v>task_id_436.dfy-1</v>
      </c>
      <c r="C223" t="s">
        <v>39</v>
      </c>
      <c r="D223">
        <v>1</v>
      </c>
      <c r="E223">
        <v>-1</v>
      </c>
      <c r="F223">
        <v>10.95</v>
      </c>
      <c r="G223">
        <v>0.36409999999999998</v>
      </c>
      <c r="H223">
        <v>10.9307</v>
      </c>
      <c r="I223">
        <v>-1</v>
      </c>
      <c r="J223">
        <v>-1</v>
      </c>
      <c r="K223">
        <v>-1</v>
      </c>
      <c r="L223">
        <f t="shared" si="21"/>
        <v>0</v>
      </c>
      <c r="M223">
        <f t="shared" si="22"/>
        <v>0</v>
      </c>
      <c r="N223">
        <f t="shared" si="25"/>
        <v>0</v>
      </c>
      <c r="O223">
        <f t="shared" si="26"/>
        <v>0</v>
      </c>
      <c r="P223">
        <f t="shared" si="23"/>
        <v>32</v>
      </c>
      <c r="Q223">
        <f>VLOOKUP(C223,Locs!A:C,3,0)</f>
        <v>30</v>
      </c>
      <c r="R223">
        <f>VLOOKUP(C223,Locs!A:F,6,0)</f>
        <v>2</v>
      </c>
      <c r="S223">
        <f t="shared" si="24"/>
        <v>0</v>
      </c>
      <c r="T223" t="s">
        <v>472</v>
      </c>
      <c r="U223">
        <v>32</v>
      </c>
    </row>
    <row r="224" spans="1:21" x14ac:dyDescent="0.45">
      <c r="A224">
        <v>218</v>
      </c>
      <c r="B224" t="str">
        <f t="shared" si="27"/>
        <v>task_id_436.dfy-2</v>
      </c>
      <c r="C224" t="s">
        <v>39</v>
      </c>
      <c r="D224">
        <v>2</v>
      </c>
      <c r="E224">
        <v>-1</v>
      </c>
      <c r="F224">
        <v>14.2523</v>
      </c>
      <c r="G224">
        <v>0.58109999999999995</v>
      </c>
      <c r="H224">
        <v>14.2499</v>
      </c>
      <c r="I224">
        <v>-1</v>
      </c>
      <c r="J224">
        <v>-1</v>
      </c>
      <c r="K224">
        <v>-1</v>
      </c>
      <c r="L224">
        <f t="shared" si="21"/>
        <v>0</v>
      </c>
      <c r="M224">
        <f t="shared" si="22"/>
        <v>0</v>
      </c>
      <c r="N224">
        <f t="shared" si="25"/>
        <v>0</v>
      </c>
      <c r="O224">
        <f t="shared" si="26"/>
        <v>0</v>
      </c>
      <c r="P224">
        <f t="shared" si="23"/>
        <v>39</v>
      </c>
      <c r="Q224">
        <f>VLOOKUP(C224,Locs!A:C,3,0)</f>
        <v>30</v>
      </c>
      <c r="R224">
        <f>VLOOKUP(C224,Locs!A:F,6,0)</f>
        <v>2</v>
      </c>
      <c r="S224">
        <f t="shared" si="24"/>
        <v>0</v>
      </c>
      <c r="T224" t="s">
        <v>473</v>
      </c>
      <c r="U224">
        <v>39</v>
      </c>
    </row>
    <row r="225" spans="1:21" x14ac:dyDescent="0.45">
      <c r="A225">
        <v>219</v>
      </c>
      <c r="B225" t="str">
        <f t="shared" si="27"/>
        <v>task_id_436.dfy-3</v>
      </c>
      <c r="C225" t="s">
        <v>39</v>
      </c>
      <c r="D225">
        <v>3</v>
      </c>
      <c r="E225">
        <v>-1</v>
      </c>
      <c r="F225">
        <v>10.3217</v>
      </c>
      <c r="G225">
        <v>0.38690000000000002</v>
      </c>
      <c r="H225">
        <v>10.319000000000001</v>
      </c>
      <c r="I225">
        <v>-1</v>
      </c>
      <c r="J225">
        <v>-1</v>
      </c>
      <c r="K225">
        <v>-1</v>
      </c>
      <c r="L225">
        <f t="shared" si="21"/>
        <v>0</v>
      </c>
      <c r="M225">
        <f t="shared" si="22"/>
        <v>0</v>
      </c>
      <c r="N225">
        <f t="shared" si="25"/>
        <v>0</v>
      </c>
      <c r="O225">
        <f t="shared" si="26"/>
        <v>0</v>
      </c>
      <c r="P225">
        <f t="shared" si="23"/>
        <v>25</v>
      </c>
      <c r="Q225">
        <f>VLOOKUP(C225,Locs!A:C,3,0)</f>
        <v>30</v>
      </c>
      <c r="R225">
        <f>VLOOKUP(C225,Locs!A:F,6,0)</f>
        <v>2</v>
      </c>
      <c r="S225">
        <f t="shared" si="24"/>
        <v>0</v>
      </c>
      <c r="T225" t="s">
        <v>474</v>
      </c>
      <c r="U225">
        <v>25</v>
      </c>
    </row>
    <row r="226" spans="1:21" x14ac:dyDescent="0.45">
      <c r="A226">
        <v>220</v>
      </c>
      <c r="B226" t="str">
        <f t="shared" si="27"/>
        <v>task_id_436.dfy-4</v>
      </c>
      <c r="C226" t="s">
        <v>39</v>
      </c>
      <c r="D226">
        <v>4</v>
      </c>
      <c r="E226">
        <v>-1</v>
      </c>
      <c r="F226">
        <v>14.219200000000001</v>
      </c>
      <c r="G226">
        <v>0.58189999999999997</v>
      </c>
      <c r="H226">
        <v>14.2163</v>
      </c>
      <c r="I226">
        <v>-1</v>
      </c>
      <c r="J226">
        <v>-1</v>
      </c>
      <c r="K226">
        <v>-1</v>
      </c>
      <c r="L226">
        <f t="shared" si="21"/>
        <v>0</v>
      </c>
      <c r="M226">
        <f t="shared" si="22"/>
        <v>0</v>
      </c>
      <c r="N226">
        <f t="shared" si="25"/>
        <v>0</v>
      </c>
      <c r="O226">
        <f t="shared" si="26"/>
        <v>0</v>
      </c>
      <c r="P226">
        <f t="shared" si="23"/>
        <v>27</v>
      </c>
      <c r="Q226">
        <f>VLOOKUP(C226,Locs!A:C,3,0)</f>
        <v>30</v>
      </c>
      <c r="R226">
        <f>VLOOKUP(C226,Locs!A:F,6,0)</f>
        <v>2</v>
      </c>
      <c r="S226">
        <f t="shared" si="24"/>
        <v>0</v>
      </c>
      <c r="T226" t="s">
        <v>818</v>
      </c>
      <c r="U226">
        <v>27</v>
      </c>
    </row>
    <row r="227" spans="1:21" x14ac:dyDescent="0.45">
      <c r="A227">
        <v>221</v>
      </c>
      <c r="B227" t="str">
        <f t="shared" si="27"/>
        <v>task_id_436.dfy-5</v>
      </c>
      <c r="C227" t="s">
        <v>39</v>
      </c>
      <c r="D227">
        <v>5</v>
      </c>
      <c r="E227">
        <v>0</v>
      </c>
      <c r="F227">
        <v>12.428100000000001</v>
      </c>
      <c r="G227">
        <v>1.2697000000000001</v>
      </c>
      <c r="H227">
        <v>12.4254</v>
      </c>
      <c r="I227">
        <v>0</v>
      </c>
      <c r="J227">
        <v>0</v>
      </c>
      <c r="K227">
        <v>0</v>
      </c>
      <c r="L227">
        <f t="shared" si="21"/>
        <v>0</v>
      </c>
      <c r="M227">
        <f t="shared" si="22"/>
        <v>0</v>
      </c>
      <c r="N227">
        <f t="shared" si="25"/>
        <v>0</v>
      </c>
      <c r="O227">
        <f t="shared" si="26"/>
        <v>0</v>
      </c>
      <c r="P227">
        <f t="shared" si="23"/>
        <v>28</v>
      </c>
      <c r="Q227">
        <f>VLOOKUP(C227,Locs!A:C,3,0)</f>
        <v>30</v>
      </c>
      <c r="R227">
        <f>VLOOKUP(C227,Locs!A:F,6,0)</f>
        <v>2</v>
      </c>
      <c r="S227">
        <f t="shared" si="24"/>
        <v>0</v>
      </c>
      <c r="T227" t="s">
        <v>819</v>
      </c>
      <c r="U227">
        <v>28</v>
      </c>
    </row>
    <row r="228" spans="1:21" x14ac:dyDescent="0.45">
      <c r="A228">
        <v>222</v>
      </c>
      <c r="B228" t="str">
        <f t="shared" si="27"/>
        <v>task_id_445.dfy-1</v>
      </c>
      <c r="C228" t="s">
        <v>40</v>
      </c>
      <c r="D228">
        <v>1</v>
      </c>
      <c r="E228">
        <v>1</v>
      </c>
      <c r="F228">
        <v>7.3021000000000003</v>
      </c>
      <c r="G228">
        <v>1.264</v>
      </c>
      <c r="H228">
        <v>7.2817999999999996</v>
      </c>
      <c r="I228">
        <v>1</v>
      </c>
      <c r="J228">
        <v>1</v>
      </c>
      <c r="K228">
        <v>1</v>
      </c>
      <c r="L228">
        <f t="shared" si="21"/>
        <v>1</v>
      </c>
      <c r="M228">
        <f t="shared" si="22"/>
        <v>1</v>
      </c>
      <c r="N228">
        <f t="shared" si="25"/>
        <v>0.66666666666666663</v>
      </c>
      <c r="O228">
        <f t="shared" si="26"/>
        <v>1</v>
      </c>
      <c r="P228">
        <f t="shared" si="23"/>
        <v>19</v>
      </c>
      <c r="Q228">
        <f>VLOOKUP(C228,Locs!A:C,3,0)</f>
        <v>19</v>
      </c>
      <c r="R228">
        <f>VLOOKUP(C228,Locs!A:F,6,0)</f>
        <v>0</v>
      </c>
      <c r="S228">
        <f t="shared" si="24"/>
        <v>1</v>
      </c>
      <c r="T228" t="s">
        <v>475</v>
      </c>
      <c r="U228">
        <v>19</v>
      </c>
    </row>
    <row r="229" spans="1:21" x14ac:dyDescent="0.45">
      <c r="A229">
        <v>223</v>
      </c>
      <c r="B229" t="str">
        <f t="shared" si="27"/>
        <v>task_id_447.dfy-1</v>
      </c>
      <c r="C229" t="s">
        <v>41</v>
      </c>
      <c r="D229">
        <v>1</v>
      </c>
      <c r="E229">
        <v>1</v>
      </c>
      <c r="F229">
        <v>9.3879999999999999</v>
      </c>
      <c r="G229">
        <v>1.8541000000000001</v>
      </c>
      <c r="H229">
        <v>9.3605999999999998</v>
      </c>
      <c r="I229">
        <v>1</v>
      </c>
      <c r="J229">
        <v>1</v>
      </c>
      <c r="K229">
        <v>1</v>
      </c>
      <c r="L229">
        <f t="shared" si="21"/>
        <v>1</v>
      </c>
      <c r="M229">
        <f t="shared" si="22"/>
        <v>1</v>
      </c>
      <c r="N229">
        <f t="shared" si="25"/>
        <v>0.66666666666666663</v>
      </c>
      <c r="O229">
        <f t="shared" si="26"/>
        <v>1</v>
      </c>
      <c r="P229">
        <f t="shared" si="23"/>
        <v>23</v>
      </c>
      <c r="Q229">
        <f>VLOOKUP(C229,Locs!A:C,3,0)</f>
        <v>26</v>
      </c>
      <c r="R229">
        <f>VLOOKUP(C229,Locs!A:F,6,0)</f>
        <v>0</v>
      </c>
      <c r="S229">
        <f t="shared" si="24"/>
        <v>1</v>
      </c>
      <c r="T229" t="s">
        <v>478</v>
      </c>
      <c r="U229">
        <v>23</v>
      </c>
    </row>
    <row r="230" spans="1:21" x14ac:dyDescent="0.45">
      <c r="A230">
        <v>224</v>
      </c>
      <c r="B230" t="str">
        <f t="shared" si="27"/>
        <v>task_id_454.dfy-1</v>
      </c>
      <c r="C230" t="s">
        <v>42</v>
      </c>
      <c r="D230">
        <v>1</v>
      </c>
      <c r="E230">
        <v>0</v>
      </c>
      <c r="F230">
        <v>10.425599999999999</v>
      </c>
      <c r="G230">
        <v>1.228</v>
      </c>
      <c r="H230">
        <v>10.408099999999999</v>
      </c>
      <c r="I230">
        <v>1</v>
      </c>
      <c r="J230">
        <v>0</v>
      </c>
      <c r="K230">
        <v>0</v>
      </c>
      <c r="L230">
        <f t="shared" si="21"/>
        <v>0</v>
      </c>
      <c r="M230">
        <f t="shared" si="22"/>
        <v>0</v>
      </c>
      <c r="N230">
        <f t="shared" si="25"/>
        <v>0</v>
      </c>
      <c r="O230">
        <f t="shared" si="26"/>
        <v>0</v>
      </c>
      <c r="P230">
        <f t="shared" si="23"/>
        <v>24</v>
      </c>
      <c r="Q230">
        <f>VLOOKUP(C230,Locs!A:C,3,0)</f>
        <v>23</v>
      </c>
      <c r="R230">
        <f>VLOOKUP(C230,Locs!A:F,6,0)</f>
        <v>0</v>
      </c>
      <c r="S230">
        <f t="shared" si="24"/>
        <v>0</v>
      </c>
      <c r="T230" t="s">
        <v>481</v>
      </c>
      <c r="U230">
        <v>24</v>
      </c>
    </row>
    <row r="231" spans="1:21" x14ac:dyDescent="0.45">
      <c r="A231">
        <v>225</v>
      </c>
      <c r="B231" t="str">
        <f t="shared" si="27"/>
        <v>task_id_454.dfy-2</v>
      </c>
      <c r="C231" t="s">
        <v>42</v>
      </c>
      <c r="D231">
        <v>2</v>
      </c>
      <c r="E231">
        <v>0</v>
      </c>
      <c r="F231">
        <v>7.7149000000000001</v>
      </c>
      <c r="G231">
        <v>1.3129</v>
      </c>
      <c r="H231">
        <v>7.7122999999999999</v>
      </c>
      <c r="I231">
        <v>1</v>
      </c>
      <c r="J231">
        <v>0</v>
      </c>
      <c r="K231">
        <v>0</v>
      </c>
      <c r="L231">
        <f t="shared" si="21"/>
        <v>0</v>
      </c>
      <c r="M231">
        <f t="shared" si="22"/>
        <v>0</v>
      </c>
      <c r="N231">
        <f t="shared" si="25"/>
        <v>0</v>
      </c>
      <c r="O231">
        <f t="shared" si="26"/>
        <v>0</v>
      </c>
      <c r="P231">
        <f t="shared" si="23"/>
        <v>24</v>
      </c>
      <c r="Q231">
        <f>VLOOKUP(C231,Locs!A:C,3,0)</f>
        <v>23</v>
      </c>
      <c r="R231">
        <f>VLOOKUP(C231,Locs!A:F,6,0)</f>
        <v>0</v>
      </c>
      <c r="S231">
        <f t="shared" si="24"/>
        <v>0</v>
      </c>
      <c r="T231" t="s">
        <v>482</v>
      </c>
      <c r="U231">
        <v>24</v>
      </c>
    </row>
    <row r="232" spans="1:21" x14ac:dyDescent="0.45">
      <c r="A232">
        <v>226</v>
      </c>
      <c r="B232" t="str">
        <f t="shared" si="27"/>
        <v>task_id_454.dfy-3</v>
      </c>
      <c r="C232" t="s">
        <v>42</v>
      </c>
      <c r="D232">
        <v>3</v>
      </c>
      <c r="E232">
        <v>0</v>
      </c>
      <c r="F232">
        <v>5.4885999999999999</v>
      </c>
      <c r="G232">
        <v>1.1877</v>
      </c>
      <c r="H232">
        <v>5.4861000000000004</v>
      </c>
      <c r="I232">
        <v>1</v>
      </c>
      <c r="J232">
        <v>0</v>
      </c>
      <c r="K232">
        <v>0</v>
      </c>
      <c r="L232">
        <f t="shared" si="21"/>
        <v>0</v>
      </c>
      <c r="M232">
        <f t="shared" si="22"/>
        <v>0</v>
      </c>
      <c r="N232">
        <f t="shared" si="25"/>
        <v>0</v>
      </c>
      <c r="O232">
        <f t="shared" si="26"/>
        <v>0</v>
      </c>
      <c r="P232">
        <f t="shared" si="23"/>
        <v>24</v>
      </c>
      <c r="Q232">
        <f>VLOOKUP(C232,Locs!A:C,3,0)</f>
        <v>23</v>
      </c>
      <c r="R232">
        <f>VLOOKUP(C232,Locs!A:F,6,0)</f>
        <v>0</v>
      </c>
      <c r="S232">
        <f t="shared" si="24"/>
        <v>0</v>
      </c>
      <c r="T232" t="s">
        <v>483</v>
      </c>
      <c r="U232">
        <v>24</v>
      </c>
    </row>
    <row r="233" spans="1:21" x14ac:dyDescent="0.45">
      <c r="A233">
        <v>227</v>
      </c>
      <c r="B233" t="str">
        <f t="shared" si="27"/>
        <v>task_id_454.dfy-4</v>
      </c>
      <c r="C233" t="s">
        <v>42</v>
      </c>
      <c r="D233">
        <v>4</v>
      </c>
      <c r="E233">
        <v>0</v>
      </c>
      <c r="F233">
        <v>6.3277000000000001</v>
      </c>
      <c r="G233">
        <v>1.2728999999999999</v>
      </c>
      <c r="H233">
        <v>6.3243999999999998</v>
      </c>
      <c r="I233">
        <v>1</v>
      </c>
      <c r="J233">
        <v>0</v>
      </c>
      <c r="K233">
        <v>0</v>
      </c>
      <c r="L233">
        <f t="shared" si="21"/>
        <v>0</v>
      </c>
      <c r="M233">
        <f t="shared" si="22"/>
        <v>0</v>
      </c>
      <c r="N233">
        <f t="shared" si="25"/>
        <v>0</v>
      </c>
      <c r="O233">
        <f t="shared" si="26"/>
        <v>0</v>
      </c>
      <c r="P233">
        <f t="shared" si="23"/>
        <v>24</v>
      </c>
      <c r="Q233">
        <f>VLOOKUP(C233,Locs!A:C,3,0)</f>
        <v>23</v>
      </c>
      <c r="R233">
        <f>VLOOKUP(C233,Locs!A:F,6,0)</f>
        <v>0</v>
      </c>
      <c r="S233">
        <f t="shared" si="24"/>
        <v>0</v>
      </c>
      <c r="T233" t="s">
        <v>967</v>
      </c>
      <c r="U233">
        <v>24</v>
      </c>
    </row>
    <row r="234" spans="1:21" x14ac:dyDescent="0.45">
      <c r="A234">
        <v>228</v>
      </c>
      <c r="B234" t="str">
        <f t="shared" si="27"/>
        <v>task_id_454.dfy-5</v>
      </c>
      <c r="C234" t="s">
        <v>42</v>
      </c>
      <c r="D234">
        <v>5</v>
      </c>
      <c r="E234">
        <v>0</v>
      </c>
      <c r="F234">
        <v>14.449299999999999</v>
      </c>
      <c r="G234">
        <v>1.3113999999999999</v>
      </c>
      <c r="H234">
        <v>14.4468</v>
      </c>
      <c r="I234">
        <v>1</v>
      </c>
      <c r="J234">
        <v>0</v>
      </c>
      <c r="K234">
        <v>0</v>
      </c>
      <c r="L234">
        <f t="shared" si="21"/>
        <v>0</v>
      </c>
      <c r="M234">
        <f t="shared" si="22"/>
        <v>0</v>
      </c>
      <c r="N234">
        <f t="shared" si="25"/>
        <v>0</v>
      </c>
      <c r="O234">
        <f t="shared" si="26"/>
        <v>0</v>
      </c>
      <c r="P234">
        <f t="shared" si="23"/>
        <v>24</v>
      </c>
      <c r="Q234">
        <f>VLOOKUP(C234,Locs!A:C,3,0)</f>
        <v>23</v>
      </c>
      <c r="R234">
        <f>VLOOKUP(C234,Locs!A:F,6,0)</f>
        <v>0</v>
      </c>
      <c r="S234">
        <f t="shared" si="24"/>
        <v>0</v>
      </c>
      <c r="T234" t="s">
        <v>968</v>
      </c>
      <c r="U234">
        <v>24</v>
      </c>
    </row>
    <row r="235" spans="1:21" x14ac:dyDescent="0.45">
      <c r="A235">
        <v>229</v>
      </c>
      <c r="B235" t="str">
        <f t="shared" si="27"/>
        <v>task_id_457.dfy-1</v>
      </c>
      <c r="C235" t="s">
        <v>43</v>
      </c>
      <c r="D235">
        <v>1</v>
      </c>
      <c r="E235">
        <v>1</v>
      </c>
      <c r="F235">
        <v>8.2218999999999998</v>
      </c>
      <c r="G235">
        <v>1.3037000000000001</v>
      </c>
      <c r="H235">
        <v>8.2004999999999999</v>
      </c>
      <c r="I235">
        <v>1</v>
      </c>
      <c r="J235">
        <v>1</v>
      </c>
      <c r="K235">
        <v>1</v>
      </c>
      <c r="L235">
        <f t="shared" si="21"/>
        <v>1</v>
      </c>
      <c r="M235">
        <f t="shared" si="22"/>
        <v>1</v>
      </c>
      <c r="N235">
        <f t="shared" si="25"/>
        <v>0.66666666666666663</v>
      </c>
      <c r="O235">
        <f t="shared" si="26"/>
        <v>1</v>
      </c>
      <c r="P235">
        <f t="shared" si="23"/>
        <v>27</v>
      </c>
      <c r="Q235">
        <f>VLOOKUP(C235,Locs!A:C,3,0)</f>
        <v>26</v>
      </c>
      <c r="R235">
        <f>VLOOKUP(C235,Locs!A:F,6,0)</f>
        <v>0</v>
      </c>
      <c r="S235">
        <f t="shared" si="24"/>
        <v>1</v>
      </c>
      <c r="T235" t="s">
        <v>484</v>
      </c>
      <c r="U235">
        <v>27</v>
      </c>
    </row>
    <row r="236" spans="1:21" x14ac:dyDescent="0.45">
      <c r="A236">
        <v>230</v>
      </c>
      <c r="B236" t="str">
        <f t="shared" si="27"/>
        <v>task_id_470.dfy-1</v>
      </c>
      <c r="C236" t="s">
        <v>44</v>
      </c>
      <c r="D236">
        <v>1</v>
      </c>
      <c r="E236">
        <v>1</v>
      </c>
      <c r="F236">
        <v>8.6220999999999997</v>
      </c>
      <c r="G236">
        <v>1.2762</v>
      </c>
      <c r="H236">
        <v>8.5937999999999999</v>
      </c>
      <c r="I236">
        <v>1</v>
      </c>
      <c r="J236">
        <v>1</v>
      </c>
      <c r="K236">
        <v>1</v>
      </c>
      <c r="L236">
        <f t="shared" si="21"/>
        <v>1</v>
      </c>
      <c r="M236">
        <f t="shared" si="22"/>
        <v>1</v>
      </c>
      <c r="N236">
        <f t="shared" si="25"/>
        <v>0.66666666666666663</v>
      </c>
      <c r="O236">
        <f t="shared" si="26"/>
        <v>1</v>
      </c>
      <c r="P236">
        <f t="shared" si="23"/>
        <v>23</v>
      </c>
      <c r="Q236">
        <f>VLOOKUP(C236,Locs!A:C,3,0)</f>
        <v>23</v>
      </c>
      <c r="R236">
        <f>VLOOKUP(C236,Locs!A:F,6,0)</f>
        <v>0</v>
      </c>
      <c r="S236">
        <f t="shared" si="24"/>
        <v>1</v>
      </c>
      <c r="T236" t="s">
        <v>487</v>
      </c>
      <c r="U236">
        <v>23</v>
      </c>
    </row>
    <row r="237" spans="1:21" x14ac:dyDescent="0.45">
      <c r="A237">
        <v>231</v>
      </c>
      <c r="B237" t="str">
        <f t="shared" si="27"/>
        <v>task_id_472.dfy-1</v>
      </c>
      <c r="C237" t="s">
        <v>45</v>
      </c>
      <c r="D237">
        <v>1</v>
      </c>
      <c r="E237">
        <v>0</v>
      </c>
      <c r="F237">
        <v>6.4679000000000002</v>
      </c>
      <c r="G237">
        <v>1.2558</v>
      </c>
      <c r="H237">
        <v>6.4489000000000001</v>
      </c>
      <c r="I237">
        <v>1</v>
      </c>
      <c r="J237">
        <v>0</v>
      </c>
      <c r="K237">
        <v>0</v>
      </c>
      <c r="L237">
        <f t="shared" si="21"/>
        <v>0</v>
      </c>
      <c r="M237">
        <f t="shared" si="22"/>
        <v>0</v>
      </c>
      <c r="N237">
        <f t="shared" si="25"/>
        <v>0</v>
      </c>
      <c r="O237">
        <f t="shared" si="26"/>
        <v>0</v>
      </c>
      <c r="P237">
        <f t="shared" si="23"/>
        <v>26</v>
      </c>
      <c r="Q237">
        <f>VLOOKUP(C237,Locs!A:C,3,0)</f>
        <v>28</v>
      </c>
      <c r="R237">
        <f>VLOOKUP(C237,Locs!A:F,6,0)</f>
        <v>2</v>
      </c>
      <c r="S237">
        <f t="shared" si="24"/>
        <v>0</v>
      </c>
      <c r="T237" t="s">
        <v>490</v>
      </c>
      <c r="U237">
        <v>26</v>
      </c>
    </row>
    <row r="238" spans="1:21" x14ac:dyDescent="0.45">
      <c r="A238">
        <v>232</v>
      </c>
      <c r="B238" t="str">
        <f t="shared" si="27"/>
        <v>task_id_472.dfy-2</v>
      </c>
      <c r="C238" t="s">
        <v>45</v>
      </c>
      <c r="D238">
        <v>2</v>
      </c>
      <c r="E238">
        <v>0</v>
      </c>
      <c r="F238">
        <v>8.0180000000000007</v>
      </c>
      <c r="G238">
        <v>1.3112999999999999</v>
      </c>
      <c r="H238">
        <v>8.0158000000000005</v>
      </c>
      <c r="I238">
        <v>1</v>
      </c>
      <c r="J238">
        <v>0</v>
      </c>
      <c r="K238">
        <v>0</v>
      </c>
      <c r="L238">
        <f t="shared" si="21"/>
        <v>0</v>
      </c>
      <c r="M238">
        <f t="shared" si="22"/>
        <v>0</v>
      </c>
      <c r="N238">
        <f t="shared" si="25"/>
        <v>0</v>
      </c>
      <c r="O238">
        <f t="shared" si="26"/>
        <v>0</v>
      </c>
      <c r="P238">
        <f t="shared" si="23"/>
        <v>29</v>
      </c>
      <c r="Q238">
        <f>VLOOKUP(C238,Locs!A:C,3,0)</f>
        <v>28</v>
      </c>
      <c r="R238">
        <f>VLOOKUP(C238,Locs!A:F,6,0)</f>
        <v>2</v>
      </c>
      <c r="S238">
        <f t="shared" si="24"/>
        <v>0</v>
      </c>
      <c r="T238" t="s">
        <v>491</v>
      </c>
      <c r="U238">
        <v>29</v>
      </c>
    </row>
    <row r="239" spans="1:21" x14ac:dyDescent="0.45">
      <c r="A239">
        <v>233</v>
      </c>
      <c r="B239" t="str">
        <f t="shared" si="27"/>
        <v>task_id_472.dfy-3</v>
      </c>
      <c r="C239" t="s">
        <v>45</v>
      </c>
      <c r="D239">
        <v>3</v>
      </c>
      <c r="E239">
        <v>0</v>
      </c>
      <c r="F239">
        <v>14.980499999999999</v>
      </c>
      <c r="G239">
        <v>1.3179000000000001</v>
      </c>
      <c r="H239">
        <v>14.9778</v>
      </c>
      <c r="I239">
        <v>-1</v>
      </c>
      <c r="J239">
        <v>0</v>
      </c>
      <c r="K239">
        <v>0</v>
      </c>
      <c r="L239">
        <f t="shared" si="21"/>
        <v>0</v>
      </c>
      <c r="M239">
        <f t="shared" si="22"/>
        <v>0</v>
      </c>
      <c r="N239">
        <f t="shared" si="25"/>
        <v>0</v>
      </c>
      <c r="O239">
        <f t="shared" si="26"/>
        <v>0</v>
      </c>
      <c r="P239">
        <f t="shared" si="23"/>
        <v>28</v>
      </c>
      <c r="Q239">
        <f>VLOOKUP(C239,Locs!A:C,3,0)</f>
        <v>28</v>
      </c>
      <c r="R239">
        <f>VLOOKUP(C239,Locs!A:F,6,0)</f>
        <v>2</v>
      </c>
      <c r="S239">
        <f t="shared" si="24"/>
        <v>0</v>
      </c>
      <c r="T239" t="s">
        <v>492</v>
      </c>
      <c r="U239">
        <v>28</v>
      </c>
    </row>
    <row r="240" spans="1:21" x14ac:dyDescent="0.45">
      <c r="A240">
        <v>234</v>
      </c>
      <c r="B240" t="str">
        <f t="shared" si="27"/>
        <v>task_id_472.dfy-4</v>
      </c>
      <c r="C240" t="s">
        <v>45</v>
      </c>
      <c r="D240">
        <v>4</v>
      </c>
      <c r="E240">
        <v>0</v>
      </c>
      <c r="F240">
        <v>9.2394999999999996</v>
      </c>
      <c r="G240">
        <v>1.2732000000000001</v>
      </c>
      <c r="H240">
        <v>9.2370999999999999</v>
      </c>
      <c r="I240">
        <v>1</v>
      </c>
      <c r="J240">
        <v>0</v>
      </c>
      <c r="K240">
        <v>0</v>
      </c>
      <c r="L240">
        <f t="shared" si="21"/>
        <v>0</v>
      </c>
      <c r="M240">
        <f t="shared" si="22"/>
        <v>0</v>
      </c>
      <c r="N240">
        <f t="shared" si="25"/>
        <v>0</v>
      </c>
      <c r="O240">
        <f t="shared" si="26"/>
        <v>0</v>
      </c>
      <c r="P240">
        <f t="shared" si="23"/>
        <v>28</v>
      </c>
      <c r="Q240">
        <f>VLOOKUP(C240,Locs!A:C,3,0)</f>
        <v>28</v>
      </c>
      <c r="R240">
        <f>VLOOKUP(C240,Locs!A:F,6,0)</f>
        <v>2</v>
      </c>
      <c r="S240">
        <f t="shared" si="24"/>
        <v>0</v>
      </c>
      <c r="T240" t="s">
        <v>824</v>
      </c>
      <c r="U240">
        <v>28</v>
      </c>
    </row>
    <row r="241" spans="1:21" x14ac:dyDescent="0.45">
      <c r="A241">
        <v>235</v>
      </c>
      <c r="B241" t="str">
        <f t="shared" si="27"/>
        <v>task_id_472.dfy-5</v>
      </c>
      <c r="C241" t="s">
        <v>45</v>
      </c>
      <c r="D241">
        <v>5</v>
      </c>
      <c r="E241">
        <v>0</v>
      </c>
      <c r="F241">
        <v>16.243099999999998</v>
      </c>
      <c r="G241">
        <v>1.3674999999999999</v>
      </c>
      <c r="H241">
        <v>16.2408</v>
      </c>
      <c r="I241">
        <v>0</v>
      </c>
      <c r="J241">
        <v>0</v>
      </c>
      <c r="K241">
        <v>0</v>
      </c>
      <c r="L241">
        <f t="shared" si="21"/>
        <v>0</v>
      </c>
      <c r="M241">
        <f t="shared" si="22"/>
        <v>0</v>
      </c>
      <c r="N241">
        <f t="shared" si="25"/>
        <v>0</v>
      </c>
      <c r="O241">
        <f t="shared" si="26"/>
        <v>0</v>
      </c>
      <c r="P241">
        <f t="shared" si="23"/>
        <v>29</v>
      </c>
      <c r="Q241">
        <f>VLOOKUP(C241,Locs!A:C,3,0)</f>
        <v>28</v>
      </c>
      <c r="R241">
        <f>VLOOKUP(C241,Locs!A:F,6,0)</f>
        <v>2</v>
      </c>
      <c r="S241">
        <f t="shared" si="24"/>
        <v>0</v>
      </c>
      <c r="T241" t="s">
        <v>825</v>
      </c>
      <c r="U241">
        <v>29</v>
      </c>
    </row>
    <row r="242" spans="1:21" x14ac:dyDescent="0.45">
      <c r="A242">
        <v>236</v>
      </c>
      <c r="B242" t="str">
        <f t="shared" si="27"/>
        <v>task_id_474.dfy-1</v>
      </c>
      <c r="C242" t="s">
        <v>46</v>
      </c>
      <c r="D242">
        <v>1</v>
      </c>
      <c r="E242">
        <v>0</v>
      </c>
      <c r="F242">
        <v>8.3330000000000002</v>
      </c>
      <c r="G242">
        <v>1.1829000000000001</v>
      </c>
      <c r="H242">
        <v>8.3110999999999997</v>
      </c>
      <c r="I242">
        <v>0</v>
      </c>
      <c r="J242">
        <v>0</v>
      </c>
      <c r="K242">
        <v>0</v>
      </c>
      <c r="L242">
        <f t="shared" si="21"/>
        <v>1</v>
      </c>
      <c r="M242">
        <f t="shared" si="22"/>
        <v>4</v>
      </c>
      <c r="N242">
        <f t="shared" si="25"/>
        <v>0.66666666666666663</v>
      </c>
      <c r="O242">
        <f t="shared" si="26"/>
        <v>1</v>
      </c>
      <c r="P242">
        <f t="shared" si="23"/>
        <v>25</v>
      </c>
      <c r="Q242">
        <f>VLOOKUP(C242,Locs!A:C,3,0)</f>
        <v>26</v>
      </c>
      <c r="R242">
        <f>VLOOKUP(C242,Locs!A:F,6,0)</f>
        <v>0</v>
      </c>
      <c r="S242">
        <f t="shared" si="24"/>
        <v>4</v>
      </c>
      <c r="T242" t="s">
        <v>493</v>
      </c>
      <c r="U242">
        <v>25</v>
      </c>
    </row>
    <row r="243" spans="1:21" x14ac:dyDescent="0.45">
      <c r="A243">
        <v>237</v>
      </c>
      <c r="B243" t="str">
        <f t="shared" si="27"/>
        <v>task_id_474.dfy-2</v>
      </c>
      <c r="C243" t="s">
        <v>46</v>
      </c>
      <c r="D243">
        <v>2</v>
      </c>
      <c r="E243">
        <v>-1</v>
      </c>
      <c r="F243">
        <v>7.0750999999999999</v>
      </c>
      <c r="G243">
        <v>0.64710000000000001</v>
      </c>
      <c r="H243">
        <v>7.0723000000000003</v>
      </c>
      <c r="I243">
        <v>-1</v>
      </c>
      <c r="J243">
        <v>-1</v>
      </c>
      <c r="K243">
        <v>-1</v>
      </c>
      <c r="L243">
        <f t="shared" si="21"/>
        <v>1</v>
      </c>
      <c r="M243">
        <f t="shared" si="22"/>
        <v>4</v>
      </c>
      <c r="N243">
        <f t="shared" si="25"/>
        <v>0.66666666666666663</v>
      </c>
      <c r="O243">
        <f t="shared" si="26"/>
        <v>1</v>
      </c>
      <c r="P243">
        <f t="shared" si="23"/>
        <v>25</v>
      </c>
      <c r="Q243">
        <f>VLOOKUP(C243,Locs!A:C,3,0)</f>
        <v>26</v>
      </c>
      <c r="R243">
        <f>VLOOKUP(C243,Locs!A:F,6,0)</f>
        <v>0</v>
      </c>
      <c r="S243">
        <f t="shared" si="24"/>
        <v>4</v>
      </c>
      <c r="T243" t="s">
        <v>494</v>
      </c>
      <c r="U243">
        <v>25</v>
      </c>
    </row>
    <row r="244" spans="1:21" x14ac:dyDescent="0.45">
      <c r="A244">
        <v>238</v>
      </c>
      <c r="B244" t="str">
        <f t="shared" si="27"/>
        <v>task_id_474.dfy-3</v>
      </c>
      <c r="C244" t="s">
        <v>46</v>
      </c>
      <c r="D244">
        <v>3</v>
      </c>
      <c r="E244">
        <v>-1</v>
      </c>
      <c r="F244">
        <v>15.707100000000001</v>
      </c>
      <c r="G244">
        <v>0.60660000000000003</v>
      </c>
      <c r="H244">
        <v>15.7041</v>
      </c>
      <c r="I244">
        <v>-1</v>
      </c>
      <c r="J244">
        <v>-1</v>
      </c>
      <c r="K244">
        <v>-1</v>
      </c>
      <c r="L244">
        <f t="shared" si="21"/>
        <v>1</v>
      </c>
      <c r="M244">
        <f t="shared" si="22"/>
        <v>4</v>
      </c>
      <c r="N244">
        <f t="shared" si="25"/>
        <v>0.66666666666666663</v>
      </c>
      <c r="O244">
        <f t="shared" si="26"/>
        <v>1</v>
      </c>
      <c r="P244">
        <f t="shared" si="23"/>
        <v>26</v>
      </c>
      <c r="Q244">
        <f>VLOOKUP(C244,Locs!A:C,3,0)</f>
        <v>26</v>
      </c>
      <c r="R244">
        <f>VLOOKUP(C244,Locs!A:F,6,0)</f>
        <v>0</v>
      </c>
      <c r="S244">
        <f t="shared" si="24"/>
        <v>4</v>
      </c>
      <c r="T244" t="s">
        <v>495</v>
      </c>
      <c r="U244">
        <v>26</v>
      </c>
    </row>
    <row r="245" spans="1:21" x14ac:dyDescent="0.45">
      <c r="A245">
        <v>239</v>
      </c>
      <c r="B245" t="str">
        <f t="shared" si="27"/>
        <v>task_id_474.dfy-4</v>
      </c>
      <c r="C245" t="s">
        <v>46</v>
      </c>
      <c r="D245">
        <v>4</v>
      </c>
      <c r="E245">
        <v>1</v>
      </c>
      <c r="F245">
        <v>14.2942</v>
      </c>
      <c r="G245">
        <v>1.3278000000000001</v>
      </c>
      <c r="H245">
        <v>14.291600000000001</v>
      </c>
      <c r="I245">
        <v>1</v>
      </c>
      <c r="J245">
        <v>1</v>
      </c>
      <c r="K245">
        <v>1</v>
      </c>
      <c r="L245">
        <f t="shared" si="21"/>
        <v>1</v>
      </c>
      <c r="M245">
        <f t="shared" si="22"/>
        <v>4</v>
      </c>
      <c r="N245">
        <f t="shared" si="25"/>
        <v>0.66666666666666663</v>
      </c>
      <c r="O245">
        <f t="shared" si="26"/>
        <v>1</v>
      </c>
      <c r="P245">
        <f t="shared" si="23"/>
        <v>27</v>
      </c>
      <c r="Q245">
        <f>VLOOKUP(C245,Locs!A:C,3,0)</f>
        <v>26</v>
      </c>
      <c r="R245">
        <f>VLOOKUP(C245,Locs!A:F,6,0)</f>
        <v>0</v>
      </c>
      <c r="S245">
        <f t="shared" si="24"/>
        <v>4</v>
      </c>
      <c r="T245" t="s">
        <v>1190</v>
      </c>
      <c r="U245">
        <v>27</v>
      </c>
    </row>
    <row r="246" spans="1:21" x14ac:dyDescent="0.45">
      <c r="A246">
        <v>240</v>
      </c>
      <c r="B246" t="str">
        <f t="shared" si="27"/>
        <v>task_id_476.dfy-1</v>
      </c>
      <c r="C246" t="s">
        <v>47</v>
      </c>
      <c r="D246">
        <v>1</v>
      </c>
      <c r="E246">
        <v>-1</v>
      </c>
      <c r="F246">
        <v>8.3759999999999994</v>
      </c>
      <c r="G246">
        <v>0.4128</v>
      </c>
      <c r="H246">
        <v>8.3567999999999998</v>
      </c>
      <c r="I246">
        <v>-1</v>
      </c>
      <c r="J246">
        <v>-1</v>
      </c>
      <c r="K246">
        <v>-1</v>
      </c>
      <c r="L246">
        <f t="shared" si="21"/>
        <v>0</v>
      </c>
      <c r="M246">
        <f t="shared" si="22"/>
        <v>0</v>
      </c>
      <c r="N246">
        <f t="shared" si="25"/>
        <v>0</v>
      </c>
      <c r="O246">
        <f t="shared" si="26"/>
        <v>0</v>
      </c>
      <c r="P246">
        <f t="shared" si="23"/>
        <v>33</v>
      </c>
      <c r="Q246">
        <f>VLOOKUP(C246,Locs!A:C,3,0)</f>
        <v>54</v>
      </c>
      <c r="R246">
        <f>VLOOKUP(C246,Locs!A:F,6,0)</f>
        <v>2</v>
      </c>
      <c r="S246">
        <f t="shared" si="24"/>
        <v>0</v>
      </c>
      <c r="T246" t="s">
        <v>496</v>
      </c>
      <c r="U246">
        <v>33</v>
      </c>
    </row>
    <row r="247" spans="1:21" x14ac:dyDescent="0.45">
      <c r="A247">
        <v>241</v>
      </c>
      <c r="B247" t="str">
        <f t="shared" si="27"/>
        <v>task_id_476.dfy-2</v>
      </c>
      <c r="C247" t="s">
        <v>47</v>
      </c>
      <c r="D247">
        <v>2</v>
      </c>
      <c r="E247">
        <v>-1</v>
      </c>
      <c r="F247">
        <v>10.826700000000001</v>
      </c>
      <c r="G247">
        <v>0.60809999999999997</v>
      </c>
      <c r="H247">
        <v>10.824199999999999</v>
      </c>
      <c r="I247">
        <v>-1</v>
      </c>
      <c r="J247">
        <v>-1</v>
      </c>
      <c r="K247">
        <v>-1</v>
      </c>
      <c r="L247">
        <f t="shared" si="21"/>
        <v>0</v>
      </c>
      <c r="M247">
        <f t="shared" si="22"/>
        <v>0</v>
      </c>
      <c r="N247">
        <f t="shared" si="25"/>
        <v>0</v>
      </c>
      <c r="O247">
        <f t="shared" si="26"/>
        <v>0</v>
      </c>
      <c r="P247">
        <f t="shared" si="23"/>
        <v>41</v>
      </c>
      <c r="Q247">
        <f>VLOOKUP(C247,Locs!A:C,3,0)</f>
        <v>54</v>
      </c>
      <c r="R247">
        <f>VLOOKUP(C247,Locs!A:F,6,0)</f>
        <v>2</v>
      </c>
      <c r="S247">
        <f t="shared" si="24"/>
        <v>0</v>
      </c>
      <c r="T247" t="s">
        <v>497</v>
      </c>
      <c r="U247">
        <v>41</v>
      </c>
    </row>
    <row r="248" spans="1:21" x14ac:dyDescent="0.45">
      <c r="A248">
        <v>242</v>
      </c>
      <c r="B248" t="str">
        <f t="shared" si="27"/>
        <v>task_id_476.dfy-3</v>
      </c>
      <c r="C248" t="s">
        <v>47</v>
      </c>
      <c r="D248">
        <v>3</v>
      </c>
      <c r="E248">
        <v>-1</v>
      </c>
      <c r="F248">
        <v>10.8451</v>
      </c>
      <c r="G248">
        <v>0.43020000000000003</v>
      </c>
      <c r="H248">
        <v>10.8424</v>
      </c>
      <c r="I248">
        <v>-1</v>
      </c>
      <c r="J248">
        <v>-1</v>
      </c>
      <c r="K248">
        <v>-1</v>
      </c>
      <c r="L248">
        <f t="shared" si="21"/>
        <v>0</v>
      </c>
      <c r="M248">
        <f t="shared" si="22"/>
        <v>0</v>
      </c>
      <c r="N248">
        <f t="shared" si="25"/>
        <v>0</v>
      </c>
      <c r="O248">
        <f t="shared" si="26"/>
        <v>0</v>
      </c>
      <c r="P248">
        <f t="shared" si="23"/>
        <v>41</v>
      </c>
      <c r="Q248">
        <f>VLOOKUP(C248,Locs!A:C,3,0)</f>
        <v>54</v>
      </c>
      <c r="R248">
        <f>VLOOKUP(C248,Locs!A:F,6,0)</f>
        <v>2</v>
      </c>
      <c r="S248">
        <f t="shared" si="24"/>
        <v>0</v>
      </c>
      <c r="T248" t="s">
        <v>498</v>
      </c>
      <c r="U248">
        <v>41</v>
      </c>
    </row>
    <row r="249" spans="1:21" x14ac:dyDescent="0.45">
      <c r="A249">
        <v>243</v>
      </c>
      <c r="B249" t="str">
        <f t="shared" si="27"/>
        <v>task_id_476.dfy-4</v>
      </c>
      <c r="C249" t="s">
        <v>47</v>
      </c>
      <c r="D249">
        <v>4</v>
      </c>
      <c r="E249">
        <v>-1</v>
      </c>
      <c r="F249">
        <v>9.3948</v>
      </c>
      <c r="G249">
        <v>0.66339999999999999</v>
      </c>
      <c r="H249">
        <v>9.3903999999999996</v>
      </c>
      <c r="I249">
        <v>-1</v>
      </c>
      <c r="J249">
        <v>-1</v>
      </c>
      <c r="K249">
        <v>-1</v>
      </c>
      <c r="L249">
        <f t="shared" si="21"/>
        <v>0</v>
      </c>
      <c r="M249">
        <f t="shared" si="22"/>
        <v>0</v>
      </c>
      <c r="N249">
        <f t="shared" si="25"/>
        <v>0</v>
      </c>
      <c r="O249">
        <f t="shared" si="26"/>
        <v>0</v>
      </c>
      <c r="P249">
        <f t="shared" si="23"/>
        <v>41</v>
      </c>
      <c r="Q249">
        <f>VLOOKUP(C249,Locs!A:C,3,0)</f>
        <v>54</v>
      </c>
      <c r="R249">
        <f>VLOOKUP(C249,Locs!A:F,6,0)</f>
        <v>2</v>
      </c>
      <c r="S249">
        <f t="shared" si="24"/>
        <v>0</v>
      </c>
      <c r="T249" t="s">
        <v>969</v>
      </c>
      <c r="U249">
        <v>41</v>
      </c>
    </row>
    <row r="250" spans="1:21" x14ac:dyDescent="0.45">
      <c r="A250">
        <v>244</v>
      </c>
      <c r="B250" t="str">
        <f t="shared" si="27"/>
        <v>task_id_476.dfy-5</v>
      </c>
      <c r="C250" t="s">
        <v>47</v>
      </c>
      <c r="D250">
        <v>5</v>
      </c>
      <c r="E250">
        <v>-1</v>
      </c>
      <c r="F250">
        <v>12.4322</v>
      </c>
      <c r="G250">
        <v>0.66349999999999998</v>
      </c>
      <c r="H250">
        <v>12.4293</v>
      </c>
      <c r="I250">
        <v>-1</v>
      </c>
      <c r="J250">
        <v>-1</v>
      </c>
      <c r="K250">
        <v>-1</v>
      </c>
      <c r="L250">
        <f t="shared" si="21"/>
        <v>0</v>
      </c>
      <c r="M250">
        <f t="shared" si="22"/>
        <v>0</v>
      </c>
      <c r="N250">
        <f t="shared" si="25"/>
        <v>0</v>
      </c>
      <c r="O250">
        <f t="shared" si="26"/>
        <v>0</v>
      </c>
      <c r="P250">
        <f t="shared" si="23"/>
        <v>49</v>
      </c>
      <c r="Q250">
        <f>VLOOKUP(C250,Locs!A:C,3,0)</f>
        <v>54</v>
      </c>
      <c r="R250">
        <f>VLOOKUP(C250,Locs!A:F,6,0)</f>
        <v>2</v>
      </c>
      <c r="S250">
        <f t="shared" si="24"/>
        <v>0</v>
      </c>
      <c r="T250" t="s">
        <v>970</v>
      </c>
      <c r="U250">
        <v>49</v>
      </c>
    </row>
    <row r="251" spans="1:21" x14ac:dyDescent="0.45">
      <c r="A251">
        <v>245</v>
      </c>
      <c r="B251" t="str">
        <f t="shared" si="27"/>
        <v>task_id_477.dfy-1</v>
      </c>
      <c r="C251" t="s">
        <v>48</v>
      </c>
      <c r="D251">
        <v>1</v>
      </c>
      <c r="E251">
        <v>-1</v>
      </c>
      <c r="F251">
        <v>16.6021</v>
      </c>
      <c r="G251">
        <v>0.65580000000000005</v>
      </c>
      <c r="H251">
        <v>16.573699999999999</v>
      </c>
      <c r="I251">
        <v>-1</v>
      </c>
      <c r="J251">
        <v>-1</v>
      </c>
      <c r="K251">
        <v>-1</v>
      </c>
      <c r="L251">
        <f t="shared" si="21"/>
        <v>1</v>
      </c>
      <c r="M251">
        <f t="shared" si="22"/>
        <v>2</v>
      </c>
      <c r="N251">
        <f t="shared" si="25"/>
        <v>0.66666666666666663</v>
      </c>
      <c r="O251">
        <f t="shared" si="26"/>
        <v>1</v>
      </c>
      <c r="P251">
        <f t="shared" si="23"/>
        <v>26</v>
      </c>
      <c r="Q251">
        <f>VLOOKUP(C251,Locs!A:C,3,0)</f>
        <v>27</v>
      </c>
      <c r="R251">
        <f>VLOOKUP(C251,Locs!A:F,6,0)</f>
        <v>0</v>
      </c>
      <c r="S251">
        <f t="shared" si="24"/>
        <v>2</v>
      </c>
      <c r="T251" t="s">
        <v>499</v>
      </c>
      <c r="U251">
        <v>26</v>
      </c>
    </row>
    <row r="252" spans="1:21" x14ac:dyDescent="0.45">
      <c r="A252">
        <v>246</v>
      </c>
      <c r="B252" t="str">
        <f t="shared" si="27"/>
        <v>task_id_477.dfy-2</v>
      </c>
      <c r="C252" t="s">
        <v>48</v>
      </c>
      <c r="D252">
        <v>2</v>
      </c>
      <c r="E252">
        <v>1</v>
      </c>
      <c r="F252">
        <v>7.2777000000000003</v>
      </c>
      <c r="G252">
        <v>2.2481</v>
      </c>
      <c r="H252">
        <v>7.2739000000000003</v>
      </c>
      <c r="I252">
        <v>1</v>
      </c>
      <c r="J252">
        <v>1</v>
      </c>
      <c r="K252">
        <v>1</v>
      </c>
      <c r="L252">
        <f t="shared" si="21"/>
        <v>1</v>
      </c>
      <c r="M252">
        <f t="shared" si="22"/>
        <v>2</v>
      </c>
      <c r="N252">
        <f t="shared" si="25"/>
        <v>0.66666666666666663</v>
      </c>
      <c r="O252">
        <f t="shared" si="26"/>
        <v>1</v>
      </c>
      <c r="P252">
        <f t="shared" si="23"/>
        <v>24</v>
      </c>
      <c r="Q252">
        <f>VLOOKUP(C252,Locs!A:C,3,0)</f>
        <v>27</v>
      </c>
      <c r="R252">
        <f>VLOOKUP(C252,Locs!A:F,6,0)</f>
        <v>0</v>
      </c>
      <c r="S252">
        <f t="shared" si="24"/>
        <v>2</v>
      </c>
      <c r="T252" t="s">
        <v>500</v>
      </c>
      <c r="U252">
        <v>24</v>
      </c>
    </row>
    <row r="253" spans="1:21" x14ac:dyDescent="0.45">
      <c r="A253">
        <v>247</v>
      </c>
      <c r="B253" t="str">
        <f t="shared" si="27"/>
        <v>task_id_555.dfy-1</v>
      </c>
      <c r="C253" t="s">
        <v>49</v>
      </c>
      <c r="D253">
        <v>1</v>
      </c>
      <c r="E253">
        <v>-1</v>
      </c>
      <c r="F253">
        <v>19.197900000000001</v>
      </c>
      <c r="G253">
        <v>0.43099999999999999</v>
      </c>
      <c r="H253">
        <v>19.1754</v>
      </c>
      <c r="I253">
        <v>-1</v>
      </c>
      <c r="J253">
        <v>-1</v>
      </c>
      <c r="K253">
        <v>-1</v>
      </c>
      <c r="L253">
        <f t="shared" si="21"/>
        <v>0</v>
      </c>
      <c r="M253">
        <f t="shared" si="22"/>
        <v>0</v>
      </c>
      <c r="N253">
        <f t="shared" si="25"/>
        <v>0</v>
      </c>
      <c r="O253">
        <f t="shared" si="26"/>
        <v>0</v>
      </c>
      <c r="P253">
        <f t="shared" si="23"/>
        <v>43</v>
      </c>
      <c r="Q253">
        <f>VLOOKUP(C253,Locs!A:C,3,0)</f>
        <v>43</v>
      </c>
      <c r="R253">
        <f>VLOOKUP(C253,Locs!A:F,6,0)</f>
        <v>0</v>
      </c>
      <c r="S253">
        <f t="shared" si="24"/>
        <v>0</v>
      </c>
      <c r="T253" t="s">
        <v>502</v>
      </c>
      <c r="U253">
        <v>43</v>
      </c>
    </row>
    <row r="254" spans="1:21" x14ac:dyDescent="0.45">
      <c r="A254">
        <v>248</v>
      </c>
      <c r="B254" t="str">
        <f t="shared" si="27"/>
        <v>task_id_555.dfy-2</v>
      </c>
      <c r="C254" t="s">
        <v>49</v>
      </c>
      <c r="D254">
        <v>2</v>
      </c>
      <c r="E254">
        <v>-1</v>
      </c>
      <c r="F254">
        <v>19.645099999999999</v>
      </c>
      <c r="G254">
        <v>0.62629999999999997</v>
      </c>
      <c r="H254">
        <v>19.641999999999999</v>
      </c>
      <c r="I254">
        <v>-1</v>
      </c>
      <c r="J254">
        <v>-1</v>
      </c>
      <c r="K254">
        <v>-1</v>
      </c>
      <c r="L254">
        <f t="shared" si="21"/>
        <v>0</v>
      </c>
      <c r="M254">
        <f t="shared" si="22"/>
        <v>0</v>
      </c>
      <c r="N254">
        <f t="shared" si="25"/>
        <v>0</v>
      </c>
      <c r="O254">
        <f t="shared" si="26"/>
        <v>0</v>
      </c>
      <c r="P254">
        <f t="shared" si="23"/>
        <v>43</v>
      </c>
      <c r="Q254">
        <f>VLOOKUP(C254,Locs!A:C,3,0)</f>
        <v>43</v>
      </c>
      <c r="R254">
        <f>VLOOKUP(C254,Locs!A:F,6,0)</f>
        <v>0</v>
      </c>
      <c r="S254">
        <f t="shared" si="24"/>
        <v>0</v>
      </c>
      <c r="T254" t="s">
        <v>503</v>
      </c>
      <c r="U254">
        <v>43</v>
      </c>
    </row>
    <row r="255" spans="1:21" x14ac:dyDescent="0.45">
      <c r="A255">
        <v>249</v>
      </c>
      <c r="B255" t="str">
        <f t="shared" si="27"/>
        <v>task_id_555.dfy-3</v>
      </c>
      <c r="C255" t="s">
        <v>49</v>
      </c>
      <c r="D255">
        <v>3</v>
      </c>
      <c r="E255">
        <v>-1</v>
      </c>
      <c r="F255">
        <v>11.5359</v>
      </c>
      <c r="G255">
        <v>0.40310000000000001</v>
      </c>
      <c r="H255">
        <v>11.533099999999999</v>
      </c>
      <c r="I255">
        <v>-1</v>
      </c>
      <c r="J255">
        <v>-1</v>
      </c>
      <c r="K255">
        <v>-1</v>
      </c>
      <c r="L255">
        <f t="shared" si="21"/>
        <v>0</v>
      </c>
      <c r="M255">
        <f t="shared" si="22"/>
        <v>0</v>
      </c>
      <c r="N255">
        <f t="shared" si="25"/>
        <v>0</v>
      </c>
      <c r="O255">
        <f t="shared" si="26"/>
        <v>0</v>
      </c>
      <c r="P255">
        <f t="shared" si="23"/>
        <v>43</v>
      </c>
      <c r="Q255">
        <f>VLOOKUP(C255,Locs!A:C,3,0)</f>
        <v>43</v>
      </c>
      <c r="R255">
        <f>VLOOKUP(C255,Locs!A:F,6,0)</f>
        <v>0</v>
      </c>
      <c r="S255">
        <f t="shared" si="24"/>
        <v>0</v>
      </c>
      <c r="T255" t="s">
        <v>504</v>
      </c>
      <c r="U255">
        <v>43</v>
      </c>
    </row>
    <row r="256" spans="1:21" x14ac:dyDescent="0.45">
      <c r="A256">
        <v>250</v>
      </c>
      <c r="B256" t="str">
        <f t="shared" si="27"/>
        <v>task_id_555.dfy-4</v>
      </c>
      <c r="C256" t="s">
        <v>49</v>
      </c>
      <c r="D256">
        <v>4</v>
      </c>
      <c r="E256">
        <v>-1</v>
      </c>
      <c r="F256">
        <v>13.4947</v>
      </c>
      <c r="G256">
        <v>0.63539999999999996</v>
      </c>
      <c r="H256">
        <v>13.4907</v>
      </c>
      <c r="I256">
        <v>-1</v>
      </c>
      <c r="J256">
        <v>-1</v>
      </c>
      <c r="K256">
        <v>-1</v>
      </c>
      <c r="L256">
        <f t="shared" si="21"/>
        <v>0</v>
      </c>
      <c r="M256">
        <f t="shared" si="22"/>
        <v>0</v>
      </c>
      <c r="N256">
        <f t="shared" si="25"/>
        <v>0</v>
      </c>
      <c r="O256">
        <f t="shared" si="26"/>
        <v>0</v>
      </c>
      <c r="P256">
        <f t="shared" si="23"/>
        <v>43</v>
      </c>
      <c r="Q256">
        <f>VLOOKUP(C256,Locs!A:C,3,0)</f>
        <v>43</v>
      </c>
      <c r="R256">
        <f>VLOOKUP(C256,Locs!A:F,6,0)</f>
        <v>0</v>
      </c>
      <c r="S256">
        <f t="shared" si="24"/>
        <v>0</v>
      </c>
      <c r="T256" t="s">
        <v>1170</v>
      </c>
      <c r="U256">
        <v>43</v>
      </c>
    </row>
    <row r="257" spans="1:21" x14ac:dyDescent="0.45">
      <c r="A257">
        <v>251</v>
      </c>
      <c r="B257" t="str">
        <f t="shared" si="27"/>
        <v>task_id_555.dfy-5</v>
      </c>
      <c r="C257" t="s">
        <v>49</v>
      </c>
      <c r="D257">
        <v>5</v>
      </c>
      <c r="E257">
        <v>-1</v>
      </c>
      <c r="F257">
        <v>11.9178</v>
      </c>
      <c r="G257">
        <v>0.40100000000000002</v>
      </c>
      <c r="H257">
        <v>11.9152</v>
      </c>
      <c r="I257">
        <v>-1</v>
      </c>
      <c r="J257">
        <v>-1</v>
      </c>
      <c r="K257">
        <v>-1</v>
      </c>
      <c r="L257">
        <f t="shared" si="21"/>
        <v>0</v>
      </c>
      <c r="M257">
        <f t="shared" si="22"/>
        <v>0</v>
      </c>
      <c r="N257">
        <f t="shared" si="25"/>
        <v>0</v>
      </c>
      <c r="O257">
        <f t="shared" si="26"/>
        <v>0</v>
      </c>
      <c r="P257">
        <f t="shared" si="23"/>
        <v>43</v>
      </c>
      <c r="Q257">
        <f>VLOOKUP(C257,Locs!A:C,3,0)</f>
        <v>43</v>
      </c>
      <c r="R257">
        <f>VLOOKUP(C257,Locs!A:F,6,0)</f>
        <v>0</v>
      </c>
      <c r="S257">
        <f t="shared" si="24"/>
        <v>0</v>
      </c>
      <c r="T257" t="s">
        <v>1171</v>
      </c>
      <c r="U257">
        <v>43</v>
      </c>
    </row>
    <row r="258" spans="1:21" x14ac:dyDescent="0.45">
      <c r="A258">
        <v>252</v>
      </c>
      <c r="B258" t="str">
        <f t="shared" si="27"/>
        <v>task_id_557.dfy-1</v>
      </c>
      <c r="C258" t="s">
        <v>50</v>
      </c>
      <c r="D258">
        <v>1</v>
      </c>
      <c r="E258">
        <v>1</v>
      </c>
      <c r="F258">
        <v>7.6959999999999997</v>
      </c>
      <c r="G258">
        <v>2.2263000000000002</v>
      </c>
      <c r="H258">
        <v>7.6704999999999997</v>
      </c>
      <c r="I258">
        <v>1</v>
      </c>
      <c r="J258">
        <v>1</v>
      </c>
      <c r="K258">
        <v>1</v>
      </c>
      <c r="L258">
        <f t="shared" ref="L258:L321" si="28">COUNTIFS(C:C,C258,E:E,1)</f>
        <v>1</v>
      </c>
      <c r="M258">
        <f t="shared" ref="M258:M321" si="29">_xlfn.MINIFS(D:D,C:C,C258,E:E,1)</f>
        <v>1</v>
      </c>
      <c r="N258">
        <f t="shared" si="25"/>
        <v>0.66666666666666663</v>
      </c>
      <c r="O258">
        <f t="shared" si="26"/>
        <v>1</v>
      </c>
      <c r="P258">
        <f t="shared" ref="P258:P321" si="30">VLOOKUP(LEFT(C258,LEN(C258)-4)&amp;"_"&amp;D258&amp;"_llm.dfy",T:U,2,0)</f>
        <v>23</v>
      </c>
      <c r="Q258">
        <f>VLOOKUP(C258,Locs!A:C,3,0)</f>
        <v>24</v>
      </c>
      <c r="R258">
        <f>VLOOKUP(C258,Locs!A:F,6,0)</f>
        <v>0</v>
      </c>
      <c r="S258">
        <f t="shared" ref="S258:S321" si="31">_xlfn.MINIFS(D:D,C:C,C258,E:E,1)</f>
        <v>1</v>
      </c>
      <c r="T258" t="s">
        <v>505</v>
      </c>
      <c r="U258">
        <v>23</v>
      </c>
    </row>
    <row r="259" spans="1:21" x14ac:dyDescent="0.45">
      <c r="A259">
        <v>253</v>
      </c>
      <c r="B259" t="str">
        <f t="shared" si="27"/>
        <v>task_id_566.dfy-1</v>
      </c>
      <c r="C259" t="s">
        <v>51</v>
      </c>
      <c r="D259">
        <v>1</v>
      </c>
      <c r="E259">
        <v>1</v>
      </c>
      <c r="F259">
        <v>9.7833000000000006</v>
      </c>
      <c r="G259">
        <v>1.2531000000000001</v>
      </c>
      <c r="H259">
        <v>9.7647999999999993</v>
      </c>
      <c r="I259">
        <v>1</v>
      </c>
      <c r="J259">
        <v>1</v>
      </c>
      <c r="K259">
        <v>1</v>
      </c>
      <c r="L259">
        <f t="shared" si="28"/>
        <v>1</v>
      </c>
      <c r="M259">
        <f t="shared" si="29"/>
        <v>1</v>
      </c>
      <c r="N259">
        <f t="shared" ref="N259:N322" si="32">CHOOSE(L259+1,0,2/3,1,1)</f>
        <v>0.66666666666666663</v>
      </c>
      <c r="O259">
        <f t="shared" ref="O259:O322" si="33">IF(L259&gt;0,1,0)</f>
        <v>1</v>
      </c>
      <c r="P259">
        <f t="shared" si="30"/>
        <v>29</v>
      </c>
      <c r="Q259">
        <f>VLOOKUP(C259,Locs!A:C,3,0)</f>
        <v>28</v>
      </c>
      <c r="R259">
        <f>VLOOKUP(C259,Locs!A:F,6,0)</f>
        <v>0</v>
      </c>
      <c r="S259">
        <f t="shared" si="31"/>
        <v>1</v>
      </c>
      <c r="T259" t="s">
        <v>508</v>
      </c>
      <c r="U259">
        <v>29</v>
      </c>
    </row>
    <row r="260" spans="1:21" x14ac:dyDescent="0.45">
      <c r="A260">
        <v>254</v>
      </c>
      <c r="B260" t="str">
        <f t="shared" si="27"/>
        <v>task_id_567.dfy-1</v>
      </c>
      <c r="C260" t="s">
        <v>52</v>
      </c>
      <c r="D260">
        <v>1</v>
      </c>
      <c r="E260">
        <v>0</v>
      </c>
      <c r="F260">
        <v>8.8475999999999999</v>
      </c>
      <c r="G260">
        <v>1.3213999999999999</v>
      </c>
      <c r="H260">
        <v>8.8254000000000001</v>
      </c>
      <c r="I260">
        <v>1</v>
      </c>
      <c r="J260">
        <v>0</v>
      </c>
      <c r="K260">
        <v>0</v>
      </c>
      <c r="L260">
        <f t="shared" si="28"/>
        <v>0</v>
      </c>
      <c r="M260">
        <f t="shared" si="29"/>
        <v>0</v>
      </c>
      <c r="N260">
        <f t="shared" si="32"/>
        <v>0</v>
      </c>
      <c r="O260">
        <f t="shared" si="33"/>
        <v>0</v>
      </c>
      <c r="P260">
        <f t="shared" si="30"/>
        <v>24</v>
      </c>
      <c r="Q260">
        <f>VLOOKUP(C260,Locs!A:C,3,0)</f>
        <v>23</v>
      </c>
      <c r="R260">
        <f>VLOOKUP(C260,Locs!A:F,6,0)</f>
        <v>1</v>
      </c>
      <c r="S260">
        <f t="shared" si="31"/>
        <v>0</v>
      </c>
      <c r="T260" t="s">
        <v>511</v>
      </c>
      <c r="U260">
        <v>24</v>
      </c>
    </row>
    <row r="261" spans="1:21" x14ac:dyDescent="0.45">
      <c r="A261">
        <v>255</v>
      </c>
      <c r="B261" t="str">
        <f t="shared" si="27"/>
        <v>task_id_567.dfy-2</v>
      </c>
      <c r="C261" t="s">
        <v>52</v>
      </c>
      <c r="D261">
        <v>2</v>
      </c>
      <c r="E261">
        <v>0</v>
      </c>
      <c r="F261">
        <v>6.5033000000000003</v>
      </c>
      <c r="G261">
        <v>1.222</v>
      </c>
      <c r="H261">
        <v>6.5007999999999999</v>
      </c>
      <c r="I261">
        <v>1</v>
      </c>
      <c r="J261">
        <v>0</v>
      </c>
      <c r="K261">
        <v>0</v>
      </c>
      <c r="L261">
        <f t="shared" si="28"/>
        <v>0</v>
      </c>
      <c r="M261">
        <f t="shared" si="29"/>
        <v>0</v>
      </c>
      <c r="N261">
        <f t="shared" si="32"/>
        <v>0</v>
      </c>
      <c r="O261">
        <f t="shared" si="33"/>
        <v>0</v>
      </c>
      <c r="P261">
        <f t="shared" si="30"/>
        <v>22</v>
      </c>
      <c r="Q261">
        <f>VLOOKUP(C261,Locs!A:C,3,0)</f>
        <v>23</v>
      </c>
      <c r="R261">
        <f>VLOOKUP(C261,Locs!A:F,6,0)</f>
        <v>1</v>
      </c>
      <c r="S261">
        <f t="shared" si="31"/>
        <v>0</v>
      </c>
      <c r="T261" t="s">
        <v>512</v>
      </c>
      <c r="U261">
        <v>22</v>
      </c>
    </row>
    <row r="262" spans="1:21" x14ac:dyDescent="0.45">
      <c r="A262">
        <v>256</v>
      </c>
      <c r="B262" t="str">
        <f t="shared" si="27"/>
        <v>task_id_567.dfy-3</v>
      </c>
      <c r="C262" t="s">
        <v>52</v>
      </c>
      <c r="D262">
        <v>3</v>
      </c>
      <c r="E262">
        <v>0</v>
      </c>
      <c r="F262">
        <v>6.3014999999999999</v>
      </c>
      <c r="G262">
        <v>1.2639</v>
      </c>
      <c r="H262">
        <v>6.2991999999999999</v>
      </c>
      <c r="I262">
        <v>1</v>
      </c>
      <c r="J262">
        <v>0</v>
      </c>
      <c r="K262">
        <v>0</v>
      </c>
      <c r="L262">
        <f t="shared" si="28"/>
        <v>0</v>
      </c>
      <c r="M262">
        <f t="shared" si="29"/>
        <v>0</v>
      </c>
      <c r="N262">
        <f t="shared" si="32"/>
        <v>0</v>
      </c>
      <c r="O262">
        <f t="shared" si="33"/>
        <v>0</v>
      </c>
      <c r="P262">
        <f t="shared" si="30"/>
        <v>23</v>
      </c>
      <c r="Q262">
        <f>VLOOKUP(C262,Locs!A:C,3,0)</f>
        <v>23</v>
      </c>
      <c r="R262">
        <f>VLOOKUP(C262,Locs!A:F,6,0)</f>
        <v>1</v>
      </c>
      <c r="S262">
        <f t="shared" si="31"/>
        <v>0</v>
      </c>
      <c r="T262" t="s">
        <v>513</v>
      </c>
      <c r="U262">
        <v>23</v>
      </c>
    </row>
    <row r="263" spans="1:21" x14ac:dyDescent="0.45">
      <c r="A263">
        <v>257</v>
      </c>
      <c r="B263" t="str">
        <f t="shared" ref="B263:B326" si="34">C263&amp;"-"&amp;D263</f>
        <v>task_id_567.dfy-4</v>
      </c>
      <c r="C263" t="s">
        <v>52</v>
      </c>
      <c r="D263">
        <v>4</v>
      </c>
      <c r="E263">
        <v>0</v>
      </c>
      <c r="F263">
        <v>7.3929</v>
      </c>
      <c r="G263">
        <v>1.2853000000000001</v>
      </c>
      <c r="H263">
        <v>7.3891999999999998</v>
      </c>
      <c r="I263">
        <v>1</v>
      </c>
      <c r="J263">
        <v>0</v>
      </c>
      <c r="K263">
        <v>0</v>
      </c>
      <c r="L263">
        <f t="shared" si="28"/>
        <v>0</v>
      </c>
      <c r="M263">
        <f t="shared" si="29"/>
        <v>0</v>
      </c>
      <c r="N263">
        <f t="shared" si="32"/>
        <v>0</v>
      </c>
      <c r="O263">
        <f t="shared" si="33"/>
        <v>0</v>
      </c>
      <c r="P263">
        <f t="shared" si="30"/>
        <v>23</v>
      </c>
      <c r="Q263">
        <f>VLOOKUP(C263,Locs!A:C,3,0)</f>
        <v>23</v>
      </c>
      <c r="R263">
        <f>VLOOKUP(C263,Locs!A:F,6,0)</f>
        <v>1</v>
      </c>
      <c r="S263">
        <f t="shared" si="31"/>
        <v>0</v>
      </c>
      <c r="T263" t="s">
        <v>981</v>
      </c>
      <c r="U263">
        <v>23</v>
      </c>
    </row>
    <row r="264" spans="1:21" x14ac:dyDescent="0.45">
      <c r="A264">
        <v>258</v>
      </c>
      <c r="B264" t="str">
        <f t="shared" si="34"/>
        <v>task_id_567.dfy-5</v>
      </c>
      <c r="C264" t="s">
        <v>52</v>
      </c>
      <c r="D264">
        <v>5</v>
      </c>
      <c r="E264">
        <v>0</v>
      </c>
      <c r="F264">
        <v>6.8529</v>
      </c>
      <c r="G264">
        <v>1.248</v>
      </c>
      <c r="H264">
        <v>6.8453999999999997</v>
      </c>
      <c r="I264">
        <v>1</v>
      </c>
      <c r="J264">
        <v>0</v>
      </c>
      <c r="K264">
        <v>0</v>
      </c>
      <c r="L264">
        <f t="shared" si="28"/>
        <v>0</v>
      </c>
      <c r="M264">
        <f t="shared" si="29"/>
        <v>0</v>
      </c>
      <c r="N264">
        <f t="shared" si="32"/>
        <v>0</v>
      </c>
      <c r="O264">
        <f t="shared" si="33"/>
        <v>0</v>
      </c>
      <c r="P264">
        <f t="shared" si="30"/>
        <v>22</v>
      </c>
      <c r="Q264">
        <f>VLOOKUP(C264,Locs!A:C,3,0)</f>
        <v>23</v>
      </c>
      <c r="R264">
        <f>VLOOKUP(C264,Locs!A:F,6,0)</f>
        <v>1</v>
      </c>
      <c r="S264">
        <f t="shared" si="31"/>
        <v>0</v>
      </c>
      <c r="T264" t="s">
        <v>982</v>
      </c>
      <c r="U264">
        <v>22</v>
      </c>
    </row>
    <row r="265" spans="1:21" x14ac:dyDescent="0.45">
      <c r="A265">
        <v>259</v>
      </c>
      <c r="B265" t="str">
        <f t="shared" si="34"/>
        <v>task_id_572.dfy-1</v>
      </c>
      <c r="C265" t="s">
        <v>53</v>
      </c>
      <c r="D265">
        <v>1</v>
      </c>
      <c r="E265">
        <v>-1</v>
      </c>
      <c r="F265">
        <v>8.5054999999999996</v>
      </c>
      <c r="G265">
        <v>0.61719999999999997</v>
      </c>
      <c r="H265">
        <v>8.4862000000000002</v>
      </c>
      <c r="I265">
        <v>-1</v>
      </c>
      <c r="J265">
        <v>-1</v>
      </c>
      <c r="K265">
        <v>-1</v>
      </c>
      <c r="L265">
        <f t="shared" si="28"/>
        <v>0</v>
      </c>
      <c r="M265">
        <f t="shared" si="29"/>
        <v>0</v>
      </c>
      <c r="N265">
        <f t="shared" si="32"/>
        <v>0</v>
      </c>
      <c r="O265">
        <f t="shared" si="33"/>
        <v>0</v>
      </c>
      <c r="P265">
        <f t="shared" si="30"/>
        <v>22</v>
      </c>
      <c r="Q265">
        <f>VLOOKUP(C265,Locs!A:C,3,0)</f>
        <v>37</v>
      </c>
      <c r="R265">
        <f>VLOOKUP(C265,Locs!A:F,6,0)</f>
        <v>2</v>
      </c>
      <c r="S265">
        <f t="shared" si="31"/>
        <v>0</v>
      </c>
      <c r="T265" t="s">
        <v>514</v>
      </c>
      <c r="U265">
        <v>22</v>
      </c>
    </row>
    <row r="266" spans="1:21" x14ac:dyDescent="0.45">
      <c r="A266">
        <v>260</v>
      </c>
      <c r="B266" t="str">
        <f t="shared" si="34"/>
        <v>task_id_572.dfy-2</v>
      </c>
      <c r="C266" t="s">
        <v>53</v>
      </c>
      <c r="D266">
        <v>2</v>
      </c>
      <c r="E266">
        <v>-1</v>
      </c>
      <c r="F266">
        <v>9.3627000000000002</v>
      </c>
      <c r="G266">
        <v>0.37959999999999999</v>
      </c>
      <c r="H266">
        <v>9.3604000000000003</v>
      </c>
      <c r="I266">
        <v>-1</v>
      </c>
      <c r="J266">
        <v>-1</v>
      </c>
      <c r="K266">
        <v>-1</v>
      </c>
      <c r="L266">
        <f t="shared" si="28"/>
        <v>0</v>
      </c>
      <c r="M266">
        <f t="shared" si="29"/>
        <v>0</v>
      </c>
      <c r="N266">
        <f t="shared" si="32"/>
        <v>0</v>
      </c>
      <c r="O266">
        <f t="shared" si="33"/>
        <v>0</v>
      </c>
      <c r="P266">
        <f t="shared" si="30"/>
        <v>23</v>
      </c>
      <c r="Q266">
        <f>VLOOKUP(C266,Locs!A:C,3,0)</f>
        <v>37</v>
      </c>
      <c r="R266">
        <f>VLOOKUP(C266,Locs!A:F,6,0)</f>
        <v>2</v>
      </c>
      <c r="S266">
        <f t="shared" si="31"/>
        <v>0</v>
      </c>
      <c r="T266" t="s">
        <v>515</v>
      </c>
      <c r="U266">
        <v>23</v>
      </c>
    </row>
    <row r="267" spans="1:21" x14ac:dyDescent="0.45">
      <c r="A267">
        <v>261</v>
      </c>
      <c r="B267" t="str">
        <f t="shared" si="34"/>
        <v>task_id_572.dfy-3</v>
      </c>
      <c r="C267" t="s">
        <v>53</v>
      </c>
      <c r="D267">
        <v>3</v>
      </c>
      <c r="E267">
        <v>-1</v>
      </c>
      <c r="F267">
        <v>6.3685</v>
      </c>
      <c r="G267">
        <v>0.60680000000000001</v>
      </c>
      <c r="H267">
        <v>6.3640999999999996</v>
      </c>
      <c r="I267">
        <v>-1</v>
      </c>
      <c r="J267">
        <v>-1</v>
      </c>
      <c r="K267">
        <v>-1</v>
      </c>
      <c r="L267">
        <f t="shared" si="28"/>
        <v>0</v>
      </c>
      <c r="M267">
        <f t="shared" si="29"/>
        <v>0</v>
      </c>
      <c r="N267">
        <f t="shared" si="32"/>
        <v>0</v>
      </c>
      <c r="O267">
        <f t="shared" si="33"/>
        <v>0</v>
      </c>
      <c r="P267">
        <f t="shared" si="30"/>
        <v>27</v>
      </c>
      <c r="Q267">
        <f>VLOOKUP(C267,Locs!A:C,3,0)</f>
        <v>37</v>
      </c>
      <c r="R267">
        <f>VLOOKUP(C267,Locs!A:F,6,0)</f>
        <v>2</v>
      </c>
      <c r="S267">
        <f t="shared" si="31"/>
        <v>0</v>
      </c>
      <c r="T267" t="s">
        <v>516</v>
      </c>
      <c r="U267">
        <v>27</v>
      </c>
    </row>
    <row r="268" spans="1:21" x14ac:dyDescent="0.45">
      <c r="A268">
        <v>262</v>
      </c>
      <c r="B268" t="str">
        <f t="shared" si="34"/>
        <v>task_id_572.dfy-4</v>
      </c>
      <c r="C268" t="s">
        <v>53</v>
      </c>
      <c r="D268">
        <v>4</v>
      </c>
      <c r="E268">
        <v>-1</v>
      </c>
      <c r="F268">
        <v>12.851100000000001</v>
      </c>
      <c r="G268">
        <v>0.62909999999999999</v>
      </c>
      <c r="H268">
        <v>12.848000000000001</v>
      </c>
      <c r="I268">
        <v>-1</v>
      </c>
      <c r="J268">
        <v>-1</v>
      </c>
      <c r="K268">
        <v>-1</v>
      </c>
      <c r="L268">
        <f t="shared" si="28"/>
        <v>0</v>
      </c>
      <c r="M268">
        <f t="shared" si="29"/>
        <v>0</v>
      </c>
      <c r="N268">
        <f t="shared" si="32"/>
        <v>0</v>
      </c>
      <c r="O268">
        <f t="shared" si="33"/>
        <v>0</v>
      </c>
      <c r="P268">
        <f t="shared" si="30"/>
        <v>24</v>
      </c>
      <c r="Q268">
        <f>VLOOKUP(C268,Locs!A:C,3,0)</f>
        <v>37</v>
      </c>
      <c r="R268">
        <f>VLOOKUP(C268,Locs!A:F,6,0)</f>
        <v>2</v>
      </c>
      <c r="S268">
        <f t="shared" si="31"/>
        <v>0</v>
      </c>
      <c r="T268" t="s">
        <v>830</v>
      </c>
      <c r="U268">
        <v>24</v>
      </c>
    </row>
    <row r="269" spans="1:21" x14ac:dyDescent="0.45">
      <c r="A269">
        <v>263</v>
      </c>
      <c r="B269" t="str">
        <f t="shared" si="34"/>
        <v>task_id_572.dfy-5</v>
      </c>
      <c r="C269" t="s">
        <v>53</v>
      </c>
      <c r="D269">
        <v>5</v>
      </c>
      <c r="E269">
        <v>0</v>
      </c>
      <c r="F269">
        <v>11.889699999999999</v>
      </c>
      <c r="G269">
        <v>1.335</v>
      </c>
      <c r="H269">
        <v>11.8871</v>
      </c>
      <c r="I269">
        <v>0</v>
      </c>
      <c r="J269">
        <v>0</v>
      </c>
      <c r="K269">
        <v>0</v>
      </c>
      <c r="L269">
        <f t="shared" si="28"/>
        <v>0</v>
      </c>
      <c r="M269">
        <f t="shared" si="29"/>
        <v>0</v>
      </c>
      <c r="N269">
        <f t="shared" si="32"/>
        <v>0</v>
      </c>
      <c r="O269">
        <f t="shared" si="33"/>
        <v>0</v>
      </c>
      <c r="P269">
        <f t="shared" si="30"/>
        <v>25</v>
      </c>
      <c r="Q269">
        <f>VLOOKUP(C269,Locs!A:C,3,0)</f>
        <v>37</v>
      </c>
      <c r="R269">
        <f>VLOOKUP(C269,Locs!A:F,6,0)</f>
        <v>2</v>
      </c>
      <c r="S269">
        <f t="shared" si="31"/>
        <v>0</v>
      </c>
      <c r="T269" t="s">
        <v>831</v>
      </c>
      <c r="U269">
        <v>25</v>
      </c>
    </row>
    <row r="270" spans="1:21" x14ac:dyDescent="0.45">
      <c r="A270">
        <v>264</v>
      </c>
      <c r="B270" t="str">
        <f t="shared" si="34"/>
        <v>task_id_573.dfy-1</v>
      </c>
      <c r="C270" t="s">
        <v>54</v>
      </c>
      <c r="D270">
        <v>1</v>
      </c>
      <c r="E270">
        <v>-1</v>
      </c>
      <c r="F270">
        <v>10.323399999999999</v>
      </c>
      <c r="G270">
        <v>0.4098</v>
      </c>
      <c r="H270">
        <v>10.3043</v>
      </c>
      <c r="I270">
        <v>-1</v>
      </c>
      <c r="J270">
        <v>-1</v>
      </c>
      <c r="K270">
        <v>-1</v>
      </c>
      <c r="L270">
        <f t="shared" si="28"/>
        <v>0</v>
      </c>
      <c r="M270">
        <f t="shared" si="29"/>
        <v>0</v>
      </c>
      <c r="N270">
        <f t="shared" si="32"/>
        <v>0</v>
      </c>
      <c r="O270">
        <f t="shared" si="33"/>
        <v>0</v>
      </c>
      <c r="P270">
        <f t="shared" si="30"/>
        <v>33</v>
      </c>
      <c r="Q270">
        <f>VLOOKUP(C270,Locs!A:C,3,0)</f>
        <v>56</v>
      </c>
      <c r="R270">
        <f>VLOOKUP(C270,Locs!A:F,6,0)</f>
        <v>8</v>
      </c>
      <c r="S270">
        <f t="shared" si="31"/>
        <v>0</v>
      </c>
      <c r="T270" t="s">
        <v>517</v>
      </c>
      <c r="U270">
        <v>33</v>
      </c>
    </row>
    <row r="271" spans="1:21" x14ac:dyDescent="0.45">
      <c r="A271">
        <v>265</v>
      </c>
      <c r="B271" t="str">
        <f t="shared" si="34"/>
        <v>task_id_573.dfy-2</v>
      </c>
      <c r="C271" t="s">
        <v>54</v>
      </c>
      <c r="D271">
        <v>2</v>
      </c>
      <c r="E271">
        <v>-1</v>
      </c>
      <c r="F271">
        <v>14.7075</v>
      </c>
      <c r="G271">
        <v>0.61809999999999998</v>
      </c>
      <c r="H271">
        <v>14.695</v>
      </c>
      <c r="I271">
        <v>-1</v>
      </c>
      <c r="J271">
        <v>-1</v>
      </c>
      <c r="K271">
        <v>-1</v>
      </c>
      <c r="L271">
        <f t="shared" si="28"/>
        <v>0</v>
      </c>
      <c r="M271">
        <f t="shared" si="29"/>
        <v>0</v>
      </c>
      <c r="N271">
        <f t="shared" si="32"/>
        <v>0</v>
      </c>
      <c r="O271">
        <f t="shared" si="33"/>
        <v>0</v>
      </c>
      <c r="P271">
        <f t="shared" si="30"/>
        <v>28</v>
      </c>
      <c r="Q271">
        <f>VLOOKUP(C271,Locs!A:C,3,0)</f>
        <v>56</v>
      </c>
      <c r="R271">
        <f>VLOOKUP(C271,Locs!A:F,6,0)</f>
        <v>8</v>
      </c>
      <c r="S271">
        <f t="shared" si="31"/>
        <v>0</v>
      </c>
      <c r="T271" t="s">
        <v>518</v>
      </c>
      <c r="U271">
        <v>28</v>
      </c>
    </row>
    <row r="272" spans="1:21" x14ac:dyDescent="0.45">
      <c r="A272">
        <v>266</v>
      </c>
      <c r="B272" t="str">
        <f t="shared" si="34"/>
        <v>task_id_573.dfy-3</v>
      </c>
      <c r="C272" t="s">
        <v>54</v>
      </c>
      <c r="D272">
        <v>3</v>
      </c>
      <c r="E272">
        <v>-1</v>
      </c>
      <c r="F272">
        <v>12.872999999999999</v>
      </c>
      <c r="G272">
        <v>0.61460000000000004</v>
      </c>
      <c r="H272">
        <v>12.8651</v>
      </c>
      <c r="I272">
        <v>-1</v>
      </c>
      <c r="J272">
        <v>-1</v>
      </c>
      <c r="K272">
        <v>-1</v>
      </c>
      <c r="L272">
        <f t="shared" si="28"/>
        <v>0</v>
      </c>
      <c r="M272">
        <f t="shared" si="29"/>
        <v>0</v>
      </c>
      <c r="N272">
        <f t="shared" si="32"/>
        <v>0</v>
      </c>
      <c r="O272">
        <f t="shared" si="33"/>
        <v>0</v>
      </c>
      <c r="P272">
        <f t="shared" si="30"/>
        <v>30</v>
      </c>
      <c r="Q272">
        <f>VLOOKUP(C272,Locs!A:C,3,0)</f>
        <v>56</v>
      </c>
      <c r="R272">
        <f>VLOOKUP(C272,Locs!A:F,6,0)</f>
        <v>8</v>
      </c>
      <c r="S272">
        <f t="shared" si="31"/>
        <v>0</v>
      </c>
      <c r="T272" t="s">
        <v>519</v>
      </c>
      <c r="U272">
        <v>30</v>
      </c>
    </row>
    <row r="273" spans="1:21" x14ac:dyDescent="0.45">
      <c r="A273">
        <v>267</v>
      </c>
      <c r="B273" t="str">
        <f t="shared" si="34"/>
        <v>task_id_573.dfy-4</v>
      </c>
      <c r="C273" t="s">
        <v>54</v>
      </c>
      <c r="D273">
        <v>4</v>
      </c>
      <c r="E273">
        <v>-1</v>
      </c>
      <c r="F273">
        <v>9.5098000000000003</v>
      </c>
      <c r="G273">
        <v>0.61099999999999999</v>
      </c>
      <c r="H273">
        <v>9.5062999999999995</v>
      </c>
      <c r="I273">
        <v>-1</v>
      </c>
      <c r="J273">
        <v>-1</v>
      </c>
      <c r="K273">
        <v>-1</v>
      </c>
      <c r="L273">
        <f t="shared" si="28"/>
        <v>0</v>
      </c>
      <c r="M273">
        <f t="shared" si="29"/>
        <v>0</v>
      </c>
      <c r="N273">
        <f t="shared" si="32"/>
        <v>0</v>
      </c>
      <c r="O273">
        <f t="shared" si="33"/>
        <v>0</v>
      </c>
      <c r="P273">
        <f t="shared" si="30"/>
        <v>32</v>
      </c>
      <c r="Q273">
        <f>VLOOKUP(C273,Locs!A:C,3,0)</f>
        <v>56</v>
      </c>
      <c r="R273">
        <f>VLOOKUP(C273,Locs!A:F,6,0)</f>
        <v>8</v>
      </c>
      <c r="S273">
        <f t="shared" si="31"/>
        <v>0</v>
      </c>
      <c r="T273" t="s">
        <v>834</v>
      </c>
      <c r="U273">
        <v>32</v>
      </c>
    </row>
    <row r="274" spans="1:21" x14ac:dyDescent="0.45">
      <c r="A274">
        <v>268</v>
      </c>
      <c r="B274" t="str">
        <f t="shared" si="34"/>
        <v>task_id_573.dfy-5</v>
      </c>
      <c r="C274" t="s">
        <v>54</v>
      </c>
      <c r="D274">
        <v>5</v>
      </c>
      <c r="E274">
        <v>-1</v>
      </c>
      <c r="F274">
        <v>18.710699999999999</v>
      </c>
      <c r="G274">
        <v>0.59109999999999996</v>
      </c>
      <c r="H274">
        <v>18.708100000000002</v>
      </c>
      <c r="I274">
        <v>-1</v>
      </c>
      <c r="J274">
        <v>-1</v>
      </c>
      <c r="K274">
        <v>-1</v>
      </c>
      <c r="L274">
        <f t="shared" si="28"/>
        <v>0</v>
      </c>
      <c r="M274">
        <f t="shared" si="29"/>
        <v>0</v>
      </c>
      <c r="N274">
        <f t="shared" si="32"/>
        <v>0</v>
      </c>
      <c r="O274">
        <f t="shared" si="33"/>
        <v>0</v>
      </c>
      <c r="P274">
        <f t="shared" si="30"/>
        <v>30</v>
      </c>
      <c r="Q274">
        <f>VLOOKUP(C274,Locs!A:C,3,0)</f>
        <v>56</v>
      </c>
      <c r="R274">
        <f>VLOOKUP(C274,Locs!A:F,6,0)</f>
        <v>8</v>
      </c>
      <c r="S274">
        <f t="shared" si="31"/>
        <v>0</v>
      </c>
      <c r="T274" t="s">
        <v>835</v>
      </c>
      <c r="U274">
        <v>30</v>
      </c>
    </row>
    <row r="275" spans="1:21" x14ac:dyDescent="0.45">
      <c r="A275">
        <v>269</v>
      </c>
      <c r="B275" t="str">
        <f t="shared" si="34"/>
        <v>task_id_576.dfy-1</v>
      </c>
      <c r="C275" t="s">
        <v>55</v>
      </c>
      <c r="D275">
        <v>1</v>
      </c>
      <c r="E275">
        <v>0</v>
      </c>
      <c r="F275">
        <v>12.242699999999999</v>
      </c>
      <c r="G275">
        <v>1.3150999999999999</v>
      </c>
      <c r="H275">
        <v>12.221399999999999</v>
      </c>
      <c r="I275">
        <v>1</v>
      </c>
      <c r="J275">
        <v>0</v>
      </c>
      <c r="K275">
        <v>0</v>
      </c>
      <c r="L275">
        <f t="shared" si="28"/>
        <v>0</v>
      </c>
      <c r="M275">
        <f t="shared" si="29"/>
        <v>0</v>
      </c>
      <c r="N275">
        <f t="shared" si="32"/>
        <v>0</v>
      </c>
      <c r="O275">
        <f t="shared" si="33"/>
        <v>0</v>
      </c>
      <c r="P275">
        <f t="shared" si="30"/>
        <v>30</v>
      </c>
      <c r="Q275">
        <f>VLOOKUP(C275,Locs!A:C,3,0)</f>
        <v>34</v>
      </c>
      <c r="R275">
        <f>VLOOKUP(C275,Locs!A:F,6,0)</f>
        <v>5</v>
      </c>
      <c r="S275">
        <f t="shared" si="31"/>
        <v>0</v>
      </c>
      <c r="T275" t="s">
        <v>520</v>
      </c>
      <c r="U275">
        <v>30</v>
      </c>
    </row>
    <row r="276" spans="1:21" x14ac:dyDescent="0.45">
      <c r="A276">
        <v>270</v>
      </c>
      <c r="B276" t="str">
        <f t="shared" si="34"/>
        <v>task_id_576.dfy-2</v>
      </c>
      <c r="C276" t="s">
        <v>55</v>
      </c>
      <c r="D276">
        <v>2</v>
      </c>
      <c r="E276">
        <v>0</v>
      </c>
      <c r="F276">
        <v>8.9844000000000008</v>
      </c>
      <c r="G276">
        <v>1.2718</v>
      </c>
      <c r="H276">
        <v>8.9817999999999998</v>
      </c>
      <c r="I276">
        <v>0</v>
      </c>
      <c r="J276">
        <v>0</v>
      </c>
      <c r="K276">
        <v>0</v>
      </c>
      <c r="L276">
        <f t="shared" si="28"/>
        <v>0</v>
      </c>
      <c r="M276">
        <f t="shared" si="29"/>
        <v>0</v>
      </c>
      <c r="N276">
        <f t="shared" si="32"/>
        <v>0</v>
      </c>
      <c r="O276">
        <f t="shared" si="33"/>
        <v>0</v>
      </c>
      <c r="P276">
        <f t="shared" si="30"/>
        <v>31</v>
      </c>
      <c r="Q276">
        <f>VLOOKUP(C276,Locs!A:C,3,0)</f>
        <v>34</v>
      </c>
      <c r="R276">
        <f>VLOOKUP(C276,Locs!A:F,6,0)</f>
        <v>5</v>
      </c>
      <c r="S276">
        <f t="shared" si="31"/>
        <v>0</v>
      </c>
      <c r="T276" t="s">
        <v>521</v>
      </c>
      <c r="U276">
        <v>31</v>
      </c>
    </row>
    <row r="277" spans="1:21" x14ac:dyDescent="0.45">
      <c r="A277">
        <v>271</v>
      </c>
      <c r="B277" t="str">
        <f t="shared" si="34"/>
        <v>task_id_576.dfy-3</v>
      </c>
      <c r="C277" t="s">
        <v>55</v>
      </c>
      <c r="D277">
        <v>3</v>
      </c>
      <c r="E277">
        <v>0</v>
      </c>
      <c r="F277">
        <v>17.446300000000001</v>
      </c>
      <c r="G277">
        <v>1.2787999999999999</v>
      </c>
      <c r="H277">
        <v>17.443999999999999</v>
      </c>
      <c r="I277">
        <v>1</v>
      </c>
      <c r="J277">
        <v>0</v>
      </c>
      <c r="K277">
        <v>0</v>
      </c>
      <c r="L277">
        <f t="shared" si="28"/>
        <v>0</v>
      </c>
      <c r="M277">
        <f t="shared" si="29"/>
        <v>0</v>
      </c>
      <c r="N277">
        <f t="shared" si="32"/>
        <v>0</v>
      </c>
      <c r="O277">
        <f t="shared" si="33"/>
        <v>0</v>
      </c>
      <c r="P277">
        <f t="shared" si="30"/>
        <v>30</v>
      </c>
      <c r="Q277">
        <f>VLOOKUP(C277,Locs!A:C,3,0)</f>
        <v>34</v>
      </c>
      <c r="R277">
        <f>VLOOKUP(C277,Locs!A:F,6,0)</f>
        <v>5</v>
      </c>
      <c r="S277">
        <f t="shared" si="31"/>
        <v>0</v>
      </c>
      <c r="T277" t="s">
        <v>522</v>
      </c>
      <c r="U277">
        <v>30</v>
      </c>
    </row>
    <row r="278" spans="1:21" x14ac:dyDescent="0.45">
      <c r="A278">
        <v>272</v>
      </c>
      <c r="B278" t="str">
        <f t="shared" si="34"/>
        <v>task_id_576.dfy-4</v>
      </c>
      <c r="C278" t="s">
        <v>55</v>
      </c>
      <c r="D278">
        <v>4</v>
      </c>
      <c r="E278">
        <v>0</v>
      </c>
      <c r="F278">
        <v>18.3749</v>
      </c>
      <c r="G278">
        <v>1.2345999999999999</v>
      </c>
      <c r="H278">
        <v>18.372599999999998</v>
      </c>
      <c r="I278">
        <v>0</v>
      </c>
      <c r="J278">
        <v>0</v>
      </c>
      <c r="K278">
        <v>0</v>
      </c>
      <c r="L278">
        <f t="shared" si="28"/>
        <v>0</v>
      </c>
      <c r="M278">
        <f t="shared" si="29"/>
        <v>0</v>
      </c>
      <c r="N278">
        <f t="shared" si="32"/>
        <v>0</v>
      </c>
      <c r="O278">
        <f t="shared" si="33"/>
        <v>0</v>
      </c>
      <c r="P278">
        <f t="shared" si="30"/>
        <v>31</v>
      </c>
      <c r="Q278">
        <f>VLOOKUP(C278,Locs!A:C,3,0)</f>
        <v>34</v>
      </c>
      <c r="R278">
        <f>VLOOKUP(C278,Locs!A:F,6,0)</f>
        <v>5</v>
      </c>
      <c r="S278">
        <f t="shared" si="31"/>
        <v>0</v>
      </c>
      <c r="T278" t="s">
        <v>841</v>
      </c>
      <c r="U278">
        <v>31</v>
      </c>
    </row>
    <row r="279" spans="1:21" x14ac:dyDescent="0.45">
      <c r="A279">
        <v>273</v>
      </c>
      <c r="B279" t="str">
        <f t="shared" si="34"/>
        <v>task_id_576.dfy-5</v>
      </c>
      <c r="C279" t="s">
        <v>55</v>
      </c>
      <c r="D279">
        <v>5</v>
      </c>
      <c r="E279">
        <v>0</v>
      </c>
      <c r="F279">
        <v>15.765499999999999</v>
      </c>
      <c r="G279">
        <v>1.1862999999999999</v>
      </c>
      <c r="H279">
        <v>15.757099999999999</v>
      </c>
      <c r="I279">
        <v>0</v>
      </c>
      <c r="J279">
        <v>0</v>
      </c>
      <c r="K279">
        <v>0</v>
      </c>
      <c r="L279">
        <f t="shared" si="28"/>
        <v>0</v>
      </c>
      <c r="M279">
        <f t="shared" si="29"/>
        <v>0</v>
      </c>
      <c r="N279">
        <f t="shared" si="32"/>
        <v>0</v>
      </c>
      <c r="O279">
        <f t="shared" si="33"/>
        <v>0</v>
      </c>
      <c r="P279">
        <f t="shared" si="30"/>
        <v>30</v>
      </c>
      <c r="Q279">
        <f>VLOOKUP(C279,Locs!A:C,3,0)</f>
        <v>34</v>
      </c>
      <c r="R279">
        <f>VLOOKUP(C279,Locs!A:F,6,0)</f>
        <v>5</v>
      </c>
      <c r="S279">
        <f t="shared" si="31"/>
        <v>0</v>
      </c>
      <c r="T279" t="s">
        <v>842</v>
      </c>
      <c r="U279">
        <v>30</v>
      </c>
    </row>
    <row r="280" spans="1:21" x14ac:dyDescent="0.45">
      <c r="A280">
        <v>274</v>
      </c>
      <c r="B280" t="str">
        <f t="shared" si="34"/>
        <v>task_id_578.dfy-1</v>
      </c>
      <c r="C280" t="s">
        <v>56</v>
      </c>
      <c r="D280">
        <v>1</v>
      </c>
      <c r="E280">
        <v>0</v>
      </c>
      <c r="F280">
        <v>16.5535</v>
      </c>
      <c r="G280">
        <v>1.2669999999999999</v>
      </c>
      <c r="H280">
        <v>16.533300000000001</v>
      </c>
      <c r="I280">
        <v>1</v>
      </c>
      <c r="J280">
        <v>0</v>
      </c>
      <c r="K280">
        <v>0</v>
      </c>
      <c r="L280">
        <f t="shared" si="28"/>
        <v>0</v>
      </c>
      <c r="M280">
        <f t="shared" si="29"/>
        <v>0</v>
      </c>
      <c r="N280">
        <f t="shared" si="32"/>
        <v>0</v>
      </c>
      <c r="O280">
        <f t="shared" si="33"/>
        <v>0</v>
      </c>
      <c r="P280">
        <f t="shared" si="30"/>
        <v>21</v>
      </c>
      <c r="Q280">
        <f>VLOOKUP(C280,Locs!A:C,3,0)</f>
        <v>23</v>
      </c>
      <c r="R280">
        <f>VLOOKUP(C280,Locs!A:F,6,0)</f>
        <v>3</v>
      </c>
      <c r="S280">
        <f t="shared" si="31"/>
        <v>0</v>
      </c>
      <c r="T280" t="s">
        <v>523</v>
      </c>
      <c r="U280">
        <v>21</v>
      </c>
    </row>
    <row r="281" spans="1:21" x14ac:dyDescent="0.45">
      <c r="A281">
        <v>275</v>
      </c>
      <c r="B281" t="str">
        <f t="shared" si="34"/>
        <v>task_id_578.dfy-2</v>
      </c>
      <c r="C281" t="s">
        <v>56</v>
      </c>
      <c r="D281">
        <v>2</v>
      </c>
      <c r="E281">
        <v>0</v>
      </c>
      <c r="F281">
        <v>8.7211999999999996</v>
      </c>
      <c r="G281">
        <v>1.2282</v>
      </c>
      <c r="H281">
        <v>8.7182999999999993</v>
      </c>
      <c r="I281">
        <v>1</v>
      </c>
      <c r="J281">
        <v>0</v>
      </c>
      <c r="K281">
        <v>0</v>
      </c>
      <c r="L281">
        <f t="shared" si="28"/>
        <v>0</v>
      </c>
      <c r="M281">
        <f t="shared" si="29"/>
        <v>0</v>
      </c>
      <c r="N281">
        <f t="shared" si="32"/>
        <v>0</v>
      </c>
      <c r="O281">
        <f t="shared" si="33"/>
        <v>0</v>
      </c>
      <c r="P281">
        <f t="shared" si="30"/>
        <v>21</v>
      </c>
      <c r="Q281">
        <f>VLOOKUP(C281,Locs!A:C,3,0)</f>
        <v>23</v>
      </c>
      <c r="R281">
        <f>VLOOKUP(C281,Locs!A:F,6,0)</f>
        <v>3</v>
      </c>
      <c r="S281">
        <f t="shared" si="31"/>
        <v>0</v>
      </c>
      <c r="T281" t="s">
        <v>524</v>
      </c>
      <c r="U281">
        <v>21</v>
      </c>
    </row>
    <row r="282" spans="1:21" x14ac:dyDescent="0.45">
      <c r="A282">
        <v>276</v>
      </c>
      <c r="B282" t="str">
        <f t="shared" si="34"/>
        <v>task_id_578.dfy-3</v>
      </c>
      <c r="C282" t="s">
        <v>56</v>
      </c>
      <c r="D282">
        <v>3</v>
      </c>
      <c r="E282">
        <v>0</v>
      </c>
      <c r="F282">
        <v>15.602600000000001</v>
      </c>
      <c r="G282">
        <v>1.1575</v>
      </c>
      <c r="H282">
        <v>15.600199999999999</v>
      </c>
      <c r="I282">
        <v>1</v>
      </c>
      <c r="J282">
        <v>0</v>
      </c>
      <c r="K282">
        <v>0</v>
      </c>
      <c r="L282">
        <f t="shared" si="28"/>
        <v>0</v>
      </c>
      <c r="M282">
        <f t="shared" si="29"/>
        <v>0</v>
      </c>
      <c r="N282">
        <f t="shared" si="32"/>
        <v>0</v>
      </c>
      <c r="O282">
        <f t="shared" si="33"/>
        <v>0</v>
      </c>
      <c r="P282">
        <f t="shared" si="30"/>
        <v>21</v>
      </c>
      <c r="Q282">
        <f>VLOOKUP(C282,Locs!A:C,3,0)</f>
        <v>23</v>
      </c>
      <c r="R282">
        <f>VLOOKUP(C282,Locs!A:F,6,0)</f>
        <v>3</v>
      </c>
      <c r="S282">
        <f t="shared" si="31"/>
        <v>0</v>
      </c>
      <c r="T282" t="s">
        <v>525</v>
      </c>
      <c r="U282">
        <v>21</v>
      </c>
    </row>
    <row r="283" spans="1:21" x14ac:dyDescent="0.45">
      <c r="A283">
        <v>277</v>
      </c>
      <c r="B283" t="str">
        <f t="shared" si="34"/>
        <v>task_id_578.dfy-4</v>
      </c>
      <c r="C283" t="s">
        <v>56</v>
      </c>
      <c r="D283">
        <v>4</v>
      </c>
      <c r="E283">
        <v>0</v>
      </c>
      <c r="F283">
        <v>18.5122</v>
      </c>
      <c r="G283">
        <v>1.3028999999999999</v>
      </c>
      <c r="H283">
        <v>18.509699999999999</v>
      </c>
      <c r="I283">
        <v>1</v>
      </c>
      <c r="J283">
        <v>0</v>
      </c>
      <c r="K283">
        <v>0</v>
      </c>
      <c r="L283">
        <f t="shared" si="28"/>
        <v>0</v>
      </c>
      <c r="M283">
        <f t="shared" si="29"/>
        <v>0</v>
      </c>
      <c r="N283">
        <f t="shared" si="32"/>
        <v>0</v>
      </c>
      <c r="O283">
        <f t="shared" si="33"/>
        <v>0</v>
      </c>
      <c r="P283">
        <f t="shared" si="30"/>
        <v>21</v>
      </c>
      <c r="Q283">
        <f>VLOOKUP(C283,Locs!A:C,3,0)</f>
        <v>23</v>
      </c>
      <c r="R283">
        <f>VLOOKUP(C283,Locs!A:F,6,0)</f>
        <v>3</v>
      </c>
      <c r="S283">
        <f t="shared" si="31"/>
        <v>0</v>
      </c>
      <c r="T283" t="s">
        <v>1131</v>
      </c>
      <c r="U283">
        <v>21</v>
      </c>
    </row>
    <row r="284" spans="1:21" x14ac:dyDescent="0.45">
      <c r="A284">
        <v>278</v>
      </c>
      <c r="B284" t="str">
        <f t="shared" si="34"/>
        <v>task_id_578.dfy-5</v>
      </c>
      <c r="C284" t="s">
        <v>56</v>
      </c>
      <c r="D284">
        <v>5</v>
      </c>
      <c r="E284">
        <v>0</v>
      </c>
      <c r="F284">
        <v>16.703399999999998</v>
      </c>
      <c r="G284">
        <v>1.1595</v>
      </c>
      <c r="H284">
        <v>16.698699999999999</v>
      </c>
      <c r="I284">
        <v>1</v>
      </c>
      <c r="J284">
        <v>0</v>
      </c>
      <c r="K284">
        <v>0</v>
      </c>
      <c r="L284">
        <f t="shared" si="28"/>
        <v>0</v>
      </c>
      <c r="M284">
        <f t="shared" si="29"/>
        <v>0</v>
      </c>
      <c r="N284">
        <f t="shared" si="32"/>
        <v>0</v>
      </c>
      <c r="O284">
        <f t="shared" si="33"/>
        <v>0</v>
      </c>
      <c r="P284">
        <f t="shared" si="30"/>
        <v>21</v>
      </c>
      <c r="Q284">
        <f>VLOOKUP(C284,Locs!A:C,3,0)</f>
        <v>23</v>
      </c>
      <c r="R284">
        <f>VLOOKUP(C284,Locs!A:F,6,0)</f>
        <v>3</v>
      </c>
      <c r="S284">
        <f t="shared" si="31"/>
        <v>0</v>
      </c>
      <c r="T284" t="s">
        <v>1132</v>
      </c>
      <c r="U284">
        <v>21</v>
      </c>
    </row>
    <row r="285" spans="1:21" x14ac:dyDescent="0.45">
      <c r="A285">
        <v>279</v>
      </c>
      <c r="B285" t="str">
        <f t="shared" si="34"/>
        <v>task_id_579.dfy-1</v>
      </c>
      <c r="C285" t="s">
        <v>57</v>
      </c>
      <c r="D285">
        <v>1</v>
      </c>
      <c r="E285">
        <v>0</v>
      </c>
      <c r="F285">
        <v>14.6684</v>
      </c>
      <c r="G285">
        <v>2.4045999999999998</v>
      </c>
      <c r="H285">
        <v>14.6371</v>
      </c>
      <c r="I285">
        <v>1</v>
      </c>
      <c r="J285">
        <v>0</v>
      </c>
      <c r="K285">
        <v>0</v>
      </c>
      <c r="L285">
        <f t="shared" si="28"/>
        <v>0</v>
      </c>
      <c r="M285">
        <f t="shared" si="29"/>
        <v>0</v>
      </c>
      <c r="N285">
        <f t="shared" si="32"/>
        <v>0</v>
      </c>
      <c r="O285">
        <f t="shared" si="33"/>
        <v>0</v>
      </c>
      <c r="P285">
        <f t="shared" si="30"/>
        <v>50</v>
      </c>
      <c r="Q285">
        <f>VLOOKUP(C285,Locs!A:C,3,0)</f>
        <v>49</v>
      </c>
      <c r="R285">
        <f>VLOOKUP(C285,Locs!A:F,6,0)</f>
        <v>2</v>
      </c>
      <c r="S285">
        <f t="shared" si="31"/>
        <v>0</v>
      </c>
      <c r="T285" t="s">
        <v>526</v>
      </c>
      <c r="U285">
        <v>50</v>
      </c>
    </row>
    <row r="286" spans="1:21" x14ac:dyDescent="0.45">
      <c r="A286">
        <v>280</v>
      </c>
      <c r="B286" t="str">
        <f t="shared" si="34"/>
        <v>task_id_579.dfy-2</v>
      </c>
      <c r="C286" t="s">
        <v>57</v>
      </c>
      <c r="D286">
        <v>2</v>
      </c>
      <c r="E286">
        <v>0</v>
      </c>
      <c r="F286">
        <v>19.221800000000002</v>
      </c>
      <c r="G286">
        <v>2.4830000000000001</v>
      </c>
      <c r="H286">
        <v>19.219200000000001</v>
      </c>
      <c r="I286">
        <v>1</v>
      </c>
      <c r="J286">
        <v>0</v>
      </c>
      <c r="K286">
        <v>0</v>
      </c>
      <c r="L286">
        <f t="shared" si="28"/>
        <v>0</v>
      </c>
      <c r="M286">
        <f t="shared" si="29"/>
        <v>0</v>
      </c>
      <c r="N286">
        <f t="shared" si="32"/>
        <v>0</v>
      </c>
      <c r="O286">
        <f t="shared" si="33"/>
        <v>0</v>
      </c>
      <c r="P286">
        <f t="shared" si="30"/>
        <v>47</v>
      </c>
      <c r="Q286">
        <f>VLOOKUP(C286,Locs!A:C,3,0)</f>
        <v>49</v>
      </c>
      <c r="R286">
        <f>VLOOKUP(C286,Locs!A:F,6,0)</f>
        <v>2</v>
      </c>
      <c r="S286">
        <f t="shared" si="31"/>
        <v>0</v>
      </c>
      <c r="T286" t="s">
        <v>527</v>
      </c>
      <c r="U286">
        <v>47</v>
      </c>
    </row>
    <row r="287" spans="1:21" x14ac:dyDescent="0.45">
      <c r="A287">
        <v>281</v>
      </c>
      <c r="B287" t="str">
        <f t="shared" si="34"/>
        <v>task_id_579.dfy-3</v>
      </c>
      <c r="C287" t="s">
        <v>57</v>
      </c>
      <c r="D287">
        <v>3</v>
      </c>
      <c r="E287">
        <v>-1</v>
      </c>
      <c r="F287">
        <v>18.462399999999999</v>
      </c>
      <c r="G287">
        <v>0.3926</v>
      </c>
      <c r="H287">
        <v>18.460100000000001</v>
      </c>
      <c r="I287">
        <v>-1</v>
      </c>
      <c r="J287">
        <v>-1</v>
      </c>
      <c r="K287">
        <v>-1</v>
      </c>
      <c r="L287">
        <f t="shared" si="28"/>
        <v>0</v>
      </c>
      <c r="M287">
        <f t="shared" si="29"/>
        <v>0</v>
      </c>
      <c r="N287">
        <f t="shared" si="32"/>
        <v>0</v>
      </c>
      <c r="O287">
        <f t="shared" si="33"/>
        <v>0</v>
      </c>
      <c r="P287">
        <f t="shared" si="30"/>
        <v>47</v>
      </c>
      <c r="Q287">
        <f>VLOOKUP(C287,Locs!A:C,3,0)</f>
        <v>49</v>
      </c>
      <c r="R287">
        <f>VLOOKUP(C287,Locs!A:F,6,0)</f>
        <v>2</v>
      </c>
      <c r="S287">
        <f t="shared" si="31"/>
        <v>0</v>
      </c>
      <c r="T287" t="s">
        <v>528</v>
      </c>
      <c r="U287">
        <v>47</v>
      </c>
    </row>
    <row r="288" spans="1:21" x14ac:dyDescent="0.45">
      <c r="A288">
        <v>282</v>
      </c>
      <c r="B288" t="str">
        <f t="shared" si="34"/>
        <v>task_id_579.dfy-4</v>
      </c>
      <c r="C288" t="s">
        <v>57</v>
      </c>
      <c r="D288">
        <v>4</v>
      </c>
      <c r="E288">
        <v>-1</v>
      </c>
      <c r="F288">
        <v>15.299799999999999</v>
      </c>
      <c r="G288">
        <v>0.72560000000000002</v>
      </c>
      <c r="H288">
        <v>15.2974</v>
      </c>
      <c r="I288">
        <v>-1</v>
      </c>
      <c r="J288">
        <v>-1</v>
      </c>
      <c r="K288">
        <v>-1</v>
      </c>
      <c r="L288">
        <f t="shared" si="28"/>
        <v>0</v>
      </c>
      <c r="M288">
        <f t="shared" si="29"/>
        <v>0</v>
      </c>
      <c r="N288">
        <f t="shared" si="32"/>
        <v>0</v>
      </c>
      <c r="O288">
        <f t="shared" si="33"/>
        <v>0</v>
      </c>
      <c r="P288">
        <f t="shared" si="30"/>
        <v>50</v>
      </c>
      <c r="Q288">
        <f>VLOOKUP(C288,Locs!A:C,3,0)</f>
        <v>49</v>
      </c>
      <c r="R288">
        <f>VLOOKUP(C288,Locs!A:F,6,0)</f>
        <v>2</v>
      </c>
      <c r="S288">
        <f t="shared" si="31"/>
        <v>0</v>
      </c>
      <c r="T288" t="s">
        <v>738</v>
      </c>
      <c r="U288">
        <v>50</v>
      </c>
    </row>
    <row r="289" spans="1:21" x14ac:dyDescent="0.45">
      <c r="A289">
        <v>283</v>
      </c>
      <c r="B289" t="str">
        <f t="shared" si="34"/>
        <v>task_id_579.dfy-5</v>
      </c>
      <c r="C289" t="s">
        <v>57</v>
      </c>
      <c r="D289">
        <v>5</v>
      </c>
      <c r="E289">
        <v>-1</v>
      </c>
      <c r="F289">
        <v>12.975099999999999</v>
      </c>
      <c r="G289">
        <v>0.39410000000000001</v>
      </c>
      <c r="H289">
        <v>12.9724</v>
      </c>
      <c r="I289">
        <v>-1</v>
      </c>
      <c r="J289">
        <v>-1</v>
      </c>
      <c r="K289">
        <v>-1</v>
      </c>
      <c r="L289">
        <f t="shared" si="28"/>
        <v>0</v>
      </c>
      <c r="M289">
        <f t="shared" si="29"/>
        <v>0</v>
      </c>
      <c r="N289">
        <f t="shared" si="32"/>
        <v>0</v>
      </c>
      <c r="O289">
        <f t="shared" si="33"/>
        <v>0</v>
      </c>
      <c r="P289">
        <f t="shared" si="30"/>
        <v>52</v>
      </c>
      <c r="Q289">
        <f>VLOOKUP(C289,Locs!A:C,3,0)</f>
        <v>49</v>
      </c>
      <c r="R289">
        <f>VLOOKUP(C289,Locs!A:F,6,0)</f>
        <v>2</v>
      </c>
      <c r="S289">
        <f t="shared" si="31"/>
        <v>0</v>
      </c>
      <c r="T289" t="s">
        <v>847</v>
      </c>
      <c r="U289">
        <v>52</v>
      </c>
    </row>
    <row r="290" spans="1:21" x14ac:dyDescent="0.45">
      <c r="A290">
        <v>284</v>
      </c>
      <c r="B290" t="str">
        <f t="shared" si="34"/>
        <v>task_id_587.dfy-1</v>
      </c>
      <c r="C290" t="s">
        <v>58</v>
      </c>
      <c r="D290">
        <v>1</v>
      </c>
      <c r="E290">
        <v>-1</v>
      </c>
      <c r="F290">
        <v>7.3836000000000004</v>
      </c>
      <c r="G290">
        <v>0.41599999999999998</v>
      </c>
      <c r="H290">
        <v>7.3635999999999999</v>
      </c>
      <c r="I290">
        <v>-1</v>
      </c>
      <c r="J290">
        <v>-1</v>
      </c>
      <c r="K290">
        <v>-1</v>
      </c>
      <c r="L290">
        <f t="shared" si="28"/>
        <v>0</v>
      </c>
      <c r="M290">
        <f t="shared" si="29"/>
        <v>0</v>
      </c>
      <c r="N290">
        <f t="shared" si="32"/>
        <v>0</v>
      </c>
      <c r="O290">
        <f t="shared" si="33"/>
        <v>0</v>
      </c>
      <c r="P290">
        <f t="shared" si="30"/>
        <v>15</v>
      </c>
      <c r="Q290">
        <f>VLOOKUP(C290,Locs!A:C,3,0)</f>
        <v>15</v>
      </c>
      <c r="R290">
        <f>VLOOKUP(C290,Locs!A:F,6,0)</f>
        <v>0</v>
      </c>
      <c r="S290">
        <f t="shared" si="31"/>
        <v>0</v>
      </c>
      <c r="T290" t="s">
        <v>529</v>
      </c>
      <c r="U290">
        <v>15</v>
      </c>
    </row>
    <row r="291" spans="1:21" x14ac:dyDescent="0.45">
      <c r="A291">
        <v>285</v>
      </c>
      <c r="B291" t="str">
        <f t="shared" si="34"/>
        <v>task_id_587.dfy-2</v>
      </c>
      <c r="C291" t="s">
        <v>58</v>
      </c>
      <c r="D291">
        <v>2</v>
      </c>
      <c r="E291">
        <v>-1</v>
      </c>
      <c r="F291">
        <v>6.9183000000000003</v>
      </c>
      <c r="G291">
        <v>0.58860000000000001</v>
      </c>
      <c r="H291">
        <v>6.9160000000000004</v>
      </c>
      <c r="I291">
        <v>-1</v>
      </c>
      <c r="J291">
        <v>-1</v>
      </c>
      <c r="K291">
        <v>-1</v>
      </c>
      <c r="L291">
        <f t="shared" si="28"/>
        <v>0</v>
      </c>
      <c r="M291">
        <f t="shared" si="29"/>
        <v>0</v>
      </c>
      <c r="N291">
        <f t="shared" si="32"/>
        <v>0</v>
      </c>
      <c r="O291">
        <f t="shared" si="33"/>
        <v>0</v>
      </c>
      <c r="P291">
        <f t="shared" si="30"/>
        <v>16</v>
      </c>
      <c r="Q291">
        <f>VLOOKUP(C291,Locs!A:C,3,0)</f>
        <v>15</v>
      </c>
      <c r="R291">
        <f>VLOOKUP(C291,Locs!A:F,6,0)</f>
        <v>0</v>
      </c>
      <c r="S291">
        <f t="shared" si="31"/>
        <v>0</v>
      </c>
      <c r="T291" t="s">
        <v>530</v>
      </c>
      <c r="U291">
        <v>16</v>
      </c>
    </row>
    <row r="292" spans="1:21" x14ac:dyDescent="0.45">
      <c r="A292">
        <v>286</v>
      </c>
      <c r="B292" t="str">
        <f t="shared" si="34"/>
        <v>task_id_587.dfy-3</v>
      </c>
      <c r="C292" t="s">
        <v>58</v>
      </c>
      <c r="D292">
        <v>3</v>
      </c>
      <c r="E292">
        <v>-1</v>
      </c>
      <c r="F292">
        <v>8.9966000000000008</v>
      </c>
      <c r="G292">
        <v>0.41889999999999999</v>
      </c>
      <c r="H292">
        <v>8.9937000000000005</v>
      </c>
      <c r="I292">
        <v>-1</v>
      </c>
      <c r="J292">
        <v>-1</v>
      </c>
      <c r="K292">
        <v>-1</v>
      </c>
      <c r="L292">
        <f t="shared" si="28"/>
        <v>0</v>
      </c>
      <c r="M292">
        <f t="shared" si="29"/>
        <v>0</v>
      </c>
      <c r="N292">
        <f t="shared" si="32"/>
        <v>0</v>
      </c>
      <c r="O292">
        <f t="shared" si="33"/>
        <v>0</v>
      </c>
      <c r="P292">
        <f t="shared" si="30"/>
        <v>15</v>
      </c>
      <c r="Q292">
        <f>VLOOKUP(C292,Locs!A:C,3,0)</f>
        <v>15</v>
      </c>
      <c r="R292">
        <f>VLOOKUP(C292,Locs!A:F,6,0)</f>
        <v>0</v>
      </c>
      <c r="S292">
        <f t="shared" si="31"/>
        <v>0</v>
      </c>
      <c r="T292" t="s">
        <v>531</v>
      </c>
      <c r="U292">
        <v>15</v>
      </c>
    </row>
    <row r="293" spans="1:21" x14ac:dyDescent="0.45">
      <c r="A293">
        <v>287</v>
      </c>
      <c r="B293" t="str">
        <f t="shared" si="34"/>
        <v>task_id_587.dfy-4</v>
      </c>
      <c r="C293" t="s">
        <v>58</v>
      </c>
      <c r="D293">
        <v>4</v>
      </c>
      <c r="E293">
        <v>-1</v>
      </c>
      <c r="F293">
        <v>5.5461</v>
      </c>
      <c r="G293">
        <v>0.39069999999999999</v>
      </c>
      <c r="H293">
        <v>5.5437000000000003</v>
      </c>
      <c r="I293">
        <v>-1</v>
      </c>
      <c r="J293">
        <v>-1</v>
      </c>
      <c r="K293">
        <v>-1</v>
      </c>
      <c r="L293">
        <f t="shared" si="28"/>
        <v>0</v>
      </c>
      <c r="M293">
        <f t="shared" si="29"/>
        <v>0</v>
      </c>
      <c r="N293">
        <f t="shared" si="32"/>
        <v>0</v>
      </c>
      <c r="O293">
        <f t="shared" si="33"/>
        <v>0</v>
      </c>
      <c r="P293">
        <f t="shared" si="30"/>
        <v>15</v>
      </c>
      <c r="Q293">
        <f>VLOOKUP(C293,Locs!A:C,3,0)</f>
        <v>15</v>
      </c>
      <c r="R293">
        <f>VLOOKUP(C293,Locs!A:F,6,0)</f>
        <v>0</v>
      </c>
      <c r="S293">
        <f t="shared" si="31"/>
        <v>0</v>
      </c>
      <c r="T293" t="s">
        <v>1191</v>
      </c>
      <c r="U293">
        <v>15</v>
      </c>
    </row>
    <row r="294" spans="1:21" x14ac:dyDescent="0.45">
      <c r="A294">
        <v>288</v>
      </c>
      <c r="B294" t="str">
        <f t="shared" si="34"/>
        <v>task_id_587.dfy-5</v>
      </c>
      <c r="C294" t="s">
        <v>58</v>
      </c>
      <c r="D294">
        <v>5</v>
      </c>
      <c r="E294">
        <v>-1</v>
      </c>
      <c r="F294">
        <v>5.0229999999999997</v>
      </c>
      <c r="G294">
        <v>0.3463</v>
      </c>
      <c r="H294">
        <v>5.0179999999999998</v>
      </c>
      <c r="I294">
        <v>-1</v>
      </c>
      <c r="J294">
        <v>-1</v>
      </c>
      <c r="K294">
        <v>-1</v>
      </c>
      <c r="L294">
        <f t="shared" si="28"/>
        <v>0</v>
      </c>
      <c r="M294">
        <f t="shared" si="29"/>
        <v>0</v>
      </c>
      <c r="N294">
        <f t="shared" si="32"/>
        <v>0</v>
      </c>
      <c r="O294">
        <f t="shared" si="33"/>
        <v>0</v>
      </c>
      <c r="P294">
        <f t="shared" si="30"/>
        <v>15</v>
      </c>
      <c r="Q294">
        <f>VLOOKUP(C294,Locs!A:C,3,0)</f>
        <v>15</v>
      </c>
      <c r="R294">
        <f>VLOOKUP(C294,Locs!A:F,6,0)</f>
        <v>0</v>
      </c>
      <c r="S294">
        <f t="shared" si="31"/>
        <v>0</v>
      </c>
      <c r="T294" t="s">
        <v>1192</v>
      </c>
      <c r="U294">
        <v>15</v>
      </c>
    </row>
    <row r="295" spans="1:21" x14ac:dyDescent="0.45">
      <c r="A295">
        <v>289</v>
      </c>
      <c r="B295" t="str">
        <f t="shared" si="34"/>
        <v>task_id_594.dfy-1</v>
      </c>
      <c r="C295" t="s">
        <v>59</v>
      </c>
      <c r="D295">
        <v>1</v>
      </c>
      <c r="E295">
        <v>-1</v>
      </c>
      <c r="F295">
        <v>11.949</v>
      </c>
      <c r="G295">
        <v>0.64459999999999995</v>
      </c>
      <c r="H295">
        <v>11.9207</v>
      </c>
      <c r="I295">
        <v>-1</v>
      </c>
      <c r="J295">
        <v>-1</v>
      </c>
      <c r="K295">
        <v>-1</v>
      </c>
      <c r="L295">
        <f t="shared" si="28"/>
        <v>0</v>
      </c>
      <c r="M295">
        <f t="shared" si="29"/>
        <v>0</v>
      </c>
      <c r="N295">
        <f t="shared" si="32"/>
        <v>0</v>
      </c>
      <c r="O295">
        <f t="shared" si="33"/>
        <v>0</v>
      </c>
      <c r="P295">
        <f t="shared" si="30"/>
        <v>43</v>
      </c>
      <c r="Q295">
        <f>VLOOKUP(C295,Locs!A:C,3,0)</f>
        <v>48</v>
      </c>
      <c r="R295">
        <f>VLOOKUP(C295,Locs!A:F,6,0)</f>
        <v>6</v>
      </c>
      <c r="S295">
        <f t="shared" si="31"/>
        <v>0</v>
      </c>
      <c r="T295" t="s">
        <v>532</v>
      </c>
      <c r="U295">
        <v>43</v>
      </c>
    </row>
    <row r="296" spans="1:21" x14ac:dyDescent="0.45">
      <c r="A296">
        <v>290</v>
      </c>
      <c r="B296" t="str">
        <f t="shared" si="34"/>
        <v>task_id_594.dfy-2</v>
      </c>
      <c r="C296" t="s">
        <v>59</v>
      </c>
      <c r="D296">
        <v>2</v>
      </c>
      <c r="E296">
        <v>-1</v>
      </c>
      <c r="F296">
        <v>11.041399999999999</v>
      </c>
      <c r="G296">
        <v>0.39119999999999999</v>
      </c>
      <c r="H296">
        <v>11.039099999999999</v>
      </c>
      <c r="I296">
        <v>-1</v>
      </c>
      <c r="J296">
        <v>-1</v>
      </c>
      <c r="K296">
        <v>-1</v>
      </c>
      <c r="L296">
        <f t="shared" si="28"/>
        <v>0</v>
      </c>
      <c r="M296">
        <f t="shared" si="29"/>
        <v>0</v>
      </c>
      <c r="N296">
        <f t="shared" si="32"/>
        <v>0</v>
      </c>
      <c r="O296">
        <f t="shared" si="33"/>
        <v>0</v>
      </c>
      <c r="P296">
        <f t="shared" si="30"/>
        <v>41</v>
      </c>
      <c r="Q296">
        <f>VLOOKUP(C296,Locs!A:C,3,0)</f>
        <v>48</v>
      </c>
      <c r="R296">
        <f>VLOOKUP(C296,Locs!A:F,6,0)</f>
        <v>6</v>
      </c>
      <c r="S296">
        <f t="shared" si="31"/>
        <v>0</v>
      </c>
      <c r="T296" t="s">
        <v>533</v>
      </c>
      <c r="U296">
        <v>41</v>
      </c>
    </row>
    <row r="297" spans="1:21" x14ac:dyDescent="0.45">
      <c r="A297">
        <v>291</v>
      </c>
      <c r="B297" t="str">
        <f t="shared" si="34"/>
        <v>task_id_594.dfy-3</v>
      </c>
      <c r="C297" t="s">
        <v>59</v>
      </c>
      <c r="D297">
        <v>3</v>
      </c>
      <c r="E297">
        <v>-1</v>
      </c>
      <c r="F297">
        <v>17.088899999999999</v>
      </c>
      <c r="G297">
        <v>0.65290000000000004</v>
      </c>
      <c r="H297">
        <v>17.084</v>
      </c>
      <c r="I297">
        <v>-1</v>
      </c>
      <c r="J297">
        <v>-1</v>
      </c>
      <c r="K297">
        <v>-1</v>
      </c>
      <c r="L297">
        <f t="shared" si="28"/>
        <v>0</v>
      </c>
      <c r="M297">
        <f t="shared" si="29"/>
        <v>0</v>
      </c>
      <c r="N297">
        <f t="shared" si="32"/>
        <v>0</v>
      </c>
      <c r="O297">
        <f t="shared" si="33"/>
        <v>0</v>
      </c>
      <c r="P297">
        <f t="shared" si="30"/>
        <v>63</v>
      </c>
      <c r="Q297">
        <f>VLOOKUP(C297,Locs!A:C,3,0)</f>
        <v>48</v>
      </c>
      <c r="R297">
        <f>VLOOKUP(C297,Locs!A:F,6,0)</f>
        <v>6</v>
      </c>
      <c r="S297">
        <f t="shared" si="31"/>
        <v>0</v>
      </c>
      <c r="T297" t="s">
        <v>534</v>
      </c>
      <c r="U297">
        <v>63</v>
      </c>
    </row>
    <row r="298" spans="1:21" x14ac:dyDescent="0.45">
      <c r="A298">
        <v>292</v>
      </c>
      <c r="B298" t="str">
        <f t="shared" si="34"/>
        <v>task_id_594.dfy-4</v>
      </c>
      <c r="C298" t="s">
        <v>59</v>
      </c>
      <c r="D298">
        <v>4</v>
      </c>
      <c r="E298">
        <v>0</v>
      </c>
      <c r="F298">
        <v>11.5402</v>
      </c>
      <c r="G298">
        <v>2.3144</v>
      </c>
      <c r="H298">
        <v>11.5374</v>
      </c>
      <c r="I298">
        <v>0</v>
      </c>
      <c r="J298">
        <v>0</v>
      </c>
      <c r="K298">
        <v>0</v>
      </c>
      <c r="L298">
        <f t="shared" si="28"/>
        <v>0</v>
      </c>
      <c r="M298">
        <f t="shared" si="29"/>
        <v>0</v>
      </c>
      <c r="N298">
        <f t="shared" si="32"/>
        <v>0</v>
      </c>
      <c r="O298">
        <f t="shared" si="33"/>
        <v>0</v>
      </c>
      <c r="P298">
        <f t="shared" si="30"/>
        <v>46</v>
      </c>
      <c r="Q298">
        <f>VLOOKUP(C298,Locs!A:C,3,0)</f>
        <v>48</v>
      </c>
      <c r="R298">
        <f>VLOOKUP(C298,Locs!A:F,6,0)</f>
        <v>6</v>
      </c>
      <c r="S298">
        <f t="shared" si="31"/>
        <v>0</v>
      </c>
      <c r="T298" t="s">
        <v>992</v>
      </c>
      <c r="U298">
        <v>46</v>
      </c>
    </row>
    <row r="299" spans="1:21" x14ac:dyDescent="0.45">
      <c r="A299">
        <v>293</v>
      </c>
      <c r="B299" t="str">
        <f t="shared" si="34"/>
        <v>task_id_594.dfy-5</v>
      </c>
      <c r="C299" t="s">
        <v>59</v>
      </c>
      <c r="D299">
        <v>5</v>
      </c>
      <c r="E299">
        <v>0</v>
      </c>
      <c r="F299">
        <v>15.851000000000001</v>
      </c>
      <c r="G299">
        <v>2.294</v>
      </c>
      <c r="H299">
        <v>15.848599999999999</v>
      </c>
      <c r="I299">
        <v>0</v>
      </c>
      <c r="J299">
        <v>0</v>
      </c>
      <c r="K299">
        <v>0</v>
      </c>
      <c r="L299">
        <f t="shared" si="28"/>
        <v>0</v>
      </c>
      <c r="M299">
        <f t="shared" si="29"/>
        <v>0</v>
      </c>
      <c r="N299">
        <f t="shared" si="32"/>
        <v>0</v>
      </c>
      <c r="O299">
        <f t="shared" si="33"/>
        <v>0</v>
      </c>
      <c r="P299">
        <f t="shared" si="30"/>
        <v>47</v>
      </c>
      <c r="Q299">
        <f>VLOOKUP(C299,Locs!A:C,3,0)</f>
        <v>48</v>
      </c>
      <c r="R299">
        <f>VLOOKUP(C299,Locs!A:F,6,0)</f>
        <v>6</v>
      </c>
      <c r="S299">
        <f t="shared" si="31"/>
        <v>0</v>
      </c>
      <c r="T299" t="s">
        <v>993</v>
      </c>
      <c r="U299">
        <v>47</v>
      </c>
    </row>
    <row r="300" spans="1:21" x14ac:dyDescent="0.45">
      <c r="A300">
        <v>294</v>
      </c>
      <c r="B300" t="str">
        <f t="shared" si="34"/>
        <v>task_id_599.dfy-1</v>
      </c>
      <c r="C300" t="s">
        <v>60</v>
      </c>
      <c r="D300">
        <v>1</v>
      </c>
      <c r="E300">
        <v>0</v>
      </c>
      <c r="F300">
        <v>8.8039000000000005</v>
      </c>
      <c r="G300">
        <v>1.1195999999999999</v>
      </c>
      <c r="H300">
        <v>8.7836999999999996</v>
      </c>
      <c r="I300">
        <v>1</v>
      </c>
      <c r="J300">
        <v>0</v>
      </c>
      <c r="K300">
        <v>0</v>
      </c>
      <c r="L300">
        <f t="shared" si="28"/>
        <v>0</v>
      </c>
      <c r="M300">
        <f t="shared" si="29"/>
        <v>0</v>
      </c>
      <c r="N300">
        <f t="shared" si="32"/>
        <v>0</v>
      </c>
      <c r="O300">
        <f t="shared" si="33"/>
        <v>0</v>
      </c>
      <c r="P300">
        <f t="shared" si="30"/>
        <v>20</v>
      </c>
      <c r="Q300">
        <f>VLOOKUP(C300,Locs!A:C,3,0)</f>
        <v>21</v>
      </c>
      <c r="R300">
        <f>VLOOKUP(C300,Locs!A:F,6,0)</f>
        <v>0</v>
      </c>
      <c r="S300">
        <f t="shared" si="31"/>
        <v>0</v>
      </c>
      <c r="T300" t="s">
        <v>535</v>
      </c>
      <c r="U300">
        <v>20</v>
      </c>
    </row>
    <row r="301" spans="1:21" x14ac:dyDescent="0.45">
      <c r="A301">
        <v>295</v>
      </c>
      <c r="B301" t="str">
        <f t="shared" si="34"/>
        <v>task_id_599.dfy-2</v>
      </c>
      <c r="C301" t="s">
        <v>60</v>
      </c>
      <c r="D301">
        <v>2</v>
      </c>
      <c r="E301">
        <v>0</v>
      </c>
      <c r="F301">
        <v>5.7256</v>
      </c>
      <c r="G301">
        <v>1.1306</v>
      </c>
      <c r="H301">
        <v>5.7232000000000003</v>
      </c>
      <c r="I301">
        <v>1</v>
      </c>
      <c r="J301">
        <v>0</v>
      </c>
      <c r="K301">
        <v>0</v>
      </c>
      <c r="L301">
        <f t="shared" si="28"/>
        <v>0</v>
      </c>
      <c r="M301">
        <f t="shared" si="29"/>
        <v>0</v>
      </c>
      <c r="N301">
        <f t="shared" si="32"/>
        <v>0</v>
      </c>
      <c r="O301">
        <f t="shared" si="33"/>
        <v>0</v>
      </c>
      <c r="P301">
        <f t="shared" si="30"/>
        <v>20</v>
      </c>
      <c r="Q301">
        <f>VLOOKUP(C301,Locs!A:C,3,0)</f>
        <v>21</v>
      </c>
      <c r="R301">
        <f>VLOOKUP(C301,Locs!A:F,6,0)</f>
        <v>0</v>
      </c>
      <c r="S301">
        <f t="shared" si="31"/>
        <v>0</v>
      </c>
      <c r="T301" t="s">
        <v>536</v>
      </c>
      <c r="U301">
        <v>20</v>
      </c>
    </row>
    <row r="302" spans="1:21" x14ac:dyDescent="0.45">
      <c r="A302">
        <v>296</v>
      </c>
      <c r="B302" t="str">
        <f t="shared" si="34"/>
        <v>task_id_599.dfy-3</v>
      </c>
      <c r="C302" t="s">
        <v>60</v>
      </c>
      <c r="D302">
        <v>3</v>
      </c>
      <c r="E302">
        <v>0</v>
      </c>
      <c r="F302">
        <v>6.4084000000000003</v>
      </c>
      <c r="G302">
        <v>1.2762</v>
      </c>
      <c r="H302">
        <v>6.4050000000000002</v>
      </c>
      <c r="I302">
        <v>1</v>
      </c>
      <c r="J302">
        <v>0</v>
      </c>
      <c r="K302">
        <v>0</v>
      </c>
      <c r="L302">
        <f t="shared" si="28"/>
        <v>0</v>
      </c>
      <c r="M302">
        <f t="shared" si="29"/>
        <v>0</v>
      </c>
      <c r="N302">
        <f t="shared" si="32"/>
        <v>0</v>
      </c>
      <c r="O302">
        <f t="shared" si="33"/>
        <v>0</v>
      </c>
      <c r="P302">
        <f t="shared" si="30"/>
        <v>20</v>
      </c>
      <c r="Q302">
        <f>VLOOKUP(C302,Locs!A:C,3,0)</f>
        <v>21</v>
      </c>
      <c r="R302">
        <f>VLOOKUP(C302,Locs!A:F,6,0)</f>
        <v>0</v>
      </c>
      <c r="S302">
        <f t="shared" si="31"/>
        <v>0</v>
      </c>
      <c r="T302" t="s">
        <v>537</v>
      </c>
      <c r="U302">
        <v>20</v>
      </c>
    </row>
    <row r="303" spans="1:21" x14ac:dyDescent="0.45">
      <c r="A303">
        <v>297</v>
      </c>
      <c r="B303" t="str">
        <f t="shared" si="34"/>
        <v>task_id_599.dfy-4</v>
      </c>
      <c r="C303" t="s">
        <v>60</v>
      </c>
      <c r="D303">
        <v>4</v>
      </c>
      <c r="E303">
        <v>0</v>
      </c>
      <c r="F303">
        <v>11.3185</v>
      </c>
      <c r="G303">
        <v>1.2285999999999999</v>
      </c>
      <c r="H303">
        <v>11.3157</v>
      </c>
      <c r="I303">
        <v>1</v>
      </c>
      <c r="J303">
        <v>0</v>
      </c>
      <c r="K303">
        <v>0</v>
      </c>
      <c r="L303">
        <f t="shared" si="28"/>
        <v>0</v>
      </c>
      <c r="M303">
        <f t="shared" si="29"/>
        <v>0</v>
      </c>
      <c r="N303">
        <f t="shared" si="32"/>
        <v>0</v>
      </c>
      <c r="O303">
        <f t="shared" si="33"/>
        <v>0</v>
      </c>
      <c r="P303">
        <f t="shared" si="30"/>
        <v>20</v>
      </c>
      <c r="Q303">
        <f>VLOOKUP(C303,Locs!A:C,3,0)</f>
        <v>21</v>
      </c>
      <c r="R303">
        <f>VLOOKUP(C303,Locs!A:F,6,0)</f>
        <v>0</v>
      </c>
      <c r="S303">
        <f t="shared" si="31"/>
        <v>0</v>
      </c>
      <c r="T303" t="s">
        <v>1145</v>
      </c>
      <c r="U303">
        <v>20</v>
      </c>
    </row>
    <row r="304" spans="1:21" x14ac:dyDescent="0.45">
      <c r="A304">
        <v>298</v>
      </c>
      <c r="B304" t="str">
        <f t="shared" si="34"/>
        <v>task_id_599.dfy-5</v>
      </c>
      <c r="C304" t="s">
        <v>60</v>
      </c>
      <c r="D304">
        <v>5</v>
      </c>
      <c r="E304">
        <v>0</v>
      </c>
      <c r="F304">
        <v>9.5166000000000004</v>
      </c>
      <c r="G304">
        <v>1.1417999999999999</v>
      </c>
      <c r="H304">
        <v>9.5100999999999996</v>
      </c>
      <c r="I304">
        <v>1</v>
      </c>
      <c r="J304">
        <v>0</v>
      </c>
      <c r="K304">
        <v>0</v>
      </c>
      <c r="L304">
        <f t="shared" si="28"/>
        <v>0</v>
      </c>
      <c r="M304">
        <f t="shared" si="29"/>
        <v>0</v>
      </c>
      <c r="N304">
        <f t="shared" si="32"/>
        <v>0</v>
      </c>
      <c r="O304">
        <f t="shared" si="33"/>
        <v>0</v>
      </c>
      <c r="P304">
        <f t="shared" si="30"/>
        <v>20</v>
      </c>
      <c r="Q304">
        <f>VLOOKUP(C304,Locs!A:C,3,0)</f>
        <v>21</v>
      </c>
      <c r="R304">
        <f>VLOOKUP(C304,Locs!A:F,6,0)</f>
        <v>0</v>
      </c>
      <c r="S304">
        <f t="shared" si="31"/>
        <v>0</v>
      </c>
      <c r="T304" t="s">
        <v>1146</v>
      </c>
      <c r="U304">
        <v>20</v>
      </c>
    </row>
    <row r="305" spans="1:21" x14ac:dyDescent="0.45">
      <c r="A305">
        <v>299</v>
      </c>
      <c r="B305" t="str">
        <f t="shared" si="34"/>
        <v>task_id_602.dfy-1</v>
      </c>
      <c r="C305" t="s">
        <v>61</v>
      </c>
      <c r="D305">
        <v>1</v>
      </c>
      <c r="E305">
        <v>0</v>
      </c>
      <c r="F305">
        <v>12.431900000000001</v>
      </c>
      <c r="G305">
        <v>1.2479</v>
      </c>
      <c r="H305">
        <v>12.4048</v>
      </c>
      <c r="I305">
        <v>0</v>
      </c>
      <c r="J305">
        <v>0</v>
      </c>
      <c r="K305">
        <v>0</v>
      </c>
      <c r="L305">
        <f t="shared" si="28"/>
        <v>0</v>
      </c>
      <c r="M305">
        <f t="shared" si="29"/>
        <v>0</v>
      </c>
      <c r="N305">
        <f t="shared" si="32"/>
        <v>0</v>
      </c>
      <c r="O305">
        <f t="shared" si="33"/>
        <v>0</v>
      </c>
      <c r="P305">
        <f t="shared" si="30"/>
        <v>32</v>
      </c>
      <c r="Q305">
        <f>VLOOKUP(C305,Locs!A:C,3,0)</f>
        <v>31</v>
      </c>
      <c r="R305">
        <f>VLOOKUP(C305,Locs!A:F,6,0)</f>
        <v>2</v>
      </c>
      <c r="S305">
        <f t="shared" si="31"/>
        <v>0</v>
      </c>
      <c r="T305" t="s">
        <v>538</v>
      </c>
      <c r="U305">
        <v>32</v>
      </c>
    </row>
    <row r="306" spans="1:21" x14ac:dyDescent="0.45">
      <c r="A306">
        <v>300</v>
      </c>
      <c r="B306" t="str">
        <f t="shared" si="34"/>
        <v>task_id_602.dfy-2</v>
      </c>
      <c r="C306" t="s">
        <v>61</v>
      </c>
      <c r="D306">
        <v>2</v>
      </c>
      <c r="E306">
        <v>0</v>
      </c>
      <c r="F306">
        <v>12.0017</v>
      </c>
      <c r="G306">
        <v>1.407</v>
      </c>
      <c r="H306">
        <v>11.9808</v>
      </c>
      <c r="I306">
        <v>0</v>
      </c>
      <c r="J306">
        <v>0</v>
      </c>
      <c r="K306">
        <v>0</v>
      </c>
      <c r="L306">
        <f t="shared" si="28"/>
        <v>0</v>
      </c>
      <c r="M306">
        <f t="shared" si="29"/>
        <v>0</v>
      </c>
      <c r="N306">
        <f t="shared" si="32"/>
        <v>0</v>
      </c>
      <c r="O306">
        <f t="shared" si="33"/>
        <v>0</v>
      </c>
      <c r="P306">
        <f t="shared" si="30"/>
        <v>33</v>
      </c>
      <c r="Q306">
        <f>VLOOKUP(C306,Locs!A:C,3,0)</f>
        <v>31</v>
      </c>
      <c r="R306">
        <f>VLOOKUP(C306,Locs!A:F,6,0)</f>
        <v>2</v>
      </c>
      <c r="S306">
        <f t="shared" si="31"/>
        <v>0</v>
      </c>
      <c r="T306" t="s">
        <v>539</v>
      </c>
      <c r="U306">
        <v>33</v>
      </c>
    </row>
    <row r="307" spans="1:21" x14ac:dyDescent="0.45">
      <c r="A307">
        <v>301</v>
      </c>
      <c r="B307" t="str">
        <f t="shared" si="34"/>
        <v>task_id_602.dfy-3</v>
      </c>
      <c r="C307" t="s">
        <v>61</v>
      </c>
      <c r="D307">
        <v>3</v>
      </c>
      <c r="E307">
        <v>0</v>
      </c>
      <c r="F307">
        <v>14.667899999999999</v>
      </c>
      <c r="G307">
        <v>2.2130000000000001</v>
      </c>
      <c r="H307">
        <v>14.649699999999999</v>
      </c>
      <c r="I307">
        <v>0</v>
      </c>
      <c r="J307">
        <v>0</v>
      </c>
      <c r="K307">
        <v>0</v>
      </c>
      <c r="L307">
        <f t="shared" si="28"/>
        <v>0</v>
      </c>
      <c r="M307">
        <f t="shared" si="29"/>
        <v>0</v>
      </c>
      <c r="N307">
        <f t="shared" si="32"/>
        <v>0</v>
      </c>
      <c r="O307">
        <f t="shared" si="33"/>
        <v>0</v>
      </c>
      <c r="P307">
        <f t="shared" si="30"/>
        <v>35</v>
      </c>
      <c r="Q307">
        <f>VLOOKUP(C307,Locs!A:C,3,0)</f>
        <v>31</v>
      </c>
      <c r="R307">
        <f>VLOOKUP(C307,Locs!A:F,6,0)</f>
        <v>2</v>
      </c>
      <c r="S307">
        <f t="shared" si="31"/>
        <v>0</v>
      </c>
      <c r="T307" t="s">
        <v>540</v>
      </c>
      <c r="U307">
        <v>35</v>
      </c>
    </row>
    <row r="308" spans="1:21" x14ac:dyDescent="0.45">
      <c r="A308">
        <v>302</v>
      </c>
      <c r="B308" t="str">
        <f t="shared" si="34"/>
        <v>task_id_602.dfy-4</v>
      </c>
      <c r="C308" t="s">
        <v>61</v>
      </c>
      <c r="D308">
        <v>4</v>
      </c>
      <c r="E308">
        <v>0</v>
      </c>
      <c r="F308">
        <v>17.763300000000001</v>
      </c>
      <c r="G308">
        <v>1.2361</v>
      </c>
      <c r="H308">
        <v>17.7607</v>
      </c>
      <c r="I308">
        <v>0</v>
      </c>
      <c r="J308">
        <v>0</v>
      </c>
      <c r="K308">
        <v>0</v>
      </c>
      <c r="L308">
        <f t="shared" si="28"/>
        <v>0</v>
      </c>
      <c r="M308">
        <f t="shared" si="29"/>
        <v>0</v>
      </c>
      <c r="N308">
        <f t="shared" si="32"/>
        <v>0</v>
      </c>
      <c r="O308">
        <f t="shared" si="33"/>
        <v>0</v>
      </c>
      <c r="P308">
        <f t="shared" si="30"/>
        <v>31</v>
      </c>
      <c r="Q308">
        <f>VLOOKUP(C308,Locs!A:C,3,0)</f>
        <v>31</v>
      </c>
      <c r="R308">
        <f>VLOOKUP(C308,Locs!A:F,6,0)</f>
        <v>2</v>
      </c>
      <c r="S308">
        <f t="shared" si="31"/>
        <v>0</v>
      </c>
      <c r="T308" t="s">
        <v>994</v>
      </c>
      <c r="U308">
        <v>31</v>
      </c>
    </row>
    <row r="309" spans="1:21" x14ac:dyDescent="0.45">
      <c r="A309">
        <v>303</v>
      </c>
      <c r="B309" t="str">
        <f t="shared" si="34"/>
        <v>task_id_602.dfy-5</v>
      </c>
      <c r="C309" t="s">
        <v>61</v>
      </c>
      <c r="D309">
        <v>5</v>
      </c>
      <c r="E309">
        <v>0</v>
      </c>
      <c r="F309">
        <v>15.4194</v>
      </c>
      <c r="G309">
        <v>1.228</v>
      </c>
      <c r="H309">
        <v>15.4169</v>
      </c>
      <c r="I309">
        <v>1</v>
      </c>
      <c r="J309">
        <v>0</v>
      </c>
      <c r="K309">
        <v>0</v>
      </c>
      <c r="L309">
        <f t="shared" si="28"/>
        <v>0</v>
      </c>
      <c r="M309">
        <f t="shared" si="29"/>
        <v>0</v>
      </c>
      <c r="N309">
        <f t="shared" si="32"/>
        <v>0</v>
      </c>
      <c r="O309">
        <f t="shared" si="33"/>
        <v>0</v>
      </c>
      <c r="P309">
        <f t="shared" si="30"/>
        <v>33</v>
      </c>
      <c r="Q309">
        <f>VLOOKUP(C309,Locs!A:C,3,0)</f>
        <v>31</v>
      </c>
      <c r="R309">
        <f>VLOOKUP(C309,Locs!A:F,6,0)</f>
        <v>2</v>
      </c>
      <c r="S309">
        <f t="shared" si="31"/>
        <v>0</v>
      </c>
      <c r="T309" t="s">
        <v>995</v>
      </c>
      <c r="U309">
        <v>33</v>
      </c>
    </row>
    <row r="310" spans="1:21" x14ac:dyDescent="0.45">
      <c r="A310">
        <v>304</v>
      </c>
      <c r="B310" t="str">
        <f t="shared" si="34"/>
        <v>task_id_605.dfy-1</v>
      </c>
      <c r="C310" t="s">
        <v>62</v>
      </c>
      <c r="D310">
        <v>1</v>
      </c>
      <c r="E310">
        <v>0</v>
      </c>
      <c r="F310">
        <v>11.603400000000001</v>
      </c>
      <c r="G310">
        <v>1.2964</v>
      </c>
      <c r="H310">
        <v>11.5845</v>
      </c>
      <c r="I310">
        <v>1</v>
      </c>
      <c r="J310">
        <v>0</v>
      </c>
      <c r="K310">
        <v>0</v>
      </c>
      <c r="L310">
        <f t="shared" si="28"/>
        <v>0</v>
      </c>
      <c r="M310">
        <f t="shared" si="29"/>
        <v>0</v>
      </c>
      <c r="N310">
        <f t="shared" si="32"/>
        <v>0</v>
      </c>
      <c r="O310">
        <f t="shared" si="33"/>
        <v>0</v>
      </c>
      <c r="P310">
        <f t="shared" si="30"/>
        <v>25</v>
      </c>
      <c r="Q310">
        <f>VLOOKUP(C310,Locs!A:C,3,0)</f>
        <v>22</v>
      </c>
      <c r="R310">
        <f>VLOOKUP(C310,Locs!A:F,6,0)</f>
        <v>1</v>
      </c>
      <c r="S310">
        <f t="shared" si="31"/>
        <v>0</v>
      </c>
      <c r="T310" t="s">
        <v>541</v>
      </c>
      <c r="U310">
        <v>25</v>
      </c>
    </row>
    <row r="311" spans="1:21" x14ac:dyDescent="0.45">
      <c r="A311">
        <v>305</v>
      </c>
      <c r="B311" t="str">
        <f t="shared" si="34"/>
        <v>task_id_605.dfy-2</v>
      </c>
      <c r="C311" t="s">
        <v>62</v>
      </c>
      <c r="D311">
        <v>2</v>
      </c>
      <c r="E311">
        <v>0</v>
      </c>
      <c r="F311">
        <v>8.9811999999999994</v>
      </c>
      <c r="G311">
        <v>1.2376</v>
      </c>
      <c r="H311">
        <v>8.9786000000000001</v>
      </c>
      <c r="I311">
        <v>1</v>
      </c>
      <c r="J311">
        <v>0</v>
      </c>
      <c r="K311">
        <v>0</v>
      </c>
      <c r="L311">
        <f t="shared" si="28"/>
        <v>0</v>
      </c>
      <c r="M311">
        <f t="shared" si="29"/>
        <v>0</v>
      </c>
      <c r="N311">
        <f t="shared" si="32"/>
        <v>0</v>
      </c>
      <c r="O311">
        <f t="shared" si="33"/>
        <v>0</v>
      </c>
      <c r="P311">
        <f t="shared" si="30"/>
        <v>23</v>
      </c>
      <c r="Q311">
        <f>VLOOKUP(C311,Locs!A:C,3,0)</f>
        <v>22</v>
      </c>
      <c r="R311">
        <f>VLOOKUP(C311,Locs!A:F,6,0)</f>
        <v>1</v>
      </c>
      <c r="S311">
        <f t="shared" si="31"/>
        <v>0</v>
      </c>
      <c r="T311" t="s">
        <v>542</v>
      </c>
      <c r="U311">
        <v>23</v>
      </c>
    </row>
    <row r="312" spans="1:21" x14ac:dyDescent="0.45">
      <c r="A312">
        <v>306</v>
      </c>
      <c r="B312" t="str">
        <f t="shared" si="34"/>
        <v>task_id_605.dfy-3</v>
      </c>
      <c r="C312" t="s">
        <v>62</v>
      </c>
      <c r="D312">
        <v>3</v>
      </c>
      <c r="E312">
        <v>0</v>
      </c>
      <c r="F312">
        <v>6.8083999999999998</v>
      </c>
      <c r="G312">
        <v>1.2753000000000001</v>
      </c>
      <c r="H312">
        <v>6.8057999999999996</v>
      </c>
      <c r="I312">
        <v>0</v>
      </c>
      <c r="J312">
        <v>0</v>
      </c>
      <c r="K312">
        <v>0</v>
      </c>
      <c r="L312">
        <f t="shared" si="28"/>
        <v>0</v>
      </c>
      <c r="M312">
        <f t="shared" si="29"/>
        <v>0</v>
      </c>
      <c r="N312">
        <f t="shared" si="32"/>
        <v>0</v>
      </c>
      <c r="O312">
        <f t="shared" si="33"/>
        <v>0</v>
      </c>
      <c r="P312">
        <f t="shared" si="30"/>
        <v>23</v>
      </c>
      <c r="Q312">
        <f>VLOOKUP(C312,Locs!A:C,3,0)</f>
        <v>22</v>
      </c>
      <c r="R312">
        <f>VLOOKUP(C312,Locs!A:F,6,0)</f>
        <v>1</v>
      </c>
      <c r="S312">
        <f t="shared" si="31"/>
        <v>0</v>
      </c>
      <c r="T312" t="s">
        <v>543</v>
      </c>
      <c r="U312">
        <v>23</v>
      </c>
    </row>
    <row r="313" spans="1:21" x14ac:dyDescent="0.45">
      <c r="A313">
        <v>307</v>
      </c>
      <c r="B313" t="str">
        <f t="shared" si="34"/>
        <v>task_id_605.dfy-4</v>
      </c>
      <c r="C313" t="s">
        <v>62</v>
      </c>
      <c r="D313">
        <v>4</v>
      </c>
      <c r="E313">
        <v>0</v>
      </c>
      <c r="F313">
        <v>8.8038000000000007</v>
      </c>
      <c r="G313">
        <v>1.1836</v>
      </c>
      <c r="H313">
        <v>8.8011999999999997</v>
      </c>
      <c r="I313">
        <v>1</v>
      </c>
      <c r="J313">
        <v>0</v>
      </c>
      <c r="K313">
        <v>0</v>
      </c>
      <c r="L313">
        <f t="shared" si="28"/>
        <v>0</v>
      </c>
      <c r="M313">
        <f t="shared" si="29"/>
        <v>0</v>
      </c>
      <c r="N313">
        <f t="shared" si="32"/>
        <v>0</v>
      </c>
      <c r="O313">
        <f t="shared" si="33"/>
        <v>0</v>
      </c>
      <c r="P313">
        <f t="shared" si="30"/>
        <v>22</v>
      </c>
      <c r="Q313">
        <f>VLOOKUP(C313,Locs!A:C,3,0)</f>
        <v>22</v>
      </c>
      <c r="R313">
        <f>VLOOKUP(C313,Locs!A:F,6,0)</f>
        <v>1</v>
      </c>
      <c r="S313">
        <f t="shared" si="31"/>
        <v>0</v>
      </c>
      <c r="T313" t="s">
        <v>1081</v>
      </c>
      <c r="U313">
        <v>22</v>
      </c>
    </row>
    <row r="314" spans="1:21" x14ac:dyDescent="0.45">
      <c r="A314">
        <v>308</v>
      </c>
      <c r="B314" t="str">
        <f t="shared" si="34"/>
        <v>task_id_605.dfy-5</v>
      </c>
      <c r="C314" t="s">
        <v>62</v>
      </c>
      <c r="D314">
        <v>5</v>
      </c>
      <c r="E314">
        <v>0</v>
      </c>
      <c r="F314">
        <v>6.1516000000000002</v>
      </c>
      <c r="G314">
        <v>1.2907999999999999</v>
      </c>
      <c r="H314">
        <v>6.1425999999999998</v>
      </c>
      <c r="I314">
        <v>1</v>
      </c>
      <c r="J314">
        <v>0</v>
      </c>
      <c r="K314">
        <v>0</v>
      </c>
      <c r="L314">
        <f t="shared" si="28"/>
        <v>0</v>
      </c>
      <c r="M314">
        <f t="shared" si="29"/>
        <v>0</v>
      </c>
      <c r="N314">
        <f t="shared" si="32"/>
        <v>0</v>
      </c>
      <c r="O314">
        <f t="shared" si="33"/>
        <v>0</v>
      </c>
      <c r="P314">
        <f t="shared" si="30"/>
        <v>23</v>
      </c>
      <c r="Q314">
        <f>VLOOKUP(C314,Locs!A:C,3,0)</f>
        <v>22</v>
      </c>
      <c r="R314">
        <f>VLOOKUP(C314,Locs!A:F,6,0)</f>
        <v>1</v>
      </c>
      <c r="S314">
        <f t="shared" si="31"/>
        <v>0</v>
      </c>
      <c r="T314" t="s">
        <v>1082</v>
      </c>
      <c r="U314">
        <v>23</v>
      </c>
    </row>
    <row r="315" spans="1:21" x14ac:dyDescent="0.45">
      <c r="A315">
        <v>309</v>
      </c>
      <c r="B315" t="str">
        <f t="shared" si="34"/>
        <v>task_id_610.dfy-1</v>
      </c>
      <c r="C315" t="s">
        <v>63</v>
      </c>
      <c r="D315">
        <v>1</v>
      </c>
      <c r="E315">
        <v>0</v>
      </c>
      <c r="F315">
        <v>10.9543</v>
      </c>
      <c r="G315">
        <v>1.2376</v>
      </c>
      <c r="H315">
        <v>10.933400000000001</v>
      </c>
      <c r="I315">
        <v>1</v>
      </c>
      <c r="J315">
        <v>0</v>
      </c>
      <c r="K315">
        <v>0</v>
      </c>
      <c r="L315">
        <f t="shared" si="28"/>
        <v>0</v>
      </c>
      <c r="M315">
        <f t="shared" si="29"/>
        <v>0</v>
      </c>
      <c r="N315">
        <f t="shared" si="32"/>
        <v>0</v>
      </c>
      <c r="O315">
        <f t="shared" si="33"/>
        <v>0</v>
      </c>
      <c r="P315">
        <f t="shared" si="30"/>
        <v>30</v>
      </c>
      <c r="Q315">
        <f>VLOOKUP(C315,Locs!A:C,3,0)</f>
        <v>26</v>
      </c>
      <c r="R315">
        <f>VLOOKUP(C315,Locs!A:F,6,0)</f>
        <v>0</v>
      </c>
      <c r="S315">
        <f t="shared" si="31"/>
        <v>0</v>
      </c>
      <c r="T315" t="s">
        <v>544</v>
      </c>
      <c r="U315">
        <v>30</v>
      </c>
    </row>
    <row r="316" spans="1:21" x14ac:dyDescent="0.45">
      <c r="A316">
        <v>310</v>
      </c>
      <c r="B316" t="str">
        <f t="shared" si="34"/>
        <v>task_id_610.dfy-2</v>
      </c>
      <c r="C316" t="s">
        <v>63</v>
      </c>
      <c r="D316">
        <v>2</v>
      </c>
      <c r="E316">
        <v>0</v>
      </c>
      <c r="F316">
        <v>10.792899999999999</v>
      </c>
      <c r="G316">
        <v>1.3499000000000001</v>
      </c>
      <c r="H316">
        <v>10.7903</v>
      </c>
      <c r="I316">
        <v>1</v>
      </c>
      <c r="J316">
        <v>0</v>
      </c>
      <c r="K316">
        <v>0</v>
      </c>
      <c r="L316">
        <f t="shared" si="28"/>
        <v>0</v>
      </c>
      <c r="M316">
        <f t="shared" si="29"/>
        <v>0</v>
      </c>
      <c r="N316">
        <f t="shared" si="32"/>
        <v>0</v>
      </c>
      <c r="O316">
        <f t="shared" si="33"/>
        <v>0</v>
      </c>
      <c r="P316">
        <f t="shared" si="30"/>
        <v>29</v>
      </c>
      <c r="Q316">
        <f>VLOOKUP(C316,Locs!A:C,3,0)</f>
        <v>26</v>
      </c>
      <c r="R316">
        <f>VLOOKUP(C316,Locs!A:F,6,0)</f>
        <v>0</v>
      </c>
      <c r="S316">
        <f t="shared" si="31"/>
        <v>0</v>
      </c>
      <c r="T316" t="s">
        <v>545</v>
      </c>
      <c r="U316">
        <v>29</v>
      </c>
    </row>
    <row r="317" spans="1:21" x14ac:dyDescent="0.45">
      <c r="A317">
        <v>316</v>
      </c>
      <c r="B317" t="str">
        <f t="shared" si="34"/>
        <v>task_id_610.dfy-3</v>
      </c>
      <c r="C317" t="s">
        <v>63</v>
      </c>
      <c r="D317">
        <v>3</v>
      </c>
      <c r="E317">
        <v>0</v>
      </c>
      <c r="F317">
        <v>10.919499999999999</v>
      </c>
      <c r="G317">
        <v>1.3519000000000001</v>
      </c>
      <c r="H317">
        <v>10.916399999999999</v>
      </c>
      <c r="I317">
        <v>1</v>
      </c>
      <c r="J317">
        <v>0</v>
      </c>
      <c r="K317">
        <v>0</v>
      </c>
      <c r="L317">
        <f t="shared" si="28"/>
        <v>0</v>
      </c>
      <c r="M317">
        <f t="shared" si="29"/>
        <v>0</v>
      </c>
      <c r="N317">
        <f t="shared" si="32"/>
        <v>0</v>
      </c>
      <c r="O317">
        <f t="shared" si="33"/>
        <v>0</v>
      </c>
      <c r="P317">
        <f t="shared" si="30"/>
        <v>29</v>
      </c>
      <c r="Q317">
        <f>VLOOKUP(C317,Locs!A:C,3,0)</f>
        <v>26</v>
      </c>
      <c r="R317">
        <f>VLOOKUP(C317,Locs!A:F,6,0)</f>
        <v>0</v>
      </c>
      <c r="S317">
        <f t="shared" si="31"/>
        <v>0</v>
      </c>
      <c r="T317" t="s">
        <v>546</v>
      </c>
      <c r="U317">
        <v>29</v>
      </c>
    </row>
    <row r="318" spans="1:21" x14ac:dyDescent="0.45">
      <c r="A318">
        <v>317</v>
      </c>
      <c r="B318" t="str">
        <f t="shared" si="34"/>
        <v>task_id_610.dfy-4</v>
      </c>
      <c r="C318" t="s">
        <v>63</v>
      </c>
      <c r="D318">
        <v>4</v>
      </c>
      <c r="E318">
        <v>0</v>
      </c>
      <c r="F318">
        <v>13.6671</v>
      </c>
      <c r="G318">
        <v>1.377</v>
      </c>
      <c r="H318">
        <v>13.6622</v>
      </c>
      <c r="I318">
        <v>1</v>
      </c>
      <c r="J318">
        <v>0</v>
      </c>
      <c r="K318">
        <v>0</v>
      </c>
      <c r="L318">
        <f t="shared" si="28"/>
        <v>0</v>
      </c>
      <c r="M318">
        <f t="shared" si="29"/>
        <v>0</v>
      </c>
      <c r="N318">
        <f t="shared" si="32"/>
        <v>0</v>
      </c>
      <c r="O318">
        <f t="shared" si="33"/>
        <v>0</v>
      </c>
      <c r="P318">
        <f t="shared" si="30"/>
        <v>29</v>
      </c>
      <c r="Q318">
        <f>VLOOKUP(C318,Locs!A:C,3,0)</f>
        <v>26</v>
      </c>
      <c r="R318">
        <f>VLOOKUP(C318,Locs!A:F,6,0)</f>
        <v>0</v>
      </c>
      <c r="S318">
        <f t="shared" si="31"/>
        <v>0</v>
      </c>
      <c r="T318" t="s">
        <v>1193</v>
      </c>
      <c r="U318">
        <v>29</v>
      </c>
    </row>
    <row r="319" spans="1:21" x14ac:dyDescent="0.45">
      <c r="A319">
        <v>318</v>
      </c>
      <c r="B319" t="str">
        <f t="shared" si="34"/>
        <v>task_id_610.dfy-5</v>
      </c>
      <c r="C319" t="s">
        <v>63</v>
      </c>
      <c r="D319">
        <v>5</v>
      </c>
      <c r="E319">
        <v>0</v>
      </c>
      <c r="F319">
        <v>13.9071</v>
      </c>
      <c r="G319">
        <v>2.3256000000000001</v>
      </c>
      <c r="H319">
        <v>13.9046</v>
      </c>
      <c r="I319">
        <v>0</v>
      </c>
      <c r="J319">
        <v>0</v>
      </c>
      <c r="K319">
        <v>0</v>
      </c>
      <c r="L319">
        <f t="shared" si="28"/>
        <v>0</v>
      </c>
      <c r="M319">
        <f t="shared" si="29"/>
        <v>0</v>
      </c>
      <c r="N319">
        <f t="shared" si="32"/>
        <v>0</v>
      </c>
      <c r="O319">
        <f t="shared" si="33"/>
        <v>0</v>
      </c>
      <c r="P319">
        <f t="shared" si="30"/>
        <v>33</v>
      </c>
      <c r="Q319">
        <f>VLOOKUP(C319,Locs!A:C,3,0)</f>
        <v>26</v>
      </c>
      <c r="R319">
        <f>VLOOKUP(C319,Locs!A:F,6,0)</f>
        <v>0</v>
      </c>
      <c r="S319">
        <f t="shared" si="31"/>
        <v>0</v>
      </c>
      <c r="T319" t="s">
        <v>1194</v>
      </c>
      <c r="U319">
        <v>33</v>
      </c>
    </row>
    <row r="320" spans="1:21" x14ac:dyDescent="0.45">
      <c r="A320">
        <v>319</v>
      </c>
      <c r="B320" t="str">
        <f t="shared" si="34"/>
        <v>task_id_616.dfy-1</v>
      </c>
      <c r="C320" t="s">
        <v>64</v>
      </c>
      <c r="D320">
        <v>1</v>
      </c>
      <c r="E320">
        <v>1</v>
      </c>
      <c r="F320">
        <v>9.5091999999999999</v>
      </c>
      <c r="G320">
        <v>1.3713</v>
      </c>
      <c r="H320">
        <v>9.4975000000000005</v>
      </c>
      <c r="I320">
        <v>1</v>
      </c>
      <c r="J320">
        <v>1</v>
      </c>
      <c r="K320">
        <v>1</v>
      </c>
      <c r="L320">
        <f t="shared" si="28"/>
        <v>1</v>
      </c>
      <c r="M320">
        <f t="shared" si="29"/>
        <v>1</v>
      </c>
      <c r="N320">
        <f t="shared" si="32"/>
        <v>0.66666666666666663</v>
      </c>
      <c r="O320">
        <f t="shared" si="33"/>
        <v>1</v>
      </c>
      <c r="P320">
        <f t="shared" si="30"/>
        <v>22</v>
      </c>
      <c r="Q320">
        <f>VLOOKUP(C320,Locs!A:C,3,0)</f>
        <v>24</v>
      </c>
      <c r="R320">
        <f>VLOOKUP(C320,Locs!A:F,6,0)</f>
        <v>0</v>
      </c>
      <c r="S320">
        <f t="shared" si="31"/>
        <v>1</v>
      </c>
      <c r="T320" t="s">
        <v>547</v>
      </c>
      <c r="U320">
        <v>22</v>
      </c>
    </row>
    <row r="321" spans="1:21" x14ac:dyDescent="0.45">
      <c r="A321">
        <v>320</v>
      </c>
      <c r="B321" t="str">
        <f t="shared" si="34"/>
        <v>task_id_62.dfy-1</v>
      </c>
      <c r="C321" t="s">
        <v>65</v>
      </c>
      <c r="D321">
        <v>1</v>
      </c>
      <c r="E321">
        <v>0</v>
      </c>
      <c r="F321">
        <v>13.1412</v>
      </c>
      <c r="G321">
        <v>1.3895</v>
      </c>
      <c r="H321">
        <v>13.121700000000001</v>
      </c>
      <c r="I321">
        <v>1</v>
      </c>
      <c r="J321">
        <v>0</v>
      </c>
      <c r="K321">
        <v>0</v>
      </c>
      <c r="L321">
        <f t="shared" si="28"/>
        <v>0</v>
      </c>
      <c r="M321">
        <f t="shared" si="29"/>
        <v>0</v>
      </c>
      <c r="N321">
        <f t="shared" si="32"/>
        <v>0</v>
      </c>
      <c r="O321">
        <f t="shared" si="33"/>
        <v>0</v>
      </c>
      <c r="P321">
        <f t="shared" si="30"/>
        <v>27</v>
      </c>
      <c r="Q321">
        <f>VLOOKUP(C321,Locs!A:C,3,0)</f>
        <v>30</v>
      </c>
      <c r="R321">
        <f>VLOOKUP(C321,Locs!A:F,6,0)</f>
        <v>3</v>
      </c>
      <c r="S321">
        <f t="shared" si="31"/>
        <v>0</v>
      </c>
      <c r="T321" t="s">
        <v>550</v>
      </c>
      <c r="U321">
        <v>22</v>
      </c>
    </row>
    <row r="322" spans="1:21" x14ac:dyDescent="0.45">
      <c r="A322">
        <v>321</v>
      </c>
      <c r="B322" t="str">
        <f t="shared" si="34"/>
        <v>task_id_62.dfy-2</v>
      </c>
      <c r="C322" t="s">
        <v>65</v>
      </c>
      <c r="D322">
        <v>2</v>
      </c>
      <c r="E322">
        <v>0</v>
      </c>
      <c r="F322">
        <v>9.7418999999999993</v>
      </c>
      <c r="G322">
        <v>1.2918000000000001</v>
      </c>
      <c r="H322">
        <v>9.7383000000000006</v>
      </c>
      <c r="I322">
        <v>1</v>
      </c>
      <c r="J322">
        <v>0</v>
      </c>
      <c r="K322">
        <v>0</v>
      </c>
      <c r="L322">
        <f t="shared" ref="L322:L336" si="35">COUNTIFS(C:C,C322,E:E,1)</f>
        <v>0</v>
      </c>
      <c r="M322">
        <f t="shared" ref="M322:M336" si="36">_xlfn.MINIFS(D:D,C:C,C322,E:E,1)</f>
        <v>0</v>
      </c>
      <c r="N322">
        <f t="shared" si="32"/>
        <v>0</v>
      </c>
      <c r="O322">
        <f t="shared" si="33"/>
        <v>0</v>
      </c>
      <c r="P322">
        <f t="shared" ref="P322:P336" si="37">VLOOKUP(LEFT(C322,LEN(C322)-4)&amp;"_"&amp;D322&amp;"_llm.dfy",T:U,2,0)</f>
        <v>25</v>
      </c>
      <c r="Q322">
        <f>VLOOKUP(C322,Locs!A:C,3,0)</f>
        <v>30</v>
      </c>
      <c r="R322">
        <f>VLOOKUP(C322,Locs!A:F,6,0)</f>
        <v>3</v>
      </c>
      <c r="S322">
        <f t="shared" ref="S322:S336" si="38">_xlfn.MINIFS(D:D,C:C,C322,E:E,1)</f>
        <v>0</v>
      </c>
      <c r="T322" t="s">
        <v>553</v>
      </c>
      <c r="U322">
        <v>21</v>
      </c>
    </row>
    <row r="323" spans="1:21" x14ac:dyDescent="0.45">
      <c r="A323">
        <v>322</v>
      </c>
      <c r="B323" t="str">
        <f t="shared" si="34"/>
        <v>task_id_62.dfy-3</v>
      </c>
      <c r="C323" t="s">
        <v>65</v>
      </c>
      <c r="D323">
        <v>3</v>
      </c>
      <c r="E323">
        <v>0</v>
      </c>
      <c r="F323">
        <v>10.016299999999999</v>
      </c>
      <c r="G323">
        <v>1.3431</v>
      </c>
      <c r="H323">
        <v>10.013999999999999</v>
      </c>
      <c r="I323">
        <v>1</v>
      </c>
      <c r="J323">
        <v>0</v>
      </c>
      <c r="K323">
        <v>0</v>
      </c>
      <c r="L323">
        <f t="shared" si="35"/>
        <v>0</v>
      </c>
      <c r="M323">
        <f t="shared" si="36"/>
        <v>0</v>
      </c>
      <c r="N323">
        <f t="shared" ref="N323:N336" si="39">CHOOSE(L323+1,0,2/3,1,1)</f>
        <v>0</v>
      </c>
      <c r="O323">
        <f t="shared" ref="O323:O336" si="40">IF(L323&gt;0,1,0)</f>
        <v>0</v>
      </c>
      <c r="P323">
        <f t="shared" si="37"/>
        <v>25</v>
      </c>
      <c r="Q323">
        <f>VLOOKUP(C323,Locs!A:C,3,0)</f>
        <v>30</v>
      </c>
      <c r="R323">
        <f>VLOOKUP(C323,Locs!A:F,6,0)</f>
        <v>3</v>
      </c>
      <c r="S323">
        <f t="shared" si="38"/>
        <v>0</v>
      </c>
      <c r="T323" t="s">
        <v>554</v>
      </c>
      <c r="U323">
        <v>21</v>
      </c>
    </row>
    <row r="324" spans="1:21" x14ac:dyDescent="0.45">
      <c r="A324">
        <v>323</v>
      </c>
      <c r="B324" t="str">
        <f t="shared" si="34"/>
        <v>task_id_62.dfy-4</v>
      </c>
      <c r="C324" t="s">
        <v>65</v>
      </c>
      <c r="D324">
        <v>4</v>
      </c>
      <c r="E324">
        <v>0</v>
      </c>
      <c r="F324">
        <v>6.2016999999999998</v>
      </c>
      <c r="G324">
        <v>1.3965000000000001</v>
      </c>
      <c r="H324">
        <v>6.1984000000000004</v>
      </c>
      <c r="I324">
        <v>1</v>
      </c>
      <c r="J324">
        <v>0</v>
      </c>
      <c r="K324">
        <v>0</v>
      </c>
      <c r="L324">
        <f t="shared" si="35"/>
        <v>0</v>
      </c>
      <c r="M324">
        <f t="shared" si="36"/>
        <v>0</v>
      </c>
      <c r="N324">
        <f t="shared" si="39"/>
        <v>0</v>
      </c>
      <c r="O324">
        <f t="shared" si="40"/>
        <v>0</v>
      </c>
      <c r="P324">
        <f t="shared" si="37"/>
        <v>25</v>
      </c>
      <c r="Q324">
        <f>VLOOKUP(C324,Locs!A:C,3,0)</f>
        <v>30</v>
      </c>
      <c r="R324">
        <f>VLOOKUP(C324,Locs!A:F,6,0)</f>
        <v>3</v>
      </c>
      <c r="S324">
        <f t="shared" si="38"/>
        <v>0</v>
      </c>
      <c r="T324" t="s">
        <v>556</v>
      </c>
      <c r="U324">
        <v>28</v>
      </c>
    </row>
    <row r="325" spans="1:21" x14ac:dyDescent="0.45">
      <c r="A325">
        <v>324</v>
      </c>
      <c r="B325" t="str">
        <f t="shared" si="34"/>
        <v>task_id_62.dfy-5</v>
      </c>
      <c r="C325" t="s">
        <v>65</v>
      </c>
      <c r="D325">
        <v>5</v>
      </c>
      <c r="E325">
        <v>-1</v>
      </c>
      <c r="F325">
        <v>8.8651</v>
      </c>
      <c r="G325">
        <v>0.63070000000000004</v>
      </c>
      <c r="H325">
        <v>8.8618000000000006</v>
      </c>
      <c r="I325">
        <v>-1</v>
      </c>
      <c r="J325">
        <v>-1</v>
      </c>
      <c r="K325">
        <v>-1</v>
      </c>
      <c r="L325">
        <f t="shared" si="35"/>
        <v>0</v>
      </c>
      <c r="M325">
        <f t="shared" si="36"/>
        <v>0</v>
      </c>
      <c r="N325">
        <f t="shared" si="39"/>
        <v>0</v>
      </c>
      <c r="O325">
        <f t="shared" si="40"/>
        <v>0</v>
      </c>
      <c r="P325">
        <f t="shared" si="37"/>
        <v>31</v>
      </c>
      <c r="Q325">
        <f>VLOOKUP(C325,Locs!A:C,3,0)</f>
        <v>30</v>
      </c>
      <c r="R325">
        <f>VLOOKUP(C325,Locs!A:F,6,0)</f>
        <v>3</v>
      </c>
      <c r="S325">
        <f t="shared" si="38"/>
        <v>0</v>
      </c>
      <c r="T325" t="s">
        <v>557</v>
      </c>
      <c r="U325">
        <v>31</v>
      </c>
    </row>
    <row r="326" spans="1:21" x14ac:dyDescent="0.45">
      <c r="A326">
        <v>325</v>
      </c>
      <c r="B326" t="str">
        <f t="shared" si="34"/>
        <v>task_id_623.dfy-1</v>
      </c>
      <c r="C326" t="s">
        <v>66</v>
      </c>
      <c r="D326">
        <v>1</v>
      </c>
      <c r="E326">
        <v>1</v>
      </c>
      <c r="F326">
        <v>6.9435000000000002</v>
      </c>
      <c r="G326">
        <v>2.2265999999999999</v>
      </c>
      <c r="H326">
        <v>6.9238</v>
      </c>
      <c r="I326">
        <v>1</v>
      </c>
      <c r="J326">
        <v>1</v>
      </c>
      <c r="K326">
        <v>1</v>
      </c>
      <c r="L326">
        <f t="shared" si="35"/>
        <v>1</v>
      </c>
      <c r="M326">
        <f t="shared" si="36"/>
        <v>1</v>
      </c>
      <c r="N326">
        <f t="shared" si="39"/>
        <v>0.66666666666666663</v>
      </c>
      <c r="O326">
        <f t="shared" si="40"/>
        <v>1</v>
      </c>
      <c r="P326">
        <f t="shared" si="37"/>
        <v>22</v>
      </c>
      <c r="Q326">
        <f>VLOOKUP(C326,Locs!A:C,3,0)</f>
        <v>25</v>
      </c>
      <c r="R326">
        <f>VLOOKUP(C326,Locs!A:F,6,0)</f>
        <v>0</v>
      </c>
      <c r="S326">
        <f t="shared" si="38"/>
        <v>1</v>
      </c>
      <c r="T326" t="s">
        <v>558</v>
      </c>
      <c r="U326">
        <v>28</v>
      </c>
    </row>
    <row r="327" spans="1:21" x14ac:dyDescent="0.45">
      <c r="A327">
        <v>326</v>
      </c>
      <c r="B327" t="str">
        <f t="shared" ref="B327:B390" si="41">C327&amp;"-"&amp;D327</f>
        <v>task_id_624.dfy-1</v>
      </c>
      <c r="C327" t="s">
        <v>67</v>
      </c>
      <c r="D327">
        <v>1</v>
      </c>
      <c r="E327">
        <v>-1</v>
      </c>
      <c r="F327">
        <v>7.4763000000000002</v>
      </c>
      <c r="G327">
        <v>0.61350000000000005</v>
      </c>
      <c r="H327">
        <v>7.4519000000000002</v>
      </c>
      <c r="I327">
        <v>-1</v>
      </c>
      <c r="J327">
        <v>-1</v>
      </c>
      <c r="K327">
        <v>-1</v>
      </c>
      <c r="L327">
        <f t="shared" si="35"/>
        <v>1</v>
      </c>
      <c r="M327">
        <f t="shared" si="36"/>
        <v>2</v>
      </c>
      <c r="N327">
        <f t="shared" si="39"/>
        <v>0.66666666666666663</v>
      </c>
      <c r="O327">
        <f t="shared" si="40"/>
        <v>1</v>
      </c>
      <c r="P327">
        <f t="shared" si="37"/>
        <v>21</v>
      </c>
      <c r="Q327">
        <f>VLOOKUP(C327,Locs!A:C,3,0)</f>
        <v>22</v>
      </c>
      <c r="R327">
        <f>VLOOKUP(C327,Locs!A:F,6,0)</f>
        <v>0</v>
      </c>
      <c r="S327">
        <f t="shared" si="38"/>
        <v>2</v>
      </c>
      <c r="T327" t="s">
        <v>739</v>
      </c>
      <c r="U327">
        <v>29</v>
      </c>
    </row>
    <row r="328" spans="1:21" x14ac:dyDescent="0.45">
      <c r="A328">
        <v>327</v>
      </c>
      <c r="B328" t="str">
        <f t="shared" si="41"/>
        <v>task_id_624.dfy-2</v>
      </c>
      <c r="C328" t="s">
        <v>67</v>
      </c>
      <c r="D328">
        <v>2</v>
      </c>
      <c r="E328">
        <v>1</v>
      </c>
      <c r="F328">
        <v>9.3431999999999995</v>
      </c>
      <c r="G328">
        <v>2.2292999999999998</v>
      </c>
      <c r="H328">
        <v>9.3397000000000006</v>
      </c>
      <c r="I328">
        <v>1</v>
      </c>
      <c r="J328">
        <v>1</v>
      </c>
      <c r="K328">
        <v>1</v>
      </c>
      <c r="L328">
        <f t="shared" si="35"/>
        <v>1</v>
      </c>
      <c r="M328">
        <f t="shared" si="36"/>
        <v>2</v>
      </c>
      <c r="N328">
        <f t="shared" si="39"/>
        <v>0.66666666666666663</v>
      </c>
      <c r="O328">
        <f t="shared" si="40"/>
        <v>1</v>
      </c>
      <c r="P328">
        <f t="shared" si="37"/>
        <v>21</v>
      </c>
      <c r="Q328">
        <f>VLOOKUP(C328,Locs!A:C,3,0)</f>
        <v>22</v>
      </c>
      <c r="R328">
        <f>VLOOKUP(C328,Locs!A:F,6,0)</f>
        <v>0</v>
      </c>
      <c r="S328">
        <f t="shared" si="38"/>
        <v>2</v>
      </c>
      <c r="T328" t="s">
        <v>740</v>
      </c>
      <c r="U328">
        <v>29</v>
      </c>
    </row>
    <row r="329" spans="1:21" x14ac:dyDescent="0.45">
      <c r="A329">
        <v>328</v>
      </c>
      <c r="B329" t="str">
        <f t="shared" si="41"/>
        <v>task_id_627.dfy-1</v>
      </c>
      <c r="C329" t="s">
        <v>68</v>
      </c>
      <c r="D329">
        <v>1</v>
      </c>
      <c r="E329">
        <v>-1</v>
      </c>
      <c r="F329">
        <v>9.7452000000000005</v>
      </c>
      <c r="G329">
        <v>0.57669999999999999</v>
      </c>
      <c r="H329">
        <v>9.7188999999999997</v>
      </c>
      <c r="I329">
        <v>-1</v>
      </c>
      <c r="J329">
        <v>-1</v>
      </c>
      <c r="K329">
        <v>-1</v>
      </c>
      <c r="L329">
        <f t="shared" si="35"/>
        <v>0</v>
      </c>
      <c r="M329">
        <f t="shared" si="36"/>
        <v>0</v>
      </c>
      <c r="N329">
        <f t="shared" si="39"/>
        <v>0</v>
      </c>
      <c r="O329">
        <f t="shared" si="40"/>
        <v>0</v>
      </c>
      <c r="P329">
        <f t="shared" si="37"/>
        <v>28</v>
      </c>
      <c r="Q329">
        <f>VLOOKUP(C329,Locs!A:C,3,0)</f>
        <v>36</v>
      </c>
      <c r="R329">
        <f>VLOOKUP(C329,Locs!A:F,6,0)</f>
        <v>6</v>
      </c>
      <c r="S329">
        <f t="shared" si="38"/>
        <v>0</v>
      </c>
      <c r="T329" t="s">
        <v>559</v>
      </c>
      <c r="U329">
        <v>37</v>
      </c>
    </row>
    <row r="330" spans="1:21" x14ac:dyDescent="0.45">
      <c r="A330">
        <v>329</v>
      </c>
      <c r="B330" t="str">
        <f t="shared" si="41"/>
        <v>task_id_627.dfy-2</v>
      </c>
      <c r="C330" t="s">
        <v>68</v>
      </c>
      <c r="D330">
        <v>2</v>
      </c>
      <c r="E330">
        <v>-1</v>
      </c>
      <c r="F330">
        <v>12.2697</v>
      </c>
      <c r="G330">
        <v>0.41499999999999998</v>
      </c>
      <c r="H330">
        <v>12.262</v>
      </c>
      <c r="I330">
        <v>-1</v>
      </c>
      <c r="J330">
        <v>-1</v>
      </c>
      <c r="K330">
        <v>-1</v>
      </c>
      <c r="L330">
        <f t="shared" si="35"/>
        <v>0</v>
      </c>
      <c r="M330">
        <f t="shared" si="36"/>
        <v>0</v>
      </c>
      <c r="N330">
        <f t="shared" si="39"/>
        <v>0</v>
      </c>
      <c r="O330">
        <f t="shared" si="40"/>
        <v>0</v>
      </c>
      <c r="P330">
        <f t="shared" si="37"/>
        <v>31</v>
      </c>
      <c r="Q330">
        <f>VLOOKUP(C330,Locs!A:C,3,0)</f>
        <v>36</v>
      </c>
      <c r="R330">
        <f>VLOOKUP(C330,Locs!A:F,6,0)</f>
        <v>6</v>
      </c>
      <c r="S330">
        <f t="shared" si="38"/>
        <v>0</v>
      </c>
      <c r="T330" t="s">
        <v>560</v>
      </c>
      <c r="U330">
        <v>36</v>
      </c>
    </row>
    <row r="331" spans="1:21" x14ac:dyDescent="0.45">
      <c r="A331">
        <v>330</v>
      </c>
      <c r="B331" t="str">
        <f t="shared" si="41"/>
        <v>task_id_627.dfy-3</v>
      </c>
      <c r="C331" t="s">
        <v>68</v>
      </c>
      <c r="D331">
        <v>3</v>
      </c>
      <c r="E331">
        <v>0</v>
      </c>
      <c r="F331">
        <v>8.6351999999999993</v>
      </c>
      <c r="G331">
        <v>1.2869999999999999</v>
      </c>
      <c r="H331">
        <v>8.6315000000000008</v>
      </c>
      <c r="I331">
        <v>1</v>
      </c>
      <c r="J331">
        <v>0</v>
      </c>
      <c r="K331">
        <v>0</v>
      </c>
      <c r="L331">
        <f t="shared" si="35"/>
        <v>0</v>
      </c>
      <c r="M331">
        <f t="shared" si="36"/>
        <v>0</v>
      </c>
      <c r="N331">
        <f t="shared" si="39"/>
        <v>0</v>
      </c>
      <c r="O331">
        <f t="shared" si="40"/>
        <v>0</v>
      </c>
      <c r="P331">
        <f t="shared" si="37"/>
        <v>28</v>
      </c>
      <c r="Q331">
        <f>VLOOKUP(C331,Locs!A:C,3,0)</f>
        <v>36</v>
      </c>
      <c r="R331">
        <f>VLOOKUP(C331,Locs!A:F,6,0)</f>
        <v>6</v>
      </c>
      <c r="S331">
        <f t="shared" si="38"/>
        <v>0</v>
      </c>
      <c r="T331" t="s">
        <v>561</v>
      </c>
      <c r="U331">
        <v>36</v>
      </c>
    </row>
    <row r="332" spans="1:21" s="1" customFormat="1" x14ac:dyDescent="0.45">
      <c r="A332"/>
      <c r="B332" t="str">
        <f t="shared" si="41"/>
        <v>task_id_627.dfy-4</v>
      </c>
      <c r="C332" t="s">
        <v>68</v>
      </c>
      <c r="D332">
        <v>4</v>
      </c>
      <c r="E332">
        <v>-1</v>
      </c>
      <c r="F332">
        <v>10.010400000000001</v>
      </c>
      <c r="G332">
        <v>0.39419999999999999</v>
      </c>
      <c r="H332">
        <v>10.007899999999999</v>
      </c>
      <c r="I332">
        <v>-1</v>
      </c>
      <c r="J332">
        <v>-1</v>
      </c>
      <c r="K332">
        <v>-1</v>
      </c>
      <c r="L332">
        <f t="shared" si="35"/>
        <v>0</v>
      </c>
      <c r="M332">
        <f t="shared" si="36"/>
        <v>0</v>
      </c>
      <c r="N332">
        <f t="shared" si="39"/>
        <v>0</v>
      </c>
      <c r="O332">
        <f t="shared" si="40"/>
        <v>0</v>
      </c>
      <c r="P332">
        <f t="shared" si="37"/>
        <v>29</v>
      </c>
      <c r="Q332">
        <f>VLOOKUP(C332,Locs!A:C,3,0)</f>
        <v>36</v>
      </c>
      <c r="R332">
        <f>VLOOKUP(C332,Locs!A:F,6,0)</f>
        <v>6</v>
      </c>
      <c r="S332">
        <f t="shared" si="38"/>
        <v>0</v>
      </c>
      <c r="T332" t="s">
        <v>856</v>
      </c>
      <c r="U332">
        <v>37</v>
      </c>
    </row>
    <row r="333" spans="1:21" x14ac:dyDescent="0.45">
      <c r="B333" t="str">
        <f t="shared" si="41"/>
        <v>task_id_627.dfy-5</v>
      </c>
      <c r="C333" t="s">
        <v>68</v>
      </c>
      <c r="D333">
        <v>5</v>
      </c>
      <c r="E333">
        <v>-1</v>
      </c>
      <c r="F333">
        <v>7.5349000000000004</v>
      </c>
      <c r="G333">
        <v>0.58340000000000003</v>
      </c>
      <c r="H333">
        <v>7.5267999999999997</v>
      </c>
      <c r="I333">
        <v>-1</v>
      </c>
      <c r="J333">
        <v>-1</v>
      </c>
      <c r="K333">
        <v>-1</v>
      </c>
      <c r="L333">
        <f t="shared" si="35"/>
        <v>0</v>
      </c>
      <c r="M333">
        <f t="shared" si="36"/>
        <v>0</v>
      </c>
      <c r="N333">
        <f t="shared" si="39"/>
        <v>0</v>
      </c>
      <c r="O333">
        <f t="shared" si="40"/>
        <v>0</v>
      </c>
      <c r="P333">
        <f t="shared" si="37"/>
        <v>29</v>
      </c>
      <c r="Q333">
        <f>VLOOKUP(C333,Locs!A:C,3,0)</f>
        <v>36</v>
      </c>
      <c r="R333">
        <f>VLOOKUP(C333,Locs!A:F,6,0)</f>
        <v>6</v>
      </c>
      <c r="S333">
        <f t="shared" si="38"/>
        <v>0</v>
      </c>
      <c r="T333" t="s">
        <v>857</v>
      </c>
      <c r="U333">
        <v>36</v>
      </c>
    </row>
    <row r="334" spans="1:21" x14ac:dyDescent="0.45">
      <c r="B334" t="str">
        <f t="shared" si="41"/>
        <v>task_id_629.dfy-1</v>
      </c>
      <c r="C334" t="s">
        <v>69</v>
      </c>
      <c r="D334">
        <v>1</v>
      </c>
      <c r="E334">
        <v>0</v>
      </c>
      <c r="F334">
        <v>19.374099999999999</v>
      </c>
      <c r="G334">
        <v>2.3824999999999998</v>
      </c>
      <c r="H334">
        <v>19.355599999999999</v>
      </c>
      <c r="I334">
        <v>0</v>
      </c>
      <c r="J334">
        <v>0</v>
      </c>
      <c r="K334">
        <v>0</v>
      </c>
      <c r="L334">
        <f t="shared" si="35"/>
        <v>0</v>
      </c>
      <c r="M334">
        <f t="shared" si="36"/>
        <v>0</v>
      </c>
      <c r="N334">
        <f t="shared" si="39"/>
        <v>0</v>
      </c>
      <c r="O334">
        <f t="shared" si="40"/>
        <v>0</v>
      </c>
      <c r="P334">
        <f t="shared" si="37"/>
        <v>37</v>
      </c>
      <c r="Q334">
        <f>VLOOKUP(C334,Locs!A:C,3,0)</f>
        <v>49</v>
      </c>
      <c r="R334">
        <f>VLOOKUP(C334,Locs!A:F,6,0)</f>
        <v>2</v>
      </c>
      <c r="S334">
        <f t="shared" si="38"/>
        <v>0</v>
      </c>
      <c r="T334" t="s">
        <v>562</v>
      </c>
      <c r="U334">
        <v>27</v>
      </c>
    </row>
    <row r="335" spans="1:21" x14ac:dyDescent="0.45">
      <c r="B335" t="str">
        <f t="shared" si="41"/>
        <v>task_id_629.dfy-2</v>
      </c>
      <c r="C335" t="s">
        <v>69</v>
      </c>
      <c r="D335">
        <v>2</v>
      </c>
      <c r="E335">
        <v>0</v>
      </c>
      <c r="F335">
        <v>18.539000000000001</v>
      </c>
      <c r="G335">
        <v>2.3386999999999998</v>
      </c>
      <c r="H335">
        <v>18.5364</v>
      </c>
      <c r="I335">
        <v>0</v>
      </c>
      <c r="J335">
        <v>0</v>
      </c>
      <c r="K335">
        <v>0</v>
      </c>
      <c r="L335">
        <f t="shared" si="35"/>
        <v>0</v>
      </c>
      <c r="M335">
        <f t="shared" si="36"/>
        <v>0</v>
      </c>
      <c r="N335">
        <f t="shared" si="39"/>
        <v>0</v>
      </c>
      <c r="O335">
        <f t="shared" si="40"/>
        <v>0</v>
      </c>
      <c r="P335">
        <f t="shared" si="37"/>
        <v>36</v>
      </c>
      <c r="Q335">
        <f>VLOOKUP(C335,Locs!A:C,3,0)</f>
        <v>49</v>
      </c>
      <c r="R335">
        <f>VLOOKUP(C335,Locs!A:F,6,0)</f>
        <v>2</v>
      </c>
      <c r="S335">
        <f t="shared" si="38"/>
        <v>0</v>
      </c>
      <c r="T335" t="s">
        <v>563</v>
      </c>
      <c r="U335">
        <v>25</v>
      </c>
    </row>
    <row r="336" spans="1:21" x14ac:dyDescent="0.45">
      <c r="B336" t="str">
        <f t="shared" si="41"/>
        <v>task_id_629.dfy-3</v>
      </c>
      <c r="C336" t="s">
        <v>69</v>
      </c>
      <c r="D336">
        <v>3</v>
      </c>
      <c r="E336">
        <v>-1</v>
      </c>
      <c r="F336">
        <v>20.854399999999998</v>
      </c>
      <c r="G336">
        <v>0.65669999999999995</v>
      </c>
      <c r="H336">
        <v>20.851099999999999</v>
      </c>
      <c r="I336">
        <v>-1</v>
      </c>
      <c r="J336">
        <v>-1</v>
      </c>
      <c r="K336">
        <v>-1</v>
      </c>
      <c r="L336">
        <f t="shared" si="35"/>
        <v>0</v>
      </c>
      <c r="M336">
        <f t="shared" si="36"/>
        <v>0</v>
      </c>
      <c r="N336">
        <f t="shared" si="39"/>
        <v>0</v>
      </c>
      <c r="O336">
        <f t="shared" si="40"/>
        <v>0</v>
      </c>
      <c r="P336">
        <f t="shared" si="37"/>
        <v>36</v>
      </c>
      <c r="Q336">
        <f>VLOOKUP(C336,Locs!A:C,3,0)</f>
        <v>49</v>
      </c>
      <c r="R336">
        <f>VLOOKUP(C336,Locs!A:F,6,0)</f>
        <v>2</v>
      </c>
      <c r="S336">
        <f t="shared" si="38"/>
        <v>0</v>
      </c>
      <c r="T336" t="s">
        <v>564</v>
      </c>
      <c r="U336">
        <v>25</v>
      </c>
    </row>
    <row r="337" spans="2:21" x14ac:dyDescent="0.45">
      <c r="B337" t="str">
        <f t="shared" si="41"/>
        <v>task_id_629.dfy-4</v>
      </c>
      <c r="C337" t="s">
        <v>69</v>
      </c>
      <c r="D337">
        <v>4</v>
      </c>
      <c r="E337">
        <v>-1</v>
      </c>
      <c r="F337">
        <v>15.570600000000001</v>
      </c>
      <c r="G337">
        <v>0.64510000000000001</v>
      </c>
      <c r="H337">
        <v>15.567399999999999</v>
      </c>
      <c r="I337">
        <v>-1</v>
      </c>
      <c r="J337">
        <v>-1</v>
      </c>
      <c r="K337">
        <v>-1</v>
      </c>
      <c r="L337">
        <f t="shared" ref="L337:L400" si="42">COUNTIFS(C:C,C337,E:E,1)</f>
        <v>0</v>
      </c>
      <c r="M337">
        <f t="shared" ref="M337:M400" si="43">_xlfn.MINIFS(D:D,C:C,C337,E:E,1)</f>
        <v>0</v>
      </c>
      <c r="N337">
        <f t="shared" ref="N337:N400" si="44">CHOOSE(L337+1,0,2/3,1,1)</f>
        <v>0</v>
      </c>
      <c r="O337">
        <f t="shared" ref="O337:O400" si="45">IF(L337&gt;0,1,0)</f>
        <v>0</v>
      </c>
      <c r="P337">
        <f t="shared" ref="P337:P400" si="46">VLOOKUP(LEFT(C337,LEN(C337)-4)&amp;"_"&amp;D337&amp;"_llm.dfy",T:U,2,0)</f>
        <v>37</v>
      </c>
      <c r="Q337">
        <f>VLOOKUP(C337,Locs!A:C,3,0)</f>
        <v>49</v>
      </c>
      <c r="R337">
        <f>VLOOKUP(C337,Locs!A:F,6,0)</f>
        <v>2</v>
      </c>
      <c r="S337">
        <f t="shared" ref="S337:S400" si="47">_xlfn.MINIFS(D:D,C:C,C337,E:E,1)</f>
        <v>0</v>
      </c>
      <c r="T337" t="s">
        <v>1003</v>
      </c>
      <c r="U337">
        <v>25</v>
      </c>
    </row>
    <row r="338" spans="2:21" x14ac:dyDescent="0.45">
      <c r="B338" t="str">
        <f t="shared" si="41"/>
        <v>task_id_629.dfy-5</v>
      </c>
      <c r="C338" t="s">
        <v>69</v>
      </c>
      <c r="D338">
        <v>5</v>
      </c>
      <c r="E338">
        <v>-1</v>
      </c>
      <c r="F338">
        <v>10.8483</v>
      </c>
      <c r="G338">
        <v>0.6401</v>
      </c>
      <c r="H338">
        <v>10.84</v>
      </c>
      <c r="I338">
        <v>-1</v>
      </c>
      <c r="J338">
        <v>-1</v>
      </c>
      <c r="K338">
        <v>-1</v>
      </c>
      <c r="L338">
        <f t="shared" si="42"/>
        <v>0</v>
      </c>
      <c r="M338">
        <f t="shared" si="43"/>
        <v>0</v>
      </c>
      <c r="N338">
        <f t="shared" si="44"/>
        <v>0</v>
      </c>
      <c r="O338">
        <f t="shared" si="45"/>
        <v>0</v>
      </c>
      <c r="P338">
        <f t="shared" si="46"/>
        <v>36</v>
      </c>
      <c r="Q338">
        <f>VLOOKUP(C338,Locs!A:C,3,0)</f>
        <v>49</v>
      </c>
      <c r="R338">
        <f>VLOOKUP(C338,Locs!A:F,6,0)</f>
        <v>2</v>
      </c>
      <c r="S338">
        <f t="shared" si="47"/>
        <v>0</v>
      </c>
      <c r="T338" t="s">
        <v>1004</v>
      </c>
      <c r="U338">
        <v>31</v>
      </c>
    </row>
    <row r="339" spans="2:21" x14ac:dyDescent="0.45">
      <c r="B339" t="str">
        <f t="shared" si="41"/>
        <v>task_id_632.dfy-1</v>
      </c>
      <c r="C339" t="s">
        <v>70</v>
      </c>
      <c r="D339">
        <v>1</v>
      </c>
      <c r="E339">
        <v>-1</v>
      </c>
      <c r="F339">
        <v>13.5495</v>
      </c>
      <c r="G339">
        <v>0.62180000000000002</v>
      </c>
      <c r="H339">
        <v>13.523</v>
      </c>
      <c r="I339">
        <v>-1</v>
      </c>
      <c r="J339">
        <v>-1</v>
      </c>
      <c r="K339">
        <v>-1</v>
      </c>
      <c r="L339">
        <f t="shared" si="42"/>
        <v>0</v>
      </c>
      <c r="M339">
        <f t="shared" si="43"/>
        <v>0</v>
      </c>
      <c r="N339">
        <f t="shared" si="44"/>
        <v>0</v>
      </c>
      <c r="O339">
        <f t="shared" si="45"/>
        <v>0</v>
      </c>
      <c r="P339">
        <f t="shared" si="46"/>
        <v>29</v>
      </c>
      <c r="Q339">
        <f>VLOOKUP(C339,Locs!A:C,3,0)</f>
        <v>48</v>
      </c>
      <c r="R339">
        <f>VLOOKUP(C339,Locs!A:F,6,0)</f>
        <v>2</v>
      </c>
      <c r="S339">
        <f t="shared" si="47"/>
        <v>0</v>
      </c>
      <c r="T339" t="s">
        <v>565</v>
      </c>
      <c r="U339">
        <v>29</v>
      </c>
    </row>
    <row r="340" spans="2:21" x14ac:dyDescent="0.45">
      <c r="B340" t="str">
        <f t="shared" si="41"/>
        <v>task_id_632.dfy-2</v>
      </c>
      <c r="C340" t="s">
        <v>70</v>
      </c>
      <c r="D340">
        <v>2</v>
      </c>
      <c r="E340">
        <v>-1</v>
      </c>
      <c r="F340">
        <v>10.0909</v>
      </c>
      <c r="G340">
        <v>0.6129</v>
      </c>
      <c r="H340">
        <v>10.0877</v>
      </c>
      <c r="I340">
        <v>-1</v>
      </c>
      <c r="J340">
        <v>-1</v>
      </c>
      <c r="K340">
        <v>-1</v>
      </c>
      <c r="L340">
        <f t="shared" si="42"/>
        <v>0</v>
      </c>
      <c r="M340">
        <f t="shared" si="43"/>
        <v>0</v>
      </c>
      <c r="N340">
        <f t="shared" si="44"/>
        <v>0</v>
      </c>
      <c r="O340">
        <f t="shared" si="45"/>
        <v>0</v>
      </c>
      <c r="P340">
        <f t="shared" si="46"/>
        <v>32</v>
      </c>
      <c r="Q340">
        <f>VLOOKUP(C340,Locs!A:C,3,0)</f>
        <v>48</v>
      </c>
      <c r="R340">
        <f>VLOOKUP(C340,Locs!A:F,6,0)</f>
        <v>2</v>
      </c>
      <c r="S340">
        <f t="shared" si="47"/>
        <v>0</v>
      </c>
      <c r="T340" t="s">
        <v>566</v>
      </c>
      <c r="U340">
        <v>32</v>
      </c>
    </row>
    <row r="341" spans="2:21" x14ac:dyDescent="0.45">
      <c r="B341" t="str">
        <f t="shared" si="41"/>
        <v>task_id_632.dfy-3</v>
      </c>
      <c r="C341" t="s">
        <v>70</v>
      </c>
      <c r="D341">
        <v>3</v>
      </c>
      <c r="E341">
        <v>-1</v>
      </c>
      <c r="F341">
        <v>16.835599999999999</v>
      </c>
      <c r="G341">
        <v>0.61370000000000002</v>
      </c>
      <c r="H341">
        <v>16.828700000000001</v>
      </c>
      <c r="I341">
        <v>-1</v>
      </c>
      <c r="J341">
        <v>-1</v>
      </c>
      <c r="K341">
        <v>-1</v>
      </c>
      <c r="L341">
        <f t="shared" si="42"/>
        <v>0</v>
      </c>
      <c r="M341">
        <f t="shared" si="43"/>
        <v>0</v>
      </c>
      <c r="N341">
        <f t="shared" si="44"/>
        <v>0</v>
      </c>
      <c r="O341">
        <f t="shared" si="45"/>
        <v>0</v>
      </c>
      <c r="P341">
        <f t="shared" si="46"/>
        <v>33</v>
      </c>
      <c r="Q341">
        <f>VLOOKUP(C341,Locs!A:C,3,0)</f>
        <v>48</v>
      </c>
      <c r="R341">
        <f>VLOOKUP(C341,Locs!A:F,6,0)</f>
        <v>2</v>
      </c>
      <c r="S341">
        <f t="shared" si="47"/>
        <v>0</v>
      </c>
      <c r="T341" t="s">
        <v>567</v>
      </c>
      <c r="U341">
        <v>33</v>
      </c>
    </row>
    <row r="342" spans="2:21" x14ac:dyDescent="0.45">
      <c r="B342" t="str">
        <f t="shared" si="41"/>
        <v>task_id_632.dfy-4</v>
      </c>
      <c r="C342" t="s">
        <v>70</v>
      </c>
      <c r="D342">
        <v>4</v>
      </c>
      <c r="E342">
        <v>0</v>
      </c>
      <c r="F342">
        <v>17.776399999999999</v>
      </c>
      <c r="G342">
        <v>1.4164000000000001</v>
      </c>
      <c r="H342">
        <v>17.7684</v>
      </c>
      <c r="I342">
        <v>0</v>
      </c>
      <c r="J342">
        <v>0</v>
      </c>
      <c r="K342">
        <v>0</v>
      </c>
      <c r="L342">
        <f t="shared" si="42"/>
        <v>0</v>
      </c>
      <c r="M342">
        <f t="shared" si="43"/>
        <v>0</v>
      </c>
      <c r="N342">
        <f t="shared" si="44"/>
        <v>0</v>
      </c>
      <c r="O342">
        <f t="shared" si="45"/>
        <v>0</v>
      </c>
      <c r="P342">
        <f t="shared" si="46"/>
        <v>31</v>
      </c>
      <c r="Q342">
        <f>VLOOKUP(C342,Locs!A:C,3,0)</f>
        <v>48</v>
      </c>
      <c r="R342">
        <f>VLOOKUP(C342,Locs!A:F,6,0)</f>
        <v>2</v>
      </c>
      <c r="S342">
        <f t="shared" si="47"/>
        <v>0</v>
      </c>
      <c r="T342" t="s">
        <v>859</v>
      </c>
      <c r="U342">
        <v>31</v>
      </c>
    </row>
    <row r="343" spans="2:21" x14ac:dyDescent="0.45">
      <c r="B343" t="str">
        <f t="shared" si="41"/>
        <v>task_id_632.dfy-5</v>
      </c>
      <c r="C343" t="s">
        <v>70</v>
      </c>
      <c r="D343">
        <v>5</v>
      </c>
      <c r="E343">
        <v>-1</v>
      </c>
      <c r="F343">
        <v>12.8223</v>
      </c>
      <c r="G343">
        <v>0.64180000000000004</v>
      </c>
      <c r="H343">
        <v>12.813700000000001</v>
      </c>
      <c r="I343">
        <v>-1</v>
      </c>
      <c r="J343">
        <v>-1</v>
      </c>
      <c r="K343">
        <v>-1</v>
      </c>
      <c r="L343">
        <f t="shared" si="42"/>
        <v>0</v>
      </c>
      <c r="M343">
        <f t="shared" si="43"/>
        <v>0</v>
      </c>
      <c r="N343">
        <f t="shared" si="44"/>
        <v>0</v>
      </c>
      <c r="O343">
        <f t="shared" si="45"/>
        <v>0</v>
      </c>
      <c r="P343">
        <f t="shared" si="46"/>
        <v>31</v>
      </c>
      <c r="Q343">
        <f>VLOOKUP(C343,Locs!A:C,3,0)</f>
        <v>48</v>
      </c>
      <c r="R343">
        <f>VLOOKUP(C343,Locs!A:F,6,0)</f>
        <v>2</v>
      </c>
      <c r="S343">
        <f t="shared" si="47"/>
        <v>0</v>
      </c>
      <c r="T343" t="s">
        <v>860</v>
      </c>
      <c r="U343">
        <v>31</v>
      </c>
    </row>
    <row r="344" spans="2:21" x14ac:dyDescent="0.45">
      <c r="B344" t="str">
        <f t="shared" si="41"/>
        <v>task_id_644.dfy-1</v>
      </c>
      <c r="C344" t="s">
        <v>71</v>
      </c>
      <c r="D344">
        <v>1</v>
      </c>
      <c r="E344">
        <v>0</v>
      </c>
      <c r="F344">
        <v>21.2897</v>
      </c>
      <c r="G344">
        <v>1.4181999999999999</v>
      </c>
      <c r="H344">
        <v>21.265599999999999</v>
      </c>
      <c r="I344">
        <v>0</v>
      </c>
      <c r="J344">
        <v>0</v>
      </c>
      <c r="K344">
        <v>0</v>
      </c>
      <c r="L344">
        <f t="shared" si="42"/>
        <v>0</v>
      </c>
      <c r="M344">
        <f t="shared" si="43"/>
        <v>0</v>
      </c>
      <c r="N344">
        <f t="shared" si="44"/>
        <v>0</v>
      </c>
      <c r="O344">
        <f t="shared" si="45"/>
        <v>0</v>
      </c>
      <c r="P344">
        <f t="shared" si="46"/>
        <v>34</v>
      </c>
      <c r="Q344">
        <f>VLOOKUP(C344,Locs!A:C,3,0)</f>
        <v>31</v>
      </c>
      <c r="R344">
        <f>VLOOKUP(C344,Locs!A:F,6,0)</f>
        <v>0</v>
      </c>
      <c r="S344">
        <f t="shared" si="47"/>
        <v>0</v>
      </c>
      <c r="T344" t="s">
        <v>568</v>
      </c>
      <c r="U344">
        <v>34</v>
      </c>
    </row>
    <row r="345" spans="2:21" x14ac:dyDescent="0.45">
      <c r="B345" t="str">
        <f t="shared" si="41"/>
        <v>task_id_644.dfy-2</v>
      </c>
      <c r="C345" t="s">
        <v>71</v>
      </c>
      <c r="D345">
        <v>2</v>
      </c>
      <c r="E345">
        <v>0</v>
      </c>
      <c r="F345">
        <v>18.083400000000001</v>
      </c>
      <c r="G345">
        <v>1.4297</v>
      </c>
      <c r="H345">
        <v>18.075199999999999</v>
      </c>
      <c r="I345">
        <v>0</v>
      </c>
      <c r="J345">
        <v>0</v>
      </c>
      <c r="K345">
        <v>0</v>
      </c>
      <c r="L345">
        <f t="shared" si="42"/>
        <v>0</v>
      </c>
      <c r="M345">
        <f t="shared" si="43"/>
        <v>0</v>
      </c>
      <c r="N345">
        <f t="shared" si="44"/>
        <v>0</v>
      </c>
      <c r="O345">
        <f t="shared" si="45"/>
        <v>0</v>
      </c>
      <c r="P345">
        <f t="shared" si="46"/>
        <v>34</v>
      </c>
      <c r="Q345">
        <f>VLOOKUP(C345,Locs!A:C,3,0)</f>
        <v>31</v>
      </c>
      <c r="R345">
        <f>VLOOKUP(C345,Locs!A:F,6,0)</f>
        <v>0</v>
      </c>
      <c r="S345">
        <f t="shared" si="47"/>
        <v>0</v>
      </c>
      <c r="T345" t="s">
        <v>569</v>
      </c>
      <c r="U345">
        <v>34</v>
      </c>
    </row>
    <row r="346" spans="2:21" x14ac:dyDescent="0.45">
      <c r="B346" t="str">
        <f t="shared" si="41"/>
        <v>task_id_644.dfy-3</v>
      </c>
      <c r="C346" t="s">
        <v>71</v>
      </c>
      <c r="D346">
        <v>3</v>
      </c>
      <c r="E346">
        <v>0</v>
      </c>
      <c r="F346">
        <v>13.1807</v>
      </c>
      <c r="G346">
        <v>1.4591000000000001</v>
      </c>
      <c r="H346">
        <v>13.1739</v>
      </c>
      <c r="I346">
        <v>0</v>
      </c>
      <c r="J346">
        <v>0</v>
      </c>
      <c r="K346">
        <v>0</v>
      </c>
      <c r="L346">
        <f t="shared" si="42"/>
        <v>0</v>
      </c>
      <c r="M346">
        <f t="shared" si="43"/>
        <v>0</v>
      </c>
      <c r="N346">
        <f t="shared" si="44"/>
        <v>0</v>
      </c>
      <c r="O346">
        <f t="shared" si="45"/>
        <v>0</v>
      </c>
      <c r="P346">
        <f t="shared" si="46"/>
        <v>34</v>
      </c>
      <c r="Q346">
        <f>VLOOKUP(C346,Locs!A:C,3,0)</f>
        <v>31</v>
      </c>
      <c r="R346">
        <f>VLOOKUP(C346,Locs!A:F,6,0)</f>
        <v>0</v>
      </c>
      <c r="S346">
        <f t="shared" si="47"/>
        <v>0</v>
      </c>
      <c r="T346" t="s">
        <v>570</v>
      </c>
      <c r="U346">
        <v>34</v>
      </c>
    </row>
    <row r="347" spans="2:21" x14ac:dyDescent="0.45">
      <c r="B347" t="str">
        <f t="shared" si="41"/>
        <v>task_id_644.dfy-4</v>
      </c>
      <c r="C347" t="s">
        <v>71</v>
      </c>
      <c r="D347">
        <v>4</v>
      </c>
      <c r="E347">
        <v>0</v>
      </c>
      <c r="F347">
        <v>14.798299999999999</v>
      </c>
      <c r="G347">
        <v>1.4369000000000001</v>
      </c>
      <c r="H347">
        <v>14.7957</v>
      </c>
      <c r="I347">
        <v>0</v>
      </c>
      <c r="J347">
        <v>0</v>
      </c>
      <c r="K347">
        <v>0</v>
      </c>
      <c r="L347">
        <f t="shared" si="42"/>
        <v>0</v>
      </c>
      <c r="M347">
        <f t="shared" si="43"/>
        <v>0</v>
      </c>
      <c r="N347">
        <f t="shared" si="44"/>
        <v>0</v>
      </c>
      <c r="O347">
        <f t="shared" si="45"/>
        <v>0</v>
      </c>
      <c r="P347">
        <f t="shared" si="46"/>
        <v>34</v>
      </c>
      <c r="Q347">
        <f>VLOOKUP(C347,Locs!A:C,3,0)</f>
        <v>31</v>
      </c>
      <c r="R347">
        <f>VLOOKUP(C347,Locs!A:F,6,0)</f>
        <v>0</v>
      </c>
      <c r="S347">
        <f t="shared" si="47"/>
        <v>0</v>
      </c>
      <c r="T347" t="s">
        <v>1087</v>
      </c>
      <c r="U347">
        <v>34</v>
      </c>
    </row>
    <row r="348" spans="2:21" x14ac:dyDescent="0.45">
      <c r="B348" t="str">
        <f t="shared" si="41"/>
        <v>task_id_644.dfy-5</v>
      </c>
      <c r="C348" t="s">
        <v>71</v>
      </c>
      <c r="D348">
        <v>5</v>
      </c>
      <c r="E348">
        <v>0</v>
      </c>
      <c r="F348">
        <v>15.001799999999999</v>
      </c>
      <c r="G348">
        <v>2.4079000000000002</v>
      </c>
      <c r="H348">
        <v>14.9991</v>
      </c>
      <c r="I348">
        <v>0</v>
      </c>
      <c r="J348">
        <v>0</v>
      </c>
      <c r="K348">
        <v>0</v>
      </c>
      <c r="L348">
        <f t="shared" si="42"/>
        <v>0</v>
      </c>
      <c r="M348">
        <f t="shared" si="43"/>
        <v>0</v>
      </c>
      <c r="N348">
        <f t="shared" si="44"/>
        <v>0</v>
      </c>
      <c r="O348">
        <f t="shared" si="45"/>
        <v>0</v>
      </c>
      <c r="P348">
        <f t="shared" si="46"/>
        <v>36</v>
      </c>
      <c r="Q348">
        <f>VLOOKUP(C348,Locs!A:C,3,0)</f>
        <v>31</v>
      </c>
      <c r="R348">
        <f>VLOOKUP(C348,Locs!A:F,6,0)</f>
        <v>0</v>
      </c>
      <c r="S348">
        <f t="shared" si="47"/>
        <v>0</v>
      </c>
      <c r="T348" t="s">
        <v>1088</v>
      </c>
      <c r="U348">
        <v>36</v>
      </c>
    </row>
    <row r="349" spans="2:21" x14ac:dyDescent="0.45">
      <c r="B349" t="str">
        <f t="shared" si="41"/>
        <v>task_id_69.dfy-1</v>
      </c>
      <c r="C349" t="s">
        <v>72</v>
      </c>
      <c r="D349">
        <v>1</v>
      </c>
      <c r="E349">
        <v>1</v>
      </c>
      <c r="F349">
        <v>8.3046000000000006</v>
      </c>
      <c r="G349">
        <v>1.2708999999999999</v>
      </c>
      <c r="H349">
        <v>8.2849000000000004</v>
      </c>
      <c r="I349">
        <v>1</v>
      </c>
      <c r="J349">
        <v>1</v>
      </c>
      <c r="K349">
        <v>1</v>
      </c>
      <c r="L349">
        <f t="shared" si="42"/>
        <v>1</v>
      </c>
      <c r="M349">
        <f t="shared" si="43"/>
        <v>1</v>
      </c>
      <c r="N349">
        <f t="shared" si="44"/>
        <v>0.66666666666666663</v>
      </c>
      <c r="O349">
        <f t="shared" si="45"/>
        <v>1</v>
      </c>
      <c r="P349">
        <f t="shared" si="46"/>
        <v>29</v>
      </c>
      <c r="Q349">
        <f>VLOOKUP(C349,Locs!A:C,3,0)</f>
        <v>27</v>
      </c>
      <c r="R349">
        <f>VLOOKUP(C349,Locs!A:F,6,0)</f>
        <v>0</v>
      </c>
      <c r="S349">
        <f t="shared" si="47"/>
        <v>1</v>
      </c>
      <c r="T349" t="s">
        <v>571</v>
      </c>
      <c r="U349">
        <v>29</v>
      </c>
    </row>
    <row r="350" spans="2:21" x14ac:dyDescent="0.45">
      <c r="B350" t="str">
        <f t="shared" si="41"/>
        <v>task_id_70.dfy-1</v>
      </c>
      <c r="C350" t="s">
        <v>73</v>
      </c>
      <c r="D350">
        <v>1</v>
      </c>
      <c r="E350">
        <v>0</v>
      </c>
      <c r="F350">
        <v>10.1821</v>
      </c>
      <c r="G350">
        <v>1.3047</v>
      </c>
      <c r="H350">
        <v>10.162800000000001</v>
      </c>
      <c r="I350">
        <v>1</v>
      </c>
      <c r="J350">
        <v>0</v>
      </c>
      <c r="K350">
        <v>0</v>
      </c>
      <c r="L350">
        <f t="shared" si="42"/>
        <v>0</v>
      </c>
      <c r="M350">
        <f t="shared" si="43"/>
        <v>0</v>
      </c>
      <c r="N350">
        <f t="shared" si="44"/>
        <v>0</v>
      </c>
      <c r="O350">
        <f t="shared" si="45"/>
        <v>0</v>
      </c>
      <c r="P350">
        <f t="shared" si="46"/>
        <v>27</v>
      </c>
      <c r="Q350">
        <f>VLOOKUP(C350,Locs!A:C,3,0)</f>
        <v>28</v>
      </c>
      <c r="R350">
        <f>VLOOKUP(C350,Locs!A:F,6,0)</f>
        <v>1</v>
      </c>
      <c r="S350">
        <f t="shared" si="47"/>
        <v>0</v>
      </c>
      <c r="T350" t="s">
        <v>574</v>
      </c>
      <c r="U350">
        <v>27</v>
      </c>
    </row>
    <row r="351" spans="2:21" x14ac:dyDescent="0.45">
      <c r="B351" t="str">
        <f t="shared" si="41"/>
        <v>task_id_70.dfy-2</v>
      </c>
      <c r="C351" t="s">
        <v>73</v>
      </c>
      <c r="D351">
        <v>2</v>
      </c>
      <c r="E351">
        <v>0</v>
      </c>
      <c r="F351">
        <v>13.9573</v>
      </c>
      <c r="G351">
        <v>1.6284000000000001</v>
      </c>
      <c r="H351">
        <v>13.9542</v>
      </c>
      <c r="I351">
        <v>1</v>
      </c>
      <c r="J351">
        <v>0</v>
      </c>
      <c r="K351">
        <v>0</v>
      </c>
      <c r="L351">
        <f t="shared" si="42"/>
        <v>0</v>
      </c>
      <c r="M351">
        <f t="shared" si="43"/>
        <v>0</v>
      </c>
      <c r="N351">
        <f t="shared" si="44"/>
        <v>0</v>
      </c>
      <c r="O351">
        <f t="shared" si="45"/>
        <v>0</v>
      </c>
      <c r="P351">
        <f t="shared" si="46"/>
        <v>27</v>
      </c>
      <c r="Q351">
        <f>VLOOKUP(C351,Locs!A:C,3,0)</f>
        <v>28</v>
      </c>
      <c r="R351">
        <f>VLOOKUP(C351,Locs!A:F,6,0)</f>
        <v>1</v>
      </c>
      <c r="S351">
        <f t="shared" si="47"/>
        <v>0</v>
      </c>
      <c r="T351" t="s">
        <v>575</v>
      </c>
      <c r="U351">
        <v>27</v>
      </c>
    </row>
    <row r="352" spans="2:21" x14ac:dyDescent="0.45">
      <c r="B352" t="str">
        <f t="shared" si="41"/>
        <v>task_id_70.dfy-3</v>
      </c>
      <c r="C352" t="s">
        <v>73</v>
      </c>
      <c r="D352">
        <v>3</v>
      </c>
      <c r="E352">
        <v>0</v>
      </c>
      <c r="F352">
        <v>9.2330000000000005</v>
      </c>
      <c r="G352">
        <v>1.3817999999999999</v>
      </c>
      <c r="H352">
        <v>9.2297999999999991</v>
      </c>
      <c r="I352">
        <v>0</v>
      </c>
      <c r="J352">
        <v>0</v>
      </c>
      <c r="K352">
        <v>0</v>
      </c>
      <c r="L352">
        <f t="shared" si="42"/>
        <v>0</v>
      </c>
      <c r="M352">
        <f t="shared" si="43"/>
        <v>0</v>
      </c>
      <c r="N352">
        <f t="shared" si="44"/>
        <v>0</v>
      </c>
      <c r="O352">
        <f t="shared" si="45"/>
        <v>0</v>
      </c>
      <c r="P352">
        <f t="shared" si="46"/>
        <v>27</v>
      </c>
      <c r="Q352">
        <f>VLOOKUP(C352,Locs!A:C,3,0)</f>
        <v>28</v>
      </c>
      <c r="R352">
        <f>VLOOKUP(C352,Locs!A:F,6,0)</f>
        <v>1</v>
      </c>
      <c r="S352">
        <f t="shared" si="47"/>
        <v>0</v>
      </c>
      <c r="T352" t="s">
        <v>576</v>
      </c>
      <c r="U352">
        <v>27</v>
      </c>
    </row>
    <row r="353" spans="2:21" x14ac:dyDescent="0.45">
      <c r="B353" t="str">
        <f t="shared" si="41"/>
        <v>task_id_70.dfy-4</v>
      </c>
      <c r="C353" t="s">
        <v>73</v>
      </c>
      <c r="D353">
        <v>4</v>
      </c>
      <c r="E353">
        <v>0</v>
      </c>
      <c r="F353">
        <v>8.1381999999999994</v>
      </c>
      <c r="G353">
        <v>1.3880999999999999</v>
      </c>
      <c r="H353">
        <v>8.1311</v>
      </c>
      <c r="I353">
        <v>1</v>
      </c>
      <c r="J353">
        <v>0</v>
      </c>
      <c r="K353">
        <v>0</v>
      </c>
      <c r="L353">
        <f t="shared" si="42"/>
        <v>0</v>
      </c>
      <c r="M353">
        <f t="shared" si="43"/>
        <v>0</v>
      </c>
      <c r="N353">
        <f t="shared" si="44"/>
        <v>0</v>
      </c>
      <c r="O353">
        <f t="shared" si="45"/>
        <v>0</v>
      </c>
      <c r="P353">
        <f t="shared" si="46"/>
        <v>28</v>
      </c>
      <c r="Q353">
        <f>VLOOKUP(C353,Locs!A:C,3,0)</f>
        <v>28</v>
      </c>
      <c r="R353">
        <f>VLOOKUP(C353,Locs!A:F,6,0)</f>
        <v>1</v>
      </c>
      <c r="S353">
        <f t="shared" si="47"/>
        <v>0</v>
      </c>
      <c r="T353" t="s">
        <v>1093</v>
      </c>
      <c r="U353">
        <v>28</v>
      </c>
    </row>
    <row r="354" spans="2:21" x14ac:dyDescent="0.45">
      <c r="B354" t="str">
        <f t="shared" si="41"/>
        <v>task_id_70.dfy-5</v>
      </c>
      <c r="C354" t="s">
        <v>73</v>
      </c>
      <c r="D354">
        <v>5</v>
      </c>
      <c r="E354">
        <v>0</v>
      </c>
      <c r="F354">
        <v>11.2066</v>
      </c>
      <c r="G354">
        <v>1.4417</v>
      </c>
      <c r="H354">
        <v>11.204000000000001</v>
      </c>
      <c r="I354">
        <v>1</v>
      </c>
      <c r="J354">
        <v>0</v>
      </c>
      <c r="K354">
        <v>0</v>
      </c>
      <c r="L354">
        <f t="shared" si="42"/>
        <v>0</v>
      </c>
      <c r="M354">
        <f t="shared" si="43"/>
        <v>0</v>
      </c>
      <c r="N354">
        <f t="shared" si="44"/>
        <v>0</v>
      </c>
      <c r="O354">
        <f t="shared" si="45"/>
        <v>0</v>
      </c>
      <c r="P354">
        <f t="shared" si="46"/>
        <v>29</v>
      </c>
      <c r="Q354">
        <f>VLOOKUP(C354,Locs!A:C,3,0)</f>
        <v>28</v>
      </c>
      <c r="R354">
        <f>VLOOKUP(C354,Locs!A:F,6,0)</f>
        <v>1</v>
      </c>
      <c r="S354">
        <f t="shared" si="47"/>
        <v>0</v>
      </c>
      <c r="T354" t="s">
        <v>1133</v>
      </c>
      <c r="U354">
        <v>29</v>
      </c>
    </row>
    <row r="355" spans="2:21" x14ac:dyDescent="0.45">
      <c r="B355" t="str">
        <f t="shared" si="41"/>
        <v>task_id_728.dfy-1</v>
      </c>
      <c r="C355" t="s">
        <v>74</v>
      </c>
      <c r="D355">
        <v>1</v>
      </c>
      <c r="E355">
        <v>1</v>
      </c>
      <c r="F355">
        <v>12.825900000000001</v>
      </c>
      <c r="G355">
        <v>1.3411999999999999</v>
      </c>
      <c r="H355">
        <v>12.804600000000001</v>
      </c>
      <c r="I355">
        <v>1</v>
      </c>
      <c r="J355">
        <v>1</v>
      </c>
      <c r="K355">
        <v>1</v>
      </c>
      <c r="L355">
        <f t="shared" si="42"/>
        <v>1</v>
      </c>
      <c r="M355">
        <f t="shared" si="43"/>
        <v>1</v>
      </c>
      <c r="N355">
        <f t="shared" si="44"/>
        <v>0.66666666666666663</v>
      </c>
      <c r="O355">
        <f t="shared" si="45"/>
        <v>1</v>
      </c>
      <c r="P355">
        <f t="shared" si="46"/>
        <v>23</v>
      </c>
      <c r="Q355">
        <f>VLOOKUP(C355,Locs!A:C,3,0)</f>
        <v>23</v>
      </c>
      <c r="R355">
        <f>VLOOKUP(C355,Locs!A:F,6,0)</f>
        <v>0</v>
      </c>
      <c r="S355">
        <f t="shared" si="47"/>
        <v>1</v>
      </c>
      <c r="T355" t="s">
        <v>577</v>
      </c>
      <c r="U355">
        <v>23</v>
      </c>
    </row>
    <row r="356" spans="2:21" x14ac:dyDescent="0.45">
      <c r="B356" t="str">
        <f t="shared" si="41"/>
        <v>task_id_732.dfy-1</v>
      </c>
      <c r="C356" t="s">
        <v>75</v>
      </c>
      <c r="D356">
        <v>1</v>
      </c>
      <c r="E356">
        <v>-1</v>
      </c>
      <c r="F356">
        <v>16.803000000000001</v>
      </c>
      <c r="G356">
        <v>0.63280000000000003</v>
      </c>
      <c r="H356">
        <v>16.781300000000002</v>
      </c>
      <c r="I356">
        <v>-1</v>
      </c>
      <c r="J356">
        <v>-1</v>
      </c>
      <c r="K356">
        <v>-1</v>
      </c>
      <c r="L356">
        <f t="shared" si="42"/>
        <v>1</v>
      </c>
      <c r="M356">
        <f t="shared" si="43"/>
        <v>2</v>
      </c>
      <c r="N356">
        <f t="shared" si="44"/>
        <v>0.66666666666666663</v>
      </c>
      <c r="O356">
        <f t="shared" si="45"/>
        <v>1</v>
      </c>
      <c r="P356">
        <f t="shared" si="46"/>
        <v>26</v>
      </c>
      <c r="Q356">
        <f>VLOOKUP(C356,Locs!A:C,3,0)</f>
        <v>24</v>
      </c>
      <c r="R356">
        <f>VLOOKUP(C356,Locs!A:F,6,0)</f>
        <v>0</v>
      </c>
      <c r="S356">
        <f t="shared" si="47"/>
        <v>2</v>
      </c>
      <c r="T356" t="s">
        <v>580</v>
      </c>
      <c r="U356">
        <v>26</v>
      </c>
    </row>
    <row r="357" spans="2:21" x14ac:dyDescent="0.45">
      <c r="B357" t="str">
        <f t="shared" si="41"/>
        <v>task_id_732.dfy-2</v>
      </c>
      <c r="C357" t="s">
        <v>75</v>
      </c>
      <c r="D357">
        <v>2</v>
      </c>
      <c r="E357">
        <v>1</v>
      </c>
      <c r="F357">
        <v>7.9588000000000001</v>
      </c>
      <c r="G357">
        <v>1.2633000000000001</v>
      </c>
      <c r="H357">
        <v>7.9562999999999997</v>
      </c>
      <c r="I357">
        <v>1</v>
      </c>
      <c r="J357">
        <v>1</v>
      </c>
      <c r="K357">
        <v>1</v>
      </c>
      <c r="L357">
        <f t="shared" si="42"/>
        <v>1</v>
      </c>
      <c r="M357">
        <f t="shared" si="43"/>
        <v>2</v>
      </c>
      <c r="N357">
        <f t="shared" si="44"/>
        <v>0.66666666666666663</v>
      </c>
      <c r="O357">
        <f t="shared" si="45"/>
        <v>1</v>
      </c>
      <c r="P357">
        <f t="shared" si="46"/>
        <v>23</v>
      </c>
      <c r="Q357">
        <f>VLOOKUP(C357,Locs!A:C,3,0)</f>
        <v>24</v>
      </c>
      <c r="R357">
        <f>VLOOKUP(C357,Locs!A:F,6,0)</f>
        <v>0</v>
      </c>
      <c r="S357">
        <f t="shared" si="47"/>
        <v>2</v>
      </c>
      <c r="T357" t="s">
        <v>581</v>
      </c>
      <c r="U357">
        <v>23</v>
      </c>
    </row>
    <row r="358" spans="2:21" x14ac:dyDescent="0.45">
      <c r="B358" t="str">
        <f t="shared" si="41"/>
        <v>task_id_733.dfy-1</v>
      </c>
      <c r="C358" t="s">
        <v>76</v>
      </c>
      <c r="D358">
        <v>1</v>
      </c>
      <c r="E358">
        <v>0</v>
      </c>
      <c r="F358">
        <v>10.3216</v>
      </c>
      <c r="G358">
        <v>1.3162</v>
      </c>
      <c r="H358">
        <v>10.3011</v>
      </c>
      <c r="I358">
        <v>1</v>
      </c>
      <c r="J358">
        <v>0</v>
      </c>
      <c r="K358">
        <v>0</v>
      </c>
      <c r="L358">
        <f t="shared" si="42"/>
        <v>0</v>
      </c>
      <c r="M358">
        <f t="shared" si="43"/>
        <v>0</v>
      </c>
      <c r="N358">
        <f t="shared" si="44"/>
        <v>0</v>
      </c>
      <c r="O358">
        <f t="shared" si="45"/>
        <v>0</v>
      </c>
      <c r="P358">
        <f t="shared" si="46"/>
        <v>28</v>
      </c>
      <c r="Q358">
        <f>VLOOKUP(C358,Locs!A:C,3,0)</f>
        <v>28</v>
      </c>
      <c r="R358">
        <f>VLOOKUP(C358,Locs!A:F,6,0)</f>
        <v>1</v>
      </c>
      <c r="S358">
        <f t="shared" si="47"/>
        <v>0</v>
      </c>
      <c r="T358" t="s">
        <v>583</v>
      </c>
      <c r="U358">
        <v>28</v>
      </c>
    </row>
    <row r="359" spans="2:21" x14ac:dyDescent="0.45">
      <c r="B359" t="str">
        <f t="shared" si="41"/>
        <v>task_id_733.dfy-2</v>
      </c>
      <c r="C359" t="s">
        <v>76</v>
      </c>
      <c r="D359">
        <v>2</v>
      </c>
      <c r="E359">
        <v>0</v>
      </c>
      <c r="F359">
        <v>9.6757000000000009</v>
      </c>
      <c r="G359">
        <v>1.3931</v>
      </c>
      <c r="H359">
        <v>9.6731999999999996</v>
      </c>
      <c r="I359">
        <v>1</v>
      </c>
      <c r="J359">
        <v>0</v>
      </c>
      <c r="K359">
        <v>0</v>
      </c>
      <c r="L359">
        <f t="shared" si="42"/>
        <v>0</v>
      </c>
      <c r="M359">
        <f t="shared" si="43"/>
        <v>0</v>
      </c>
      <c r="N359">
        <f t="shared" si="44"/>
        <v>0</v>
      </c>
      <c r="O359">
        <f t="shared" si="45"/>
        <v>0</v>
      </c>
      <c r="P359">
        <f t="shared" si="46"/>
        <v>28</v>
      </c>
      <c r="Q359">
        <f>VLOOKUP(C359,Locs!A:C,3,0)</f>
        <v>28</v>
      </c>
      <c r="R359">
        <f>VLOOKUP(C359,Locs!A:F,6,0)</f>
        <v>1</v>
      </c>
      <c r="S359">
        <f t="shared" si="47"/>
        <v>0</v>
      </c>
      <c r="T359" t="s">
        <v>584</v>
      </c>
      <c r="U359">
        <v>28</v>
      </c>
    </row>
    <row r="360" spans="2:21" x14ac:dyDescent="0.45">
      <c r="B360" t="str">
        <f t="shared" si="41"/>
        <v>task_id_733.dfy-3</v>
      </c>
      <c r="C360" t="s">
        <v>76</v>
      </c>
      <c r="D360">
        <v>3</v>
      </c>
      <c r="E360">
        <v>0</v>
      </c>
      <c r="F360">
        <v>17.028300000000002</v>
      </c>
      <c r="G360">
        <v>1.3031999999999999</v>
      </c>
      <c r="H360">
        <v>17.025500000000001</v>
      </c>
      <c r="I360">
        <v>1</v>
      </c>
      <c r="J360">
        <v>0</v>
      </c>
      <c r="K360">
        <v>0</v>
      </c>
      <c r="L360">
        <f t="shared" si="42"/>
        <v>0</v>
      </c>
      <c r="M360">
        <f t="shared" si="43"/>
        <v>0</v>
      </c>
      <c r="N360">
        <f t="shared" si="44"/>
        <v>0</v>
      </c>
      <c r="O360">
        <f t="shared" si="45"/>
        <v>0</v>
      </c>
      <c r="P360">
        <f t="shared" si="46"/>
        <v>28</v>
      </c>
      <c r="Q360">
        <f>VLOOKUP(C360,Locs!A:C,3,0)</f>
        <v>28</v>
      </c>
      <c r="R360">
        <f>VLOOKUP(C360,Locs!A:F,6,0)</f>
        <v>1</v>
      </c>
      <c r="S360">
        <f t="shared" si="47"/>
        <v>0</v>
      </c>
      <c r="T360" t="s">
        <v>585</v>
      </c>
      <c r="U360">
        <v>28</v>
      </c>
    </row>
    <row r="361" spans="2:21" x14ac:dyDescent="0.45">
      <c r="B361" t="str">
        <f t="shared" si="41"/>
        <v>task_id_733.dfy-4</v>
      </c>
      <c r="C361" t="s">
        <v>76</v>
      </c>
      <c r="D361">
        <v>4</v>
      </c>
      <c r="E361">
        <v>0</v>
      </c>
      <c r="F361">
        <v>11.773</v>
      </c>
      <c r="G361">
        <v>2.274</v>
      </c>
      <c r="H361">
        <v>11.77</v>
      </c>
      <c r="I361">
        <v>0</v>
      </c>
      <c r="J361">
        <v>0</v>
      </c>
      <c r="K361">
        <v>0</v>
      </c>
      <c r="L361">
        <f t="shared" si="42"/>
        <v>0</v>
      </c>
      <c r="M361">
        <f t="shared" si="43"/>
        <v>0</v>
      </c>
      <c r="N361">
        <f t="shared" si="44"/>
        <v>0</v>
      </c>
      <c r="O361">
        <f t="shared" si="45"/>
        <v>0</v>
      </c>
      <c r="P361">
        <f t="shared" si="46"/>
        <v>32</v>
      </c>
      <c r="Q361">
        <f>VLOOKUP(C361,Locs!A:C,3,0)</f>
        <v>28</v>
      </c>
      <c r="R361">
        <f>VLOOKUP(C361,Locs!A:F,6,0)</f>
        <v>1</v>
      </c>
      <c r="S361">
        <f t="shared" si="47"/>
        <v>0</v>
      </c>
      <c r="T361" t="s">
        <v>741</v>
      </c>
      <c r="U361">
        <v>32</v>
      </c>
    </row>
    <row r="362" spans="2:21" x14ac:dyDescent="0.45">
      <c r="B362" t="str">
        <f t="shared" si="41"/>
        <v>task_id_733.dfy-5</v>
      </c>
      <c r="C362" t="s">
        <v>76</v>
      </c>
      <c r="D362">
        <v>5</v>
      </c>
      <c r="E362">
        <v>0</v>
      </c>
      <c r="F362">
        <v>11.055400000000001</v>
      </c>
      <c r="G362">
        <v>1.3228</v>
      </c>
      <c r="H362">
        <v>11.052199999999999</v>
      </c>
      <c r="I362">
        <v>0</v>
      </c>
      <c r="J362">
        <v>0</v>
      </c>
      <c r="K362">
        <v>0</v>
      </c>
      <c r="L362">
        <f t="shared" si="42"/>
        <v>0</v>
      </c>
      <c r="M362">
        <f t="shared" si="43"/>
        <v>0</v>
      </c>
      <c r="N362">
        <f t="shared" si="44"/>
        <v>0</v>
      </c>
      <c r="O362">
        <f t="shared" si="45"/>
        <v>0</v>
      </c>
      <c r="P362">
        <f t="shared" si="46"/>
        <v>29</v>
      </c>
      <c r="Q362">
        <f>VLOOKUP(C362,Locs!A:C,3,0)</f>
        <v>28</v>
      </c>
      <c r="R362">
        <f>VLOOKUP(C362,Locs!A:F,6,0)</f>
        <v>1</v>
      </c>
      <c r="S362">
        <f t="shared" si="47"/>
        <v>0</v>
      </c>
      <c r="T362" t="s">
        <v>742</v>
      </c>
      <c r="U362">
        <v>29</v>
      </c>
    </row>
    <row r="363" spans="2:21" x14ac:dyDescent="0.45">
      <c r="B363" t="str">
        <f t="shared" si="41"/>
        <v>task_id_741.dfy-1</v>
      </c>
      <c r="C363" t="s">
        <v>77</v>
      </c>
      <c r="D363">
        <v>1</v>
      </c>
      <c r="E363">
        <v>0</v>
      </c>
      <c r="F363">
        <v>6.7975000000000003</v>
      </c>
      <c r="G363">
        <v>1.222</v>
      </c>
      <c r="H363">
        <v>6.7740999999999998</v>
      </c>
      <c r="I363">
        <v>1</v>
      </c>
      <c r="J363">
        <v>0</v>
      </c>
      <c r="K363">
        <v>0</v>
      </c>
      <c r="L363">
        <f t="shared" si="42"/>
        <v>0</v>
      </c>
      <c r="M363">
        <f t="shared" si="43"/>
        <v>0</v>
      </c>
      <c r="N363">
        <f t="shared" si="44"/>
        <v>0</v>
      </c>
      <c r="O363">
        <f t="shared" si="45"/>
        <v>0</v>
      </c>
      <c r="P363">
        <f t="shared" si="46"/>
        <v>23</v>
      </c>
      <c r="Q363">
        <f>VLOOKUP(C363,Locs!A:C,3,0)</f>
        <v>24</v>
      </c>
      <c r="R363">
        <f>VLOOKUP(C363,Locs!A:F,6,0)</f>
        <v>1</v>
      </c>
      <c r="S363">
        <f t="shared" si="47"/>
        <v>0</v>
      </c>
      <c r="T363" t="s">
        <v>586</v>
      </c>
      <c r="U363">
        <v>23</v>
      </c>
    </row>
    <row r="364" spans="2:21" x14ac:dyDescent="0.45">
      <c r="B364" t="str">
        <f t="shared" si="41"/>
        <v>task_id_741.dfy-2</v>
      </c>
      <c r="C364" t="s">
        <v>77</v>
      </c>
      <c r="D364">
        <v>2</v>
      </c>
      <c r="E364">
        <v>0</v>
      </c>
      <c r="F364">
        <v>10.5464</v>
      </c>
      <c r="G364">
        <v>1.2203999999999999</v>
      </c>
      <c r="H364">
        <v>10.541700000000001</v>
      </c>
      <c r="I364">
        <v>1</v>
      </c>
      <c r="J364">
        <v>0</v>
      </c>
      <c r="K364">
        <v>0</v>
      </c>
      <c r="L364">
        <f t="shared" si="42"/>
        <v>0</v>
      </c>
      <c r="M364">
        <f t="shared" si="43"/>
        <v>0</v>
      </c>
      <c r="N364">
        <f t="shared" si="44"/>
        <v>0</v>
      </c>
      <c r="O364">
        <f t="shared" si="45"/>
        <v>0</v>
      </c>
      <c r="P364">
        <f t="shared" si="46"/>
        <v>23</v>
      </c>
      <c r="Q364">
        <f>VLOOKUP(C364,Locs!A:C,3,0)</f>
        <v>24</v>
      </c>
      <c r="R364">
        <f>VLOOKUP(C364,Locs!A:F,6,0)</f>
        <v>1</v>
      </c>
      <c r="S364">
        <f t="shared" si="47"/>
        <v>0</v>
      </c>
      <c r="T364" t="s">
        <v>587</v>
      </c>
      <c r="U364">
        <v>23</v>
      </c>
    </row>
    <row r="365" spans="2:21" x14ac:dyDescent="0.45">
      <c r="B365" t="str">
        <f t="shared" si="41"/>
        <v>task_id_741.dfy-3</v>
      </c>
      <c r="C365" t="s">
        <v>77</v>
      </c>
      <c r="D365">
        <v>3</v>
      </c>
      <c r="E365">
        <v>0</v>
      </c>
      <c r="F365">
        <v>5.9352</v>
      </c>
      <c r="G365">
        <v>1.2471000000000001</v>
      </c>
      <c r="H365">
        <v>5.9326999999999996</v>
      </c>
      <c r="I365">
        <v>1</v>
      </c>
      <c r="J365">
        <v>0</v>
      </c>
      <c r="K365">
        <v>0</v>
      </c>
      <c r="L365">
        <f t="shared" si="42"/>
        <v>0</v>
      </c>
      <c r="M365">
        <f t="shared" si="43"/>
        <v>0</v>
      </c>
      <c r="N365">
        <f t="shared" si="44"/>
        <v>0</v>
      </c>
      <c r="O365">
        <f t="shared" si="45"/>
        <v>0</v>
      </c>
      <c r="P365">
        <f t="shared" si="46"/>
        <v>24</v>
      </c>
      <c r="Q365">
        <f>VLOOKUP(C365,Locs!A:C,3,0)</f>
        <v>24</v>
      </c>
      <c r="R365">
        <f>VLOOKUP(C365,Locs!A:F,6,0)</f>
        <v>1</v>
      </c>
      <c r="S365">
        <f t="shared" si="47"/>
        <v>0</v>
      </c>
      <c r="T365" t="s">
        <v>588</v>
      </c>
      <c r="U365">
        <v>24</v>
      </c>
    </row>
    <row r="366" spans="2:21" x14ac:dyDescent="0.45">
      <c r="B366" t="str">
        <f t="shared" si="41"/>
        <v>task_id_741.dfy-4</v>
      </c>
      <c r="C366" t="s">
        <v>77</v>
      </c>
      <c r="D366">
        <v>4</v>
      </c>
      <c r="E366">
        <v>0</v>
      </c>
      <c r="F366">
        <v>8.6172000000000004</v>
      </c>
      <c r="G366">
        <v>1.2528999999999999</v>
      </c>
      <c r="H366">
        <v>8.6149000000000004</v>
      </c>
      <c r="I366">
        <v>1</v>
      </c>
      <c r="J366">
        <v>0</v>
      </c>
      <c r="K366">
        <v>0</v>
      </c>
      <c r="L366">
        <f t="shared" si="42"/>
        <v>0</v>
      </c>
      <c r="M366">
        <f t="shared" si="43"/>
        <v>0</v>
      </c>
      <c r="N366">
        <f t="shared" si="44"/>
        <v>0</v>
      </c>
      <c r="O366">
        <f t="shared" si="45"/>
        <v>0</v>
      </c>
      <c r="P366">
        <f t="shared" si="46"/>
        <v>25</v>
      </c>
      <c r="Q366">
        <f>VLOOKUP(C366,Locs!A:C,3,0)</f>
        <v>24</v>
      </c>
      <c r="R366">
        <f>VLOOKUP(C366,Locs!A:F,6,0)</f>
        <v>1</v>
      </c>
      <c r="S366">
        <f t="shared" si="47"/>
        <v>0</v>
      </c>
      <c r="T366" t="s">
        <v>865</v>
      </c>
      <c r="U366">
        <v>25</v>
      </c>
    </row>
    <row r="367" spans="2:21" x14ac:dyDescent="0.45">
      <c r="B367" t="str">
        <f t="shared" si="41"/>
        <v>task_id_741.dfy-5</v>
      </c>
      <c r="C367" t="s">
        <v>77</v>
      </c>
      <c r="D367">
        <v>5</v>
      </c>
      <c r="E367">
        <v>0</v>
      </c>
      <c r="F367">
        <v>12.4724</v>
      </c>
      <c r="G367">
        <v>1.1948000000000001</v>
      </c>
      <c r="H367">
        <v>12.469799999999999</v>
      </c>
      <c r="I367">
        <v>1</v>
      </c>
      <c r="J367">
        <v>0</v>
      </c>
      <c r="K367">
        <v>0</v>
      </c>
      <c r="L367">
        <f t="shared" si="42"/>
        <v>0</v>
      </c>
      <c r="M367">
        <f t="shared" si="43"/>
        <v>0</v>
      </c>
      <c r="N367">
        <f t="shared" si="44"/>
        <v>0</v>
      </c>
      <c r="O367">
        <f t="shared" si="45"/>
        <v>0</v>
      </c>
      <c r="P367">
        <f t="shared" si="46"/>
        <v>23</v>
      </c>
      <c r="Q367">
        <f>VLOOKUP(C367,Locs!A:C,3,0)</f>
        <v>24</v>
      </c>
      <c r="R367">
        <f>VLOOKUP(C367,Locs!A:F,6,0)</f>
        <v>1</v>
      </c>
      <c r="S367">
        <f t="shared" si="47"/>
        <v>0</v>
      </c>
      <c r="T367" t="s">
        <v>1097</v>
      </c>
      <c r="U367">
        <v>23</v>
      </c>
    </row>
    <row r="368" spans="2:21" x14ac:dyDescent="0.45">
      <c r="B368" t="str">
        <f t="shared" si="41"/>
        <v>task_id_743.dfy-1</v>
      </c>
      <c r="C368" t="s">
        <v>78</v>
      </c>
      <c r="D368">
        <v>1</v>
      </c>
      <c r="E368">
        <v>1</v>
      </c>
      <c r="F368">
        <v>7.9124999999999996</v>
      </c>
      <c r="G368">
        <v>1.1623000000000001</v>
      </c>
      <c r="H368">
        <v>7.8925999999999998</v>
      </c>
      <c r="I368">
        <v>1</v>
      </c>
      <c r="J368">
        <v>1</v>
      </c>
      <c r="K368">
        <v>1</v>
      </c>
      <c r="L368">
        <f t="shared" si="42"/>
        <v>1</v>
      </c>
      <c r="M368">
        <f t="shared" si="43"/>
        <v>1</v>
      </c>
      <c r="N368">
        <f t="shared" si="44"/>
        <v>0.66666666666666663</v>
      </c>
      <c r="O368">
        <f t="shared" si="45"/>
        <v>1</v>
      </c>
      <c r="P368">
        <f t="shared" si="46"/>
        <v>22</v>
      </c>
      <c r="Q368">
        <f>VLOOKUP(C368,Locs!A:C,3,0)</f>
        <v>22</v>
      </c>
      <c r="R368">
        <f>VLOOKUP(C368,Locs!A:F,6,0)</f>
        <v>0</v>
      </c>
      <c r="S368">
        <f t="shared" si="47"/>
        <v>1</v>
      </c>
      <c r="T368" t="s">
        <v>589</v>
      </c>
      <c r="U368">
        <v>22</v>
      </c>
    </row>
    <row r="369" spans="2:21" x14ac:dyDescent="0.45">
      <c r="B369" t="str">
        <f t="shared" si="41"/>
        <v>task_id_751.dfy-1</v>
      </c>
      <c r="C369" t="s">
        <v>79</v>
      </c>
      <c r="D369">
        <v>1</v>
      </c>
      <c r="E369">
        <v>0</v>
      </c>
      <c r="F369">
        <v>17.892299999999999</v>
      </c>
      <c r="G369">
        <v>2.2656999999999998</v>
      </c>
      <c r="H369">
        <v>17.871200000000002</v>
      </c>
      <c r="I369">
        <v>1</v>
      </c>
      <c r="J369">
        <v>0</v>
      </c>
      <c r="K369">
        <v>0</v>
      </c>
      <c r="L369">
        <f t="shared" si="42"/>
        <v>0</v>
      </c>
      <c r="M369">
        <f t="shared" si="43"/>
        <v>0</v>
      </c>
      <c r="N369">
        <f t="shared" si="44"/>
        <v>0</v>
      </c>
      <c r="O369">
        <f t="shared" si="45"/>
        <v>0</v>
      </c>
      <c r="P369">
        <f t="shared" si="46"/>
        <v>30</v>
      </c>
      <c r="Q369">
        <f>VLOOKUP(C369,Locs!A:C,3,0)</f>
        <v>31</v>
      </c>
      <c r="R369">
        <f>VLOOKUP(C369,Locs!A:F,6,0)</f>
        <v>1</v>
      </c>
      <c r="S369">
        <f t="shared" si="47"/>
        <v>0</v>
      </c>
      <c r="T369" t="s">
        <v>592</v>
      </c>
      <c r="U369">
        <v>30</v>
      </c>
    </row>
    <row r="370" spans="2:21" x14ac:dyDescent="0.45">
      <c r="B370" t="str">
        <f t="shared" si="41"/>
        <v>task_id_751.dfy-2</v>
      </c>
      <c r="C370" t="s">
        <v>79</v>
      </c>
      <c r="D370">
        <v>2</v>
      </c>
      <c r="E370">
        <v>0</v>
      </c>
      <c r="F370">
        <v>11.344099999999999</v>
      </c>
      <c r="G370">
        <v>2.2656999999999998</v>
      </c>
      <c r="H370">
        <v>11.3416</v>
      </c>
      <c r="I370">
        <v>1</v>
      </c>
      <c r="J370">
        <v>0</v>
      </c>
      <c r="K370">
        <v>0</v>
      </c>
      <c r="L370">
        <f t="shared" si="42"/>
        <v>0</v>
      </c>
      <c r="M370">
        <f t="shared" si="43"/>
        <v>0</v>
      </c>
      <c r="N370">
        <f t="shared" si="44"/>
        <v>0</v>
      </c>
      <c r="O370">
        <f t="shared" si="45"/>
        <v>0</v>
      </c>
      <c r="P370">
        <f t="shared" si="46"/>
        <v>31</v>
      </c>
      <c r="Q370">
        <f>VLOOKUP(C370,Locs!A:C,3,0)</f>
        <v>31</v>
      </c>
      <c r="R370">
        <f>VLOOKUP(C370,Locs!A:F,6,0)</f>
        <v>1</v>
      </c>
      <c r="S370">
        <f t="shared" si="47"/>
        <v>0</v>
      </c>
      <c r="T370" t="s">
        <v>593</v>
      </c>
      <c r="U370">
        <v>31</v>
      </c>
    </row>
    <row r="371" spans="2:21" x14ac:dyDescent="0.45">
      <c r="B371" t="str">
        <f t="shared" si="41"/>
        <v>task_id_751.dfy-3</v>
      </c>
      <c r="C371" t="s">
        <v>79</v>
      </c>
      <c r="D371">
        <v>3</v>
      </c>
      <c r="E371">
        <v>0</v>
      </c>
      <c r="F371">
        <v>15.551299999999999</v>
      </c>
      <c r="G371">
        <v>2.2496</v>
      </c>
      <c r="H371">
        <v>15.5489</v>
      </c>
      <c r="I371">
        <v>1</v>
      </c>
      <c r="J371">
        <v>0</v>
      </c>
      <c r="K371">
        <v>0</v>
      </c>
      <c r="L371">
        <f t="shared" si="42"/>
        <v>0</v>
      </c>
      <c r="M371">
        <f t="shared" si="43"/>
        <v>0</v>
      </c>
      <c r="N371">
        <f t="shared" si="44"/>
        <v>0</v>
      </c>
      <c r="O371">
        <f t="shared" si="45"/>
        <v>0</v>
      </c>
      <c r="P371">
        <f t="shared" si="46"/>
        <v>31</v>
      </c>
      <c r="Q371">
        <f>VLOOKUP(C371,Locs!A:C,3,0)</f>
        <v>31</v>
      </c>
      <c r="R371">
        <f>VLOOKUP(C371,Locs!A:F,6,0)</f>
        <v>1</v>
      </c>
      <c r="S371">
        <f t="shared" si="47"/>
        <v>0</v>
      </c>
      <c r="T371" t="s">
        <v>594</v>
      </c>
      <c r="U371">
        <v>31</v>
      </c>
    </row>
    <row r="372" spans="2:21" x14ac:dyDescent="0.45">
      <c r="B372" t="str">
        <f t="shared" si="41"/>
        <v>task_id_751.dfy-4</v>
      </c>
      <c r="C372" t="s">
        <v>79</v>
      </c>
      <c r="D372">
        <v>4</v>
      </c>
      <c r="E372">
        <v>0</v>
      </c>
      <c r="F372">
        <v>15.585699999999999</v>
      </c>
      <c r="G372">
        <v>2.2664</v>
      </c>
      <c r="H372">
        <v>15.583</v>
      </c>
      <c r="I372">
        <v>1</v>
      </c>
      <c r="J372">
        <v>0</v>
      </c>
      <c r="K372">
        <v>0</v>
      </c>
      <c r="L372">
        <f t="shared" si="42"/>
        <v>0</v>
      </c>
      <c r="M372">
        <f t="shared" si="43"/>
        <v>0</v>
      </c>
      <c r="N372">
        <f t="shared" si="44"/>
        <v>0</v>
      </c>
      <c r="O372">
        <f t="shared" si="45"/>
        <v>0</v>
      </c>
      <c r="P372">
        <f t="shared" si="46"/>
        <v>31</v>
      </c>
      <c r="Q372">
        <f>VLOOKUP(C372,Locs!A:C,3,0)</f>
        <v>31</v>
      </c>
      <c r="R372">
        <f>VLOOKUP(C372,Locs!A:F,6,0)</f>
        <v>1</v>
      </c>
      <c r="S372">
        <f t="shared" si="47"/>
        <v>0</v>
      </c>
      <c r="T372" t="s">
        <v>1150</v>
      </c>
      <c r="U372">
        <v>31</v>
      </c>
    </row>
    <row r="373" spans="2:21" x14ac:dyDescent="0.45">
      <c r="B373" t="str">
        <f t="shared" si="41"/>
        <v>task_id_751.dfy-5</v>
      </c>
      <c r="C373" t="s">
        <v>79</v>
      </c>
      <c r="D373">
        <v>5</v>
      </c>
      <c r="E373">
        <v>0</v>
      </c>
      <c r="F373">
        <v>9.7889999999999997</v>
      </c>
      <c r="G373">
        <v>2.254</v>
      </c>
      <c r="H373">
        <v>9.7860999999999994</v>
      </c>
      <c r="I373">
        <v>1</v>
      </c>
      <c r="J373">
        <v>0</v>
      </c>
      <c r="K373">
        <v>0</v>
      </c>
      <c r="L373">
        <f t="shared" si="42"/>
        <v>0</v>
      </c>
      <c r="M373">
        <f t="shared" si="43"/>
        <v>0</v>
      </c>
      <c r="N373">
        <f t="shared" si="44"/>
        <v>0</v>
      </c>
      <c r="O373">
        <f t="shared" si="45"/>
        <v>0</v>
      </c>
      <c r="P373">
        <f t="shared" si="46"/>
        <v>30</v>
      </c>
      <c r="Q373">
        <f>VLOOKUP(C373,Locs!A:C,3,0)</f>
        <v>31</v>
      </c>
      <c r="R373">
        <f>VLOOKUP(C373,Locs!A:F,6,0)</f>
        <v>1</v>
      </c>
      <c r="S373">
        <f t="shared" si="47"/>
        <v>0</v>
      </c>
      <c r="T373" t="s">
        <v>1151</v>
      </c>
      <c r="U373">
        <v>30</v>
      </c>
    </row>
    <row r="374" spans="2:21" x14ac:dyDescent="0.45">
      <c r="B374" t="str">
        <f t="shared" si="41"/>
        <v>task_id_755.dfy-1</v>
      </c>
      <c r="C374" t="s">
        <v>80</v>
      </c>
      <c r="D374">
        <v>1</v>
      </c>
      <c r="E374">
        <v>-1</v>
      </c>
      <c r="F374">
        <v>26.774000000000001</v>
      </c>
      <c r="G374">
        <v>0.58850000000000002</v>
      </c>
      <c r="H374">
        <v>26.751799999999999</v>
      </c>
      <c r="I374">
        <v>-1</v>
      </c>
      <c r="J374">
        <v>-1</v>
      </c>
      <c r="K374">
        <v>-1</v>
      </c>
      <c r="L374">
        <f t="shared" si="42"/>
        <v>0</v>
      </c>
      <c r="M374">
        <f t="shared" si="43"/>
        <v>0</v>
      </c>
      <c r="N374">
        <f t="shared" si="44"/>
        <v>0</v>
      </c>
      <c r="O374">
        <f t="shared" si="45"/>
        <v>0</v>
      </c>
      <c r="P374">
        <f t="shared" si="46"/>
        <v>40</v>
      </c>
      <c r="Q374">
        <f>VLOOKUP(C374,Locs!A:C,3,0)</f>
        <v>38</v>
      </c>
      <c r="R374">
        <f>VLOOKUP(C374,Locs!A:F,6,0)</f>
        <v>1</v>
      </c>
      <c r="S374">
        <f t="shared" si="47"/>
        <v>0</v>
      </c>
      <c r="T374" t="s">
        <v>595</v>
      </c>
      <c r="U374">
        <v>40</v>
      </c>
    </row>
    <row r="375" spans="2:21" x14ac:dyDescent="0.45">
      <c r="B375" t="str">
        <f t="shared" si="41"/>
        <v>task_id_755.dfy-2</v>
      </c>
      <c r="C375" t="s">
        <v>80</v>
      </c>
      <c r="D375">
        <v>2</v>
      </c>
      <c r="E375">
        <v>0</v>
      </c>
      <c r="F375">
        <v>16.376799999999999</v>
      </c>
      <c r="G375">
        <v>1.286</v>
      </c>
      <c r="H375">
        <v>16.372399999999999</v>
      </c>
      <c r="I375">
        <v>1</v>
      </c>
      <c r="J375">
        <v>0</v>
      </c>
      <c r="K375">
        <v>0</v>
      </c>
      <c r="L375">
        <f t="shared" si="42"/>
        <v>0</v>
      </c>
      <c r="M375">
        <f t="shared" si="43"/>
        <v>0</v>
      </c>
      <c r="N375">
        <f t="shared" si="44"/>
        <v>0</v>
      </c>
      <c r="O375">
        <f t="shared" si="45"/>
        <v>0</v>
      </c>
      <c r="P375">
        <f t="shared" si="46"/>
        <v>33</v>
      </c>
      <c r="Q375">
        <f>VLOOKUP(C375,Locs!A:C,3,0)</f>
        <v>38</v>
      </c>
      <c r="R375">
        <f>VLOOKUP(C375,Locs!A:F,6,0)</f>
        <v>1</v>
      </c>
      <c r="S375">
        <f t="shared" si="47"/>
        <v>0</v>
      </c>
      <c r="T375" t="s">
        <v>596</v>
      </c>
      <c r="U375">
        <v>33</v>
      </c>
    </row>
    <row r="376" spans="2:21" x14ac:dyDescent="0.45">
      <c r="B376" t="str">
        <f t="shared" si="41"/>
        <v>task_id_755.dfy-3</v>
      </c>
      <c r="C376" t="s">
        <v>80</v>
      </c>
      <c r="D376">
        <v>3</v>
      </c>
      <c r="E376">
        <v>-1</v>
      </c>
      <c r="F376">
        <v>16.303000000000001</v>
      </c>
      <c r="G376">
        <v>0.6321</v>
      </c>
      <c r="H376">
        <v>16.3002</v>
      </c>
      <c r="I376">
        <v>-1</v>
      </c>
      <c r="J376">
        <v>-1</v>
      </c>
      <c r="K376">
        <v>-1</v>
      </c>
      <c r="L376">
        <f t="shared" si="42"/>
        <v>0</v>
      </c>
      <c r="M376">
        <f t="shared" si="43"/>
        <v>0</v>
      </c>
      <c r="N376">
        <f t="shared" si="44"/>
        <v>0</v>
      </c>
      <c r="O376">
        <f t="shared" si="45"/>
        <v>0</v>
      </c>
      <c r="P376">
        <f t="shared" si="46"/>
        <v>42</v>
      </c>
      <c r="Q376">
        <f>VLOOKUP(C376,Locs!A:C,3,0)</f>
        <v>38</v>
      </c>
      <c r="R376">
        <f>VLOOKUP(C376,Locs!A:F,6,0)</f>
        <v>1</v>
      </c>
      <c r="S376">
        <f t="shared" si="47"/>
        <v>0</v>
      </c>
      <c r="T376" t="s">
        <v>597</v>
      </c>
      <c r="U376">
        <v>42</v>
      </c>
    </row>
    <row r="377" spans="2:21" x14ac:dyDescent="0.45">
      <c r="B377" t="str">
        <f t="shared" si="41"/>
        <v>task_id_755.dfy-4</v>
      </c>
      <c r="C377" t="s">
        <v>80</v>
      </c>
      <c r="D377">
        <v>4</v>
      </c>
      <c r="E377">
        <v>0</v>
      </c>
      <c r="F377">
        <v>16.373000000000001</v>
      </c>
      <c r="G377">
        <v>1.2549999999999999</v>
      </c>
      <c r="H377">
        <v>16.3706</v>
      </c>
      <c r="I377">
        <v>0</v>
      </c>
      <c r="J377">
        <v>0</v>
      </c>
      <c r="K377">
        <v>0</v>
      </c>
      <c r="L377">
        <f t="shared" si="42"/>
        <v>0</v>
      </c>
      <c r="M377">
        <f t="shared" si="43"/>
        <v>0</v>
      </c>
      <c r="N377">
        <f t="shared" si="44"/>
        <v>0</v>
      </c>
      <c r="O377">
        <f t="shared" si="45"/>
        <v>0</v>
      </c>
      <c r="P377">
        <f t="shared" si="46"/>
        <v>37</v>
      </c>
      <c r="Q377">
        <f>VLOOKUP(C377,Locs!A:C,3,0)</f>
        <v>38</v>
      </c>
      <c r="R377">
        <f>VLOOKUP(C377,Locs!A:F,6,0)</f>
        <v>1</v>
      </c>
      <c r="S377">
        <f t="shared" si="47"/>
        <v>0</v>
      </c>
      <c r="T377" t="s">
        <v>1007</v>
      </c>
      <c r="U377">
        <v>37</v>
      </c>
    </row>
    <row r="378" spans="2:21" x14ac:dyDescent="0.45">
      <c r="B378" t="str">
        <f t="shared" si="41"/>
        <v>task_id_755.dfy-5</v>
      </c>
      <c r="C378" t="s">
        <v>80</v>
      </c>
      <c r="D378">
        <v>5</v>
      </c>
      <c r="E378">
        <v>0</v>
      </c>
      <c r="F378">
        <v>19.6249</v>
      </c>
      <c r="G378">
        <v>1.2941</v>
      </c>
      <c r="H378">
        <v>19.622399999999999</v>
      </c>
      <c r="I378">
        <v>1</v>
      </c>
      <c r="J378">
        <v>0</v>
      </c>
      <c r="K378">
        <v>0</v>
      </c>
      <c r="L378">
        <f t="shared" si="42"/>
        <v>0</v>
      </c>
      <c r="M378">
        <f t="shared" si="43"/>
        <v>0</v>
      </c>
      <c r="N378">
        <f t="shared" si="44"/>
        <v>0</v>
      </c>
      <c r="O378">
        <f t="shared" si="45"/>
        <v>0</v>
      </c>
      <c r="P378">
        <f t="shared" si="46"/>
        <v>34</v>
      </c>
      <c r="Q378">
        <f>VLOOKUP(C378,Locs!A:C,3,0)</f>
        <v>38</v>
      </c>
      <c r="R378">
        <f>VLOOKUP(C378,Locs!A:F,6,0)</f>
        <v>1</v>
      </c>
      <c r="S378">
        <f t="shared" si="47"/>
        <v>0</v>
      </c>
      <c r="T378" t="s">
        <v>1008</v>
      </c>
      <c r="U378">
        <v>34</v>
      </c>
    </row>
    <row r="379" spans="2:21" x14ac:dyDescent="0.45">
      <c r="B379" t="str">
        <f t="shared" si="41"/>
        <v>task_id_760.dfy-1</v>
      </c>
      <c r="C379" t="s">
        <v>81</v>
      </c>
      <c r="D379">
        <v>1</v>
      </c>
      <c r="E379">
        <v>0</v>
      </c>
      <c r="F379">
        <v>7.9141000000000004</v>
      </c>
      <c r="G379">
        <v>1.1900999999999999</v>
      </c>
      <c r="H379">
        <v>7.8954000000000004</v>
      </c>
      <c r="I379">
        <v>1</v>
      </c>
      <c r="J379">
        <v>0</v>
      </c>
      <c r="K379">
        <v>0</v>
      </c>
      <c r="L379">
        <f t="shared" si="42"/>
        <v>0</v>
      </c>
      <c r="M379">
        <f t="shared" si="43"/>
        <v>0</v>
      </c>
      <c r="N379">
        <f t="shared" si="44"/>
        <v>0</v>
      </c>
      <c r="O379">
        <f t="shared" si="45"/>
        <v>0</v>
      </c>
      <c r="P379">
        <f t="shared" si="46"/>
        <v>28</v>
      </c>
      <c r="Q379">
        <f>VLOOKUP(C379,Locs!A:C,3,0)</f>
        <v>28</v>
      </c>
      <c r="R379">
        <f>VLOOKUP(C379,Locs!A:F,6,0)</f>
        <v>1</v>
      </c>
      <c r="S379">
        <f t="shared" si="47"/>
        <v>0</v>
      </c>
      <c r="T379" t="s">
        <v>598</v>
      </c>
      <c r="U379">
        <v>28</v>
      </c>
    </row>
    <row r="380" spans="2:21" x14ac:dyDescent="0.45">
      <c r="B380" t="str">
        <f t="shared" si="41"/>
        <v>task_id_760.dfy-2</v>
      </c>
      <c r="C380" t="s">
        <v>81</v>
      </c>
      <c r="D380">
        <v>2</v>
      </c>
      <c r="E380">
        <v>0</v>
      </c>
      <c r="F380">
        <v>8.3148</v>
      </c>
      <c r="G380">
        <v>1.2999000000000001</v>
      </c>
      <c r="H380">
        <v>8.3119999999999994</v>
      </c>
      <c r="I380">
        <v>1</v>
      </c>
      <c r="J380">
        <v>0</v>
      </c>
      <c r="K380">
        <v>0</v>
      </c>
      <c r="L380">
        <f t="shared" si="42"/>
        <v>0</v>
      </c>
      <c r="M380">
        <f t="shared" si="43"/>
        <v>0</v>
      </c>
      <c r="N380">
        <f t="shared" si="44"/>
        <v>0</v>
      </c>
      <c r="O380">
        <f t="shared" si="45"/>
        <v>0</v>
      </c>
      <c r="P380">
        <f t="shared" si="46"/>
        <v>30</v>
      </c>
      <c r="Q380">
        <f>VLOOKUP(C380,Locs!A:C,3,0)</f>
        <v>28</v>
      </c>
      <c r="R380">
        <f>VLOOKUP(C380,Locs!A:F,6,0)</f>
        <v>1</v>
      </c>
      <c r="S380">
        <f t="shared" si="47"/>
        <v>0</v>
      </c>
      <c r="T380" t="s">
        <v>599</v>
      </c>
      <c r="U380">
        <v>30</v>
      </c>
    </row>
    <row r="381" spans="2:21" x14ac:dyDescent="0.45">
      <c r="B381" t="str">
        <f t="shared" si="41"/>
        <v>task_id_760.dfy-3</v>
      </c>
      <c r="C381" t="s">
        <v>81</v>
      </c>
      <c r="D381">
        <v>3</v>
      </c>
      <c r="E381">
        <v>0</v>
      </c>
      <c r="F381">
        <v>8.4941999999999993</v>
      </c>
      <c r="G381">
        <v>1.2009000000000001</v>
      </c>
      <c r="H381">
        <v>8.4916</v>
      </c>
      <c r="I381">
        <v>1</v>
      </c>
      <c r="J381">
        <v>0</v>
      </c>
      <c r="K381">
        <v>0</v>
      </c>
      <c r="L381">
        <f t="shared" si="42"/>
        <v>0</v>
      </c>
      <c r="M381">
        <f t="shared" si="43"/>
        <v>0</v>
      </c>
      <c r="N381">
        <f t="shared" si="44"/>
        <v>0</v>
      </c>
      <c r="O381">
        <f t="shared" si="45"/>
        <v>0</v>
      </c>
      <c r="P381">
        <f t="shared" si="46"/>
        <v>28</v>
      </c>
      <c r="Q381">
        <f>VLOOKUP(C381,Locs!A:C,3,0)</f>
        <v>28</v>
      </c>
      <c r="R381">
        <f>VLOOKUP(C381,Locs!A:F,6,0)</f>
        <v>1</v>
      </c>
      <c r="S381">
        <f t="shared" si="47"/>
        <v>0</v>
      </c>
      <c r="T381" t="s">
        <v>600</v>
      </c>
      <c r="U381">
        <v>28</v>
      </c>
    </row>
    <row r="382" spans="2:21" x14ac:dyDescent="0.45">
      <c r="B382" t="str">
        <f t="shared" si="41"/>
        <v>task_id_760.dfy-4</v>
      </c>
      <c r="C382" t="s">
        <v>81</v>
      </c>
      <c r="D382">
        <v>4</v>
      </c>
      <c r="E382">
        <v>0</v>
      </c>
      <c r="F382">
        <v>7.5190999999999999</v>
      </c>
      <c r="G382">
        <v>1.2323999999999999</v>
      </c>
      <c r="H382">
        <v>7.5166000000000004</v>
      </c>
      <c r="I382">
        <v>1</v>
      </c>
      <c r="J382">
        <v>0</v>
      </c>
      <c r="K382">
        <v>0</v>
      </c>
      <c r="L382">
        <f t="shared" si="42"/>
        <v>0</v>
      </c>
      <c r="M382">
        <f t="shared" si="43"/>
        <v>0</v>
      </c>
      <c r="N382">
        <f t="shared" si="44"/>
        <v>0</v>
      </c>
      <c r="O382">
        <f t="shared" si="45"/>
        <v>0</v>
      </c>
      <c r="P382">
        <f t="shared" si="46"/>
        <v>28</v>
      </c>
      <c r="Q382">
        <f>VLOOKUP(C382,Locs!A:C,3,0)</f>
        <v>28</v>
      </c>
      <c r="R382">
        <f>VLOOKUP(C382,Locs!A:F,6,0)</f>
        <v>1</v>
      </c>
      <c r="S382">
        <f t="shared" si="47"/>
        <v>0</v>
      </c>
      <c r="T382" t="s">
        <v>743</v>
      </c>
      <c r="U382">
        <v>28</v>
      </c>
    </row>
    <row r="383" spans="2:21" x14ac:dyDescent="0.45">
      <c r="B383" t="str">
        <f t="shared" si="41"/>
        <v>task_id_760.dfy-5</v>
      </c>
      <c r="C383" t="s">
        <v>81</v>
      </c>
      <c r="D383">
        <v>5</v>
      </c>
      <c r="E383">
        <v>0</v>
      </c>
      <c r="F383">
        <v>7.3357999999999999</v>
      </c>
      <c r="G383">
        <v>1.2736000000000001</v>
      </c>
      <c r="H383">
        <v>7.3323999999999998</v>
      </c>
      <c r="I383">
        <v>0</v>
      </c>
      <c r="J383">
        <v>0</v>
      </c>
      <c r="K383">
        <v>0</v>
      </c>
      <c r="L383">
        <f t="shared" si="42"/>
        <v>0</v>
      </c>
      <c r="M383">
        <f t="shared" si="43"/>
        <v>0</v>
      </c>
      <c r="N383">
        <f t="shared" si="44"/>
        <v>0</v>
      </c>
      <c r="O383">
        <f t="shared" si="45"/>
        <v>0</v>
      </c>
      <c r="P383">
        <f t="shared" si="46"/>
        <v>28</v>
      </c>
      <c r="Q383">
        <f>VLOOKUP(C383,Locs!A:C,3,0)</f>
        <v>28</v>
      </c>
      <c r="R383">
        <f>VLOOKUP(C383,Locs!A:F,6,0)</f>
        <v>1</v>
      </c>
      <c r="S383">
        <f t="shared" si="47"/>
        <v>0</v>
      </c>
      <c r="T383" t="s">
        <v>744</v>
      </c>
      <c r="U383">
        <v>28</v>
      </c>
    </row>
    <row r="384" spans="2:21" x14ac:dyDescent="0.45">
      <c r="B384" t="str">
        <f t="shared" si="41"/>
        <v>task_id_769.dfy-1</v>
      </c>
      <c r="C384" t="s">
        <v>82</v>
      </c>
      <c r="D384">
        <v>1</v>
      </c>
      <c r="E384">
        <v>0</v>
      </c>
      <c r="F384">
        <v>13.3774</v>
      </c>
      <c r="G384">
        <v>1.2562</v>
      </c>
      <c r="H384">
        <v>13.358000000000001</v>
      </c>
      <c r="I384">
        <v>0</v>
      </c>
      <c r="J384">
        <v>0</v>
      </c>
      <c r="K384">
        <v>0</v>
      </c>
      <c r="L384">
        <f t="shared" si="42"/>
        <v>0</v>
      </c>
      <c r="M384">
        <f t="shared" si="43"/>
        <v>0</v>
      </c>
      <c r="N384">
        <f t="shared" si="44"/>
        <v>0</v>
      </c>
      <c r="O384">
        <f t="shared" si="45"/>
        <v>0</v>
      </c>
      <c r="P384">
        <f t="shared" si="46"/>
        <v>29</v>
      </c>
      <c r="Q384">
        <f>VLOOKUP(C384,Locs!A:C,3,0)</f>
        <v>33</v>
      </c>
      <c r="R384">
        <f>VLOOKUP(C384,Locs!A:F,6,0)</f>
        <v>2</v>
      </c>
      <c r="S384">
        <f t="shared" si="47"/>
        <v>0</v>
      </c>
      <c r="T384" t="s">
        <v>601</v>
      </c>
      <c r="U384">
        <v>29</v>
      </c>
    </row>
    <row r="385" spans="2:21" x14ac:dyDescent="0.45">
      <c r="B385" t="str">
        <f t="shared" si="41"/>
        <v>task_id_769.dfy-2</v>
      </c>
      <c r="C385" t="s">
        <v>82</v>
      </c>
      <c r="D385">
        <v>2</v>
      </c>
      <c r="E385">
        <v>0</v>
      </c>
      <c r="F385">
        <v>12.937099999999999</v>
      </c>
      <c r="G385">
        <v>1.2062999999999999</v>
      </c>
      <c r="H385">
        <v>12.934200000000001</v>
      </c>
      <c r="I385">
        <v>0</v>
      </c>
      <c r="J385">
        <v>0</v>
      </c>
      <c r="K385">
        <v>0</v>
      </c>
      <c r="L385">
        <f t="shared" si="42"/>
        <v>0</v>
      </c>
      <c r="M385">
        <f t="shared" si="43"/>
        <v>0</v>
      </c>
      <c r="N385">
        <f t="shared" si="44"/>
        <v>0</v>
      </c>
      <c r="O385">
        <f t="shared" si="45"/>
        <v>0</v>
      </c>
      <c r="P385">
        <f t="shared" si="46"/>
        <v>29</v>
      </c>
      <c r="Q385">
        <f>VLOOKUP(C385,Locs!A:C,3,0)</f>
        <v>33</v>
      </c>
      <c r="R385">
        <f>VLOOKUP(C385,Locs!A:F,6,0)</f>
        <v>2</v>
      </c>
      <c r="S385">
        <f t="shared" si="47"/>
        <v>0</v>
      </c>
      <c r="T385" t="s">
        <v>602</v>
      </c>
      <c r="U385">
        <v>29</v>
      </c>
    </row>
    <row r="386" spans="2:21" x14ac:dyDescent="0.45">
      <c r="B386" t="str">
        <f t="shared" si="41"/>
        <v>task_id_769.dfy-3</v>
      </c>
      <c r="C386" t="s">
        <v>82</v>
      </c>
      <c r="D386">
        <v>3</v>
      </c>
      <c r="E386">
        <v>0</v>
      </c>
      <c r="F386">
        <v>18.136299999999999</v>
      </c>
      <c r="G386">
        <v>1.2276</v>
      </c>
      <c r="H386">
        <v>18.133700000000001</v>
      </c>
      <c r="I386">
        <v>0</v>
      </c>
      <c r="J386">
        <v>0</v>
      </c>
      <c r="K386">
        <v>0</v>
      </c>
      <c r="L386">
        <f t="shared" si="42"/>
        <v>0</v>
      </c>
      <c r="M386">
        <f t="shared" si="43"/>
        <v>0</v>
      </c>
      <c r="N386">
        <f t="shared" si="44"/>
        <v>0</v>
      </c>
      <c r="O386">
        <f t="shared" si="45"/>
        <v>0</v>
      </c>
      <c r="P386">
        <f t="shared" si="46"/>
        <v>29</v>
      </c>
      <c r="Q386">
        <f>VLOOKUP(C386,Locs!A:C,3,0)</f>
        <v>33</v>
      </c>
      <c r="R386">
        <f>VLOOKUP(C386,Locs!A:F,6,0)</f>
        <v>2</v>
      </c>
      <c r="S386">
        <f t="shared" si="47"/>
        <v>0</v>
      </c>
      <c r="T386" t="s">
        <v>603</v>
      </c>
      <c r="U386">
        <v>29</v>
      </c>
    </row>
    <row r="387" spans="2:21" x14ac:dyDescent="0.45">
      <c r="B387" t="str">
        <f t="shared" si="41"/>
        <v>task_id_769.dfy-4</v>
      </c>
      <c r="C387" t="s">
        <v>82</v>
      </c>
      <c r="D387">
        <v>4</v>
      </c>
      <c r="E387">
        <v>0</v>
      </c>
      <c r="F387">
        <v>10.6219</v>
      </c>
      <c r="G387">
        <v>1.3008</v>
      </c>
      <c r="H387">
        <v>10.6195</v>
      </c>
      <c r="I387">
        <v>0</v>
      </c>
      <c r="J387">
        <v>0</v>
      </c>
      <c r="K387">
        <v>0</v>
      </c>
      <c r="L387">
        <f t="shared" si="42"/>
        <v>0</v>
      </c>
      <c r="M387">
        <f t="shared" si="43"/>
        <v>0</v>
      </c>
      <c r="N387">
        <f t="shared" si="44"/>
        <v>0</v>
      </c>
      <c r="O387">
        <f t="shared" si="45"/>
        <v>0</v>
      </c>
      <c r="P387">
        <f t="shared" si="46"/>
        <v>29</v>
      </c>
      <c r="Q387">
        <f>VLOOKUP(C387,Locs!A:C,3,0)</f>
        <v>33</v>
      </c>
      <c r="R387">
        <f>VLOOKUP(C387,Locs!A:F,6,0)</f>
        <v>2</v>
      </c>
      <c r="S387">
        <f t="shared" si="47"/>
        <v>0</v>
      </c>
      <c r="T387" t="s">
        <v>1012</v>
      </c>
      <c r="U387">
        <v>29</v>
      </c>
    </row>
    <row r="388" spans="2:21" x14ac:dyDescent="0.45">
      <c r="B388" t="str">
        <f t="shared" si="41"/>
        <v>task_id_769.dfy-5</v>
      </c>
      <c r="C388" t="s">
        <v>82</v>
      </c>
      <c r="D388">
        <v>5</v>
      </c>
      <c r="E388">
        <v>0</v>
      </c>
      <c r="F388">
        <v>13.9734</v>
      </c>
      <c r="G388">
        <v>1.2291000000000001</v>
      </c>
      <c r="H388">
        <v>13.9711</v>
      </c>
      <c r="I388">
        <v>0</v>
      </c>
      <c r="J388">
        <v>0</v>
      </c>
      <c r="K388">
        <v>0</v>
      </c>
      <c r="L388">
        <f t="shared" si="42"/>
        <v>0</v>
      </c>
      <c r="M388">
        <f t="shared" si="43"/>
        <v>0</v>
      </c>
      <c r="N388">
        <f t="shared" si="44"/>
        <v>0</v>
      </c>
      <c r="O388">
        <f t="shared" si="45"/>
        <v>0</v>
      </c>
      <c r="P388">
        <f t="shared" si="46"/>
        <v>29</v>
      </c>
      <c r="Q388">
        <f>VLOOKUP(C388,Locs!A:C,3,0)</f>
        <v>33</v>
      </c>
      <c r="R388">
        <f>VLOOKUP(C388,Locs!A:F,6,0)</f>
        <v>2</v>
      </c>
      <c r="S388">
        <f t="shared" si="47"/>
        <v>0</v>
      </c>
      <c r="T388" t="s">
        <v>1013</v>
      </c>
      <c r="U388">
        <v>29</v>
      </c>
    </row>
    <row r="389" spans="2:21" x14ac:dyDescent="0.45">
      <c r="B389" t="str">
        <f t="shared" si="41"/>
        <v>task_id_770.dfy-1</v>
      </c>
      <c r="C389" t="s">
        <v>83</v>
      </c>
      <c r="D389">
        <v>1</v>
      </c>
      <c r="E389">
        <v>0</v>
      </c>
      <c r="F389">
        <v>7.0308999999999999</v>
      </c>
      <c r="G389">
        <v>61.099800000000002</v>
      </c>
      <c r="H389">
        <v>7.0133000000000001</v>
      </c>
      <c r="I389">
        <v>0</v>
      </c>
      <c r="J389">
        <v>0</v>
      </c>
      <c r="K389">
        <v>0</v>
      </c>
      <c r="L389">
        <f t="shared" si="42"/>
        <v>0</v>
      </c>
      <c r="M389">
        <f t="shared" si="43"/>
        <v>0</v>
      </c>
      <c r="N389">
        <f t="shared" si="44"/>
        <v>0</v>
      </c>
      <c r="O389">
        <f t="shared" si="45"/>
        <v>0</v>
      </c>
      <c r="P389">
        <f t="shared" si="46"/>
        <v>23</v>
      </c>
      <c r="Q389">
        <f>VLOOKUP(C389,Locs!A:C,3,0)</f>
        <v>23</v>
      </c>
      <c r="R389">
        <f>VLOOKUP(C389,Locs!A:F,6,0)</f>
        <v>0</v>
      </c>
      <c r="S389">
        <f t="shared" si="47"/>
        <v>0</v>
      </c>
      <c r="T389" t="s">
        <v>604</v>
      </c>
      <c r="U389">
        <v>23</v>
      </c>
    </row>
    <row r="390" spans="2:21" x14ac:dyDescent="0.45">
      <c r="B390" t="str">
        <f t="shared" si="41"/>
        <v>task_id_770.dfy-2</v>
      </c>
      <c r="C390" t="s">
        <v>83</v>
      </c>
      <c r="D390">
        <v>2</v>
      </c>
      <c r="E390">
        <v>-1</v>
      </c>
      <c r="F390">
        <v>7.4077000000000002</v>
      </c>
      <c r="G390">
        <v>0.3624</v>
      </c>
      <c r="H390">
        <v>7.4053000000000004</v>
      </c>
      <c r="I390">
        <v>-1</v>
      </c>
      <c r="J390">
        <v>-1</v>
      </c>
      <c r="K390">
        <v>-1</v>
      </c>
      <c r="L390">
        <f t="shared" si="42"/>
        <v>0</v>
      </c>
      <c r="M390">
        <f t="shared" si="43"/>
        <v>0</v>
      </c>
      <c r="N390">
        <f t="shared" si="44"/>
        <v>0</v>
      </c>
      <c r="O390">
        <f t="shared" si="45"/>
        <v>0</v>
      </c>
      <c r="P390">
        <f t="shared" si="46"/>
        <v>23</v>
      </c>
      <c r="Q390">
        <f>VLOOKUP(C390,Locs!A:C,3,0)</f>
        <v>23</v>
      </c>
      <c r="R390">
        <f>VLOOKUP(C390,Locs!A:F,6,0)</f>
        <v>0</v>
      </c>
      <c r="S390">
        <f t="shared" si="47"/>
        <v>0</v>
      </c>
      <c r="T390" t="s">
        <v>605</v>
      </c>
      <c r="U390">
        <v>23</v>
      </c>
    </row>
    <row r="391" spans="2:21" x14ac:dyDescent="0.45">
      <c r="B391" t="str">
        <f t="shared" ref="B391:B441" si="48">C391&amp;"-"&amp;D391</f>
        <v>task_id_770.dfy-3</v>
      </c>
      <c r="C391" t="s">
        <v>83</v>
      </c>
      <c r="D391">
        <v>3</v>
      </c>
      <c r="E391">
        <v>0</v>
      </c>
      <c r="F391">
        <v>8.2103000000000002</v>
      </c>
      <c r="G391">
        <v>1.0953999999999999</v>
      </c>
      <c r="H391">
        <v>8.2080000000000002</v>
      </c>
      <c r="I391">
        <v>0</v>
      </c>
      <c r="J391">
        <v>0</v>
      </c>
      <c r="K391">
        <v>0</v>
      </c>
      <c r="L391">
        <f t="shared" si="42"/>
        <v>0</v>
      </c>
      <c r="M391">
        <f t="shared" si="43"/>
        <v>0</v>
      </c>
      <c r="N391">
        <f t="shared" si="44"/>
        <v>0</v>
      </c>
      <c r="O391">
        <f t="shared" si="45"/>
        <v>0</v>
      </c>
      <c r="P391">
        <f t="shared" si="46"/>
        <v>23</v>
      </c>
      <c r="Q391">
        <f>VLOOKUP(C391,Locs!A:C,3,0)</f>
        <v>23</v>
      </c>
      <c r="R391">
        <f>VLOOKUP(C391,Locs!A:F,6,0)</f>
        <v>0</v>
      </c>
      <c r="S391">
        <f t="shared" si="47"/>
        <v>0</v>
      </c>
      <c r="T391" t="s">
        <v>606</v>
      </c>
      <c r="U391">
        <v>23</v>
      </c>
    </row>
    <row r="392" spans="2:21" x14ac:dyDescent="0.45">
      <c r="B392" t="str">
        <f t="shared" si="48"/>
        <v>task_id_770.dfy-4</v>
      </c>
      <c r="C392" t="s">
        <v>83</v>
      </c>
      <c r="D392">
        <v>4</v>
      </c>
      <c r="E392">
        <v>-1</v>
      </c>
      <c r="F392">
        <v>7.8002000000000002</v>
      </c>
      <c r="G392">
        <v>0.59650000000000003</v>
      </c>
      <c r="H392">
        <v>7.7976999999999999</v>
      </c>
      <c r="I392">
        <v>-1</v>
      </c>
      <c r="J392">
        <v>-1</v>
      </c>
      <c r="K392">
        <v>-1</v>
      </c>
      <c r="L392">
        <f t="shared" si="42"/>
        <v>0</v>
      </c>
      <c r="M392">
        <f t="shared" si="43"/>
        <v>0</v>
      </c>
      <c r="N392">
        <f t="shared" si="44"/>
        <v>0</v>
      </c>
      <c r="O392">
        <f t="shared" si="45"/>
        <v>0</v>
      </c>
      <c r="P392">
        <f t="shared" si="46"/>
        <v>23</v>
      </c>
      <c r="Q392">
        <f>VLOOKUP(C392,Locs!A:C,3,0)</f>
        <v>23</v>
      </c>
      <c r="R392">
        <f>VLOOKUP(C392,Locs!A:F,6,0)</f>
        <v>0</v>
      </c>
      <c r="S392">
        <f t="shared" si="47"/>
        <v>0</v>
      </c>
      <c r="T392" t="s">
        <v>1136</v>
      </c>
      <c r="U392">
        <v>23</v>
      </c>
    </row>
    <row r="393" spans="2:21" x14ac:dyDescent="0.45">
      <c r="B393" t="str">
        <f t="shared" si="48"/>
        <v>task_id_770.dfy-5</v>
      </c>
      <c r="C393" t="s">
        <v>83</v>
      </c>
      <c r="D393">
        <v>5</v>
      </c>
      <c r="E393">
        <v>0</v>
      </c>
      <c r="F393">
        <v>6.3521000000000001</v>
      </c>
      <c r="G393">
        <v>1.2662</v>
      </c>
      <c r="H393">
        <v>6.3495999999999997</v>
      </c>
      <c r="I393">
        <v>0</v>
      </c>
      <c r="J393">
        <v>0</v>
      </c>
      <c r="K393">
        <v>0</v>
      </c>
      <c r="L393">
        <f t="shared" si="42"/>
        <v>0</v>
      </c>
      <c r="M393">
        <f t="shared" si="43"/>
        <v>0</v>
      </c>
      <c r="N393">
        <f t="shared" si="44"/>
        <v>0</v>
      </c>
      <c r="O393">
        <f t="shared" si="45"/>
        <v>0</v>
      </c>
      <c r="P393">
        <f t="shared" si="46"/>
        <v>23</v>
      </c>
      <c r="Q393">
        <f>VLOOKUP(C393,Locs!A:C,3,0)</f>
        <v>23</v>
      </c>
      <c r="R393">
        <f>VLOOKUP(C393,Locs!A:F,6,0)</f>
        <v>0</v>
      </c>
      <c r="S393">
        <f t="shared" si="47"/>
        <v>0</v>
      </c>
      <c r="T393" t="s">
        <v>1137</v>
      </c>
      <c r="U393">
        <v>23</v>
      </c>
    </row>
    <row r="394" spans="2:21" x14ac:dyDescent="0.45">
      <c r="B394" t="str">
        <f t="shared" si="48"/>
        <v>task_id_775.dfy-1</v>
      </c>
      <c r="C394" t="s">
        <v>84</v>
      </c>
      <c r="D394">
        <v>1</v>
      </c>
      <c r="E394">
        <v>0</v>
      </c>
      <c r="F394">
        <v>13.9077</v>
      </c>
      <c r="G394">
        <v>2.2772999999999999</v>
      </c>
      <c r="H394">
        <v>13.886699999999999</v>
      </c>
      <c r="I394">
        <v>1</v>
      </c>
      <c r="J394">
        <v>0</v>
      </c>
      <c r="K394">
        <v>0</v>
      </c>
      <c r="L394">
        <f t="shared" si="42"/>
        <v>0</v>
      </c>
      <c r="M394">
        <f t="shared" si="43"/>
        <v>0</v>
      </c>
      <c r="N394">
        <f t="shared" si="44"/>
        <v>0</v>
      </c>
      <c r="O394">
        <f t="shared" si="45"/>
        <v>0</v>
      </c>
      <c r="P394">
        <f t="shared" si="46"/>
        <v>25</v>
      </c>
      <c r="Q394">
        <f>VLOOKUP(C394,Locs!A:C,3,0)</f>
        <v>24</v>
      </c>
      <c r="R394">
        <f>VLOOKUP(C394,Locs!A:F,6,0)</f>
        <v>1</v>
      </c>
      <c r="S394">
        <f t="shared" si="47"/>
        <v>0</v>
      </c>
      <c r="T394" t="s">
        <v>607</v>
      </c>
      <c r="U394">
        <v>25</v>
      </c>
    </row>
    <row r="395" spans="2:21" x14ac:dyDescent="0.45">
      <c r="B395" t="str">
        <f t="shared" si="48"/>
        <v>task_id_775.dfy-2</v>
      </c>
      <c r="C395" t="s">
        <v>84</v>
      </c>
      <c r="D395">
        <v>2</v>
      </c>
      <c r="E395">
        <v>0</v>
      </c>
      <c r="F395">
        <v>8.8671000000000006</v>
      </c>
      <c r="G395">
        <v>2.2768000000000002</v>
      </c>
      <c r="H395">
        <v>8.8617000000000008</v>
      </c>
      <c r="I395">
        <v>0</v>
      </c>
      <c r="J395">
        <v>0</v>
      </c>
      <c r="K395">
        <v>0</v>
      </c>
      <c r="L395">
        <f t="shared" si="42"/>
        <v>0</v>
      </c>
      <c r="M395">
        <f t="shared" si="43"/>
        <v>0</v>
      </c>
      <c r="N395">
        <f t="shared" si="44"/>
        <v>0</v>
      </c>
      <c r="O395">
        <f t="shared" si="45"/>
        <v>0</v>
      </c>
      <c r="P395">
        <f t="shared" si="46"/>
        <v>26</v>
      </c>
      <c r="Q395">
        <f>VLOOKUP(C395,Locs!A:C,3,0)</f>
        <v>24</v>
      </c>
      <c r="R395">
        <f>VLOOKUP(C395,Locs!A:F,6,0)</f>
        <v>1</v>
      </c>
      <c r="S395">
        <f t="shared" si="47"/>
        <v>0</v>
      </c>
      <c r="T395" t="s">
        <v>608</v>
      </c>
      <c r="U395">
        <v>26</v>
      </c>
    </row>
    <row r="396" spans="2:21" x14ac:dyDescent="0.45">
      <c r="B396" t="str">
        <f t="shared" si="48"/>
        <v>task_id_775.dfy-3</v>
      </c>
      <c r="C396" t="s">
        <v>84</v>
      </c>
      <c r="D396">
        <v>3</v>
      </c>
      <c r="E396">
        <v>0</v>
      </c>
      <c r="F396">
        <v>9.8286999999999995</v>
      </c>
      <c r="G396">
        <v>2.2692999999999999</v>
      </c>
      <c r="H396">
        <v>9.8262</v>
      </c>
      <c r="I396">
        <v>1</v>
      </c>
      <c r="J396">
        <v>0</v>
      </c>
      <c r="K396">
        <v>0</v>
      </c>
      <c r="L396">
        <f t="shared" si="42"/>
        <v>0</v>
      </c>
      <c r="M396">
        <f t="shared" si="43"/>
        <v>0</v>
      </c>
      <c r="N396">
        <f t="shared" si="44"/>
        <v>0</v>
      </c>
      <c r="O396">
        <f t="shared" si="45"/>
        <v>0</v>
      </c>
      <c r="P396">
        <f t="shared" si="46"/>
        <v>24</v>
      </c>
      <c r="Q396">
        <f>VLOOKUP(C396,Locs!A:C,3,0)</f>
        <v>24</v>
      </c>
      <c r="R396">
        <f>VLOOKUP(C396,Locs!A:F,6,0)</f>
        <v>1</v>
      </c>
      <c r="S396">
        <f t="shared" si="47"/>
        <v>0</v>
      </c>
      <c r="T396" t="s">
        <v>609</v>
      </c>
      <c r="U396">
        <v>24</v>
      </c>
    </row>
    <row r="397" spans="2:21" x14ac:dyDescent="0.45">
      <c r="B397" t="str">
        <f t="shared" si="48"/>
        <v>task_id_775.dfy-4</v>
      </c>
      <c r="C397" t="s">
        <v>84</v>
      </c>
      <c r="D397">
        <v>4</v>
      </c>
      <c r="E397">
        <v>0</v>
      </c>
      <c r="F397">
        <v>7.4463999999999997</v>
      </c>
      <c r="G397">
        <v>2.2275999999999998</v>
      </c>
      <c r="H397">
        <v>7.4440999999999997</v>
      </c>
      <c r="I397">
        <v>1</v>
      </c>
      <c r="J397">
        <v>0</v>
      </c>
      <c r="K397">
        <v>0</v>
      </c>
      <c r="L397">
        <f t="shared" si="42"/>
        <v>0</v>
      </c>
      <c r="M397">
        <f t="shared" si="43"/>
        <v>0</v>
      </c>
      <c r="N397">
        <f t="shared" si="44"/>
        <v>0</v>
      </c>
      <c r="O397">
        <f t="shared" si="45"/>
        <v>0</v>
      </c>
      <c r="P397">
        <f t="shared" si="46"/>
        <v>25</v>
      </c>
      <c r="Q397">
        <f>VLOOKUP(C397,Locs!A:C,3,0)</f>
        <v>24</v>
      </c>
      <c r="R397">
        <f>VLOOKUP(C397,Locs!A:F,6,0)</f>
        <v>1</v>
      </c>
      <c r="S397">
        <f t="shared" si="47"/>
        <v>0</v>
      </c>
      <c r="T397" t="s">
        <v>1018</v>
      </c>
      <c r="U397">
        <v>25</v>
      </c>
    </row>
    <row r="398" spans="2:21" x14ac:dyDescent="0.45">
      <c r="B398" t="str">
        <f t="shared" si="48"/>
        <v>task_id_775.dfy-5</v>
      </c>
      <c r="C398" t="s">
        <v>84</v>
      </c>
      <c r="D398">
        <v>5</v>
      </c>
      <c r="E398">
        <v>-1</v>
      </c>
      <c r="F398">
        <v>12.8302</v>
      </c>
      <c r="G398">
        <v>0.36080000000000001</v>
      </c>
      <c r="H398">
        <v>12.8278</v>
      </c>
      <c r="I398">
        <v>-1</v>
      </c>
      <c r="J398">
        <v>-1</v>
      </c>
      <c r="K398">
        <v>-1</v>
      </c>
      <c r="L398">
        <f t="shared" si="42"/>
        <v>0</v>
      </c>
      <c r="M398">
        <f t="shared" si="43"/>
        <v>0</v>
      </c>
      <c r="N398">
        <f t="shared" si="44"/>
        <v>0</v>
      </c>
      <c r="O398">
        <f t="shared" si="45"/>
        <v>0</v>
      </c>
      <c r="P398">
        <f t="shared" si="46"/>
        <v>24</v>
      </c>
      <c r="Q398">
        <f>VLOOKUP(C398,Locs!A:C,3,0)</f>
        <v>24</v>
      </c>
      <c r="R398">
        <f>VLOOKUP(C398,Locs!A:F,6,0)</f>
        <v>1</v>
      </c>
      <c r="S398">
        <f t="shared" si="47"/>
        <v>0</v>
      </c>
      <c r="T398" t="s">
        <v>1037</v>
      </c>
      <c r="U398">
        <v>24</v>
      </c>
    </row>
    <row r="399" spans="2:21" x14ac:dyDescent="0.45">
      <c r="B399" t="str">
        <f t="shared" si="48"/>
        <v>task_id_784.dfy-1</v>
      </c>
      <c r="C399" t="s">
        <v>85</v>
      </c>
      <c r="D399">
        <v>1</v>
      </c>
      <c r="E399">
        <v>-1</v>
      </c>
      <c r="F399">
        <v>36.521099999999997</v>
      </c>
      <c r="G399">
        <v>0.37980000000000003</v>
      </c>
      <c r="H399">
        <v>36.5002</v>
      </c>
      <c r="I399">
        <v>-1</v>
      </c>
      <c r="J399">
        <v>-1</v>
      </c>
      <c r="K399">
        <v>-1</v>
      </c>
      <c r="L399">
        <f t="shared" si="42"/>
        <v>0</v>
      </c>
      <c r="M399">
        <f t="shared" si="43"/>
        <v>0</v>
      </c>
      <c r="N399">
        <f t="shared" si="44"/>
        <v>0</v>
      </c>
      <c r="O399">
        <f t="shared" si="45"/>
        <v>0</v>
      </c>
      <c r="P399">
        <f t="shared" si="46"/>
        <v>63</v>
      </c>
      <c r="Q399">
        <f>VLOOKUP(C399,Locs!A:C,3,0)</f>
        <v>57</v>
      </c>
      <c r="R399">
        <f>VLOOKUP(C399,Locs!A:F,6,0)</f>
        <v>4</v>
      </c>
      <c r="S399">
        <f t="shared" si="47"/>
        <v>0</v>
      </c>
      <c r="T399" t="s">
        <v>610</v>
      </c>
      <c r="U399">
        <v>63</v>
      </c>
    </row>
    <row r="400" spans="2:21" x14ac:dyDescent="0.45">
      <c r="B400" t="str">
        <f t="shared" si="48"/>
        <v>task_id_784.dfy-2</v>
      </c>
      <c r="C400" t="s">
        <v>85</v>
      </c>
      <c r="D400">
        <v>2</v>
      </c>
      <c r="E400">
        <v>0</v>
      </c>
      <c r="F400">
        <v>22.844899999999999</v>
      </c>
      <c r="G400">
        <v>2.3098999999999998</v>
      </c>
      <c r="H400">
        <v>22.842600000000001</v>
      </c>
      <c r="I400">
        <v>0</v>
      </c>
      <c r="J400">
        <v>0</v>
      </c>
      <c r="K400">
        <v>0</v>
      </c>
      <c r="L400">
        <f t="shared" si="42"/>
        <v>0</v>
      </c>
      <c r="M400">
        <f t="shared" si="43"/>
        <v>0</v>
      </c>
      <c r="N400">
        <f t="shared" si="44"/>
        <v>0</v>
      </c>
      <c r="O400">
        <f t="shared" si="45"/>
        <v>0</v>
      </c>
      <c r="P400">
        <f t="shared" si="46"/>
        <v>46</v>
      </c>
      <c r="Q400">
        <f>VLOOKUP(C400,Locs!A:C,3,0)</f>
        <v>57</v>
      </c>
      <c r="R400">
        <f>VLOOKUP(C400,Locs!A:F,6,0)</f>
        <v>4</v>
      </c>
      <c r="S400">
        <f t="shared" si="47"/>
        <v>0</v>
      </c>
      <c r="T400" t="s">
        <v>611</v>
      </c>
      <c r="U400">
        <v>46</v>
      </c>
    </row>
    <row r="401" spans="2:21" x14ac:dyDescent="0.45">
      <c r="B401" t="str">
        <f t="shared" si="48"/>
        <v>task_id_784.dfy-3</v>
      </c>
      <c r="C401" t="s">
        <v>85</v>
      </c>
      <c r="D401">
        <v>3</v>
      </c>
      <c r="E401">
        <v>-1</v>
      </c>
      <c r="F401">
        <v>48.840200000000003</v>
      </c>
      <c r="G401">
        <v>0.60419999999999996</v>
      </c>
      <c r="H401">
        <v>48.837499999999999</v>
      </c>
      <c r="I401">
        <v>-1</v>
      </c>
      <c r="J401">
        <v>-1</v>
      </c>
      <c r="K401">
        <v>-1</v>
      </c>
      <c r="L401">
        <f t="shared" ref="L401:L441" si="49">COUNTIFS(C:C,C401,E:E,1)</f>
        <v>0</v>
      </c>
      <c r="M401">
        <f t="shared" ref="M401:M441" si="50">_xlfn.MINIFS(D:D,C:C,C401,E:E,1)</f>
        <v>0</v>
      </c>
      <c r="N401">
        <f t="shared" ref="N401:N441" si="51">CHOOSE(L401+1,0,2/3,1,1)</f>
        <v>0</v>
      </c>
      <c r="O401">
        <f t="shared" ref="O401:O441" si="52">IF(L401&gt;0,1,0)</f>
        <v>0</v>
      </c>
      <c r="P401">
        <f t="shared" ref="P401:P441" si="53">VLOOKUP(LEFT(C401,LEN(C401)-4)&amp;"_"&amp;D401&amp;"_llm.dfy",T:U,2,0)</f>
        <v>51</v>
      </c>
      <c r="Q401">
        <f>VLOOKUP(C401,Locs!A:C,3,0)</f>
        <v>57</v>
      </c>
      <c r="R401">
        <f>VLOOKUP(C401,Locs!A:F,6,0)</f>
        <v>4</v>
      </c>
      <c r="S401">
        <f t="shared" ref="S401:S441" si="54">_xlfn.MINIFS(D:D,C:C,C401,E:E,1)</f>
        <v>0</v>
      </c>
      <c r="T401" t="s">
        <v>612</v>
      </c>
      <c r="U401">
        <v>51</v>
      </c>
    </row>
    <row r="402" spans="2:21" x14ac:dyDescent="0.45">
      <c r="B402" t="str">
        <f t="shared" si="48"/>
        <v>task_id_784.dfy-4</v>
      </c>
      <c r="C402" t="s">
        <v>85</v>
      </c>
      <c r="D402">
        <v>4</v>
      </c>
      <c r="E402">
        <v>-1</v>
      </c>
      <c r="F402">
        <v>37.485399999999998</v>
      </c>
      <c r="G402">
        <v>0.38240000000000002</v>
      </c>
      <c r="H402">
        <v>37.4816</v>
      </c>
      <c r="I402">
        <v>-1</v>
      </c>
      <c r="J402">
        <v>-1</v>
      </c>
      <c r="K402">
        <v>-1</v>
      </c>
      <c r="L402">
        <f t="shared" si="49"/>
        <v>0</v>
      </c>
      <c r="M402">
        <f t="shared" si="50"/>
        <v>0</v>
      </c>
      <c r="N402">
        <f t="shared" si="51"/>
        <v>0</v>
      </c>
      <c r="O402">
        <f t="shared" si="52"/>
        <v>0</v>
      </c>
      <c r="P402">
        <f t="shared" si="53"/>
        <v>63</v>
      </c>
      <c r="Q402">
        <f>VLOOKUP(C402,Locs!A:C,3,0)</f>
        <v>57</v>
      </c>
      <c r="R402">
        <f>VLOOKUP(C402,Locs!A:F,6,0)</f>
        <v>4</v>
      </c>
      <c r="S402">
        <f t="shared" si="54"/>
        <v>0</v>
      </c>
      <c r="T402" t="s">
        <v>1104</v>
      </c>
      <c r="U402">
        <v>63</v>
      </c>
    </row>
    <row r="403" spans="2:21" x14ac:dyDescent="0.45">
      <c r="B403" t="str">
        <f t="shared" si="48"/>
        <v>task_id_784.dfy-5</v>
      </c>
      <c r="C403" t="s">
        <v>85</v>
      </c>
      <c r="D403">
        <v>5</v>
      </c>
      <c r="E403">
        <v>0</v>
      </c>
      <c r="F403">
        <v>12.5015</v>
      </c>
      <c r="G403">
        <v>2.3007</v>
      </c>
      <c r="H403">
        <v>12.4986</v>
      </c>
      <c r="I403">
        <v>0</v>
      </c>
      <c r="J403">
        <v>0</v>
      </c>
      <c r="K403">
        <v>0</v>
      </c>
      <c r="L403">
        <f t="shared" si="49"/>
        <v>0</v>
      </c>
      <c r="M403">
        <f t="shared" si="50"/>
        <v>0</v>
      </c>
      <c r="N403">
        <f t="shared" si="51"/>
        <v>0</v>
      </c>
      <c r="O403">
        <f t="shared" si="52"/>
        <v>0</v>
      </c>
      <c r="P403">
        <f t="shared" si="53"/>
        <v>46</v>
      </c>
      <c r="Q403">
        <f>VLOOKUP(C403,Locs!A:C,3,0)</f>
        <v>57</v>
      </c>
      <c r="R403">
        <f>VLOOKUP(C403,Locs!A:F,6,0)</f>
        <v>4</v>
      </c>
      <c r="S403">
        <f t="shared" si="54"/>
        <v>0</v>
      </c>
      <c r="T403" t="s">
        <v>1105</v>
      </c>
      <c r="U403">
        <v>46</v>
      </c>
    </row>
    <row r="404" spans="2:21" x14ac:dyDescent="0.45">
      <c r="B404" t="str">
        <f t="shared" si="48"/>
        <v>task_id_790.dfy-1</v>
      </c>
      <c r="C404" t="s">
        <v>86</v>
      </c>
      <c r="D404">
        <v>1</v>
      </c>
      <c r="E404">
        <v>1</v>
      </c>
      <c r="F404">
        <v>9.6419999999999995</v>
      </c>
      <c r="G404">
        <v>2.2273999999999998</v>
      </c>
      <c r="H404">
        <v>9.6212</v>
      </c>
      <c r="I404">
        <v>1</v>
      </c>
      <c r="J404">
        <v>1</v>
      </c>
      <c r="K404">
        <v>1</v>
      </c>
      <c r="L404">
        <f t="shared" si="49"/>
        <v>1</v>
      </c>
      <c r="M404">
        <f t="shared" si="50"/>
        <v>1</v>
      </c>
      <c r="N404">
        <f t="shared" si="51"/>
        <v>0.66666666666666663</v>
      </c>
      <c r="O404">
        <f t="shared" si="52"/>
        <v>1</v>
      </c>
      <c r="P404">
        <f t="shared" si="53"/>
        <v>30</v>
      </c>
      <c r="Q404">
        <f>VLOOKUP(C404,Locs!A:C,3,0)</f>
        <v>28</v>
      </c>
      <c r="R404">
        <f>VLOOKUP(C404,Locs!A:F,6,0)</f>
        <v>0</v>
      </c>
      <c r="S404">
        <f t="shared" si="54"/>
        <v>1</v>
      </c>
      <c r="T404" t="s">
        <v>613</v>
      </c>
      <c r="U404">
        <v>30</v>
      </c>
    </row>
    <row r="405" spans="2:21" x14ac:dyDescent="0.45">
      <c r="B405" t="str">
        <f t="shared" si="48"/>
        <v>task_id_793.dfy-1</v>
      </c>
      <c r="C405" t="s">
        <v>87</v>
      </c>
      <c r="D405">
        <v>1</v>
      </c>
      <c r="E405">
        <v>0</v>
      </c>
      <c r="F405">
        <v>9.0460999999999991</v>
      </c>
      <c r="G405">
        <v>1.2582</v>
      </c>
      <c r="H405">
        <v>9.0283999999999995</v>
      </c>
      <c r="I405">
        <v>0</v>
      </c>
      <c r="J405">
        <v>0</v>
      </c>
      <c r="K405">
        <v>0</v>
      </c>
      <c r="L405">
        <f t="shared" si="49"/>
        <v>0</v>
      </c>
      <c r="M405">
        <f t="shared" si="50"/>
        <v>0</v>
      </c>
      <c r="N405">
        <f t="shared" si="51"/>
        <v>0</v>
      </c>
      <c r="O405">
        <f t="shared" si="52"/>
        <v>0</v>
      </c>
      <c r="P405">
        <f t="shared" si="53"/>
        <v>29</v>
      </c>
      <c r="Q405">
        <f>VLOOKUP(C405,Locs!A:C,3,0)</f>
        <v>30</v>
      </c>
      <c r="R405">
        <f>VLOOKUP(C405,Locs!A:F,6,0)</f>
        <v>2</v>
      </c>
      <c r="S405">
        <f t="shared" si="54"/>
        <v>0</v>
      </c>
      <c r="T405" t="s">
        <v>616</v>
      </c>
      <c r="U405">
        <v>29</v>
      </c>
    </row>
    <row r="406" spans="2:21" x14ac:dyDescent="0.45">
      <c r="B406" t="str">
        <f t="shared" si="48"/>
        <v>task_id_793.dfy-2</v>
      </c>
      <c r="C406" t="s">
        <v>87</v>
      </c>
      <c r="D406">
        <v>2</v>
      </c>
      <c r="E406">
        <v>0</v>
      </c>
      <c r="F406">
        <v>9.6675000000000004</v>
      </c>
      <c r="G406">
        <v>1.2452000000000001</v>
      </c>
      <c r="H406">
        <v>9.6651000000000007</v>
      </c>
      <c r="I406">
        <v>0</v>
      </c>
      <c r="J406">
        <v>0</v>
      </c>
      <c r="K406">
        <v>0</v>
      </c>
      <c r="L406">
        <f t="shared" si="49"/>
        <v>0</v>
      </c>
      <c r="M406">
        <f t="shared" si="50"/>
        <v>0</v>
      </c>
      <c r="N406">
        <f t="shared" si="51"/>
        <v>0</v>
      </c>
      <c r="O406">
        <f t="shared" si="52"/>
        <v>0</v>
      </c>
      <c r="P406">
        <f t="shared" si="53"/>
        <v>28</v>
      </c>
      <c r="Q406">
        <f>VLOOKUP(C406,Locs!A:C,3,0)</f>
        <v>30</v>
      </c>
      <c r="R406">
        <f>VLOOKUP(C406,Locs!A:F,6,0)</f>
        <v>2</v>
      </c>
      <c r="S406">
        <f t="shared" si="54"/>
        <v>0</v>
      </c>
      <c r="T406" t="s">
        <v>617</v>
      </c>
      <c r="U406">
        <v>28</v>
      </c>
    </row>
    <row r="407" spans="2:21" x14ac:dyDescent="0.45">
      <c r="B407" t="str">
        <f t="shared" si="48"/>
        <v>task_id_793.dfy-3</v>
      </c>
      <c r="C407" t="s">
        <v>87</v>
      </c>
      <c r="D407">
        <v>3</v>
      </c>
      <c r="E407">
        <v>0</v>
      </c>
      <c r="F407">
        <v>15.158899999999999</v>
      </c>
      <c r="G407">
        <v>1.3137000000000001</v>
      </c>
      <c r="H407">
        <v>15.1562</v>
      </c>
      <c r="I407">
        <v>0</v>
      </c>
      <c r="J407">
        <v>0</v>
      </c>
      <c r="K407">
        <v>0</v>
      </c>
      <c r="L407">
        <f t="shared" si="49"/>
        <v>0</v>
      </c>
      <c r="M407">
        <f t="shared" si="50"/>
        <v>0</v>
      </c>
      <c r="N407">
        <f t="shared" si="51"/>
        <v>0</v>
      </c>
      <c r="O407">
        <f t="shared" si="52"/>
        <v>0</v>
      </c>
      <c r="P407">
        <f t="shared" si="53"/>
        <v>30</v>
      </c>
      <c r="Q407">
        <f>VLOOKUP(C407,Locs!A:C,3,0)</f>
        <v>30</v>
      </c>
      <c r="R407">
        <f>VLOOKUP(C407,Locs!A:F,6,0)</f>
        <v>2</v>
      </c>
      <c r="S407">
        <f t="shared" si="54"/>
        <v>0</v>
      </c>
      <c r="T407" t="s">
        <v>618</v>
      </c>
      <c r="U407">
        <v>30</v>
      </c>
    </row>
    <row r="408" spans="2:21" x14ac:dyDescent="0.45">
      <c r="B408" t="str">
        <f t="shared" si="48"/>
        <v>task_id_793.dfy-4</v>
      </c>
      <c r="C408" t="s">
        <v>87</v>
      </c>
      <c r="D408">
        <v>4</v>
      </c>
      <c r="E408">
        <v>0</v>
      </c>
      <c r="F408">
        <v>17.431999999999999</v>
      </c>
      <c r="G408">
        <v>1.1995</v>
      </c>
      <c r="H408">
        <v>17.429600000000001</v>
      </c>
      <c r="I408">
        <v>1</v>
      </c>
      <c r="J408">
        <v>0</v>
      </c>
      <c r="K408">
        <v>0</v>
      </c>
      <c r="L408">
        <f t="shared" si="49"/>
        <v>0</v>
      </c>
      <c r="M408">
        <f t="shared" si="50"/>
        <v>0</v>
      </c>
      <c r="N408">
        <f t="shared" si="51"/>
        <v>0</v>
      </c>
      <c r="O408">
        <f t="shared" si="52"/>
        <v>0</v>
      </c>
      <c r="P408">
        <f t="shared" si="53"/>
        <v>28</v>
      </c>
      <c r="Q408">
        <f>VLOOKUP(C408,Locs!A:C,3,0)</f>
        <v>30</v>
      </c>
      <c r="R408">
        <f>VLOOKUP(C408,Locs!A:F,6,0)</f>
        <v>2</v>
      </c>
      <c r="S408">
        <f t="shared" si="54"/>
        <v>0</v>
      </c>
      <c r="T408" t="s">
        <v>746</v>
      </c>
      <c r="U408">
        <v>28</v>
      </c>
    </row>
    <row r="409" spans="2:21" x14ac:dyDescent="0.45">
      <c r="B409" t="str">
        <f t="shared" si="48"/>
        <v>task_id_793.dfy-5</v>
      </c>
      <c r="C409" t="s">
        <v>87</v>
      </c>
      <c r="D409">
        <v>5</v>
      </c>
      <c r="E409">
        <v>0</v>
      </c>
      <c r="F409">
        <v>19.1555</v>
      </c>
      <c r="G409">
        <v>1.2661</v>
      </c>
      <c r="H409">
        <v>19.152899999999999</v>
      </c>
      <c r="I409">
        <v>0</v>
      </c>
      <c r="J409">
        <v>0</v>
      </c>
      <c r="K409">
        <v>0</v>
      </c>
      <c r="L409">
        <f t="shared" si="49"/>
        <v>0</v>
      </c>
      <c r="M409">
        <f t="shared" si="50"/>
        <v>0</v>
      </c>
      <c r="N409">
        <f t="shared" si="51"/>
        <v>0</v>
      </c>
      <c r="O409">
        <f t="shared" si="52"/>
        <v>0</v>
      </c>
      <c r="P409">
        <f t="shared" si="53"/>
        <v>28</v>
      </c>
      <c r="Q409">
        <f>VLOOKUP(C409,Locs!A:C,3,0)</f>
        <v>30</v>
      </c>
      <c r="R409">
        <f>VLOOKUP(C409,Locs!A:F,6,0)</f>
        <v>2</v>
      </c>
      <c r="S409">
        <f t="shared" si="54"/>
        <v>0</v>
      </c>
      <c r="T409" t="s">
        <v>747</v>
      </c>
      <c r="U409">
        <v>28</v>
      </c>
    </row>
    <row r="410" spans="2:21" x14ac:dyDescent="0.45">
      <c r="B410" t="str">
        <f t="shared" si="48"/>
        <v>task_id_798.dfy-1</v>
      </c>
      <c r="C410" t="s">
        <v>88</v>
      </c>
      <c r="D410">
        <v>1</v>
      </c>
      <c r="E410">
        <v>-1</v>
      </c>
      <c r="F410">
        <v>12.1145</v>
      </c>
      <c r="G410">
        <v>0.37059999999999998</v>
      </c>
      <c r="H410">
        <v>12.0938</v>
      </c>
      <c r="I410">
        <v>-1</v>
      </c>
      <c r="J410">
        <v>-1</v>
      </c>
      <c r="K410">
        <v>-1</v>
      </c>
      <c r="L410">
        <f t="shared" si="49"/>
        <v>0</v>
      </c>
      <c r="M410">
        <f t="shared" si="50"/>
        <v>0</v>
      </c>
      <c r="N410">
        <f t="shared" si="51"/>
        <v>0</v>
      </c>
      <c r="O410">
        <f t="shared" si="52"/>
        <v>0</v>
      </c>
      <c r="P410">
        <f t="shared" si="53"/>
        <v>35</v>
      </c>
      <c r="Q410">
        <f>VLOOKUP(C410,Locs!A:C,3,0)</f>
        <v>35</v>
      </c>
      <c r="R410">
        <f>VLOOKUP(C410,Locs!A:F,6,0)</f>
        <v>0</v>
      </c>
      <c r="S410">
        <f t="shared" si="54"/>
        <v>0</v>
      </c>
      <c r="T410" t="s">
        <v>619</v>
      </c>
      <c r="U410">
        <v>35</v>
      </c>
    </row>
    <row r="411" spans="2:21" x14ac:dyDescent="0.45">
      <c r="B411" t="str">
        <f t="shared" si="48"/>
        <v>task_id_798.dfy-2</v>
      </c>
      <c r="C411" t="s">
        <v>88</v>
      </c>
      <c r="D411">
        <v>2</v>
      </c>
      <c r="E411">
        <v>-1</v>
      </c>
      <c r="F411">
        <v>8.5008999999999997</v>
      </c>
      <c r="G411">
        <v>0.39750000000000002</v>
      </c>
      <c r="H411">
        <v>8.4984999999999999</v>
      </c>
      <c r="I411">
        <v>-1</v>
      </c>
      <c r="J411">
        <v>-1</v>
      </c>
      <c r="K411">
        <v>-1</v>
      </c>
      <c r="L411">
        <f t="shared" si="49"/>
        <v>0</v>
      </c>
      <c r="M411">
        <f t="shared" si="50"/>
        <v>0</v>
      </c>
      <c r="N411">
        <f t="shared" si="51"/>
        <v>0</v>
      </c>
      <c r="O411">
        <f t="shared" si="52"/>
        <v>0</v>
      </c>
      <c r="P411">
        <f t="shared" si="53"/>
        <v>29</v>
      </c>
      <c r="Q411">
        <f>VLOOKUP(C411,Locs!A:C,3,0)</f>
        <v>35</v>
      </c>
      <c r="R411">
        <f>VLOOKUP(C411,Locs!A:F,6,0)</f>
        <v>0</v>
      </c>
      <c r="S411">
        <f t="shared" si="54"/>
        <v>0</v>
      </c>
      <c r="T411" t="s">
        <v>620</v>
      </c>
      <c r="U411">
        <v>29</v>
      </c>
    </row>
    <row r="412" spans="2:21" x14ac:dyDescent="0.45">
      <c r="B412" t="str">
        <f t="shared" si="48"/>
        <v>task_id_798.dfy-3</v>
      </c>
      <c r="C412" t="s">
        <v>88</v>
      </c>
      <c r="D412">
        <v>3</v>
      </c>
      <c r="E412">
        <v>0</v>
      </c>
      <c r="F412">
        <v>10.389200000000001</v>
      </c>
      <c r="G412">
        <v>2.2787999999999999</v>
      </c>
      <c r="H412">
        <v>10.386900000000001</v>
      </c>
      <c r="I412">
        <v>-1</v>
      </c>
      <c r="J412">
        <v>0</v>
      </c>
      <c r="K412">
        <v>0</v>
      </c>
      <c r="L412">
        <f t="shared" si="49"/>
        <v>0</v>
      </c>
      <c r="M412">
        <f t="shared" si="50"/>
        <v>0</v>
      </c>
      <c r="N412">
        <f t="shared" si="51"/>
        <v>0</v>
      </c>
      <c r="O412">
        <f t="shared" si="52"/>
        <v>0</v>
      </c>
      <c r="P412">
        <f t="shared" si="53"/>
        <v>33</v>
      </c>
      <c r="Q412">
        <f>VLOOKUP(C412,Locs!A:C,3,0)</f>
        <v>35</v>
      </c>
      <c r="R412">
        <f>VLOOKUP(C412,Locs!A:F,6,0)</f>
        <v>0</v>
      </c>
      <c r="S412">
        <f t="shared" si="54"/>
        <v>0</v>
      </c>
      <c r="T412" t="s">
        <v>621</v>
      </c>
      <c r="U412">
        <v>33</v>
      </c>
    </row>
    <row r="413" spans="2:21" x14ac:dyDescent="0.45">
      <c r="B413" t="str">
        <f t="shared" si="48"/>
        <v>task_id_798.dfy-4</v>
      </c>
      <c r="C413" t="s">
        <v>88</v>
      </c>
      <c r="D413">
        <v>4</v>
      </c>
      <c r="E413">
        <v>0</v>
      </c>
      <c r="F413">
        <v>8.2325999999999997</v>
      </c>
      <c r="G413">
        <v>2.2692000000000001</v>
      </c>
      <c r="H413">
        <v>8.2302999999999997</v>
      </c>
      <c r="I413">
        <v>0</v>
      </c>
      <c r="J413">
        <v>0</v>
      </c>
      <c r="K413">
        <v>0</v>
      </c>
      <c r="L413">
        <f t="shared" si="49"/>
        <v>0</v>
      </c>
      <c r="M413">
        <f t="shared" si="50"/>
        <v>0</v>
      </c>
      <c r="N413">
        <f t="shared" si="51"/>
        <v>0</v>
      </c>
      <c r="O413">
        <f t="shared" si="52"/>
        <v>0</v>
      </c>
      <c r="P413">
        <f t="shared" si="53"/>
        <v>34</v>
      </c>
      <c r="Q413">
        <f>VLOOKUP(C413,Locs!A:C,3,0)</f>
        <v>35</v>
      </c>
      <c r="R413">
        <f>VLOOKUP(C413,Locs!A:F,6,0)</f>
        <v>0</v>
      </c>
      <c r="S413">
        <f t="shared" si="54"/>
        <v>0</v>
      </c>
      <c r="T413" t="s">
        <v>868</v>
      </c>
      <c r="U413">
        <v>34</v>
      </c>
    </row>
    <row r="414" spans="2:21" x14ac:dyDescent="0.45">
      <c r="B414" t="str">
        <f t="shared" si="48"/>
        <v>task_id_798.dfy-5</v>
      </c>
      <c r="C414" t="s">
        <v>88</v>
      </c>
      <c r="D414">
        <v>5</v>
      </c>
      <c r="E414">
        <v>-1</v>
      </c>
      <c r="F414">
        <v>10.2925</v>
      </c>
      <c r="G414">
        <v>0.57189999999999996</v>
      </c>
      <c r="H414">
        <v>10.2896</v>
      </c>
      <c r="I414">
        <v>-1</v>
      </c>
      <c r="J414">
        <v>-1</v>
      </c>
      <c r="K414">
        <v>-1</v>
      </c>
      <c r="L414">
        <f t="shared" si="49"/>
        <v>0</v>
      </c>
      <c r="M414">
        <f t="shared" si="50"/>
        <v>0</v>
      </c>
      <c r="N414">
        <f t="shared" si="51"/>
        <v>0</v>
      </c>
      <c r="O414">
        <f t="shared" si="52"/>
        <v>0</v>
      </c>
      <c r="P414">
        <f t="shared" si="53"/>
        <v>33</v>
      </c>
      <c r="Q414">
        <f>VLOOKUP(C414,Locs!A:C,3,0)</f>
        <v>35</v>
      </c>
      <c r="R414">
        <f>VLOOKUP(C414,Locs!A:F,6,0)</f>
        <v>0</v>
      </c>
      <c r="S414">
        <f t="shared" si="54"/>
        <v>0</v>
      </c>
      <c r="T414" t="s">
        <v>1019</v>
      </c>
      <c r="U414">
        <v>33</v>
      </c>
    </row>
    <row r="415" spans="2:21" x14ac:dyDescent="0.45">
      <c r="B415" t="str">
        <f t="shared" si="48"/>
        <v>task_id_8.dfy-1</v>
      </c>
      <c r="C415" t="s">
        <v>89</v>
      </c>
      <c r="D415">
        <v>1</v>
      </c>
      <c r="E415">
        <v>1</v>
      </c>
      <c r="F415">
        <v>8.0099</v>
      </c>
      <c r="G415">
        <v>1.1391</v>
      </c>
      <c r="H415">
        <v>7.9894999999999996</v>
      </c>
      <c r="I415">
        <v>1</v>
      </c>
      <c r="J415">
        <v>1</v>
      </c>
      <c r="K415">
        <v>1</v>
      </c>
      <c r="L415">
        <f t="shared" si="49"/>
        <v>1</v>
      </c>
      <c r="M415">
        <f t="shared" si="50"/>
        <v>1</v>
      </c>
      <c r="N415">
        <f t="shared" si="51"/>
        <v>0.66666666666666663</v>
      </c>
      <c r="O415">
        <f t="shared" si="52"/>
        <v>1</v>
      </c>
      <c r="P415">
        <f t="shared" si="53"/>
        <v>23</v>
      </c>
      <c r="Q415">
        <f>VLOOKUP(C415,Locs!A:C,3,0)</f>
        <v>22</v>
      </c>
      <c r="R415">
        <f>VLOOKUP(C415,Locs!A:F,6,0)</f>
        <v>0</v>
      </c>
      <c r="S415">
        <f t="shared" si="54"/>
        <v>1</v>
      </c>
      <c r="T415" t="s">
        <v>622</v>
      </c>
      <c r="U415">
        <v>19</v>
      </c>
    </row>
    <row r="416" spans="2:21" x14ac:dyDescent="0.45">
      <c r="B416" t="str">
        <f t="shared" si="48"/>
        <v>task_id_803.dfy-1</v>
      </c>
      <c r="C416" t="s">
        <v>90</v>
      </c>
      <c r="D416">
        <v>1</v>
      </c>
      <c r="E416">
        <v>0</v>
      </c>
      <c r="F416">
        <v>6.1487999999999996</v>
      </c>
      <c r="G416">
        <v>1.5067999999999999</v>
      </c>
      <c r="H416">
        <v>6.1291000000000002</v>
      </c>
      <c r="I416">
        <v>0</v>
      </c>
      <c r="J416">
        <v>0</v>
      </c>
      <c r="K416">
        <v>0</v>
      </c>
      <c r="L416">
        <f t="shared" si="49"/>
        <v>0</v>
      </c>
      <c r="M416">
        <f t="shared" si="50"/>
        <v>0</v>
      </c>
      <c r="N416">
        <f t="shared" si="51"/>
        <v>0</v>
      </c>
      <c r="O416">
        <f t="shared" si="52"/>
        <v>0</v>
      </c>
      <c r="P416">
        <f t="shared" si="53"/>
        <v>19</v>
      </c>
      <c r="Q416">
        <f>VLOOKUP(C416,Locs!A:C,3,0)</f>
        <v>30</v>
      </c>
      <c r="R416">
        <f>VLOOKUP(C416,Locs!A:F,6,0)</f>
        <v>5</v>
      </c>
      <c r="S416">
        <f t="shared" si="54"/>
        <v>0</v>
      </c>
      <c r="T416" t="s">
        <v>623</v>
      </c>
      <c r="U416">
        <v>20</v>
      </c>
    </row>
    <row r="417" spans="2:21" x14ac:dyDescent="0.45">
      <c r="B417" t="str">
        <f t="shared" si="48"/>
        <v>task_id_803.dfy-2</v>
      </c>
      <c r="C417" t="s">
        <v>90</v>
      </c>
      <c r="D417">
        <v>2</v>
      </c>
      <c r="E417">
        <v>0</v>
      </c>
      <c r="F417">
        <v>8.2332000000000001</v>
      </c>
      <c r="G417">
        <v>1.4155</v>
      </c>
      <c r="H417">
        <v>8.2308000000000003</v>
      </c>
      <c r="I417">
        <v>0</v>
      </c>
      <c r="J417">
        <v>0</v>
      </c>
      <c r="K417">
        <v>0</v>
      </c>
      <c r="L417">
        <f t="shared" si="49"/>
        <v>0</v>
      </c>
      <c r="M417">
        <f t="shared" si="50"/>
        <v>0</v>
      </c>
      <c r="N417">
        <f t="shared" si="51"/>
        <v>0</v>
      </c>
      <c r="O417">
        <f t="shared" si="52"/>
        <v>0</v>
      </c>
      <c r="P417">
        <f t="shared" si="53"/>
        <v>20</v>
      </c>
      <c r="Q417">
        <f>VLOOKUP(C417,Locs!A:C,3,0)</f>
        <v>30</v>
      </c>
      <c r="R417">
        <f>VLOOKUP(C417,Locs!A:F,6,0)</f>
        <v>5</v>
      </c>
      <c r="S417">
        <f t="shared" si="54"/>
        <v>0</v>
      </c>
      <c r="T417" t="s">
        <v>624</v>
      </c>
      <c r="U417">
        <v>19</v>
      </c>
    </row>
    <row r="418" spans="2:21" x14ac:dyDescent="0.45">
      <c r="B418" t="str">
        <f t="shared" si="48"/>
        <v>task_id_803.dfy-3</v>
      </c>
      <c r="C418" t="s">
        <v>90</v>
      </c>
      <c r="D418">
        <v>3</v>
      </c>
      <c r="E418">
        <v>0</v>
      </c>
      <c r="F418">
        <v>7.9353999999999996</v>
      </c>
      <c r="G418">
        <v>1.5371999999999999</v>
      </c>
      <c r="H418">
        <v>7.9325999999999999</v>
      </c>
      <c r="I418">
        <v>1</v>
      </c>
      <c r="J418">
        <v>0</v>
      </c>
      <c r="K418">
        <v>0</v>
      </c>
      <c r="L418">
        <f t="shared" si="49"/>
        <v>0</v>
      </c>
      <c r="M418">
        <f t="shared" si="50"/>
        <v>0</v>
      </c>
      <c r="N418">
        <f t="shared" si="51"/>
        <v>0</v>
      </c>
      <c r="O418">
        <f t="shared" si="52"/>
        <v>0</v>
      </c>
      <c r="P418">
        <f t="shared" si="53"/>
        <v>19</v>
      </c>
      <c r="Q418">
        <f>VLOOKUP(C418,Locs!A:C,3,0)</f>
        <v>30</v>
      </c>
      <c r="R418">
        <f>VLOOKUP(C418,Locs!A:F,6,0)</f>
        <v>5</v>
      </c>
      <c r="S418">
        <f t="shared" si="54"/>
        <v>0</v>
      </c>
      <c r="T418" t="s">
        <v>748</v>
      </c>
      <c r="U418">
        <v>21</v>
      </c>
    </row>
    <row r="419" spans="2:21" x14ac:dyDescent="0.45">
      <c r="B419" t="str">
        <f t="shared" si="48"/>
        <v>task_id_803.dfy-4</v>
      </c>
      <c r="C419" t="s">
        <v>90</v>
      </c>
      <c r="D419">
        <v>4</v>
      </c>
      <c r="E419">
        <v>0</v>
      </c>
      <c r="F419">
        <v>9.4315999999999995</v>
      </c>
      <c r="G419">
        <v>1.5197000000000001</v>
      </c>
      <c r="H419">
        <v>9.4291999999999998</v>
      </c>
      <c r="I419">
        <v>0</v>
      </c>
      <c r="J419">
        <v>0</v>
      </c>
      <c r="K419">
        <v>0</v>
      </c>
      <c r="L419">
        <f t="shared" si="49"/>
        <v>0</v>
      </c>
      <c r="M419">
        <f t="shared" si="50"/>
        <v>0</v>
      </c>
      <c r="N419">
        <f t="shared" si="51"/>
        <v>0</v>
      </c>
      <c r="O419">
        <f t="shared" si="52"/>
        <v>0</v>
      </c>
      <c r="P419">
        <f t="shared" si="53"/>
        <v>21</v>
      </c>
      <c r="Q419">
        <f>VLOOKUP(C419,Locs!A:C,3,0)</f>
        <v>30</v>
      </c>
      <c r="R419">
        <f>VLOOKUP(C419,Locs!A:F,6,0)</f>
        <v>5</v>
      </c>
      <c r="S419">
        <f t="shared" si="54"/>
        <v>0</v>
      </c>
      <c r="T419" t="s">
        <v>749</v>
      </c>
      <c r="U419">
        <v>19</v>
      </c>
    </row>
    <row r="420" spans="2:21" x14ac:dyDescent="0.45">
      <c r="B420" t="str">
        <f t="shared" si="48"/>
        <v>task_id_803.dfy-5</v>
      </c>
      <c r="C420" t="s">
        <v>90</v>
      </c>
      <c r="D420">
        <v>5</v>
      </c>
      <c r="E420">
        <v>0</v>
      </c>
      <c r="F420">
        <v>7.9622999999999999</v>
      </c>
      <c r="G420">
        <v>1.4119999999999999</v>
      </c>
      <c r="H420">
        <v>7.9599000000000002</v>
      </c>
      <c r="I420">
        <v>0</v>
      </c>
      <c r="J420">
        <v>0</v>
      </c>
      <c r="K420">
        <v>0</v>
      </c>
      <c r="L420">
        <f t="shared" si="49"/>
        <v>0</v>
      </c>
      <c r="M420">
        <f t="shared" si="50"/>
        <v>0</v>
      </c>
      <c r="N420">
        <f t="shared" si="51"/>
        <v>0</v>
      </c>
      <c r="O420">
        <f t="shared" si="52"/>
        <v>0</v>
      </c>
      <c r="P420">
        <f t="shared" si="53"/>
        <v>19</v>
      </c>
      <c r="Q420">
        <f>VLOOKUP(C420,Locs!A:C,3,0)</f>
        <v>30</v>
      </c>
      <c r="R420">
        <f>VLOOKUP(C420,Locs!A:F,6,0)</f>
        <v>5</v>
      </c>
      <c r="S420">
        <f t="shared" si="54"/>
        <v>0</v>
      </c>
      <c r="T420" t="s">
        <v>625</v>
      </c>
      <c r="U420">
        <v>29</v>
      </c>
    </row>
    <row r="421" spans="2:21" x14ac:dyDescent="0.45">
      <c r="B421" t="str">
        <f t="shared" si="48"/>
        <v>task_id_804.dfy-1</v>
      </c>
      <c r="C421" t="s">
        <v>91</v>
      </c>
      <c r="D421">
        <v>1</v>
      </c>
      <c r="E421">
        <v>0</v>
      </c>
      <c r="F421">
        <v>6.1520999999999999</v>
      </c>
      <c r="G421">
        <v>2.2357999999999998</v>
      </c>
      <c r="H421">
        <v>6.1242000000000001</v>
      </c>
      <c r="I421">
        <v>1</v>
      </c>
      <c r="J421">
        <v>0</v>
      </c>
      <c r="K421">
        <v>0</v>
      </c>
      <c r="L421">
        <f t="shared" si="49"/>
        <v>0</v>
      </c>
      <c r="M421">
        <f t="shared" si="50"/>
        <v>0</v>
      </c>
      <c r="N421">
        <f t="shared" si="51"/>
        <v>0</v>
      </c>
      <c r="O421">
        <f t="shared" si="52"/>
        <v>0</v>
      </c>
      <c r="P421">
        <f t="shared" si="53"/>
        <v>29</v>
      </c>
      <c r="Q421">
        <f>VLOOKUP(C421,Locs!A:C,3,0)</f>
        <v>29</v>
      </c>
      <c r="R421">
        <f>VLOOKUP(C421,Locs!A:F,6,0)</f>
        <v>1</v>
      </c>
      <c r="S421">
        <f t="shared" si="54"/>
        <v>0</v>
      </c>
      <c r="T421" t="s">
        <v>626</v>
      </c>
      <c r="U421">
        <v>29</v>
      </c>
    </row>
    <row r="422" spans="2:21" x14ac:dyDescent="0.45">
      <c r="B422" t="str">
        <f t="shared" si="48"/>
        <v>task_id_804.dfy-2</v>
      </c>
      <c r="C422" t="s">
        <v>91</v>
      </c>
      <c r="D422">
        <v>2</v>
      </c>
      <c r="E422">
        <v>0</v>
      </c>
      <c r="F422">
        <v>13.1983</v>
      </c>
      <c r="G422">
        <v>2.2427000000000001</v>
      </c>
      <c r="H422">
        <v>13.195600000000001</v>
      </c>
      <c r="I422">
        <v>1</v>
      </c>
      <c r="J422">
        <v>0</v>
      </c>
      <c r="K422">
        <v>0</v>
      </c>
      <c r="L422">
        <f t="shared" si="49"/>
        <v>0</v>
      </c>
      <c r="M422">
        <f t="shared" si="50"/>
        <v>0</v>
      </c>
      <c r="N422">
        <f t="shared" si="51"/>
        <v>0</v>
      </c>
      <c r="O422">
        <f t="shared" si="52"/>
        <v>0</v>
      </c>
      <c r="P422">
        <f t="shared" si="53"/>
        <v>29</v>
      </c>
      <c r="Q422">
        <f>VLOOKUP(C422,Locs!A:C,3,0)</f>
        <v>29</v>
      </c>
      <c r="R422">
        <f>VLOOKUP(C422,Locs!A:F,6,0)</f>
        <v>1</v>
      </c>
      <c r="S422">
        <f t="shared" si="54"/>
        <v>0</v>
      </c>
      <c r="T422" t="s">
        <v>627</v>
      </c>
      <c r="U422">
        <v>30</v>
      </c>
    </row>
    <row r="423" spans="2:21" x14ac:dyDescent="0.45">
      <c r="B423" t="str">
        <f t="shared" si="48"/>
        <v>task_id_804.dfy-3</v>
      </c>
      <c r="C423" t="s">
        <v>91</v>
      </c>
      <c r="D423">
        <v>3</v>
      </c>
      <c r="E423">
        <v>0</v>
      </c>
      <c r="F423">
        <v>6.9653</v>
      </c>
      <c r="G423">
        <v>2.2385999999999999</v>
      </c>
      <c r="H423">
        <v>6.9630000000000001</v>
      </c>
      <c r="I423">
        <v>1</v>
      </c>
      <c r="J423">
        <v>0</v>
      </c>
      <c r="K423">
        <v>0</v>
      </c>
      <c r="L423">
        <f t="shared" si="49"/>
        <v>0</v>
      </c>
      <c r="M423">
        <f t="shared" si="50"/>
        <v>0</v>
      </c>
      <c r="N423">
        <f t="shared" si="51"/>
        <v>0</v>
      </c>
      <c r="O423">
        <f t="shared" si="52"/>
        <v>0</v>
      </c>
      <c r="P423">
        <f t="shared" si="53"/>
        <v>30</v>
      </c>
      <c r="Q423">
        <f>VLOOKUP(C423,Locs!A:C,3,0)</f>
        <v>29</v>
      </c>
      <c r="R423">
        <f>VLOOKUP(C423,Locs!A:F,6,0)</f>
        <v>1</v>
      </c>
      <c r="S423">
        <f t="shared" si="54"/>
        <v>0</v>
      </c>
      <c r="T423" t="s">
        <v>869</v>
      </c>
      <c r="U423">
        <v>29</v>
      </c>
    </row>
    <row r="424" spans="2:21" x14ac:dyDescent="0.45">
      <c r="B424" t="str">
        <f t="shared" si="48"/>
        <v>task_id_804.dfy-4</v>
      </c>
      <c r="C424" t="s">
        <v>91</v>
      </c>
      <c r="D424">
        <v>4</v>
      </c>
      <c r="E424">
        <v>0</v>
      </c>
      <c r="F424">
        <v>7.1153000000000004</v>
      </c>
      <c r="G424">
        <v>2.2363</v>
      </c>
      <c r="H424">
        <v>7.1130000000000004</v>
      </c>
      <c r="I424">
        <v>1</v>
      </c>
      <c r="J424">
        <v>0</v>
      </c>
      <c r="K424">
        <v>0</v>
      </c>
      <c r="L424">
        <f t="shared" si="49"/>
        <v>0</v>
      </c>
      <c r="M424">
        <f t="shared" si="50"/>
        <v>0</v>
      </c>
      <c r="N424">
        <f t="shared" si="51"/>
        <v>0</v>
      </c>
      <c r="O424">
        <f t="shared" si="52"/>
        <v>0</v>
      </c>
      <c r="P424">
        <f t="shared" si="53"/>
        <v>29</v>
      </c>
      <c r="Q424">
        <f>VLOOKUP(C424,Locs!A:C,3,0)</f>
        <v>29</v>
      </c>
      <c r="R424">
        <f>VLOOKUP(C424,Locs!A:F,6,0)</f>
        <v>1</v>
      </c>
      <c r="S424">
        <f t="shared" si="54"/>
        <v>0</v>
      </c>
      <c r="T424" t="s">
        <v>870</v>
      </c>
      <c r="U424">
        <v>30</v>
      </c>
    </row>
    <row r="425" spans="2:21" x14ac:dyDescent="0.45">
      <c r="B425" t="str">
        <f t="shared" si="48"/>
        <v>task_id_804.dfy-5</v>
      </c>
      <c r="C425" t="s">
        <v>91</v>
      </c>
      <c r="D425">
        <v>5</v>
      </c>
      <c r="E425">
        <v>0</v>
      </c>
      <c r="F425">
        <v>8.5679999999999996</v>
      </c>
      <c r="G425">
        <v>2.2408999999999999</v>
      </c>
      <c r="H425">
        <v>8.5647000000000002</v>
      </c>
      <c r="I425">
        <v>1</v>
      </c>
      <c r="J425">
        <v>0</v>
      </c>
      <c r="K425">
        <v>0</v>
      </c>
      <c r="L425">
        <f t="shared" si="49"/>
        <v>0</v>
      </c>
      <c r="M425">
        <f t="shared" si="50"/>
        <v>0</v>
      </c>
      <c r="N425">
        <f t="shared" si="51"/>
        <v>0</v>
      </c>
      <c r="O425">
        <f t="shared" si="52"/>
        <v>0</v>
      </c>
      <c r="P425">
        <f t="shared" si="53"/>
        <v>30</v>
      </c>
      <c r="Q425">
        <f>VLOOKUP(C425,Locs!A:C,3,0)</f>
        <v>29</v>
      </c>
      <c r="R425">
        <f>VLOOKUP(C425,Locs!A:F,6,0)</f>
        <v>1</v>
      </c>
      <c r="S425">
        <f t="shared" si="54"/>
        <v>0</v>
      </c>
      <c r="T425" t="s">
        <v>628</v>
      </c>
      <c r="U425">
        <v>29</v>
      </c>
    </row>
    <row r="426" spans="2:21" x14ac:dyDescent="0.45">
      <c r="B426" t="str">
        <f t="shared" si="48"/>
        <v>task_id_807.dfy-1</v>
      </c>
      <c r="C426" t="s">
        <v>92</v>
      </c>
      <c r="D426">
        <v>1</v>
      </c>
      <c r="E426">
        <v>0</v>
      </c>
      <c r="F426">
        <v>14.2332</v>
      </c>
      <c r="G426">
        <v>2.2526000000000002</v>
      </c>
      <c r="H426">
        <v>14.2121</v>
      </c>
      <c r="I426">
        <v>0</v>
      </c>
      <c r="J426">
        <v>0</v>
      </c>
      <c r="K426">
        <v>0</v>
      </c>
      <c r="L426">
        <f t="shared" si="49"/>
        <v>0</v>
      </c>
      <c r="M426">
        <f t="shared" si="50"/>
        <v>0</v>
      </c>
      <c r="N426">
        <f t="shared" si="51"/>
        <v>0</v>
      </c>
      <c r="O426">
        <f t="shared" si="52"/>
        <v>0</v>
      </c>
      <c r="P426">
        <f t="shared" si="53"/>
        <v>29</v>
      </c>
      <c r="Q426">
        <f>VLOOKUP(C426,Locs!A:C,3,0)</f>
        <v>35</v>
      </c>
      <c r="R426">
        <f>VLOOKUP(C426,Locs!A:F,6,0)</f>
        <v>2</v>
      </c>
      <c r="S426">
        <f t="shared" si="54"/>
        <v>0</v>
      </c>
      <c r="T426" t="s">
        <v>629</v>
      </c>
      <c r="U426">
        <v>27</v>
      </c>
    </row>
    <row r="427" spans="2:21" x14ac:dyDescent="0.45">
      <c r="B427" t="str">
        <f t="shared" si="48"/>
        <v>task_id_807.dfy-2</v>
      </c>
      <c r="C427" t="s">
        <v>92</v>
      </c>
      <c r="D427">
        <v>2</v>
      </c>
      <c r="E427">
        <v>0</v>
      </c>
      <c r="F427">
        <v>7.9874000000000001</v>
      </c>
      <c r="G427">
        <v>1.75</v>
      </c>
      <c r="H427">
        <v>7.9847999999999999</v>
      </c>
      <c r="I427">
        <v>1</v>
      </c>
      <c r="J427">
        <v>0</v>
      </c>
      <c r="K427">
        <v>0</v>
      </c>
      <c r="L427">
        <f t="shared" si="49"/>
        <v>0</v>
      </c>
      <c r="M427">
        <f t="shared" si="50"/>
        <v>0</v>
      </c>
      <c r="N427">
        <f t="shared" si="51"/>
        <v>0</v>
      </c>
      <c r="O427">
        <f t="shared" si="52"/>
        <v>0</v>
      </c>
      <c r="P427">
        <f t="shared" si="53"/>
        <v>27</v>
      </c>
      <c r="Q427">
        <f>VLOOKUP(C427,Locs!A:C,3,0)</f>
        <v>35</v>
      </c>
      <c r="R427">
        <f>VLOOKUP(C427,Locs!A:F,6,0)</f>
        <v>2</v>
      </c>
      <c r="S427">
        <f t="shared" si="54"/>
        <v>0</v>
      </c>
      <c r="T427" t="s">
        <v>630</v>
      </c>
      <c r="U427">
        <v>31</v>
      </c>
    </row>
    <row r="428" spans="2:21" x14ac:dyDescent="0.45">
      <c r="B428" t="str">
        <f t="shared" si="48"/>
        <v>task_id_807.dfy-3</v>
      </c>
      <c r="C428" t="s">
        <v>92</v>
      </c>
      <c r="D428">
        <v>3</v>
      </c>
      <c r="E428">
        <v>0</v>
      </c>
      <c r="F428">
        <v>13.4663</v>
      </c>
      <c r="G428">
        <v>2.2801999999999998</v>
      </c>
      <c r="H428">
        <v>13.463900000000001</v>
      </c>
      <c r="I428">
        <v>0</v>
      </c>
      <c r="J428">
        <v>0</v>
      </c>
      <c r="K428">
        <v>0</v>
      </c>
      <c r="L428">
        <f t="shared" si="49"/>
        <v>0</v>
      </c>
      <c r="M428">
        <f t="shared" si="50"/>
        <v>0</v>
      </c>
      <c r="N428">
        <f t="shared" si="51"/>
        <v>0</v>
      </c>
      <c r="O428">
        <f t="shared" si="52"/>
        <v>0</v>
      </c>
      <c r="P428">
        <f t="shared" si="53"/>
        <v>31</v>
      </c>
      <c r="Q428">
        <f>VLOOKUP(C428,Locs!A:C,3,0)</f>
        <v>35</v>
      </c>
      <c r="R428">
        <f>VLOOKUP(C428,Locs!A:F,6,0)</f>
        <v>2</v>
      </c>
      <c r="S428">
        <f t="shared" si="54"/>
        <v>0</v>
      </c>
      <c r="T428" t="s">
        <v>751</v>
      </c>
      <c r="U428">
        <v>29</v>
      </c>
    </row>
    <row r="429" spans="2:21" x14ac:dyDescent="0.45">
      <c r="B429" t="str">
        <f t="shared" si="48"/>
        <v>task_id_807.dfy-4</v>
      </c>
      <c r="C429" t="s">
        <v>92</v>
      </c>
      <c r="D429">
        <v>4</v>
      </c>
      <c r="E429">
        <v>0</v>
      </c>
      <c r="F429">
        <v>16.688300000000002</v>
      </c>
      <c r="G429">
        <v>2.2530999999999999</v>
      </c>
      <c r="H429">
        <v>16.686</v>
      </c>
      <c r="I429">
        <v>0</v>
      </c>
      <c r="J429">
        <v>0</v>
      </c>
      <c r="K429">
        <v>0</v>
      </c>
      <c r="L429">
        <f t="shared" si="49"/>
        <v>0</v>
      </c>
      <c r="M429">
        <f t="shared" si="50"/>
        <v>0</v>
      </c>
      <c r="N429">
        <f t="shared" si="51"/>
        <v>0</v>
      </c>
      <c r="O429">
        <f t="shared" si="52"/>
        <v>0</v>
      </c>
      <c r="P429">
        <f t="shared" si="53"/>
        <v>29</v>
      </c>
      <c r="Q429">
        <f>VLOOKUP(C429,Locs!A:C,3,0)</f>
        <v>35</v>
      </c>
      <c r="R429">
        <f>VLOOKUP(C429,Locs!A:F,6,0)</f>
        <v>2</v>
      </c>
      <c r="S429">
        <f t="shared" si="54"/>
        <v>0</v>
      </c>
      <c r="T429" t="s">
        <v>1022</v>
      </c>
      <c r="U429">
        <v>29</v>
      </c>
    </row>
    <row r="430" spans="2:21" x14ac:dyDescent="0.45">
      <c r="B430" t="str">
        <f t="shared" si="48"/>
        <v>task_id_807.dfy-5</v>
      </c>
      <c r="C430" t="s">
        <v>92</v>
      </c>
      <c r="D430">
        <v>5</v>
      </c>
      <c r="E430">
        <v>0</v>
      </c>
      <c r="F430">
        <v>9.5945999999999998</v>
      </c>
      <c r="G430">
        <v>2.2353999999999998</v>
      </c>
      <c r="H430">
        <v>9.5915999999999997</v>
      </c>
      <c r="I430">
        <v>1</v>
      </c>
      <c r="J430">
        <v>0</v>
      </c>
      <c r="K430">
        <v>0</v>
      </c>
      <c r="L430">
        <f t="shared" si="49"/>
        <v>0</v>
      </c>
      <c r="M430">
        <f t="shared" si="50"/>
        <v>0</v>
      </c>
      <c r="N430">
        <f t="shared" si="51"/>
        <v>0</v>
      </c>
      <c r="O430">
        <f t="shared" si="52"/>
        <v>0</v>
      </c>
      <c r="P430">
        <f t="shared" si="53"/>
        <v>29</v>
      </c>
      <c r="Q430">
        <f>VLOOKUP(C430,Locs!A:C,3,0)</f>
        <v>35</v>
      </c>
      <c r="R430">
        <f>VLOOKUP(C430,Locs!A:F,6,0)</f>
        <v>2</v>
      </c>
      <c r="S430">
        <f t="shared" si="54"/>
        <v>0</v>
      </c>
      <c r="T430" t="s">
        <v>631</v>
      </c>
      <c r="U430">
        <v>26</v>
      </c>
    </row>
    <row r="431" spans="2:21" x14ac:dyDescent="0.45">
      <c r="B431" t="str">
        <f t="shared" si="48"/>
        <v>task_id_808.dfy-1</v>
      </c>
      <c r="C431" t="s">
        <v>93</v>
      </c>
      <c r="D431">
        <v>1</v>
      </c>
      <c r="E431">
        <v>1</v>
      </c>
      <c r="F431">
        <v>10.668699999999999</v>
      </c>
      <c r="G431">
        <v>1.3321000000000001</v>
      </c>
      <c r="H431">
        <v>10.648099999999999</v>
      </c>
      <c r="I431">
        <v>1</v>
      </c>
      <c r="J431">
        <v>1</v>
      </c>
      <c r="K431">
        <v>1</v>
      </c>
      <c r="L431">
        <f t="shared" si="49"/>
        <v>1</v>
      </c>
      <c r="M431">
        <f t="shared" si="50"/>
        <v>1</v>
      </c>
      <c r="N431">
        <f t="shared" si="51"/>
        <v>0.66666666666666663</v>
      </c>
      <c r="O431">
        <f t="shared" si="52"/>
        <v>1</v>
      </c>
      <c r="P431">
        <f t="shared" si="53"/>
        <v>26</v>
      </c>
      <c r="Q431">
        <f>VLOOKUP(C431,Locs!A:C,3,0)</f>
        <v>24</v>
      </c>
      <c r="R431">
        <f>VLOOKUP(C431,Locs!A:F,6,0)</f>
        <v>0</v>
      </c>
      <c r="S431">
        <f t="shared" si="54"/>
        <v>1</v>
      </c>
      <c r="T431" t="s">
        <v>634</v>
      </c>
      <c r="U431">
        <v>28</v>
      </c>
    </row>
    <row r="432" spans="2:21" x14ac:dyDescent="0.45">
      <c r="B432" t="str">
        <f t="shared" si="48"/>
        <v>task_id_809.dfy-1</v>
      </c>
      <c r="C432" t="s">
        <v>94</v>
      </c>
      <c r="D432">
        <v>1</v>
      </c>
      <c r="E432">
        <v>0</v>
      </c>
      <c r="F432">
        <v>8.8562999999999992</v>
      </c>
      <c r="G432">
        <v>1.1916</v>
      </c>
      <c r="H432">
        <v>8.8338000000000001</v>
      </c>
      <c r="I432">
        <v>1</v>
      </c>
      <c r="J432">
        <v>0</v>
      </c>
      <c r="K432">
        <v>0</v>
      </c>
      <c r="L432">
        <f t="shared" si="49"/>
        <v>0</v>
      </c>
      <c r="M432">
        <f t="shared" si="50"/>
        <v>0</v>
      </c>
      <c r="N432">
        <f t="shared" si="51"/>
        <v>0</v>
      </c>
      <c r="O432">
        <f t="shared" si="52"/>
        <v>0</v>
      </c>
      <c r="P432">
        <f t="shared" si="53"/>
        <v>28</v>
      </c>
      <c r="Q432">
        <f>VLOOKUP(C432,Locs!A:C,3,0)</f>
        <v>29</v>
      </c>
      <c r="R432">
        <f>VLOOKUP(C432,Locs!A:F,6,0)</f>
        <v>2</v>
      </c>
      <c r="S432">
        <f t="shared" si="54"/>
        <v>0</v>
      </c>
      <c r="T432" t="s">
        <v>635</v>
      </c>
      <c r="U432">
        <v>28</v>
      </c>
    </row>
    <row r="433" spans="2:21" x14ac:dyDescent="0.45">
      <c r="B433" t="str">
        <f t="shared" si="48"/>
        <v>task_id_809.dfy-2</v>
      </c>
      <c r="C433" t="s">
        <v>94</v>
      </c>
      <c r="D433">
        <v>2</v>
      </c>
      <c r="E433">
        <v>0</v>
      </c>
      <c r="F433">
        <v>15.2227</v>
      </c>
      <c r="G433">
        <v>1.1757</v>
      </c>
      <c r="H433">
        <v>15.2197</v>
      </c>
      <c r="I433">
        <v>1</v>
      </c>
      <c r="J433">
        <v>0</v>
      </c>
      <c r="K433">
        <v>0</v>
      </c>
      <c r="L433">
        <f t="shared" si="49"/>
        <v>0</v>
      </c>
      <c r="M433">
        <f t="shared" si="50"/>
        <v>0</v>
      </c>
      <c r="N433">
        <f t="shared" si="51"/>
        <v>0</v>
      </c>
      <c r="O433">
        <f t="shared" si="52"/>
        <v>0</v>
      </c>
      <c r="P433">
        <f t="shared" si="53"/>
        <v>28</v>
      </c>
      <c r="Q433">
        <f>VLOOKUP(C433,Locs!A:C,3,0)</f>
        <v>29</v>
      </c>
      <c r="R433">
        <f>VLOOKUP(C433,Locs!A:F,6,0)</f>
        <v>2</v>
      </c>
      <c r="S433">
        <f t="shared" si="54"/>
        <v>0</v>
      </c>
      <c r="T433" t="s">
        <v>636</v>
      </c>
      <c r="U433">
        <v>30</v>
      </c>
    </row>
    <row r="434" spans="2:21" x14ac:dyDescent="0.45">
      <c r="B434" t="str">
        <f t="shared" si="48"/>
        <v>task_id_809.dfy-3</v>
      </c>
      <c r="C434" t="s">
        <v>94</v>
      </c>
      <c r="D434">
        <v>3</v>
      </c>
      <c r="E434">
        <v>0</v>
      </c>
      <c r="F434">
        <v>13.982900000000001</v>
      </c>
      <c r="G434">
        <v>1.2751999999999999</v>
      </c>
      <c r="H434">
        <v>13.979100000000001</v>
      </c>
      <c r="I434">
        <v>0</v>
      </c>
      <c r="J434">
        <v>0</v>
      </c>
      <c r="K434">
        <v>0</v>
      </c>
      <c r="L434">
        <f t="shared" si="49"/>
        <v>0</v>
      </c>
      <c r="M434">
        <f t="shared" si="50"/>
        <v>0</v>
      </c>
      <c r="N434">
        <f t="shared" si="51"/>
        <v>0</v>
      </c>
      <c r="O434">
        <f t="shared" si="52"/>
        <v>0</v>
      </c>
      <c r="P434">
        <f t="shared" si="53"/>
        <v>30</v>
      </c>
      <c r="Q434">
        <f>VLOOKUP(C434,Locs!A:C,3,0)</f>
        <v>29</v>
      </c>
      <c r="R434">
        <f>VLOOKUP(C434,Locs!A:F,6,0)</f>
        <v>2</v>
      </c>
      <c r="S434">
        <f t="shared" si="54"/>
        <v>0</v>
      </c>
      <c r="T434" t="s">
        <v>1138</v>
      </c>
      <c r="U434">
        <v>29</v>
      </c>
    </row>
    <row r="435" spans="2:21" x14ac:dyDescent="0.45">
      <c r="B435" t="str">
        <f t="shared" si="48"/>
        <v>task_id_809.dfy-4</v>
      </c>
      <c r="C435" t="s">
        <v>94</v>
      </c>
      <c r="D435">
        <v>4</v>
      </c>
      <c r="E435">
        <v>0</v>
      </c>
      <c r="F435">
        <v>13.2484</v>
      </c>
      <c r="G435">
        <v>1.2137</v>
      </c>
      <c r="H435">
        <v>13.245799999999999</v>
      </c>
      <c r="I435">
        <v>1</v>
      </c>
      <c r="J435">
        <v>0</v>
      </c>
      <c r="K435">
        <v>0</v>
      </c>
      <c r="L435">
        <f t="shared" si="49"/>
        <v>0</v>
      </c>
      <c r="M435">
        <f t="shared" si="50"/>
        <v>0</v>
      </c>
      <c r="N435">
        <f t="shared" si="51"/>
        <v>0</v>
      </c>
      <c r="O435">
        <f t="shared" si="52"/>
        <v>0</v>
      </c>
      <c r="P435">
        <f t="shared" si="53"/>
        <v>29</v>
      </c>
      <c r="Q435">
        <f>VLOOKUP(C435,Locs!A:C,3,0)</f>
        <v>29</v>
      </c>
      <c r="R435">
        <f>VLOOKUP(C435,Locs!A:F,6,0)</f>
        <v>2</v>
      </c>
      <c r="S435">
        <f t="shared" si="54"/>
        <v>0</v>
      </c>
      <c r="T435" t="s">
        <v>1139</v>
      </c>
      <c r="U435">
        <v>27</v>
      </c>
    </row>
    <row r="436" spans="2:21" x14ac:dyDescent="0.45">
      <c r="B436" t="str">
        <f t="shared" si="48"/>
        <v>task_id_809.dfy-5</v>
      </c>
      <c r="C436" t="s">
        <v>94</v>
      </c>
      <c r="D436">
        <v>5</v>
      </c>
      <c r="E436">
        <v>0</v>
      </c>
      <c r="F436">
        <v>13.0769</v>
      </c>
      <c r="G436">
        <v>1.1788000000000001</v>
      </c>
      <c r="H436">
        <v>13.074400000000001</v>
      </c>
      <c r="I436">
        <v>1</v>
      </c>
      <c r="J436">
        <v>0</v>
      </c>
      <c r="K436">
        <v>0</v>
      </c>
      <c r="L436">
        <f t="shared" si="49"/>
        <v>0</v>
      </c>
      <c r="M436">
        <f t="shared" si="50"/>
        <v>0</v>
      </c>
      <c r="N436">
        <f t="shared" si="51"/>
        <v>0</v>
      </c>
      <c r="O436">
        <f t="shared" si="52"/>
        <v>0</v>
      </c>
      <c r="P436">
        <f t="shared" si="53"/>
        <v>27</v>
      </c>
      <c r="Q436">
        <f>VLOOKUP(C436,Locs!A:C,3,0)</f>
        <v>29</v>
      </c>
      <c r="R436">
        <f>VLOOKUP(C436,Locs!A:F,6,0)</f>
        <v>2</v>
      </c>
      <c r="S436">
        <f t="shared" si="54"/>
        <v>0</v>
      </c>
      <c r="T436" t="s">
        <v>637</v>
      </c>
      <c r="U436">
        <v>23</v>
      </c>
    </row>
    <row r="437" spans="2:21" x14ac:dyDescent="0.45">
      <c r="B437" t="str">
        <f t="shared" si="48"/>
        <v>task_id_95.dfy-1</v>
      </c>
      <c r="C437" t="s">
        <v>95</v>
      </c>
      <c r="D437">
        <v>1</v>
      </c>
      <c r="E437">
        <v>0</v>
      </c>
      <c r="F437">
        <v>7.7522000000000002</v>
      </c>
      <c r="G437">
        <v>1.1935</v>
      </c>
      <c r="H437">
        <v>7.7333999999999996</v>
      </c>
      <c r="I437">
        <v>1</v>
      </c>
      <c r="J437">
        <v>0</v>
      </c>
      <c r="K437">
        <v>0</v>
      </c>
      <c r="L437">
        <f t="shared" si="49"/>
        <v>0</v>
      </c>
      <c r="M437">
        <f t="shared" si="50"/>
        <v>0</v>
      </c>
      <c r="N437">
        <f t="shared" si="51"/>
        <v>0</v>
      </c>
      <c r="O437">
        <f t="shared" si="52"/>
        <v>0</v>
      </c>
      <c r="P437">
        <f t="shared" si="53"/>
        <v>29</v>
      </c>
      <c r="Q437">
        <f>VLOOKUP(C437,Locs!A:C,3,0)</f>
        <v>32</v>
      </c>
      <c r="R437">
        <f>VLOOKUP(C437,Locs!A:F,6,0)</f>
        <v>6</v>
      </c>
      <c r="S437">
        <f t="shared" si="54"/>
        <v>0</v>
      </c>
      <c r="T437" t="s">
        <v>640</v>
      </c>
      <c r="U437">
        <v>29</v>
      </c>
    </row>
    <row r="438" spans="2:21" x14ac:dyDescent="0.45">
      <c r="B438" t="str">
        <f t="shared" si="48"/>
        <v>task_id_95.dfy-2</v>
      </c>
      <c r="C438" t="s">
        <v>95</v>
      </c>
      <c r="D438">
        <v>2</v>
      </c>
      <c r="E438">
        <v>0</v>
      </c>
      <c r="F438">
        <v>8.8537999999999997</v>
      </c>
      <c r="G438">
        <v>1.1990000000000001</v>
      </c>
      <c r="H438">
        <v>8.8513000000000002</v>
      </c>
      <c r="I438">
        <v>1</v>
      </c>
      <c r="J438">
        <v>0</v>
      </c>
      <c r="K438">
        <v>0</v>
      </c>
      <c r="L438">
        <f t="shared" si="49"/>
        <v>0</v>
      </c>
      <c r="M438">
        <f t="shared" si="50"/>
        <v>0</v>
      </c>
      <c r="N438">
        <f t="shared" si="51"/>
        <v>0</v>
      </c>
      <c r="O438">
        <f t="shared" si="52"/>
        <v>0</v>
      </c>
      <c r="P438">
        <f t="shared" si="53"/>
        <v>27</v>
      </c>
      <c r="Q438">
        <f>VLOOKUP(C438,Locs!A:C,3,0)</f>
        <v>32</v>
      </c>
      <c r="R438">
        <f>VLOOKUP(C438,Locs!A:F,6,0)</f>
        <v>6</v>
      </c>
      <c r="S438">
        <f t="shared" si="54"/>
        <v>0</v>
      </c>
      <c r="T438" t="s">
        <v>641</v>
      </c>
      <c r="U438">
        <v>27</v>
      </c>
    </row>
    <row r="439" spans="2:21" x14ac:dyDescent="0.45">
      <c r="B439" t="str">
        <f t="shared" si="48"/>
        <v>task_id_95.dfy-3</v>
      </c>
      <c r="C439" t="s">
        <v>95</v>
      </c>
      <c r="D439">
        <v>3</v>
      </c>
      <c r="E439">
        <v>-1</v>
      </c>
      <c r="F439">
        <v>8.3345000000000002</v>
      </c>
      <c r="G439">
        <v>0.37540000000000001</v>
      </c>
      <c r="H439">
        <v>8.3323</v>
      </c>
      <c r="I439">
        <v>-1</v>
      </c>
      <c r="J439">
        <v>-1</v>
      </c>
      <c r="K439">
        <v>-1</v>
      </c>
      <c r="L439">
        <f t="shared" si="49"/>
        <v>0</v>
      </c>
      <c r="M439">
        <f t="shared" si="50"/>
        <v>0</v>
      </c>
      <c r="N439">
        <f t="shared" si="51"/>
        <v>0</v>
      </c>
      <c r="O439">
        <f t="shared" si="52"/>
        <v>0</v>
      </c>
      <c r="P439">
        <f t="shared" si="53"/>
        <v>27</v>
      </c>
      <c r="Q439">
        <f>VLOOKUP(C439,Locs!A:C,3,0)</f>
        <v>32</v>
      </c>
      <c r="R439">
        <f>VLOOKUP(C439,Locs!A:F,6,0)</f>
        <v>6</v>
      </c>
      <c r="S439">
        <f t="shared" si="54"/>
        <v>0</v>
      </c>
      <c r="T439" t="s">
        <v>642</v>
      </c>
      <c r="U439">
        <v>27</v>
      </c>
    </row>
    <row r="440" spans="2:21" x14ac:dyDescent="0.45">
      <c r="B440" t="str">
        <f t="shared" si="48"/>
        <v>task_id_95.dfy-4</v>
      </c>
      <c r="C440" t="s">
        <v>95</v>
      </c>
      <c r="D440">
        <v>4</v>
      </c>
      <c r="E440">
        <v>0</v>
      </c>
      <c r="F440">
        <v>14.0809</v>
      </c>
      <c r="G440">
        <v>1.1662999999999999</v>
      </c>
      <c r="H440">
        <v>14.0785</v>
      </c>
      <c r="I440">
        <v>1</v>
      </c>
      <c r="J440">
        <v>0</v>
      </c>
      <c r="K440">
        <v>0</v>
      </c>
      <c r="L440">
        <f t="shared" si="49"/>
        <v>0</v>
      </c>
      <c r="M440">
        <f t="shared" si="50"/>
        <v>0</v>
      </c>
      <c r="N440">
        <f t="shared" si="51"/>
        <v>0</v>
      </c>
      <c r="O440">
        <f t="shared" si="52"/>
        <v>0</v>
      </c>
      <c r="P440">
        <f t="shared" si="53"/>
        <v>29</v>
      </c>
      <c r="Q440">
        <f>VLOOKUP(C440,Locs!A:C,3,0)</f>
        <v>32</v>
      </c>
      <c r="R440">
        <f>VLOOKUP(C440,Locs!A:F,6,0)</f>
        <v>6</v>
      </c>
      <c r="S440">
        <f t="shared" si="54"/>
        <v>0</v>
      </c>
      <c r="T440" t="s">
        <v>1140</v>
      </c>
      <c r="U440">
        <v>29</v>
      </c>
    </row>
    <row r="441" spans="2:21" x14ac:dyDescent="0.45">
      <c r="B441" t="str">
        <f t="shared" si="48"/>
        <v>task_id_95.dfy-5</v>
      </c>
      <c r="C441" t="s">
        <v>95</v>
      </c>
      <c r="D441">
        <v>5</v>
      </c>
      <c r="E441">
        <v>0</v>
      </c>
      <c r="F441">
        <v>8.9247999999999994</v>
      </c>
      <c r="G441">
        <v>1.2835000000000001</v>
      </c>
      <c r="H441">
        <v>8.9222999999999999</v>
      </c>
      <c r="I441">
        <v>1</v>
      </c>
      <c r="J441">
        <v>0</v>
      </c>
      <c r="K441">
        <v>0</v>
      </c>
      <c r="L441">
        <f t="shared" si="49"/>
        <v>0</v>
      </c>
      <c r="M441">
        <f t="shared" si="50"/>
        <v>0</v>
      </c>
      <c r="N441">
        <f t="shared" si="51"/>
        <v>0</v>
      </c>
      <c r="O441">
        <f t="shared" si="52"/>
        <v>0</v>
      </c>
      <c r="P441">
        <f t="shared" si="53"/>
        <v>29</v>
      </c>
      <c r="Q441">
        <f>VLOOKUP(C441,Locs!A:C,3,0)</f>
        <v>32</v>
      </c>
      <c r="R441">
        <f>VLOOKUP(C441,Locs!A:F,6,0)</f>
        <v>6</v>
      </c>
      <c r="S441">
        <f t="shared" si="54"/>
        <v>0</v>
      </c>
      <c r="T441" t="s">
        <v>1141</v>
      </c>
      <c r="U441">
        <v>29</v>
      </c>
    </row>
  </sheetData>
  <autoFilter ref="A1:U441" xr:uid="{4AA40F73-8234-4175-BD37-35997D1CD133}"/>
  <hyperlinks>
    <hyperlink ref="O1" r:id="rId1" display="pass@3" xr:uid="{AB513C88-AED3-4FC0-902A-8A63BB9D9DC8}"/>
    <hyperlink ref="N1" r:id="rId2" display="pass@2" xr:uid="{40D654D1-0F48-4C76-BD7D-6C767426C4FE}"/>
    <hyperlink ref="M1" r:id="rId3" display="pass@1" xr:uid="{CE9CB078-69F3-4B90-B82B-929264B4D3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87CB-3335-4EEC-8485-D41AAEBAA66D}">
  <dimension ref="A1:X440"/>
  <sheetViews>
    <sheetView zoomScale="70" zoomScaleNormal="70" workbookViewId="0">
      <pane ySplit="1" topLeftCell="A2" activePane="bottomLeft" state="frozen"/>
      <selection activeCell="C1" sqref="C1"/>
      <selection pane="bottomLeft" activeCell="T5" sqref="T5"/>
    </sheetView>
  </sheetViews>
  <sheetFormatPr defaultRowHeight="14.25" x14ac:dyDescent="0.45"/>
  <cols>
    <col min="2" max="2" width="19.1328125" customWidth="1"/>
    <col min="3" max="3" width="19.46484375" customWidth="1"/>
    <col min="4" max="4" width="10.265625" bestFit="1" customWidth="1"/>
    <col min="6" max="6" width="9.33203125" bestFit="1" customWidth="1"/>
    <col min="10" max="10" width="8.06640625" customWidth="1"/>
    <col min="11" max="11" width="13.33203125" customWidth="1"/>
    <col min="12" max="12" width="7.06640625" customWidth="1"/>
    <col min="13" max="13" width="8" customWidth="1"/>
    <col min="16" max="16" width="6.59765625" customWidth="1"/>
    <col min="17" max="17" width="6.86328125" customWidth="1"/>
    <col min="18" max="18" width="7.796875" customWidth="1"/>
    <col min="20" max="20" width="11.19921875" bestFit="1" customWidth="1"/>
  </cols>
  <sheetData>
    <row r="1" spans="1:24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21" t="s">
        <v>197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298</v>
      </c>
      <c r="K1" s="21" t="s">
        <v>299</v>
      </c>
      <c r="L1" s="167" t="s">
        <v>312</v>
      </c>
      <c r="M1" s="168" t="s">
        <v>1053</v>
      </c>
      <c r="N1" s="169" t="s">
        <v>311</v>
      </c>
      <c r="O1" s="169" t="s">
        <v>232</v>
      </c>
      <c r="P1" s="167" t="s">
        <v>645</v>
      </c>
      <c r="Q1" s="167" t="s">
        <v>646</v>
      </c>
      <c r="R1" s="167" t="s">
        <v>651</v>
      </c>
      <c r="S1" s="22" t="s">
        <v>1153</v>
      </c>
      <c r="T1" s="22" t="s">
        <v>1351</v>
      </c>
      <c r="U1" s="22" t="s">
        <v>1352</v>
      </c>
      <c r="V1" s="22" t="s">
        <v>1353</v>
      </c>
      <c r="W1" s="22" t="s">
        <v>1354</v>
      </c>
      <c r="X1" s="22" t="s">
        <v>1355</v>
      </c>
    </row>
    <row r="2" spans="1:24" x14ac:dyDescent="0.45">
      <c r="A2">
        <v>1</v>
      </c>
      <c r="B2" t="str">
        <f t="shared" ref="B2:B59" si="0">C2&amp;"-"&amp;D2</f>
        <v>BinarySearch.dfy-1</v>
      </c>
      <c r="C2" t="s">
        <v>0</v>
      </c>
      <c r="D2">
        <v>1</v>
      </c>
      <c r="E2">
        <f>MAX(IFERROR(VLOOKUP(B2,'Results_ClaudeOpus4.5Repair'!B:E,4,0),0),IFERROR(VLOOKUP(B2,'Results_GPT5.2LowRepair'!B:E,4,0),0))</f>
        <v>1</v>
      </c>
      <c r="F2">
        <f>MAX(IFERROR(VLOOKUP(B2,'Results_ClaudeOpus4.5Repair'!B:H,5,0),0),IFERROR(VLOOKUP(B2,'Results_GPT5.2LowRepair'!B:H,5,0),0))</f>
        <v>22.885200000000001</v>
      </c>
      <c r="G2">
        <f>MAX(IFERROR(VLOOKUP(B2,'Results_ClaudeOpus4.5Repair'!B:H,6,0),0),IFERROR(VLOOKUP(B2,'Results_GPT5.2LowRepair'!B:H,6,0),0))</f>
        <v>2.2347000000000001</v>
      </c>
      <c r="H2">
        <f>MAX(IFERROR(VLOOKUP(B2,'Results_ClaudeOpus4.5Repair'!B:H,7,0),0),IFERROR(VLOOKUP(B2,'Results_GPT5.2LowRepair'!B:H,7,0),0))</f>
        <v>22.882300000000001</v>
      </c>
      <c r="I2">
        <f>MAX(IFERROR(VLOOKUP(B2,'Results_ClaudeOpus4.5Repair'!B:I,8,0),0),IFERROR(VLOOKUP(B2,'Results_GPT5.2LowRepair'!B:I,8,0),0))</f>
        <v>1</v>
      </c>
      <c r="J2">
        <v>1</v>
      </c>
      <c r="K2">
        <v>1</v>
      </c>
      <c r="L2">
        <f t="shared" ref="L2:L65" si="1">COUNTIFS(C:C,C2,E:E,1)</f>
        <v>1</v>
      </c>
      <c r="M2">
        <f t="shared" ref="M2:M65" si="2">_xlfn.MINIFS(D:D,C:C,C2,E:E,1)</f>
        <v>1</v>
      </c>
      <c r="N2">
        <f>CHOOSE(L2+1,0,2/3,1,1)</f>
        <v>0.66666666666666663</v>
      </c>
      <c r="O2">
        <f>IF(L2&gt;0,1,0)</f>
        <v>1</v>
      </c>
      <c r="P2">
        <f>IF(T2="Claude",W2,X2)</f>
        <v>44</v>
      </c>
      <c r="Q2">
        <f>VLOOKUP(C2,Locs!A:C,3,0)</f>
        <v>38</v>
      </c>
      <c r="R2">
        <f>VLOOKUP(C2,Locs!A:F,6,0)</f>
        <v>0</v>
      </c>
      <c r="S2">
        <f>IF(M2=D2,1,0)</f>
        <v>1</v>
      </c>
      <c r="T2" t="str">
        <f>IF(S2=0,"",IF(AND(U2=1,V2=1),IF(W2&lt;=X2,"Claude","GPT"),IF(U2=1,"Claude","GPT")))</f>
        <v>Claude</v>
      </c>
      <c r="U2">
        <f>IFERROR(VLOOKUP(B2,'Results_ClaudeOpus4.5Repair'!B:E,4,0),"")</f>
        <v>1</v>
      </c>
      <c r="V2">
        <f>IFERROR(VLOOKUP(B2,'Results_GPT5.2LowRepair'!B:E,4,0),"")</f>
        <v>1</v>
      </c>
      <c r="W2">
        <f>IFERROR(VLOOKUP(LEFT(C2,LEN(C2)-4)&amp;"_"&amp;D2&amp;"_llm.dfy",'Results_ClaudeOpus4.5Repair'!O:P,2,0),"")</f>
        <v>44</v>
      </c>
      <c r="X2">
        <f>IFERROR(VLOOKUP(LEFT(C2,LEN(C2)-4)&amp;"_"&amp;D2&amp;"_llm.dfy",'Results_GPT5.2LowRepair'!O:P,2,0),"")</f>
        <v>44</v>
      </c>
    </row>
    <row r="3" spans="1:24" x14ac:dyDescent="0.45">
      <c r="A3">
        <v>2</v>
      </c>
      <c r="B3" t="str">
        <f t="shared" si="0"/>
        <v>BubbleSort.dfy-1</v>
      </c>
      <c r="C3" t="s">
        <v>1</v>
      </c>
      <c r="D3">
        <v>1</v>
      </c>
      <c r="E3">
        <f>MAX(IFERROR(VLOOKUP(B3,'Results_ClaudeOpus4.5Repair'!B:E,4,0),0),IFERROR(VLOOKUP(B3,'Results_GPT5.2LowRepair'!B:E,4,0),0))</f>
        <v>0</v>
      </c>
      <c r="F3">
        <f>MAX(IFERROR(VLOOKUP(B3,'Results_ClaudeOpus4.5Repair'!B:H,5,0),0),IFERROR(VLOOKUP(B3,'Results_GPT5.2LowRepair'!B:H,5,0),0))</f>
        <v>129.62880000000001</v>
      </c>
      <c r="G3">
        <f>MAX(IFERROR(VLOOKUP(B3,'Results_ClaudeOpus4.5Repair'!B:H,6,0),0),IFERROR(VLOOKUP(B3,'Results_GPT5.2LowRepair'!B:H,6,0),0))</f>
        <v>2.8633999999999999</v>
      </c>
      <c r="H3">
        <f>MAX(IFERROR(VLOOKUP(B3,'Results_ClaudeOpus4.5Repair'!B:H,7,0),0),IFERROR(VLOOKUP(B3,'Results_GPT5.2LowRepair'!B:H,7,0),0))</f>
        <v>129.62469999999999</v>
      </c>
      <c r="I3">
        <f>MAX(IFERROR(VLOOKUP(B3,'Results_ClaudeOpus4.5Repair'!B:I,8,0),0),IFERROR(VLOOKUP(B3,'Results_GPT5.2LowRepair'!B:I,8,0),0))</f>
        <v>-1</v>
      </c>
      <c r="J3">
        <v>1</v>
      </c>
      <c r="K3">
        <v>1</v>
      </c>
      <c r="L3">
        <f t="shared" si="1"/>
        <v>1</v>
      </c>
      <c r="M3">
        <f t="shared" si="2"/>
        <v>3</v>
      </c>
      <c r="N3">
        <f t="shared" ref="N3:N65" si="3">CHOOSE(L3+1,0,2/3,1,1)</f>
        <v>0.66666666666666663</v>
      </c>
      <c r="O3">
        <f t="shared" ref="O3:O65" si="4">IF(L3&gt;0,1,0)</f>
        <v>1</v>
      </c>
      <c r="P3">
        <f t="shared" ref="P3:P66" si="5">IF(T3="Claude",W3,X3)</f>
        <v>132</v>
      </c>
      <c r="Q3">
        <f>VLOOKUP(C3,Locs!A:C,3,0)</f>
        <v>44</v>
      </c>
      <c r="R3">
        <f>VLOOKUP(C3,Locs!A:F,6,0)</f>
        <v>1</v>
      </c>
      <c r="S3">
        <f t="shared" ref="S3:S65" si="6">IF(M3=D3,1,0)</f>
        <v>0</v>
      </c>
      <c r="T3" t="str">
        <f t="shared" ref="T3:T65" si="7">IF(S3=0,"",IF(AND(U3=1,V3=1),IF(W3&lt;=X3,"Claude","GPT"),IF(U3=1,"Claude","GPT")))</f>
        <v/>
      </c>
      <c r="U3">
        <f>IFERROR(VLOOKUP(B3,'Results_ClaudeOpus4.5Repair'!B:E,4,0),"")</f>
        <v>0</v>
      </c>
      <c r="V3">
        <f>IFERROR(VLOOKUP(B3,'Results_GPT5.2LowRepair'!B:E,4,0),"")</f>
        <v>-1</v>
      </c>
      <c r="W3">
        <f>IFERROR(VLOOKUP(LEFT(C3,LEN(C3)-4)&amp;"_"&amp;D3&amp;"_llm.dfy",'Results_ClaudeOpus4.5Repair'!O:P,2,0),"")</f>
        <v>50</v>
      </c>
      <c r="X3">
        <f>IFERROR(VLOOKUP(LEFT(C3,LEN(C3)-4)&amp;"_"&amp;D3&amp;"_llm.dfy",'Results_GPT5.2LowRepair'!O:P,2,0),"")</f>
        <v>132</v>
      </c>
    </row>
    <row r="4" spans="1:24" x14ac:dyDescent="0.45">
      <c r="A4">
        <v>3</v>
      </c>
      <c r="B4" t="str">
        <f t="shared" si="0"/>
        <v>BubbleSort.dfy-2</v>
      </c>
      <c r="C4" t="s">
        <v>1</v>
      </c>
      <c r="D4">
        <v>2</v>
      </c>
      <c r="E4">
        <f>MAX(IFERROR(VLOOKUP(B4,'Results_ClaudeOpus4.5Repair'!B:E,4,0),0),IFERROR(VLOOKUP(B4,'Results_GPT5.2LowRepair'!B:E,4,0),0))</f>
        <v>0</v>
      </c>
      <c r="F4">
        <f>MAX(IFERROR(VLOOKUP(B4,'Results_ClaudeOpus4.5Repair'!B:H,5,0),0),IFERROR(VLOOKUP(B4,'Results_GPT5.2LowRepair'!B:H,5,0),0))</f>
        <v>40.607900000000001</v>
      </c>
      <c r="G4">
        <f>MAX(IFERROR(VLOOKUP(B4,'Results_ClaudeOpus4.5Repair'!B:H,6,0),0),IFERROR(VLOOKUP(B4,'Results_GPT5.2LowRepair'!B:H,6,0),0))</f>
        <v>2.9649000000000001</v>
      </c>
      <c r="H4">
        <f>MAX(IFERROR(VLOOKUP(B4,'Results_ClaudeOpus4.5Repair'!B:H,7,0),0),IFERROR(VLOOKUP(B4,'Results_GPT5.2LowRepair'!B:H,7,0),0))</f>
        <v>40.605400000000003</v>
      </c>
      <c r="I4">
        <f>MAX(IFERROR(VLOOKUP(B4,'Results_ClaudeOpus4.5Repair'!B:I,8,0),0),IFERROR(VLOOKUP(B4,'Results_GPT5.2LowRepair'!B:I,8,0),0))</f>
        <v>-1</v>
      </c>
      <c r="J4">
        <v>1</v>
      </c>
      <c r="K4">
        <v>1</v>
      </c>
      <c r="L4">
        <f t="shared" si="1"/>
        <v>1</v>
      </c>
      <c r="M4">
        <f t="shared" si="2"/>
        <v>3</v>
      </c>
      <c r="N4">
        <f t="shared" si="3"/>
        <v>0.66666666666666663</v>
      </c>
      <c r="O4">
        <f t="shared" si="4"/>
        <v>1</v>
      </c>
      <c r="P4">
        <f t="shared" si="5"/>
        <v>137</v>
      </c>
      <c r="Q4">
        <f>VLOOKUP(C4,Locs!A:C,3,0)</f>
        <v>44</v>
      </c>
      <c r="R4">
        <f>VLOOKUP(C4,Locs!A:F,6,0)</f>
        <v>1</v>
      </c>
      <c r="S4">
        <f t="shared" si="6"/>
        <v>0</v>
      </c>
      <c r="T4" t="str">
        <f t="shared" si="7"/>
        <v/>
      </c>
      <c r="U4">
        <f>IFERROR(VLOOKUP(B4,'Results_ClaudeOpus4.5Repair'!B:E,4,0),"")</f>
        <v>0</v>
      </c>
      <c r="V4">
        <f>IFERROR(VLOOKUP(B4,'Results_GPT5.2LowRepair'!B:E,4,0),"")</f>
        <v>-1</v>
      </c>
      <c r="W4">
        <f>IFERROR(VLOOKUP(LEFT(C4,LEN(C4)-4)&amp;"_"&amp;D4&amp;"_llm.dfy",'Results_ClaudeOpus4.5Repair'!O:P,2,0),"")</f>
        <v>83</v>
      </c>
      <c r="X4">
        <f>IFERROR(VLOOKUP(LEFT(C4,LEN(C4)-4)&amp;"_"&amp;D4&amp;"_llm.dfy",'Results_GPT5.2LowRepair'!O:P,2,0),"")</f>
        <v>137</v>
      </c>
    </row>
    <row r="5" spans="1:24" x14ac:dyDescent="0.45">
      <c r="A5">
        <v>4</v>
      </c>
      <c r="B5" t="str">
        <f t="shared" si="0"/>
        <v>BubbleSort.dfy-3</v>
      </c>
      <c r="C5" t="s">
        <v>1</v>
      </c>
      <c r="D5">
        <v>3</v>
      </c>
      <c r="E5">
        <f>MAX(IFERROR(VLOOKUP(B5,'Results_ClaudeOpus4.5Repair'!B:E,4,0),0),IFERROR(VLOOKUP(B5,'Results_GPT5.2LowRepair'!B:E,4,0),0))</f>
        <v>1</v>
      </c>
      <c r="F5">
        <f>MAX(IFERROR(VLOOKUP(B5,'Results_ClaudeOpus4.5Repair'!B:H,5,0),0),IFERROR(VLOOKUP(B5,'Results_GPT5.2LowRepair'!B:H,5,0),0))</f>
        <v>27.515599999999999</v>
      </c>
      <c r="G5">
        <f>MAX(IFERROR(VLOOKUP(B5,'Results_ClaudeOpus4.5Repair'!B:H,6,0),0),IFERROR(VLOOKUP(B5,'Results_GPT5.2LowRepair'!B:H,6,0),0))</f>
        <v>2.9870000000000001</v>
      </c>
      <c r="H5">
        <f>MAX(IFERROR(VLOOKUP(B5,'Results_ClaudeOpus4.5Repair'!B:H,7,0),0),IFERROR(VLOOKUP(B5,'Results_GPT5.2LowRepair'!B:H,7,0),0))</f>
        <v>27.508800000000001</v>
      </c>
      <c r="I5">
        <f>MAX(IFERROR(VLOOKUP(B5,'Results_ClaudeOpus4.5Repair'!B:I,8,0),0),IFERROR(VLOOKUP(B5,'Results_GPT5.2LowRepair'!B:I,8,0),0))</f>
        <v>1</v>
      </c>
      <c r="J5">
        <v>0</v>
      </c>
      <c r="K5">
        <v>0</v>
      </c>
      <c r="L5">
        <f t="shared" si="1"/>
        <v>1</v>
      </c>
      <c r="M5">
        <f t="shared" si="2"/>
        <v>3</v>
      </c>
      <c r="N5">
        <f t="shared" si="3"/>
        <v>0.66666666666666663</v>
      </c>
      <c r="O5">
        <f t="shared" si="4"/>
        <v>1</v>
      </c>
      <c r="P5">
        <f t="shared" si="5"/>
        <v>93</v>
      </c>
      <c r="Q5">
        <f>VLOOKUP(C5,Locs!A:C,3,0)</f>
        <v>44</v>
      </c>
      <c r="R5">
        <f>VLOOKUP(C5,Locs!A:F,6,0)</f>
        <v>1</v>
      </c>
      <c r="S5">
        <f t="shared" si="6"/>
        <v>1</v>
      </c>
      <c r="T5" t="str">
        <f t="shared" si="7"/>
        <v>Claude</v>
      </c>
      <c r="U5">
        <f>IFERROR(VLOOKUP(B5,'Results_ClaudeOpus4.5Repair'!B:E,4,0),"")</f>
        <v>1</v>
      </c>
      <c r="V5">
        <f>IFERROR(VLOOKUP(B5,'Results_GPT5.2LowRepair'!B:E,4,0),"")</f>
        <v>-1</v>
      </c>
      <c r="W5">
        <f>IFERROR(VLOOKUP(LEFT(C5,LEN(C5)-4)&amp;"_"&amp;D5&amp;"_llm.dfy",'Results_ClaudeOpus4.5Repair'!O:P,2,0),"")</f>
        <v>93</v>
      </c>
      <c r="X5">
        <f>IFERROR(VLOOKUP(LEFT(C5,LEN(C5)-4)&amp;"_"&amp;D5&amp;"_llm.dfy",'Results_GPT5.2LowRepair'!O:P,2,0),"")</f>
        <v>153</v>
      </c>
    </row>
    <row r="6" spans="1:24" x14ac:dyDescent="0.45">
      <c r="A6">
        <v>5</v>
      </c>
      <c r="B6" t="str">
        <f t="shared" si="0"/>
        <v>BubbleSort.dfy-4</v>
      </c>
      <c r="C6" t="s">
        <v>1</v>
      </c>
      <c r="D6">
        <v>4</v>
      </c>
      <c r="E6">
        <f>MAX(IFERROR(VLOOKUP(B6,'Results_ClaudeOpus4.5Repair'!B:E,4,0),0),IFERROR(VLOOKUP(B6,'Results_GPT5.2LowRepair'!B:E,4,0),0))</f>
        <v>0</v>
      </c>
      <c r="F6">
        <f>MAX(IFERROR(VLOOKUP(B6,'Results_ClaudeOpus4.5Repair'!B:H,5,0),0),IFERROR(VLOOKUP(B6,'Results_GPT5.2LowRepair'!B:H,5,0),0))</f>
        <v>24.677600000000002</v>
      </c>
      <c r="G6">
        <f>MAX(IFERROR(VLOOKUP(B6,'Results_ClaudeOpus4.5Repair'!B:H,6,0),0),IFERROR(VLOOKUP(B6,'Results_GPT5.2LowRepair'!B:H,6,0),0))</f>
        <v>0.4022</v>
      </c>
      <c r="H6">
        <f>MAX(IFERROR(VLOOKUP(B6,'Results_ClaudeOpus4.5Repair'!B:H,7,0),0),IFERROR(VLOOKUP(B6,'Results_GPT5.2LowRepair'!B:H,7,0),0))</f>
        <v>24.674399999999999</v>
      </c>
      <c r="I6">
        <f>MAX(IFERROR(VLOOKUP(B6,'Results_ClaudeOpus4.5Repair'!B:I,8,0),0),IFERROR(VLOOKUP(B6,'Results_GPT5.2LowRepair'!B:I,8,0),0))</f>
        <v>0</v>
      </c>
      <c r="J6">
        <v>0</v>
      </c>
      <c r="K6">
        <v>0</v>
      </c>
      <c r="L6">
        <f t="shared" si="1"/>
        <v>1</v>
      </c>
      <c r="M6">
        <f t="shared" si="2"/>
        <v>3</v>
      </c>
      <c r="N6">
        <f t="shared" si="3"/>
        <v>0.66666666666666663</v>
      </c>
      <c r="O6">
        <f t="shared" si="4"/>
        <v>1</v>
      </c>
      <c r="P6">
        <f t="shared" si="5"/>
        <v>164</v>
      </c>
      <c r="Q6">
        <f>VLOOKUP(C6,Locs!A:C,3,0)</f>
        <v>44</v>
      </c>
      <c r="R6">
        <f>VLOOKUP(C6,Locs!A:F,6,0)</f>
        <v>1</v>
      </c>
      <c r="S6">
        <f t="shared" si="6"/>
        <v>0</v>
      </c>
      <c r="T6" t="str">
        <f t="shared" si="7"/>
        <v/>
      </c>
      <c r="U6" t="str">
        <f>IFERROR(VLOOKUP(B6,'Results_ClaudeOpus4.5Repair'!B:E,4,0),"")</f>
        <v/>
      </c>
      <c r="V6">
        <f>IFERROR(VLOOKUP(B6,'Results_GPT5.2LowRepair'!B:E,4,0),"")</f>
        <v>-1</v>
      </c>
      <c r="W6" t="str">
        <f>IFERROR(VLOOKUP(LEFT(C6,LEN(C6)-4)&amp;"_"&amp;D6&amp;"_llm.dfy",'Results_ClaudeOpus4.5Repair'!O:P,2,0),"")</f>
        <v/>
      </c>
      <c r="X6">
        <f>IFERROR(VLOOKUP(LEFT(C6,LEN(C6)-4)&amp;"_"&amp;D6&amp;"_llm.dfy",'Results_GPT5.2LowRepair'!O:P,2,0),"")</f>
        <v>164</v>
      </c>
    </row>
    <row r="7" spans="1:24" x14ac:dyDescent="0.45">
      <c r="A7">
        <v>6</v>
      </c>
      <c r="B7" t="str">
        <f t="shared" si="0"/>
        <v>BubbleSort.dfy-5</v>
      </c>
      <c r="C7" t="s">
        <v>1</v>
      </c>
      <c r="D7">
        <v>5</v>
      </c>
      <c r="E7">
        <f>MAX(IFERROR(VLOOKUP(B7,'Results_ClaudeOpus4.5Repair'!B:E,4,0),0),IFERROR(VLOOKUP(B7,'Results_GPT5.2LowRepair'!B:E,4,0),0))</f>
        <v>0</v>
      </c>
      <c r="F7">
        <f>MAX(IFERROR(VLOOKUP(B7,'Results_ClaudeOpus4.5Repair'!B:H,5,0),0),IFERROR(VLOOKUP(B7,'Results_GPT5.2LowRepair'!B:H,5,0),0))</f>
        <v>26.4071</v>
      </c>
      <c r="G7">
        <f>MAX(IFERROR(VLOOKUP(B7,'Results_ClaudeOpus4.5Repair'!B:H,6,0),0),IFERROR(VLOOKUP(B7,'Results_GPT5.2LowRepair'!B:H,6,0),0))</f>
        <v>0.43680000000000002</v>
      </c>
      <c r="H7">
        <f>MAX(IFERROR(VLOOKUP(B7,'Results_ClaudeOpus4.5Repair'!B:H,7,0),0),IFERROR(VLOOKUP(B7,'Results_GPT5.2LowRepair'!B:H,7,0),0))</f>
        <v>26.404499999999999</v>
      </c>
      <c r="I7">
        <f>MAX(IFERROR(VLOOKUP(B7,'Results_ClaudeOpus4.5Repair'!B:I,8,0),0),IFERROR(VLOOKUP(B7,'Results_GPT5.2LowRepair'!B:I,8,0),0))</f>
        <v>0</v>
      </c>
      <c r="J7">
        <v>0</v>
      </c>
      <c r="K7">
        <v>0</v>
      </c>
      <c r="L7">
        <f t="shared" si="1"/>
        <v>1</v>
      </c>
      <c r="M7">
        <f t="shared" si="2"/>
        <v>3</v>
      </c>
      <c r="N7">
        <f t="shared" si="3"/>
        <v>0.66666666666666663</v>
      </c>
      <c r="O7">
        <f t="shared" si="4"/>
        <v>1</v>
      </c>
      <c r="P7">
        <f t="shared" si="5"/>
        <v>164</v>
      </c>
      <c r="Q7">
        <f>VLOOKUP(C7,Locs!A:C,3,0)</f>
        <v>44</v>
      </c>
      <c r="R7">
        <f>VLOOKUP(C7,Locs!A:F,6,0)</f>
        <v>1</v>
      </c>
      <c r="S7">
        <f t="shared" si="6"/>
        <v>0</v>
      </c>
      <c r="T7" t="str">
        <f t="shared" si="7"/>
        <v/>
      </c>
      <c r="U7" t="str">
        <f>IFERROR(VLOOKUP(B7,'Results_ClaudeOpus4.5Repair'!B:E,4,0),"")</f>
        <v/>
      </c>
      <c r="V7">
        <f>IFERROR(VLOOKUP(B7,'Results_GPT5.2LowRepair'!B:E,4,0),"")</f>
        <v>-1</v>
      </c>
      <c r="W7" t="str">
        <f>IFERROR(VLOOKUP(LEFT(C7,LEN(C7)-4)&amp;"_"&amp;D7&amp;"_llm.dfy",'Results_ClaudeOpus4.5Repair'!O:P,2,0),"")</f>
        <v/>
      </c>
      <c r="X7">
        <f>IFERROR(VLOOKUP(LEFT(C7,LEN(C7)-4)&amp;"_"&amp;D7&amp;"_llm.dfy",'Results_GPT5.2LowRepair'!O:P,2,0),"")</f>
        <v>164</v>
      </c>
    </row>
    <row r="8" spans="1:24" x14ac:dyDescent="0.45">
      <c r="A8">
        <v>7</v>
      </c>
      <c r="B8" t="str">
        <f t="shared" si="0"/>
        <v>BubbleSort.dfy-6</v>
      </c>
      <c r="C8" t="s">
        <v>1</v>
      </c>
      <c r="D8">
        <v>6</v>
      </c>
      <c r="E8">
        <f>MAX(IFERROR(VLOOKUP(B8,'Results_ClaudeOpus4.5Repair'!B:E,4,0),0),IFERROR(VLOOKUP(B8,'Results_GPT5.2LowRepair'!B:E,4,0),0))</f>
        <v>0</v>
      </c>
      <c r="F8">
        <f>MAX(IFERROR(VLOOKUP(B8,'Results_ClaudeOpus4.5Repair'!B:H,5,0),0),IFERROR(VLOOKUP(B8,'Results_GPT5.2LowRepair'!B:H,5,0),0))</f>
        <v>15.1403</v>
      </c>
      <c r="G8">
        <f>MAX(IFERROR(VLOOKUP(B8,'Results_ClaudeOpus4.5Repair'!B:H,6,0),0),IFERROR(VLOOKUP(B8,'Results_GPT5.2LowRepair'!B:H,6,0),0))</f>
        <v>0.39410000000000001</v>
      </c>
      <c r="H8">
        <f>MAX(IFERROR(VLOOKUP(B8,'Results_ClaudeOpus4.5Repair'!B:H,7,0),0),IFERROR(VLOOKUP(B8,'Results_GPT5.2LowRepair'!B:H,7,0),0))</f>
        <v>15.1379</v>
      </c>
      <c r="I8">
        <f>MAX(IFERROR(VLOOKUP(B8,'Results_ClaudeOpus4.5Repair'!B:I,8,0),0),IFERROR(VLOOKUP(B8,'Results_GPT5.2LowRepair'!B:I,8,0),0))</f>
        <v>0</v>
      </c>
      <c r="J8">
        <v>1</v>
      </c>
      <c r="K8">
        <v>1</v>
      </c>
      <c r="L8">
        <f t="shared" si="1"/>
        <v>1</v>
      </c>
      <c r="M8">
        <f t="shared" si="2"/>
        <v>3</v>
      </c>
      <c r="N8">
        <f t="shared" si="3"/>
        <v>0.66666666666666663</v>
      </c>
      <c r="O8">
        <f t="shared" si="4"/>
        <v>1</v>
      </c>
      <c r="P8">
        <f t="shared" si="5"/>
        <v>163</v>
      </c>
      <c r="Q8">
        <f>VLOOKUP(C8,Locs!A:C,3,0)</f>
        <v>44</v>
      </c>
      <c r="R8">
        <f>VLOOKUP(C8,Locs!A:F,6,0)</f>
        <v>1</v>
      </c>
      <c r="S8">
        <f t="shared" si="6"/>
        <v>0</v>
      </c>
      <c r="T8" t="str">
        <f t="shared" si="7"/>
        <v/>
      </c>
      <c r="U8" t="str">
        <f>IFERROR(VLOOKUP(B8,'Results_ClaudeOpus4.5Repair'!B:E,4,0),"")</f>
        <v/>
      </c>
      <c r="V8">
        <f>IFERROR(VLOOKUP(B8,'Results_GPT5.2LowRepair'!B:E,4,0),"")</f>
        <v>-1</v>
      </c>
      <c r="W8" t="str">
        <f>IFERROR(VLOOKUP(LEFT(C8,LEN(C8)-4)&amp;"_"&amp;D8&amp;"_llm.dfy",'Results_ClaudeOpus4.5Repair'!O:P,2,0),"")</f>
        <v/>
      </c>
      <c r="X8">
        <f>IFERROR(VLOOKUP(LEFT(C8,LEN(C8)-4)&amp;"_"&amp;D8&amp;"_llm.dfy",'Results_GPT5.2LowRepair'!O:P,2,0),"")</f>
        <v>163</v>
      </c>
    </row>
    <row r="9" spans="1:24" x14ac:dyDescent="0.45">
      <c r="A9">
        <v>8</v>
      </c>
      <c r="B9" t="str">
        <f t="shared" si="0"/>
        <v>BubbleSort.dfy-7</v>
      </c>
      <c r="C9" t="s">
        <v>1</v>
      </c>
      <c r="D9">
        <v>7</v>
      </c>
      <c r="E9">
        <f>MAX(IFERROR(VLOOKUP(B9,'Results_ClaudeOpus4.5Repair'!B:E,4,0),0),IFERROR(VLOOKUP(B9,'Results_GPT5.2LowRepair'!B:E,4,0),0))</f>
        <v>0</v>
      </c>
      <c r="F9">
        <f>MAX(IFERROR(VLOOKUP(B9,'Results_ClaudeOpus4.5Repair'!B:H,5,0),0),IFERROR(VLOOKUP(B9,'Results_GPT5.2LowRepair'!B:H,5,0),0))</f>
        <v>26.039200000000001</v>
      </c>
      <c r="G9">
        <f>MAX(IFERROR(VLOOKUP(B9,'Results_ClaudeOpus4.5Repair'!B:H,6,0),0),IFERROR(VLOOKUP(B9,'Results_GPT5.2LowRepair'!B:H,6,0),0))</f>
        <v>0.39250000000000002</v>
      </c>
      <c r="H9">
        <f>MAX(IFERROR(VLOOKUP(B9,'Results_ClaudeOpus4.5Repair'!B:H,7,0),0),IFERROR(VLOOKUP(B9,'Results_GPT5.2LowRepair'!B:H,7,0),0))</f>
        <v>26.035900000000002</v>
      </c>
      <c r="I9">
        <f>MAX(IFERROR(VLOOKUP(B9,'Results_ClaudeOpus4.5Repair'!B:I,8,0),0),IFERROR(VLOOKUP(B9,'Results_GPT5.2LowRepair'!B:I,8,0),0))</f>
        <v>0</v>
      </c>
      <c r="J9">
        <v>1</v>
      </c>
      <c r="K9">
        <v>1</v>
      </c>
      <c r="L9">
        <f t="shared" si="1"/>
        <v>1</v>
      </c>
      <c r="M9">
        <f t="shared" si="2"/>
        <v>3</v>
      </c>
      <c r="N9">
        <f t="shared" si="3"/>
        <v>0.66666666666666663</v>
      </c>
      <c r="O9">
        <f t="shared" si="4"/>
        <v>1</v>
      </c>
      <c r="P9">
        <f t="shared" si="5"/>
        <v>163</v>
      </c>
      <c r="Q9">
        <f>VLOOKUP(C9,Locs!A:C,3,0)</f>
        <v>44</v>
      </c>
      <c r="R9">
        <f>VLOOKUP(C9,Locs!A:F,6,0)</f>
        <v>1</v>
      </c>
      <c r="S9">
        <f t="shared" si="6"/>
        <v>0</v>
      </c>
      <c r="T9" t="str">
        <f t="shared" si="7"/>
        <v/>
      </c>
      <c r="U9" t="str">
        <f>IFERROR(VLOOKUP(B9,'Results_ClaudeOpus4.5Repair'!B:E,4,0),"")</f>
        <v/>
      </c>
      <c r="V9">
        <f>IFERROR(VLOOKUP(B9,'Results_GPT5.2LowRepair'!B:E,4,0),"")</f>
        <v>-1</v>
      </c>
      <c r="W9" t="str">
        <f>IFERROR(VLOOKUP(LEFT(C9,LEN(C9)-4)&amp;"_"&amp;D9&amp;"_llm.dfy",'Results_ClaudeOpus4.5Repair'!O:P,2,0),"")</f>
        <v/>
      </c>
      <c r="X9">
        <f>IFERROR(VLOOKUP(LEFT(C9,LEN(C9)-4)&amp;"_"&amp;D9&amp;"_llm.dfy",'Results_GPT5.2LowRepair'!O:P,2,0),"")</f>
        <v>163</v>
      </c>
    </row>
    <row r="10" spans="1:24" x14ac:dyDescent="0.45">
      <c r="A10">
        <v>9</v>
      </c>
      <c r="B10" t="str">
        <f t="shared" si="0"/>
        <v>BubbleSort.dfy-8</v>
      </c>
      <c r="C10" t="s">
        <v>1</v>
      </c>
      <c r="D10">
        <v>8</v>
      </c>
      <c r="E10">
        <f>MAX(IFERROR(VLOOKUP(B10,'Results_ClaudeOpus4.5Repair'!B:E,4,0),0),IFERROR(VLOOKUP(B10,'Results_GPT5.2LowRepair'!B:E,4,0),0))</f>
        <v>0</v>
      </c>
      <c r="F10">
        <f>MAX(IFERROR(VLOOKUP(B10,'Results_ClaudeOpus4.5Repair'!B:H,5,0),0),IFERROR(VLOOKUP(B10,'Results_GPT5.2LowRepair'!B:H,5,0),0))</f>
        <v>43.433399999999999</v>
      </c>
      <c r="G10">
        <f>MAX(IFERROR(VLOOKUP(B10,'Results_ClaudeOpus4.5Repair'!B:H,6,0),0),IFERROR(VLOOKUP(B10,'Results_GPT5.2LowRepair'!B:H,6,0),0))</f>
        <v>0.39779999999999999</v>
      </c>
      <c r="H10">
        <f>MAX(IFERROR(VLOOKUP(B10,'Results_ClaudeOpus4.5Repair'!B:H,7,0),0),IFERROR(VLOOKUP(B10,'Results_GPT5.2LowRepair'!B:H,7,0),0))</f>
        <v>43.430999999999997</v>
      </c>
      <c r="I10">
        <f>MAX(IFERROR(VLOOKUP(B10,'Results_ClaudeOpus4.5Repair'!B:I,8,0),0),IFERROR(VLOOKUP(B10,'Results_GPT5.2LowRepair'!B:I,8,0),0))</f>
        <v>0</v>
      </c>
      <c r="J10">
        <v>1</v>
      </c>
      <c r="K10">
        <v>1</v>
      </c>
      <c r="L10">
        <f t="shared" si="1"/>
        <v>1</v>
      </c>
      <c r="M10">
        <f t="shared" si="2"/>
        <v>3</v>
      </c>
      <c r="N10">
        <f t="shared" si="3"/>
        <v>0.66666666666666663</v>
      </c>
      <c r="O10">
        <f t="shared" si="4"/>
        <v>1</v>
      </c>
      <c r="P10">
        <f t="shared" si="5"/>
        <v>172</v>
      </c>
      <c r="Q10">
        <f>VLOOKUP(C10,Locs!A:C,3,0)</f>
        <v>44</v>
      </c>
      <c r="R10">
        <f>VLOOKUP(C10,Locs!A:F,6,0)</f>
        <v>1</v>
      </c>
      <c r="S10">
        <f t="shared" si="6"/>
        <v>0</v>
      </c>
      <c r="T10" t="str">
        <f t="shared" si="7"/>
        <v/>
      </c>
      <c r="U10" t="str">
        <f>IFERROR(VLOOKUP(B10,'Results_ClaudeOpus4.5Repair'!B:E,4,0),"")</f>
        <v/>
      </c>
      <c r="V10">
        <f>IFERROR(VLOOKUP(B10,'Results_GPT5.2LowRepair'!B:E,4,0),"")</f>
        <v>-1</v>
      </c>
      <c r="W10" t="str">
        <f>IFERROR(VLOOKUP(LEFT(C10,LEN(C10)-4)&amp;"_"&amp;D10&amp;"_llm.dfy",'Results_ClaudeOpus4.5Repair'!O:P,2,0),"")</f>
        <v/>
      </c>
      <c r="X10">
        <f>IFERROR(VLOOKUP(LEFT(C10,LEN(C10)-4)&amp;"_"&amp;D10&amp;"_llm.dfy",'Results_GPT5.2LowRepair'!O:P,2,0),"")</f>
        <v>172</v>
      </c>
    </row>
    <row r="11" spans="1:24" x14ac:dyDescent="0.45">
      <c r="A11">
        <v>10</v>
      </c>
      <c r="B11" t="str">
        <f t="shared" si="0"/>
        <v>BubbleSort.dfy-9</v>
      </c>
      <c r="C11" t="s">
        <v>1</v>
      </c>
      <c r="D11">
        <v>9</v>
      </c>
      <c r="E11">
        <f>MAX(IFERROR(VLOOKUP(B11,'Results_ClaudeOpus4.5Repair'!B:E,4,0),0),IFERROR(VLOOKUP(B11,'Results_GPT5.2LowRepair'!B:E,4,0),0))</f>
        <v>0</v>
      </c>
      <c r="F11">
        <f>MAX(IFERROR(VLOOKUP(B11,'Results_ClaudeOpus4.5Repair'!B:H,5,0),0),IFERROR(VLOOKUP(B11,'Results_GPT5.2LowRepair'!B:H,5,0),0))</f>
        <v>21.227399999999999</v>
      </c>
      <c r="G11">
        <f>MAX(IFERROR(VLOOKUP(B11,'Results_ClaudeOpus4.5Repair'!B:H,6,0),0),IFERROR(VLOOKUP(B11,'Results_GPT5.2LowRepair'!B:H,6,0),0))</f>
        <v>0.35649999999999998</v>
      </c>
      <c r="H11">
        <f>MAX(IFERROR(VLOOKUP(B11,'Results_ClaudeOpus4.5Repair'!B:H,7,0),0),IFERROR(VLOOKUP(B11,'Results_GPT5.2LowRepair'!B:H,7,0),0))</f>
        <v>21.2178</v>
      </c>
      <c r="I11">
        <f>MAX(IFERROR(VLOOKUP(B11,'Results_ClaudeOpus4.5Repair'!B:I,8,0),0),IFERROR(VLOOKUP(B11,'Results_GPT5.2LowRepair'!B:I,8,0),0))</f>
        <v>0</v>
      </c>
      <c r="J11">
        <v>0</v>
      </c>
      <c r="K11">
        <v>0</v>
      </c>
      <c r="L11">
        <f t="shared" si="1"/>
        <v>1</v>
      </c>
      <c r="M11">
        <f t="shared" si="2"/>
        <v>3</v>
      </c>
      <c r="N11">
        <f t="shared" si="3"/>
        <v>0.66666666666666663</v>
      </c>
      <c r="O11">
        <f t="shared" si="4"/>
        <v>1</v>
      </c>
      <c r="P11">
        <f t="shared" si="5"/>
        <v>172</v>
      </c>
      <c r="Q11">
        <f>VLOOKUP(C11,Locs!A:C,3,0)</f>
        <v>44</v>
      </c>
      <c r="R11">
        <f>VLOOKUP(C11,Locs!A:F,6,0)</f>
        <v>1</v>
      </c>
      <c r="S11">
        <f t="shared" si="6"/>
        <v>0</v>
      </c>
      <c r="T11" t="str">
        <f t="shared" si="7"/>
        <v/>
      </c>
      <c r="U11" t="str">
        <f>IFERROR(VLOOKUP(B11,'Results_ClaudeOpus4.5Repair'!B:E,4,0),"")</f>
        <v/>
      </c>
      <c r="V11">
        <f>IFERROR(VLOOKUP(B11,'Results_GPT5.2LowRepair'!B:E,4,0),"")</f>
        <v>-1</v>
      </c>
      <c r="W11" t="str">
        <f>IFERROR(VLOOKUP(LEFT(C11,LEN(C11)-4)&amp;"_"&amp;D11&amp;"_llm.dfy",'Results_ClaudeOpus4.5Repair'!O:P,2,0),"")</f>
        <v/>
      </c>
      <c r="X11">
        <f>IFERROR(VLOOKUP(LEFT(C11,LEN(C11)-4)&amp;"_"&amp;D11&amp;"_llm.dfy",'Results_GPT5.2LowRepair'!O:P,2,0),"")</f>
        <v>172</v>
      </c>
    </row>
    <row r="12" spans="1:24" x14ac:dyDescent="0.45">
      <c r="A12">
        <v>11</v>
      </c>
      <c r="B12" t="str">
        <f t="shared" si="0"/>
        <v>BubbleSort.dfy-10</v>
      </c>
      <c r="C12" t="s">
        <v>1</v>
      </c>
      <c r="D12">
        <v>10</v>
      </c>
      <c r="E12">
        <f>MAX(IFERROR(VLOOKUP(B12,'Results_ClaudeOpus4.5Repair'!B:E,4,0),0),IFERROR(VLOOKUP(B12,'Results_GPT5.2LowRepair'!B:E,4,0),0))</f>
        <v>0</v>
      </c>
      <c r="F12">
        <f>MAX(IFERROR(VLOOKUP(B12,'Results_ClaudeOpus4.5Repair'!B:H,5,0),0),IFERROR(VLOOKUP(B12,'Results_GPT5.2LowRepair'!B:H,5,0),0))</f>
        <v>23.046800000000001</v>
      </c>
      <c r="G12">
        <f>MAX(IFERROR(VLOOKUP(B12,'Results_ClaudeOpus4.5Repair'!B:H,6,0),0),IFERROR(VLOOKUP(B12,'Results_GPT5.2LowRepair'!B:H,6,0),0))</f>
        <v>0.25609999999999999</v>
      </c>
      <c r="H12">
        <f>MAX(IFERROR(VLOOKUP(B12,'Results_ClaudeOpus4.5Repair'!B:H,7,0),0),IFERROR(VLOOKUP(B12,'Results_GPT5.2LowRepair'!B:H,7,0),0))</f>
        <v>23.043800000000001</v>
      </c>
      <c r="I12">
        <f>MAX(IFERROR(VLOOKUP(B12,'Results_ClaudeOpus4.5Repair'!B:I,8,0),0),IFERROR(VLOOKUP(B12,'Results_GPT5.2LowRepair'!B:I,8,0),0))</f>
        <v>0</v>
      </c>
      <c r="J12">
        <v>0</v>
      </c>
      <c r="K12">
        <v>0</v>
      </c>
      <c r="L12">
        <f t="shared" si="1"/>
        <v>1</v>
      </c>
      <c r="M12">
        <f t="shared" si="2"/>
        <v>3</v>
      </c>
      <c r="N12">
        <f t="shared" si="3"/>
        <v>0.66666666666666663</v>
      </c>
      <c r="O12">
        <f t="shared" si="4"/>
        <v>1</v>
      </c>
      <c r="P12">
        <f t="shared" si="5"/>
        <v>172</v>
      </c>
      <c r="Q12">
        <f>VLOOKUP(C12,Locs!A:C,3,0)</f>
        <v>44</v>
      </c>
      <c r="R12">
        <f>VLOOKUP(C12,Locs!A:F,6,0)</f>
        <v>1</v>
      </c>
      <c r="S12">
        <f t="shared" si="6"/>
        <v>0</v>
      </c>
      <c r="T12" t="str">
        <f t="shared" si="7"/>
        <v/>
      </c>
      <c r="U12" t="str">
        <f>IFERROR(VLOOKUP(B12,'Results_ClaudeOpus4.5Repair'!B:E,4,0),"")</f>
        <v/>
      </c>
      <c r="V12">
        <f>IFERROR(VLOOKUP(B12,'Results_GPT5.2LowRepair'!B:E,4,0),"")</f>
        <v>-1</v>
      </c>
      <c r="W12" t="str">
        <f>IFERROR(VLOOKUP(LEFT(C12,LEN(C12)-4)&amp;"_"&amp;D12&amp;"_llm.dfy",'Results_ClaudeOpus4.5Repair'!O:P,2,0),"")</f>
        <v/>
      </c>
      <c r="X12">
        <f>IFERROR(VLOOKUP(LEFT(C12,LEN(C12)-4)&amp;"_"&amp;D12&amp;"_llm.dfy",'Results_GPT5.2LowRepair'!O:P,2,0),"")</f>
        <v>172</v>
      </c>
    </row>
    <row r="13" spans="1:24" x14ac:dyDescent="0.45">
      <c r="A13">
        <v>12</v>
      </c>
      <c r="B13" t="str">
        <f t="shared" si="0"/>
        <v>Catalan.dfy-1</v>
      </c>
      <c r="C13" t="s">
        <v>300</v>
      </c>
      <c r="D13">
        <v>1</v>
      </c>
      <c r="E13">
        <f>MAX(IFERROR(VLOOKUP(B13,'Results_ClaudeOpus4.5Repair'!B:E,4,0),0),IFERROR(VLOOKUP(B13,'Results_GPT5.2LowRepair'!B:E,4,0),0))</f>
        <v>1</v>
      </c>
      <c r="F13">
        <f>MAX(IFERROR(VLOOKUP(B13,'Results_ClaudeOpus4.5Repair'!B:H,5,0),0),IFERROR(VLOOKUP(B13,'Results_GPT5.2LowRepair'!B:H,5,0),0))</f>
        <v>24.642900000000001</v>
      </c>
      <c r="G13">
        <f>MAX(IFERROR(VLOOKUP(B13,'Results_ClaudeOpus4.5Repair'!B:H,6,0),0),IFERROR(VLOOKUP(B13,'Results_GPT5.2LowRepair'!B:H,6,0),0))</f>
        <v>61.710599999999999</v>
      </c>
      <c r="H13">
        <f>MAX(IFERROR(VLOOKUP(B13,'Results_ClaudeOpus4.5Repair'!B:H,7,0),0),IFERROR(VLOOKUP(B13,'Results_GPT5.2LowRepair'!B:H,7,0),0))</f>
        <v>24.6404</v>
      </c>
      <c r="I13">
        <f>MAX(IFERROR(VLOOKUP(B13,'Results_ClaudeOpus4.5Repair'!B:I,8,0),0),IFERROR(VLOOKUP(B13,'Results_GPT5.2LowRepair'!B:I,8,0),0))</f>
        <v>1</v>
      </c>
      <c r="J13">
        <v>0</v>
      </c>
      <c r="K13">
        <v>0</v>
      </c>
      <c r="L13">
        <f t="shared" si="1"/>
        <v>2</v>
      </c>
      <c r="M13">
        <f t="shared" si="2"/>
        <v>1</v>
      </c>
      <c r="N13">
        <f t="shared" si="3"/>
        <v>1</v>
      </c>
      <c r="O13">
        <f t="shared" si="4"/>
        <v>1</v>
      </c>
      <c r="P13">
        <f t="shared" si="5"/>
        <v>30</v>
      </c>
      <c r="Q13">
        <f>VLOOKUP(C13,Locs!A:C,3,0)</f>
        <v>28</v>
      </c>
      <c r="R13">
        <f>VLOOKUP(C13,Locs!A:F,6,0)</f>
        <v>0</v>
      </c>
      <c r="S13">
        <f t="shared" si="6"/>
        <v>1</v>
      </c>
      <c r="T13" t="str">
        <f t="shared" si="7"/>
        <v>Claude</v>
      </c>
      <c r="U13">
        <f>IFERROR(VLOOKUP(B13,'Results_ClaudeOpus4.5Repair'!B:E,4,0),"")</f>
        <v>1</v>
      </c>
      <c r="V13">
        <f>IFERROR(VLOOKUP(B13,'Results_GPT5.2LowRepair'!B:E,4,0),"")</f>
        <v>0</v>
      </c>
      <c r="W13">
        <f>IFERROR(VLOOKUP(LEFT(C13,LEN(C13)-4)&amp;"_"&amp;D13&amp;"_llm.dfy",'Results_ClaudeOpus4.5Repair'!O:P,2,0),"")</f>
        <v>30</v>
      </c>
      <c r="X13">
        <f>IFERROR(VLOOKUP(LEFT(C13,LEN(C13)-4)&amp;"_"&amp;D13&amp;"_llm.dfy",'Results_GPT5.2LowRepair'!O:P,2,0),"")</f>
        <v>48</v>
      </c>
    </row>
    <row r="14" spans="1:24" x14ac:dyDescent="0.45">
      <c r="A14">
        <v>13</v>
      </c>
      <c r="B14" t="str">
        <f t="shared" si="0"/>
        <v>Catalan.dfy-2</v>
      </c>
      <c r="C14" t="s">
        <v>300</v>
      </c>
      <c r="D14">
        <v>2</v>
      </c>
      <c r="E14">
        <f>MAX(IFERROR(VLOOKUP(B14,'Results_ClaudeOpus4.5Repair'!B:E,4,0),0),IFERROR(VLOOKUP(B14,'Results_GPT5.2LowRepair'!B:E,4,0),0))</f>
        <v>0</v>
      </c>
      <c r="F14">
        <f>MAX(IFERROR(VLOOKUP(B14,'Results_ClaudeOpus4.5Repair'!B:H,5,0),0),IFERROR(VLOOKUP(B14,'Results_GPT5.2LowRepair'!B:H,5,0),0))</f>
        <v>41.727899999999998</v>
      </c>
      <c r="G14">
        <f>MAX(IFERROR(VLOOKUP(B14,'Results_ClaudeOpus4.5Repair'!B:H,6,0),0),IFERROR(VLOOKUP(B14,'Results_GPT5.2LowRepair'!B:H,6,0),0))</f>
        <v>0.2697</v>
      </c>
      <c r="H14">
        <f>MAX(IFERROR(VLOOKUP(B14,'Results_ClaudeOpus4.5Repair'!B:H,7,0),0),IFERROR(VLOOKUP(B14,'Results_GPT5.2LowRepair'!B:H,7,0),0))</f>
        <v>41.726199999999999</v>
      </c>
      <c r="I14">
        <f>MAX(IFERROR(VLOOKUP(B14,'Results_ClaudeOpus4.5Repair'!B:I,8,0),0),IFERROR(VLOOKUP(B14,'Results_GPT5.2LowRepair'!B:I,8,0),0))</f>
        <v>0</v>
      </c>
      <c r="J14">
        <v>0</v>
      </c>
      <c r="K14">
        <v>0</v>
      </c>
      <c r="L14">
        <f t="shared" si="1"/>
        <v>2</v>
      </c>
      <c r="M14">
        <f t="shared" si="2"/>
        <v>1</v>
      </c>
      <c r="N14">
        <f t="shared" si="3"/>
        <v>1</v>
      </c>
      <c r="O14">
        <f t="shared" si="4"/>
        <v>1</v>
      </c>
      <c r="P14">
        <f t="shared" si="5"/>
        <v>70</v>
      </c>
      <c r="Q14">
        <f>VLOOKUP(C14,Locs!A:C,3,0)</f>
        <v>28</v>
      </c>
      <c r="R14">
        <f>VLOOKUP(C14,Locs!A:F,6,0)</f>
        <v>0</v>
      </c>
      <c r="S14">
        <f t="shared" si="6"/>
        <v>0</v>
      </c>
      <c r="T14" t="str">
        <f t="shared" si="7"/>
        <v/>
      </c>
      <c r="U14" t="str">
        <f>IFERROR(VLOOKUP(B14,'Results_ClaudeOpus4.5Repair'!B:E,4,0),"")</f>
        <v/>
      </c>
      <c r="V14">
        <f>IFERROR(VLOOKUP(B14,'Results_GPT5.2LowRepair'!B:E,4,0),"")</f>
        <v>-1</v>
      </c>
      <c r="W14" t="str">
        <f>IFERROR(VLOOKUP(LEFT(C14,LEN(C14)-4)&amp;"_"&amp;D14&amp;"_llm.dfy",'Results_ClaudeOpus4.5Repair'!O:P,2,0),"")</f>
        <v/>
      </c>
      <c r="X14">
        <f>IFERROR(VLOOKUP(LEFT(C14,LEN(C14)-4)&amp;"_"&amp;D14&amp;"_llm.dfy",'Results_GPT5.2LowRepair'!O:P,2,0),"")</f>
        <v>70</v>
      </c>
    </row>
    <row r="15" spans="1:24" x14ac:dyDescent="0.45">
      <c r="A15">
        <v>14</v>
      </c>
      <c r="B15" t="str">
        <f t="shared" si="0"/>
        <v>Catalan.dfy-3</v>
      </c>
      <c r="C15" t="s">
        <v>300</v>
      </c>
      <c r="D15">
        <v>3</v>
      </c>
      <c r="E15">
        <f>MAX(IFERROR(VLOOKUP(B15,'Results_ClaudeOpus4.5Repair'!B:E,4,0),0),IFERROR(VLOOKUP(B15,'Results_GPT5.2LowRepair'!B:E,4,0),0))</f>
        <v>0</v>
      </c>
      <c r="F15">
        <f>MAX(IFERROR(VLOOKUP(B15,'Results_ClaudeOpus4.5Repair'!B:H,5,0),0),IFERROR(VLOOKUP(B15,'Results_GPT5.2LowRepair'!B:H,5,0),0))</f>
        <v>19.903600000000001</v>
      </c>
      <c r="G15">
        <f>MAX(IFERROR(VLOOKUP(B15,'Results_ClaudeOpus4.5Repair'!B:H,6,0),0),IFERROR(VLOOKUP(B15,'Results_GPT5.2LowRepair'!B:H,6,0),0))</f>
        <v>61.703499999999998</v>
      </c>
      <c r="H15">
        <f>MAX(IFERROR(VLOOKUP(B15,'Results_ClaudeOpus4.5Repair'!B:H,7,0),0),IFERROR(VLOOKUP(B15,'Results_GPT5.2LowRepair'!B:H,7,0),0))</f>
        <v>19.896999999999998</v>
      </c>
      <c r="I15">
        <f>MAX(IFERROR(VLOOKUP(B15,'Results_ClaudeOpus4.5Repair'!B:I,8,0),0),IFERROR(VLOOKUP(B15,'Results_GPT5.2LowRepair'!B:I,8,0),0))</f>
        <v>0</v>
      </c>
      <c r="J15">
        <v>0</v>
      </c>
      <c r="K15">
        <v>0</v>
      </c>
      <c r="L15">
        <f t="shared" si="1"/>
        <v>2</v>
      </c>
      <c r="M15">
        <f t="shared" si="2"/>
        <v>1</v>
      </c>
      <c r="N15">
        <f t="shared" si="3"/>
        <v>1</v>
      </c>
      <c r="O15">
        <f t="shared" si="4"/>
        <v>1</v>
      </c>
      <c r="P15">
        <f t="shared" si="5"/>
        <v>73</v>
      </c>
      <c r="Q15">
        <f>VLOOKUP(C15,Locs!A:C,3,0)</f>
        <v>28</v>
      </c>
      <c r="R15">
        <f>VLOOKUP(C15,Locs!A:F,6,0)</f>
        <v>0</v>
      </c>
      <c r="S15">
        <f t="shared" si="6"/>
        <v>0</v>
      </c>
      <c r="T15" t="str">
        <f t="shared" si="7"/>
        <v/>
      </c>
      <c r="U15" t="str">
        <f>IFERROR(VLOOKUP(B15,'Results_ClaudeOpus4.5Repair'!B:E,4,0),"")</f>
        <v/>
      </c>
      <c r="V15">
        <f>IFERROR(VLOOKUP(B15,'Results_GPT5.2LowRepair'!B:E,4,0),"")</f>
        <v>0</v>
      </c>
      <c r="W15" t="str">
        <f>IFERROR(VLOOKUP(LEFT(C15,LEN(C15)-4)&amp;"_"&amp;D15&amp;"_llm.dfy",'Results_ClaudeOpus4.5Repair'!O:P,2,0),"")</f>
        <v/>
      </c>
      <c r="X15">
        <f>IFERROR(VLOOKUP(LEFT(C15,LEN(C15)-4)&amp;"_"&amp;D15&amp;"_llm.dfy",'Results_GPT5.2LowRepair'!O:P,2,0),"")</f>
        <v>73</v>
      </c>
    </row>
    <row r="16" spans="1:24" x14ac:dyDescent="0.45">
      <c r="A16">
        <v>15</v>
      </c>
      <c r="B16" t="str">
        <f t="shared" si="0"/>
        <v>Catalan.dfy-4</v>
      </c>
      <c r="C16" t="s">
        <v>300</v>
      </c>
      <c r="D16">
        <v>4</v>
      </c>
      <c r="E16">
        <f>MAX(IFERROR(VLOOKUP(B16,'Results_ClaudeOpus4.5Repair'!B:E,4,0),0),IFERROR(VLOOKUP(B16,'Results_GPT5.2LowRepair'!B:E,4,0),0))</f>
        <v>0</v>
      </c>
      <c r="F16">
        <f>MAX(IFERROR(VLOOKUP(B16,'Results_ClaudeOpus4.5Repair'!B:H,5,0),0),IFERROR(VLOOKUP(B16,'Results_GPT5.2LowRepair'!B:H,5,0),0))</f>
        <v>33.066400000000002</v>
      </c>
      <c r="G16">
        <f>MAX(IFERROR(VLOOKUP(B16,'Results_ClaudeOpus4.5Repair'!B:H,6,0),0),IFERROR(VLOOKUP(B16,'Results_GPT5.2LowRepair'!B:H,6,0),0))</f>
        <v>0.36220000000000002</v>
      </c>
      <c r="H16">
        <f>MAX(IFERROR(VLOOKUP(B16,'Results_ClaudeOpus4.5Repair'!B:H,7,0),0),IFERROR(VLOOKUP(B16,'Results_GPT5.2LowRepair'!B:H,7,0),0))</f>
        <v>33.062199999999997</v>
      </c>
      <c r="I16">
        <f>MAX(IFERROR(VLOOKUP(B16,'Results_ClaudeOpus4.5Repair'!B:I,8,0),0),IFERROR(VLOOKUP(B16,'Results_GPT5.2LowRepair'!B:I,8,0),0))</f>
        <v>0</v>
      </c>
      <c r="J16">
        <v>1</v>
      </c>
      <c r="K16">
        <v>1</v>
      </c>
      <c r="L16">
        <f t="shared" si="1"/>
        <v>2</v>
      </c>
      <c r="M16">
        <f t="shared" si="2"/>
        <v>1</v>
      </c>
      <c r="N16">
        <f t="shared" si="3"/>
        <v>1</v>
      </c>
      <c r="O16">
        <f t="shared" si="4"/>
        <v>1</v>
      </c>
      <c r="P16">
        <f t="shared" si="5"/>
        <v>74</v>
      </c>
      <c r="Q16">
        <f>VLOOKUP(C16,Locs!A:C,3,0)</f>
        <v>28</v>
      </c>
      <c r="R16">
        <f>VLOOKUP(C16,Locs!A:F,6,0)</f>
        <v>0</v>
      </c>
      <c r="S16">
        <f t="shared" si="6"/>
        <v>0</v>
      </c>
      <c r="T16" t="str">
        <f t="shared" si="7"/>
        <v/>
      </c>
      <c r="U16" t="str">
        <f>IFERROR(VLOOKUP(B16,'Results_ClaudeOpus4.5Repair'!B:E,4,0),"")</f>
        <v/>
      </c>
      <c r="V16">
        <f>IFERROR(VLOOKUP(B16,'Results_GPT5.2LowRepair'!B:E,4,0),"")</f>
        <v>-1</v>
      </c>
      <c r="W16" t="str">
        <f>IFERROR(VLOOKUP(LEFT(C16,LEN(C16)-4)&amp;"_"&amp;D16&amp;"_llm.dfy",'Results_ClaudeOpus4.5Repair'!O:P,2,0),"")</f>
        <v/>
      </c>
      <c r="X16">
        <f>IFERROR(VLOOKUP(LEFT(C16,LEN(C16)-4)&amp;"_"&amp;D16&amp;"_llm.dfy",'Results_GPT5.2LowRepair'!O:P,2,0),"")</f>
        <v>74</v>
      </c>
    </row>
    <row r="17" spans="1:24" x14ac:dyDescent="0.45">
      <c r="A17">
        <v>16</v>
      </c>
      <c r="B17" t="str">
        <f t="shared" si="0"/>
        <v>Catalan.dfy-5</v>
      </c>
      <c r="C17" t="s">
        <v>300</v>
      </c>
      <c r="D17">
        <v>5</v>
      </c>
      <c r="E17">
        <f>MAX(IFERROR(VLOOKUP(B17,'Results_ClaudeOpus4.5Repair'!B:E,4,0),0),IFERROR(VLOOKUP(B17,'Results_GPT5.2LowRepair'!B:E,4,0),0))</f>
        <v>0</v>
      </c>
      <c r="F17">
        <f>MAX(IFERROR(VLOOKUP(B17,'Results_ClaudeOpus4.5Repair'!B:H,5,0),0),IFERROR(VLOOKUP(B17,'Results_GPT5.2LowRepair'!B:H,5,0),0))</f>
        <v>13.228</v>
      </c>
      <c r="G17">
        <f>MAX(IFERROR(VLOOKUP(B17,'Results_ClaudeOpus4.5Repair'!B:H,6,0),0),IFERROR(VLOOKUP(B17,'Results_GPT5.2LowRepair'!B:H,6,0),0))</f>
        <v>0.32200000000000001</v>
      </c>
      <c r="H17">
        <f>MAX(IFERROR(VLOOKUP(B17,'Results_ClaudeOpus4.5Repair'!B:H,7,0),0),IFERROR(VLOOKUP(B17,'Results_GPT5.2LowRepair'!B:H,7,0),0))</f>
        <v>13.225300000000001</v>
      </c>
      <c r="I17">
        <f>MAX(IFERROR(VLOOKUP(B17,'Results_ClaudeOpus4.5Repair'!B:I,8,0),0),IFERROR(VLOOKUP(B17,'Results_GPT5.2LowRepair'!B:I,8,0),0))</f>
        <v>0</v>
      </c>
      <c r="J17">
        <v>1</v>
      </c>
      <c r="K17">
        <v>1</v>
      </c>
      <c r="L17">
        <f t="shared" si="1"/>
        <v>2</v>
      </c>
      <c r="M17">
        <f t="shared" si="2"/>
        <v>1</v>
      </c>
      <c r="N17">
        <f t="shared" si="3"/>
        <v>1</v>
      </c>
      <c r="O17">
        <f t="shared" si="4"/>
        <v>1</v>
      </c>
      <c r="P17">
        <f t="shared" si="5"/>
        <v>74</v>
      </c>
      <c r="Q17">
        <f>VLOOKUP(C17,Locs!A:C,3,0)</f>
        <v>28</v>
      </c>
      <c r="R17">
        <f>VLOOKUP(C17,Locs!A:F,6,0)</f>
        <v>0</v>
      </c>
      <c r="S17">
        <f t="shared" si="6"/>
        <v>0</v>
      </c>
      <c r="T17" t="str">
        <f t="shared" si="7"/>
        <v/>
      </c>
      <c r="U17" t="str">
        <f>IFERROR(VLOOKUP(B17,'Results_ClaudeOpus4.5Repair'!B:E,4,0),"")</f>
        <v/>
      </c>
      <c r="V17">
        <f>IFERROR(VLOOKUP(B17,'Results_GPT5.2LowRepair'!B:E,4,0),"")</f>
        <v>-1</v>
      </c>
      <c r="W17" t="str">
        <f>IFERROR(VLOOKUP(LEFT(C17,LEN(C17)-4)&amp;"_"&amp;D17&amp;"_llm.dfy",'Results_ClaudeOpus4.5Repair'!O:P,2,0),"")</f>
        <v/>
      </c>
      <c r="X17">
        <f>IFERROR(VLOOKUP(LEFT(C17,LEN(C17)-4)&amp;"_"&amp;D17&amp;"_llm.dfy",'Results_GPT5.2LowRepair'!O:P,2,0),"")</f>
        <v>74</v>
      </c>
    </row>
    <row r="18" spans="1:24" x14ac:dyDescent="0.45">
      <c r="A18">
        <v>17</v>
      </c>
      <c r="B18" t="str">
        <f t="shared" si="0"/>
        <v>Catalan.dfy-6</v>
      </c>
      <c r="C18" t="s">
        <v>300</v>
      </c>
      <c r="D18">
        <v>6</v>
      </c>
      <c r="E18">
        <f>MAX(IFERROR(VLOOKUP(B18,'Results_ClaudeOpus4.5Repair'!B:E,4,0),0),IFERROR(VLOOKUP(B18,'Results_GPT5.2LowRepair'!B:E,4,0),0))</f>
        <v>0</v>
      </c>
      <c r="F18">
        <f>MAX(IFERROR(VLOOKUP(B18,'Results_ClaudeOpus4.5Repair'!B:H,5,0),0),IFERROR(VLOOKUP(B18,'Results_GPT5.2LowRepair'!B:H,5,0),0))</f>
        <v>15.2628</v>
      </c>
      <c r="G18">
        <f>MAX(IFERROR(VLOOKUP(B18,'Results_ClaudeOpus4.5Repair'!B:H,6,0),0),IFERROR(VLOOKUP(B18,'Results_GPT5.2LowRepair'!B:H,6,0),0))</f>
        <v>2.11</v>
      </c>
      <c r="H18">
        <f>MAX(IFERROR(VLOOKUP(B18,'Results_ClaudeOpus4.5Repair'!B:H,7,0),0),IFERROR(VLOOKUP(B18,'Results_GPT5.2LowRepair'!B:H,7,0),0))</f>
        <v>15.259600000000001</v>
      </c>
      <c r="I18">
        <f>MAX(IFERROR(VLOOKUP(B18,'Results_ClaudeOpus4.5Repair'!B:I,8,0),0),IFERROR(VLOOKUP(B18,'Results_GPT5.2LowRepair'!B:I,8,0),0))</f>
        <v>0</v>
      </c>
      <c r="J18">
        <v>1</v>
      </c>
      <c r="K18">
        <v>1</v>
      </c>
      <c r="L18">
        <f t="shared" si="1"/>
        <v>2</v>
      </c>
      <c r="M18">
        <f t="shared" si="2"/>
        <v>1</v>
      </c>
      <c r="N18">
        <f t="shared" si="3"/>
        <v>1</v>
      </c>
      <c r="O18">
        <f t="shared" si="4"/>
        <v>1</v>
      </c>
      <c r="P18">
        <f t="shared" si="5"/>
        <v>74</v>
      </c>
      <c r="Q18">
        <f>VLOOKUP(C18,Locs!A:C,3,0)</f>
        <v>28</v>
      </c>
      <c r="R18">
        <f>VLOOKUP(C18,Locs!A:F,6,0)</f>
        <v>0</v>
      </c>
      <c r="S18">
        <f t="shared" si="6"/>
        <v>0</v>
      </c>
      <c r="T18" t="str">
        <f t="shared" si="7"/>
        <v/>
      </c>
      <c r="U18" t="str">
        <f>IFERROR(VLOOKUP(B18,'Results_ClaudeOpus4.5Repair'!B:E,4,0),"")</f>
        <v/>
      </c>
      <c r="V18">
        <f>IFERROR(VLOOKUP(B18,'Results_GPT5.2LowRepair'!B:E,4,0),"")</f>
        <v>0</v>
      </c>
      <c r="W18" t="str">
        <f>IFERROR(VLOOKUP(LEFT(C18,LEN(C18)-4)&amp;"_"&amp;D18&amp;"_llm.dfy",'Results_ClaudeOpus4.5Repair'!O:P,2,0),"")</f>
        <v/>
      </c>
      <c r="X18">
        <f>IFERROR(VLOOKUP(LEFT(C18,LEN(C18)-4)&amp;"_"&amp;D18&amp;"_llm.dfy",'Results_GPT5.2LowRepair'!O:P,2,0),"")</f>
        <v>74</v>
      </c>
    </row>
    <row r="19" spans="1:24" x14ac:dyDescent="0.45">
      <c r="A19">
        <v>18</v>
      </c>
      <c r="B19" t="str">
        <f t="shared" si="0"/>
        <v>Catalan.dfy-7</v>
      </c>
      <c r="C19" t="s">
        <v>300</v>
      </c>
      <c r="D19">
        <v>7</v>
      </c>
      <c r="E19">
        <f>MAX(IFERROR(VLOOKUP(B19,'Results_ClaudeOpus4.5Repair'!B:E,4,0),0),IFERROR(VLOOKUP(B19,'Results_GPT5.2LowRepair'!B:E,4,0),0))</f>
        <v>1</v>
      </c>
      <c r="F19">
        <f>MAX(IFERROR(VLOOKUP(B19,'Results_ClaudeOpus4.5Repair'!B:H,5,0),0),IFERROR(VLOOKUP(B19,'Results_GPT5.2LowRepair'!B:H,5,0),0))</f>
        <v>36.766199999999998</v>
      </c>
      <c r="G19">
        <f>MAX(IFERROR(VLOOKUP(B19,'Results_ClaudeOpus4.5Repair'!B:H,6,0),0),IFERROR(VLOOKUP(B19,'Results_GPT5.2LowRepair'!B:H,6,0),0))</f>
        <v>2.8563999999999998</v>
      </c>
      <c r="H19">
        <f>MAX(IFERROR(VLOOKUP(B19,'Results_ClaudeOpus4.5Repair'!B:H,7,0),0),IFERROR(VLOOKUP(B19,'Results_GPT5.2LowRepair'!B:H,7,0),0))</f>
        <v>36.760399999999997</v>
      </c>
      <c r="I19">
        <f>MAX(IFERROR(VLOOKUP(B19,'Results_ClaudeOpus4.5Repair'!B:I,8,0),0),IFERROR(VLOOKUP(B19,'Results_GPT5.2LowRepair'!B:I,8,0),0))</f>
        <v>1</v>
      </c>
      <c r="J19">
        <v>1</v>
      </c>
      <c r="K19">
        <v>1</v>
      </c>
      <c r="L19">
        <f t="shared" si="1"/>
        <v>2</v>
      </c>
      <c r="M19">
        <f t="shared" si="2"/>
        <v>1</v>
      </c>
      <c r="N19">
        <f t="shared" si="3"/>
        <v>1</v>
      </c>
      <c r="O19">
        <f t="shared" si="4"/>
        <v>1</v>
      </c>
      <c r="P19">
        <f t="shared" si="5"/>
        <v>96</v>
      </c>
      <c r="Q19">
        <f>VLOOKUP(C19,Locs!A:C,3,0)</f>
        <v>28</v>
      </c>
      <c r="R19">
        <f>VLOOKUP(C19,Locs!A:F,6,0)</f>
        <v>0</v>
      </c>
      <c r="S19">
        <f t="shared" si="6"/>
        <v>0</v>
      </c>
      <c r="T19" t="str">
        <f t="shared" si="7"/>
        <v/>
      </c>
      <c r="U19" t="str">
        <f>IFERROR(VLOOKUP(B19,'Results_ClaudeOpus4.5Repair'!B:E,4,0),"")</f>
        <v/>
      </c>
      <c r="V19">
        <f>IFERROR(VLOOKUP(B19,'Results_GPT5.2LowRepair'!B:E,4,0),"")</f>
        <v>1</v>
      </c>
      <c r="W19" t="str">
        <f>IFERROR(VLOOKUP(LEFT(C19,LEN(C19)-4)&amp;"_"&amp;D19&amp;"_llm.dfy",'Results_ClaudeOpus4.5Repair'!O:P,2,0),"")</f>
        <v/>
      </c>
      <c r="X19">
        <f>IFERROR(VLOOKUP(LEFT(C19,LEN(C19)-4)&amp;"_"&amp;D19&amp;"_llm.dfy",'Results_GPT5.2LowRepair'!O:P,2,0),"")</f>
        <v>96</v>
      </c>
    </row>
    <row r="20" spans="1:24" x14ac:dyDescent="0.45">
      <c r="A20">
        <v>19</v>
      </c>
      <c r="B20" t="str">
        <f t="shared" si="0"/>
        <v>CombNK.dfy-1</v>
      </c>
      <c r="C20" t="s">
        <v>2</v>
      </c>
      <c r="D20">
        <v>1</v>
      </c>
      <c r="E20">
        <f>MAX(IFERROR(VLOOKUP(B20,'Results_ClaudeOpus4.5Repair'!B:E,4,0),0),IFERROR(VLOOKUP(B20,'Results_GPT5.2LowRepair'!B:E,4,0),0))</f>
        <v>1</v>
      </c>
      <c r="F20">
        <f>MAX(IFERROR(VLOOKUP(B20,'Results_ClaudeOpus4.5Repair'!B:H,5,0),0),IFERROR(VLOOKUP(B20,'Results_GPT5.2LowRepair'!B:H,5,0),0))</f>
        <v>58.259399999999999</v>
      </c>
      <c r="G20">
        <f>MAX(IFERROR(VLOOKUP(B20,'Results_ClaudeOpus4.5Repair'!B:H,6,0),0),IFERROR(VLOOKUP(B20,'Results_GPT5.2LowRepair'!B:H,6,0),0))</f>
        <v>1.6685000000000001</v>
      </c>
      <c r="H20">
        <f>MAX(IFERROR(VLOOKUP(B20,'Results_ClaudeOpus4.5Repair'!B:H,7,0),0),IFERROR(VLOOKUP(B20,'Results_GPT5.2LowRepair'!B:H,7,0),0))</f>
        <v>58.236899999999999</v>
      </c>
      <c r="I20">
        <f>MAX(IFERROR(VLOOKUP(B20,'Results_ClaudeOpus4.5Repair'!B:I,8,0),0),IFERROR(VLOOKUP(B20,'Results_GPT5.2LowRepair'!B:I,8,0),0))</f>
        <v>1</v>
      </c>
      <c r="J20">
        <v>1</v>
      </c>
      <c r="K20">
        <v>1</v>
      </c>
      <c r="L20">
        <f t="shared" si="1"/>
        <v>1</v>
      </c>
      <c r="M20">
        <f t="shared" si="2"/>
        <v>1</v>
      </c>
      <c r="N20">
        <f t="shared" si="3"/>
        <v>0.66666666666666663</v>
      </c>
      <c r="O20">
        <f t="shared" si="4"/>
        <v>1</v>
      </c>
      <c r="P20">
        <f t="shared" si="5"/>
        <v>70</v>
      </c>
      <c r="Q20">
        <f>VLOOKUP(C20,Locs!A:C,3,0)</f>
        <v>38</v>
      </c>
      <c r="R20">
        <f>VLOOKUP(C20,Locs!A:F,6,0)</f>
        <v>0</v>
      </c>
      <c r="S20">
        <f t="shared" si="6"/>
        <v>1</v>
      </c>
      <c r="T20" t="str">
        <f t="shared" si="7"/>
        <v>GPT</v>
      </c>
      <c r="U20">
        <f>IFERROR(VLOOKUP(B20,'Results_ClaudeOpus4.5Repair'!B:E,4,0),"")</f>
        <v>0</v>
      </c>
      <c r="V20">
        <f>IFERROR(VLOOKUP(B20,'Results_GPT5.2LowRepair'!B:E,4,0),"")</f>
        <v>1</v>
      </c>
      <c r="W20">
        <f>IFERROR(VLOOKUP(LEFT(C20,LEN(C20)-4)&amp;"_"&amp;D20&amp;"_llm.dfy",'Results_ClaudeOpus4.5Repair'!O:P,2,0),"")</f>
        <v>40</v>
      </c>
      <c r="X20">
        <f>IFERROR(VLOOKUP(LEFT(C20,LEN(C20)-4)&amp;"_"&amp;D20&amp;"_llm.dfy",'Results_GPT5.2LowRepair'!O:P,2,0),"")</f>
        <v>70</v>
      </c>
    </row>
    <row r="21" spans="1:24" x14ac:dyDescent="0.45">
      <c r="A21">
        <v>21</v>
      </c>
      <c r="B21" t="str">
        <f t="shared" si="0"/>
        <v>CountDistinct.dfy-1</v>
      </c>
      <c r="C21" t="s">
        <v>301</v>
      </c>
      <c r="D21">
        <v>1</v>
      </c>
      <c r="E21">
        <f>MAX(IFERROR(VLOOKUP(B21,'Results_ClaudeOpus4.5Repair'!B:E,4,0),0),IFERROR(VLOOKUP(B21,'Results_GPT5.2LowRepair'!B:E,4,0),0))</f>
        <v>0</v>
      </c>
      <c r="F21">
        <f>MAX(IFERROR(VLOOKUP(B21,'Results_ClaudeOpus4.5Repair'!B:H,5,0),0),IFERROR(VLOOKUP(B21,'Results_GPT5.2LowRepair'!B:H,5,0),0))</f>
        <v>22.035</v>
      </c>
      <c r="G21">
        <f>MAX(IFERROR(VLOOKUP(B21,'Results_ClaudeOpus4.5Repair'!B:H,6,0),0),IFERROR(VLOOKUP(B21,'Results_GPT5.2LowRepair'!B:H,6,0),0))</f>
        <v>2.3180000000000001</v>
      </c>
      <c r="H21">
        <f>MAX(IFERROR(VLOOKUP(B21,'Results_ClaudeOpus4.5Repair'!B:H,7,0),0),IFERROR(VLOOKUP(B21,'Results_GPT5.2LowRepair'!B:H,7,0),0))</f>
        <v>22.026900000000001</v>
      </c>
      <c r="I21">
        <f>MAX(IFERROR(VLOOKUP(B21,'Results_ClaudeOpus4.5Repair'!B:I,8,0),0),IFERROR(VLOOKUP(B21,'Results_GPT5.2LowRepair'!B:I,8,0),0))</f>
        <v>0</v>
      </c>
      <c r="J21">
        <v>1</v>
      </c>
      <c r="K21">
        <v>1</v>
      </c>
      <c r="L21">
        <f t="shared" si="1"/>
        <v>2</v>
      </c>
      <c r="M21">
        <f t="shared" si="2"/>
        <v>2</v>
      </c>
      <c r="N21">
        <f t="shared" si="3"/>
        <v>1</v>
      </c>
      <c r="O21">
        <f t="shared" si="4"/>
        <v>1</v>
      </c>
      <c r="P21">
        <f t="shared" si="5"/>
        <v>34</v>
      </c>
      <c r="Q21">
        <f>VLOOKUP(C21,Locs!A:C,3,0)</f>
        <v>39</v>
      </c>
      <c r="R21">
        <f>VLOOKUP(C21,Locs!A:F,6,0)</f>
        <v>5</v>
      </c>
      <c r="S21">
        <f t="shared" si="6"/>
        <v>0</v>
      </c>
      <c r="T21" t="str">
        <f t="shared" si="7"/>
        <v/>
      </c>
      <c r="U21">
        <f>IFERROR(VLOOKUP(B21,'Results_ClaudeOpus4.5Repair'!B:E,4,0),"")</f>
        <v>0</v>
      </c>
      <c r="V21">
        <f>IFERROR(VLOOKUP(B21,'Results_GPT5.2LowRepair'!B:E,4,0),"")</f>
        <v>0</v>
      </c>
      <c r="W21">
        <f>IFERROR(VLOOKUP(LEFT(C21,LEN(C21)-4)&amp;"_"&amp;D21&amp;"_llm.dfy",'Results_ClaudeOpus4.5Repair'!O:P,2,0),"")</f>
        <v>33</v>
      </c>
      <c r="X21">
        <f>IFERROR(VLOOKUP(LEFT(C21,LEN(C21)-4)&amp;"_"&amp;D21&amp;"_llm.dfy",'Results_GPT5.2LowRepair'!O:P,2,0),"")</f>
        <v>34</v>
      </c>
    </row>
    <row r="22" spans="1:24" x14ac:dyDescent="0.45">
      <c r="A22">
        <v>22</v>
      </c>
      <c r="B22" t="str">
        <f t="shared" si="0"/>
        <v>CountDistinct.dfy-2</v>
      </c>
      <c r="C22" t="s">
        <v>301</v>
      </c>
      <c r="D22">
        <v>2</v>
      </c>
      <c r="E22">
        <f>MAX(IFERROR(VLOOKUP(B22,'Results_ClaudeOpus4.5Repair'!B:E,4,0),0),IFERROR(VLOOKUP(B22,'Results_GPT5.2LowRepair'!B:E,4,0),0))</f>
        <v>1</v>
      </c>
      <c r="F22">
        <f>MAX(IFERROR(VLOOKUP(B22,'Results_ClaudeOpus4.5Repair'!B:H,5,0),0),IFERROR(VLOOKUP(B22,'Results_GPT5.2LowRepair'!B:H,5,0),0))</f>
        <v>34.702500000000001</v>
      </c>
      <c r="G22">
        <f>MAX(IFERROR(VLOOKUP(B22,'Results_ClaudeOpus4.5Repair'!B:H,6,0),0),IFERROR(VLOOKUP(B22,'Results_GPT5.2LowRepair'!B:H,6,0),0))</f>
        <v>2.2686000000000002</v>
      </c>
      <c r="H22">
        <f>MAX(IFERROR(VLOOKUP(B22,'Results_ClaudeOpus4.5Repair'!B:H,7,0),0),IFERROR(VLOOKUP(B22,'Results_GPT5.2LowRepair'!B:H,7,0),0))</f>
        <v>34.700899999999997</v>
      </c>
      <c r="I22">
        <f>MAX(IFERROR(VLOOKUP(B22,'Results_ClaudeOpus4.5Repair'!B:I,8,0),0),IFERROR(VLOOKUP(B22,'Results_GPT5.2LowRepair'!B:I,8,0),0))</f>
        <v>1</v>
      </c>
      <c r="J22">
        <v>1</v>
      </c>
      <c r="K22">
        <v>1</v>
      </c>
      <c r="L22">
        <f t="shared" si="1"/>
        <v>2</v>
      </c>
      <c r="M22">
        <f t="shared" si="2"/>
        <v>2</v>
      </c>
      <c r="N22">
        <f t="shared" si="3"/>
        <v>1</v>
      </c>
      <c r="O22">
        <f t="shared" si="4"/>
        <v>1</v>
      </c>
      <c r="P22">
        <f t="shared" si="5"/>
        <v>35</v>
      </c>
      <c r="Q22">
        <f>VLOOKUP(C22,Locs!A:C,3,0)</f>
        <v>39</v>
      </c>
      <c r="R22">
        <f>VLOOKUP(C22,Locs!A:F,6,0)</f>
        <v>5</v>
      </c>
      <c r="S22">
        <f t="shared" si="6"/>
        <v>1</v>
      </c>
      <c r="T22" t="str">
        <f t="shared" si="7"/>
        <v>Claude</v>
      </c>
      <c r="U22">
        <f>IFERROR(VLOOKUP(B22,'Results_ClaudeOpus4.5Repair'!B:E,4,0),"")</f>
        <v>1</v>
      </c>
      <c r="V22">
        <f>IFERROR(VLOOKUP(B22,'Results_GPT5.2LowRepair'!B:E,4,0),"")</f>
        <v>-1</v>
      </c>
      <c r="W22">
        <f>IFERROR(VLOOKUP(LEFT(C22,LEN(C22)-4)&amp;"_"&amp;D22&amp;"_llm.dfy",'Results_ClaudeOpus4.5Repair'!O:P,2,0),"")</f>
        <v>35</v>
      </c>
      <c r="X22">
        <f>IFERROR(VLOOKUP(LEFT(C22,LEN(C22)-4)&amp;"_"&amp;D22&amp;"_llm.dfy",'Results_GPT5.2LowRepair'!O:P,2,0),"")</f>
        <v>70</v>
      </c>
    </row>
    <row r="23" spans="1:24" x14ac:dyDescent="0.45">
      <c r="A23">
        <v>23</v>
      </c>
      <c r="B23" t="str">
        <f t="shared" si="0"/>
        <v>CountDistinct.dfy-3</v>
      </c>
      <c r="C23" t="s">
        <v>301</v>
      </c>
      <c r="D23">
        <v>3</v>
      </c>
      <c r="E23">
        <f>MAX(IFERROR(VLOOKUP(B23,'Results_ClaudeOpus4.5Repair'!B:E,4,0),0),IFERROR(VLOOKUP(B23,'Results_GPT5.2LowRepair'!B:E,4,0),0))</f>
        <v>0</v>
      </c>
      <c r="F23">
        <f>MAX(IFERROR(VLOOKUP(B23,'Results_ClaudeOpus4.5Repair'!B:H,5,0),0),IFERROR(VLOOKUP(B23,'Results_GPT5.2LowRepair'!B:H,5,0),0))</f>
        <v>15.2385</v>
      </c>
      <c r="G23">
        <f>MAX(IFERROR(VLOOKUP(B23,'Results_ClaudeOpus4.5Repair'!B:H,6,0),0),IFERROR(VLOOKUP(B23,'Results_GPT5.2LowRepair'!B:H,6,0),0))</f>
        <v>1.7955000000000001</v>
      </c>
      <c r="H23">
        <f>MAX(IFERROR(VLOOKUP(B23,'Results_ClaudeOpus4.5Repair'!B:H,7,0),0),IFERROR(VLOOKUP(B23,'Results_GPT5.2LowRepair'!B:H,7,0),0))</f>
        <v>15.236800000000001</v>
      </c>
      <c r="I23">
        <f>MAX(IFERROR(VLOOKUP(B23,'Results_ClaudeOpus4.5Repair'!B:I,8,0),0),IFERROR(VLOOKUP(B23,'Results_GPT5.2LowRepair'!B:I,8,0),0))</f>
        <v>0</v>
      </c>
      <c r="J23">
        <v>1</v>
      </c>
      <c r="K23">
        <v>1</v>
      </c>
      <c r="L23">
        <f t="shared" si="1"/>
        <v>2</v>
      </c>
      <c r="M23">
        <f t="shared" si="2"/>
        <v>2</v>
      </c>
      <c r="N23">
        <f t="shared" si="3"/>
        <v>1</v>
      </c>
      <c r="O23">
        <f t="shared" si="4"/>
        <v>1</v>
      </c>
      <c r="P23">
        <f t="shared" si="5"/>
        <v>70</v>
      </c>
      <c r="Q23">
        <f>VLOOKUP(C23,Locs!A:C,3,0)</f>
        <v>39</v>
      </c>
      <c r="R23">
        <f>VLOOKUP(C23,Locs!A:F,6,0)</f>
        <v>5</v>
      </c>
      <c r="S23">
        <f t="shared" si="6"/>
        <v>0</v>
      </c>
      <c r="T23" t="str">
        <f t="shared" si="7"/>
        <v/>
      </c>
      <c r="U23" t="str">
        <f>IFERROR(VLOOKUP(B23,'Results_ClaudeOpus4.5Repair'!B:E,4,0),"")</f>
        <v/>
      </c>
      <c r="V23">
        <f>IFERROR(VLOOKUP(B23,'Results_GPT5.2LowRepair'!B:E,4,0),"")</f>
        <v>0</v>
      </c>
      <c r="W23" t="str">
        <f>IFERROR(VLOOKUP(LEFT(C23,LEN(C23)-4)&amp;"_"&amp;D23&amp;"_llm.dfy",'Results_ClaudeOpus4.5Repair'!O:P,2,0),"")</f>
        <v/>
      </c>
      <c r="X23">
        <f>IFERROR(VLOOKUP(LEFT(C23,LEN(C23)-4)&amp;"_"&amp;D23&amp;"_llm.dfy",'Results_GPT5.2LowRepair'!O:P,2,0),"")</f>
        <v>70</v>
      </c>
    </row>
    <row r="24" spans="1:24" x14ac:dyDescent="0.45">
      <c r="A24">
        <v>24</v>
      </c>
      <c r="B24" t="str">
        <f t="shared" si="0"/>
        <v>CountDistinct.dfy-4</v>
      </c>
      <c r="C24" t="s">
        <v>301</v>
      </c>
      <c r="D24">
        <v>4</v>
      </c>
      <c r="E24">
        <f>MAX(IFERROR(VLOOKUP(B24,'Results_ClaudeOpus4.5Repair'!B:E,4,0),0),IFERROR(VLOOKUP(B24,'Results_GPT5.2LowRepair'!B:E,4,0),0))</f>
        <v>1</v>
      </c>
      <c r="F24">
        <f>MAX(IFERROR(VLOOKUP(B24,'Results_ClaudeOpus4.5Repair'!B:H,5,0),0),IFERROR(VLOOKUP(B24,'Results_GPT5.2LowRepair'!B:H,5,0),0))</f>
        <v>30.835699999999999</v>
      </c>
      <c r="G24">
        <f>MAX(IFERROR(VLOOKUP(B24,'Results_ClaudeOpus4.5Repair'!B:H,6,0),0),IFERROR(VLOOKUP(B24,'Results_GPT5.2LowRepair'!B:H,6,0),0))</f>
        <v>2.3328000000000002</v>
      </c>
      <c r="H24">
        <f>MAX(IFERROR(VLOOKUP(B24,'Results_ClaudeOpus4.5Repair'!B:H,7,0),0),IFERROR(VLOOKUP(B24,'Results_GPT5.2LowRepair'!B:H,7,0),0))</f>
        <v>30.833200000000001</v>
      </c>
      <c r="I24">
        <f>MAX(IFERROR(VLOOKUP(B24,'Results_ClaudeOpus4.5Repair'!B:I,8,0),0),IFERROR(VLOOKUP(B24,'Results_GPT5.2LowRepair'!B:I,8,0),0))</f>
        <v>1</v>
      </c>
      <c r="J24">
        <v>1</v>
      </c>
      <c r="K24">
        <v>1</v>
      </c>
      <c r="L24">
        <f t="shared" si="1"/>
        <v>2</v>
      </c>
      <c r="M24">
        <f t="shared" si="2"/>
        <v>2</v>
      </c>
      <c r="N24">
        <f t="shared" si="3"/>
        <v>1</v>
      </c>
      <c r="O24">
        <f t="shared" si="4"/>
        <v>1</v>
      </c>
      <c r="P24">
        <f t="shared" si="5"/>
        <v>73</v>
      </c>
      <c r="Q24">
        <f>VLOOKUP(C24,Locs!A:C,3,0)</f>
        <v>39</v>
      </c>
      <c r="R24">
        <f>VLOOKUP(C24,Locs!A:F,6,0)</f>
        <v>5</v>
      </c>
      <c r="S24">
        <f t="shared" si="6"/>
        <v>0</v>
      </c>
      <c r="T24" t="str">
        <f t="shared" si="7"/>
        <v/>
      </c>
      <c r="U24" t="str">
        <f>IFERROR(VLOOKUP(B24,'Results_ClaudeOpus4.5Repair'!B:E,4,0),"")</f>
        <v/>
      </c>
      <c r="V24">
        <f>IFERROR(VLOOKUP(B24,'Results_GPT5.2LowRepair'!B:E,4,0),"")</f>
        <v>1</v>
      </c>
      <c r="W24" t="str">
        <f>IFERROR(VLOOKUP(LEFT(C24,LEN(C24)-4)&amp;"_"&amp;D24&amp;"_llm.dfy",'Results_ClaudeOpus4.5Repair'!O:P,2,0),"")</f>
        <v/>
      </c>
      <c r="X24">
        <f>IFERROR(VLOOKUP(LEFT(C24,LEN(C24)-4)&amp;"_"&amp;D24&amp;"_llm.dfy",'Results_GPT5.2LowRepair'!O:P,2,0),"")</f>
        <v>73</v>
      </c>
    </row>
    <row r="25" spans="1:24" x14ac:dyDescent="0.45">
      <c r="A25">
        <v>25</v>
      </c>
      <c r="B25" t="str">
        <f t="shared" si="0"/>
        <v>Div.dfy-1</v>
      </c>
      <c r="C25" t="s">
        <v>3</v>
      </c>
      <c r="D25">
        <v>1</v>
      </c>
      <c r="E25">
        <f>MAX(IFERROR(VLOOKUP(B25,'Results_ClaudeOpus4.5Repair'!B:E,4,0),0),IFERROR(VLOOKUP(B25,'Results_GPT5.2LowRepair'!B:E,4,0),0))</f>
        <v>1</v>
      </c>
      <c r="F25">
        <f>MAX(IFERROR(VLOOKUP(B25,'Results_ClaudeOpus4.5Repair'!B:H,5,0),0),IFERROR(VLOOKUP(B25,'Results_GPT5.2LowRepair'!B:H,5,0),0))</f>
        <v>4.1138000000000003</v>
      </c>
      <c r="G25">
        <f>MAX(IFERROR(VLOOKUP(B25,'Results_ClaudeOpus4.5Repair'!B:H,6,0),0),IFERROR(VLOOKUP(B25,'Results_GPT5.2LowRepair'!B:H,6,0),0))</f>
        <v>1.337</v>
      </c>
      <c r="H25">
        <f>MAX(IFERROR(VLOOKUP(B25,'Results_ClaudeOpus4.5Repair'!B:H,7,0),0),IFERROR(VLOOKUP(B25,'Results_GPT5.2LowRepair'!B:H,7,0),0))</f>
        <v>4.0984999999999996</v>
      </c>
      <c r="I25">
        <f>MAX(IFERROR(VLOOKUP(B25,'Results_ClaudeOpus4.5Repair'!B:I,8,0),0),IFERROR(VLOOKUP(B25,'Results_GPT5.2LowRepair'!B:I,8,0),0))</f>
        <v>1</v>
      </c>
      <c r="J25">
        <v>0</v>
      </c>
      <c r="K25">
        <v>0</v>
      </c>
      <c r="L25">
        <f t="shared" si="1"/>
        <v>1</v>
      </c>
      <c r="M25">
        <f t="shared" si="2"/>
        <v>1</v>
      </c>
      <c r="N25">
        <f t="shared" si="3"/>
        <v>0.66666666666666663</v>
      </c>
      <c r="O25">
        <f t="shared" si="4"/>
        <v>1</v>
      </c>
      <c r="P25">
        <f t="shared" si="5"/>
        <v>19</v>
      </c>
      <c r="Q25">
        <f>VLOOKUP(C25,Locs!A:C,3,0)</f>
        <v>18</v>
      </c>
      <c r="R25">
        <f>VLOOKUP(C25,Locs!A:F,6,0)</f>
        <v>0</v>
      </c>
      <c r="S25">
        <f t="shared" si="6"/>
        <v>1</v>
      </c>
      <c r="T25" t="str">
        <f t="shared" si="7"/>
        <v>Claude</v>
      </c>
      <c r="U25">
        <f>IFERROR(VLOOKUP(B25,'Results_ClaudeOpus4.5Repair'!B:E,4,0),"")</f>
        <v>1</v>
      </c>
      <c r="V25">
        <f>IFERROR(VLOOKUP(B25,'Results_GPT5.2LowRepair'!B:E,4,0),"")</f>
        <v>1</v>
      </c>
      <c r="W25">
        <f>IFERROR(VLOOKUP(LEFT(C25,LEN(C25)-4)&amp;"_"&amp;D25&amp;"_llm.dfy",'Results_ClaudeOpus4.5Repair'!O:P,2,0),"")</f>
        <v>19</v>
      </c>
      <c r="X25">
        <f>IFERROR(VLOOKUP(LEFT(C25,LEN(C25)-4)&amp;"_"&amp;D25&amp;"_llm.dfy",'Results_GPT5.2LowRepair'!O:P,2,0),"")</f>
        <v>21</v>
      </c>
    </row>
    <row r="26" spans="1:24" x14ac:dyDescent="0.45">
      <c r="A26">
        <v>26</v>
      </c>
      <c r="B26" t="str">
        <f t="shared" si="0"/>
        <v>Factorial.dfy-1</v>
      </c>
      <c r="C26" t="s">
        <v>181</v>
      </c>
      <c r="D26">
        <v>1</v>
      </c>
      <c r="E26">
        <f>MAX(IFERROR(VLOOKUP(B26,'Results_ClaudeOpus4.5Repair'!B:E,4,0),0),IFERROR(VLOOKUP(B26,'Results_GPT5.2LowRepair'!B:E,4,0),0))</f>
        <v>1</v>
      </c>
      <c r="F26">
        <f>MAX(IFERROR(VLOOKUP(B26,'Results_ClaudeOpus4.5Repair'!B:H,5,0),0),IFERROR(VLOOKUP(B26,'Results_GPT5.2LowRepair'!B:H,5,0),0))</f>
        <v>7.3819999999999997</v>
      </c>
      <c r="G26">
        <f>MAX(IFERROR(VLOOKUP(B26,'Results_ClaudeOpus4.5Repair'!B:H,6,0),0),IFERROR(VLOOKUP(B26,'Results_GPT5.2LowRepair'!B:H,6,0),0))</f>
        <v>1.3694999999999999</v>
      </c>
      <c r="H26">
        <f>MAX(IFERROR(VLOOKUP(B26,'Results_ClaudeOpus4.5Repair'!B:H,7,0),0),IFERROR(VLOOKUP(B26,'Results_GPT5.2LowRepair'!B:H,7,0),0))</f>
        <v>7.3795000000000002</v>
      </c>
      <c r="I26">
        <f>MAX(IFERROR(VLOOKUP(B26,'Results_ClaudeOpus4.5Repair'!B:I,8,0),0),IFERROR(VLOOKUP(B26,'Results_GPT5.2LowRepair'!B:I,8,0),0))</f>
        <v>1</v>
      </c>
      <c r="J26">
        <v>0</v>
      </c>
      <c r="K26">
        <v>0</v>
      </c>
      <c r="L26">
        <f t="shared" si="1"/>
        <v>1</v>
      </c>
      <c r="M26">
        <f t="shared" si="2"/>
        <v>1</v>
      </c>
      <c r="N26">
        <f t="shared" si="3"/>
        <v>0.66666666666666663</v>
      </c>
      <c r="O26">
        <f t="shared" si="4"/>
        <v>1</v>
      </c>
      <c r="P26">
        <f t="shared" si="5"/>
        <v>21</v>
      </c>
      <c r="Q26">
        <f>VLOOKUP(C26,Locs!A:C,3,0)</f>
        <v>21</v>
      </c>
      <c r="R26">
        <f>VLOOKUP(C26,Locs!A:F,6,0)</f>
        <v>0</v>
      </c>
      <c r="S26">
        <f t="shared" si="6"/>
        <v>1</v>
      </c>
      <c r="T26" t="str">
        <f t="shared" si="7"/>
        <v>Claude</v>
      </c>
      <c r="U26">
        <f>IFERROR(VLOOKUP(B26,'Results_ClaudeOpus4.5Repair'!B:E,4,0),"")</f>
        <v>1</v>
      </c>
      <c r="V26">
        <f>IFERROR(VLOOKUP(B26,'Results_GPT5.2LowRepair'!B:E,4,0),"")</f>
        <v>1</v>
      </c>
      <c r="W26">
        <f>IFERROR(VLOOKUP(LEFT(C26,LEN(C26)-4)&amp;"_"&amp;D26&amp;"_llm.dfy",'Results_ClaudeOpus4.5Repair'!O:P,2,0),"")</f>
        <v>21</v>
      </c>
      <c r="X26">
        <f>IFERROR(VLOOKUP(LEFT(C26,LEN(C26)-4)&amp;"_"&amp;D26&amp;"_llm.dfy",'Results_GPT5.2LowRepair'!O:P,2,0),"")</f>
        <v>24</v>
      </c>
    </row>
    <row r="27" spans="1:24" x14ac:dyDescent="0.45">
      <c r="A27">
        <v>27</v>
      </c>
      <c r="B27" t="str">
        <f t="shared" si="0"/>
        <v>FastExponentiation.dfy-1</v>
      </c>
      <c r="C27" t="s">
        <v>193</v>
      </c>
      <c r="D27">
        <v>1</v>
      </c>
      <c r="E27">
        <f>MAX(IFERROR(VLOOKUP(B27,'Results_ClaudeOpus4.5Repair'!B:E,4,0),0),IFERROR(VLOOKUP(B27,'Results_GPT5.2LowRepair'!B:E,4,0),0))</f>
        <v>1</v>
      </c>
      <c r="F27">
        <f>MAX(IFERROR(VLOOKUP(B27,'Results_ClaudeOpus4.5Repair'!B:H,5,0),0),IFERROR(VLOOKUP(B27,'Results_GPT5.2LowRepair'!B:H,5,0),0))</f>
        <v>15.875400000000001</v>
      </c>
      <c r="G27">
        <f>MAX(IFERROR(VLOOKUP(B27,'Results_ClaudeOpus4.5Repair'!B:H,6,0),0),IFERROR(VLOOKUP(B27,'Results_GPT5.2LowRepair'!B:H,6,0),0))</f>
        <v>21.1812</v>
      </c>
      <c r="H27">
        <f>MAX(IFERROR(VLOOKUP(B27,'Results_ClaudeOpus4.5Repair'!B:H,7,0),0),IFERROR(VLOOKUP(B27,'Results_GPT5.2LowRepair'!B:H,7,0),0))</f>
        <v>15.872199999999999</v>
      </c>
      <c r="I27">
        <f>MAX(IFERROR(VLOOKUP(B27,'Results_ClaudeOpus4.5Repair'!B:I,8,0),0),IFERROR(VLOOKUP(B27,'Results_GPT5.2LowRepair'!B:I,8,0),0))</f>
        <v>1</v>
      </c>
      <c r="J27">
        <v>0</v>
      </c>
      <c r="K27">
        <v>0</v>
      </c>
      <c r="L27">
        <f t="shared" si="1"/>
        <v>2</v>
      </c>
      <c r="M27">
        <f t="shared" si="2"/>
        <v>1</v>
      </c>
      <c r="N27">
        <f t="shared" si="3"/>
        <v>1</v>
      </c>
      <c r="O27">
        <f t="shared" si="4"/>
        <v>1</v>
      </c>
      <c r="P27">
        <f t="shared" si="5"/>
        <v>71</v>
      </c>
      <c r="Q27">
        <f>VLOOKUP(C27,Locs!A:C,3,0)</f>
        <v>38</v>
      </c>
      <c r="R27">
        <f>VLOOKUP(C27,Locs!A:F,6,0)</f>
        <v>3</v>
      </c>
      <c r="S27">
        <f t="shared" si="6"/>
        <v>1</v>
      </c>
      <c r="T27" t="str">
        <f t="shared" si="7"/>
        <v>Claude</v>
      </c>
      <c r="U27">
        <f>IFERROR(VLOOKUP(B27,'Results_ClaudeOpus4.5Repair'!B:E,4,0),"")</f>
        <v>1</v>
      </c>
      <c r="V27">
        <f>IFERROR(VLOOKUP(B27,'Results_GPT5.2LowRepair'!B:E,4,0),"")</f>
        <v>0</v>
      </c>
      <c r="W27">
        <f>IFERROR(VLOOKUP(LEFT(C27,LEN(C27)-4)&amp;"_"&amp;D27&amp;"_llm.dfy",'Results_ClaudeOpus4.5Repair'!O:P,2,0),"")</f>
        <v>71</v>
      </c>
      <c r="X27">
        <f>IFERROR(VLOOKUP(LEFT(C27,LEN(C27)-4)&amp;"_"&amp;D27&amp;"_llm.dfy",'Results_GPT5.2LowRepair'!O:P,2,0),"")</f>
        <v>74</v>
      </c>
    </row>
    <row r="28" spans="1:24" x14ac:dyDescent="0.45">
      <c r="A28">
        <v>28</v>
      </c>
      <c r="B28" t="str">
        <f t="shared" si="0"/>
        <v>FastExponentiation.dfy-2</v>
      </c>
      <c r="C28" t="s">
        <v>193</v>
      </c>
      <c r="D28">
        <v>2</v>
      </c>
      <c r="E28">
        <f>MAX(IFERROR(VLOOKUP(B28,'Results_ClaudeOpus4.5Repair'!B:E,4,0),0),IFERROR(VLOOKUP(B28,'Results_GPT5.2LowRepair'!B:E,4,0),0))</f>
        <v>0</v>
      </c>
      <c r="F28">
        <f>MAX(IFERROR(VLOOKUP(B28,'Results_ClaudeOpus4.5Repair'!B:H,5,0),0),IFERROR(VLOOKUP(B28,'Results_GPT5.2LowRepair'!B:H,5,0),0))</f>
        <v>25.598600000000001</v>
      </c>
      <c r="G28">
        <f>MAX(IFERROR(VLOOKUP(B28,'Results_ClaudeOpus4.5Repair'!B:H,6,0),0),IFERROR(VLOOKUP(B28,'Results_GPT5.2LowRepair'!B:H,6,0),0))</f>
        <v>18.951599999999999</v>
      </c>
      <c r="H28">
        <f>MAX(IFERROR(VLOOKUP(B28,'Results_ClaudeOpus4.5Repair'!B:H,7,0),0),IFERROR(VLOOKUP(B28,'Results_GPT5.2LowRepair'!B:H,7,0),0))</f>
        <v>25.596599999999999</v>
      </c>
      <c r="I28">
        <f>MAX(IFERROR(VLOOKUP(B28,'Results_ClaudeOpus4.5Repair'!B:I,8,0),0),IFERROR(VLOOKUP(B28,'Results_GPT5.2LowRepair'!B:I,8,0),0))</f>
        <v>0</v>
      </c>
      <c r="J28">
        <v>1</v>
      </c>
      <c r="K28">
        <v>1</v>
      </c>
      <c r="L28">
        <f t="shared" si="1"/>
        <v>2</v>
      </c>
      <c r="M28">
        <f t="shared" si="2"/>
        <v>1</v>
      </c>
      <c r="N28">
        <f t="shared" si="3"/>
        <v>1</v>
      </c>
      <c r="O28">
        <f t="shared" si="4"/>
        <v>1</v>
      </c>
      <c r="P28">
        <f t="shared" si="5"/>
        <v>100</v>
      </c>
      <c r="Q28">
        <f>VLOOKUP(C28,Locs!A:C,3,0)</f>
        <v>38</v>
      </c>
      <c r="R28">
        <f>VLOOKUP(C28,Locs!A:F,6,0)</f>
        <v>3</v>
      </c>
      <c r="S28">
        <f t="shared" si="6"/>
        <v>0</v>
      </c>
      <c r="T28" t="str">
        <f t="shared" si="7"/>
        <v/>
      </c>
      <c r="U28" t="str">
        <f>IFERROR(VLOOKUP(B28,'Results_ClaudeOpus4.5Repair'!B:E,4,0),"")</f>
        <v/>
      </c>
      <c r="V28">
        <f>IFERROR(VLOOKUP(B28,'Results_GPT5.2LowRepair'!B:E,4,0),"")</f>
        <v>0</v>
      </c>
      <c r="W28" t="str">
        <f>IFERROR(VLOOKUP(LEFT(C28,LEN(C28)-4)&amp;"_"&amp;D28&amp;"_llm.dfy",'Results_ClaudeOpus4.5Repair'!O:P,2,0),"")</f>
        <v/>
      </c>
      <c r="X28">
        <f>IFERROR(VLOOKUP(LEFT(C28,LEN(C28)-4)&amp;"_"&amp;D28&amp;"_llm.dfy",'Results_GPT5.2LowRepair'!O:P,2,0),"")</f>
        <v>100</v>
      </c>
    </row>
    <row r="29" spans="1:24" x14ac:dyDescent="0.45">
      <c r="A29">
        <v>29</v>
      </c>
      <c r="B29" t="str">
        <f t="shared" si="0"/>
        <v>FastExponentiation.dfy-3</v>
      </c>
      <c r="C29" t="s">
        <v>193</v>
      </c>
      <c r="D29">
        <v>3</v>
      </c>
      <c r="E29">
        <f>MAX(IFERROR(VLOOKUP(B29,'Results_ClaudeOpus4.5Repair'!B:E,4,0),0),IFERROR(VLOOKUP(B29,'Results_GPT5.2LowRepair'!B:E,4,0),0))</f>
        <v>0</v>
      </c>
      <c r="F29">
        <f>MAX(IFERROR(VLOOKUP(B29,'Results_ClaudeOpus4.5Repair'!B:H,5,0),0),IFERROR(VLOOKUP(B29,'Results_GPT5.2LowRepair'!B:H,5,0),0))</f>
        <v>36.501600000000003</v>
      </c>
      <c r="G29">
        <f>MAX(IFERROR(VLOOKUP(B29,'Results_ClaudeOpus4.5Repair'!B:H,6,0),0),IFERROR(VLOOKUP(B29,'Results_GPT5.2LowRepair'!B:H,6,0),0))</f>
        <v>22.291699999999999</v>
      </c>
      <c r="H29">
        <f>MAX(IFERROR(VLOOKUP(B29,'Results_ClaudeOpus4.5Repair'!B:H,7,0),0),IFERROR(VLOOKUP(B29,'Results_GPT5.2LowRepair'!B:H,7,0),0))</f>
        <v>36.498600000000003</v>
      </c>
      <c r="I29">
        <f>MAX(IFERROR(VLOOKUP(B29,'Results_ClaudeOpus4.5Repair'!B:I,8,0),0),IFERROR(VLOOKUP(B29,'Results_GPT5.2LowRepair'!B:I,8,0),0))</f>
        <v>0</v>
      </c>
      <c r="J29">
        <v>1</v>
      </c>
      <c r="K29">
        <v>1</v>
      </c>
      <c r="L29">
        <f t="shared" si="1"/>
        <v>2</v>
      </c>
      <c r="M29">
        <f t="shared" si="2"/>
        <v>1</v>
      </c>
      <c r="N29">
        <f t="shared" si="3"/>
        <v>1</v>
      </c>
      <c r="O29">
        <f t="shared" si="4"/>
        <v>1</v>
      </c>
      <c r="P29">
        <f t="shared" si="5"/>
        <v>119</v>
      </c>
      <c r="Q29">
        <f>VLOOKUP(C29,Locs!A:C,3,0)</f>
        <v>38</v>
      </c>
      <c r="R29">
        <f>VLOOKUP(C29,Locs!A:F,6,0)</f>
        <v>3</v>
      </c>
      <c r="S29">
        <f t="shared" si="6"/>
        <v>0</v>
      </c>
      <c r="T29" t="str">
        <f t="shared" si="7"/>
        <v/>
      </c>
      <c r="U29" t="str">
        <f>IFERROR(VLOOKUP(B29,'Results_ClaudeOpus4.5Repair'!B:E,4,0),"")</f>
        <v/>
      </c>
      <c r="V29">
        <f>IFERROR(VLOOKUP(B29,'Results_GPT5.2LowRepair'!B:E,4,0),"")</f>
        <v>0</v>
      </c>
      <c r="W29" t="str">
        <f>IFERROR(VLOOKUP(LEFT(C29,LEN(C29)-4)&amp;"_"&amp;D29&amp;"_llm.dfy",'Results_ClaudeOpus4.5Repair'!O:P,2,0),"")</f>
        <v/>
      </c>
      <c r="X29">
        <f>IFERROR(VLOOKUP(LEFT(C29,LEN(C29)-4)&amp;"_"&amp;D29&amp;"_llm.dfy",'Results_GPT5.2LowRepair'!O:P,2,0),"")</f>
        <v>119</v>
      </c>
    </row>
    <row r="30" spans="1:24" x14ac:dyDescent="0.45">
      <c r="A30">
        <v>30</v>
      </c>
      <c r="B30" t="str">
        <f t="shared" si="0"/>
        <v>FastExponentiation.dfy-4</v>
      </c>
      <c r="C30" t="s">
        <v>193</v>
      </c>
      <c r="D30">
        <v>4</v>
      </c>
      <c r="E30">
        <f>MAX(IFERROR(VLOOKUP(B30,'Results_ClaudeOpus4.5Repair'!B:E,4,0),0),IFERROR(VLOOKUP(B30,'Results_GPT5.2LowRepair'!B:E,4,0),0))</f>
        <v>1</v>
      </c>
      <c r="F30">
        <f>MAX(IFERROR(VLOOKUP(B30,'Results_ClaudeOpus4.5Repair'!B:H,5,0),0),IFERROR(VLOOKUP(B30,'Results_GPT5.2LowRepair'!B:H,5,0),0))</f>
        <v>24.479500000000002</v>
      </c>
      <c r="G30">
        <f>MAX(IFERROR(VLOOKUP(B30,'Results_ClaudeOpus4.5Repair'!B:H,6,0),0),IFERROR(VLOOKUP(B30,'Results_GPT5.2LowRepair'!B:H,6,0),0))</f>
        <v>2.6248</v>
      </c>
      <c r="H30">
        <f>MAX(IFERROR(VLOOKUP(B30,'Results_ClaudeOpus4.5Repair'!B:H,7,0),0),IFERROR(VLOOKUP(B30,'Results_GPT5.2LowRepair'!B:H,7,0),0))</f>
        <v>24.471599999999999</v>
      </c>
      <c r="I30">
        <f>MAX(IFERROR(VLOOKUP(B30,'Results_ClaudeOpus4.5Repair'!B:I,8,0),0),IFERROR(VLOOKUP(B30,'Results_GPT5.2LowRepair'!B:I,8,0),0))</f>
        <v>1</v>
      </c>
      <c r="J30">
        <v>1</v>
      </c>
      <c r="K30">
        <v>1</v>
      </c>
      <c r="L30">
        <f t="shared" si="1"/>
        <v>2</v>
      </c>
      <c r="M30">
        <f t="shared" si="2"/>
        <v>1</v>
      </c>
      <c r="N30">
        <f t="shared" si="3"/>
        <v>1</v>
      </c>
      <c r="O30">
        <f t="shared" si="4"/>
        <v>1</v>
      </c>
      <c r="P30">
        <f t="shared" si="5"/>
        <v>122</v>
      </c>
      <c r="Q30">
        <f>VLOOKUP(C30,Locs!A:C,3,0)</f>
        <v>38</v>
      </c>
      <c r="R30">
        <f>VLOOKUP(C30,Locs!A:F,6,0)</f>
        <v>3</v>
      </c>
      <c r="S30">
        <f t="shared" si="6"/>
        <v>0</v>
      </c>
      <c r="T30" t="str">
        <f t="shared" si="7"/>
        <v/>
      </c>
      <c r="U30" t="str">
        <f>IFERROR(VLOOKUP(B30,'Results_ClaudeOpus4.5Repair'!B:E,4,0),"")</f>
        <v/>
      </c>
      <c r="V30">
        <f>IFERROR(VLOOKUP(B30,'Results_GPT5.2LowRepair'!B:E,4,0),"")</f>
        <v>1</v>
      </c>
      <c r="W30" t="str">
        <f>IFERROR(VLOOKUP(LEFT(C30,LEN(C30)-4)&amp;"_"&amp;D30&amp;"_llm.dfy",'Results_ClaudeOpus4.5Repair'!O:P,2,0),"")</f>
        <v/>
      </c>
      <c r="X30">
        <f>IFERROR(VLOOKUP(LEFT(C30,LEN(C30)-4)&amp;"_"&amp;D30&amp;"_llm.dfy",'Results_GPT5.2LowRepair'!O:P,2,0),"")</f>
        <v>122</v>
      </c>
    </row>
    <row r="31" spans="1:24" x14ac:dyDescent="0.45">
      <c r="A31">
        <v>26</v>
      </c>
      <c r="B31" t="str">
        <f t="shared" si="0"/>
        <v>FastModularExponentiation.dfy-1</v>
      </c>
      <c r="C31" t="s">
        <v>208</v>
      </c>
      <c r="D31">
        <v>1</v>
      </c>
      <c r="E31">
        <f>MAX(IFERROR(VLOOKUP(B31,'Results_ClaudeOpus4.5Repair'!B:E,4,0),0),IFERROR(VLOOKUP(B31,'Results_GPT5.2LowRepair'!B:E,4,0),0))</f>
        <v>0</v>
      </c>
      <c r="F31">
        <f>MAX(IFERROR(VLOOKUP(B31,'Results_ClaudeOpus4.5Repair'!B:H,5,0),0),IFERROR(VLOOKUP(B31,'Results_GPT5.2LowRepair'!B:H,5,0),0))</f>
        <v>114.7748</v>
      </c>
      <c r="G31">
        <f>MAX(IFERROR(VLOOKUP(B31,'Results_ClaudeOpus4.5Repair'!B:H,6,0),0),IFERROR(VLOOKUP(B31,'Results_GPT5.2LowRepair'!B:H,6,0),0))</f>
        <v>124.6352</v>
      </c>
      <c r="H31">
        <f>MAX(IFERROR(VLOOKUP(B31,'Results_ClaudeOpus4.5Repair'!B:H,7,0),0),IFERROR(VLOOKUP(B31,'Results_GPT5.2LowRepair'!B:H,7,0),0))</f>
        <v>114.7456</v>
      </c>
      <c r="I31">
        <f>MAX(IFERROR(VLOOKUP(B31,'Results_ClaudeOpus4.5Repair'!B:I,8,0),0),IFERROR(VLOOKUP(B31,'Results_GPT5.2LowRepair'!B:I,8,0),0))</f>
        <v>0</v>
      </c>
      <c r="J31">
        <v>1</v>
      </c>
      <c r="K31">
        <v>1</v>
      </c>
      <c r="L31">
        <f t="shared" si="1"/>
        <v>0</v>
      </c>
      <c r="M31">
        <f t="shared" si="2"/>
        <v>0</v>
      </c>
      <c r="N31">
        <f t="shared" si="3"/>
        <v>0</v>
      </c>
      <c r="O31">
        <f t="shared" si="4"/>
        <v>0</v>
      </c>
      <c r="P31">
        <f t="shared" si="5"/>
        <v>117</v>
      </c>
      <c r="Q31">
        <f>VLOOKUP(C31,Locs!A:C,3,0)</f>
        <v>104</v>
      </c>
      <c r="R31">
        <f>VLOOKUP(C31,Locs!A:F,6,0)</f>
        <v>12</v>
      </c>
      <c r="S31">
        <f t="shared" si="6"/>
        <v>0</v>
      </c>
      <c r="T31" t="str">
        <f t="shared" si="7"/>
        <v/>
      </c>
      <c r="U31">
        <f>IFERROR(VLOOKUP(B31,'Results_ClaudeOpus4.5Repair'!B:E,4,0),"")</f>
        <v>0</v>
      </c>
      <c r="V31">
        <f>IFERROR(VLOOKUP(B31,'Results_GPT5.2LowRepair'!B:E,4,0),"")</f>
        <v>0</v>
      </c>
      <c r="W31">
        <f>IFERROR(VLOOKUP(LEFT(C31,LEN(C31)-4)&amp;"_"&amp;D31&amp;"_llm.dfy",'Results_ClaudeOpus4.5Repair'!O:P,2,0),"")</f>
        <v>175</v>
      </c>
      <c r="X31">
        <f>IFERROR(VLOOKUP(LEFT(C31,LEN(C31)-4)&amp;"_"&amp;D31&amp;"_llm.dfy",'Results_GPT5.2LowRepair'!O:P,2,0),"")</f>
        <v>117</v>
      </c>
    </row>
    <row r="32" spans="1:24" x14ac:dyDescent="0.45">
      <c r="A32">
        <v>27</v>
      </c>
      <c r="B32" t="str">
        <f t="shared" si="0"/>
        <v>FastModularExponentiation.dfy-2</v>
      </c>
      <c r="C32" t="s">
        <v>208</v>
      </c>
      <c r="D32">
        <v>2</v>
      </c>
      <c r="E32">
        <f>MAX(IFERROR(VLOOKUP(B32,'Results_ClaudeOpus4.5Repair'!B:E,4,0),0),IFERROR(VLOOKUP(B32,'Results_GPT5.2LowRepair'!B:E,4,0),0))</f>
        <v>0</v>
      </c>
      <c r="F32">
        <f>MAX(IFERROR(VLOOKUP(B32,'Results_ClaudeOpus4.5Repair'!B:H,5,0),0),IFERROR(VLOOKUP(B32,'Results_GPT5.2LowRepair'!B:H,5,0),0))</f>
        <v>91.171400000000006</v>
      </c>
      <c r="G32">
        <f>MAX(IFERROR(VLOOKUP(B32,'Results_ClaudeOpus4.5Repair'!B:H,6,0),0),IFERROR(VLOOKUP(B32,'Results_GPT5.2LowRepair'!B:H,6,0),0))</f>
        <v>122.2133</v>
      </c>
      <c r="H32">
        <f>MAX(IFERROR(VLOOKUP(B32,'Results_ClaudeOpus4.5Repair'!B:H,7,0),0),IFERROR(VLOOKUP(B32,'Results_GPT5.2LowRepair'!B:H,7,0),0))</f>
        <v>91.168700000000001</v>
      </c>
      <c r="I32">
        <f>MAX(IFERROR(VLOOKUP(B32,'Results_ClaudeOpus4.5Repair'!B:I,8,0),0),IFERROR(VLOOKUP(B32,'Results_GPT5.2LowRepair'!B:I,8,0),0))</f>
        <v>0</v>
      </c>
      <c r="J32">
        <v>1</v>
      </c>
      <c r="K32">
        <v>1</v>
      </c>
      <c r="L32">
        <f t="shared" si="1"/>
        <v>0</v>
      </c>
      <c r="M32">
        <f t="shared" si="2"/>
        <v>0</v>
      </c>
      <c r="N32">
        <f t="shared" si="3"/>
        <v>0</v>
      </c>
      <c r="O32">
        <f t="shared" si="4"/>
        <v>0</v>
      </c>
      <c r="P32">
        <f t="shared" si="5"/>
        <v>140</v>
      </c>
      <c r="Q32">
        <f>VLOOKUP(C32,Locs!A:C,3,0)</f>
        <v>104</v>
      </c>
      <c r="R32">
        <f>VLOOKUP(C32,Locs!A:F,6,0)</f>
        <v>12</v>
      </c>
      <c r="S32">
        <f t="shared" si="6"/>
        <v>0</v>
      </c>
      <c r="T32" t="str">
        <f t="shared" si="7"/>
        <v/>
      </c>
      <c r="U32">
        <f>IFERROR(VLOOKUP(B32,'Results_ClaudeOpus4.5Repair'!B:E,4,0),"")</f>
        <v>0</v>
      </c>
      <c r="V32">
        <f>IFERROR(VLOOKUP(B32,'Results_GPT5.2LowRepair'!B:E,4,0),"")</f>
        <v>0</v>
      </c>
      <c r="W32">
        <f>IFERROR(VLOOKUP(LEFT(C32,LEN(C32)-4)&amp;"_"&amp;D32&amp;"_llm.dfy",'Results_ClaudeOpus4.5Repair'!O:P,2,0),"")</f>
        <v>169</v>
      </c>
      <c r="X32">
        <f>IFERROR(VLOOKUP(LEFT(C32,LEN(C32)-4)&amp;"_"&amp;D32&amp;"_llm.dfy",'Results_GPT5.2LowRepair'!O:P,2,0),"")</f>
        <v>140</v>
      </c>
    </row>
    <row r="33" spans="1:24" x14ac:dyDescent="0.45">
      <c r="A33">
        <v>28</v>
      </c>
      <c r="B33" t="str">
        <f t="shared" si="0"/>
        <v>FastModularExponentiation.dfy-3</v>
      </c>
      <c r="C33" t="s">
        <v>208</v>
      </c>
      <c r="D33">
        <v>3</v>
      </c>
      <c r="E33">
        <f>MAX(IFERROR(VLOOKUP(B33,'Results_ClaudeOpus4.5Repair'!B:E,4,0),0),IFERROR(VLOOKUP(B33,'Results_GPT5.2LowRepair'!B:E,4,0),0))</f>
        <v>0</v>
      </c>
      <c r="F33">
        <f>MAX(IFERROR(VLOOKUP(B33,'Results_ClaudeOpus4.5Repair'!B:H,5,0),0),IFERROR(VLOOKUP(B33,'Results_GPT5.2LowRepair'!B:H,5,0),0))</f>
        <v>43.639699999999998</v>
      </c>
      <c r="G33">
        <f>MAX(IFERROR(VLOOKUP(B33,'Results_ClaudeOpus4.5Repair'!B:H,6,0),0),IFERROR(VLOOKUP(B33,'Results_GPT5.2LowRepair'!B:H,6,0),0))</f>
        <v>122.3378</v>
      </c>
      <c r="H33">
        <f>MAX(IFERROR(VLOOKUP(B33,'Results_ClaudeOpus4.5Repair'!B:H,7,0),0),IFERROR(VLOOKUP(B33,'Results_GPT5.2LowRepair'!B:H,7,0),0))</f>
        <v>43.6327</v>
      </c>
      <c r="I33">
        <f>MAX(IFERROR(VLOOKUP(B33,'Results_ClaudeOpus4.5Repair'!B:I,8,0),0),IFERROR(VLOOKUP(B33,'Results_GPT5.2LowRepair'!B:I,8,0),0))</f>
        <v>0</v>
      </c>
      <c r="J33">
        <v>1</v>
      </c>
      <c r="K33">
        <v>1</v>
      </c>
      <c r="L33">
        <f t="shared" si="1"/>
        <v>0</v>
      </c>
      <c r="M33">
        <f t="shared" si="2"/>
        <v>0</v>
      </c>
      <c r="N33">
        <f t="shared" si="3"/>
        <v>0</v>
      </c>
      <c r="O33">
        <f t="shared" si="4"/>
        <v>0</v>
      </c>
      <c r="P33">
        <f t="shared" si="5"/>
        <v>120</v>
      </c>
      <c r="Q33">
        <f>VLOOKUP(C33,Locs!A:C,3,0)</f>
        <v>104</v>
      </c>
      <c r="R33">
        <f>VLOOKUP(C33,Locs!A:F,6,0)</f>
        <v>12</v>
      </c>
      <c r="S33">
        <f t="shared" si="6"/>
        <v>0</v>
      </c>
      <c r="T33" t="str">
        <f t="shared" si="7"/>
        <v/>
      </c>
      <c r="U33">
        <f>IFERROR(VLOOKUP(B33,'Results_ClaudeOpus4.5Repair'!B:E,4,0),"")</f>
        <v>0</v>
      </c>
      <c r="V33">
        <f>IFERROR(VLOOKUP(B33,'Results_GPT5.2LowRepair'!B:E,4,0),"")</f>
        <v>0</v>
      </c>
      <c r="W33">
        <f>IFERROR(VLOOKUP(LEFT(C33,LEN(C33)-4)&amp;"_"&amp;D33&amp;"_llm.dfy",'Results_ClaudeOpus4.5Repair'!O:P,2,0),"")</f>
        <v>185</v>
      </c>
      <c r="X33">
        <f>IFERROR(VLOOKUP(LEFT(C33,LEN(C33)-4)&amp;"_"&amp;D33&amp;"_llm.dfy",'Results_GPT5.2LowRepair'!O:P,2,0),"")</f>
        <v>120</v>
      </c>
    </row>
    <row r="34" spans="1:24" x14ac:dyDescent="0.45">
      <c r="A34">
        <v>29</v>
      </c>
      <c r="B34" t="str">
        <f t="shared" si="0"/>
        <v>FastModularExponentiation.dfy-4</v>
      </c>
      <c r="C34" t="s">
        <v>208</v>
      </c>
      <c r="D34">
        <v>4</v>
      </c>
      <c r="E34">
        <f>MAX(IFERROR(VLOOKUP(B34,'Results_ClaudeOpus4.5Repair'!B:E,4,0),0),IFERROR(VLOOKUP(B34,'Results_GPT5.2LowRepair'!B:E,4,0),0))</f>
        <v>0</v>
      </c>
      <c r="F34">
        <f>MAX(IFERROR(VLOOKUP(B34,'Results_ClaudeOpus4.5Repair'!B:H,5,0),0),IFERROR(VLOOKUP(B34,'Results_GPT5.2LowRepair'!B:H,5,0),0))</f>
        <v>42.537599999999998</v>
      </c>
      <c r="G34">
        <f>MAX(IFERROR(VLOOKUP(B34,'Results_ClaudeOpus4.5Repair'!B:H,6,0),0),IFERROR(VLOOKUP(B34,'Results_GPT5.2LowRepair'!B:H,6,0),0))</f>
        <v>124.33880000000001</v>
      </c>
      <c r="H34">
        <f>MAX(IFERROR(VLOOKUP(B34,'Results_ClaudeOpus4.5Repair'!B:H,7,0),0),IFERROR(VLOOKUP(B34,'Results_GPT5.2LowRepair'!B:H,7,0),0))</f>
        <v>42.534799999999997</v>
      </c>
      <c r="I34">
        <f>MAX(IFERROR(VLOOKUP(B34,'Results_ClaudeOpus4.5Repair'!B:I,8,0),0),IFERROR(VLOOKUP(B34,'Results_GPT5.2LowRepair'!B:I,8,0),0))</f>
        <v>0</v>
      </c>
      <c r="J34">
        <v>0</v>
      </c>
      <c r="K34">
        <v>0</v>
      </c>
      <c r="L34">
        <f t="shared" si="1"/>
        <v>0</v>
      </c>
      <c r="M34">
        <f t="shared" si="2"/>
        <v>0</v>
      </c>
      <c r="N34">
        <f t="shared" si="3"/>
        <v>0</v>
      </c>
      <c r="O34">
        <f t="shared" si="4"/>
        <v>0</v>
      </c>
      <c r="P34">
        <f t="shared" si="5"/>
        <v>122</v>
      </c>
      <c r="Q34">
        <f>VLOOKUP(C34,Locs!A:C,3,0)</f>
        <v>104</v>
      </c>
      <c r="R34">
        <f>VLOOKUP(C34,Locs!A:F,6,0)</f>
        <v>12</v>
      </c>
      <c r="S34">
        <f t="shared" si="6"/>
        <v>0</v>
      </c>
      <c r="T34" t="str">
        <f t="shared" si="7"/>
        <v/>
      </c>
      <c r="U34">
        <f>IFERROR(VLOOKUP(B34,'Results_ClaudeOpus4.5Repair'!B:E,4,0),"")</f>
        <v>0</v>
      </c>
      <c r="V34">
        <f>IFERROR(VLOOKUP(B34,'Results_GPT5.2LowRepair'!B:E,4,0),"")</f>
        <v>0</v>
      </c>
      <c r="W34">
        <f>IFERROR(VLOOKUP(LEFT(C34,LEN(C34)-4)&amp;"_"&amp;D34&amp;"_llm.dfy",'Results_ClaudeOpus4.5Repair'!O:P,2,0),"")</f>
        <v>190</v>
      </c>
      <c r="X34">
        <f>IFERROR(VLOOKUP(LEFT(C34,LEN(C34)-4)&amp;"_"&amp;D34&amp;"_llm.dfy",'Results_GPT5.2LowRepair'!O:P,2,0),"")</f>
        <v>122</v>
      </c>
    </row>
    <row r="35" spans="1:24" x14ac:dyDescent="0.45">
      <c r="A35">
        <v>30</v>
      </c>
      <c r="B35" t="str">
        <f t="shared" si="0"/>
        <v>FastModularExponentiation.dfy-5</v>
      </c>
      <c r="C35" t="s">
        <v>208</v>
      </c>
      <c r="D35">
        <v>5</v>
      </c>
      <c r="E35">
        <f>MAX(IFERROR(VLOOKUP(B35,'Results_ClaudeOpus4.5Repair'!B:E,4,0),0),IFERROR(VLOOKUP(B35,'Results_GPT5.2LowRepair'!B:E,4,0),0))</f>
        <v>0</v>
      </c>
      <c r="F35">
        <f>MAX(IFERROR(VLOOKUP(B35,'Results_ClaudeOpus4.5Repair'!B:H,5,0),0),IFERROR(VLOOKUP(B35,'Results_GPT5.2LowRepair'!B:H,5,0),0))</f>
        <v>87.577799999999996</v>
      </c>
      <c r="G35">
        <f>MAX(IFERROR(VLOOKUP(B35,'Results_ClaudeOpus4.5Repair'!B:H,6,0),0),IFERROR(VLOOKUP(B35,'Results_GPT5.2LowRepair'!B:H,6,0),0))</f>
        <v>122.84950000000001</v>
      </c>
      <c r="H35">
        <f>MAX(IFERROR(VLOOKUP(B35,'Results_ClaudeOpus4.5Repair'!B:H,7,0),0),IFERROR(VLOOKUP(B35,'Results_GPT5.2LowRepair'!B:H,7,0),0))</f>
        <v>87.576499999999996</v>
      </c>
      <c r="I35">
        <f>MAX(IFERROR(VLOOKUP(B35,'Results_ClaudeOpus4.5Repair'!B:I,8,0),0),IFERROR(VLOOKUP(B35,'Results_GPT5.2LowRepair'!B:I,8,0),0))</f>
        <v>0</v>
      </c>
      <c r="J35">
        <v>0</v>
      </c>
      <c r="K35">
        <v>0</v>
      </c>
      <c r="L35">
        <f t="shared" si="1"/>
        <v>0</v>
      </c>
      <c r="M35">
        <f t="shared" si="2"/>
        <v>0</v>
      </c>
      <c r="N35">
        <f t="shared" si="3"/>
        <v>0</v>
      </c>
      <c r="O35">
        <f t="shared" si="4"/>
        <v>0</v>
      </c>
      <c r="P35">
        <f t="shared" si="5"/>
        <v>137</v>
      </c>
      <c r="Q35">
        <f>VLOOKUP(C35,Locs!A:C,3,0)</f>
        <v>104</v>
      </c>
      <c r="R35">
        <f>VLOOKUP(C35,Locs!A:F,6,0)</f>
        <v>12</v>
      </c>
      <c r="S35">
        <f t="shared" si="6"/>
        <v>0</v>
      </c>
      <c r="T35" t="str">
        <f t="shared" si="7"/>
        <v/>
      </c>
      <c r="U35">
        <f>IFERROR(VLOOKUP(B35,'Results_ClaudeOpus4.5Repair'!B:E,4,0),"")</f>
        <v>0</v>
      </c>
      <c r="V35">
        <f>IFERROR(VLOOKUP(B35,'Results_GPT5.2LowRepair'!B:E,4,0),"")</f>
        <v>0</v>
      </c>
      <c r="W35">
        <f>IFERROR(VLOOKUP(LEFT(C35,LEN(C35)-4)&amp;"_"&amp;D35&amp;"_llm.dfy",'Results_ClaudeOpus4.5Repair'!O:P,2,0),"")</f>
        <v>217</v>
      </c>
      <c r="X35">
        <f>IFERROR(VLOOKUP(LEFT(C35,LEN(C35)-4)&amp;"_"&amp;D35&amp;"_llm.dfy",'Results_GPT5.2LowRepair'!O:P,2,0),"")</f>
        <v>137</v>
      </c>
    </row>
    <row r="36" spans="1:24" x14ac:dyDescent="0.45">
      <c r="A36">
        <v>31</v>
      </c>
      <c r="B36" t="str">
        <f t="shared" si="0"/>
        <v>FastModularExponentiation.dfy-6</v>
      </c>
      <c r="C36" t="s">
        <v>208</v>
      </c>
      <c r="D36">
        <v>6</v>
      </c>
      <c r="E36">
        <f>MAX(IFERROR(VLOOKUP(B36,'Results_ClaudeOpus4.5Repair'!B:E,4,0),0),IFERROR(VLOOKUP(B36,'Results_GPT5.2LowRepair'!B:E,4,0),0))</f>
        <v>0</v>
      </c>
      <c r="F36">
        <f>MAX(IFERROR(VLOOKUP(B36,'Results_ClaudeOpus4.5Repair'!B:H,5,0),0),IFERROR(VLOOKUP(B36,'Results_GPT5.2LowRepair'!B:H,5,0),0))</f>
        <v>42.2624</v>
      </c>
      <c r="G36">
        <f>MAX(IFERROR(VLOOKUP(B36,'Results_ClaudeOpus4.5Repair'!B:H,6,0),0),IFERROR(VLOOKUP(B36,'Results_GPT5.2LowRepair'!B:H,6,0),0))</f>
        <v>61.779000000000003</v>
      </c>
      <c r="H36">
        <f>MAX(IFERROR(VLOOKUP(B36,'Results_ClaudeOpus4.5Repair'!B:H,7,0),0),IFERROR(VLOOKUP(B36,'Results_GPT5.2LowRepair'!B:H,7,0),0))</f>
        <v>42.260300000000001</v>
      </c>
      <c r="I36">
        <f>MAX(IFERROR(VLOOKUP(B36,'Results_ClaudeOpus4.5Repair'!B:I,8,0),0),IFERROR(VLOOKUP(B36,'Results_GPT5.2LowRepair'!B:I,8,0),0))</f>
        <v>0</v>
      </c>
      <c r="J36">
        <v>0</v>
      </c>
      <c r="K36">
        <v>0</v>
      </c>
      <c r="L36">
        <f t="shared" si="1"/>
        <v>0</v>
      </c>
      <c r="M36">
        <f t="shared" si="2"/>
        <v>0</v>
      </c>
      <c r="N36">
        <f t="shared" si="3"/>
        <v>0</v>
      </c>
      <c r="O36">
        <f t="shared" si="4"/>
        <v>0</v>
      </c>
      <c r="P36">
        <f t="shared" si="5"/>
        <v>200</v>
      </c>
      <c r="Q36">
        <f>VLOOKUP(C36,Locs!A:C,3,0)</f>
        <v>104</v>
      </c>
      <c r="R36">
        <f>VLOOKUP(C36,Locs!A:F,6,0)</f>
        <v>12</v>
      </c>
      <c r="S36">
        <f t="shared" si="6"/>
        <v>0</v>
      </c>
      <c r="T36" t="str">
        <f t="shared" si="7"/>
        <v/>
      </c>
      <c r="U36">
        <f>IFERROR(VLOOKUP(B36,'Results_ClaudeOpus4.5Repair'!B:E,4,0),"")</f>
        <v>-1</v>
      </c>
      <c r="V36">
        <f>IFERROR(VLOOKUP(B36,'Results_GPT5.2LowRepair'!B:E,4,0),"")</f>
        <v>0</v>
      </c>
      <c r="W36">
        <f>IFERROR(VLOOKUP(LEFT(C36,LEN(C36)-4)&amp;"_"&amp;D36&amp;"_llm.dfy",'Results_ClaudeOpus4.5Repair'!O:P,2,0),"")</f>
        <v>173</v>
      </c>
      <c r="X36">
        <f>IFERROR(VLOOKUP(LEFT(C36,LEN(C36)-4)&amp;"_"&amp;D36&amp;"_llm.dfy",'Results_GPT5.2LowRepair'!O:P,2,0),"")</f>
        <v>200</v>
      </c>
    </row>
    <row r="37" spans="1:24" x14ac:dyDescent="0.45">
      <c r="A37">
        <v>32</v>
      </c>
      <c r="B37" t="str">
        <f t="shared" si="0"/>
        <v>FastModularExponentiation.dfy-7</v>
      </c>
      <c r="C37" t="s">
        <v>208</v>
      </c>
      <c r="D37">
        <v>7</v>
      </c>
      <c r="E37">
        <f>MAX(IFERROR(VLOOKUP(B37,'Results_ClaudeOpus4.5Repair'!B:E,4,0),0),IFERROR(VLOOKUP(B37,'Results_GPT5.2LowRepair'!B:E,4,0),0))</f>
        <v>0</v>
      </c>
      <c r="F37">
        <f>MAX(IFERROR(VLOOKUP(B37,'Results_ClaudeOpus4.5Repair'!B:H,5,0),0),IFERROR(VLOOKUP(B37,'Results_GPT5.2LowRepair'!B:H,5,0),0))</f>
        <v>40.332500000000003</v>
      </c>
      <c r="G37">
        <f>MAX(IFERROR(VLOOKUP(B37,'Results_ClaudeOpus4.5Repair'!B:H,6,0),0),IFERROR(VLOOKUP(B37,'Results_GPT5.2LowRepair'!B:H,6,0),0))</f>
        <v>245.31659999999999</v>
      </c>
      <c r="H37">
        <f>MAX(IFERROR(VLOOKUP(B37,'Results_ClaudeOpus4.5Repair'!B:H,7,0),0),IFERROR(VLOOKUP(B37,'Results_GPT5.2LowRepair'!B:H,7,0),0))</f>
        <v>40.330500000000001</v>
      </c>
      <c r="I37">
        <f>MAX(IFERROR(VLOOKUP(B37,'Results_ClaudeOpus4.5Repair'!B:I,8,0),0),IFERROR(VLOOKUP(B37,'Results_GPT5.2LowRepair'!B:I,8,0),0))</f>
        <v>-1</v>
      </c>
      <c r="J37">
        <v>0</v>
      </c>
      <c r="K37">
        <v>0</v>
      </c>
      <c r="L37">
        <f t="shared" si="1"/>
        <v>0</v>
      </c>
      <c r="M37">
        <f t="shared" si="2"/>
        <v>0</v>
      </c>
      <c r="N37">
        <f t="shared" si="3"/>
        <v>0</v>
      </c>
      <c r="O37">
        <f t="shared" si="4"/>
        <v>0</v>
      </c>
      <c r="P37">
        <f t="shared" si="5"/>
        <v>204</v>
      </c>
      <c r="Q37">
        <f>VLOOKUP(C37,Locs!A:C,3,0)</f>
        <v>104</v>
      </c>
      <c r="R37">
        <f>VLOOKUP(C37,Locs!A:F,6,0)</f>
        <v>12</v>
      </c>
      <c r="S37">
        <f t="shared" si="6"/>
        <v>0</v>
      </c>
      <c r="T37" t="str">
        <f t="shared" si="7"/>
        <v/>
      </c>
      <c r="U37">
        <f>IFERROR(VLOOKUP(B37,'Results_ClaudeOpus4.5Repair'!B:E,4,0),"")</f>
        <v>0</v>
      </c>
      <c r="V37">
        <f>IFERROR(VLOOKUP(B37,'Results_GPT5.2LowRepair'!B:E,4,0),"")</f>
        <v>0</v>
      </c>
      <c r="W37">
        <f>IFERROR(VLOOKUP(LEFT(C37,LEN(C37)-4)&amp;"_"&amp;D37&amp;"_llm.dfy",'Results_ClaudeOpus4.5Repair'!O:P,2,0),"")</f>
        <v>170</v>
      </c>
      <c r="X37">
        <f>IFERROR(VLOOKUP(LEFT(C37,LEN(C37)-4)&amp;"_"&amp;D37&amp;"_llm.dfy",'Results_GPT5.2LowRepair'!O:P,2,0),"")</f>
        <v>204</v>
      </c>
    </row>
    <row r="38" spans="1:24" x14ac:dyDescent="0.45">
      <c r="A38">
        <v>33</v>
      </c>
      <c r="B38" t="str">
        <f t="shared" si="0"/>
        <v>FastModularExponentiation.dfy-8</v>
      </c>
      <c r="C38" t="s">
        <v>208</v>
      </c>
      <c r="D38">
        <v>8</v>
      </c>
      <c r="E38">
        <f>MAX(IFERROR(VLOOKUP(B38,'Results_ClaudeOpus4.5Repair'!B:E,4,0),0),IFERROR(VLOOKUP(B38,'Results_GPT5.2LowRepair'!B:E,4,0),0))</f>
        <v>0</v>
      </c>
      <c r="F38">
        <f>MAX(IFERROR(VLOOKUP(B38,'Results_ClaudeOpus4.5Repair'!B:H,5,0),0),IFERROR(VLOOKUP(B38,'Results_GPT5.2LowRepair'!B:H,5,0),0))</f>
        <v>33.214500000000001</v>
      </c>
      <c r="G38">
        <f>MAX(IFERROR(VLOOKUP(B38,'Results_ClaudeOpus4.5Repair'!B:H,6,0),0),IFERROR(VLOOKUP(B38,'Results_GPT5.2LowRepair'!B:H,6,0),0))</f>
        <v>241.77950000000001</v>
      </c>
      <c r="H38">
        <f>MAX(IFERROR(VLOOKUP(B38,'Results_ClaudeOpus4.5Repair'!B:H,7,0),0),IFERROR(VLOOKUP(B38,'Results_GPT5.2LowRepair'!B:H,7,0),0))</f>
        <v>33.212200000000003</v>
      </c>
      <c r="I38">
        <f>MAX(IFERROR(VLOOKUP(B38,'Results_ClaudeOpus4.5Repair'!B:I,8,0),0),IFERROR(VLOOKUP(B38,'Results_GPT5.2LowRepair'!B:I,8,0),0))</f>
        <v>-1</v>
      </c>
      <c r="J38">
        <v>0</v>
      </c>
      <c r="K38">
        <v>0</v>
      </c>
      <c r="L38">
        <f t="shared" si="1"/>
        <v>0</v>
      </c>
      <c r="M38">
        <f t="shared" si="2"/>
        <v>0</v>
      </c>
      <c r="N38">
        <f t="shared" si="3"/>
        <v>0</v>
      </c>
      <c r="O38">
        <f t="shared" si="4"/>
        <v>0</v>
      </c>
      <c r="P38">
        <f t="shared" si="5"/>
        <v>223</v>
      </c>
      <c r="Q38">
        <f>VLOOKUP(C38,Locs!A:C,3,0)</f>
        <v>104</v>
      </c>
      <c r="R38">
        <f>VLOOKUP(C38,Locs!A:F,6,0)</f>
        <v>12</v>
      </c>
      <c r="S38">
        <f t="shared" si="6"/>
        <v>0</v>
      </c>
      <c r="T38" t="str">
        <f t="shared" si="7"/>
        <v/>
      </c>
      <c r="U38">
        <f>IFERROR(VLOOKUP(B38,'Results_ClaudeOpus4.5Repair'!B:E,4,0),"")</f>
        <v>0</v>
      </c>
      <c r="V38">
        <f>IFERROR(VLOOKUP(B38,'Results_GPT5.2LowRepair'!B:E,4,0),"")</f>
        <v>0</v>
      </c>
      <c r="W38">
        <f>IFERROR(VLOOKUP(LEFT(C38,LEN(C38)-4)&amp;"_"&amp;D38&amp;"_llm.dfy",'Results_ClaudeOpus4.5Repair'!O:P,2,0),"")</f>
        <v>193</v>
      </c>
      <c r="X38">
        <f>IFERROR(VLOOKUP(LEFT(C38,LEN(C38)-4)&amp;"_"&amp;D38&amp;"_llm.dfy",'Results_GPT5.2LowRepair'!O:P,2,0),"")</f>
        <v>223</v>
      </c>
    </row>
    <row r="39" spans="1:24" x14ac:dyDescent="0.45">
      <c r="A39">
        <v>34</v>
      </c>
      <c r="B39" t="str">
        <f t="shared" si="0"/>
        <v>FastModularExponentiation.dfy-9</v>
      </c>
      <c r="C39" t="s">
        <v>208</v>
      </c>
      <c r="D39">
        <v>9</v>
      </c>
      <c r="E39">
        <f>MAX(IFERROR(VLOOKUP(B39,'Results_ClaudeOpus4.5Repair'!B:E,4,0),0),IFERROR(VLOOKUP(B39,'Results_GPT5.2LowRepair'!B:E,4,0),0))</f>
        <v>0</v>
      </c>
      <c r="F39">
        <f>MAX(IFERROR(VLOOKUP(B39,'Results_ClaudeOpus4.5Repair'!B:H,5,0),0),IFERROR(VLOOKUP(B39,'Results_GPT5.2LowRepair'!B:H,5,0),0))</f>
        <v>52.1282</v>
      </c>
      <c r="G39">
        <f>MAX(IFERROR(VLOOKUP(B39,'Results_ClaudeOpus4.5Repair'!B:H,6,0),0),IFERROR(VLOOKUP(B39,'Results_GPT5.2LowRepair'!B:H,6,0),0))</f>
        <v>2001.1043</v>
      </c>
      <c r="H39">
        <f>MAX(IFERROR(VLOOKUP(B39,'Results_ClaudeOpus4.5Repair'!B:H,7,0),0),IFERROR(VLOOKUP(B39,'Results_GPT5.2LowRepair'!B:H,7,0),0))</f>
        <v>52.126300000000001</v>
      </c>
      <c r="I39">
        <f>MAX(IFERROR(VLOOKUP(B39,'Results_ClaudeOpus4.5Repair'!B:I,8,0),0),IFERROR(VLOOKUP(B39,'Results_GPT5.2LowRepair'!B:I,8,0),0))</f>
        <v>-1</v>
      </c>
      <c r="J39">
        <v>0</v>
      </c>
      <c r="K39">
        <v>0</v>
      </c>
      <c r="L39">
        <f t="shared" si="1"/>
        <v>0</v>
      </c>
      <c r="M39">
        <f t="shared" si="2"/>
        <v>0</v>
      </c>
      <c r="N39">
        <f t="shared" si="3"/>
        <v>0</v>
      </c>
      <c r="O39">
        <f t="shared" si="4"/>
        <v>0</v>
      </c>
      <c r="P39">
        <f t="shared" si="5"/>
        <v>242</v>
      </c>
      <c r="Q39">
        <f>VLOOKUP(C39,Locs!A:C,3,0)</f>
        <v>104</v>
      </c>
      <c r="R39">
        <f>VLOOKUP(C39,Locs!A:F,6,0)</f>
        <v>12</v>
      </c>
      <c r="S39">
        <f t="shared" si="6"/>
        <v>0</v>
      </c>
      <c r="T39" t="str">
        <f t="shared" si="7"/>
        <v/>
      </c>
      <c r="U39">
        <f>IFERROR(VLOOKUP(B39,'Results_ClaudeOpus4.5Repair'!B:E,4,0),"")</f>
        <v>0</v>
      </c>
      <c r="V39">
        <f>IFERROR(VLOOKUP(B39,'Results_GPT5.2LowRepair'!B:E,4,0),"")</f>
        <v>0</v>
      </c>
      <c r="W39">
        <f>IFERROR(VLOOKUP(LEFT(C39,LEN(C39)-4)&amp;"_"&amp;D39&amp;"_llm.dfy",'Results_ClaudeOpus4.5Repair'!O:P,2,0),"")</f>
        <v>200</v>
      </c>
      <c r="X39">
        <f>IFERROR(VLOOKUP(LEFT(C39,LEN(C39)-4)&amp;"_"&amp;D39&amp;"_llm.dfy",'Results_GPT5.2LowRepair'!O:P,2,0),"")</f>
        <v>242</v>
      </c>
    </row>
    <row r="40" spans="1:24" x14ac:dyDescent="0.45">
      <c r="A40">
        <v>35</v>
      </c>
      <c r="B40" t="str">
        <f t="shared" si="0"/>
        <v>FastModularExponentiation.dfy-10</v>
      </c>
      <c r="C40" t="s">
        <v>208</v>
      </c>
      <c r="D40">
        <v>10</v>
      </c>
      <c r="E40">
        <f>MAX(IFERROR(VLOOKUP(B40,'Results_ClaudeOpus4.5Repair'!B:E,4,0),0),IFERROR(VLOOKUP(B40,'Results_GPT5.2LowRepair'!B:E,4,0),0))</f>
        <v>0</v>
      </c>
      <c r="F40">
        <f>MAX(IFERROR(VLOOKUP(B40,'Results_ClaudeOpus4.5Repair'!B:H,5,0),0),IFERROR(VLOOKUP(B40,'Results_GPT5.2LowRepair'!B:H,5,0),0))</f>
        <v>77.289599999999993</v>
      </c>
      <c r="G40">
        <f>MAX(IFERROR(VLOOKUP(B40,'Results_ClaudeOpus4.5Repair'!B:H,6,0),0),IFERROR(VLOOKUP(B40,'Results_GPT5.2LowRepair'!B:H,6,0),0))</f>
        <v>2002.8674000000001</v>
      </c>
      <c r="H40">
        <f>MAX(IFERROR(VLOOKUP(B40,'Results_ClaudeOpus4.5Repair'!B:H,7,0),0),IFERROR(VLOOKUP(B40,'Results_GPT5.2LowRepair'!B:H,7,0),0))</f>
        <v>77.287599999999998</v>
      </c>
      <c r="I40">
        <f>MAX(IFERROR(VLOOKUP(B40,'Results_ClaudeOpus4.5Repair'!B:I,8,0),0),IFERROR(VLOOKUP(B40,'Results_GPT5.2LowRepair'!B:I,8,0),0))</f>
        <v>-1</v>
      </c>
      <c r="J40">
        <v>0</v>
      </c>
      <c r="K40">
        <v>0</v>
      </c>
      <c r="L40">
        <f t="shared" si="1"/>
        <v>0</v>
      </c>
      <c r="M40">
        <f t="shared" si="2"/>
        <v>0</v>
      </c>
      <c r="N40">
        <f t="shared" si="3"/>
        <v>0</v>
      </c>
      <c r="O40">
        <f t="shared" si="4"/>
        <v>0</v>
      </c>
      <c r="P40">
        <f t="shared" si="5"/>
        <v>236</v>
      </c>
      <c r="Q40">
        <f>VLOOKUP(C40,Locs!A:C,3,0)</f>
        <v>104</v>
      </c>
      <c r="R40">
        <f>VLOOKUP(C40,Locs!A:F,6,0)</f>
        <v>12</v>
      </c>
      <c r="S40">
        <f t="shared" si="6"/>
        <v>0</v>
      </c>
      <c r="T40" t="str">
        <f t="shared" si="7"/>
        <v/>
      </c>
      <c r="U40">
        <f>IFERROR(VLOOKUP(B40,'Results_ClaudeOpus4.5Repair'!B:E,4,0),"")</f>
        <v>0</v>
      </c>
      <c r="V40">
        <f>IFERROR(VLOOKUP(B40,'Results_GPT5.2LowRepair'!B:E,4,0),"")</f>
        <v>0</v>
      </c>
      <c r="W40">
        <f>IFERROR(VLOOKUP(LEFT(C40,LEN(C40)-4)&amp;"_"&amp;D40&amp;"_llm.dfy",'Results_ClaudeOpus4.5Repair'!O:P,2,0),"")</f>
        <v>177</v>
      </c>
      <c r="X40">
        <f>IFERROR(VLOOKUP(LEFT(C40,LEN(C40)-4)&amp;"_"&amp;D40&amp;"_llm.dfy",'Results_GPT5.2LowRepair'!O:P,2,0),"")</f>
        <v>236</v>
      </c>
    </row>
    <row r="41" spans="1:24" x14ac:dyDescent="0.45">
      <c r="A41">
        <v>46</v>
      </c>
      <c r="B41" t="str">
        <f t="shared" si="0"/>
        <v>Fibonacci.dfy-1</v>
      </c>
      <c r="C41" t="s">
        <v>4</v>
      </c>
      <c r="D41">
        <v>1</v>
      </c>
      <c r="E41">
        <f>MAX(IFERROR(VLOOKUP(B41,'Results_ClaudeOpus4.5Repair'!B:E,4,0),0),IFERROR(VLOOKUP(B41,'Results_GPT5.2LowRepair'!B:E,4,0),0))</f>
        <v>1</v>
      </c>
      <c r="F41">
        <f>MAX(IFERROR(VLOOKUP(B41,'Results_ClaudeOpus4.5Repair'!B:H,5,0),0),IFERROR(VLOOKUP(B41,'Results_GPT5.2LowRepair'!B:H,5,0),0))</f>
        <v>12.5025</v>
      </c>
      <c r="G41">
        <f>MAX(IFERROR(VLOOKUP(B41,'Results_ClaudeOpus4.5Repair'!B:H,6,0),0),IFERROR(VLOOKUP(B41,'Results_GPT5.2LowRepair'!B:H,6,0),0))</f>
        <v>0.93489999999999995</v>
      </c>
      <c r="H41">
        <f>MAX(IFERROR(VLOOKUP(B41,'Results_ClaudeOpus4.5Repair'!B:H,7,0),0),IFERROR(VLOOKUP(B41,'Results_GPT5.2LowRepair'!B:H,7,0),0))</f>
        <v>12.480700000000001</v>
      </c>
      <c r="I41">
        <f>MAX(IFERROR(VLOOKUP(B41,'Results_ClaudeOpus4.5Repair'!B:I,8,0),0),IFERROR(VLOOKUP(B41,'Results_GPT5.2LowRepair'!B:I,8,0),0))</f>
        <v>1</v>
      </c>
      <c r="J41">
        <v>0</v>
      </c>
      <c r="K41">
        <v>0</v>
      </c>
      <c r="L41">
        <f t="shared" si="1"/>
        <v>1</v>
      </c>
      <c r="M41">
        <f t="shared" si="2"/>
        <v>1</v>
      </c>
      <c r="N41">
        <f t="shared" si="3"/>
        <v>0.66666666666666663</v>
      </c>
      <c r="O41">
        <f t="shared" si="4"/>
        <v>1</v>
      </c>
      <c r="P41">
        <f t="shared" si="5"/>
        <v>29</v>
      </c>
      <c r="Q41">
        <f>VLOOKUP(C41,Locs!A:C,3,0)</f>
        <v>25</v>
      </c>
      <c r="R41">
        <f>VLOOKUP(C41,Locs!A:F,6,0)</f>
        <v>0</v>
      </c>
      <c r="S41">
        <f t="shared" si="6"/>
        <v>1</v>
      </c>
      <c r="T41" t="str">
        <f>IF(S41=0,"",IF(AND(U41=1,V41=1),IF(W41&lt;=X41,"Claude","GPT"),IF(U41=1,"Claude","GPT")))</f>
        <v>Claude</v>
      </c>
      <c r="U41">
        <f>IFERROR(VLOOKUP(B41,'Results_ClaudeOpus4.5Repair'!B:E,4,0),"")</f>
        <v>1</v>
      </c>
      <c r="V41">
        <f>IFERROR(VLOOKUP(B41,'Results_GPT5.2LowRepair'!B:E,4,0),"")</f>
        <v>1</v>
      </c>
      <c r="W41">
        <f>IFERROR(VLOOKUP(LEFT(C41,LEN(C41)-4)&amp;"_"&amp;D41&amp;"_llm.dfy",'Results_ClaudeOpus4.5Repair'!O:P,2,0),"")</f>
        <v>29</v>
      </c>
      <c r="X41">
        <f>IFERROR(VLOOKUP(LEFT(C41,LEN(C41)-4)&amp;"_"&amp;D41&amp;"_llm.dfy",'Results_GPT5.2LowRepair'!O:P,2,0),"")</f>
        <v>31</v>
      </c>
    </row>
    <row r="42" spans="1:24" x14ac:dyDescent="0.45">
      <c r="A42">
        <v>47</v>
      </c>
      <c r="B42" t="str">
        <f t="shared" si="0"/>
        <v>FindMax.dfy-1</v>
      </c>
      <c r="C42" t="s">
        <v>5</v>
      </c>
      <c r="D42">
        <v>1</v>
      </c>
      <c r="E42">
        <f>MAX(IFERROR(VLOOKUP(B42,'Results_ClaudeOpus4.5Repair'!B:E,4,0),0),IFERROR(VLOOKUP(B42,'Results_GPT5.2LowRepair'!B:E,4,0),0))</f>
        <v>1</v>
      </c>
      <c r="F42">
        <f>MAX(IFERROR(VLOOKUP(B42,'Results_ClaudeOpus4.5Repair'!B:H,5,0),0),IFERROR(VLOOKUP(B42,'Results_GPT5.2LowRepair'!B:H,5,0),0))</f>
        <v>6.9028</v>
      </c>
      <c r="G42">
        <f>MAX(IFERROR(VLOOKUP(B42,'Results_ClaudeOpus4.5Repair'!B:H,6,0),0),IFERROR(VLOOKUP(B42,'Results_GPT5.2LowRepair'!B:H,6,0),0))</f>
        <v>0.85729999999999995</v>
      </c>
      <c r="H42">
        <f>MAX(IFERROR(VLOOKUP(B42,'Results_ClaudeOpus4.5Repair'!B:H,7,0),0),IFERROR(VLOOKUP(B42,'Results_GPT5.2LowRepair'!B:H,7,0),0))</f>
        <v>6.8868999999999998</v>
      </c>
      <c r="I42">
        <f>MAX(IFERROR(VLOOKUP(B42,'Results_ClaudeOpus4.5Repair'!B:I,8,0),0),IFERROR(VLOOKUP(B42,'Results_GPT5.2LowRepair'!B:I,8,0),0))</f>
        <v>1</v>
      </c>
      <c r="J42">
        <v>-1</v>
      </c>
      <c r="K42">
        <v>-1</v>
      </c>
      <c r="L42">
        <f t="shared" si="1"/>
        <v>1</v>
      </c>
      <c r="M42">
        <f t="shared" si="2"/>
        <v>1</v>
      </c>
      <c r="N42">
        <f t="shared" si="3"/>
        <v>0.66666666666666663</v>
      </c>
      <c r="O42">
        <f t="shared" si="4"/>
        <v>1</v>
      </c>
      <c r="P42">
        <f t="shared" si="5"/>
        <v>28</v>
      </c>
      <c r="Q42">
        <f>VLOOKUP(C42,Locs!A:C,3,0)</f>
        <v>29</v>
      </c>
      <c r="R42">
        <f>VLOOKUP(C42,Locs!A:F,6,0)</f>
        <v>1</v>
      </c>
      <c r="S42">
        <f t="shared" si="6"/>
        <v>1</v>
      </c>
      <c r="T42" t="str">
        <f t="shared" si="7"/>
        <v>Claude</v>
      </c>
      <c r="U42">
        <f>IFERROR(VLOOKUP(B42,'Results_ClaudeOpus4.5Repair'!B:E,4,0),"")</f>
        <v>1</v>
      </c>
      <c r="V42">
        <f>IFERROR(VLOOKUP(B42,'Results_GPT5.2LowRepair'!B:E,4,0),"")</f>
        <v>1</v>
      </c>
      <c r="W42">
        <f>IFERROR(VLOOKUP(LEFT(C42,LEN(C42)-4)&amp;"_"&amp;D42&amp;"_llm.dfy",'Results_ClaudeOpus4.5Repair'!O:P,2,0),"")</f>
        <v>28</v>
      </c>
      <c r="X42">
        <f>IFERROR(VLOOKUP(LEFT(C42,LEN(C42)-4)&amp;"_"&amp;D42&amp;"_llm.dfy",'Results_GPT5.2LowRepair'!O:P,2,0),"")</f>
        <v>29</v>
      </c>
    </row>
    <row r="43" spans="1:24" x14ac:dyDescent="0.45">
      <c r="A43">
        <v>48</v>
      </c>
      <c r="B43" t="str">
        <f t="shared" si="0"/>
        <v>InsertionSort.dfy-1</v>
      </c>
      <c r="C43" t="s">
        <v>6</v>
      </c>
      <c r="D43">
        <v>1</v>
      </c>
      <c r="E43">
        <f>MAX(IFERROR(VLOOKUP(B43,'Results_ClaudeOpus4.5Repair'!B:E,4,0),0),IFERROR(VLOOKUP(B43,'Results_GPT5.2LowRepair'!B:E,4,0),0))</f>
        <v>0</v>
      </c>
      <c r="F43">
        <f>MAX(IFERROR(VLOOKUP(B43,'Results_ClaudeOpus4.5Repair'!B:H,5,0),0),IFERROR(VLOOKUP(B43,'Results_GPT5.2LowRepair'!B:H,5,0),0))</f>
        <v>112.77970000000001</v>
      </c>
      <c r="G43">
        <f>MAX(IFERROR(VLOOKUP(B43,'Results_ClaudeOpus4.5Repair'!B:H,6,0),0),IFERROR(VLOOKUP(B43,'Results_GPT5.2LowRepair'!B:H,6,0),0))</f>
        <v>2.0232999999999999</v>
      </c>
      <c r="H43">
        <f>MAX(IFERROR(VLOOKUP(B43,'Results_ClaudeOpus4.5Repair'!B:H,7,0),0),IFERROR(VLOOKUP(B43,'Results_GPT5.2LowRepair'!B:H,7,0),0))</f>
        <v>112.7587</v>
      </c>
      <c r="I43">
        <f>MAX(IFERROR(VLOOKUP(B43,'Results_ClaudeOpus4.5Repair'!B:I,8,0),0),IFERROR(VLOOKUP(B43,'Results_GPT5.2LowRepair'!B:I,8,0),0))</f>
        <v>-1</v>
      </c>
      <c r="J43">
        <v>0</v>
      </c>
      <c r="K43">
        <v>0</v>
      </c>
      <c r="L43">
        <f t="shared" si="1"/>
        <v>2</v>
      </c>
      <c r="M43">
        <f t="shared" si="2"/>
        <v>3</v>
      </c>
      <c r="N43">
        <f t="shared" si="3"/>
        <v>1</v>
      </c>
      <c r="O43">
        <f t="shared" si="4"/>
        <v>1</v>
      </c>
      <c r="P43">
        <f t="shared" si="5"/>
        <v>74</v>
      </c>
      <c r="Q43">
        <f>VLOOKUP(C43,Locs!A:C,3,0)</f>
        <v>57</v>
      </c>
      <c r="R43">
        <f>VLOOKUP(C43,Locs!A:F,6,0)</f>
        <v>5</v>
      </c>
      <c r="S43">
        <f t="shared" si="6"/>
        <v>0</v>
      </c>
      <c r="T43" t="str">
        <f t="shared" si="7"/>
        <v/>
      </c>
      <c r="U43">
        <f>IFERROR(VLOOKUP(B43,'Results_ClaudeOpus4.5Repair'!B:E,4,0),"")</f>
        <v>0</v>
      </c>
      <c r="V43">
        <f>IFERROR(VLOOKUP(B43,'Results_GPT5.2LowRepair'!B:E,4,0),"")</f>
        <v>-1</v>
      </c>
      <c r="W43">
        <f>IFERROR(VLOOKUP(LEFT(C43,LEN(C43)-4)&amp;"_"&amp;D43&amp;"_llm.dfy",'Results_ClaudeOpus4.5Repair'!O:P,2,0),"")</f>
        <v>43</v>
      </c>
      <c r="X43">
        <f>IFERROR(VLOOKUP(LEFT(C43,LEN(C43)-4)&amp;"_"&amp;D43&amp;"_llm.dfy",'Results_GPT5.2LowRepair'!O:P,2,0),"")</f>
        <v>74</v>
      </c>
    </row>
    <row r="44" spans="1:24" x14ac:dyDescent="0.45">
      <c r="A44">
        <v>49</v>
      </c>
      <c r="B44" t="str">
        <f t="shared" si="0"/>
        <v>InsertionSort.dfy-2</v>
      </c>
      <c r="C44" t="s">
        <v>6</v>
      </c>
      <c r="D44">
        <v>2</v>
      </c>
      <c r="E44">
        <f>MAX(IFERROR(VLOOKUP(B44,'Results_ClaudeOpus4.5Repair'!B:E,4,0),0),IFERROR(VLOOKUP(B44,'Results_GPT5.2LowRepair'!B:E,4,0),0))</f>
        <v>0</v>
      </c>
      <c r="F44">
        <f>MAX(IFERROR(VLOOKUP(B44,'Results_ClaudeOpus4.5Repair'!B:H,5,0),0),IFERROR(VLOOKUP(B44,'Results_GPT5.2LowRepair'!B:H,5,0),0))</f>
        <v>71.283299999999997</v>
      </c>
      <c r="G44">
        <f>MAX(IFERROR(VLOOKUP(B44,'Results_ClaudeOpus4.5Repair'!B:H,6,0),0),IFERROR(VLOOKUP(B44,'Results_GPT5.2LowRepair'!B:H,6,0),0))</f>
        <v>2.4885000000000002</v>
      </c>
      <c r="H44">
        <f>MAX(IFERROR(VLOOKUP(B44,'Results_ClaudeOpus4.5Repair'!B:H,7,0),0),IFERROR(VLOOKUP(B44,'Results_GPT5.2LowRepair'!B:H,7,0),0))</f>
        <v>71.281700000000001</v>
      </c>
      <c r="I44">
        <f>MAX(IFERROR(VLOOKUP(B44,'Results_ClaudeOpus4.5Repair'!B:I,8,0),0),IFERROR(VLOOKUP(B44,'Results_GPT5.2LowRepair'!B:I,8,0),0))</f>
        <v>-1</v>
      </c>
      <c r="J44">
        <v>-1</v>
      </c>
      <c r="K44">
        <v>-1</v>
      </c>
      <c r="L44">
        <f t="shared" si="1"/>
        <v>2</v>
      </c>
      <c r="M44">
        <f t="shared" si="2"/>
        <v>3</v>
      </c>
      <c r="N44">
        <f t="shared" si="3"/>
        <v>1</v>
      </c>
      <c r="O44">
        <f t="shared" si="4"/>
        <v>1</v>
      </c>
      <c r="P44">
        <f t="shared" si="5"/>
        <v>213</v>
      </c>
      <c r="Q44">
        <f>VLOOKUP(C44,Locs!A:C,3,0)</f>
        <v>57</v>
      </c>
      <c r="R44">
        <f>VLOOKUP(C44,Locs!A:F,6,0)</f>
        <v>5</v>
      </c>
      <c r="S44">
        <f t="shared" si="6"/>
        <v>0</v>
      </c>
      <c r="T44" t="str">
        <f t="shared" si="7"/>
        <v/>
      </c>
      <c r="U44">
        <f>IFERROR(VLOOKUP(B44,'Results_ClaudeOpus4.5Repair'!B:E,4,0),"")</f>
        <v>0</v>
      </c>
      <c r="V44">
        <f>IFERROR(VLOOKUP(B44,'Results_GPT5.2LowRepair'!B:E,4,0),"")</f>
        <v>-1</v>
      </c>
      <c r="W44">
        <f>IFERROR(VLOOKUP(LEFT(C44,LEN(C44)-4)&amp;"_"&amp;D44&amp;"_llm.dfy",'Results_ClaudeOpus4.5Repair'!O:P,2,0),"")</f>
        <v>91</v>
      </c>
      <c r="X44">
        <f>IFERROR(VLOOKUP(LEFT(C44,LEN(C44)-4)&amp;"_"&amp;D44&amp;"_llm.dfy",'Results_GPT5.2LowRepair'!O:P,2,0),"")</f>
        <v>213</v>
      </c>
    </row>
    <row r="45" spans="1:24" x14ac:dyDescent="0.45">
      <c r="A45">
        <v>50</v>
      </c>
      <c r="B45" t="str">
        <f t="shared" si="0"/>
        <v>InsertionSort.dfy-3</v>
      </c>
      <c r="C45" t="s">
        <v>6</v>
      </c>
      <c r="D45">
        <v>3</v>
      </c>
      <c r="E45">
        <f>MAX(IFERROR(VLOOKUP(B45,'Results_ClaudeOpus4.5Repair'!B:E,4,0),0),IFERROR(VLOOKUP(B45,'Results_GPT5.2LowRepair'!B:E,4,0),0))</f>
        <v>1</v>
      </c>
      <c r="F45">
        <f>MAX(IFERROR(VLOOKUP(B45,'Results_ClaudeOpus4.5Repair'!B:H,5,0),0),IFERROR(VLOOKUP(B45,'Results_GPT5.2LowRepair'!B:H,5,0),0))</f>
        <v>28.819800000000001</v>
      </c>
      <c r="G45">
        <f>MAX(IFERROR(VLOOKUP(B45,'Results_ClaudeOpus4.5Repair'!B:H,6,0),0),IFERROR(VLOOKUP(B45,'Results_GPT5.2LowRepair'!B:H,6,0),0))</f>
        <v>63.100299999999997</v>
      </c>
      <c r="H45">
        <f>MAX(IFERROR(VLOOKUP(B45,'Results_ClaudeOpus4.5Repair'!B:H,7,0),0),IFERROR(VLOOKUP(B45,'Results_GPT5.2LowRepair'!B:H,7,0),0))</f>
        <v>28.818000000000001</v>
      </c>
      <c r="I45">
        <f>MAX(IFERROR(VLOOKUP(B45,'Results_ClaudeOpus4.5Repair'!B:I,8,0),0),IFERROR(VLOOKUP(B45,'Results_GPT5.2LowRepair'!B:I,8,0),0))</f>
        <v>1</v>
      </c>
      <c r="J45">
        <v>0</v>
      </c>
      <c r="K45">
        <v>0</v>
      </c>
      <c r="L45">
        <f t="shared" si="1"/>
        <v>2</v>
      </c>
      <c r="M45">
        <f t="shared" si="2"/>
        <v>3</v>
      </c>
      <c r="N45">
        <f t="shared" si="3"/>
        <v>1</v>
      </c>
      <c r="O45">
        <f t="shared" si="4"/>
        <v>1</v>
      </c>
      <c r="P45">
        <f t="shared" si="5"/>
        <v>94</v>
      </c>
      <c r="Q45">
        <f>VLOOKUP(C45,Locs!A:C,3,0)</f>
        <v>57</v>
      </c>
      <c r="R45">
        <f>VLOOKUP(C45,Locs!A:F,6,0)</f>
        <v>5</v>
      </c>
      <c r="S45">
        <f t="shared" si="6"/>
        <v>1</v>
      </c>
      <c r="T45" t="str">
        <f t="shared" si="7"/>
        <v>Claude</v>
      </c>
      <c r="U45">
        <f>IFERROR(VLOOKUP(B45,'Results_ClaudeOpus4.5Repair'!B:E,4,0),"")</f>
        <v>1</v>
      </c>
      <c r="V45">
        <f>IFERROR(VLOOKUP(B45,'Results_GPT5.2LowRepair'!B:E,4,0),"")</f>
        <v>0</v>
      </c>
      <c r="W45">
        <f>IFERROR(VLOOKUP(LEFT(C45,LEN(C45)-4)&amp;"_"&amp;D45&amp;"_llm.dfy",'Results_ClaudeOpus4.5Repair'!O:P,2,0),"")</f>
        <v>94</v>
      </c>
      <c r="X45">
        <f>IFERROR(VLOOKUP(LEFT(C45,LEN(C45)-4)&amp;"_"&amp;D45&amp;"_llm.dfy",'Results_GPT5.2LowRepair'!O:P,2,0),"")</f>
        <v>218</v>
      </c>
    </row>
    <row r="46" spans="1:24" x14ac:dyDescent="0.45">
      <c r="A46">
        <v>51</v>
      </c>
      <c r="B46" t="str">
        <f t="shared" si="0"/>
        <v>InsertionSort.dfy-4</v>
      </c>
      <c r="C46" t="s">
        <v>6</v>
      </c>
      <c r="D46">
        <v>4</v>
      </c>
      <c r="E46">
        <f>MAX(IFERROR(VLOOKUP(B46,'Results_ClaudeOpus4.5Repair'!B:E,4,0),0),IFERROR(VLOOKUP(B46,'Results_GPT5.2LowRepair'!B:E,4,0),0))</f>
        <v>0</v>
      </c>
      <c r="F46">
        <f>MAX(IFERROR(VLOOKUP(B46,'Results_ClaudeOpus4.5Repair'!B:H,5,0),0),IFERROR(VLOOKUP(B46,'Results_GPT5.2LowRepair'!B:H,5,0),0))</f>
        <v>42.429600000000001</v>
      </c>
      <c r="G46">
        <f>MAX(IFERROR(VLOOKUP(B46,'Results_ClaudeOpus4.5Repair'!B:H,6,0),0),IFERROR(VLOOKUP(B46,'Results_GPT5.2LowRepair'!B:H,6,0),0))</f>
        <v>62.880299999999998</v>
      </c>
      <c r="H46">
        <f>MAX(IFERROR(VLOOKUP(B46,'Results_ClaudeOpus4.5Repair'!B:H,7,0),0),IFERROR(VLOOKUP(B46,'Results_GPT5.2LowRepair'!B:H,7,0),0))</f>
        <v>42.427999999999997</v>
      </c>
      <c r="I46">
        <f>MAX(IFERROR(VLOOKUP(B46,'Results_ClaudeOpus4.5Repair'!B:I,8,0),0),IFERROR(VLOOKUP(B46,'Results_GPT5.2LowRepair'!B:I,8,0),0))</f>
        <v>0</v>
      </c>
      <c r="J46">
        <v>0</v>
      </c>
      <c r="K46">
        <v>0</v>
      </c>
      <c r="L46">
        <f t="shared" si="1"/>
        <v>2</v>
      </c>
      <c r="M46">
        <f t="shared" si="2"/>
        <v>3</v>
      </c>
      <c r="N46">
        <f t="shared" si="3"/>
        <v>1</v>
      </c>
      <c r="O46">
        <f t="shared" si="4"/>
        <v>1</v>
      </c>
      <c r="P46">
        <f t="shared" si="5"/>
        <v>259</v>
      </c>
      <c r="Q46">
        <f>VLOOKUP(C46,Locs!A:C,3,0)</f>
        <v>57</v>
      </c>
      <c r="R46">
        <f>VLOOKUP(C46,Locs!A:F,6,0)</f>
        <v>5</v>
      </c>
      <c r="S46">
        <f t="shared" si="6"/>
        <v>0</v>
      </c>
      <c r="T46" t="str">
        <f t="shared" si="7"/>
        <v/>
      </c>
      <c r="U46" t="str">
        <f>IFERROR(VLOOKUP(B46,'Results_ClaudeOpus4.5Repair'!B:E,4,0),"")</f>
        <v/>
      </c>
      <c r="V46">
        <f>IFERROR(VLOOKUP(B46,'Results_GPT5.2LowRepair'!B:E,4,0),"")</f>
        <v>0</v>
      </c>
      <c r="W46" t="str">
        <f>IFERROR(VLOOKUP(LEFT(C46,LEN(C46)-4)&amp;"_"&amp;D46&amp;"_llm.dfy",'Results_ClaudeOpus4.5Repair'!O:P,2,0),"")</f>
        <v/>
      </c>
      <c r="X46">
        <f>IFERROR(VLOOKUP(LEFT(C46,LEN(C46)-4)&amp;"_"&amp;D46&amp;"_llm.dfy",'Results_GPT5.2LowRepair'!O:P,2,0),"")</f>
        <v>259</v>
      </c>
    </row>
    <row r="47" spans="1:24" x14ac:dyDescent="0.45">
      <c r="A47">
        <v>52</v>
      </c>
      <c r="B47" t="str">
        <f t="shared" si="0"/>
        <v>InsertionSort.dfy-5</v>
      </c>
      <c r="C47" t="s">
        <v>6</v>
      </c>
      <c r="D47">
        <v>5</v>
      </c>
      <c r="E47">
        <f>MAX(IFERROR(VLOOKUP(B47,'Results_ClaudeOpus4.5Repair'!B:E,4,0),0),IFERROR(VLOOKUP(B47,'Results_GPT5.2LowRepair'!B:E,4,0),0))</f>
        <v>1</v>
      </c>
      <c r="F47">
        <f>MAX(IFERROR(VLOOKUP(B47,'Results_ClaudeOpus4.5Repair'!B:H,5,0),0),IFERROR(VLOOKUP(B47,'Results_GPT5.2LowRepair'!B:H,5,0),0))</f>
        <v>54.849699999999999</v>
      </c>
      <c r="G47">
        <f>MAX(IFERROR(VLOOKUP(B47,'Results_ClaudeOpus4.5Repair'!B:H,6,0),0),IFERROR(VLOOKUP(B47,'Results_GPT5.2LowRepair'!B:H,6,0),0))</f>
        <v>16.4574</v>
      </c>
      <c r="H47">
        <f>MAX(IFERROR(VLOOKUP(B47,'Results_ClaudeOpus4.5Repair'!B:H,7,0),0),IFERROR(VLOOKUP(B47,'Results_GPT5.2LowRepair'!B:H,7,0),0))</f>
        <v>54.847999999999999</v>
      </c>
      <c r="I47">
        <f>MAX(IFERROR(VLOOKUP(B47,'Results_ClaudeOpus4.5Repair'!B:I,8,0),0),IFERROR(VLOOKUP(B47,'Results_GPT5.2LowRepair'!B:I,8,0),0))</f>
        <v>1</v>
      </c>
      <c r="J47">
        <v>0</v>
      </c>
      <c r="K47">
        <v>0</v>
      </c>
      <c r="L47">
        <f t="shared" si="1"/>
        <v>2</v>
      </c>
      <c r="M47">
        <f t="shared" si="2"/>
        <v>3</v>
      </c>
      <c r="N47">
        <f t="shared" si="3"/>
        <v>1</v>
      </c>
      <c r="O47">
        <f t="shared" si="4"/>
        <v>1</v>
      </c>
      <c r="P47">
        <f t="shared" si="5"/>
        <v>277</v>
      </c>
      <c r="Q47">
        <f>VLOOKUP(C47,Locs!A:C,3,0)</f>
        <v>57</v>
      </c>
      <c r="R47">
        <f>VLOOKUP(C47,Locs!A:F,6,0)</f>
        <v>5</v>
      </c>
      <c r="S47">
        <f t="shared" si="6"/>
        <v>0</v>
      </c>
      <c r="T47" t="str">
        <f t="shared" si="7"/>
        <v/>
      </c>
      <c r="U47" t="str">
        <f>IFERROR(VLOOKUP(B47,'Results_ClaudeOpus4.5Repair'!B:E,4,0),"")</f>
        <v/>
      </c>
      <c r="V47">
        <f>IFERROR(VLOOKUP(B47,'Results_GPT5.2LowRepair'!B:E,4,0),"")</f>
        <v>1</v>
      </c>
      <c r="W47" t="str">
        <f>IFERROR(VLOOKUP(LEFT(C47,LEN(C47)-4)&amp;"_"&amp;D47&amp;"_llm.dfy",'Results_ClaudeOpus4.5Repair'!O:P,2,0),"")</f>
        <v/>
      </c>
      <c r="X47">
        <f>IFERROR(VLOOKUP(LEFT(C47,LEN(C47)-4)&amp;"_"&amp;D47&amp;"_llm.dfy",'Results_GPT5.2LowRepair'!O:P,2,0),"")</f>
        <v>277</v>
      </c>
    </row>
    <row r="48" spans="1:24" x14ac:dyDescent="0.45">
      <c r="A48">
        <v>53</v>
      </c>
      <c r="B48" t="str">
        <f t="shared" si="0"/>
        <v>IntersectIntervals.dfy-1</v>
      </c>
      <c r="C48" t="s">
        <v>302</v>
      </c>
      <c r="D48">
        <v>1</v>
      </c>
      <c r="E48">
        <f>MAX(IFERROR(VLOOKUP(B48,'Results_ClaudeOpus4.5Repair'!B:E,4,0),0),IFERROR(VLOOKUP(B48,'Results_GPT5.2LowRepair'!B:E,4,0),0))</f>
        <v>0</v>
      </c>
      <c r="F48">
        <f>MAX(IFERROR(VLOOKUP(B48,'Results_ClaudeOpus4.5Repair'!B:H,5,0),0),IFERROR(VLOOKUP(B48,'Results_GPT5.2LowRepair'!B:H,5,0),0))</f>
        <v>27.4237</v>
      </c>
      <c r="G48">
        <f>MAX(IFERROR(VLOOKUP(B48,'Results_ClaudeOpus4.5Repair'!B:H,6,0),0),IFERROR(VLOOKUP(B48,'Results_GPT5.2LowRepair'!B:H,6,0),0))</f>
        <v>1.7688999999999999</v>
      </c>
      <c r="H48">
        <f>MAX(IFERROR(VLOOKUP(B48,'Results_ClaudeOpus4.5Repair'!B:H,7,0),0),IFERROR(VLOOKUP(B48,'Results_GPT5.2LowRepair'!B:H,7,0),0))</f>
        <v>27.402999999999999</v>
      </c>
      <c r="I48">
        <f>MAX(IFERROR(VLOOKUP(B48,'Results_ClaudeOpus4.5Repair'!B:I,8,0),0),IFERROR(VLOOKUP(B48,'Results_GPT5.2LowRepair'!B:I,8,0),0))</f>
        <v>-1</v>
      </c>
      <c r="J48">
        <v>0</v>
      </c>
      <c r="K48">
        <v>0</v>
      </c>
      <c r="L48">
        <f t="shared" si="1"/>
        <v>2</v>
      </c>
      <c r="M48">
        <f t="shared" si="2"/>
        <v>3</v>
      </c>
      <c r="N48">
        <f t="shared" si="3"/>
        <v>1</v>
      </c>
      <c r="O48">
        <f t="shared" si="4"/>
        <v>1</v>
      </c>
      <c r="P48">
        <f t="shared" si="5"/>
        <v>40</v>
      </c>
      <c r="Q48">
        <f>VLOOKUP(C48,Locs!A:C,3,0)</f>
        <v>40</v>
      </c>
      <c r="R48">
        <f>VLOOKUP(C48,Locs!A:F,6,0)</f>
        <v>0</v>
      </c>
      <c r="S48">
        <f t="shared" si="6"/>
        <v>0</v>
      </c>
      <c r="T48" t="str">
        <f t="shared" si="7"/>
        <v/>
      </c>
      <c r="U48">
        <f>IFERROR(VLOOKUP(B48,'Results_ClaudeOpus4.5Repair'!B:E,4,0),"")</f>
        <v>0</v>
      </c>
      <c r="V48">
        <f>IFERROR(VLOOKUP(B48,'Results_GPT5.2LowRepair'!B:E,4,0),"")</f>
        <v>0</v>
      </c>
      <c r="W48">
        <f>IFERROR(VLOOKUP(LEFT(C48,LEN(C48)-4)&amp;"_"&amp;D48&amp;"_llm.dfy",'Results_ClaudeOpus4.5Repair'!O:P,2,0),"")</f>
        <v>59</v>
      </c>
      <c r="X48">
        <f>IFERROR(VLOOKUP(LEFT(C48,LEN(C48)-4)&amp;"_"&amp;D48&amp;"_llm.dfy",'Results_GPT5.2LowRepair'!O:P,2,0),"")</f>
        <v>40</v>
      </c>
    </row>
    <row r="49" spans="1:24" x14ac:dyDescent="0.45">
      <c r="A49">
        <v>54</v>
      </c>
      <c r="B49" t="str">
        <f t="shared" si="0"/>
        <v>IntersectIntervals.dfy-2</v>
      </c>
      <c r="C49" t="s">
        <v>302</v>
      </c>
      <c r="D49">
        <v>2</v>
      </c>
      <c r="E49">
        <f>MAX(IFERROR(VLOOKUP(B49,'Results_ClaudeOpus4.5Repair'!B:E,4,0),0),IFERROR(VLOOKUP(B49,'Results_GPT5.2LowRepair'!B:E,4,0),0))</f>
        <v>0</v>
      </c>
      <c r="F49">
        <f>MAX(IFERROR(VLOOKUP(B49,'Results_ClaudeOpus4.5Repair'!B:H,5,0),0),IFERROR(VLOOKUP(B49,'Results_GPT5.2LowRepair'!B:H,5,0),0))</f>
        <v>41.817100000000003</v>
      </c>
      <c r="G49">
        <f>MAX(IFERROR(VLOOKUP(B49,'Results_ClaudeOpus4.5Repair'!B:H,6,0),0),IFERROR(VLOOKUP(B49,'Results_GPT5.2LowRepair'!B:H,6,0),0))</f>
        <v>62.110999999999997</v>
      </c>
      <c r="H49">
        <f>MAX(IFERROR(VLOOKUP(B49,'Results_ClaudeOpus4.5Repair'!B:H,7,0),0),IFERROR(VLOOKUP(B49,'Results_GPT5.2LowRepair'!B:H,7,0),0))</f>
        <v>41.815600000000003</v>
      </c>
      <c r="I49">
        <f>MAX(IFERROR(VLOOKUP(B49,'Results_ClaudeOpus4.5Repair'!B:I,8,0),0),IFERROR(VLOOKUP(B49,'Results_GPT5.2LowRepair'!B:I,8,0),0))</f>
        <v>-1</v>
      </c>
      <c r="J49">
        <v>0</v>
      </c>
      <c r="K49">
        <v>0</v>
      </c>
      <c r="L49">
        <f t="shared" si="1"/>
        <v>2</v>
      </c>
      <c r="M49">
        <f t="shared" si="2"/>
        <v>3</v>
      </c>
      <c r="N49">
        <f t="shared" si="3"/>
        <v>1</v>
      </c>
      <c r="O49">
        <f t="shared" si="4"/>
        <v>1</v>
      </c>
      <c r="P49">
        <f t="shared" si="5"/>
        <v>75</v>
      </c>
      <c r="Q49">
        <f>VLOOKUP(C49,Locs!A:C,3,0)</f>
        <v>40</v>
      </c>
      <c r="R49">
        <f>VLOOKUP(C49,Locs!A:F,6,0)</f>
        <v>0</v>
      </c>
      <c r="S49">
        <f t="shared" si="6"/>
        <v>0</v>
      </c>
      <c r="T49" t="str">
        <f t="shared" si="7"/>
        <v/>
      </c>
      <c r="U49">
        <f>IFERROR(VLOOKUP(B49,'Results_ClaudeOpus4.5Repair'!B:E,4,0),"")</f>
        <v>0</v>
      </c>
      <c r="V49">
        <f>IFERROR(VLOOKUP(B49,'Results_GPT5.2LowRepair'!B:E,4,0),"")</f>
        <v>0</v>
      </c>
      <c r="W49">
        <f>IFERROR(VLOOKUP(LEFT(C49,LEN(C49)-4)&amp;"_"&amp;D49&amp;"_llm.dfy",'Results_ClaudeOpus4.5Repair'!O:P,2,0),"")</f>
        <v>75</v>
      </c>
      <c r="X49">
        <f>IFERROR(VLOOKUP(LEFT(C49,LEN(C49)-4)&amp;"_"&amp;D49&amp;"_llm.dfy",'Results_GPT5.2LowRepair'!O:P,2,0),"")</f>
        <v>75</v>
      </c>
    </row>
    <row r="50" spans="1:24" x14ac:dyDescent="0.45">
      <c r="A50">
        <v>55</v>
      </c>
      <c r="B50" t="str">
        <f t="shared" si="0"/>
        <v>IntersectIntervals.dfy-3</v>
      </c>
      <c r="C50" t="s">
        <v>302</v>
      </c>
      <c r="D50">
        <v>3</v>
      </c>
      <c r="E50">
        <f>MAX(IFERROR(VLOOKUP(B50,'Results_ClaudeOpus4.5Repair'!B:E,4,0),0),IFERROR(VLOOKUP(B50,'Results_GPT5.2LowRepair'!B:E,4,0),0))</f>
        <v>1</v>
      </c>
      <c r="F50">
        <f>MAX(IFERROR(VLOOKUP(B50,'Results_ClaudeOpus4.5Repair'!B:H,5,0),0),IFERROR(VLOOKUP(B50,'Results_GPT5.2LowRepair'!B:H,5,0),0))</f>
        <v>42.502200000000002</v>
      </c>
      <c r="G50">
        <f>MAX(IFERROR(VLOOKUP(B50,'Results_ClaudeOpus4.5Repair'!B:H,6,0),0),IFERROR(VLOOKUP(B50,'Results_GPT5.2LowRepair'!B:H,6,0),0))</f>
        <v>1.7547999999999999</v>
      </c>
      <c r="H50">
        <f>MAX(IFERROR(VLOOKUP(B50,'Results_ClaudeOpus4.5Repair'!B:H,7,0),0),IFERROR(VLOOKUP(B50,'Results_GPT5.2LowRepair'!B:H,7,0),0))</f>
        <v>42.500700000000002</v>
      </c>
      <c r="I50">
        <f>MAX(IFERROR(VLOOKUP(B50,'Results_ClaudeOpus4.5Repair'!B:I,8,0),0),IFERROR(VLOOKUP(B50,'Results_GPT5.2LowRepair'!B:I,8,0),0))</f>
        <v>1</v>
      </c>
      <c r="J50">
        <v>0</v>
      </c>
      <c r="K50">
        <v>0</v>
      </c>
      <c r="L50">
        <f t="shared" si="1"/>
        <v>2</v>
      </c>
      <c r="M50">
        <f t="shared" si="2"/>
        <v>3</v>
      </c>
      <c r="N50">
        <f t="shared" si="3"/>
        <v>1</v>
      </c>
      <c r="O50">
        <f t="shared" si="4"/>
        <v>1</v>
      </c>
      <c r="P50">
        <f t="shared" si="5"/>
        <v>78</v>
      </c>
      <c r="Q50">
        <f>VLOOKUP(C50,Locs!A:C,3,0)</f>
        <v>40</v>
      </c>
      <c r="R50">
        <f>VLOOKUP(C50,Locs!A:F,6,0)</f>
        <v>0</v>
      </c>
      <c r="S50">
        <f t="shared" si="6"/>
        <v>1</v>
      </c>
      <c r="T50" t="str">
        <f t="shared" si="7"/>
        <v>Claude</v>
      </c>
      <c r="U50">
        <f>IFERROR(VLOOKUP(B50,'Results_ClaudeOpus4.5Repair'!B:E,4,0),"")</f>
        <v>1</v>
      </c>
      <c r="V50">
        <f>IFERROR(VLOOKUP(B50,'Results_GPT5.2LowRepair'!B:E,4,0),"")</f>
        <v>0</v>
      </c>
      <c r="W50">
        <f>IFERROR(VLOOKUP(LEFT(C50,LEN(C50)-4)&amp;"_"&amp;D50&amp;"_llm.dfy",'Results_ClaudeOpus4.5Repair'!O:P,2,0),"")</f>
        <v>78</v>
      </c>
      <c r="X50">
        <f>IFERROR(VLOOKUP(LEFT(C50,LEN(C50)-4)&amp;"_"&amp;D50&amp;"_llm.dfy",'Results_GPT5.2LowRepair'!O:P,2,0),"")</f>
        <v>105</v>
      </c>
    </row>
    <row r="51" spans="1:24" x14ac:dyDescent="0.45">
      <c r="A51">
        <v>56</v>
      </c>
      <c r="B51" t="str">
        <f t="shared" si="0"/>
        <v>IntersectIntervals.dfy-4</v>
      </c>
      <c r="C51" t="s">
        <v>302</v>
      </c>
      <c r="D51">
        <v>4</v>
      </c>
      <c r="E51">
        <f>MAX(IFERROR(VLOOKUP(B51,'Results_ClaudeOpus4.5Repair'!B:E,4,0),0),IFERROR(VLOOKUP(B51,'Results_GPT5.2LowRepair'!B:E,4,0),0))</f>
        <v>1</v>
      </c>
      <c r="F51">
        <f>MAX(IFERROR(VLOOKUP(B51,'Results_ClaudeOpus4.5Repair'!B:H,5,0),0),IFERROR(VLOOKUP(B51,'Results_GPT5.2LowRepair'!B:H,5,0),0))</f>
        <v>15.2903</v>
      </c>
      <c r="G51">
        <f>MAX(IFERROR(VLOOKUP(B51,'Results_ClaudeOpus4.5Repair'!B:H,6,0),0),IFERROR(VLOOKUP(B51,'Results_GPT5.2LowRepair'!B:H,6,0),0))</f>
        <v>1.7696000000000001</v>
      </c>
      <c r="H51">
        <f>MAX(IFERROR(VLOOKUP(B51,'Results_ClaudeOpus4.5Repair'!B:H,7,0),0),IFERROR(VLOOKUP(B51,'Results_GPT5.2LowRepair'!B:H,7,0),0))</f>
        <v>15.288600000000001</v>
      </c>
      <c r="I51">
        <f>MAX(IFERROR(VLOOKUP(B51,'Results_ClaudeOpus4.5Repair'!B:I,8,0),0),IFERROR(VLOOKUP(B51,'Results_GPT5.2LowRepair'!B:I,8,0),0))</f>
        <v>1</v>
      </c>
      <c r="J51">
        <v>0</v>
      </c>
      <c r="K51">
        <v>0</v>
      </c>
      <c r="L51">
        <f t="shared" si="1"/>
        <v>2</v>
      </c>
      <c r="M51">
        <f t="shared" si="2"/>
        <v>3</v>
      </c>
      <c r="N51">
        <f t="shared" si="3"/>
        <v>1</v>
      </c>
      <c r="O51">
        <f t="shared" si="4"/>
        <v>1</v>
      </c>
      <c r="P51">
        <f t="shared" si="5"/>
        <v>107</v>
      </c>
      <c r="Q51">
        <f>VLOOKUP(C51,Locs!A:C,3,0)</f>
        <v>40</v>
      </c>
      <c r="R51">
        <f>VLOOKUP(C51,Locs!A:F,6,0)</f>
        <v>0</v>
      </c>
      <c r="S51">
        <f t="shared" si="6"/>
        <v>0</v>
      </c>
      <c r="T51" t="str">
        <f t="shared" si="7"/>
        <v/>
      </c>
      <c r="U51" t="str">
        <f>IFERROR(VLOOKUP(B51,'Results_ClaudeOpus4.5Repair'!B:E,4,0),"")</f>
        <v/>
      </c>
      <c r="V51">
        <f>IFERROR(VLOOKUP(B51,'Results_GPT5.2LowRepair'!B:E,4,0),"")</f>
        <v>1</v>
      </c>
      <c r="W51" t="str">
        <f>IFERROR(VLOOKUP(LEFT(C51,LEN(C51)-4)&amp;"_"&amp;D51&amp;"_llm.dfy",'Results_ClaudeOpus4.5Repair'!O:P,2,0),"")</f>
        <v/>
      </c>
      <c r="X51">
        <f>IFERROR(VLOOKUP(LEFT(C51,LEN(C51)-4)&amp;"_"&amp;D51&amp;"_llm.dfy",'Results_GPT5.2LowRepair'!O:P,2,0),"")</f>
        <v>107</v>
      </c>
    </row>
    <row r="52" spans="1:24" x14ac:dyDescent="0.45">
      <c r="A52">
        <v>57</v>
      </c>
      <c r="B52" t="str">
        <f t="shared" si="0"/>
        <v>LinearSearch.dfy-1</v>
      </c>
      <c r="C52" t="s">
        <v>303</v>
      </c>
      <c r="D52">
        <v>1</v>
      </c>
      <c r="E52">
        <f>MAX(IFERROR(VLOOKUP(B52,'Results_ClaudeOpus4.5Repair'!B:E,4,0),0),IFERROR(VLOOKUP(B52,'Results_GPT5.2LowRepair'!B:E,4,0),0))</f>
        <v>0</v>
      </c>
      <c r="F52">
        <f>MAX(IFERROR(VLOOKUP(B52,'Results_ClaudeOpus4.5Repair'!B:H,5,0),0),IFERROR(VLOOKUP(B52,'Results_GPT5.2LowRepair'!B:H,5,0),0))</f>
        <v>12.5571</v>
      </c>
      <c r="G52">
        <f>MAX(IFERROR(VLOOKUP(B52,'Results_ClaudeOpus4.5Repair'!B:H,6,0),0),IFERROR(VLOOKUP(B52,'Results_GPT5.2LowRepair'!B:H,6,0),0))</f>
        <v>0.84789999999999999</v>
      </c>
      <c r="H52">
        <f>MAX(IFERROR(VLOOKUP(B52,'Results_ClaudeOpus4.5Repair'!B:H,7,0),0),IFERROR(VLOOKUP(B52,'Results_GPT5.2LowRepair'!B:H,7,0),0))</f>
        <v>12.540100000000001</v>
      </c>
      <c r="I52">
        <f>MAX(IFERROR(VLOOKUP(B52,'Results_ClaudeOpus4.5Repair'!B:I,8,0),0),IFERROR(VLOOKUP(B52,'Results_GPT5.2LowRepair'!B:I,8,0),0))</f>
        <v>1</v>
      </c>
      <c r="J52">
        <v>0</v>
      </c>
      <c r="K52">
        <v>0</v>
      </c>
      <c r="L52">
        <f t="shared" si="1"/>
        <v>2</v>
      </c>
      <c r="M52">
        <f t="shared" si="2"/>
        <v>2</v>
      </c>
      <c r="N52">
        <f t="shared" si="3"/>
        <v>1</v>
      </c>
      <c r="O52">
        <f t="shared" si="4"/>
        <v>1</v>
      </c>
      <c r="P52">
        <f t="shared" si="5"/>
        <v>24</v>
      </c>
      <c r="Q52">
        <f>VLOOKUP(C52,Locs!A:C,3,0)</f>
        <v>23</v>
      </c>
      <c r="R52">
        <f>VLOOKUP(C52,Locs!A:F,6,0)</f>
        <v>1</v>
      </c>
      <c r="S52">
        <f t="shared" si="6"/>
        <v>0</v>
      </c>
      <c r="T52" t="str">
        <f t="shared" si="7"/>
        <v/>
      </c>
      <c r="U52">
        <f>IFERROR(VLOOKUP(B52,'Results_ClaudeOpus4.5Repair'!B:E,4,0),"")</f>
        <v>0</v>
      </c>
      <c r="V52">
        <f>IFERROR(VLOOKUP(B52,'Results_GPT5.2LowRepair'!B:E,4,0),"")</f>
        <v>0</v>
      </c>
      <c r="W52">
        <f>IFERROR(VLOOKUP(LEFT(C52,LEN(C52)-4)&amp;"_"&amp;D52&amp;"_llm.dfy",'Results_ClaudeOpus4.5Repair'!O:P,2,0),"")</f>
        <v>24</v>
      </c>
      <c r="X52">
        <f>IFERROR(VLOOKUP(LEFT(C52,LEN(C52)-4)&amp;"_"&amp;D52&amp;"_llm.dfy",'Results_GPT5.2LowRepair'!O:P,2,0),"")</f>
        <v>24</v>
      </c>
    </row>
    <row r="53" spans="1:24" x14ac:dyDescent="0.45">
      <c r="A53">
        <v>58</v>
      </c>
      <c r="B53" t="str">
        <f t="shared" si="0"/>
        <v>LinearSearch.dfy-2</v>
      </c>
      <c r="C53" t="s">
        <v>303</v>
      </c>
      <c r="D53">
        <v>2</v>
      </c>
      <c r="E53">
        <f>MAX(IFERROR(VLOOKUP(B53,'Results_ClaudeOpus4.5Repair'!B:E,4,0),0),IFERROR(VLOOKUP(B53,'Results_GPT5.2LowRepair'!B:E,4,0),0))</f>
        <v>1</v>
      </c>
      <c r="F53">
        <f>MAX(IFERROR(VLOOKUP(B53,'Results_ClaudeOpus4.5Repair'!B:H,5,0),0),IFERROR(VLOOKUP(B53,'Results_GPT5.2LowRepair'!B:H,5,0),0))</f>
        <v>17.6221</v>
      </c>
      <c r="G53">
        <f>MAX(IFERROR(VLOOKUP(B53,'Results_ClaudeOpus4.5Repair'!B:H,6,0),0),IFERROR(VLOOKUP(B53,'Results_GPT5.2LowRepair'!B:H,6,0),0))</f>
        <v>0.997</v>
      </c>
      <c r="H53">
        <f>MAX(IFERROR(VLOOKUP(B53,'Results_ClaudeOpus4.5Repair'!B:H,7,0),0),IFERROR(VLOOKUP(B53,'Results_GPT5.2LowRepair'!B:H,7,0),0))</f>
        <v>17.6203</v>
      </c>
      <c r="I53">
        <f>MAX(IFERROR(VLOOKUP(B53,'Results_ClaudeOpus4.5Repair'!B:I,8,0),0),IFERROR(VLOOKUP(B53,'Results_GPT5.2LowRepair'!B:I,8,0),0))</f>
        <v>1</v>
      </c>
      <c r="J53">
        <v>0</v>
      </c>
      <c r="K53">
        <v>0</v>
      </c>
      <c r="L53">
        <f t="shared" si="1"/>
        <v>2</v>
      </c>
      <c r="M53">
        <f t="shared" si="2"/>
        <v>2</v>
      </c>
      <c r="N53">
        <f t="shared" si="3"/>
        <v>1</v>
      </c>
      <c r="O53">
        <f t="shared" si="4"/>
        <v>1</v>
      </c>
      <c r="P53">
        <f t="shared" si="5"/>
        <v>30</v>
      </c>
      <c r="Q53">
        <f>VLOOKUP(C53,Locs!A:C,3,0)</f>
        <v>23</v>
      </c>
      <c r="R53">
        <f>VLOOKUP(C53,Locs!A:F,6,0)</f>
        <v>1</v>
      </c>
      <c r="S53">
        <f t="shared" si="6"/>
        <v>1</v>
      </c>
      <c r="T53" t="str">
        <f t="shared" si="7"/>
        <v>Claude</v>
      </c>
      <c r="U53">
        <f>IFERROR(VLOOKUP(B53,'Results_ClaudeOpus4.5Repair'!B:E,4,0),"")</f>
        <v>1</v>
      </c>
      <c r="V53">
        <f>IFERROR(VLOOKUP(B53,'Results_GPT5.2LowRepair'!B:E,4,0),"")</f>
        <v>0</v>
      </c>
      <c r="W53">
        <f>IFERROR(VLOOKUP(LEFT(C53,LEN(C53)-4)&amp;"_"&amp;D53&amp;"_llm.dfy",'Results_ClaudeOpus4.5Repair'!O:P,2,0),"")</f>
        <v>30</v>
      </c>
      <c r="X53">
        <f>IFERROR(VLOOKUP(LEFT(C53,LEN(C53)-4)&amp;"_"&amp;D53&amp;"_llm.dfy",'Results_GPT5.2LowRepair'!O:P,2,0),"")</f>
        <v>26</v>
      </c>
    </row>
    <row r="54" spans="1:24" x14ac:dyDescent="0.45">
      <c r="A54">
        <v>59</v>
      </c>
      <c r="B54" t="str">
        <f t="shared" si="0"/>
        <v>LinearSearch.dfy-3</v>
      </c>
      <c r="C54" t="s">
        <v>303</v>
      </c>
      <c r="D54">
        <v>3</v>
      </c>
      <c r="E54">
        <f>MAX(IFERROR(VLOOKUP(B54,'Results_ClaudeOpus4.5Repair'!B:E,4,0),0),IFERROR(VLOOKUP(B54,'Results_GPT5.2LowRepair'!B:E,4,0),0))</f>
        <v>0</v>
      </c>
      <c r="F54">
        <f>MAX(IFERROR(VLOOKUP(B54,'Results_ClaudeOpus4.5Repair'!B:H,5,0),0),IFERROR(VLOOKUP(B54,'Results_GPT5.2LowRepair'!B:H,5,0),0))</f>
        <v>34.999499999999998</v>
      </c>
      <c r="G54">
        <f>MAX(IFERROR(VLOOKUP(B54,'Results_ClaudeOpus4.5Repair'!B:H,6,0),0),IFERROR(VLOOKUP(B54,'Results_GPT5.2LowRepair'!B:H,6,0),0))</f>
        <v>0.89839999999999998</v>
      </c>
      <c r="H54">
        <f>MAX(IFERROR(VLOOKUP(B54,'Results_ClaudeOpus4.5Repair'!B:H,7,0),0),IFERROR(VLOOKUP(B54,'Results_GPT5.2LowRepair'!B:H,7,0),0))</f>
        <v>34.997799999999998</v>
      </c>
      <c r="I54">
        <f>MAX(IFERROR(VLOOKUP(B54,'Results_ClaudeOpus4.5Repair'!B:I,8,0),0),IFERROR(VLOOKUP(B54,'Results_GPT5.2LowRepair'!B:I,8,0),0))</f>
        <v>1</v>
      </c>
      <c r="J54">
        <v>0</v>
      </c>
      <c r="K54">
        <v>0</v>
      </c>
      <c r="L54">
        <f t="shared" si="1"/>
        <v>2</v>
      </c>
      <c r="M54">
        <f t="shared" si="2"/>
        <v>2</v>
      </c>
      <c r="N54">
        <f t="shared" si="3"/>
        <v>1</v>
      </c>
      <c r="O54">
        <f t="shared" si="4"/>
        <v>1</v>
      </c>
      <c r="P54">
        <f t="shared" si="5"/>
        <v>28</v>
      </c>
      <c r="Q54">
        <f>VLOOKUP(C54,Locs!A:C,3,0)</f>
        <v>23</v>
      </c>
      <c r="R54">
        <f>VLOOKUP(C54,Locs!A:F,6,0)</f>
        <v>1</v>
      </c>
      <c r="S54">
        <f t="shared" si="6"/>
        <v>0</v>
      </c>
      <c r="T54" t="str">
        <f t="shared" si="7"/>
        <v/>
      </c>
      <c r="U54" t="str">
        <f>IFERROR(VLOOKUP(B54,'Results_ClaudeOpus4.5Repair'!B:E,4,0),"")</f>
        <v/>
      </c>
      <c r="V54">
        <f>IFERROR(VLOOKUP(B54,'Results_GPT5.2LowRepair'!B:E,4,0),"")</f>
        <v>0</v>
      </c>
      <c r="W54" t="str">
        <f>IFERROR(VLOOKUP(LEFT(C54,LEN(C54)-4)&amp;"_"&amp;D54&amp;"_llm.dfy",'Results_ClaudeOpus4.5Repair'!O:P,2,0),"")</f>
        <v/>
      </c>
      <c r="X54">
        <f>IFERROR(VLOOKUP(LEFT(C54,LEN(C54)-4)&amp;"_"&amp;D54&amp;"_llm.dfy",'Results_GPT5.2LowRepair'!O:P,2,0),"")</f>
        <v>28</v>
      </c>
    </row>
    <row r="55" spans="1:24" x14ac:dyDescent="0.45">
      <c r="A55">
        <v>60</v>
      </c>
      <c r="B55" t="str">
        <f t="shared" si="0"/>
        <v>LinearSearch.dfy-4</v>
      </c>
      <c r="C55" t="s">
        <v>303</v>
      </c>
      <c r="D55">
        <v>4</v>
      </c>
      <c r="E55">
        <f>MAX(IFERROR(VLOOKUP(B55,'Results_ClaudeOpus4.5Repair'!B:E,4,0),0),IFERROR(VLOOKUP(B55,'Results_GPT5.2LowRepair'!B:E,4,0),0))</f>
        <v>0</v>
      </c>
      <c r="F55">
        <f>MAX(IFERROR(VLOOKUP(B55,'Results_ClaudeOpus4.5Repair'!B:H,5,0),0),IFERROR(VLOOKUP(B55,'Results_GPT5.2LowRepair'!B:H,5,0),0))</f>
        <v>42.194800000000001</v>
      </c>
      <c r="G55">
        <f>MAX(IFERROR(VLOOKUP(B55,'Results_ClaudeOpus4.5Repair'!B:H,6,0),0),IFERROR(VLOOKUP(B55,'Results_GPT5.2LowRepair'!B:H,6,0),0))</f>
        <v>0.95230000000000004</v>
      </c>
      <c r="H55">
        <f>MAX(IFERROR(VLOOKUP(B55,'Results_ClaudeOpus4.5Repair'!B:H,7,0),0),IFERROR(VLOOKUP(B55,'Results_GPT5.2LowRepair'!B:H,7,0),0))</f>
        <v>42.192700000000002</v>
      </c>
      <c r="I55">
        <f>MAX(IFERROR(VLOOKUP(B55,'Results_ClaudeOpus4.5Repair'!B:I,8,0),0),IFERROR(VLOOKUP(B55,'Results_GPT5.2LowRepair'!B:I,8,0),0))</f>
        <v>0</v>
      </c>
      <c r="J55">
        <v>0</v>
      </c>
      <c r="K55">
        <v>0</v>
      </c>
      <c r="L55">
        <f t="shared" si="1"/>
        <v>2</v>
      </c>
      <c r="M55">
        <f t="shared" si="2"/>
        <v>2</v>
      </c>
      <c r="N55">
        <f t="shared" si="3"/>
        <v>1</v>
      </c>
      <c r="O55">
        <f t="shared" si="4"/>
        <v>1</v>
      </c>
      <c r="P55">
        <f t="shared" si="5"/>
        <v>35</v>
      </c>
      <c r="Q55">
        <f>VLOOKUP(C55,Locs!A:C,3,0)</f>
        <v>23</v>
      </c>
      <c r="R55">
        <f>VLOOKUP(C55,Locs!A:F,6,0)</f>
        <v>1</v>
      </c>
      <c r="S55">
        <f t="shared" si="6"/>
        <v>0</v>
      </c>
      <c r="T55" t="str">
        <f t="shared" si="7"/>
        <v/>
      </c>
      <c r="U55" t="str">
        <f>IFERROR(VLOOKUP(B55,'Results_ClaudeOpus4.5Repair'!B:E,4,0),"")</f>
        <v/>
      </c>
      <c r="V55">
        <f>IFERROR(VLOOKUP(B55,'Results_GPT5.2LowRepair'!B:E,4,0),"")</f>
        <v>0</v>
      </c>
      <c r="W55" t="str">
        <f>IFERROR(VLOOKUP(LEFT(C55,LEN(C55)-4)&amp;"_"&amp;D55&amp;"_llm.dfy",'Results_ClaudeOpus4.5Repair'!O:P,2,0),"")</f>
        <v/>
      </c>
      <c r="X55">
        <f>IFERROR(VLOOKUP(LEFT(C55,LEN(C55)-4)&amp;"_"&amp;D55&amp;"_llm.dfy",'Results_GPT5.2LowRepair'!O:P,2,0),"")</f>
        <v>35</v>
      </c>
    </row>
    <row r="56" spans="1:24" x14ac:dyDescent="0.45">
      <c r="A56">
        <v>61</v>
      </c>
      <c r="B56" t="str">
        <f t="shared" si="0"/>
        <v>LinearSearch.dfy-5</v>
      </c>
      <c r="C56" t="s">
        <v>303</v>
      </c>
      <c r="D56">
        <v>5</v>
      </c>
      <c r="E56">
        <f>MAX(IFERROR(VLOOKUP(B56,'Results_ClaudeOpus4.5Repair'!B:E,4,0),0),IFERROR(VLOOKUP(B56,'Results_GPT5.2LowRepair'!B:E,4,0),0))</f>
        <v>0</v>
      </c>
      <c r="F56">
        <f>MAX(IFERROR(VLOOKUP(B56,'Results_ClaudeOpus4.5Repair'!B:H,5,0),0),IFERROR(VLOOKUP(B56,'Results_GPT5.2LowRepair'!B:H,5,0),0))</f>
        <v>52.908099999999997</v>
      </c>
      <c r="G56">
        <f>MAX(IFERROR(VLOOKUP(B56,'Results_ClaudeOpus4.5Repair'!B:H,6,0),0),IFERROR(VLOOKUP(B56,'Results_GPT5.2LowRepair'!B:H,6,0),0))</f>
        <v>1.7625999999999999</v>
      </c>
      <c r="H56">
        <f>MAX(IFERROR(VLOOKUP(B56,'Results_ClaudeOpus4.5Repair'!B:H,7,0),0),IFERROR(VLOOKUP(B56,'Results_GPT5.2LowRepair'!B:H,7,0),0))</f>
        <v>52.906300000000002</v>
      </c>
      <c r="I56">
        <f>MAX(IFERROR(VLOOKUP(B56,'Results_ClaudeOpus4.5Repair'!B:I,8,0),0),IFERROR(VLOOKUP(B56,'Results_GPT5.2LowRepair'!B:I,8,0),0))</f>
        <v>0</v>
      </c>
      <c r="J56">
        <v>0</v>
      </c>
      <c r="K56">
        <v>0</v>
      </c>
      <c r="L56">
        <f t="shared" si="1"/>
        <v>2</v>
      </c>
      <c r="M56">
        <f t="shared" si="2"/>
        <v>2</v>
      </c>
      <c r="N56">
        <f t="shared" si="3"/>
        <v>1</v>
      </c>
      <c r="O56">
        <f t="shared" si="4"/>
        <v>1</v>
      </c>
      <c r="P56">
        <f t="shared" si="5"/>
        <v>62</v>
      </c>
      <c r="Q56">
        <f>VLOOKUP(C56,Locs!A:C,3,0)</f>
        <v>23</v>
      </c>
      <c r="R56">
        <f>VLOOKUP(C56,Locs!A:F,6,0)</f>
        <v>1</v>
      </c>
      <c r="S56">
        <f t="shared" si="6"/>
        <v>0</v>
      </c>
      <c r="T56" t="str">
        <f t="shared" si="7"/>
        <v/>
      </c>
      <c r="U56" t="str">
        <f>IFERROR(VLOOKUP(B56,'Results_ClaudeOpus4.5Repair'!B:E,4,0),"")</f>
        <v/>
      </c>
      <c r="V56">
        <f>IFERROR(VLOOKUP(B56,'Results_GPT5.2LowRepair'!B:E,4,0),"")</f>
        <v>0</v>
      </c>
      <c r="W56" t="str">
        <f>IFERROR(VLOOKUP(LEFT(C56,LEN(C56)-4)&amp;"_"&amp;D56&amp;"_llm.dfy",'Results_ClaudeOpus4.5Repair'!O:P,2,0),"")</f>
        <v/>
      </c>
      <c r="X56">
        <f>IFERROR(VLOOKUP(LEFT(C56,LEN(C56)-4)&amp;"_"&amp;D56&amp;"_llm.dfy",'Results_GPT5.2LowRepair'!O:P,2,0),"")</f>
        <v>62</v>
      </c>
    </row>
    <row r="57" spans="1:24" x14ac:dyDescent="0.45">
      <c r="A57">
        <v>62</v>
      </c>
      <c r="B57" t="str">
        <f t="shared" si="0"/>
        <v>LinearSearch.dfy-6</v>
      </c>
      <c r="C57" t="s">
        <v>303</v>
      </c>
      <c r="D57">
        <v>6</v>
      </c>
      <c r="E57">
        <f>MAX(IFERROR(VLOOKUP(B57,'Results_ClaudeOpus4.5Repair'!B:E,4,0),0),IFERROR(VLOOKUP(B57,'Results_GPT5.2LowRepair'!B:E,4,0),0))</f>
        <v>0</v>
      </c>
      <c r="F57">
        <f>MAX(IFERROR(VLOOKUP(B57,'Results_ClaudeOpus4.5Repair'!B:H,5,0),0),IFERROR(VLOOKUP(B57,'Results_GPT5.2LowRepair'!B:H,5,0),0))</f>
        <v>35.312600000000003</v>
      </c>
      <c r="G57">
        <f>MAX(IFERROR(VLOOKUP(B57,'Results_ClaudeOpus4.5Repair'!B:H,6,0),0),IFERROR(VLOOKUP(B57,'Results_GPT5.2LowRepair'!B:H,6,0),0))</f>
        <v>1.7624</v>
      </c>
      <c r="H57">
        <f>MAX(IFERROR(VLOOKUP(B57,'Results_ClaudeOpus4.5Repair'!B:H,7,0),0),IFERROR(VLOOKUP(B57,'Results_GPT5.2LowRepair'!B:H,7,0),0))</f>
        <v>35.310499999999998</v>
      </c>
      <c r="I57">
        <f>MAX(IFERROR(VLOOKUP(B57,'Results_ClaudeOpus4.5Repair'!B:I,8,0),0),IFERROR(VLOOKUP(B57,'Results_GPT5.2LowRepair'!B:I,8,0),0))</f>
        <v>0</v>
      </c>
      <c r="J57">
        <v>0</v>
      </c>
      <c r="K57">
        <v>0</v>
      </c>
      <c r="L57">
        <f t="shared" si="1"/>
        <v>2</v>
      </c>
      <c r="M57">
        <f t="shared" si="2"/>
        <v>2</v>
      </c>
      <c r="N57">
        <f t="shared" si="3"/>
        <v>1</v>
      </c>
      <c r="O57">
        <f t="shared" si="4"/>
        <v>1</v>
      </c>
      <c r="P57">
        <f t="shared" si="5"/>
        <v>67</v>
      </c>
      <c r="Q57">
        <f>VLOOKUP(C57,Locs!A:C,3,0)</f>
        <v>23</v>
      </c>
      <c r="R57">
        <f>VLOOKUP(C57,Locs!A:F,6,0)</f>
        <v>1</v>
      </c>
      <c r="S57">
        <f t="shared" si="6"/>
        <v>0</v>
      </c>
      <c r="T57" t="str">
        <f t="shared" si="7"/>
        <v/>
      </c>
      <c r="U57" t="str">
        <f>IFERROR(VLOOKUP(B57,'Results_ClaudeOpus4.5Repair'!B:E,4,0),"")</f>
        <v/>
      </c>
      <c r="V57">
        <f>IFERROR(VLOOKUP(B57,'Results_GPT5.2LowRepair'!B:E,4,0),"")</f>
        <v>0</v>
      </c>
      <c r="W57" t="str">
        <f>IFERROR(VLOOKUP(LEFT(C57,LEN(C57)-4)&amp;"_"&amp;D57&amp;"_llm.dfy",'Results_ClaudeOpus4.5Repair'!O:P,2,0),"")</f>
        <v/>
      </c>
      <c r="X57">
        <f>IFERROR(VLOOKUP(LEFT(C57,LEN(C57)-4)&amp;"_"&amp;D57&amp;"_llm.dfy",'Results_GPT5.2LowRepair'!O:P,2,0),"")</f>
        <v>67</v>
      </c>
    </row>
    <row r="58" spans="1:24" x14ac:dyDescent="0.45">
      <c r="A58">
        <v>63</v>
      </c>
      <c r="B58" t="str">
        <f t="shared" si="0"/>
        <v>LinearSearch.dfy-7</v>
      </c>
      <c r="C58" t="s">
        <v>303</v>
      </c>
      <c r="D58">
        <v>7</v>
      </c>
      <c r="E58">
        <f>MAX(IFERROR(VLOOKUP(B58,'Results_ClaudeOpus4.5Repair'!B:E,4,0),0),IFERROR(VLOOKUP(B58,'Results_GPT5.2LowRepair'!B:E,4,0),0))</f>
        <v>0</v>
      </c>
      <c r="F58">
        <f>MAX(IFERROR(VLOOKUP(B58,'Results_ClaudeOpus4.5Repair'!B:H,5,0),0),IFERROR(VLOOKUP(B58,'Results_GPT5.2LowRepair'!B:H,5,0),0))</f>
        <v>27.712900000000001</v>
      </c>
      <c r="G58">
        <f>MAX(IFERROR(VLOOKUP(B58,'Results_ClaudeOpus4.5Repair'!B:H,6,0),0),IFERROR(VLOOKUP(B58,'Results_GPT5.2LowRepair'!B:H,6,0),0))</f>
        <v>1.7659</v>
      </c>
      <c r="H58">
        <f>MAX(IFERROR(VLOOKUP(B58,'Results_ClaudeOpus4.5Repair'!B:H,7,0),0),IFERROR(VLOOKUP(B58,'Results_GPT5.2LowRepair'!B:H,7,0),0))</f>
        <v>27.710899999999999</v>
      </c>
      <c r="I58">
        <f>MAX(IFERROR(VLOOKUP(B58,'Results_ClaudeOpus4.5Repair'!B:I,8,0),0),IFERROR(VLOOKUP(B58,'Results_GPT5.2LowRepair'!B:I,8,0),0))</f>
        <v>0</v>
      </c>
      <c r="J58">
        <v>0</v>
      </c>
      <c r="K58">
        <v>0</v>
      </c>
      <c r="L58">
        <f t="shared" si="1"/>
        <v>2</v>
      </c>
      <c r="M58">
        <f t="shared" si="2"/>
        <v>2</v>
      </c>
      <c r="N58">
        <f t="shared" si="3"/>
        <v>1</v>
      </c>
      <c r="O58">
        <f t="shared" si="4"/>
        <v>1</v>
      </c>
      <c r="P58">
        <f t="shared" si="5"/>
        <v>71</v>
      </c>
      <c r="Q58">
        <f>VLOOKUP(C58,Locs!A:C,3,0)</f>
        <v>23</v>
      </c>
      <c r="R58">
        <f>VLOOKUP(C58,Locs!A:F,6,0)</f>
        <v>1</v>
      </c>
      <c r="S58">
        <f t="shared" si="6"/>
        <v>0</v>
      </c>
      <c r="T58" t="str">
        <f t="shared" si="7"/>
        <v/>
      </c>
      <c r="U58" t="str">
        <f>IFERROR(VLOOKUP(B58,'Results_ClaudeOpus4.5Repair'!B:E,4,0),"")</f>
        <v/>
      </c>
      <c r="V58">
        <f>IFERROR(VLOOKUP(B58,'Results_GPT5.2LowRepair'!B:E,4,0),"")</f>
        <v>0</v>
      </c>
      <c r="W58" t="str">
        <f>IFERROR(VLOOKUP(LEFT(C58,LEN(C58)-4)&amp;"_"&amp;D58&amp;"_llm.dfy",'Results_ClaudeOpus4.5Repair'!O:P,2,0),"")</f>
        <v/>
      </c>
      <c r="X58">
        <f>IFERROR(VLOOKUP(LEFT(C58,LEN(C58)-4)&amp;"_"&amp;D58&amp;"_llm.dfy",'Results_GPT5.2LowRepair'!O:P,2,0),"")</f>
        <v>71</v>
      </c>
    </row>
    <row r="59" spans="1:24" x14ac:dyDescent="0.45">
      <c r="A59">
        <v>64</v>
      </c>
      <c r="B59" t="str">
        <f t="shared" si="0"/>
        <v>LinearSearch.dfy-8</v>
      </c>
      <c r="C59" t="s">
        <v>303</v>
      </c>
      <c r="D59">
        <v>8</v>
      </c>
      <c r="E59">
        <f>MAX(IFERROR(VLOOKUP(B59,'Results_ClaudeOpus4.5Repair'!B:E,4,0),0),IFERROR(VLOOKUP(B59,'Results_GPT5.2LowRepair'!B:E,4,0),0))</f>
        <v>1</v>
      </c>
      <c r="F59">
        <f>MAX(IFERROR(VLOOKUP(B59,'Results_ClaudeOpus4.5Repair'!B:H,5,0),0),IFERROR(VLOOKUP(B59,'Results_GPT5.2LowRepair'!B:H,5,0),0))</f>
        <v>46.9983</v>
      </c>
      <c r="G59">
        <f>MAX(IFERROR(VLOOKUP(B59,'Results_ClaudeOpus4.5Repair'!B:H,6,0),0),IFERROR(VLOOKUP(B59,'Results_GPT5.2LowRepair'!B:H,6,0),0))</f>
        <v>1.7221</v>
      </c>
      <c r="H59">
        <f>MAX(IFERROR(VLOOKUP(B59,'Results_ClaudeOpus4.5Repair'!B:H,7,0),0),IFERROR(VLOOKUP(B59,'Results_GPT5.2LowRepair'!B:H,7,0),0))</f>
        <v>46.996699999999997</v>
      </c>
      <c r="I59">
        <f>MAX(IFERROR(VLOOKUP(B59,'Results_ClaudeOpus4.5Repair'!B:I,8,0),0),IFERROR(VLOOKUP(B59,'Results_GPT5.2LowRepair'!B:I,8,0),0))</f>
        <v>1</v>
      </c>
      <c r="J59">
        <v>0</v>
      </c>
      <c r="K59">
        <v>0</v>
      </c>
      <c r="L59">
        <f t="shared" si="1"/>
        <v>2</v>
      </c>
      <c r="M59">
        <f t="shared" si="2"/>
        <v>2</v>
      </c>
      <c r="N59">
        <f t="shared" si="3"/>
        <v>1</v>
      </c>
      <c r="O59">
        <f t="shared" si="4"/>
        <v>1</v>
      </c>
      <c r="P59">
        <f t="shared" si="5"/>
        <v>75</v>
      </c>
      <c r="Q59">
        <f>VLOOKUP(C59,Locs!A:C,3,0)</f>
        <v>23</v>
      </c>
      <c r="R59">
        <f>VLOOKUP(C59,Locs!A:F,6,0)</f>
        <v>1</v>
      </c>
      <c r="S59">
        <f t="shared" si="6"/>
        <v>0</v>
      </c>
      <c r="T59" t="str">
        <f t="shared" si="7"/>
        <v/>
      </c>
      <c r="U59" t="str">
        <f>IFERROR(VLOOKUP(B59,'Results_ClaudeOpus4.5Repair'!B:E,4,0),"")</f>
        <v/>
      </c>
      <c r="V59">
        <f>IFERROR(VLOOKUP(B59,'Results_GPT5.2LowRepair'!B:E,4,0),"")</f>
        <v>1</v>
      </c>
      <c r="W59" t="str">
        <f>IFERROR(VLOOKUP(LEFT(C59,LEN(C59)-4)&amp;"_"&amp;D59&amp;"_llm.dfy",'Results_ClaudeOpus4.5Repair'!O:P,2,0),"")</f>
        <v/>
      </c>
      <c r="X59">
        <f>IFERROR(VLOOKUP(LEFT(C59,LEN(C59)-4)&amp;"_"&amp;D59&amp;"_llm.dfy",'Results_GPT5.2LowRepair'!O:P,2,0),"")</f>
        <v>75</v>
      </c>
    </row>
    <row r="60" spans="1:24" x14ac:dyDescent="0.45">
      <c r="A60">
        <v>65</v>
      </c>
      <c r="B60" t="str">
        <f t="shared" ref="B60:B102" si="8">C60&amp;"-"&amp;D60</f>
        <v>LongestPrefix.dfy-1</v>
      </c>
      <c r="C60" t="s">
        <v>7</v>
      </c>
      <c r="D60">
        <v>1</v>
      </c>
      <c r="E60">
        <f>MAX(IFERROR(VLOOKUP(B60,'Results_ClaudeOpus4.5Repair'!B:E,4,0),0),IFERROR(VLOOKUP(B60,'Results_GPT5.2LowRepair'!B:E,4,0),0))</f>
        <v>0</v>
      </c>
      <c r="F60">
        <f>MAX(IFERROR(VLOOKUP(B60,'Results_ClaudeOpus4.5Repair'!B:H,5,0),0),IFERROR(VLOOKUP(B60,'Results_GPT5.2LowRepair'!B:H,5,0),0))</f>
        <v>4.7949000000000002</v>
      </c>
      <c r="G60">
        <f>MAX(IFERROR(VLOOKUP(B60,'Results_ClaudeOpus4.5Repair'!B:H,6,0),0),IFERROR(VLOOKUP(B60,'Results_GPT5.2LowRepair'!B:H,6,0),0))</f>
        <v>0.86450000000000005</v>
      </c>
      <c r="H60">
        <f>MAX(IFERROR(VLOOKUP(B60,'Results_ClaudeOpus4.5Repair'!B:H,7,0),0),IFERROR(VLOOKUP(B60,'Results_GPT5.2LowRepair'!B:H,7,0),0))</f>
        <v>4.7746000000000004</v>
      </c>
      <c r="I60">
        <f>MAX(IFERROR(VLOOKUP(B60,'Results_ClaudeOpus4.5Repair'!B:I,8,0),0),IFERROR(VLOOKUP(B60,'Results_GPT5.2LowRepair'!B:I,8,0),0))</f>
        <v>1</v>
      </c>
      <c r="J60">
        <v>1</v>
      </c>
      <c r="K60">
        <v>1</v>
      </c>
      <c r="L60">
        <f t="shared" si="1"/>
        <v>1</v>
      </c>
      <c r="M60">
        <f t="shared" si="2"/>
        <v>2</v>
      </c>
      <c r="N60">
        <f t="shared" si="3"/>
        <v>0.66666666666666663</v>
      </c>
      <c r="O60">
        <f t="shared" si="4"/>
        <v>1</v>
      </c>
      <c r="P60">
        <f t="shared" si="5"/>
        <v>21</v>
      </c>
      <c r="Q60">
        <f>VLOOKUP(C60,Locs!A:C,3,0)</f>
        <v>20</v>
      </c>
      <c r="R60">
        <f>VLOOKUP(C60,Locs!A:F,6,0)</f>
        <v>1</v>
      </c>
      <c r="S60">
        <f t="shared" si="6"/>
        <v>0</v>
      </c>
      <c r="T60" t="str">
        <f t="shared" si="7"/>
        <v/>
      </c>
      <c r="U60">
        <f>IFERROR(VLOOKUP(B60,'Results_ClaudeOpus4.5Repair'!B:E,4,0),"")</f>
        <v>0</v>
      </c>
      <c r="V60">
        <f>IFERROR(VLOOKUP(B60,'Results_GPT5.2LowRepair'!B:E,4,0),"")</f>
        <v>0</v>
      </c>
      <c r="W60">
        <f>IFERROR(VLOOKUP(LEFT(C60,LEN(C60)-4)&amp;"_"&amp;D60&amp;"_llm.dfy",'Results_ClaudeOpus4.5Repair'!O:P,2,0),"")</f>
        <v>19</v>
      </c>
      <c r="X60">
        <f>IFERROR(VLOOKUP(LEFT(C60,LEN(C60)-4)&amp;"_"&amp;D60&amp;"_llm.dfy",'Results_GPT5.2LowRepair'!O:P,2,0),"")</f>
        <v>21</v>
      </c>
    </row>
    <row r="61" spans="1:24" x14ac:dyDescent="0.45">
      <c r="A61">
        <v>66</v>
      </c>
      <c r="B61" t="str">
        <f t="shared" si="8"/>
        <v>LongestPrefix.dfy-2</v>
      </c>
      <c r="C61" t="s">
        <v>7</v>
      </c>
      <c r="D61">
        <v>2</v>
      </c>
      <c r="E61">
        <f>MAX(IFERROR(VLOOKUP(B61,'Results_ClaudeOpus4.5Repair'!B:E,4,0),0),IFERROR(VLOOKUP(B61,'Results_GPT5.2LowRepair'!B:E,4,0),0))</f>
        <v>1</v>
      </c>
      <c r="F61">
        <f>MAX(IFERROR(VLOOKUP(B61,'Results_ClaudeOpus4.5Repair'!B:H,5,0),0),IFERROR(VLOOKUP(B61,'Results_GPT5.2LowRepair'!B:H,5,0),0))</f>
        <v>38.312600000000003</v>
      </c>
      <c r="G61">
        <f>MAX(IFERROR(VLOOKUP(B61,'Results_ClaudeOpus4.5Repair'!B:H,6,0),0),IFERROR(VLOOKUP(B61,'Results_GPT5.2LowRepair'!B:H,6,0),0))</f>
        <v>0.87980000000000003</v>
      </c>
      <c r="H61">
        <f>MAX(IFERROR(VLOOKUP(B61,'Results_ClaudeOpus4.5Repair'!B:H,7,0),0),IFERROR(VLOOKUP(B61,'Results_GPT5.2LowRepair'!B:H,7,0),0))</f>
        <v>38.310899999999997</v>
      </c>
      <c r="I61">
        <f>MAX(IFERROR(VLOOKUP(B61,'Results_ClaudeOpus4.5Repair'!B:I,8,0),0),IFERROR(VLOOKUP(B61,'Results_GPT5.2LowRepair'!B:I,8,0),0))</f>
        <v>1</v>
      </c>
      <c r="J61">
        <v>1</v>
      </c>
      <c r="K61">
        <v>1</v>
      </c>
      <c r="L61">
        <f t="shared" si="1"/>
        <v>1</v>
      </c>
      <c r="M61">
        <f t="shared" si="2"/>
        <v>2</v>
      </c>
      <c r="N61">
        <f t="shared" si="3"/>
        <v>0.66666666666666663</v>
      </c>
      <c r="O61">
        <f t="shared" si="4"/>
        <v>1</v>
      </c>
      <c r="P61">
        <f t="shared" si="5"/>
        <v>26</v>
      </c>
      <c r="Q61">
        <f>VLOOKUP(C61,Locs!A:C,3,0)</f>
        <v>20</v>
      </c>
      <c r="R61">
        <f>VLOOKUP(C61,Locs!A:F,6,0)</f>
        <v>1</v>
      </c>
      <c r="S61">
        <f t="shared" si="6"/>
        <v>1</v>
      </c>
      <c r="T61" t="str">
        <f t="shared" si="7"/>
        <v>Claude</v>
      </c>
      <c r="U61">
        <f>IFERROR(VLOOKUP(B61,'Results_ClaudeOpus4.5Repair'!B:E,4,0),"")</f>
        <v>1</v>
      </c>
      <c r="V61">
        <f>IFERROR(VLOOKUP(B61,'Results_GPT5.2LowRepair'!B:E,4,0),"")</f>
        <v>1</v>
      </c>
      <c r="W61">
        <f>IFERROR(VLOOKUP(LEFT(C61,LEN(C61)-4)&amp;"_"&amp;D61&amp;"_llm.dfy",'Results_ClaudeOpus4.5Repair'!O:P,2,0),"")</f>
        <v>26</v>
      </c>
      <c r="X61">
        <f>IFERROR(VLOOKUP(LEFT(C61,LEN(C61)-4)&amp;"_"&amp;D61&amp;"_llm.dfy",'Results_GPT5.2LowRepair'!O:P,2,0),"")</f>
        <v>44</v>
      </c>
    </row>
    <row r="62" spans="1:24" x14ac:dyDescent="0.45">
      <c r="A62">
        <v>67</v>
      </c>
      <c r="B62" t="str">
        <f t="shared" si="8"/>
        <v>MakeBuckets.dfy-1</v>
      </c>
      <c r="C62" t="s">
        <v>8</v>
      </c>
      <c r="D62">
        <v>1</v>
      </c>
      <c r="E62">
        <f>MAX(IFERROR(VLOOKUP(B62,'Results_ClaudeOpus4.5Repair'!B:E,4,0),0),IFERROR(VLOOKUP(B62,'Results_GPT5.2LowRepair'!B:E,4,0),0))</f>
        <v>0</v>
      </c>
      <c r="F62">
        <f>MAX(IFERROR(VLOOKUP(B62,'Results_ClaudeOpus4.5Repair'!B:H,5,0),0),IFERROR(VLOOKUP(B62,'Results_GPT5.2LowRepair'!B:H,5,0),0))</f>
        <v>47.298299999999998</v>
      </c>
      <c r="G62">
        <f>MAX(IFERROR(VLOOKUP(B62,'Results_ClaudeOpus4.5Repair'!B:H,6,0),0),IFERROR(VLOOKUP(B62,'Results_GPT5.2LowRepair'!B:H,6,0),0))</f>
        <v>1.7966</v>
      </c>
      <c r="H62">
        <f>MAX(IFERROR(VLOOKUP(B62,'Results_ClaudeOpus4.5Repair'!B:H,7,0),0),IFERROR(VLOOKUP(B62,'Results_GPT5.2LowRepair'!B:H,7,0),0))</f>
        <v>47.275799999999997</v>
      </c>
      <c r="I62">
        <f>MAX(IFERROR(VLOOKUP(B62,'Results_ClaudeOpus4.5Repair'!B:I,8,0),0),IFERROR(VLOOKUP(B62,'Results_GPT5.2LowRepair'!B:I,8,0),0))</f>
        <v>1</v>
      </c>
      <c r="J62">
        <v>1</v>
      </c>
      <c r="K62">
        <v>1</v>
      </c>
      <c r="L62">
        <f t="shared" si="1"/>
        <v>1</v>
      </c>
      <c r="M62">
        <f t="shared" si="2"/>
        <v>5</v>
      </c>
      <c r="N62">
        <f t="shared" si="3"/>
        <v>0.66666666666666663</v>
      </c>
      <c r="O62">
        <f t="shared" si="4"/>
        <v>1</v>
      </c>
      <c r="P62">
        <f t="shared" si="5"/>
        <v>63</v>
      </c>
      <c r="Q62">
        <f>VLOOKUP(C62,Locs!A:C,3,0)</f>
        <v>45</v>
      </c>
      <c r="R62">
        <f>VLOOKUP(C62,Locs!A:F,6,0)</f>
        <v>4</v>
      </c>
      <c r="S62">
        <f t="shared" si="6"/>
        <v>0</v>
      </c>
      <c r="T62" t="str">
        <f t="shared" si="7"/>
        <v/>
      </c>
      <c r="U62">
        <f>IFERROR(VLOOKUP(B62,'Results_ClaudeOpus4.5Repair'!B:E,4,0),"")</f>
        <v>0</v>
      </c>
      <c r="V62">
        <f>IFERROR(VLOOKUP(B62,'Results_GPT5.2LowRepair'!B:E,4,0),"")</f>
        <v>-1</v>
      </c>
      <c r="W62">
        <f>IFERROR(VLOOKUP(LEFT(C62,LEN(C62)-4)&amp;"_"&amp;D62&amp;"_llm.dfy",'Results_ClaudeOpus4.5Repair'!O:P,2,0),"")</f>
        <v>70</v>
      </c>
      <c r="X62">
        <f>IFERROR(VLOOKUP(LEFT(C62,LEN(C62)-4)&amp;"_"&amp;D62&amp;"_llm.dfy",'Results_GPT5.2LowRepair'!O:P,2,0),"")</f>
        <v>63</v>
      </c>
    </row>
    <row r="63" spans="1:24" x14ac:dyDescent="0.45">
      <c r="A63">
        <v>68</v>
      </c>
      <c r="B63" t="str">
        <f t="shared" si="8"/>
        <v>MakeBuckets.dfy-2</v>
      </c>
      <c r="C63" t="s">
        <v>8</v>
      </c>
      <c r="D63">
        <v>2</v>
      </c>
      <c r="E63">
        <f>MAX(IFERROR(VLOOKUP(B63,'Results_ClaudeOpus4.5Repair'!B:E,4,0),0),IFERROR(VLOOKUP(B63,'Results_GPT5.2LowRepair'!B:E,4,0),0))</f>
        <v>0</v>
      </c>
      <c r="F63">
        <f>MAX(IFERROR(VLOOKUP(B63,'Results_ClaudeOpus4.5Repair'!B:H,5,0),0),IFERROR(VLOOKUP(B63,'Results_GPT5.2LowRepair'!B:H,5,0),0))</f>
        <v>21.5228</v>
      </c>
      <c r="G63">
        <f>MAX(IFERROR(VLOOKUP(B63,'Results_ClaudeOpus4.5Repair'!B:H,6,0),0),IFERROR(VLOOKUP(B63,'Results_GPT5.2LowRepair'!B:H,6,0),0))</f>
        <v>2.3740999999999999</v>
      </c>
      <c r="H63">
        <f>MAX(IFERROR(VLOOKUP(B63,'Results_ClaudeOpus4.5Repair'!B:H,7,0),0),IFERROR(VLOOKUP(B63,'Results_GPT5.2LowRepair'!B:H,7,0),0))</f>
        <v>21.520800000000001</v>
      </c>
      <c r="I63">
        <f>MAX(IFERROR(VLOOKUP(B63,'Results_ClaudeOpus4.5Repair'!B:I,8,0),0),IFERROR(VLOOKUP(B63,'Results_GPT5.2LowRepair'!B:I,8,0),0))</f>
        <v>1</v>
      </c>
      <c r="J63">
        <v>0</v>
      </c>
      <c r="K63">
        <v>0</v>
      </c>
      <c r="L63">
        <f t="shared" si="1"/>
        <v>1</v>
      </c>
      <c r="M63">
        <f t="shared" si="2"/>
        <v>5</v>
      </c>
      <c r="N63">
        <f t="shared" si="3"/>
        <v>0.66666666666666663</v>
      </c>
      <c r="O63">
        <f t="shared" si="4"/>
        <v>1</v>
      </c>
      <c r="P63">
        <f t="shared" si="5"/>
        <v>78</v>
      </c>
      <c r="Q63">
        <f>VLOOKUP(C63,Locs!A:C,3,0)</f>
        <v>45</v>
      </c>
      <c r="R63">
        <f>VLOOKUP(C63,Locs!A:F,6,0)</f>
        <v>4</v>
      </c>
      <c r="S63">
        <f t="shared" si="6"/>
        <v>0</v>
      </c>
      <c r="T63" t="str">
        <f t="shared" si="7"/>
        <v/>
      </c>
      <c r="U63">
        <f>IFERROR(VLOOKUP(B63,'Results_ClaudeOpus4.5Repair'!B:E,4,0),"")</f>
        <v>0</v>
      </c>
      <c r="V63">
        <f>IFERROR(VLOOKUP(B63,'Results_GPT5.2LowRepair'!B:E,4,0),"")</f>
        <v>0</v>
      </c>
      <c r="W63">
        <f>IFERROR(VLOOKUP(LEFT(C63,LEN(C63)-4)&amp;"_"&amp;D63&amp;"_llm.dfy",'Results_ClaudeOpus4.5Repair'!O:P,2,0),"")</f>
        <v>76</v>
      </c>
      <c r="X63">
        <f>IFERROR(VLOOKUP(LEFT(C63,LEN(C63)-4)&amp;"_"&amp;D63&amp;"_llm.dfy",'Results_GPT5.2LowRepair'!O:P,2,0),"")</f>
        <v>78</v>
      </c>
    </row>
    <row r="64" spans="1:24" x14ac:dyDescent="0.45">
      <c r="A64">
        <v>69</v>
      </c>
      <c r="B64" t="str">
        <f t="shared" si="8"/>
        <v>MakeBuckets.dfy-3</v>
      </c>
      <c r="C64" t="s">
        <v>8</v>
      </c>
      <c r="D64">
        <v>3</v>
      </c>
      <c r="E64">
        <f>MAX(IFERROR(VLOOKUP(B64,'Results_ClaudeOpus4.5Repair'!B:E,4,0),0),IFERROR(VLOOKUP(B64,'Results_GPT5.2LowRepair'!B:E,4,0),0))</f>
        <v>0</v>
      </c>
      <c r="F64">
        <f>MAX(IFERROR(VLOOKUP(B64,'Results_ClaudeOpus4.5Repair'!B:H,5,0),0),IFERROR(VLOOKUP(B64,'Results_GPT5.2LowRepair'!B:H,5,0),0))</f>
        <v>24.410499999999999</v>
      </c>
      <c r="G64">
        <f>MAX(IFERROR(VLOOKUP(B64,'Results_ClaudeOpus4.5Repair'!B:H,6,0),0),IFERROR(VLOOKUP(B64,'Results_GPT5.2LowRepair'!B:H,6,0),0))</f>
        <v>1.7825</v>
      </c>
      <c r="H64">
        <f>MAX(IFERROR(VLOOKUP(B64,'Results_ClaudeOpus4.5Repair'!B:H,7,0),0),IFERROR(VLOOKUP(B64,'Results_GPT5.2LowRepair'!B:H,7,0),0))</f>
        <v>24.4086</v>
      </c>
      <c r="I64">
        <f>MAX(IFERROR(VLOOKUP(B64,'Results_ClaudeOpus4.5Repair'!B:I,8,0),0),IFERROR(VLOOKUP(B64,'Results_GPT5.2LowRepair'!B:I,8,0),0))</f>
        <v>-1</v>
      </c>
      <c r="J64">
        <v>0</v>
      </c>
      <c r="K64">
        <v>0</v>
      </c>
      <c r="L64">
        <f t="shared" si="1"/>
        <v>1</v>
      </c>
      <c r="M64">
        <f t="shared" si="2"/>
        <v>5</v>
      </c>
      <c r="N64">
        <f t="shared" si="3"/>
        <v>0.66666666666666663</v>
      </c>
      <c r="O64">
        <f t="shared" si="4"/>
        <v>1</v>
      </c>
      <c r="P64">
        <f t="shared" si="5"/>
        <v>89</v>
      </c>
      <c r="Q64">
        <f>VLOOKUP(C64,Locs!A:C,3,0)</f>
        <v>45</v>
      </c>
      <c r="R64">
        <f>VLOOKUP(C64,Locs!A:F,6,0)</f>
        <v>4</v>
      </c>
      <c r="S64">
        <f t="shared" si="6"/>
        <v>0</v>
      </c>
      <c r="T64" t="str">
        <f t="shared" si="7"/>
        <v/>
      </c>
      <c r="U64">
        <f>IFERROR(VLOOKUP(B64,'Results_ClaudeOpus4.5Repair'!B:E,4,0),"")</f>
        <v>0</v>
      </c>
      <c r="V64">
        <f>IFERROR(VLOOKUP(B64,'Results_GPT5.2LowRepair'!B:E,4,0),"")</f>
        <v>0</v>
      </c>
      <c r="W64">
        <f>IFERROR(VLOOKUP(LEFT(C64,LEN(C64)-4)&amp;"_"&amp;D64&amp;"_llm.dfy",'Results_ClaudeOpus4.5Repair'!O:P,2,0),"")</f>
        <v>164</v>
      </c>
      <c r="X64">
        <f>IFERROR(VLOOKUP(LEFT(C64,LEN(C64)-4)&amp;"_"&amp;D64&amp;"_llm.dfy",'Results_GPT5.2LowRepair'!O:P,2,0),"")</f>
        <v>89</v>
      </c>
    </row>
    <row r="65" spans="1:24" x14ac:dyDescent="0.45">
      <c r="A65">
        <v>70</v>
      </c>
      <c r="B65" t="str">
        <f t="shared" si="8"/>
        <v>MakeBuckets.dfy-4</v>
      </c>
      <c r="C65" t="s">
        <v>8</v>
      </c>
      <c r="D65">
        <v>4</v>
      </c>
      <c r="E65">
        <f>MAX(IFERROR(VLOOKUP(B65,'Results_ClaudeOpus4.5Repair'!B:E,4,0),0),IFERROR(VLOOKUP(B65,'Results_GPT5.2LowRepair'!B:E,4,0),0))</f>
        <v>0</v>
      </c>
      <c r="F65">
        <f>MAX(IFERROR(VLOOKUP(B65,'Results_ClaudeOpus4.5Repair'!B:H,5,0),0),IFERROR(VLOOKUP(B65,'Results_GPT5.2LowRepair'!B:H,5,0),0))</f>
        <v>27.747499999999999</v>
      </c>
      <c r="G65">
        <f>MAX(IFERROR(VLOOKUP(B65,'Results_ClaudeOpus4.5Repair'!B:H,6,0),0),IFERROR(VLOOKUP(B65,'Results_GPT5.2LowRepair'!B:H,6,0),0))</f>
        <v>6.3623000000000003</v>
      </c>
      <c r="H65">
        <f>MAX(IFERROR(VLOOKUP(B65,'Results_ClaudeOpus4.5Repair'!B:H,7,0),0),IFERROR(VLOOKUP(B65,'Results_GPT5.2LowRepair'!B:H,7,0),0))</f>
        <v>27.745699999999999</v>
      </c>
      <c r="I65">
        <f>MAX(IFERROR(VLOOKUP(B65,'Results_ClaudeOpus4.5Repair'!B:I,8,0),0),IFERROR(VLOOKUP(B65,'Results_GPT5.2LowRepair'!B:I,8,0),0))</f>
        <v>1</v>
      </c>
      <c r="J65">
        <v>0</v>
      </c>
      <c r="K65">
        <v>0</v>
      </c>
      <c r="L65">
        <f t="shared" si="1"/>
        <v>1</v>
      </c>
      <c r="M65">
        <f t="shared" si="2"/>
        <v>5</v>
      </c>
      <c r="N65">
        <f t="shared" si="3"/>
        <v>0.66666666666666663</v>
      </c>
      <c r="O65">
        <f t="shared" si="4"/>
        <v>1</v>
      </c>
      <c r="P65">
        <f t="shared" si="5"/>
        <v>126</v>
      </c>
      <c r="Q65">
        <f>VLOOKUP(C65,Locs!A:C,3,0)</f>
        <v>45</v>
      </c>
      <c r="R65">
        <f>VLOOKUP(C65,Locs!A:F,6,0)</f>
        <v>4</v>
      </c>
      <c r="S65">
        <f t="shared" si="6"/>
        <v>0</v>
      </c>
      <c r="T65" t="str">
        <f t="shared" si="7"/>
        <v/>
      </c>
      <c r="U65">
        <f>IFERROR(VLOOKUP(B65,'Results_ClaudeOpus4.5Repair'!B:E,4,0),"")</f>
        <v>0</v>
      </c>
      <c r="V65">
        <f>IFERROR(VLOOKUP(B65,'Results_GPT5.2LowRepair'!B:E,4,0),"")</f>
        <v>0</v>
      </c>
      <c r="W65">
        <f>IFERROR(VLOOKUP(LEFT(C65,LEN(C65)-4)&amp;"_"&amp;D65&amp;"_llm.dfy",'Results_ClaudeOpus4.5Repair'!O:P,2,0),"")</f>
        <v>79</v>
      </c>
      <c r="X65">
        <f>IFERROR(VLOOKUP(LEFT(C65,LEN(C65)-4)&amp;"_"&amp;D65&amp;"_llm.dfy",'Results_GPT5.2LowRepair'!O:P,2,0),"")</f>
        <v>126</v>
      </c>
    </row>
    <row r="66" spans="1:24" x14ac:dyDescent="0.45">
      <c r="A66">
        <v>71</v>
      </c>
      <c r="B66" t="str">
        <f t="shared" si="8"/>
        <v>MakeBuckets.dfy-5</v>
      </c>
      <c r="C66" t="s">
        <v>8</v>
      </c>
      <c r="D66">
        <v>5</v>
      </c>
      <c r="E66">
        <f>MAX(IFERROR(VLOOKUP(B66,'Results_ClaudeOpus4.5Repair'!B:E,4,0),0),IFERROR(VLOOKUP(B66,'Results_GPT5.2LowRepair'!B:E,4,0),0))</f>
        <v>1</v>
      </c>
      <c r="F66">
        <f>MAX(IFERROR(VLOOKUP(B66,'Results_ClaudeOpus4.5Repair'!B:H,5,0),0),IFERROR(VLOOKUP(B66,'Results_GPT5.2LowRepair'!B:H,5,0),0))</f>
        <v>23.844899999999999</v>
      </c>
      <c r="G66">
        <f>MAX(IFERROR(VLOOKUP(B66,'Results_ClaudeOpus4.5Repair'!B:H,6,0),0),IFERROR(VLOOKUP(B66,'Results_GPT5.2LowRepair'!B:H,6,0),0))</f>
        <v>2.1118999999999999</v>
      </c>
      <c r="H66">
        <f>MAX(IFERROR(VLOOKUP(B66,'Results_ClaudeOpus4.5Repair'!B:H,7,0),0),IFERROR(VLOOKUP(B66,'Results_GPT5.2LowRepair'!B:H,7,0),0))</f>
        <v>23.8431</v>
      </c>
      <c r="I66">
        <f>MAX(IFERROR(VLOOKUP(B66,'Results_ClaudeOpus4.5Repair'!B:I,8,0),0),IFERROR(VLOOKUP(B66,'Results_GPT5.2LowRepair'!B:I,8,0),0))</f>
        <v>1</v>
      </c>
      <c r="J66">
        <v>0</v>
      </c>
      <c r="K66">
        <v>0</v>
      </c>
      <c r="L66">
        <f t="shared" ref="L66:L129" si="9">COUNTIFS(C:C,C66,E:E,1)</f>
        <v>1</v>
      </c>
      <c r="M66">
        <f t="shared" ref="M66:M129" si="10">_xlfn.MINIFS(D:D,C:C,C66,E:E,1)</f>
        <v>5</v>
      </c>
      <c r="N66">
        <f t="shared" ref="N66:N120" si="11">CHOOSE(L66+1,0,2/3,1,1)</f>
        <v>0.66666666666666663</v>
      </c>
      <c r="O66">
        <f t="shared" ref="O66:O120" si="12">IF(L66&gt;0,1,0)</f>
        <v>1</v>
      </c>
      <c r="P66">
        <f t="shared" si="5"/>
        <v>153</v>
      </c>
      <c r="Q66">
        <f>VLOOKUP(C66,Locs!A:C,3,0)</f>
        <v>45</v>
      </c>
      <c r="R66">
        <f>VLOOKUP(C66,Locs!A:F,6,0)</f>
        <v>4</v>
      </c>
      <c r="S66">
        <f t="shared" ref="S66:S120" si="13">IF(M66=D66,1,0)</f>
        <v>1</v>
      </c>
      <c r="T66" t="str">
        <f t="shared" ref="T66:T120" si="14">IF(S66=0,"",IF(AND(U66=1,V66=1),IF(W66&lt;=X66,"Claude","GPT"),IF(U66=1,"Claude","GPT")))</f>
        <v>GPT</v>
      </c>
      <c r="U66">
        <f>IFERROR(VLOOKUP(B66,'Results_ClaudeOpus4.5Repair'!B:E,4,0),"")</f>
        <v>0</v>
      </c>
      <c r="V66">
        <f>IFERROR(VLOOKUP(B66,'Results_GPT5.2LowRepair'!B:E,4,0),"")</f>
        <v>1</v>
      </c>
      <c r="W66">
        <f>IFERROR(VLOOKUP(LEFT(C66,LEN(C66)-4)&amp;"_"&amp;D66&amp;"_llm.dfy",'Results_ClaudeOpus4.5Repair'!O:P,2,0),"")</f>
        <v>84</v>
      </c>
      <c r="X66">
        <f>IFERROR(VLOOKUP(LEFT(C66,LEN(C66)-4)&amp;"_"&amp;D66&amp;"_llm.dfy",'Results_GPT5.2LowRepair'!O:P,2,0),"")</f>
        <v>153</v>
      </c>
    </row>
    <row r="67" spans="1:24" x14ac:dyDescent="0.45">
      <c r="A67">
        <v>72</v>
      </c>
      <c r="B67" t="str">
        <f t="shared" si="8"/>
        <v>MakeBuckets.dfy-6</v>
      </c>
      <c r="C67" t="s">
        <v>8</v>
      </c>
      <c r="D67">
        <v>6</v>
      </c>
      <c r="E67">
        <f>MAX(IFERROR(VLOOKUP(B67,'Results_ClaudeOpus4.5Repair'!B:E,4,0),0),IFERROR(VLOOKUP(B67,'Results_GPT5.2LowRepair'!B:E,4,0),0))</f>
        <v>0</v>
      </c>
      <c r="F67">
        <f>MAX(IFERROR(VLOOKUP(B67,'Results_ClaudeOpus4.5Repair'!B:H,5,0),0),IFERROR(VLOOKUP(B67,'Results_GPT5.2LowRepair'!B:H,5,0),0))</f>
        <v>15.0915</v>
      </c>
      <c r="G67">
        <f>MAX(IFERROR(VLOOKUP(B67,'Results_ClaudeOpus4.5Repair'!B:H,6,0),0),IFERROR(VLOOKUP(B67,'Results_GPT5.2LowRepair'!B:H,6,0),0))</f>
        <v>1.8557999999999999</v>
      </c>
      <c r="H67">
        <f>MAX(IFERROR(VLOOKUP(B67,'Results_ClaudeOpus4.5Repair'!B:H,7,0),0),IFERROR(VLOOKUP(B67,'Results_GPT5.2LowRepair'!B:H,7,0),0))</f>
        <v>15.089600000000001</v>
      </c>
      <c r="I67">
        <f>MAX(IFERROR(VLOOKUP(B67,'Results_ClaudeOpus4.5Repair'!B:I,8,0),0),IFERROR(VLOOKUP(B67,'Results_GPT5.2LowRepair'!B:I,8,0),0))</f>
        <v>1</v>
      </c>
      <c r="J67">
        <v>0</v>
      </c>
      <c r="K67">
        <v>0</v>
      </c>
      <c r="L67">
        <f t="shared" si="9"/>
        <v>1</v>
      </c>
      <c r="M67">
        <f t="shared" si="10"/>
        <v>5</v>
      </c>
      <c r="N67">
        <f t="shared" si="11"/>
        <v>0.66666666666666663</v>
      </c>
      <c r="O67">
        <f t="shared" si="12"/>
        <v>1</v>
      </c>
      <c r="P67" t="str">
        <f t="shared" ref="P67:P130" si="15">IF(T67="Claude",W67,X67)</f>
        <v/>
      </c>
      <c r="Q67">
        <f>VLOOKUP(C67,Locs!A:C,3,0)</f>
        <v>45</v>
      </c>
      <c r="R67">
        <f>VLOOKUP(C67,Locs!A:F,6,0)</f>
        <v>4</v>
      </c>
      <c r="S67">
        <f t="shared" si="13"/>
        <v>0</v>
      </c>
      <c r="T67" t="str">
        <f t="shared" si="14"/>
        <v/>
      </c>
      <c r="U67">
        <f>IFERROR(VLOOKUP(B67,'Results_ClaudeOpus4.5Repair'!B:E,4,0),"")</f>
        <v>0</v>
      </c>
      <c r="V67" t="str">
        <f>IFERROR(VLOOKUP(B67,'Results_GPT5.2LowRepair'!B:E,4,0),"")</f>
        <v/>
      </c>
      <c r="W67">
        <f>IFERROR(VLOOKUP(LEFT(C67,LEN(C67)-4)&amp;"_"&amp;D67&amp;"_llm.dfy",'Results_ClaudeOpus4.5Repair'!O:P,2,0),"")</f>
        <v>84</v>
      </c>
      <c r="X67" t="str">
        <f>IFERROR(VLOOKUP(LEFT(C67,LEN(C67)-4)&amp;"_"&amp;D67&amp;"_llm.dfy",'Results_GPT5.2LowRepair'!O:P,2,0),"")</f>
        <v/>
      </c>
    </row>
    <row r="68" spans="1:24" x14ac:dyDescent="0.45">
      <c r="A68">
        <v>73</v>
      </c>
      <c r="B68" t="str">
        <f t="shared" si="8"/>
        <v>MakeBuckets.dfy-7</v>
      </c>
      <c r="C68" t="s">
        <v>8</v>
      </c>
      <c r="D68">
        <v>7</v>
      </c>
      <c r="E68">
        <f>MAX(IFERROR(VLOOKUP(B68,'Results_ClaudeOpus4.5Repair'!B:E,4,0),0),IFERROR(VLOOKUP(B68,'Results_GPT5.2LowRepair'!B:E,4,0),0))</f>
        <v>0</v>
      </c>
      <c r="F68">
        <f>MAX(IFERROR(VLOOKUP(B68,'Results_ClaudeOpus4.5Repair'!B:H,5,0),0),IFERROR(VLOOKUP(B68,'Results_GPT5.2LowRepair'!B:H,5,0),0))</f>
        <v>22.4116</v>
      </c>
      <c r="G68">
        <f>MAX(IFERROR(VLOOKUP(B68,'Results_ClaudeOpus4.5Repair'!B:H,6,0),0),IFERROR(VLOOKUP(B68,'Results_GPT5.2LowRepair'!B:H,6,0),0))</f>
        <v>2.2097000000000002</v>
      </c>
      <c r="H68">
        <f>MAX(IFERROR(VLOOKUP(B68,'Results_ClaudeOpus4.5Repair'!B:H,7,0),0),IFERROR(VLOOKUP(B68,'Results_GPT5.2LowRepair'!B:H,7,0),0))</f>
        <v>22.4102</v>
      </c>
      <c r="I68">
        <f>MAX(IFERROR(VLOOKUP(B68,'Results_ClaudeOpus4.5Repair'!B:I,8,0),0),IFERROR(VLOOKUP(B68,'Results_GPT5.2LowRepair'!B:I,8,0),0))</f>
        <v>1</v>
      </c>
      <c r="J68">
        <v>1</v>
      </c>
      <c r="K68">
        <v>1</v>
      </c>
      <c r="L68">
        <f t="shared" si="9"/>
        <v>1</v>
      </c>
      <c r="M68">
        <f t="shared" si="10"/>
        <v>5</v>
      </c>
      <c r="N68">
        <f t="shared" si="11"/>
        <v>0.66666666666666663</v>
      </c>
      <c r="O68">
        <f t="shared" si="12"/>
        <v>1</v>
      </c>
      <c r="P68" t="str">
        <f t="shared" si="15"/>
        <v/>
      </c>
      <c r="Q68">
        <f>VLOOKUP(C68,Locs!A:C,3,0)</f>
        <v>45</v>
      </c>
      <c r="R68">
        <f>VLOOKUP(C68,Locs!A:F,6,0)</f>
        <v>4</v>
      </c>
      <c r="S68">
        <f t="shared" si="13"/>
        <v>0</v>
      </c>
      <c r="T68" t="str">
        <f t="shared" si="14"/>
        <v/>
      </c>
      <c r="U68">
        <f>IFERROR(VLOOKUP(B68,'Results_ClaudeOpus4.5Repair'!B:E,4,0),"")</f>
        <v>0</v>
      </c>
      <c r="V68" t="str">
        <f>IFERROR(VLOOKUP(B68,'Results_GPT5.2LowRepair'!B:E,4,0),"")</f>
        <v/>
      </c>
      <c r="W68">
        <f>IFERROR(VLOOKUP(LEFT(C68,LEN(C68)-4)&amp;"_"&amp;D68&amp;"_llm.dfy",'Results_ClaudeOpus4.5Repair'!O:P,2,0),"")</f>
        <v>84</v>
      </c>
      <c r="X68" t="str">
        <f>IFERROR(VLOOKUP(LEFT(C68,LEN(C68)-4)&amp;"_"&amp;D68&amp;"_llm.dfy",'Results_GPT5.2LowRepair'!O:P,2,0),"")</f>
        <v/>
      </c>
    </row>
    <row r="69" spans="1:24" x14ac:dyDescent="0.45">
      <c r="A69">
        <v>74</v>
      </c>
      <c r="B69" t="str">
        <f t="shared" si="8"/>
        <v>MakeBuckets.dfy-8</v>
      </c>
      <c r="C69" t="s">
        <v>8</v>
      </c>
      <c r="D69">
        <v>8</v>
      </c>
      <c r="E69">
        <f>MAX(IFERROR(VLOOKUP(B69,'Results_ClaudeOpus4.5Repair'!B:E,4,0),0),IFERROR(VLOOKUP(B69,'Results_GPT5.2LowRepair'!B:E,4,0),0))</f>
        <v>0</v>
      </c>
      <c r="F69">
        <f>MAX(IFERROR(VLOOKUP(B69,'Results_ClaudeOpus4.5Repair'!B:H,5,0),0),IFERROR(VLOOKUP(B69,'Results_GPT5.2LowRepair'!B:H,5,0),0))</f>
        <v>25.445499999999999</v>
      </c>
      <c r="G69">
        <f>MAX(IFERROR(VLOOKUP(B69,'Results_ClaudeOpus4.5Repair'!B:H,6,0),0),IFERROR(VLOOKUP(B69,'Results_GPT5.2LowRepair'!B:H,6,0),0))</f>
        <v>2.2440000000000002</v>
      </c>
      <c r="H69">
        <f>MAX(IFERROR(VLOOKUP(B69,'Results_ClaudeOpus4.5Repair'!B:H,7,0),0),IFERROR(VLOOKUP(B69,'Results_GPT5.2LowRepair'!B:H,7,0),0))</f>
        <v>25.4438</v>
      </c>
      <c r="I69">
        <f>MAX(IFERROR(VLOOKUP(B69,'Results_ClaudeOpus4.5Repair'!B:I,8,0),0),IFERROR(VLOOKUP(B69,'Results_GPT5.2LowRepair'!B:I,8,0),0))</f>
        <v>1</v>
      </c>
      <c r="J69">
        <v>1</v>
      </c>
      <c r="K69">
        <v>1</v>
      </c>
      <c r="L69">
        <f t="shared" si="9"/>
        <v>1</v>
      </c>
      <c r="M69">
        <f t="shared" si="10"/>
        <v>5</v>
      </c>
      <c r="N69">
        <f t="shared" si="11"/>
        <v>0.66666666666666663</v>
      </c>
      <c r="O69">
        <f t="shared" si="12"/>
        <v>1</v>
      </c>
      <c r="P69" t="str">
        <f t="shared" si="15"/>
        <v/>
      </c>
      <c r="Q69">
        <f>VLOOKUP(C69,Locs!A:C,3,0)</f>
        <v>45</v>
      </c>
      <c r="R69">
        <f>VLOOKUP(C69,Locs!A:F,6,0)</f>
        <v>4</v>
      </c>
      <c r="S69">
        <f t="shared" si="13"/>
        <v>0</v>
      </c>
      <c r="T69" t="str">
        <f t="shared" si="14"/>
        <v/>
      </c>
      <c r="U69">
        <f>IFERROR(VLOOKUP(B69,'Results_ClaudeOpus4.5Repair'!B:E,4,0),"")</f>
        <v>0</v>
      </c>
      <c r="V69" t="str">
        <f>IFERROR(VLOOKUP(B69,'Results_GPT5.2LowRepair'!B:E,4,0),"")</f>
        <v/>
      </c>
      <c r="W69">
        <f>IFERROR(VLOOKUP(LEFT(C69,LEN(C69)-4)&amp;"_"&amp;D69&amp;"_llm.dfy",'Results_ClaudeOpus4.5Repair'!O:P,2,0),"")</f>
        <v>83</v>
      </c>
      <c r="X69" t="str">
        <f>IFERROR(VLOOKUP(LEFT(C69,LEN(C69)-4)&amp;"_"&amp;D69&amp;"_llm.dfy",'Results_GPT5.2LowRepair'!O:P,2,0),"")</f>
        <v/>
      </c>
    </row>
    <row r="70" spans="1:24" x14ac:dyDescent="0.45">
      <c r="A70">
        <v>75</v>
      </c>
      <c r="B70" t="str">
        <f t="shared" si="8"/>
        <v>MakeBuckets.dfy-9</v>
      </c>
      <c r="C70" t="s">
        <v>8</v>
      </c>
      <c r="D70">
        <v>9</v>
      </c>
      <c r="E70">
        <f>MAX(IFERROR(VLOOKUP(B70,'Results_ClaudeOpus4.5Repair'!B:E,4,0),0),IFERROR(VLOOKUP(B70,'Results_GPT5.2LowRepair'!B:E,4,0),0))</f>
        <v>0</v>
      </c>
      <c r="F70">
        <f>MAX(IFERROR(VLOOKUP(B70,'Results_ClaudeOpus4.5Repair'!B:H,5,0),0),IFERROR(VLOOKUP(B70,'Results_GPT5.2LowRepair'!B:H,5,0),0))</f>
        <v>15.3734</v>
      </c>
      <c r="G70">
        <f>MAX(IFERROR(VLOOKUP(B70,'Results_ClaudeOpus4.5Repair'!B:H,6,0),0),IFERROR(VLOOKUP(B70,'Results_GPT5.2LowRepair'!B:H,6,0),0))</f>
        <v>1.8795999999999999</v>
      </c>
      <c r="H70">
        <f>MAX(IFERROR(VLOOKUP(B70,'Results_ClaudeOpus4.5Repair'!B:H,7,0),0),IFERROR(VLOOKUP(B70,'Results_GPT5.2LowRepair'!B:H,7,0),0))</f>
        <v>15.3719</v>
      </c>
      <c r="I70">
        <f>MAX(IFERROR(VLOOKUP(B70,'Results_ClaudeOpus4.5Repair'!B:I,8,0),0),IFERROR(VLOOKUP(B70,'Results_GPT5.2LowRepair'!B:I,8,0),0))</f>
        <v>1</v>
      </c>
      <c r="J70">
        <v>1</v>
      </c>
      <c r="K70">
        <v>1</v>
      </c>
      <c r="L70">
        <f t="shared" si="9"/>
        <v>1</v>
      </c>
      <c r="M70">
        <f t="shared" si="10"/>
        <v>5</v>
      </c>
      <c r="N70">
        <f t="shared" si="11"/>
        <v>0.66666666666666663</v>
      </c>
      <c r="O70">
        <f t="shared" si="12"/>
        <v>1</v>
      </c>
      <c r="P70" t="str">
        <f t="shared" si="15"/>
        <v/>
      </c>
      <c r="Q70">
        <f>VLOOKUP(C70,Locs!A:C,3,0)</f>
        <v>45</v>
      </c>
      <c r="R70">
        <f>VLOOKUP(C70,Locs!A:F,6,0)</f>
        <v>4</v>
      </c>
      <c r="S70">
        <f t="shared" si="13"/>
        <v>0</v>
      </c>
      <c r="T70" t="str">
        <f t="shared" si="14"/>
        <v/>
      </c>
      <c r="U70">
        <f>IFERROR(VLOOKUP(B70,'Results_ClaudeOpus4.5Repair'!B:E,4,0),"")</f>
        <v>0</v>
      </c>
      <c r="V70" t="str">
        <f>IFERROR(VLOOKUP(B70,'Results_GPT5.2LowRepair'!B:E,4,0),"")</f>
        <v/>
      </c>
      <c r="W70">
        <f>IFERROR(VLOOKUP(LEFT(C70,LEN(C70)-4)&amp;"_"&amp;D70&amp;"_llm.dfy",'Results_ClaudeOpus4.5Repair'!O:P,2,0),"")</f>
        <v>81</v>
      </c>
      <c r="X70" t="str">
        <f>IFERROR(VLOOKUP(LEFT(C70,LEN(C70)-4)&amp;"_"&amp;D70&amp;"_llm.dfy",'Results_GPT5.2LowRepair'!O:P,2,0),"")</f>
        <v/>
      </c>
    </row>
    <row r="71" spans="1:24" x14ac:dyDescent="0.45">
      <c r="A71">
        <v>76</v>
      </c>
      <c r="B71" t="str">
        <f t="shared" si="8"/>
        <v>MakeBuckets.dfy-10</v>
      </c>
      <c r="C71" t="s">
        <v>8</v>
      </c>
      <c r="D71">
        <v>10</v>
      </c>
      <c r="E71">
        <f>MAX(IFERROR(VLOOKUP(B71,'Results_ClaudeOpus4.5Repair'!B:E,4,0),0),IFERROR(VLOOKUP(B71,'Results_GPT5.2LowRepair'!B:E,4,0),0))</f>
        <v>0</v>
      </c>
      <c r="F71">
        <f>MAX(IFERROR(VLOOKUP(B71,'Results_ClaudeOpus4.5Repair'!B:H,5,0),0),IFERROR(VLOOKUP(B71,'Results_GPT5.2LowRepair'!B:H,5,0),0))</f>
        <v>25.139800000000001</v>
      </c>
      <c r="G71">
        <f>MAX(IFERROR(VLOOKUP(B71,'Results_ClaudeOpus4.5Repair'!B:H,6,0),0),IFERROR(VLOOKUP(B71,'Results_GPT5.2LowRepair'!B:H,6,0),0))</f>
        <v>1.9226000000000001</v>
      </c>
      <c r="H71">
        <f>MAX(IFERROR(VLOOKUP(B71,'Results_ClaudeOpus4.5Repair'!B:H,7,0),0),IFERROR(VLOOKUP(B71,'Results_GPT5.2LowRepair'!B:H,7,0),0))</f>
        <v>25.138100000000001</v>
      </c>
      <c r="I71">
        <f>MAX(IFERROR(VLOOKUP(B71,'Results_ClaudeOpus4.5Repair'!B:I,8,0),0),IFERROR(VLOOKUP(B71,'Results_GPT5.2LowRepair'!B:I,8,0),0))</f>
        <v>1</v>
      </c>
      <c r="J71">
        <v>1</v>
      </c>
      <c r="K71">
        <v>1</v>
      </c>
      <c r="L71">
        <f t="shared" si="9"/>
        <v>1</v>
      </c>
      <c r="M71">
        <f t="shared" si="10"/>
        <v>5</v>
      </c>
      <c r="N71">
        <f t="shared" si="11"/>
        <v>0.66666666666666663</v>
      </c>
      <c r="O71">
        <f t="shared" si="12"/>
        <v>1</v>
      </c>
      <c r="P71" t="str">
        <f t="shared" si="15"/>
        <v/>
      </c>
      <c r="Q71">
        <f>VLOOKUP(C71,Locs!A:C,3,0)</f>
        <v>45</v>
      </c>
      <c r="R71">
        <f>VLOOKUP(C71,Locs!A:F,6,0)</f>
        <v>4</v>
      </c>
      <c r="S71">
        <f t="shared" si="13"/>
        <v>0</v>
      </c>
      <c r="T71" t="str">
        <f t="shared" si="14"/>
        <v/>
      </c>
      <c r="U71">
        <f>IFERROR(VLOOKUP(B71,'Results_ClaudeOpus4.5Repair'!B:E,4,0),"")</f>
        <v>0</v>
      </c>
      <c r="V71" t="str">
        <f>IFERROR(VLOOKUP(B71,'Results_GPT5.2LowRepair'!B:E,4,0),"")</f>
        <v/>
      </c>
      <c r="W71">
        <f>IFERROR(VLOOKUP(LEFT(C71,LEN(C71)-4)&amp;"_"&amp;D71&amp;"_llm.dfy",'Results_ClaudeOpus4.5Repair'!O:P,2,0),"")</f>
        <v>83</v>
      </c>
      <c r="X71" t="str">
        <f>IFERROR(VLOOKUP(LEFT(C71,LEN(C71)-4)&amp;"_"&amp;D71&amp;"_llm.dfy",'Results_GPT5.2LowRepair'!O:P,2,0),"")</f>
        <v/>
      </c>
    </row>
    <row r="72" spans="1:24" x14ac:dyDescent="0.45">
      <c r="A72">
        <v>78</v>
      </c>
      <c r="B72" t="str">
        <f t="shared" si="8"/>
        <v>MaxDistEqual.dfy-1</v>
      </c>
      <c r="C72" t="s">
        <v>304</v>
      </c>
      <c r="D72">
        <v>1</v>
      </c>
      <c r="E72">
        <f>MAX(IFERROR(VLOOKUP(B72,'Results_ClaudeOpus4.5Repair'!B:E,4,0),0),IFERROR(VLOOKUP(B72,'Results_GPT5.2LowRepair'!B:E,4,0),0))</f>
        <v>0</v>
      </c>
      <c r="F72">
        <f>MAX(IFERROR(VLOOKUP(B72,'Results_ClaudeOpus4.5Repair'!B:H,5,0),0),IFERROR(VLOOKUP(B72,'Results_GPT5.2LowRepair'!B:H,5,0),0))</f>
        <v>22.356999999999999</v>
      </c>
      <c r="G72">
        <f>MAX(IFERROR(VLOOKUP(B72,'Results_ClaudeOpus4.5Repair'!B:H,6,0),0),IFERROR(VLOOKUP(B72,'Results_GPT5.2LowRepair'!B:H,6,0),0))</f>
        <v>1.8249</v>
      </c>
      <c r="H72">
        <f>MAX(IFERROR(VLOOKUP(B72,'Results_ClaudeOpus4.5Repair'!B:H,7,0),0),IFERROR(VLOOKUP(B72,'Results_GPT5.2LowRepair'!B:H,7,0),0))</f>
        <v>22.337</v>
      </c>
      <c r="I72">
        <f>MAX(IFERROR(VLOOKUP(B72,'Results_ClaudeOpus4.5Repair'!B:I,8,0),0),IFERROR(VLOOKUP(B72,'Results_GPT5.2LowRepair'!B:I,8,0),0))</f>
        <v>0</v>
      </c>
      <c r="J72">
        <v>0</v>
      </c>
      <c r="K72">
        <v>0</v>
      </c>
      <c r="L72">
        <f t="shared" si="9"/>
        <v>1</v>
      </c>
      <c r="M72">
        <f t="shared" si="10"/>
        <v>4</v>
      </c>
      <c r="N72">
        <f t="shared" si="11"/>
        <v>0.66666666666666663</v>
      </c>
      <c r="O72">
        <f t="shared" si="12"/>
        <v>1</v>
      </c>
      <c r="P72">
        <f t="shared" si="15"/>
        <v>50</v>
      </c>
      <c r="Q72">
        <f>VLOOKUP(C72,Locs!A:C,3,0)</f>
        <v>39</v>
      </c>
      <c r="R72">
        <f>VLOOKUP(C72,Locs!A:F,6,0)</f>
        <v>2</v>
      </c>
      <c r="S72">
        <f t="shared" si="13"/>
        <v>0</v>
      </c>
      <c r="T72" t="str">
        <f t="shared" si="14"/>
        <v/>
      </c>
      <c r="U72">
        <f>IFERROR(VLOOKUP(B72,'Results_ClaudeOpus4.5Repair'!B:E,4,0),"")</f>
        <v>0</v>
      </c>
      <c r="V72">
        <f>IFERROR(VLOOKUP(B72,'Results_GPT5.2LowRepair'!B:E,4,0),"")</f>
        <v>0</v>
      </c>
      <c r="W72">
        <f>IFERROR(VLOOKUP(LEFT(C72,LEN(C72)-4)&amp;"_"&amp;D72&amp;"_llm.dfy",'Results_ClaudeOpus4.5Repair'!O:P,2,0),"")</f>
        <v>87</v>
      </c>
      <c r="X72">
        <f>IFERROR(VLOOKUP(LEFT(C72,LEN(C72)-4)&amp;"_"&amp;D72&amp;"_llm.dfy",'Results_GPT5.2LowRepair'!O:P,2,0),"")</f>
        <v>50</v>
      </c>
    </row>
    <row r="73" spans="1:24" x14ac:dyDescent="0.45">
      <c r="A73">
        <v>79</v>
      </c>
      <c r="B73" t="str">
        <f t="shared" si="8"/>
        <v>MaxDistEqual.dfy-2</v>
      </c>
      <c r="C73" t="s">
        <v>304</v>
      </c>
      <c r="D73">
        <v>2</v>
      </c>
      <c r="E73">
        <f>MAX(IFERROR(VLOOKUP(B73,'Results_ClaudeOpus4.5Repair'!B:E,4,0),0),IFERROR(VLOOKUP(B73,'Results_GPT5.2LowRepair'!B:E,4,0),0))</f>
        <v>0</v>
      </c>
      <c r="F73">
        <f>MAX(IFERROR(VLOOKUP(B73,'Results_ClaudeOpus4.5Repair'!B:H,5,0),0),IFERROR(VLOOKUP(B73,'Results_GPT5.2LowRepair'!B:H,5,0),0))</f>
        <v>53.237200000000001</v>
      </c>
      <c r="G73">
        <f>MAX(IFERROR(VLOOKUP(B73,'Results_ClaudeOpus4.5Repair'!B:H,6,0),0),IFERROR(VLOOKUP(B73,'Results_GPT5.2LowRepair'!B:H,6,0),0))</f>
        <v>2.3374000000000001</v>
      </c>
      <c r="H73">
        <f>MAX(IFERROR(VLOOKUP(B73,'Results_ClaudeOpus4.5Repair'!B:H,7,0),0),IFERROR(VLOOKUP(B73,'Results_GPT5.2LowRepair'!B:H,7,0),0))</f>
        <v>53.235399999999998</v>
      </c>
      <c r="I73">
        <f>MAX(IFERROR(VLOOKUP(B73,'Results_ClaudeOpus4.5Repair'!B:I,8,0),0),IFERROR(VLOOKUP(B73,'Results_GPT5.2LowRepair'!B:I,8,0),0))</f>
        <v>0</v>
      </c>
      <c r="J73">
        <v>0</v>
      </c>
      <c r="K73">
        <v>0</v>
      </c>
      <c r="L73">
        <f t="shared" si="9"/>
        <v>1</v>
      </c>
      <c r="M73">
        <f t="shared" si="10"/>
        <v>4</v>
      </c>
      <c r="N73">
        <f t="shared" si="11"/>
        <v>0.66666666666666663</v>
      </c>
      <c r="O73">
        <f t="shared" si="12"/>
        <v>1</v>
      </c>
      <c r="P73">
        <f t="shared" si="15"/>
        <v>119</v>
      </c>
      <c r="Q73">
        <f>VLOOKUP(C73,Locs!A:C,3,0)</f>
        <v>39</v>
      </c>
      <c r="R73">
        <f>VLOOKUP(C73,Locs!A:F,6,0)</f>
        <v>2</v>
      </c>
      <c r="S73">
        <f t="shared" si="13"/>
        <v>0</v>
      </c>
      <c r="T73" t="str">
        <f t="shared" si="14"/>
        <v/>
      </c>
      <c r="U73">
        <f>IFERROR(VLOOKUP(B73,'Results_ClaudeOpus4.5Repair'!B:E,4,0),"")</f>
        <v>0</v>
      </c>
      <c r="V73">
        <f>IFERROR(VLOOKUP(B73,'Results_GPT5.2LowRepair'!B:E,4,0),"")</f>
        <v>-1</v>
      </c>
      <c r="W73">
        <f>IFERROR(VLOOKUP(LEFT(C73,LEN(C73)-4)&amp;"_"&amp;D73&amp;"_llm.dfy",'Results_ClaudeOpus4.5Repair'!O:P,2,0),"")</f>
        <v>96</v>
      </c>
      <c r="X73">
        <f>IFERROR(VLOOKUP(LEFT(C73,LEN(C73)-4)&amp;"_"&amp;D73&amp;"_llm.dfy",'Results_GPT5.2LowRepair'!O:P,2,0),"")</f>
        <v>119</v>
      </c>
    </row>
    <row r="74" spans="1:24" x14ac:dyDescent="0.45">
      <c r="A74">
        <v>80</v>
      </c>
      <c r="B74" t="str">
        <f t="shared" si="8"/>
        <v>MaxDistEqual.dfy-3</v>
      </c>
      <c r="C74" t="s">
        <v>304</v>
      </c>
      <c r="D74">
        <v>3</v>
      </c>
      <c r="E74">
        <f>MAX(IFERROR(VLOOKUP(B74,'Results_ClaudeOpus4.5Repair'!B:E,4,0),0),IFERROR(VLOOKUP(B74,'Results_GPT5.2LowRepair'!B:E,4,0),0))</f>
        <v>0</v>
      </c>
      <c r="F74">
        <f>MAX(IFERROR(VLOOKUP(B74,'Results_ClaudeOpus4.5Repair'!B:H,5,0),0),IFERROR(VLOOKUP(B74,'Results_GPT5.2LowRepair'!B:H,5,0),0))</f>
        <v>43.317</v>
      </c>
      <c r="G74">
        <f>MAX(IFERROR(VLOOKUP(B74,'Results_ClaudeOpus4.5Repair'!B:H,6,0),0),IFERROR(VLOOKUP(B74,'Results_GPT5.2LowRepair'!B:H,6,0),0))</f>
        <v>2.0613000000000001</v>
      </c>
      <c r="H74">
        <f>MAX(IFERROR(VLOOKUP(B74,'Results_ClaudeOpus4.5Repair'!B:H,7,0),0),IFERROR(VLOOKUP(B74,'Results_GPT5.2LowRepair'!B:H,7,0),0))</f>
        <v>43.314999999999998</v>
      </c>
      <c r="I74">
        <f>MAX(IFERROR(VLOOKUP(B74,'Results_ClaudeOpus4.5Repair'!B:I,8,0),0),IFERROR(VLOOKUP(B74,'Results_GPT5.2LowRepair'!B:I,8,0),0))</f>
        <v>1</v>
      </c>
      <c r="J74">
        <v>0</v>
      </c>
      <c r="K74">
        <v>0</v>
      </c>
      <c r="L74">
        <f t="shared" si="9"/>
        <v>1</v>
      </c>
      <c r="M74">
        <f t="shared" si="10"/>
        <v>4</v>
      </c>
      <c r="N74">
        <f t="shared" si="11"/>
        <v>0.66666666666666663</v>
      </c>
      <c r="O74">
        <f t="shared" si="12"/>
        <v>1</v>
      </c>
      <c r="P74">
        <f t="shared" si="15"/>
        <v>151</v>
      </c>
      <c r="Q74">
        <f>VLOOKUP(C74,Locs!A:C,3,0)</f>
        <v>39</v>
      </c>
      <c r="R74">
        <f>VLOOKUP(C74,Locs!A:F,6,0)</f>
        <v>2</v>
      </c>
      <c r="S74">
        <f t="shared" si="13"/>
        <v>0</v>
      </c>
      <c r="T74" t="str">
        <f t="shared" si="14"/>
        <v/>
      </c>
      <c r="U74">
        <f>IFERROR(VLOOKUP(B74,'Results_ClaudeOpus4.5Repair'!B:E,4,0),"")</f>
        <v>0</v>
      </c>
      <c r="V74">
        <f>IFERROR(VLOOKUP(B74,'Results_GPT5.2LowRepair'!B:E,4,0),"")</f>
        <v>-1</v>
      </c>
      <c r="W74">
        <f>IFERROR(VLOOKUP(LEFT(C74,LEN(C74)-4)&amp;"_"&amp;D74&amp;"_llm.dfy",'Results_ClaudeOpus4.5Repair'!O:P,2,0),"")</f>
        <v>100</v>
      </c>
      <c r="X74">
        <f>IFERROR(VLOOKUP(LEFT(C74,LEN(C74)-4)&amp;"_"&amp;D74&amp;"_llm.dfy",'Results_GPT5.2LowRepair'!O:P,2,0),"")</f>
        <v>151</v>
      </c>
    </row>
    <row r="75" spans="1:24" x14ac:dyDescent="0.45">
      <c r="A75">
        <v>81</v>
      </c>
      <c r="B75" t="str">
        <f t="shared" si="8"/>
        <v>MaxDistEqual.dfy-4</v>
      </c>
      <c r="C75" t="s">
        <v>304</v>
      </c>
      <c r="D75">
        <v>4</v>
      </c>
      <c r="E75">
        <f>MAX(IFERROR(VLOOKUP(B75,'Results_ClaudeOpus4.5Repair'!B:E,4,0),0),IFERROR(VLOOKUP(B75,'Results_GPT5.2LowRepair'!B:E,4,0),0))</f>
        <v>1</v>
      </c>
      <c r="F75">
        <f>MAX(IFERROR(VLOOKUP(B75,'Results_ClaudeOpus4.5Repair'!B:H,5,0),0),IFERROR(VLOOKUP(B75,'Results_GPT5.2LowRepair'!B:H,5,0),0))</f>
        <v>36.325800000000001</v>
      </c>
      <c r="G75">
        <f>MAX(IFERROR(VLOOKUP(B75,'Results_ClaudeOpus4.5Repair'!B:H,6,0),0),IFERROR(VLOOKUP(B75,'Results_GPT5.2LowRepair'!B:H,6,0),0))</f>
        <v>2.1185999999999998</v>
      </c>
      <c r="H75">
        <f>MAX(IFERROR(VLOOKUP(B75,'Results_ClaudeOpus4.5Repair'!B:H,7,0),0),IFERROR(VLOOKUP(B75,'Results_GPT5.2LowRepair'!B:H,7,0),0))</f>
        <v>36.323999999999998</v>
      </c>
      <c r="I75">
        <f>MAX(IFERROR(VLOOKUP(B75,'Results_ClaudeOpus4.5Repair'!B:I,8,0),0),IFERROR(VLOOKUP(B75,'Results_GPT5.2LowRepair'!B:I,8,0),0))</f>
        <v>1</v>
      </c>
      <c r="J75">
        <v>0</v>
      </c>
      <c r="K75">
        <v>0</v>
      </c>
      <c r="L75">
        <f t="shared" si="9"/>
        <v>1</v>
      </c>
      <c r="M75">
        <f t="shared" si="10"/>
        <v>4</v>
      </c>
      <c r="N75">
        <f t="shared" si="11"/>
        <v>0.66666666666666663</v>
      </c>
      <c r="O75">
        <f t="shared" si="12"/>
        <v>1</v>
      </c>
      <c r="P75">
        <f t="shared" si="15"/>
        <v>113</v>
      </c>
      <c r="Q75">
        <f>VLOOKUP(C75,Locs!A:C,3,0)</f>
        <v>39</v>
      </c>
      <c r="R75">
        <f>VLOOKUP(C75,Locs!A:F,6,0)</f>
        <v>2</v>
      </c>
      <c r="S75">
        <f t="shared" si="13"/>
        <v>1</v>
      </c>
      <c r="T75" t="str">
        <f t="shared" si="14"/>
        <v>Claude</v>
      </c>
      <c r="U75">
        <f>IFERROR(VLOOKUP(B75,'Results_ClaudeOpus4.5Repair'!B:E,4,0),"")</f>
        <v>1</v>
      </c>
      <c r="V75">
        <f>IFERROR(VLOOKUP(B75,'Results_GPT5.2LowRepair'!B:E,4,0),"")</f>
        <v>1</v>
      </c>
      <c r="W75">
        <f>IFERROR(VLOOKUP(LEFT(C75,LEN(C75)-4)&amp;"_"&amp;D75&amp;"_llm.dfy",'Results_ClaudeOpus4.5Repair'!O:P,2,0),"")</f>
        <v>113</v>
      </c>
      <c r="X75">
        <f>IFERROR(VLOOKUP(LEFT(C75,LEN(C75)-4)&amp;"_"&amp;D75&amp;"_llm.dfy",'Results_GPT5.2LowRepair'!O:P,2,0),"")</f>
        <v>158</v>
      </c>
    </row>
    <row r="76" spans="1:24" x14ac:dyDescent="0.45">
      <c r="A76">
        <v>82</v>
      </c>
      <c r="B76" t="str">
        <f t="shared" si="8"/>
        <v>Merge.dfy-1</v>
      </c>
      <c r="C76" t="s">
        <v>200</v>
      </c>
      <c r="D76">
        <v>1</v>
      </c>
      <c r="E76">
        <f>MAX(IFERROR(VLOOKUP(B76,'Results_ClaudeOpus4.5Repair'!B:E,4,0),0),IFERROR(VLOOKUP(B76,'Results_GPT5.2LowRepair'!B:E,4,0),0))</f>
        <v>0</v>
      </c>
      <c r="F76">
        <f>MAX(IFERROR(VLOOKUP(B76,'Results_ClaudeOpus4.5Repair'!B:H,5,0),0),IFERROR(VLOOKUP(B76,'Results_GPT5.2LowRepair'!B:H,5,0),0))</f>
        <v>82.425799999999995</v>
      </c>
      <c r="G76">
        <f>MAX(IFERROR(VLOOKUP(B76,'Results_ClaudeOpus4.5Repair'!B:H,6,0),0),IFERROR(VLOOKUP(B76,'Results_GPT5.2LowRepair'!B:H,6,0),0))</f>
        <v>1.9608000000000001</v>
      </c>
      <c r="H76">
        <f>MAX(IFERROR(VLOOKUP(B76,'Results_ClaudeOpus4.5Repair'!B:H,7,0),0),IFERROR(VLOOKUP(B76,'Results_GPT5.2LowRepair'!B:H,7,0),0))</f>
        <v>82.4024</v>
      </c>
      <c r="I76">
        <f>MAX(IFERROR(VLOOKUP(B76,'Results_ClaudeOpus4.5Repair'!B:I,8,0),0),IFERROR(VLOOKUP(B76,'Results_GPT5.2LowRepair'!B:I,8,0),0))</f>
        <v>-1</v>
      </c>
      <c r="J76">
        <v>0</v>
      </c>
      <c r="K76">
        <v>0</v>
      </c>
      <c r="L76">
        <f t="shared" si="9"/>
        <v>1</v>
      </c>
      <c r="M76">
        <f t="shared" si="10"/>
        <v>4</v>
      </c>
      <c r="N76">
        <f t="shared" si="11"/>
        <v>0.66666666666666663</v>
      </c>
      <c r="O76">
        <f t="shared" si="12"/>
        <v>1</v>
      </c>
      <c r="P76">
        <f t="shared" si="15"/>
        <v>83</v>
      </c>
      <c r="Q76">
        <f>VLOOKUP(C76,Locs!A:C,3,0)</f>
        <v>42</v>
      </c>
      <c r="R76">
        <f>VLOOKUP(C76,Locs!A:F,6,0)</f>
        <v>6</v>
      </c>
      <c r="S76">
        <f t="shared" si="13"/>
        <v>0</v>
      </c>
      <c r="T76" t="str">
        <f t="shared" si="14"/>
        <v/>
      </c>
      <c r="U76">
        <f>IFERROR(VLOOKUP(B76,'Results_ClaudeOpus4.5Repair'!B:E,4,0),"")</f>
        <v>0</v>
      </c>
      <c r="V76">
        <f>IFERROR(VLOOKUP(B76,'Results_GPT5.2LowRepair'!B:E,4,0),"")</f>
        <v>0</v>
      </c>
      <c r="W76">
        <f>IFERROR(VLOOKUP(LEFT(C76,LEN(C76)-4)&amp;"_"&amp;D76&amp;"_llm.dfy",'Results_ClaudeOpus4.5Repair'!O:P,2,0),"")</f>
        <v>52</v>
      </c>
      <c r="X76">
        <f>IFERROR(VLOOKUP(LEFT(C76,LEN(C76)-4)&amp;"_"&amp;D76&amp;"_llm.dfy",'Results_GPT5.2LowRepair'!O:P,2,0),"")</f>
        <v>83</v>
      </c>
    </row>
    <row r="77" spans="1:24" x14ac:dyDescent="0.45">
      <c r="A77">
        <v>83</v>
      </c>
      <c r="B77" t="str">
        <f t="shared" si="8"/>
        <v>Merge.dfy-2</v>
      </c>
      <c r="C77" t="s">
        <v>200</v>
      </c>
      <c r="D77">
        <v>2</v>
      </c>
      <c r="E77">
        <f>MAX(IFERROR(VLOOKUP(B77,'Results_ClaudeOpus4.5Repair'!B:E,4,0),0),IFERROR(VLOOKUP(B77,'Results_GPT5.2LowRepair'!B:E,4,0),0))</f>
        <v>0</v>
      </c>
      <c r="F77">
        <f>MAX(IFERROR(VLOOKUP(B77,'Results_ClaudeOpus4.5Repair'!B:H,5,0),0),IFERROR(VLOOKUP(B77,'Results_GPT5.2LowRepair'!B:H,5,0),0))</f>
        <v>47.930500000000002</v>
      </c>
      <c r="G77">
        <f>MAX(IFERROR(VLOOKUP(B77,'Results_ClaudeOpus4.5Repair'!B:H,6,0),0),IFERROR(VLOOKUP(B77,'Results_GPT5.2LowRepair'!B:H,6,0),0))</f>
        <v>63.999299999999998</v>
      </c>
      <c r="H77">
        <f>MAX(IFERROR(VLOOKUP(B77,'Results_ClaudeOpus4.5Repair'!B:H,7,0),0),IFERROR(VLOOKUP(B77,'Results_GPT5.2LowRepair'!B:H,7,0),0))</f>
        <v>47.929099999999998</v>
      </c>
      <c r="I77">
        <f>MAX(IFERROR(VLOOKUP(B77,'Results_ClaudeOpus4.5Repair'!B:I,8,0),0),IFERROR(VLOOKUP(B77,'Results_GPT5.2LowRepair'!B:I,8,0),0))</f>
        <v>-1</v>
      </c>
      <c r="J77">
        <v>1</v>
      </c>
      <c r="K77">
        <v>1</v>
      </c>
      <c r="L77">
        <f t="shared" si="9"/>
        <v>1</v>
      </c>
      <c r="M77">
        <f t="shared" si="10"/>
        <v>4</v>
      </c>
      <c r="N77">
        <f t="shared" si="11"/>
        <v>0.66666666666666663</v>
      </c>
      <c r="O77">
        <f t="shared" si="12"/>
        <v>1</v>
      </c>
      <c r="P77">
        <f t="shared" si="15"/>
        <v>209</v>
      </c>
      <c r="Q77">
        <f>VLOOKUP(C77,Locs!A:C,3,0)</f>
        <v>42</v>
      </c>
      <c r="R77">
        <f>VLOOKUP(C77,Locs!A:F,6,0)</f>
        <v>6</v>
      </c>
      <c r="S77">
        <f t="shared" si="13"/>
        <v>0</v>
      </c>
      <c r="T77" t="str">
        <f t="shared" si="14"/>
        <v/>
      </c>
      <c r="U77">
        <f>IFERROR(VLOOKUP(B77,'Results_ClaudeOpus4.5Repair'!B:E,4,0),"")</f>
        <v>0</v>
      </c>
      <c r="V77">
        <f>IFERROR(VLOOKUP(B77,'Results_GPT5.2LowRepair'!B:E,4,0),"")</f>
        <v>-1</v>
      </c>
      <c r="W77">
        <f>IFERROR(VLOOKUP(LEFT(C77,LEN(C77)-4)&amp;"_"&amp;D77&amp;"_llm.dfy",'Results_ClaudeOpus4.5Repair'!O:P,2,0),"")</f>
        <v>58</v>
      </c>
      <c r="X77">
        <f>IFERROR(VLOOKUP(LEFT(C77,LEN(C77)-4)&amp;"_"&amp;D77&amp;"_llm.dfy",'Results_GPT5.2LowRepair'!O:P,2,0),"")</f>
        <v>209</v>
      </c>
    </row>
    <row r="78" spans="1:24" x14ac:dyDescent="0.45">
      <c r="A78">
        <v>84</v>
      </c>
      <c r="B78" t="str">
        <f t="shared" si="8"/>
        <v>Merge.dfy-3</v>
      </c>
      <c r="C78" t="s">
        <v>200</v>
      </c>
      <c r="D78">
        <v>3</v>
      </c>
      <c r="E78">
        <f>MAX(IFERROR(VLOOKUP(B78,'Results_ClaudeOpus4.5Repair'!B:E,4,0),0),IFERROR(VLOOKUP(B78,'Results_GPT5.2LowRepair'!B:E,4,0),0))</f>
        <v>0</v>
      </c>
      <c r="F78">
        <f>MAX(IFERROR(VLOOKUP(B78,'Results_ClaudeOpus4.5Repair'!B:H,5,0),0),IFERROR(VLOOKUP(B78,'Results_GPT5.2LowRepair'!B:H,5,0),0))</f>
        <v>22.713899999999999</v>
      </c>
      <c r="G78">
        <f>MAX(IFERROR(VLOOKUP(B78,'Results_ClaudeOpus4.5Repair'!B:H,6,0),0),IFERROR(VLOOKUP(B78,'Results_GPT5.2LowRepair'!B:H,6,0),0))</f>
        <v>86.606200000000001</v>
      </c>
      <c r="H78">
        <f>MAX(IFERROR(VLOOKUP(B78,'Results_ClaudeOpus4.5Repair'!B:H,7,0),0),IFERROR(VLOOKUP(B78,'Results_GPT5.2LowRepair'!B:H,7,0),0))</f>
        <v>22.712199999999999</v>
      </c>
      <c r="I78">
        <f>MAX(IFERROR(VLOOKUP(B78,'Results_ClaudeOpus4.5Repair'!B:I,8,0),0),IFERROR(VLOOKUP(B78,'Results_GPT5.2LowRepair'!B:I,8,0),0))</f>
        <v>-1</v>
      </c>
      <c r="J78">
        <v>1</v>
      </c>
      <c r="K78">
        <v>1</v>
      </c>
      <c r="L78">
        <f t="shared" si="9"/>
        <v>1</v>
      </c>
      <c r="M78">
        <f t="shared" si="10"/>
        <v>4</v>
      </c>
      <c r="N78">
        <f t="shared" si="11"/>
        <v>0.66666666666666663</v>
      </c>
      <c r="O78">
        <f t="shared" si="12"/>
        <v>1</v>
      </c>
      <c r="P78">
        <f t="shared" si="15"/>
        <v>211</v>
      </c>
      <c r="Q78">
        <f>VLOOKUP(C78,Locs!A:C,3,0)</f>
        <v>42</v>
      </c>
      <c r="R78">
        <f>VLOOKUP(C78,Locs!A:F,6,0)</f>
        <v>6</v>
      </c>
      <c r="S78">
        <f t="shared" si="13"/>
        <v>0</v>
      </c>
      <c r="T78" t="str">
        <f t="shared" si="14"/>
        <v/>
      </c>
      <c r="U78">
        <f>IFERROR(VLOOKUP(B78,'Results_ClaudeOpus4.5Repair'!B:E,4,0),"")</f>
        <v>0</v>
      </c>
      <c r="V78">
        <f>IFERROR(VLOOKUP(B78,'Results_GPT5.2LowRepair'!B:E,4,0),"")</f>
        <v>0</v>
      </c>
      <c r="W78">
        <f>IFERROR(VLOOKUP(LEFT(C78,LEN(C78)-4)&amp;"_"&amp;D78&amp;"_llm.dfy",'Results_ClaudeOpus4.5Repair'!O:P,2,0),"")</f>
        <v>77</v>
      </c>
      <c r="X78">
        <f>IFERROR(VLOOKUP(LEFT(C78,LEN(C78)-4)&amp;"_"&amp;D78&amp;"_llm.dfy",'Results_GPT5.2LowRepair'!O:P,2,0),"")</f>
        <v>211</v>
      </c>
    </row>
    <row r="79" spans="1:24" x14ac:dyDescent="0.45">
      <c r="A79">
        <v>85</v>
      </c>
      <c r="B79" t="str">
        <f t="shared" si="8"/>
        <v>Merge.dfy-4</v>
      </c>
      <c r="C79" t="s">
        <v>200</v>
      </c>
      <c r="D79">
        <v>4</v>
      </c>
      <c r="E79">
        <f>MAX(IFERROR(VLOOKUP(B79,'Results_ClaudeOpus4.5Repair'!B:E,4,0),0),IFERROR(VLOOKUP(B79,'Results_GPT5.2LowRepair'!B:E,4,0),0))</f>
        <v>1</v>
      </c>
      <c r="F79">
        <f>MAX(IFERROR(VLOOKUP(B79,'Results_ClaudeOpus4.5Repair'!B:H,5,0),0),IFERROR(VLOOKUP(B79,'Results_GPT5.2LowRepair'!B:H,5,0),0))</f>
        <v>49.3904</v>
      </c>
      <c r="G79">
        <f>MAX(IFERROR(VLOOKUP(B79,'Results_ClaudeOpus4.5Repair'!B:H,6,0),0),IFERROR(VLOOKUP(B79,'Results_GPT5.2LowRepair'!B:H,6,0),0))</f>
        <v>63.769399999999997</v>
      </c>
      <c r="H79">
        <f>MAX(IFERROR(VLOOKUP(B79,'Results_ClaudeOpus4.5Repair'!B:H,7,0),0),IFERROR(VLOOKUP(B79,'Results_GPT5.2LowRepair'!B:H,7,0),0))</f>
        <v>49.389000000000003</v>
      </c>
      <c r="I79">
        <f>MAX(IFERROR(VLOOKUP(B79,'Results_ClaudeOpus4.5Repair'!B:I,8,0),0),IFERROR(VLOOKUP(B79,'Results_GPT5.2LowRepair'!B:I,8,0),0))</f>
        <v>1</v>
      </c>
      <c r="J79">
        <v>1</v>
      </c>
      <c r="K79">
        <v>1</v>
      </c>
      <c r="L79">
        <f t="shared" si="9"/>
        <v>1</v>
      </c>
      <c r="M79">
        <f t="shared" si="10"/>
        <v>4</v>
      </c>
      <c r="N79">
        <f t="shared" si="11"/>
        <v>0.66666666666666663</v>
      </c>
      <c r="O79">
        <f t="shared" si="12"/>
        <v>1</v>
      </c>
      <c r="P79">
        <f t="shared" si="15"/>
        <v>258</v>
      </c>
      <c r="Q79">
        <f>VLOOKUP(C79,Locs!A:C,3,0)</f>
        <v>42</v>
      </c>
      <c r="R79">
        <f>VLOOKUP(C79,Locs!A:F,6,0)</f>
        <v>6</v>
      </c>
      <c r="S79">
        <f t="shared" si="13"/>
        <v>1</v>
      </c>
      <c r="T79" t="str">
        <f t="shared" si="14"/>
        <v>GPT</v>
      </c>
      <c r="U79">
        <f>IFERROR(VLOOKUP(B79,'Results_ClaudeOpus4.5Repair'!B:E,4,0),"")</f>
        <v>0</v>
      </c>
      <c r="V79">
        <f>IFERROR(VLOOKUP(B79,'Results_GPT5.2LowRepair'!B:E,4,0),"")</f>
        <v>1</v>
      </c>
      <c r="W79">
        <f>IFERROR(VLOOKUP(LEFT(C79,LEN(C79)-4)&amp;"_"&amp;D79&amp;"_llm.dfy",'Results_ClaudeOpus4.5Repair'!O:P,2,0),"")</f>
        <v>122</v>
      </c>
      <c r="X79">
        <f>IFERROR(VLOOKUP(LEFT(C79,LEN(C79)-4)&amp;"_"&amp;D79&amp;"_llm.dfy",'Results_GPT5.2LowRepair'!O:P,2,0),"")</f>
        <v>258</v>
      </c>
    </row>
    <row r="80" spans="1:24" x14ac:dyDescent="0.45">
      <c r="A80">
        <v>92</v>
      </c>
      <c r="B80" t="str">
        <f t="shared" si="8"/>
        <v>Mode.dfy-1</v>
      </c>
      <c r="C80" t="s">
        <v>305</v>
      </c>
      <c r="D80">
        <v>1</v>
      </c>
      <c r="E80">
        <f>MAX(IFERROR(VLOOKUP(B80,'Results_ClaudeOpus4.5Repair'!B:E,4,0),0),IFERROR(VLOOKUP(B80,'Results_GPT5.2LowRepair'!B:E,4,0),0))</f>
        <v>0</v>
      </c>
      <c r="F80">
        <f>MAX(IFERROR(VLOOKUP(B80,'Results_ClaudeOpus4.5Repair'!B:H,5,0),0),IFERROR(VLOOKUP(B80,'Results_GPT5.2LowRepair'!B:H,5,0),0))</f>
        <v>54.734900000000003</v>
      </c>
      <c r="G80">
        <f>MAX(IFERROR(VLOOKUP(B80,'Results_ClaudeOpus4.5Repair'!B:H,6,0),0),IFERROR(VLOOKUP(B80,'Results_GPT5.2LowRepair'!B:H,6,0),0))</f>
        <v>61.983199999999997</v>
      </c>
      <c r="H80">
        <f>MAX(IFERROR(VLOOKUP(B80,'Results_ClaudeOpus4.5Repair'!B:H,7,0),0),IFERROR(VLOOKUP(B80,'Results_GPT5.2LowRepair'!B:H,7,0),0))</f>
        <v>54.708399999999997</v>
      </c>
      <c r="I80">
        <f>MAX(IFERROR(VLOOKUP(B80,'Results_ClaudeOpus4.5Repair'!B:I,8,0),0),IFERROR(VLOOKUP(B80,'Results_GPT5.2LowRepair'!B:I,8,0),0))</f>
        <v>0</v>
      </c>
      <c r="J80">
        <v>1</v>
      </c>
      <c r="K80">
        <v>1</v>
      </c>
      <c r="L80">
        <f t="shared" si="9"/>
        <v>1</v>
      </c>
      <c r="M80">
        <f t="shared" si="10"/>
        <v>3</v>
      </c>
      <c r="N80">
        <f t="shared" si="11"/>
        <v>0.66666666666666663</v>
      </c>
      <c r="O80">
        <f t="shared" si="12"/>
        <v>1</v>
      </c>
      <c r="P80">
        <f t="shared" si="15"/>
        <v>63</v>
      </c>
      <c r="Q80">
        <f>VLOOKUP(C80,Locs!A:C,3,0)</f>
        <v>46</v>
      </c>
      <c r="R80">
        <f>VLOOKUP(C80,Locs!A:F,6,0)</f>
        <v>3</v>
      </c>
      <c r="S80">
        <f t="shared" si="13"/>
        <v>0</v>
      </c>
      <c r="T80" t="str">
        <f t="shared" si="14"/>
        <v/>
      </c>
      <c r="U80">
        <f>IFERROR(VLOOKUP(B80,'Results_ClaudeOpus4.5Repair'!B:E,4,0),"")</f>
        <v>0</v>
      </c>
      <c r="V80">
        <f>IFERROR(VLOOKUP(B80,'Results_GPT5.2LowRepair'!B:E,4,0),"")</f>
        <v>0</v>
      </c>
      <c r="W80">
        <f>IFERROR(VLOOKUP(LEFT(C80,LEN(C80)-4)&amp;"_"&amp;D80&amp;"_llm.dfy",'Results_ClaudeOpus4.5Repair'!O:P,2,0),"")</f>
        <v>98</v>
      </c>
      <c r="X80">
        <f>IFERROR(VLOOKUP(LEFT(C80,LEN(C80)-4)&amp;"_"&amp;D80&amp;"_llm.dfy",'Results_GPT5.2LowRepair'!O:P,2,0),"")</f>
        <v>63</v>
      </c>
    </row>
    <row r="81" spans="1:24" x14ac:dyDescent="0.45">
      <c r="A81">
        <v>93</v>
      </c>
      <c r="B81" t="str">
        <f t="shared" si="8"/>
        <v>Mode.dfy-2</v>
      </c>
      <c r="C81" t="s">
        <v>305</v>
      </c>
      <c r="D81">
        <v>2</v>
      </c>
      <c r="E81">
        <f>MAX(IFERROR(VLOOKUP(B81,'Results_ClaudeOpus4.5Repair'!B:E,4,0),0),IFERROR(VLOOKUP(B81,'Results_GPT5.2LowRepair'!B:E,4,0),0))</f>
        <v>0</v>
      </c>
      <c r="F81">
        <f>MAX(IFERROR(VLOOKUP(B81,'Results_ClaudeOpus4.5Repair'!B:H,5,0),0),IFERROR(VLOOKUP(B81,'Results_GPT5.2LowRepair'!B:H,5,0),0))</f>
        <v>24.100999999999999</v>
      </c>
      <c r="G81">
        <f>MAX(IFERROR(VLOOKUP(B81,'Results_ClaudeOpus4.5Repair'!B:H,6,0),0),IFERROR(VLOOKUP(B81,'Results_GPT5.2LowRepair'!B:H,6,0),0))</f>
        <v>61.986199999999997</v>
      </c>
      <c r="H81">
        <f>MAX(IFERROR(VLOOKUP(B81,'Results_ClaudeOpus4.5Repair'!B:H,7,0),0),IFERROR(VLOOKUP(B81,'Results_GPT5.2LowRepair'!B:H,7,0),0))</f>
        <v>24.0992</v>
      </c>
      <c r="I81">
        <f>MAX(IFERROR(VLOOKUP(B81,'Results_ClaudeOpus4.5Repair'!B:I,8,0),0),IFERROR(VLOOKUP(B81,'Results_GPT5.2LowRepair'!B:I,8,0),0))</f>
        <v>-1</v>
      </c>
      <c r="J81">
        <v>1</v>
      </c>
      <c r="K81">
        <v>1</v>
      </c>
      <c r="L81">
        <f t="shared" si="9"/>
        <v>1</v>
      </c>
      <c r="M81">
        <f t="shared" si="10"/>
        <v>3</v>
      </c>
      <c r="N81">
        <f t="shared" si="11"/>
        <v>0.66666666666666663</v>
      </c>
      <c r="O81">
        <f t="shared" si="12"/>
        <v>1</v>
      </c>
      <c r="P81">
        <f t="shared" si="15"/>
        <v>93</v>
      </c>
      <c r="Q81">
        <f>VLOOKUP(C81,Locs!A:C,3,0)</f>
        <v>46</v>
      </c>
      <c r="R81">
        <f>VLOOKUP(C81,Locs!A:F,6,0)</f>
        <v>3</v>
      </c>
      <c r="S81">
        <f t="shared" si="13"/>
        <v>0</v>
      </c>
      <c r="T81" t="str">
        <f t="shared" si="14"/>
        <v/>
      </c>
      <c r="U81">
        <f>IFERROR(VLOOKUP(B81,'Results_ClaudeOpus4.5Repair'!B:E,4,0),"")</f>
        <v>0</v>
      </c>
      <c r="V81">
        <f>IFERROR(VLOOKUP(B81,'Results_GPT5.2LowRepair'!B:E,4,0),"")</f>
        <v>-1</v>
      </c>
      <c r="W81">
        <f>IFERROR(VLOOKUP(LEFT(C81,LEN(C81)-4)&amp;"_"&amp;D81&amp;"_llm.dfy",'Results_ClaudeOpus4.5Repair'!O:P,2,0),"")</f>
        <v>119</v>
      </c>
      <c r="X81">
        <f>IFERROR(VLOOKUP(LEFT(C81,LEN(C81)-4)&amp;"_"&amp;D81&amp;"_llm.dfy",'Results_GPT5.2LowRepair'!O:P,2,0),"")</f>
        <v>93</v>
      </c>
    </row>
    <row r="82" spans="1:24" x14ac:dyDescent="0.45">
      <c r="A82">
        <v>94</v>
      </c>
      <c r="B82" t="str">
        <f t="shared" si="8"/>
        <v>Mode.dfy-3</v>
      </c>
      <c r="C82" t="s">
        <v>305</v>
      </c>
      <c r="D82">
        <v>3</v>
      </c>
      <c r="E82">
        <f>MAX(IFERROR(VLOOKUP(B82,'Results_ClaudeOpus4.5Repair'!B:E,4,0),0),IFERROR(VLOOKUP(B82,'Results_GPT5.2LowRepair'!B:E,4,0),0))</f>
        <v>1</v>
      </c>
      <c r="F82">
        <f>MAX(IFERROR(VLOOKUP(B82,'Results_ClaudeOpus4.5Repair'!B:H,5,0),0),IFERROR(VLOOKUP(B82,'Results_GPT5.2LowRepair'!B:H,5,0),0))</f>
        <v>19.7789</v>
      </c>
      <c r="G82">
        <f>MAX(IFERROR(VLOOKUP(B82,'Results_ClaudeOpus4.5Repair'!B:H,6,0),0),IFERROR(VLOOKUP(B82,'Results_GPT5.2LowRepair'!B:H,6,0),0))</f>
        <v>1.6665000000000001</v>
      </c>
      <c r="H82">
        <f>MAX(IFERROR(VLOOKUP(B82,'Results_ClaudeOpus4.5Repair'!B:H,7,0),0),IFERROR(VLOOKUP(B82,'Results_GPT5.2LowRepair'!B:H,7,0),0))</f>
        <v>19.776599999999998</v>
      </c>
      <c r="I82">
        <f>MAX(IFERROR(VLOOKUP(B82,'Results_ClaudeOpus4.5Repair'!B:I,8,0),0),IFERROR(VLOOKUP(B82,'Results_GPT5.2LowRepair'!B:I,8,0),0))</f>
        <v>1</v>
      </c>
      <c r="J82">
        <v>0</v>
      </c>
      <c r="K82">
        <v>0</v>
      </c>
      <c r="L82">
        <f t="shared" si="9"/>
        <v>1</v>
      </c>
      <c r="M82">
        <f t="shared" si="10"/>
        <v>3</v>
      </c>
      <c r="N82">
        <f t="shared" si="11"/>
        <v>0.66666666666666663</v>
      </c>
      <c r="O82">
        <f t="shared" si="12"/>
        <v>1</v>
      </c>
      <c r="P82">
        <f t="shared" si="15"/>
        <v>97</v>
      </c>
      <c r="Q82">
        <f>VLOOKUP(C82,Locs!A:C,3,0)</f>
        <v>46</v>
      </c>
      <c r="R82">
        <f>VLOOKUP(C82,Locs!A:F,6,0)</f>
        <v>3</v>
      </c>
      <c r="S82">
        <f t="shared" si="13"/>
        <v>1</v>
      </c>
      <c r="T82" t="str">
        <f t="shared" si="14"/>
        <v>GPT</v>
      </c>
      <c r="U82">
        <f>IFERROR(VLOOKUP(B82,'Results_ClaudeOpus4.5Repair'!B:E,4,0),"")</f>
        <v>1</v>
      </c>
      <c r="V82">
        <f>IFERROR(VLOOKUP(B82,'Results_GPT5.2LowRepair'!B:E,4,0),"")</f>
        <v>1</v>
      </c>
      <c r="W82">
        <f>IFERROR(VLOOKUP(LEFT(C82,LEN(C82)-4)&amp;"_"&amp;D82&amp;"_llm.dfy",'Results_ClaudeOpus4.5Repair'!O:P,2,0),"")</f>
        <v>135</v>
      </c>
      <c r="X82">
        <f>IFERROR(VLOOKUP(LEFT(C82,LEN(C82)-4)&amp;"_"&amp;D82&amp;"_llm.dfy",'Results_GPT5.2LowRepair'!O:P,2,0),"")</f>
        <v>97</v>
      </c>
    </row>
    <row r="83" spans="1:24" x14ac:dyDescent="0.45">
      <c r="A83">
        <v>95</v>
      </c>
      <c r="B83" t="str">
        <f t="shared" si="8"/>
        <v>PartitionOddEven.dfy-1</v>
      </c>
      <c r="C83" t="s">
        <v>9</v>
      </c>
      <c r="D83">
        <v>1</v>
      </c>
      <c r="E83">
        <f>MAX(IFERROR(VLOOKUP(B83,'Results_ClaudeOpus4.5Repair'!B:E,4,0),0),IFERROR(VLOOKUP(B83,'Results_GPT5.2LowRepair'!B:E,4,0),0))</f>
        <v>0</v>
      </c>
      <c r="F83">
        <f>MAX(IFERROR(VLOOKUP(B83,'Results_ClaudeOpus4.5Repair'!B:H,5,0),0),IFERROR(VLOOKUP(B83,'Results_GPT5.2LowRepair'!B:H,5,0),0))</f>
        <v>12.4215</v>
      </c>
      <c r="G83">
        <f>MAX(IFERROR(VLOOKUP(B83,'Results_ClaudeOpus4.5Repair'!B:H,6,0),0),IFERROR(VLOOKUP(B83,'Results_GPT5.2LowRepair'!B:H,6,0),0))</f>
        <v>1.7516</v>
      </c>
      <c r="H83">
        <f>MAX(IFERROR(VLOOKUP(B83,'Results_ClaudeOpus4.5Repair'!B:H,7,0),0),IFERROR(VLOOKUP(B83,'Results_GPT5.2LowRepair'!B:H,7,0),0))</f>
        <v>12.4017</v>
      </c>
      <c r="I83">
        <f>MAX(IFERROR(VLOOKUP(B83,'Results_ClaudeOpus4.5Repair'!B:I,8,0),0),IFERROR(VLOOKUP(B83,'Results_GPT5.2LowRepair'!B:I,8,0),0))</f>
        <v>1</v>
      </c>
      <c r="J83">
        <v>0</v>
      </c>
      <c r="K83">
        <v>0</v>
      </c>
      <c r="L83">
        <f t="shared" si="9"/>
        <v>1</v>
      </c>
      <c r="M83">
        <f t="shared" si="10"/>
        <v>2</v>
      </c>
      <c r="N83">
        <f t="shared" si="11"/>
        <v>0.66666666666666663</v>
      </c>
      <c r="O83">
        <f t="shared" si="12"/>
        <v>1</v>
      </c>
      <c r="P83">
        <f t="shared" si="15"/>
        <v>34</v>
      </c>
      <c r="Q83">
        <f>VLOOKUP(C83,Locs!A:C,3,0)</f>
        <v>30</v>
      </c>
      <c r="R83">
        <f>VLOOKUP(C83,Locs!A:F,6,0)</f>
        <v>1</v>
      </c>
      <c r="S83">
        <f t="shared" si="13"/>
        <v>0</v>
      </c>
      <c r="T83" t="str">
        <f t="shared" si="14"/>
        <v/>
      </c>
      <c r="U83">
        <f>IFERROR(VLOOKUP(B83,'Results_ClaudeOpus4.5Repair'!B:E,4,0),"")</f>
        <v>0</v>
      </c>
      <c r="V83">
        <f>IFERROR(VLOOKUP(B83,'Results_GPT5.2LowRepair'!B:E,4,0),"")</f>
        <v>0</v>
      </c>
      <c r="W83">
        <f>IFERROR(VLOOKUP(LEFT(C83,LEN(C83)-4)&amp;"_"&amp;D83&amp;"_llm.dfy",'Results_ClaudeOpus4.5Repair'!O:P,2,0),"")</f>
        <v>33</v>
      </c>
      <c r="X83">
        <f>IFERROR(VLOOKUP(LEFT(C83,LEN(C83)-4)&amp;"_"&amp;D83&amp;"_llm.dfy",'Results_GPT5.2LowRepair'!O:P,2,0),"")</f>
        <v>34</v>
      </c>
    </row>
    <row r="84" spans="1:24" x14ac:dyDescent="0.45">
      <c r="A84">
        <v>96</v>
      </c>
      <c r="B84" t="str">
        <f t="shared" si="8"/>
        <v>PartitionOddEven.dfy-2</v>
      </c>
      <c r="C84" t="s">
        <v>9</v>
      </c>
      <c r="D84">
        <v>2</v>
      </c>
      <c r="E84">
        <f>MAX(IFERROR(VLOOKUP(B84,'Results_ClaudeOpus4.5Repair'!B:E,4,0),0),IFERROR(VLOOKUP(B84,'Results_GPT5.2LowRepair'!B:E,4,0),0))</f>
        <v>1</v>
      </c>
      <c r="F84">
        <f>MAX(IFERROR(VLOOKUP(B84,'Results_ClaudeOpus4.5Repair'!B:H,5,0),0),IFERROR(VLOOKUP(B84,'Results_GPT5.2LowRepair'!B:H,5,0),0))</f>
        <v>43.729700000000001</v>
      </c>
      <c r="G84">
        <f>MAX(IFERROR(VLOOKUP(B84,'Results_ClaudeOpus4.5Repair'!B:H,6,0),0),IFERROR(VLOOKUP(B84,'Results_GPT5.2LowRepair'!B:H,6,0),0))</f>
        <v>2.1173000000000002</v>
      </c>
      <c r="H84">
        <f>MAX(IFERROR(VLOOKUP(B84,'Results_ClaudeOpus4.5Repair'!B:H,7,0),0),IFERROR(VLOOKUP(B84,'Results_GPT5.2LowRepair'!B:H,7,0),0))</f>
        <v>43.728200000000001</v>
      </c>
      <c r="I84">
        <f>MAX(IFERROR(VLOOKUP(B84,'Results_ClaudeOpus4.5Repair'!B:I,8,0),0),IFERROR(VLOOKUP(B84,'Results_GPT5.2LowRepair'!B:I,8,0),0))</f>
        <v>1</v>
      </c>
      <c r="J84">
        <v>0</v>
      </c>
      <c r="K84">
        <v>0</v>
      </c>
      <c r="L84">
        <f t="shared" si="9"/>
        <v>1</v>
      </c>
      <c r="M84">
        <f t="shared" si="10"/>
        <v>2</v>
      </c>
      <c r="N84">
        <f t="shared" si="11"/>
        <v>0.66666666666666663</v>
      </c>
      <c r="O84">
        <f t="shared" si="12"/>
        <v>1</v>
      </c>
      <c r="P84">
        <f t="shared" si="15"/>
        <v>40</v>
      </c>
      <c r="Q84">
        <f>VLOOKUP(C84,Locs!A:C,3,0)</f>
        <v>30</v>
      </c>
      <c r="R84">
        <f>VLOOKUP(C84,Locs!A:F,6,0)</f>
        <v>1</v>
      </c>
      <c r="S84">
        <f t="shared" si="13"/>
        <v>1</v>
      </c>
      <c r="T84" t="str">
        <f t="shared" si="14"/>
        <v>Claude</v>
      </c>
      <c r="U84">
        <f>IFERROR(VLOOKUP(B84,'Results_ClaudeOpus4.5Repair'!B:E,4,0),"")</f>
        <v>1</v>
      </c>
      <c r="V84">
        <f>IFERROR(VLOOKUP(B84,'Results_GPT5.2LowRepair'!B:E,4,0),"")</f>
        <v>0</v>
      </c>
      <c r="W84">
        <f>IFERROR(VLOOKUP(LEFT(C84,LEN(C84)-4)&amp;"_"&amp;D84&amp;"_llm.dfy",'Results_ClaudeOpus4.5Repair'!O:P,2,0),"")</f>
        <v>40</v>
      </c>
      <c r="X84">
        <f>IFERROR(VLOOKUP(LEFT(C84,LEN(C84)-4)&amp;"_"&amp;D84&amp;"_llm.dfy",'Results_GPT5.2LowRepair'!O:P,2,0),"")</f>
        <v>153</v>
      </c>
    </row>
    <row r="85" spans="1:24" x14ac:dyDescent="0.45">
      <c r="A85">
        <v>98</v>
      </c>
      <c r="B85" t="str">
        <f t="shared" si="8"/>
        <v>PrimeFactors.dfy-1</v>
      </c>
      <c r="C85" t="s">
        <v>306</v>
      </c>
      <c r="D85">
        <v>1</v>
      </c>
      <c r="E85">
        <f>MAX(IFERROR(VLOOKUP(B85,'Results_ClaudeOpus4.5Repair'!B:E,4,0),0),IFERROR(VLOOKUP(B85,'Results_GPT5.2LowRepair'!B:E,4,0),0))</f>
        <v>0</v>
      </c>
      <c r="F85">
        <f>MAX(IFERROR(VLOOKUP(B85,'Results_ClaudeOpus4.5Repair'!B:H,5,0),0),IFERROR(VLOOKUP(B85,'Results_GPT5.2LowRepair'!B:H,5,0),0))</f>
        <v>32.345199999999998</v>
      </c>
      <c r="G85">
        <f>MAX(IFERROR(VLOOKUP(B85,'Results_ClaudeOpus4.5Repair'!B:H,6,0),0),IFERROR(VLOOKUP(B85,'Results_GPT5.2LowRepair'!B:H,6,0),0))</f>
        <v>61.741500000000002</v>
      </c>
      <c r="H85">
        <f>MAX(IFERROR(VLOOKUP(B85,'Results_ClaudeOpus4.5Repair'!B:H,7,0),0),IFERROR(VLOOKUP(B85,'Results_GPT5.2LowRepair'!B:H,7,0),0))</f>
        <v>32.326799999999999</v>
      </c>
      <c r="I85">
        <f>MAX(IFERROR(VLOOKUP(B85,'Results_ClaudeOpus4.5Repair'!B:I,8,0),0),IFERROR(VLOOKUP(B85,'Results_GPT5.2LowRepair'!B:I,8,0),0))</f>
        <v>-1</v>
      </c>
      <c r="J85">
        <v>1</v>
      </c>
      <c r="K85">
        <v>1</v>
      </c>
      <c r="L85">
        <f t="shared" si="9"/>
        <v>0</v>
      </c>
      <c r="M85">
        <f t="shared" si="10"/>
        <v>0</v>
      </c>
      <c r="N85">
        <f t="shared" si="11"/>
        <v>0</v>
      </c>
      <c r="O85">
        <f t="shared" si="12"/>
        <v>0</v>
      </c>
      <c r="P85">
        <f t="shared" si="15"/>
        <v>71</v>
      </c>
      <c r="Q85">
        <f>VLOOKUP(C85,Locs!A:C,3,0)</f>
        <v>227</v>
      </c>
      <c r="R85">
        <f>VLOOKUP(C85,Locs!A:F,6,0)</f>
        <v>17</v>
      </c>
      <c r="S85">
        <f t="shared" si="13"/>
        <v>0</v>
      </c>
      <c r="T85" t="str">
        <f t="shared" si="14"/>
        <v/>
      </c>
      <c r="U85">
        <f>IFERROR(VLOOKUP(B85,'Results_ClaudeOpus4.5Repair'!B:E,4,0),"")</f>
        <v>0</v>
      </c>
      <c r="V85">
        <f>IFERROR(VLOOKUP(B85,'Results_GPT5.2LowRepair'!B:E,4,0),"")</f>
        <v>0</v>
      </c>
      <c r="W85">
        <f>IFERROR(VLOOKUP(LEFT(C85,LEN(C85)-4)&amp;"_"&amp;D85&amp;"_llm.dfy",'Results_ClaudeOpus4.5Repair'!O:P,2,0),"")</f>
        <v>61</v>
      </c>
      <c r="X85">
        <f>IFERROR(VLOOKUP(LEFT(C85,LEN(C85)-4)&amp;"_"&amp;D85&amp;"_llm.dfy",'Results_GPT5.2LowRepair'!O:P,2,0),"")</f>
        <v>71</v>
      </c>
    </row>
    <row r="86" spans="1:24" x14ac:dyDescent="0.45">
      <c r="A86">
        <v>99</v>
      </c>
      <c r="B86" t="str">
        <f t="shared" si="8"/>
        <v>PrimeFactors.dfy-2</v>
      </c>
      <c r="C86" t="s">
        <v>306</v>
      </c>
      <c r="D86">
        <v>2</v>
      </c>
      <c r="E86">
        <f>MAX(IFERROR(VLOOKUP(B86,'Results_ClaudeOpus4.5Repair'!B:E,4,0),0),IFERROR(VLOOKUP(B86,'Results_GPT5.2LowRepair'!B:E,4,0),0))</f>
        <v>0</v>
      </c>
      <c r="F86">
        <f>MAX(IFERROR(VLOOKUP(B86,'Results_ClaudeOpus4.5Repair'!B:H,5,0),0),IFERROR(VLOOKUP(B86,'Results_GPT5.2LowRepair'!B:H,5,0),0))</f>
        <v>60.555300000000003</v>
      </c>
      <c r="G86">
        <f>MAX(IFERROR(VLOOKUP(B86,'Results_ClaudeOpus4.5Repair'!B:H,6,0),0),IFERROR(VLOOKUP(B86,'Results_GPT5.2LowRepair'!B:H,6,0),0))</f>
        <v>3.2370000000000001</v>
      </c>
      <c r="H86">
        <f>MAX(IFERROR(VLOOKUP(B86,'Results_ClaudeOpus4.5Repair'!B:H,7,0),0),IFERROR(VLOOKUP(B86,'Results_GPT5.2LowRepair'!B:H,7,0),0))</f>
        <v>60.554000000000002</v>
      </c>
      <c r="I86">
        <f>MAX(IFERROR(VLOOKUP(B86,'Results_ClaudeOpus4.5Repair'!B:I,8,0),0),IFERROR(VLOOKUP(B86,'Results_GPT5.2LowRepair'!B:I,8,0),0))</f>
        <v>-1</v>
      </c>
      <c r="J86">
        <v>1</v>
      </c>
      <c r="K86">
        <v>1</v>
      </c>
      <c r="L86">
        <f t="shared" si="9"/>
        <v>0</v>
      </c>
      <c r="M86">
        <f t="shared" si="10"/>
        <v>0</v>
      </c>
      <c r="N86">
        <f t="shared" si="11"/>
        <v>0</v>
      </c>
      <c r="O86">
        <f t="shared" si="12"/>
        <v>0</v>
      </c>
      <c r="P86">
        <f t="shared" si="15"/>
        <v>177</v>
      </c>
      <c r="Q86">
        <f>VLOOKUP(C86,Locs!A:C,3,0)</f>
        <v>227</v>
      </c>
      <c r="R86">
        <f>VLOOKUP(C86,Locs!A:F,6,0)</f>
        <v>17</v>
      </c>
      <c r="S86">
        <f t="shared" si="13"/>
        <v>0</v>
      </c>
      <c r="T86" t="str">
        <f t="shared" si="14"/>
        <v/>
      </c>
      <c r="U86">
        <f>IFERROR(VLOOKUP(B86,'Results_ClaudeOpus4.5Repair'!B:E,4,0),"")</f>
        <v>0</v>
      </c>
      <c r="V86">
        <f>IFERROR(VLOOKUP(B86,'Results_GPT5.2LowRepair'!B:E,4,0),"")</f>
        <v>-1</v>
      </c>
      <c r="W86">
        <f>IFERROR(VLOOKUP(LEFT(C86,LEN(C86)-4)&amp;"_"&amp;D86&amp;"_llm.dfy",'Results_ClaudeOpus4.5Repair'!O:P,2,0),"")</f>
        <v>99</v>
      </c>
      <c r="X86">
        <f>IFERROR(VLOOKUP(LEFT(C86,LEN(C86)-4)&amp;"_"&amp;D86&amp;"_llm.dfy",'Results_GPT5.2LowRepair'!O:P,2,0),"")</f>
        <v>177</v>
      </c>
    </row>
    <row r="87" spans="1:24" x14ac:dyDescent="0.45">
      <c r="A87">
        <v>100</v>
      </c>
      <c r="B87" t="str">
        <f t="shared" si="8"/>
        <v>PrimeFactors.dfy-3</v>
      </c>
      <c r="C87" t="s">
        <v>306</v>
      </c>
      <c r="D87">
        <v>3</v>
      </c>
      <c r="E87">
        <f>MAX(IFERROR(VLOOKUP(B87,'Results_ClaudeOpus4.5Repair'!B:E,4,0),0),IFERROR(VLOOKUP(B87,'Results_GPT5.2LowRepair'!B:E,4,0),0))</f>
        <v>0</v>
      </c>
      <c r="F87">
        <f>MAX(IFERROR(VLOOKUP(B87,'Results_ClaudeOpus4.5Repair'!B:H,5,0),0),IFERROR(VLOOKUP(B87,'Results_GPT5.2LowRepair'!B:H,5,0),0))</f>
        <v>46.617699999999999</v>
      </c>
      <c r="G87">
        <f>MAX(IFERROR(VLOOKUP(B87,'Results_ClaudeOpus4.5Repair'!B:H,6,0),0),IFERROR(VLOOKUP(B87,'Results_GPT5.2LowRepair'!B:H,6,0),0))</f>
        <v>61.7943</v>
      </c>
      <c r="H87">
        <f>MAX(IFERROR(VLOOKUP(B87,'Results_ClaudeOpus4.5Repair'!B:H,7,0),0),IFERROR(VLOOKUP(B87,'Results_GPT5.2LowRepair'!B:H,7,0),0))</f>
        <v>46.616100000000003</v>
      </c>
      <c r="I87">
        <f>MAX(IFERROR(VLOOKUP(B87,'Results_ClaudeOpus4.5Repair'!B:I,8,0),0),IFERROR(VLOOKUP(B87,'Results_GPT5.2LowRepair'!B:I,8,0),0))</f>
        <v>-1</v>
      </c>
      <c r="J87">
        <v>1</v>
      </c>
      <c r="K87">
        <v>1</v>
      </c>
      <c r="L87">
        <f t="shared" si="9"/>
        <v>0</v>
      </c>
      <c r="M87">
        <f t="shared" si="10"/>
        <v>0</v>
      </c>
      <c r="N87">
        <f t="shared" si="11"/>
        <v>0</v>
      </c>
      <c r="O87">
        <f t="shared" si="12"/>
        <v>0</v>
      </c>
      <c r="P87">
        <f t="shared" si="15"/>
        <v>226</v>
      </c>
      <c r="Q87">
        <f>VLOOKUP(C87,Locs!A:C,3,0)</f>
        <v>227</v>
      </c>
      <c r="R87">
        <f>VLOOKUP(C87,Locs!A:F,6,0)</f>
        <v>17</v>
      </c>
      <c r="S87">
        <f t="shared" si="13"/>
        <v>0</v>
      </c>
      <c r="T87" t="str">
        <f t="shared" si="14"/>
        <v/>
      </c>
      <c r="U87">
        <f>IFERROR(VLOOKUP(B87,'Results_ClaudeOpus4.5Repair'!B:E,4,0),"")</f>
        <v>0</v>
      </c>
      <c r="V87">
        <f>IFERROR(VLOOKUP(B87,'Results_GPT5.2LowRepair'!B:E,4,0),"")</f>
        <v>-1</v>
      </c>
      <c r="W87">
        <f>IFERROR(VLOOKUP(LEFT(C87,LEN(C87)-4)&amp;"_"&amp;D87&amp;"_llm.dfy",'Results_ClaudeOpus4.5Repair'!O:P,2,0),"")</f>
        <v>129</v>
      </c>
      <c r="X87">
        <f>IFERROR(VLOOKUP(LEFT(C87,LEN(C87)-4)&amp;"_"&amp;D87&amp;"_llm.dfy",'Results_GPT5.2LowRepair'!O:P,2,0),"")</f>
        <v>226</v>
      </c>
    </row>
    <row r="88" spans="1:24" x14ac:dyDescent="0.45">
      <c r="A88">
        <v>101</v>
      </c>
      <c r="B88" t="str">
        <f t="shared" si="8"/>
        <v>PrimeFactors.dfy-4</v>
      </c>
      <c r="C88" t="s">
        <v>306</v>
      </c>
      <c r="D88">
        <v>4</v>
      </c>
      <c r="E88">
        <f>MAX(IFERROR(VLOOKUP(B88,'Results_ClaudeOpus4.5Repair'!B:E,4,0),0),IFERROR(VLOOKUP(B88,'Results_GPT5.2LowRepair'!B:E,4,0),0))</f>
        <v>0</v>
      </c>
      <c r="F88">
        <f>MAX(IFERROR(VLOOKUP(B88,'Results_ClaudeOpus4.5Repair'!B:H,5,0),0),IFERROR(VLOOKUP(B88,'Results_GPT5.2LowRepair'!B:H,5,0),0))</f>
        <v>62.2211</v>
      </c>
      <c r="G88">
        <f>MAX(IFERROR(VLOOKUP(B88,'Results_ClaudeOpus4.5Repair'!B:H,6,0),0),IFERROR(VLOOKUP(B88,'Results_GPT5.2LowRepair'!B:H,6,0),0))</f>
        <v>0.26319999999999999</v>
      </c>
      <c r="H88">
        <f>MAX(IFERROR(VLOOKUP(B88,'Results_ClaudeOpus4.5Repair'!B:H,7,0),0),IFERROR(VLOOKUP(B88,'Results_GPT5.2LowRepair'!B:H,7,0),0))</f>
        <v>62.2196</v>
      </c>
      <c r="I88">
        <f>MAX(IFERROR(VLOOKUP(B88,'Results_ClaudeOpus4.5Repair'!B:I,8,0),0),IFERROR(VLOOKUP(B88,'Results_GPT5.2LowRepair'!B:I,8,0),0))</f>
        <v>-1</v>
      </c>
      <c r="J88">
        <v>1</v>
      </c>
      <c r="K88">
        <v>1</v>
      </c>
      <c r="L88">
        <f t="shared" si="9"/>
        <v>0</v>
      </c>
      <c r="M88">
        <f t="shared" si="10"/>
        <v>0</v>
      </c>
      <c r="N88">
        <f t="shared" si="11"/>
        <v>0</v>
      </c>
      <c r="O88">
        <f t="shared" si="12"/>
        <v>0</v>
      </c>
      <c r="P88">
        <f t="shared" si="15"/>
        <v>226</v>
      </c>
      <c r="Q88">
        <f>VLOOKUP(C88,Locs!A:C,3,0)</f>
        <v>227</v>
      </c>
      <c r="R88">
        <f>VLOOKUP(C88,Locs!A:F,6,0)</f>
        <v>17</v>
      </c>
      <c r="S88">
        <f t="shared" si="13"/>
        <v>0</v>
      </c>
      <c r="T88" t="str">
        <f t="shared" si="14"/>
        <v/>
      </c>
      <c r="U88">
        <f>IFERROR(VLOOKUP(B88,'Results_ClaudeOpus4.5Repair'!B:E,4,0),"")</f>
        <v>0</v>
      </c>
      <c r="V88">
        <f>IFERROR(VLOOKUP(B88,'Results_GPT5.2LowRepair'!B:E,4,0),"")</f>
        <v>-1</v>
      </c>
      <c r="W88">
        <f>IFERROR(VLOOKUP(LEFT(C88,LEN(C88)-4)&amp;"_"&amp;D88&amp;"_llm.dfy",'Results_ClaudeOpus4.5Repair'!O:P,2,0),"")</f>
        <v>145</v>
      </c>
      <c r="X88">
        <f>IFERROR(VLOOKUP(LEFT(C88,LEN(C88)-4)&amp;"_"&amp;D88&amp;"_llm.dfy",'Results_GPT5.2LowRepair'!O:P,2,0),"")</f>
        <v>226</v>
      </c>
    </row>
    <row r="89" spans="1:24" x14ac:dyDescent="0.45">
      <c r="A89">
        <v>102</v>
      </c>
      <c r="B89" t="str">
        <f t="shared" si="8"/>
        <v>PrimeFactors.dfy-5</v>
      </c>
      <c r="C89" t="s">
        <v>306</v>
      </c>
      <c r="D89">
        <v>5</v>
      </c>
      <c r="E89">
        <f>MAX(IFERROR(VLOOKUP(B89,'Results_ClaudeOpus4.5Repair'!B:E,4,0),0),IFERROR(VLOOKUP(B89,'Results_GPT5.2LowRepair'!B:E,4,0),0))</f>
        <v>0</v>
      </c>
      <c r="F89">
        <f>MAX(IFERROR(VLOOKUP(B89,'Results_ClaudeOpus4.5Repair'!B:H,5,0),0),IFERROR(VLOOKUP(B89,'Results_GPT5.2LowRepair'!B:H,5,0),0))</f>
        <v>23.813600000000001</v>
      </c>
      <c r="G89">
        <f>MAX(IFERROR(VLOOKUP(B89,'Results_ClaudeOpus4.5Repair'!B:H,6,0),0),IFERROR(VLOOKUP(B89,'Results_GPT5.2LowRepair'!B:H,6,0),0))</f>
        <v>61.307099999999998</v>
      </c>
      <c r="H89">
        <f>MAX(IFERROR(VLOOKUP(B89,'Results_ClaudeOpus4.5Repair'!B:H,7,0),0),IFERROR(VLOOKUP(B89,'Results_GPT5.2LowRepair'!B:H,7,0),0))</f>
        <v>23.812200000000001</v>
      </c>
      <c r="I89">
        <f>MAX(IFERROR(VLOOKUP(B89,'Results_ClaudeOpus4.5Repair'!B:I,8,0),0),IFERROR(VLOOKUP(B89,'Results_GPT5.2LowRepair'!B:I,8,0),0))</f>
        <v>-1</v>
      </c>
      <c r="J89">
        <v>1</v>
      </c>
      <c r="K89">
        <v>1</v>
      </c>
      <c r="L89">
        <f t="shared" si="9"/>
        <v>0</v>
      </c>
      <c r="M89">
        <f t="shared" si="10"/>
        <v>0</v>
      </c>
      <c r="N89">
        <f t="shared" si="11"/>
        <v>0</v>
      </c>
      <c r="O89">
        <f t="shared" si="12"/>
        <v>0</v>
      </c>
      <c r="P89">
        <f t="shared" si="15"/>
        <v>227</v>
      </c>
      <c r="Q89">
        <f>VLOOKUP(C89,Locs!A:C,3,0)</f>
        <v>227</v>
      </c>
      <c r="R89">
        <f>VLOOKUP(C89,Locs!A:F,6,0)</f>
        <v>17</v>
      </c>
      <c r="S89">
        <f t="shared" si="13"/>
        <v>0</v>
      </c>
      <c r="T89" t="str">
        <f t="shared" si="14"/>
        <v/>
      </c>
      <c r="U89">
        <f>IFERROR(VLOOKUP(B89,'Results_ClaudeOpus4.5Repair'!B:E,4,0),"")</f>
        <v>0</v>
      </c>
      <c r="V89">
        <f>IFERROR(VLOOKUP(B89,'Results_GPT5.2LowRepair'!B:E,4,0),"")</f>
        <v>-1</v>
      </c>
      <c r="W89">
        <f>IFERROR(VLOOKUP(LEFT(C89,LEN(C89)-4)&amp;"_"&amp;D89&amp;"_llm.dfy",'Results_ClaudeOpus4.5Repair'!O:P,2,0),"")</f>
        <v>142</v>
      </c>
      <c r="X89">
        <f>IFERROR(VLOOKUP(LEFT(C89,LEN(C89)-4)&amp;"_"&amp;D89&amp;"_llm.dfy",'Results_GPT5.2LowRepair'!O:P,2,0),"")</f>
        <v>227</v>
      </c>
    </row>
    <row r="90" spans="1:24" x14ac:dyDescent="0.45">
      <c r="A90">
        <v>103</v>
      </c>
      <c r="B90" t="str">
        <f t="shared" si="8"/>
        <v>PrimeFactors.dfy-6</v>
      </c>
      <c r="C90" t="s">
        <v>306</v>
      </c>
      <c r="D90">
        <v>6</v>
      </c>
      <c r="E90">
        <f>MAX(IFERROR(VLOOKUP(B90,'Results_ClaudeOpus4.5Repair'!B:E,4,0),0),IFERROR(VLOOKUP(B90,'Results_GPT5.2LowRepair'!B:E,4,0),0))</f>
        <v>0</v>
      </c>
      <c r="F90">
        <f>MAX(IFERROR(VLOOKUP(B90,'Results_ClaudeOpus4.5Repair'!B:H,5,0),0),IFERROR(VLOOKUP(B90,'Results_GPT5.2LowRepair'!B:H,5,0),0))</f>
        <v>26.499300000000002</v>
      </c>
      <c r="G90">
        <f>MAX(IFERROR(VLOOKUP(B90,'Results_ClaudeOpus4.5Repair'!B:H,6,0),0),IFERROR(VLOOKUP(B90,'Results_GPT5.2LowRepair'!B:H,6,0),0))</f>
        <v>62.402700000000003</v>
      </c>
      <c r="H90">
        <f>MAX(IFERROR(VLOOKUP(B90,'Results_ClaudeOpus4.5Repair'!B:H,7,0),0),IFERROR(VLOOKUP(B90,'Results_GPT5.2LowRepair'!B:H,7,0),0))</f>
        <v>26.497800000000002</v>
      </c>
      <c r="I90">
        <f>MAX(IFERROR(VLOOKUP(B90,'Results_ClaudeOpus4.5Repair'!B:I,8,0),0),IFERROR(VLOOKUP(B90,'Results_GPT5.2LowRepair'!B:I,8,0),0))</f>
        <v>-1</v>
      </c>
      <c r="J90">
        <v>1</v>
      </c>
      <c r="K90">
        <v>1</v>
      </c>
      <c r="L90">
        <f t="shared" si="9"/>
        <v>0</v>
      </c>
      <c r="M90">
        <f t="shared" si="10"/>
        <v>0</v>
      </c>
      <c r="N90">
        <f t="shared" si="11"/>
        <v>0</v>
      </c>
      <c r="O90">
        <f t="shared" si="12"/>
        <v>0</v>
      </c>
      <c r="P90">
        <f t="shared" si="15"/>
        <v>228</v>
      </c>
      <c r="Q90">
        <f>VLOOKUP(C90,Locs!A:C,3,0)</f>
        <v>227</v>
      </c>
      <c r="R90">
        <f>VLOOKUP(C90,Locs!A:F,6,0)</f>
        <v>17</v>
      </c>
      <c r="S90">
        <f t="shared" si="13"/>
        <v>0</v>
      </c>
      <c r="T90" t="str">
        <f t="shared" si="14"/>
        <v/>
      </c>
      <c r="U90">
        <f>IFERROR(VLOOKUP(B90,'Results_ClaudeOpus4.5Repair'!B:E,4,0),"")</f>
        <v>0</v>
      </c>
      <c r="V90">
        <f>IFERROR(VLOOKUP(B90,'Results_GPT5.2LowRepair'!B:E,4,0),"")</f>
        <v>-1</v>
      </c>
      <c r="W90">
        <f>IFERROR(VLOOKUP(LEFT(C90,LEN(C90)-4)&amp;"_"&amp;D90&amp;"_llm.dfy",'Results_ClaudeOpus4.5Repair'!O:P,2,0),"")</f>
        <v>137</v>
      </c>
      <c r="X90">
        <f>IFERROR(VLOOKUP(LEFT(C90,LEN(C90)-4)&amp;"_"&amp;D90&amp;"_llm.dfy",'Results_GPT5.2LowRepair'!O:P,2,0),"")</f>
        <v>228</v>
      </c>
    </row>
    <row r="91" spans="1:24" x14ac:dyDescent="0.45">
      <c r="A91">
        <v>104</v>
      </c>
      <c r="B91" t="str">
        <f t="shared" si="8"/>
        <v>PrimeFactors.dfy-7</v>
      </c>
      <c r="C91" t="s">
        <v>306</v>
      </c>
      <c r="D91">
        <v>7</v>
      </c>
      <c r="E91">
        <f>MAX(IFERROR(VLOOKUP(B91,'Results_ClaudeOpus4.5Repair'!B:E,4,0),0),IFERROR(VLOOKUP(B91,'Results_GPT5.2LowRepair'!B:E,4,0),0))</f>
        <v>0</v>
      </c>
      <c r="F91">
        <f>MAX(IFERROR(VLOOKUP(B91,'Results_ClaudeOpus4.5Repair'!B:H,5,0),0),IFERROR(VLOOKUP(B91,'Results_GPT5.2LowRepair'!B:H,5,0),0))</f>
        <v>25.7654</v>
      </c>
      <c r="G91">
        <f>MAX(IFERROR(VLOOKUP(B91,'Results_ClaudeOpus4.5Repair'!B:H,6,0),0),IFERROR(VLOOKUP(B91,'Results_GPT5.2LowRepair'!B:H,6,0),0))</f>
        <v>62.582700000000003</v>
      </c>
      <c r="H91">
        <f>MAX(IFERROR(VLOOKUP(B91,'Results_ClaudeOpus4.5Repair'!B:H,7,0),0),IFERROR(VLOOKUP(B91,'Results_GPT5.2LowRepair'!B:H,7,0),0))</f>
        <v>25.7638</v>
      </c>
      <c r="I91">
        <f>MAX(IFERROR(VLOOKUP(B91,'Results_ClaudeOpus4.5Repair'!B:I,8,0),0),IFERROR(VLOOKUP(B91,'Results_GPT5.2LowRepair'!B:I,8,0),0))</f>
        <v>-1</v>
      </c>
      <c r="J91">
        <v>0</v>
      </c>
      <c r="K91">
        <v>0</v>
      </c>
      <c r="L91">
        <f t="shared" si="9"/>
        <v>0</v>
      </c>
      <c r="M91">
        <f t="shared" si="10"/>
        <v>0</v>
      </c>
      <c r="N91">
        <f t="shared" si="11"/>
        <v>0</v>
      </c>
      <c r="O91">
        <f t="shared" si="12"/>
        <v>0</v>
      </c>
      <c r="P91">
        <f t="shared" si="15"/>
        <v>227</v>
      </c>
      <c r="Q91">
        <f>VLOOKUP(C91,Locs!A:C,3,0)</f>
        <v>227</v>
      </c>
      <c r="R91">
        <f>VLOOKUP(C91,Locs!A:F,6,0)</f>
        <v>17</v>
      </c>
      <c r="S91">
        <f t="shared" si="13"/>
        <v>0</v>
      </c>
      <c r="T91" t="str">
        <f t="shared" si="14"/>
        <v/>
      </c>
      <c r="U91">
        <f>IFERROR(VLOOKUP(B91,'Results_ClaudeOpus4.5Repair'!B:E,4,0),"")</f>
        <v>0</v>
      </c>
      <c r="V91">
        <f>IFERROR(VLOOKUP(B91,'Results_GPT5.2LowRepair'!B:E,4,0),"")</f>
        <v>-1</v>
      </c>
      <c r="W91">
        <f>IFERROR(VLOOKUP(LEFT(C91,LEN(C91)-4)&amp;"_"&amp;D91&amp;"_llm.dfy",'Results_ClaudeOpus4.5Repair'!O:P,2,0),"")</f>
        <v>139</v>
      </c>
      <c r="X91">
        <f>IFERROR(VLOOKUP(LEFT(C91,LEN(C91)-4)&amp;"_"&amp;D91&amp;"_llm.dfy",'Results_GPT5.2LowRepair'!O:P,2,0),"")</f>
        <v>227</v>
      </c>
    </row>
    <row r="92" spans="1:24" x14ac:dyDescent="0.45">
      <c r="A92">
        <v>105</v>
      </c>
      <c r="B92" t="str">
        <f t="shared" si="8"/>
        <v>PrimeFactors.dfy-8</v>
      </c>
      <c r="C92" t="s">
        <v>306</v>
      </c>
      <c r="D92">
        <v>8</v>
      </c>
      <c r="E92">
        <f>MAX(IFERROR(VLOOKUP(B92,'Results_ClaudeOpus4.5Repair'!B:E,4,0),0),IFERROR(VLOOKUP(B92,'Results_GPT5.2LowRepair'!B:E,4,0),0))</f>
        <v>0</v>
      </c>
      <c r="F92">
        <f>MAX(IFERROR(VLOOKUP(B92,'Results_ClaudeOpus4.5Repair'!B:H,5,0),0),IFERROR(VLOOKUP(B92,'Results_GPT5.2LowRepair'!B:H,5,0),0))</f>
        <v>29.4145</v>
      </c>
      <c r="G92">
        <f>MAX(IFERROR(VLOOKUP(B92,'Results_ClaudeOpus4.5Repair'!B:H,6,0),0),IFERROR(VLOOKUP(B92,'Results_GPT5.2LowRepair'!B:H,6,0),0))</f>
        <v>123.5198</v>
      </c>
      <c r="H92">
        <f>MAX(IFERROR(VLOOKUP(B92,'Results_ClaudeOpus4.5Repair'!B:H,7,0),0),IFERROR(VLOOKUP(B92,'Results_GPT5.2LowRepair'!B:H,7,0),0))</f>
        <v>29.412700000000001</v>
      </c>
      <c r="I92">
        <f>MAX(IFERROR(VLOOKUP(B92,'Results_ClaudeOpus4.5Repair'!B:I,8,0),0),IFERROR(VLOOKUP(B92,'Results_GPT5.2LowRepair'!B:I,8,0),0))</f>
        <v>-1</v>
      </c>
      <c r="J92">
        <v>0</v>
      </c>
      <c r="K92">
        <v>0</v>
      </c>
      <c r="L92">
        <f t="shared" si="9"/>
        <v>0</v>
      </c>
      <c r="M92">
        <f t="shared" si="10"/>
        <v>0</v>
      </c>
      <c r="N92">
        <f t="shared" si="11"/>
        <v>0</v>
      </c>
      <c r="O92">
        <f t="shared" si="12"/>
        <v>0</v>
      </c>
      <c r="P92">
        <f t="shared" si="15"/>
        <v>230</v>
      </c>
      <c r="Q92">
        <f>VLOOKUP(C92,Locs!A:C,3,0)</f>
        <v>227</v>
      </c>
      <c r="R92">
        <f>VLOOKUP(C92,Locs!A:F,6,0)</f>
        <v>17</v>
      </c>
      <c r="S92">
        <f t="shared" si="13"/>
        <v>0</v>
      </c>
      <c r="T92" t="str">
        <f t="shared" si="14"/>
        <v/>
      </c>
      <c r="U92">
        <f>IFERROR(VLOOKUP(B92,'Results_ClaudeOpus4.5Repair'!B:E,4,0),"")</f>
        <v>0</v>
      </c>
      <c r="V92">
        <f>IFERROR(VLOOKUP(B92,'Results_GPT5.2LowRepair'!B:E,4,0),"")</f>
        <v>0</v>
      </c>
      <c r="W92">
        <f>IFERROR(VLOOKUP(LEFT(C92,LEN(C92)-4)&amp;"_"&amp;D92&amp;"_llm.dfy",'Results_ClaudeOpus4.5Repair'!O:P,2,0),"")</f>
        <v>139</v>
      </c>
      <c r="X92">
        <f>IFERROR(VLOOKUP(LEFT(C92,LEN(C92)-4)&amp;"_"&amp;D92&amp;"_llm.dfy",'Results_GPT5.2LowRepair'!O:P,2,0),"")</f>
        <v>230</v>
      </c>
    </row>
    <row r="93" spans="1:24" x14ac:dyDescent="0.45">
      <c r="A93">
        <v>106</v>
      </c>
      <c r="B93" t="str">
        <f t="shared" si="8"/>
        <v>PrimeFactors.dfy-9</v>
      </c>
      <c r="C93" t="s">
        <v>306</v>
      </c>
      <c r="D93">
        <v>9</v>
      </c>
      <c r="E93">
        <f>MAX(IFERROR(VLOOKUP(B93,'Results_ClaudeOpus4.5Repair'!B:E,4,0),0),IFERROR(VLOOKUP(B93,'Results_GPT5.2LowRepair'!B:E,4,0),0))</f>
        <v>0</v>
      </c>
      <c r="F93">
        <f>MAX(IFERROR(VLOOKUP(B93,'Results_ClaudeOpus4.5Repair'!B:H,5,0),0),IFERROR(VLOOKUP(B93,'Results_GPT5.2LowRepair'!B:H,5,0),0))</f>
        <v>66.873500000000007</v>
      </c>
      <c r="G93">
        <f>MAX(IFERROR(VLOOKUP(B93,'Results_ClaudeOpus4.5Repair'!B:H,6,0),0),IFERROR(VLOOKUP(B93,'Results_GPT5.2LowRepair'!B:H,6,0),0))</f>
        <v>92.358599999999996</v>
      </c>
      <c r="H93">
        <f>MAX(IFERROR(VLOOKUP(B93,'Results_ClaudeOpus4.5Repair'!B:H,7,0),0),IFERROR(VLOOKUP(B93,'Results_GPT5.2LowRepair'!B:H,7,0),0))</f>
        <v>66.872200000000007</v>
      </c>
      <c r="I93">
        <f>MAX(IFERROR(VLOOKUP(B93,'Results_ClaudeOpus4.5Repair'!B:I,8,0),0),IFERROR(VLOOKUP(B93,'Results_GPT5.2LowRepair'!B:I,8,0),0))</f>
        <v>-1</v>
      </c>
      <c r="J93">
        <v>0</v>
      </c>
      <c r="K93">
        <v>0</v>
      </c>
      <c r="L93">
        <f t="shared" si="9"/>
        <v>0</v>
      </c>
      <c r="M93">
        <f t="shared" si="10"/>
        <v>0</v>
      </c>
      <c r="N93">
        <f t="shared" si="11"/>
        <v>0</v>
      </c>
      <c r="O93">
        <f t="shared" si="12"/>
        <v>0</v>
      </c>
      <c r="P93">
        <f t="shared" si="15"/>
        <v>253</v>
      </c>
      <c r="Q93">
        <f>VLOOKUP(C93,Locs!A:C,3,0)</f>
        <v>227</v>
      </c>
      <c r="R93">
        <f>VLOOKUP(C93,Locs!A:F,6,0)</f>
        <v>17</v>
      </c>
      <c r="S93">
        <f t="shared" si="13"/>
        <v>0</v>
      </c>
      <c r="T93" t="str">
        <f t="shared" si="14"/>
        <v/>
      </c>
      <c r="U93">
        <f>IFERROR(VLOOKUP(B93,'Results_ClaudeOpus4.5Repair'!B:E,4,0),"")</f>
        <v>0</v>
      </c>
      <c r="V93">
        <f>IFERROR(VLOOKUP(B93,'Results_GPT5.2LowRepair'!B:E,4,0),"")</f>
        <v>0</v>
      </c>
      <c r="W93">
        <f>IFERROR(VLOOKUP(LEFT(C93,LEN(C93)-4)&amp;"_"&amp;D93&amp;"_llm.dfy",'Results_ClaudeOpus4.5Repair'!O:P,2,0),"")</f>
        <v>131</v>
      </c>
      <c r="X93">
        <f>IFERROR(VLOOKUP(LEFT(C93,LEN(C93)-4)&amp;"_"&amp;D93&amp;"_llm.dfy",'Results_GPT5.2LowRepair'!O:P,2,0),"")</f>
        <v>253</v>
      </c>
    </row>
    <row r="94" spans="1:24" x14ac:dyDescent="0.45">
      <c r="A94">
        <v>107</v>
      </c>
      <c r="B94" t="str">
        <f t="shared" si="8"/>
        <v>PrimeFactors.dfy-10</v>
      </c>
      <c r="C94" t="s">
        <v>306</v>
      </c>
      <c r="D94">
        <v>10</v>
      </c>
      <c r="E94">
        <f>MAX(IFERROR(VLOOKUP(B94,'Results_ClaudeOpus4.5Repair'!B:E,4,0),0),IFERROR(VLOOKUP(B94,'Results_GPT5.2LowRepair'!B:E,4,0),0))</f>
        <v>0</v>
      </c>
      <c r="F94">
        <f>MAX(IFERROR(VLOOKUP(B94,'Results_ClaudeOpus4.5Repair'!B:H,5,0),0),IFERROR(VLOOKUP(B94,'Results_GPT5.2LowRepair'!B:H,5,0),0))</f>
        <v>33.7712</v>
      </c>
      <c r="G94">
        <f>MAX(IFERROR(VLOOKUP(B94,'Results_ClaudeOpus4.5Repair'!B:H,6,0),0),IFERROR(VLOOKUP(B94,'Results_GPT5.2LowRepair'!B:H,6,0),0))</f>
        <v>63.299300000000002</v>
      </c>
      <c r="H94">
        <f>MAX(IFERROR(VLOOKUP(B94,'Results_ClaudeOpus4.5Repair'!B:H,7,0),0),IFERROR(VLOOKUP(B94,'Results_GPT5.2LowRepair'!B:H,7,0),0))</f>
        <v>33.769100000000002</v>
      </c>
      <c r="I94">
        <f>MAX(IFERROR(VLOOKUP(B94,'Results_ClaudeOpus4.5Repair'!B:I,8,0),0),IFERROR(VLOOKUP(B94,'Results_GPT5.2LowRepair'!B:I,8,0),0))</f>
        <v>-1</v>
      </c>
      <c r="J94">
        <v>1</v>
      </c>
      <c r="K94">
        <v>1</v>
      </c>
      <c r="L94">
        <f t="shared" si="9"/>
        <v>0</v>
      </c>
      <c r="M94">
        <f t="shared" si="10"/>
        <v>0</v>
      </c>
      <c r="N94">
        <f t="shared" si="11"/>
        <v>0</v>
      </c>
      <c r="O94">
        <f t="shared" si="12"/>
        <v>0</v>
      </c>
      <c r="P94">
        <f t="shared" si="15"/>
        <v>266</v>
      </c>
      <c r="Q94">
        <f>VLOOKUP(C94,Locs!A:C,3,0)</f>
        <v>227</v>
      </c>
      <c r="R94">
        <f>VLOOKUP(C94,Locs!A:F,6,0)</f>
        <v>17</v>
      </c>
      <c r="S94">
        <f t="shared" si="13"/>
        <v>0</v>
      </c>
      <c r="T94" t="str">
        <f t="shared" si="14"/>
        <v/>
      </c>
      <c r="U94">
        <f>IFERROR(VLOOKUP(B94,'Results_ClaudeOpus4.5Repair'!B:E,4,0),"")</f>
        <v>0</v>
      </c>
      <c r="V94">
        <f>IFERROR(VLOOKUP(B94,'Results_GPT5.2LowRepair'!B:E,4,0),"")</f>
        <v>0</v>
      </c>
      <c r="W94">
        <f>IFERROR(VLOOKUP(LEFT(C94,LEN(C94)-4)&amp;"_"&amp;D94&amp;"_llm.dfy",'Results_ClaudeOpus4.5Repair'!O:P,2,0),"")</f>
        <v>140</v>
      </c>
      <c r="X94">
        <f>IFERROR(VLOOKUP(LEFT(C94,LEN(C94)-4)&amp;"_"&amp;D94&amp;"_llm.dfy",'Results_GPT5.2LowRepair'!O:P,2,0),"")</f>
        <v>266</v>
      </c>
    </row>
    <row r="95" spans="1:24" x14ac:dyDescent="0.45">
      <c r="A95">
        <v>118</v>
      </c>
      <c r="B95" t="str">
        <f t="shared" si="8"/>
        <v>RawSort.dfy-1</v>
      </c>
      <c r="C95" t="s">
        <v>307</v>
      </c>
      <c r="D95">
        <v>1</v>
      </c>
      <c r="E95">
        <f>MAX(IFERROR(VLOOKUP(B95,'Results_ClaudeOpus4.5Repair'!B:E,4,0),0),IFERROR(VLOOKUP(B95,'Results_GPT5.2LowRepair'!B:E,4,0),0))</f>
        <v>0</v>
      </c>
      <c r="F95">
        <f>MAX(IFERROR(VLOOKUP(B95,'Results_ClaudeOpus4.5Repair'!B:H,5,0),0),IFERROR(VLOOKUP(B95,'Results_GPT5.2LowRepair'!B:H,5,0),0))</f>
        <v>99.797300000000007</v>
      </c>
      <c r="G95">
        <f>MAX(IFERROR(VLOOKUP(B95,'Results_ClaudeOpus4.5Repair'!B:H,6,0),0),IFERROR(VLOOKUP(B95,'Results_GPT5.2LowRepair'!B:H,6,0),0))</f>
        <v>1.6752</v>
      </c>
      <c r="H95">
        <f>MAX(IFERROR(VLOOKUP(B95,'Results_ClaudeOpus4.5Repair'!B:H,7,0),0),IFERROR(VLOOKUP(B95,'Results_GPT5.2LowRepair'!B:H,7,0),0))</f>
        <v>99.788899999999998</v>
      </c>
      <c r="I95">
        <f>MAX(IFERROR(VLOOKUP(B95,'Results_ClaudeOpus4.5Repair'!B:I,8,0),0),IFERROR(VLOOKUP(B95,'Results_GPT5.2LowRepair'!B:I,8,0),0))</f>
        <v>-1</v>
      </c>
      <c r="J95">
        <v>1</v>
      </c>
      <c r="K95">
        <v>1</v>
      </c>
      <c r="L95">
        <f t="shared" si="9"/>
        <v>1</v>
      </c>
      <c r="M95">
        <f t="shared" si="10"/>
        <v>8</v>
      </c>
      <c r="N95">
        <f t="shared" si="11"/>
        <v>0.66666666666666663</v>
      </c>
      <c r="O95">
        <f t="shared" si="12"/>
        <v>1</v>
      </c>
      <c r="P95">
        <f t="shared" si="15"/>
        <v>97</v>
      </c>
      <c r="Q95">
        <f>VLOOKUP(C95,Locs!A:C,3,0)</f>
        <v>48</v>
      </c>
      <c r="R95">
        <f>VLOOKUP(C95,Locs!A:F,6,0)</f>
        <v>9</v>
      </c>
      <c r="S95">
        <f t="shared" si="13"/>
        <v>0</v>
      </c>
      <c r="T95" t="str">
        <f t="shared" si="14"/>
        <v/>
      </c>
      <c r="U95">
        <f>IFERROR(VLOOKUP(B95,'Results_ClaudeOpus4.5Repair'!B:E,4,0),"")</f>
        <v>0</v>
      </c>
      <c r="V95">
        <f>IFERROR(VLOOKUP(B95,'Results_GPT5.2LowRepair'!B:E,4,0),"")</f>
        <v>-1</v>
      </c>
      <c r="W95">
        <f>IFERROR(VLOOKUP(LEFT(C95,LEN(C95)-4)&amp;"_"&amp;D95&amp;"_llm.dfy",'Results_ClaudeOpus4.5Repair'!O:P,2,0),"")</f>
        <v>37</v>
      </c>
      <c r="X95">
        <f>IFERROR(VLOOKUP(LEFT(C95,LEN(C95)-4)&amp;"_"&amp;D95&amp;"_llm.dfy",'Results_GPT5.2LowRepair'!O:P,2,0),"")</f>
        <v>97</v>
      </c>
    </row>
    <row r="96" spans="1:24" x14ac:dyDescent="0.45">
      <c r="A96">
        <v>119</v>
      </c>
      <c r="B96" t="str">
        <f t="shared" si="8"/>
        <v>RawSort.dfy-2</v>
      </c>
      <c r="C96" t="s">
        <v>307</v>
      </c>
      <c r="D96">
        <v>2</v>
      </c>
      <c r="E96">
        <f>MAX(IFERROR(VLOOKUP(B96,'Results_ClaudeOpus4.5Repair'!B:E,4,0),0),IFERROR(VLOOKUP(B96,'Results_GPT5.2LowRepair'!B:E,4,0),0))</f>
        <v>0</v>
      </c>
      <c r="F96">
        <f>MAX(IFERROR(VLOOKUP(B96,'Results_ClaudeOpus4.5Repair'!B:H,5,0),0),IFERROR(VLOOKUP(B96,'Results_GPT5.2LowRepair'!B:H,5,0),0))</f>
        <v>20.805599999999998</v>
      </c>
      <c r="G96">
        <f>MAX(IFERROR(VLOOKUP(B96,'Results_ClaudeOpus4.5Repair'!B:H,6,0),0),IFERROR(VLOOKUP(B96,'Results_GPT5.2LowRepair'!B:H,6,0),0))</f>
        <v>0.92169999999999996</v>
      </c>
      <c r="H96">
        <f>MAX(IFERROR(VLOOKUP(B96,'Results_ClaudeOpus4.5Repair'!B:H,7,0),0),IFERROR(VLOOKUP(B96,'Results_GPT5.2LowRepair'!B:H,7,0),0))</f>
        <v>20.8033</v>
      </c>
      <c r="I96">
        <f>MAX(IFERROR(VLOOKUP(B96,'Results_ClaudeOpus4.5Repair'!B:I,8,0),0),IFERROR(VLOOKUP(B96,'Results_GPT5.2LowRepair'!B:I,8,0),0))</f>
        <v>-1</v>
      </c>
      <c r="J96">
        <v>1</v>
      </c>
      <c r="K96">
        <v>1</v>
      </c>
      <c r="L96">
        <f t="shared" si="9"/>
        <v>1</v>
      </c>
      <c r="M96">
        <f t="shared" si="10"/>
        <v>8</v>
      </c>
      <c r="N96">
        <f t="shared" si="11"/>
        <v>0.66666666666666663</v>
      </c>
      <c r="O96">
        <f t="shared" si="12"/>
        <v>1</v>
      </c>
      <c r="P96">
        <f t="shared" si="15"/>
        <v>97</v>
      </c>
      <c r="Q96">
        <f>VLOOKUP(C96,Locs!A:C,3,0)</f>
        <v>48</v>
      </c>
      <c r="R96">
        <f>VLOOKUP(C96,Locs!A:F,6,0)</f>
        <v>9</v>
      </c>
      <c r="S96">
        <f t="shared" si="13"/>
        <v>0</v>
      </c>
      <c r="T96" t="str">
        <f t="shared" si="14"/>
        <v/>
      </c>
      <c r="U96">
        <f>IFERROR(VLOOKUP(B96,'Results_ClaudeOpus4.5Repair'!B:E,4,0),"")</f>
        <v>0</v>
      </c>
      <c r="V96">
        <f>IFERROR(VLOOKUP(B96,'Results_GPT5.2LowRepair'!B:E,4,0),"")</f>
        <v>-1</v>
      </c>
      <c r="W96">
        <f>IFERROR(VLOOKUP(LEFT(C96,LEN(C96)-4)&amp;"_"&amp;D96&amp;"_llm.dfy",'Results_ClaudeOpus4.5Repair'!O:P,2,0),"")</f>
        <v>88</v>
      </c>
      <c r="X96">
        <f>IFERROR(VLOOKUP(LEFT(C96,LEN(C96)-4)&amp;"_"&amp;D96&amp;"_llm.dfy",'Results_GPT5.2LowRepair'!O:P,2,0),"")</f>
        <v>97</v>
      </c>
    </row>
    <row r="97" spans="1:24" x14ac:dyDescent="0.45">
      <c r="A97">
        <v>120</v>
      </c>
      <c r="B97" t="str">
        <f t="shared" si="8"/>
        <v>RawSort.dfy-3</v>
      </c>
      <c r="C97" t="s">
        <v>307</v>
      </c>
      <c r="D97">
        <v>3</v>
      </c>
      <c r="E97">
        <f>MAX(IFERROR(VLOOKUP(B97,'Results_ClaudeOpus4.5Repair'!B:E,4,0),0),IFERROR(VLOOKUP(B97,'Results_GPT5.2LowRepair'!B:E,4,0),0))</f>
        <v>0</v>
      </c>
      <c r="F97">
        <f>MAX(IFERROR(VLOOKUP(B97,'Results_ClaudeOpus4.5Repair'!B:H,5,0),0),IFERROR(VLOOKUP(B97,'Results_GPT5.2LowRepair'!B:H,5,0),0))</f>
        <v>45.563299999999998</v>
      </c>
      <c r="G97">
        <f>MAX(IFERROR(VLOOKUP(B97,'Results_ClaudeOpus4.5Repair'!B:H,6,0),0),IFERROR(VLOOKUP(B97,'Results_GPT5.2LowRepair'!B:H,6,0),0))</f>
        <v>2.4864000000000002</v>
      </c>
      <c r="H97">
        <f>MAX(IFERROR(VLOOKUP(B97,'Results_ClaudeOpus4.5Repair'!B:H,7,0),0),IFERROR(VLOOKUP(B97,'Results_GPT5.2LowRepair'!B:H,7,0),0))</f>
        <v>45.561</v>
      </c>
      <c r="I97">
        <f>MAX(IFERROR(VLOOKUP(B97,'Results_ClaudeOpus4.5Repair'!B:I,8,0),0),IFERROR(VLOOKUP(B97,'Results_GPT5.2LowRepair'!B:I,8,0),0))</f>
        <v>-1</v>
      </c>
      <c r="J97">
        <v>1</v>
      </c>
      <c r="K97">
        <v>1</v>
      </c>
      <c r="L97">
        <f t="shared" si="9"/>
        <v>1</v>
      </c>
      <c r="M97">
        <f t="shared" si="10"/>
        <v>8</v>
      </c>
      <c r="N97">
        <f t="shared" si="11"/>
        <v>0.66666666666666663</v>
      </c>
      <c r="O97">
        <f t="shared" si="12"/>
        <v>1</v>
      </c>
      <c r="P97">
        <f t="shared" si="15"/>
        <v>190</v>
      </c>
      <c r="Q97">
        <f>VLOOKUP(C97,Locs!A:C,3,0)</f>
        <v>48</v>
      </c>
      <c r="R97">
        <f>VLOOKUP(C97,Locs!A:F,6,0)</f>
        <v>9</v>
      </c>
      <c r="S97">
        <f t="shared" si="13"/>
        <v>0</v>
      </c>
      <c r="T97" t="str">
        <f t="shared" si="14"/>
        <v/>
      </c>
      <c r="U97">
        <f>IFERROR(VLOOKUP(B97,'Results_ClaudeOpus4.5Repair'!B:E,4,0),"")</f>
        <v>0</v>
      </c>
      <c r="V97">
        <f>IFERROR(VLOOKUP(B97,'Results_GPT5.2LowRepair'!B:E,4,0),"")</f>
        <v>0</v>
      </c>
      <c r="W97">
        <f>IFERROR(VLOOKUP(LEFT(C97,LEN(C97)-4)&amp;"_"&amp;D97&amp;"_llm.dfy",'Results_ClaudeOpus4.5Repair'!O:P,2,0),"")</f>
        <v>139</v>
      </c>
      <c r="X97">
        <f>IFERROR(VLOOKUP(LEFT(C97,LEN(C97)-4)&amp;"_"&amp;D97&amp;"_llm.dfy",'Results_GPT5.2LowRepair'!O:P,2,0),"")</f>
        <v>190</v>
      </c>
    </row>
    <row r="98" spans="1:24" x14ac:dyDescent="0.45">
      <c r="A98">
        <v>121</v>
      </c>
      <c r="B98" t="str">
        <f t="shared" si="8"/>
        <v>RawSort.dfy-4</v>
      </c>
      <c r="C98" t="s">
        <v>307</v>
      </c>
      <c r="D98">
        <v>4</v>
      </c>
      <c r="E98">
        <f>MAX(IFERROR(VLOOKUP(B98,'Results_ClaudeOpus4.5Repair'!B:E,4,0),0),IFERROR(VLOOKUP(B98,'Results_GPT5.2LowRepair'!B:E,4,0),0))</f>
        <v>0</v>
      </c>
      <c r="F98">
        <f>MAX(IFERROR(VLOOKUP(B98,'Results_ClaudeOpus4.5Repair'!B:H,5,0),0),IFERROR(VLOOKUP(B98,'Results_GPT5.2LowRepair'!B:H,5,0),0))</f>
        <v>109.6052</v>
      </c>
      <c r="G98">
        <f>MAX(IFERROR(VLOOKUP(B98,'Results_ClaudeOpus4.5Repair'!B:H,6,0),0),IFERROR(VLOOKUP(B98,'Results_GPT5.2LowRepair'!B:H,6,0),0))</f>
        <v>2.5230000000000001</v>
      </c>
      <c r="H98">
        <f>MAX(IFERROR(VLOOKUP(B98,'Results_ClaudeOpus4.5Repair'!B:H,7,0),0),IFERROR(VLOOKUP(B98,'Results_GPT5.2LowRepair'!B:H,7,0),0))</f>
        <v>109.59610000000001</v>
      </c>
      <c r="I98">
        <f>MAX(IFERROR(VLOOKUP(B98,'Results_ClaudeOpus4.5Repair'!B:I,8,0),0),IFERROR(VLOOKUP(B98,'Results_GPT5.2LowRepair'!B:I,8,0),0))</f>
        <v>-1</v>
      </c>
      <c r="J98">
        <v>1</v>
      </c>
      <c r="K98">
        <v>1</v>
      </c>
      <c r="L98">
        <f t="shared" si="9"/>
        <v>1</v>
      </c>
      <c r="M98">
        <f t="shared" si="10"/>
        <v>8</v>
      </c>
      <c r="N98">
        <f t="shared" si="11"/>
        <v>0.66666666666666663</v>
      </c>
      <c r="O98">
        <f t="shared" si="12"/>
        <v>1</v>
      </c>
      <c r="P98">
        <f t="shared" si="15"/>
        <v>270</v>
      </c>
      <c r="Q98">
        <f>VLOOKUP(C98,Locs!A:C,3,0)</f>
        <v>48</v>
      </c>
      <c r="R98">
        <f>VLOOKUP(C98,Locs!A:F,6,0)</f>
        <v>9</v>
      </c>
      <c r="S98">
        <f t="shared" si="13"/>
        <v>0</v>
      </c>
      <c r="T98" t="str">
        <f t="shared" si="14"/>
        <v/>
      </c>
      <c r="U98">
        <f>IFERROR(VLOOKUP(B98,'Results_ClaudeOpus4.5Repair'!B:E,4,0),"")</f>
        <v>0</v>
      </c>
      <c r="V98">
        <f>IFERROR(VLOOKUP(B98,'Results_GPT5.2LowRepair'!B:E,4,0),"")</f>
        <v>0</v>
      </c>
      <c r="W98">
        <f>IFERROR(VLOOKUP(LEFT(C98,LEN(C98)-4)&amp;"_"&amp;D98&amp;"_llm.dfy",'Results_ClaudeOpus4.5Repair'!O:P,2,0),"")</f>
        <v>159</v>
      </c>
      <c r="X98">
        <f>IFERROR(VLOOKUP(LEFT(C98,LEN(C98)-4)&amp;"_"&amp;D98&amp;"_llm.dfy",'Results_GPT5.2LowRepair'!O:P,2,0),"")</f>
        <v>270</v>
      </c>
    </row>
    <row r="99" spans="1:24" x14ac:dyDescent="0.45">
      <c r="A99">
        <v>122</v>
      </c>
      <c r="B99" t="str">
        <f t="shared" si="8"/>
        <v>RawSort.dfy-5</v>
      </c>
      <c r="C99" t="s">
        <v>307</v>
      </c>
      <c r="D99">
        <v>5</v>
      </c>
      <c r="E99">
        <f>MAX(IFERROR(VLOOKUP(B99,'Results_ClaudeOpus4.5Repair'!B:E,4,0),0),IFERROR(VLOOKUP(B99,'Results_GPT5.2LowRepair'!B:E,4,0),0))</f>
        <v>0</v>
      </c>
      <c r="F99">
        <f>MAX(IFERROR(VLOOKUP(B99,'Results_ClaudeOpus4.5Repair'!B:H,5,0),0),IFERROR(VLOOKUP(B99,'Results_GPT5.2LowRepair'!B:H,5,0),0))</f>
        <v>52.872999999999998</v>
      </c>
      <c r="G99">
        <f>MAX(IFERROR(VLOOKUP(B99,'Results_ClaudeOpus4.5Repair'!B:H,6,0),0),IFERROR(VLOOKUP(B99,'Results_GPT5.2LowRepair'!B:H,6,0),0))</f>
        <v>5.0156999999999998</v>
      </c>
      <c r="H99">
        <f>MAX(IFERROR(VLOOKUP(B99,'Results_ClaudeOpus4.5Repair'!B:H,7,0),0),IFERROR(VLOOKUP(B99,'Results_GPT5.2LowRepair'!B:H,7,0),0))</f>
        <v>52.870800000000003</v>
      </c>
      <c r="I99">
        <f>MAX(IFERROR(VLOOKUP(B99,'Results_ClaudeOpus4.5Repair'!B:I,8,0),0),IFERROR(VLOOKUP(B99,'Results_GPT5.2LowRepair'!B:I,8,0),0))</f>
        <v>-1</v>
      </c>
      <c r="J99">
        <v>1</v>
      </c>
      <c r="K99">
        <v>1</v>
      </c>
      <c r="L99">
        <f t="shared" si="9"/>
        <v>1</v>
      </c>
      <c r="M99">
        <f t="shared" si="10"/>
        <v>8</v>
      </c>
      <c r="N99">
        <f t="shared" si="11"/>
        <v>0.66666666666666663</v>
      </c>
      <c r="O99">
        <f t="shared" si="12"/>
        <v>1</v>
      </c>
      <c r="P99">
        <f t="shared" si="15"/>
        <v>297</v>
      </c>
      <c r="Q99">
        <f>VLOOKUP(C99,Locs!A:C,3,0)</f>
        <v>48</v>
      </c>
      <c r="R99">
        <f>VLOOKUP(C99,Locs!A:F,6,0)</f>
        <v>9</v>
      </c>
      <c r="S99">
        <f t="shared" si="13"/>
        <v>0</v>
      </c>
      <c r="T99" t="str">
        <f t="shared" si="14"/>
        <v/>
      </c>
      <c r="U99">
        <f>IFERROR(VLOOKUP(B99,'Results_ClaudeOpus4.5Repair'!B:E,4,0),"")</f>
        <v>0</v>
      </c>
      <c r="V99">
        <f>IFERROR(VLOOKUP(B99,'Results_GPT5.2LowRepair'!B:E,4,0),"")</f>
        <v>0</v>
      </c>
      <c r="W99">
        <f>IFERROR(VLOOKUP(LEFT(C99,LEN(C99)-4)&amp;"_"&amp;D99&amp;"_llm.dfy",'Results_ClaudeOpus4.5Repair'!O:P,2,0),"")</f>
        <v>194</v>
      </c>
      <c r="X99">
        <f>IFERROR(VLOOKUP(LEFT(C99,LEN(C99)-4)&amp;"_"&amp;D99&amp;"_llm.dfy",'Results_GPT5.2LowRepair'!O:P,2,0),"")</f>
        <v>297</v>
      </c>
    </row>
    <row r="100" spans="1:24" x14ac:dyDescent="0.45">
      <c r="A100">
        <v>123</v>
      </c>
      <c r="B100" t="str">
        <f t="shared" si="8"/>
        <v>RawSort.dfy-6</v>
      </c>
      <c r="C100" t="s">
        <v>307</v>
      </c>
      <c r="D100">
        <v>6</v>
      </c>
      <c r="E100">
        <f>MAX(IFERROR(VLOOKUP(B100,'Results_ClaudeOpus4.5Repair'!B:E,4,0),0),IFERROR(VLOOKUP(B100,'Results_GPT5.2LowRepair'!B:E,4,0),0))</f>
        <v>0</v>
      </c>
      <c r="F100">
        <f>MAX(IFERROR(VLOOKUP(B100,'Results_ClaudeOpus4.5Repair'!B:H,5,0),0),IFERROR(VLOOKUP(B100,'Results_GPT5.2LowRepair'!B:H,5,0),0))</f>
        <v>106.20059999999999</v>
      </c>
      <c r="G100">
        <f>MAX(IFERROR(VLOOKUP(B100,'Results_ClaudeOpus4.5Repair'!B:H,6,0),0),IFERROR(VLOOKUP(B100,'Results_GPT5.2LowRepair'!B:H,6,0),0))</f>
        <v>3.3595999999999999</v>
      </c>
      <c r="H100">
        <f>MAX(IFERROR(VLOOKUP(B100,'Results_ClaudeOpus4.5Repair'!B:H,7,0),0),IFERROR(VLOOKUP(B100,'Results_GPT5.2LowRepair'!B:H,7,0),0))</f>
        <v>106.1981</v>
      </c>
      <c r="I100">
        <f>MAX(IFERROR(VLOOKUP(B100,'Results_ClaudeOpus4.5Repair'!B:I,8,0),0),IFERROR(VLOOKUP(B100,'Results_GPT5.2LowRepair'!B:I,8,0),0))</f>
        <v>-1</v>
      </c>
      <c r="J100">
        <v>1</v>
      </c>
      <c r="K100">
        <v>1</v>
      </c>
      <c r="L100">
        <f t="shared" si="9"/>
        <v>1</v>
      </c>
      <c r="M100">
        <f t="shared" si="10"/>
        <v>8</v>
      </c>
      <c r="N100">
        <f t="shared" si="11"/>
        <v>0.66666666666666663</v>
      </c>
      <c r="O100">
        <f t="shared" si="12"/>
        <v>1</v>
      </c>
      <c r="P100">
        <f t="shared" si="15"/>
        <v>309</v>
      </c>
      <c r="Q100">
        <f>VLOOKUP(C100,Locs!A:C,3,0)</f>
        <v>48</v>
      </c>
      <c r="R100">
        <f>VLOOKUP(C100,Locs!A:F,6,0)</f>
        <v>9</v>
      </c>
      <c r="S100">
        <f t="shared" si="13"/>
        <v>0</v>
      </c>
      <c r="T100" t="str">
        <f t="shared" si="14"/>
        <v/>
      </c>
      <c r="U100">
        <f>IFERROR(VLOOKUP(B100,'Results_ClaudeOpus4.5Repair'!B:E,4,0),"")</f>
        <v>0</v>
      </c>
      <c r="V100">
        <f>IFERROR(VLOOKUP(B100,'Results_GPT5.2LowRepair'!B:E,4,0),"")</f>
        <v>0</v>
      </c>
      <c r="W100">
        <f>IFERROR(VLOOKUP(LEFT(C100,LEN(C100)-4)&amp;"_"&amp;D100&amp;"_llm.dfy",'Results_ClaudeOpus4.5Repair'!O:P,2,0),"")</f>
        <v>221</v>
      </c>
      <c r="X100">
        <f>IFERROR(VLOOKUP(LEFT(C100,LEN(C100)-4)&amp;"_"&amp;D100&amp;"_llm.dfy",'Results_GPT5.2LowRepair'!O:P,2,0),"")</f>
        <v>309</v>
      </c>
    </row>
    <row r="101" spans="1:24" x14ac:dyDescent="0.45">
      <c r="A101">
        <v>124</v>
      </c>
      <c r="B101" t="str">
        <f t="shared" si="8"/>
        <v>RawSort.dfy-7</v>
      </c>
      <c r="C101" t="s">
        <v>307</v>
      </c>
      <c r="D101">
        <v>7</v>
      </c>
      <c r="E101">
        <f>MAX(IFERROR(VLOOKUP(B101,'Results_ClaudeOpus4.5Repair'!B:E,4,0),0),IFERROR(VLOOKUP(B101,'Results_GPT5.2LowRepair'!B:E,4,0),0))</f>
        <v>0</v>
      </c>
      <c r="F101">
        <f>MAX(IFERROR(VLOOKUP(B101,'Results_ClaudeOpus4.5Repair'!B:H,5,0),0),IFERROR(VLOOKUP(B101,'Results_GPT5.2LowRepair'!B:H,5,0),0))</f>
        <v>214.00829999999999</v>
      </c>
      <c r="G101">
        <f>MAX(IFERROR(VLOOKUP(B101,'Results_ClaudeOpus4.5Repair'!B:H,6,0),0),IFERROR(VLOOKUP(B101,'Results_GPT5.2LowRepair'!B:H,6,0),0))</f>
        <v>2.4815999999999998</v>
      </c>
      <c r="H101">
        <f>MAX(IFERROR(VLOOKUP(B101,'Results_ClaudeOpus4.5Repair'!B:H,7,0),0),IFERROR(VLOOKUP(B101,'Results_GPT5.2LowRepair'!B:H,7,0),0))</f>
        <v>214.00550000000001</v>
      </c>
      <c r="I101">
        <f>MAX(IFERROR(VLOOKUP(B101,'Results_ClaudeOpus4.5Repair'!B:I,8,0),0),IFERROR(VLOOKUP(B101,'Results_GPT5.2LowRepair'!B:I,8,0),0))</f>
        <v>-1</v>
      </c>
      <c r="J101">
        <v>1</v>
      </c>
      <c r="K101">
        <v>1</v>
      </c>
      <c r="L101">
        <f t="shared" si="9"/>
        <v>1</v>
      </c>
      <c r="M101">
        <f t="shared" si="10"/>
        <v>8</v>
      </c>
      <c r="N101">
        <f t="shared" si="11"/>
        <v>0.66666666666666663</v>
      </c>
      <c r="O101">
        <f t="shared" si="12"/>
        <v>1</v>
      </c>
      <c r="P101">
        <f t="shared" si="15"/>
        <v>309</v>
      </c>
      <c r="Q101">
        <f>VLOOKUP(C101,Locs!A:C,3,0)</f>
        <v>48</v>
      </c>
      <c r="R101">
        <f>VLOOKUP(C101,Locs!A:F,6,0)</f>
        <v>9</v>
      </c>
      <c r="S101">
        <f t="shared" si="13"/>
        <v>0</v>
      </c>
      <c r="T101" t="str">
        <f t="shared" si="14"/>
        <v/>
      </c>
      <c r="U101">
        <f>IFERROR(VLOOKUP(B101,'Results_ClaudeOpus4.5Repair'!B:E,4,0),"")</f>
        <v>0</v>
      </c>
      <c r="V101">
        <f>IFERROR(VLOOKUP(B101,'Results_GPT5.2LowRepair'!B:E,4,0),"")</f>
        <v>-1</v>
      </c>
      <c r="W101">
        <f>IFERROR(VLOOKUP(LEFT(C101,LEN(C101)-4)&amp;"_"&amp;D101&amp;"_llm.dfy",'Results_ClaudeOpus4.5Repair'!O:P,2,0),"")</f>
        <v>199</v>
      </c>
      <c r="X101">
        <f>IFERROR(VLOOKUP(LEFT(C101,LEN(C101)-4)&amp;"_"&amp;D101&amp;"_llm.dfy",'Results_GPT5.2LowRepair'!O:P,2,0),"")</f>
        <v>309</v>
      </c>
    </row>
    <row r="102" spans="1:24" x14ac:dyDescent="0.45">
      <c r="A102">
        <v>125</v>
      </c>
      <c r="B102" t="str">
        <f t="shared" si="8"/>
        <v>RawSort.dfy-8</v>
      </c>
      <c r="C102" t="s">
        <v>307</v>
      </c>
      <c r="D102">
        <v>8</v>
      </c>
      <c r="E102">
        <f>MAX(IFERROR(VLOOKUP(B102,'Results_ClaudeOpus4.5Repair'!B:E,4,0),0),IFERROR(VLOOKUP(B102,'Results_GPT5.2LowRepair'!B:E,4,0),0))</f>
        <v>1</v>
      </c>
      <c r="F102">
        <f>MAX(IFERROR(VLOOKUP(B102,'Results_ClaudeOpus4.5Repair'!B:H,5,0),0),IFERROR(VLOOKUP(B102,'Results_GPT5.2LowRepair'!B:H,5,0),0))</f>
        <v>48.389699999999998</v>
      </c>
      <c r="G102">
        <f>MAX(IFERROR(VLOOKUP(B102,'Results_ClaudeOpus4.5Repair'!B:H,6,0),0),IFERROR(VLOOKUP(B102,'Results_GPT5.2LowRepair'!B:H,6,0),0))</f>
        <v>2.7745000000000002</v>
      </c>
      <c r="H102">
        <f>MAX(IFERROR(VLOOKUP(B102,'Results_ClaudeOpus4.5Repair'!B:H,7,0),0),IFERROR(VLOOKUP(B102,'Results_GPT5.2LowRepair'!B:H,7,0),0))</f>
        <v>48.3874</v>
      </c>
      <c r="I102">
        <f>MAX(IFERROR(VLOOKUP(B102,'Results_ClaudeOpus4.5Repair'!B:I,8,0),0),IFERROR(VLOOKUP(B102,'Results_GPT5.2LowRepair'!B:I,8,0),0))</f>
        <v>-1</v>
      </c>
      <c r="J102">
        <v>0</v>
      </c>
      <c r="K102">
        <v>0</v>
      </c>
      <c r="L102">
        <f t="shared" si="9"/>
        <v>1</v>
      </c>
      <c r="M102">
        <f t="shared" si="10"/>
        <v>8</v>
      </c>
      <c r="N102">
        <f t="shared" si="11"/>
        <v>0.66666666666666663</v>
      </c>
      <c r="O102">
        <f t="shared" si="12"/>
        <v>1</v>
      </c>
      <c r="P102">
        <f t="shared" si="15"/>
        <v>232</v>
      </c>
      <c r="Q102">
        <f>VLOOKUP(C102,Locs!A:C,3,0)</f>
        <v>48</v>
      </c>
      <c r="R102">
        <f>VLOOKUP(C102,Locs!A:F,6,0)</f>
        <v>9</v>
      </c>
      <c r="S102">
        <f t="shared" si="13"/>
        <v>1</v>
      </c>
      <c r="T102" t="str">
        <f t="shared" si="14"/>
        <v>Claude</v>
      </c>
      <c r="U102">
        <f>IFERROR(VLOOKUP(B102,'Results_ClaudeOpus4.5Repair'!B:E,4,0),"")</f>
        <v>1</v>
      </c>
      <c r="V102">
        <f>IFERROR(VLOOKUP(B102,'Results_GPT5.2LowRepair'!B:E,4,0),"")</f>
        <v>-1</v>
      </c>
      <c r="W102">
        <f>IFERROR(VLOOKUP(LEFT(C102,LEN(C102)-4)&amp;"_"&amp;D102&amp;"_llm.dfy",'Results_ClaudeOpus4.5Repair'!O:P,2,0),"")</f>
        <v>232</v>
      </c>
      <c r="X102">
        <f>IFERROR(VLOOKUP(LEFT(C102,LEN(C102)-4)&amp;"_"&amp;D102&amp;"_llm.dfy",'Results_GPT5.2LowRepair'!O:P,2,0),"")</f>
        <v>310</v>
      </c>
    </row>
    <row r="103" spans="1:24" x14ac:dyDescent="0.45">
      <c r="A103">
        <v>130</v>
      </c>
      <c r="B103" t="str">
        <f t="shared" ref="B103:B165" si="16">C103&amp;"-"&amp;D103</f>
        <v>Recaman.dfy-1</v>
      </c>
      <c r="C103" t="s">
        <v>308</v>
      </c>
      <c r="D103">
        <v>1</v>
      </c>
      <c r="E103">
        <f>MAX(IFERROR(VLOOKUP(B103,'Results_ClaudeOpus4.5Repair'!B:E,4,0),0),IFERROR(VLOOKUP(B103,'Results_GPT5.2LowRepair'!B:E,4,0),0))</f>
        <v>0</v>
      </c>
      <c r="F103">
        <f>MAX(IFERROR(VLOOKUP(B103,'Results_ClaudeOpus4.5Repair'!B:H,5,0),0),IFERROR(VLOOKUP(B103,'Results_GPT5.2LowRepair'!B:H,5,0),0))</f>
        <v>28.665800000000001</v>
      </c>
      <c r="G103">
        <f>MAX(IFERROR(VLOOKUP(B103,'Results_ClaudeOpus4.5Repair'!B:H,6,0),0),IFERROR(VLOOKUP(B103,'Results_GPT5.2LowRepair'!B:H,6,0),0))</f>
        <v>1.7042999999999999</v>
      </c>
      <c r="H103">
        <f>MAX(IFERROR(VLOOKUP(B103,'Results_ClaudeOpus4.5Repair'!B:H,7,0),0),IFERROR(VLOOKUP(B103,'Results_GPT5.2LowRepair'!B:H,7,0),0))</f>
        <v>28.644200000000001</v>
      </c>
      <c r="I103">
        <f>MAX(IFERROR(VLOOKUP(B103,'Results_ClaudeOpus4.5Repair'!B:I,8,0),0),IFERROR(VLOOKUP(B103,'Results_GPT5.2LowRepair'!B:I,8,0),0))</f>
        <v>1</v>
      </c>
      <c r="J103">
        <v>0</v>
      </c>
      <c r="K103">
        <v>0</v>
      </c>
      <c r="L103">
        <f t="shared" si="9"/>
        <v>1</v>
      </c>
      <c r="M103">
        <f t="shared" si="10"/>
        <v>3</v>
      </c>
      <c r="N103">
        <f t="shared" si="11"/>
        <v>0.66666666666666663</v>
      </c>
      <c r="O103">
        <f t="shared" si="12"/>
        <v>1</v>
      </c>
      <c r="P103">
        <f t="shared" si="15"/>
        <v>51</v>
      </c>
      <c r="Q103">
        <f>VLOOKUP(C103,Locs!A:C,3,0)</f>
        <v>57</v>
      </c>
      <c r="R103">
        <f>VLOOKUP(C103,Locs!A:F,6,0)</f>
        <v>0</v>
      </c>
      <c r="S103">
        <f t="shared" si="13"/>
        <v>0</v>
      </c>
      <c r="T103" t="str">
        <f t="shared" si="14"/>
        <v/>
      </c>
      <c r="U103">
        <f>IFERROR(VLOOKUP(B103,'Results_ClaudeOpus4.5Repair'!B:E,4,0),"")</f>
        <v>0</v>
      </c>
      <c r="V103">
        <f>IFERROR(VLOOKUP(B103,'Results_GPT5.2LowRepair'!B:E,4,0),"")</f>
        <v>0</v>
      </c>
      <c r="W103">
        <f>IFERROR(VLOOKUP(LEFT(C103,LEN(C103)-4)&amp;"_"&amp;D103&amp;"_llm.dfy",'Results_ClaudeOpus4.5Repair'!O:P,2,0),"")</f>
        <v>98</v>
      </c>
      <c r="X103">
        <f>IFERROR(VLOOKUP(LEFT(C103,LEN(C103)-4)&amp;"_"&amp;D103&amp;"_llm.dfy",'Results_GPT5.2LowRepair'!O:P,2,0),"")</f>
        <v>51</v>
      </c>
    </row>
    <row r="104" spans="1:24" x14ac:dyDescent="0.45">
      <c r="A104">
        <v>131</v>
      </c>
      <c r="B104" t="str">
        <f t="shared" si="16"/>
        <v>Recaman.dfy-2</v>
      </c>
      <c r="C104" t="s">
        <v>308</v>
      </c>
      <c r="D104">
        <v>2</v>
      </c>
      <c r="E104">
        <f>MAX(IFERROR(VLOOKUP(B104,'Results_ClaudeOpus4.5Repair'!B:E,4,0),0),IFERROR(VLOOKUP(B104,'Results_GPT5.2LowRepair'!B:E,4,0),0))</f>
        <v>0</v>
      </c>
      <c r="F104">
        <f>MAX(IFERROR(VLOOKUP(B104,'Results_ClaudeOpus4.5Repair'!B:H,5,0),0),IFERROR(VLOOKUP(B104,'Results_GPT5.2LowRepair'!B:H,5,0),0))</f>
        <v>37.5505</v>
      </c>
      <c r="G104">
        <f>MAX(IFERROR(VLOOKUP(B104,'Results_ClaudeOpus4.5Repair'!B:H,6,0),0),IFERROR(VLOOKUP(B104,'Results_GPT5.2LowRepair'!B:H,6,0),0))</f>
        <v>1.7909999999999999</v>
      </c>
      <c r="H104">
        <f>MAX(IFERROR(VLOOKUP(B104,'Results_ClaudeOpus4.5Repair'!B:H,7,0),0),IFERROR(VLOOKUP(B104,'Results_GPT5.2LowRepair'!B:H,7,0),0))</f>
        <v>37.548699999999997</v>
      </c>
      <c r="I104">
        <f>MAX(IFERROR(VLOOKUP(B104,'Results_ClaudeOpus4.5Repair'!B:I,8,0),0),IFERROR(VLOOKUP(B104,'Results_GPT5.2LowRepair'!B:I,8,0),0))</f>
        <v>-1</v>
      </c>
      <c r="J104">
        <v>1</v>
      </c>
      <c r="K104">
        <v>1</v>
      </c>
      <c r="L104">
        <f t="shared" si="9"/>
        <v>1</v>
      </c>
      <c r="M104">
        <f t="shared" si="10"/>
        <v>3</v>
      </c>
      <c r="N104">
        <f t="shared" si="11"/>
        <v>0.66666666666666663</v>
      </c>
      <c r="O104">
        <f t="shared" si="12"/>
        <v>1</v>
      </c>
      <c r="P104">
        <f t="shared" si="15"/>
        <v>86</v>
      </c>
      <c r="Q104">
        <f>VLOOKUP(C104,Locs!A:C,3,0)</f>
        <v>57</v>
      </c>
      <c r="R104">
        <f>VLOOKUP(C104,Locs!A:F,6,0)</f>
        <v>0</v>
      </c>
      <c r="S104">
        <f t="shared" si="13"/>
        <v>0</v>
      </c>
      <c r="T104" t="str">
        <f t="shared" si="14"/>
        <v/>
      </c>
      <c r="U104">
        <f>IFERROR(VLOOKUP(B104,'Results_ClaudeOpus4.5Repair'!B:E,4,0),"")</f>
        <v>0</v>
      </c>
      <c r="V104">
        <f>IFERROR(VLOOKUP(B104,'Results_GPT5.2LowRepair'!B:E,4,0),"")</f>
        <v>-1</v>
      </c>
      <c r="W104">
        <f>IFERROR(VLOOKUP(LEFT(C104,LEN(C104)-4)&amp;"_"&amp;D104&amp;"_llm.dfy",'Results_ClaudeOpus4.5Repair'!O:P,2,0),"")</f>
        <v>96</v>
      </c>
      <c r="X104">
        <f>IFERROR(VLOOKUP(LEFT(C104,LEN(C104)-4)&amp;"_"&amp;D104&amp;"_llm.dfy",'Results_GPT5.2LowRepair'!O:P,2,0),"")</f>
        <v>86</v>
      </c>
    </row>
    <row r="105" spans="1:24" x14ac:dyDescent="0.45">
      <c r="A105">
        <v>132</v>
      </c>
      <c r="B105" t="str">
        <f t="shared" si="16"/>
        <v>Recaman.dfy-3</v>
      </c>
      <c r="C105" t="s">
        <v>308</v>
      </c>
      <c r="D105">
        <v>3</v>
      </c>
      <c r="E105">
        <f>MAX(IFERROR(VLOOKUP(B105,'Results_ClaudeOpus4.5Repair'!B:E,4,0),0),IFERROR(VLOOKUP(B105,'Results_GPT5.2LowRepair'!B:E,4,0),0))</f>
        <v>1</v>
      </c>
      <c r="F105">
        <f>MAX(IFERROR(VLOOKUP(B105,'Results_ClaudeOpus4.5Repair'!B:H,5,0),0),IFERROR(VLOOKUP(B105,'Results_GPT5.2LowRepair'!B:H,5,0),0))</f>
        <v>27.364000000000001</v>
      </c>
      <c r="G105">
        <f>MAX(IFERROR(VLOOKUP(B105,'Results_ClaudeOpus4.5Repair'!B:H,6,0),0),IFERROR(VLOOKUP(B105,'Results_GPT5.2LowRepair'!B:H,6,0),0))</f>
        <v>62.412999999999997</v>
      </c>
      <c r="H105">
        <f>MAX(IFERROR(VLOOKUP(B105,'Results_ClaudeOpus4.5Repair'!B:H,7,0),0),IFERROR(VLOOKUP(B105,'Results_GPT5.2LowRepair'!B:H,7,0),0))</f>
        <v>27.362400000000001</v>
      </c>
      <c r="I105">
        <f>MAX(IFERROR(VLOOKUP(B105,'Results_ClaudeOpus4.5Repair'!B:I,8,0),0),IFERROR(VLOOKUP(B105,'Results_GPT5.2LowRepair'!B:I,8,0),0))</f>
        <v>1</v>
      </c>
      <c r="J105">
        <v>1</v>
      </c>
      <c r="K105">
        <v>1</v>
      </c>
      <c r="L105">
        <f t="shared" si="9"/>
        <v>1</v>
      </c>
      <c r="M105">
        <f t="shared" si="10"/>
        <v>3</v>
      </c>
      <c r="N105">
        <f t="shared" si="11"/>
        <v>0.66666666666666663</v>
      </c>
      <c r="O105">
        <f t="shared" si="12"/>
        <v>1</v>
      </c>
      <c r="P105">
        <f t="shared" si="15"/>
        <v>110</v>
      </c>
      <c r="Q105">
        <f>VLOOKUP(C105,Locs!A:C,3,0)</f>
        <v>57</v>
      </c>
      <c r="R105">
        <f>VLOOKUP(C105,Locs!A:F,6,0)</f>
        <v>0</v>
      </c>
      <c r="S105">
        <f t="shared" si="13"/>
        <v>1</v>
      </c>
      <c r="T105" t="str">
        <f t="shared" si="14"/>
        <v>Claude</v>
      </c>
      <c r="U105">
        <f>IFERROR(VLOOKUP(B105,'Results_ClaudeOpus4.5Repair'!B:E,4,0),"")</f>
        <v>1</v>
      </c>
      <c r="V105">
        <f>IFERROR(VLOOKUP(B105,'Results_GPT5.2LowRepair'!B:E,4,0),"")</f>
        <v>0</v>
      </c>
      <c r="W105">
        <f>IFERROR(VLOOKUP(LEFT(C105,LEN(C105)-4)&amp;"_"&amp;D105&amp;"_llm.dfy",'Results_ClaudeOpus4.5Repair'!O:P,2,0),"")</f>
        <v>110</v>
      </c>
      <c r="X105">
        <f>IFERROR(VLOOKUP(LEFT(C105,LEN(C105)-4)&amp;"_"&amp;D105&amp;"_llm.dfy",'Results_GPT5.2LowRepair'!O:P,2,0),"")</f>
        <v>89</v>
      </c>
    </row>
    <row r="106" spans="1:24" x14ac:dyDescent="0.45">
      <c r="A106">
        <v>133</v>
      </c>
      <c r="B106" t="str">
        <f t="shared" si="16"/>
        <v>Recaman.dfy-4</v>
      </c>
      <c r="C106" t="s">
        <v>308</v>
      </c>
      <c r="D106">
        <v>4</v>
      </c>
      <c r="E106">
        <f>MAX(IFERROR(VLOOKUP(B106,'Results_ClaudeOpus4.5Repair'!B:E,4,0),0),IFERROR(VLOOKUP(B106,'Results_GPT5.2LowRepair'!B:E,4,0),0))</f>
        <v>0</v>
      </c>
      <c r="F106">
        <f>MAX(IFERROR(VLOOKUP(B106,'Results_ClaudeOpus4.5Repair'!B:H,5,0),0),IFERROR(VLOOKUP(B106,'Results_GPT5.2LowRepair'!B:H,5,0),0))</f>
        <v>54.334299999999999</v>
      </c>
      <c r="G106">
        <f>MAX(IFERROR(VLOOKUP(B106,'Results_ClaudeOpus4.5Repair'!B:H,6,0),0),IFERROR(VLOOKUP(B106,'Results_GPT5.2LowRepair'!B:H,6,0),0))</f>
        <v>0.2661</v>
      </c>
      <c r="H106">
        <f>MAX(IFERROR(VLOOKUP(B106,'Results_ClaudeOpus4.5Repair'!B:H,7,0),0),IFERROR(VLOOKUP(B106,'Results_GPT5.2LowRepair'!B:H,7,0),0))</f>
        <v>54.332599999999999</v>
      </c>
      <c r="I106">
        <f>MAX(IFERROR(VLOOKUP(B106,'Results_ClaudeOpus4.5Repair'!B:I,8,0),0),IFERROR(VLOOKUP(B106,'Results_GPT5.2LowRepair'!B:I,8,0),0))</f>
        <v>0</v>
      </c>
      <c r="J106">
        <v>1</v>
      </c>
      <c r="K106">
        <v>1</v>
      </c>
      <c r="L106">
        <f t="shared" si="9"/>
        <v>1</v>
      </c>
      <c r="M106">
        <f t="shared" si="10"/>
        <v>3</v>
      </c>
      <c r="N106">
        <f t="shared" si="11"/>
        <v>0.66666666666666663</v>
      </c>
      <c r="O106">
        <f t="shared" si="12"/>
        <v>1</v>
      </c>
      <c r="P106">
        <f t="shared" si="15"/>
        <v>108</v>
      </c>
      <c r="Q106">
        <f>VLOOKUP(C106,Locs!A:C,3,0)</f>
        <v>57</v>
      </c>
      <c r="R106">
        <f>VLOOKUP(C106,Locs!A:F,6,0)</f>
        <v>0</v>
      </c>
      <c r="S106">
        <f t="shared" si="13"/>
        <v>0</v>
      </c>
      <c r="T106" t="str">
        <f t="shared" si="14"/>
        <v/>
      </c>
      <c r="U106" t="str">
        <f>IFERROR(VLOOKUP(B106,'Results_ClaudeOpus4.5Repair'!B:E,4,0),"")</f>
        <v/>
      </c>
      <c r="V106">
        <f>IFERROR(VLOOKUP(B106,'Results_GPT5.2LowRepair'!B:E,4,0),"")</f>
        <v>-1</v>
      </c>
      <c r="W106" t="str">
        <f>IFERROR(VLOOKUP(LEFT(C106,LEN(C106)-4)&amp;"_"&amp;D106&amp;"_llm.dfy",'Results_ClaudeOpus4.5Repair'!O:P,2,0),"")</f>
        <v/>
      </c>
      <c r="X106">
        <f>IFERROR(VLOOKUP(LEFT(C106,LEN(C106)-4)&amp;"_"&amp;D106&amp;"_llm.dfy",'Results_GPT5.2LowRepair'!O:P,2,0),"")</f>
        <v>108</v>
      </c>
    </row>
    <row r="107" spans="1:24" x14ac:dyDescent="0.45">
      <c r="A107">
        <v>134</v>
      </c>
      <c r="B107" t="str">
        <f t="shared" si="16"/>
        <v>Recaman.dfy-5</v>
      </c>
      <c r="C107" t="s">
        <v>308</v>
      </c>
      <c r="D107">
        <v>5</v>
      </c>
      <c r="E107">
        <f>MAX(IFERROR(VLOOKUP(B107,'Results_ClaudeOpus4.5Repair'!B:E,4,0),0),IFERROR(VLOOKUP(B107,'Results_GPT5.2LowRepair'!B:E,4,0),0))</f>
        <v>0</v>
      </c>
      <c r="F107">
        <f>MAX(IFERROR(VLOOKUP(B107,'Results_ClaudeOpus4.5Repair'!B:H,5,0),0),IFERROR(VLOOKUP(B107,'Results_GPT5.2LowRepair'!B:H,5,0),0))</f>
        <v>21.391999999999999</v>
      </c>
      <c r="G107">
        <f>MAX(IFERROR(VLOOKUP(B107,'Results_ClaudeOpus4.5Repair'!B:H,6,0),0),IFERROR(VLOOKUP(B107,'Results_GPT5.2LowRepair'!B:H,6,0),0))</f>
        <v>0.2797</v>
      </c>
      <c r="H107">
        <f>MAX(IFERROR(VLOOKUP(B107,'Results_ClaudeOpus4.5Repair'!B:H,7,0),0),IFERROR(VLOOKUP(B107,'Results_GPT5.2LowRepair'!B:H,7,0),0))</f>
        <v>21.390599999999999</v>
      </c>
      <c r="I107">
        <f>MAX(IFERROR(VLOOKUP(B107,'Results_ClaudeOpus4.5Repair'!B:I,8,0),0),IFERROR(VLOOKUP(B107,'Results_GPT5.2LowRepair'!B:I,8,0),0))</f>
        <v>0</v>
      </c>
      <c r="J107">
        <v>1</v>
      </c>
      <c r="K107">
        <v>1</v>
      </c>
      <c r="L107">
        <f t="shared" si="9"/>
        <v>1</v>
      </c>
      <c r="M107">
        <f t="shared" si="10"/>
        <v>3</v>
      </c>
      <c r="N107">
        <f t="shared" si="11"/>
        <v>0.66666666666666663</v>
      </c>
      <c r="O107">
        <f t="shared" si="12"/>
        <v>1</v>
      </c>
      <c r="P107">
        <f t="shared" si="15"/>
        <v>107</v>
      </c>
      <c r="Q107">
        <f>VLOOKUP(C107,Locs!A:C,3,0)</f>
        <v>57</v>
      </c>
      <c r="R107">
        <f>VLOOKUP(C107,Locs!A:F,6,0)</f>
        <v>0</v>
      </c>
      <c r="S107">
        <f t="shared" si="13"/>
        <v>0</v>
      </c>
      <c r="T107" t="str">
        <f t="shared" si="14"/>
        <v/>
      </c>
      <c r="U107" t="str">
        <f>IFERROR(VLOOKUP(B107,'Results_ClaudeOpus4.5Repair'!B:E,4,0),"")</f>
        <v/>
      </c>
      <c r="V107">
        <f>IFERROR(VLOOKUP(B107,'Results_GPT5.2LowRepair'!B:E,4,0),"")</f>
        <v>-1</v>
      </c>
      <c r="W107" t="str">
        <f>IFERROR(VLOOKUP(LEFT(C107,LEN(C107)-4)&amp;"_"&amp;D107&amp;"_llm.dfy",'Results_ClaudeOpus4.5Repair'!O:P,2,0),"")</f>
        <v/>
      </c>
      <c r="X107">
        <f>IFERROR(VLOOKUP(LEFT(C107,LEN(C107)-4)&amp;"_"&amp;D107&amp;"_llm.dfy",'Results_GPT5.2LowRepair'!O:P,2,0),"")</f>
        <v>107</v>
      </c>
    </row>
    <row r="108" spans="1:24" x14ac:dyDescent="0.45">
      <c r="A108">
        <v>135</v>
      </c>
      <c r="B108" t="str">
        <f t="shared" si="16"/>
        <v>Recaman.dfy-6</v>
      </c>
      <c r="C108" t="s">
        <v>308</v>
      </c>
      <c r="D108">
        <v>6</v>
      </c>
      <c r="E108">
        <f>MAX(IFERROR(VLOOKUP(B108,'Results_ClaudeOpus4.5Repair'!B:E,4,0),0),IFERROR(VLOOKUP(B108,'Results_GPT5.2LowRepair'!B:E,4,0),0))</f>
        <v>0</v>
      </c>
      <c r="F108">
        <f>MAX(IFERROR(VLOOKUP(B108,'Results_ClaudeOpus4.5Repair'!B:H,5,0),0),IFERROR(VLOOKUP(B108,'Results_GPT5.2LowRepair'!B:H,5,0),0))</f>
        <v>34.095599999999997</v>
      </c>
      <c r="G108">
        <f>MAX(IFERROR(VLOOKUP(B108,'Results_ClaudeOpus4.5Repair'!B:H,6,0),0),IFERROR(VLOOKUP(B108,'Results_GPT5.2LowRepair'!B:H,6,0),0))</f>
        <v>0.25269999999999998</v>
      </c>
      <c r="H108">
        <f>MAX(IFERROR(VLOOKUP(B108,'Results_ClaudeOpus4.5Repair'!B:H,7,0),0),IFERROR(VLOOKUP(B108,'Results_GPT5.2LowRepair'!B:H,7,0),0))</f>
        <v>34.094299999999997</v>
      </c>
      <c r="I108">
        <f>MAX(IFERROR(VLOOKUP(B108,'Results_ClaudeOpus4.5Repair'!B:I,8,0),0),IFERROR(VLOOKUP(B108,'Results_GPT5.2LowRepair'!B:I,8,0),0))</f>
        <v>0</v>
      </c>
      <c r="J108">
        <v>1</v>
      </c>
      <c r="K108">
        <v>1</v>
      </c>
      <c r="L108">
        <f t="shared" si="9"/>
        <v>1</v>
      </c>
      <c r="M108">
        <f t="shared" si="10"/>
        <v>3</v>
      </c>
      <c r="N108">
        <f t="shared" si="11"/>
        <v>0.66666666666666663</v>
      </c>
      <c r="O108">
        <f t="shared" si="12"/>
        <v>1</v>
      </c>
      <c r="P108">
        <f t="shared" si="15"/>
        <v>107</v>
      </c>
      <c r="Q108">
        <f>VLOOKUP(C108,Locs!A:C,3,0)</f>
        <v>57</v>
      </c>
      <c r="R108">
        <f>VLOOKUP(C108,Locs!A:F,6,0)</f>
        <v>0</v>
      </c>
      <c r="S108">
        <f t="shared" si="13"/>
        <v>0</v>
      </c>
      <c r="T108" t="str">
        <f t="shared" si="14"/>
        <v/>
      </c>
      <c r="U108" t="str">
        <f>IFERROR(VLOOKUP(B108,'Results_ClaudeOpus4.5Repair'!B:E,4,0),"")</f>
        <v/>
      </c>
      <c r="V108">
        <f>IFERROR(VLOOKUP(B108,'Results_GPT5.2LowRepair'!B:E,4,0),"")</f>
        <v>-1</v>
      </c>
      <c r="W108" t="str">
        <f>IFERROR(VLOOKUP(LEFT(C108,LEN(C108)-4)&amp;"_"&amp;D108&amp;"_llm.dfy",'Results_ClaudeOpus4.5Repair'!O:P,2,0),"")</f>
        <v/>
      </c>
      <c r="X108">
        <f>IFERROR(VLOOKUP(LEFT(C108,LEN(C108)-4)&amp;"_"&amp;D108&amp;"_llm.dfy",'Results_GPT5.2LowRepair'!O:P,2,0),"")</f>
        <v>107</v>
      </c>
    </row>
    <row r="109" spans="1:24" x14ac:dyDescent="0.45">
      <c r="A109">
        <v>136</v>
      </c>
      <c r="B109" t="str">
        <f t="shared" si="16"/>
        <v>Recaman.dfy-7</v>
      </c>
      <c r="C109" t="s">
        <v>308</v>
      </c>
      <c r="D109">
        <v>7</v>
      </c>
      <c r="E109">
        <f>MAX(IFERROR(VLOOKUP(B109,'Results_ClaudeOpus4.5Repair'!B:E,4,0),0),IFERROR(VLOOKUP(B109,'Results_GPT5.2LowRepair'!B:E,4,0),0))</f>
        <v>0</v>
      </c>
      <c r="F109">
        <f>MAX(IFERROR(VLOOKUP(B109,'Results_ClaudeOpus4.5Repair'!B:H,5,0),0),IFERROR(VLOOKUP(B109,'Results_GPT5.2LowRepair'!B:H,5,0),0))</f>
        <v>40.929699999999997</v>
      </c>
      <c r="G109">
        <f>MAX(IFERROR(VLOOKUP(B109,'Results_ClaudeOpus4.5Repair'!B:H,6,0),0),IFERROR(VLOOKUP(B109,'Results_GPT5.2LowRepair'!B:H,6,0),0))</f>
        <v>0.28820000000000001</v>
      </c>
      <c r="H109">
        <f>MAX(IFERROR(VLOOKUP(B109,'Results_ClaudeOpus4.5Repair'!B:H,7,0),0),IFERROR(VLOOKUP(B109,'Results_GPT5.2LowRepair'!B:H,7,0),0))</f>
        <v>40.927999999999997</v>
      </c>
      <c r="I109">
        <f>MAX(IFERROR(VLOOKUP(B109,'Results_ClaudeOpus4.5Repair'!B:I,8,0),0),IFERROR(VLOOKUP(B109,'Results_GPT5.2LowRepair'!B:I,8,0),0))</f>
        <v>0</v>
      </c>
      <c r="J109">
        <v>1</v>
      </c>
      <c r="K109">
        <v>1</v>
      </c>
      <c r="L109">
        <f t="shared" si="9"/>
        <v>1</v>
      </c>
      <c r="M109">
        <f t="shared" si="10"/>
        <v>3</v>
      </c>
      <c r="N109">
        <f t="shared" si="11"/>
        <v>0.66666666666666663</v>
      </c>
      <c r="O109">
        <f t="shared" si="12"/>
        <v>1</v>
      </c>
      <c r="P109">
        <f t="shared" si="15"/>
        <v>118</v>
      </c>
      <c r="Q109">
        <f>VLOOKUP(C109,Locs!A:C,3,0)</f>
        <v>57</v>
      </c>
      <c r="R109">
        <f>VLOOKUP(C109,Locs!A:F,6,0)</f>
        <v>0</v>
      </c>
      <c r="S109">
        <f t="shared" si="13"/>
        <v>0</v>
      </c>
      <c r="T109" t="str">
        <f t="shared" si="14"/>
        <v/>
      </c>
      <c r="U109" t="str">
        <f>IFERROR(VLOOKUP(B109,'Results_ClaudeOpus4.5Repair'!B:E,4,0),"")</f>
        <v/>
      </c>
      <c r="V109">
        <f>IFERROR(VLOOKUP(B109,'Results_GPT5.2LowRepair'!B:E,4,0),"")</f>
        <v>-1</v>
      </c>
      <c r="W109" t="str">
        <f>IFERROR(VLOOKUP(LEFT(C109,LEN(C109)-4)&amp;"_"&amp;D109&amp;"_llm.dfy",'Results_ClaudeOpus4.5Repair'!O:P,2,0),"")</f>
        <v/>
      </c>
      <c r="X109">
        <f>IFERROR(VLOOKUP(LEFT(C109,LEN(C109)-4)&amp;"_"&amp;D109&amp;"_llm.dfy",'Results_GPT5.2LowRepair'!O:P,2,0),"")</f>
        <v>118</v>
      </c>
    </row>
    <row r="110" spans="1:24" x14ac:dyDescent="0.45">
      <c r="A110">
        <v>137</v>
      </c>
      <c r="B110" t="str">
        <f t="shared" si="16"/>
        <v>Recaman.dfy-8</v>
      </c>
      <c r="C110" t="s">
        <v>308</v>
      </c>
      <c r="D110">
        <v>8</v>
      </c>
      <c r="E110">
        <f>MAX(IFERROR(VLOOKUP(B110,'Results_ClaudeOpus4.5Repair'!B:E,4,0),0),IFERROR(VLOOKUP(B110,'Results_GPT5.2LowRepair'!B:E,4,0),0))</f>
        <v>0</v>
      </c>
      <c r="F110">
        <f>MAX(IFERROR(VLOOKUP(B110,'Results_ClaudeOpus4.5Repair'!B:H,5,0),0),IFERROR(VLOOKUP(B110,'Results_GPT5.2LowRepair'!B:H,5,0),0))</f>
        <v>35.351500000000001</v>
      </c>
      <c r="G110">
        <f>MAX(IFERROR(VLOOKUP(B110,'Results_ClaudeOpus4.5Repair'!B:H,6,0),0),IFERROR(VLOOKUP(B110,'Results_GPT5.2LowRepair'!B:H,6,0),0))</f>
        <v>0.26200000000000001</v>
      </c>
      <c r="H110">
        <f>MAX(IFERROR(VLOOKUP(B110,'Results_ClaudeOpus4.5Repair'!B:H,7,0),0),IFERROR(VLOOKUP(B110,'Results_GPT5.2LowRepair'!B:H,7,0),0))</f>
        <v>35.349299999999999</v>
      </c>
      <c r="I110">
        <f>MAX(IFERROR(VLOOKUP(B110,'Results_ClaudeOpus4.5Repair'!B:I,8,0),0),IFERROR(VLOOKUP(B110,'Results_GPT5.2LowRepair'!B:I,8,0),0))</f>
        <v>0</v>
      </c>
      <c r="J110">
        <v>0</v>
      </c>
      <c r="K110">
        <v>0</v>
      </c>
      <c r="L110">
        <f t="shared" si="9"/>
        <v>1</v>
      </c>
      <c r="M110">
        <f t="shared" si="10"/>
        <v>3</v>
      </c>
      <c r="N110">
        <f t="shared" si="11"/>
        <v>0.66666666666666663</v>
      </c>
      <c r="O110">
        <f t="shared" si="12"/>
        <v>1</v>
      </c>
      <c r="P110">
        <f t="shared" si="15"/>
        <v>126</v>
      </c>
      <c r="Q110">
        <f>VLOOKUP(C110,Locs!A:C,3,0)</f>
        <v>57</v>
      </c>
      <c r="R110">
        <f>VLOOKUP(C110,Locs!A:F,6,0)</f>
        <v>0</v>
      </c>
      <c r="S110">
        <f t="shared" si="13"/>
        <v>0</v>
      </c>
      <c r="T110" t="str">
        <f t="shared" si="14"/>
        <v/>
      </c>
      <c r="U110" t="str">
        <f>IFERROR(VLOOKUP(B110,'Results_ClaudeOpus4.5Repair'!B:E,4,0),"")</f>
        <v/>
      </c>
      <c r="V110">
        <f>IFERROR(VLOOKUP(B110,'Results_GPT5.2LowRepair'!B:E,4,0),"")</f>
        <v>-1</v>
      </c>
      <c r="W110" t="str">
        <f>IFERROR(VLOOKUP(LEFT(C110,LEN(C110)-4)&amp;"_"&amp;D110&amp;"_llm.dfy",'Results_ClaudeOpus4.5Repair'!O:P,2,0),"")</f>
        <v/>
      </c>
      <c r="X110">
        <f>IFERROR(VLOOKUP(LEFT(C110,LEN(C110)-4)&amp;"_"&amp;D110&amp;"_llm.dfy",'Results_GPT5.2LowRepair'!O:P,2,0),"")</f>
        <v>126</v>
      </c>
    </row>
    <row r="111" spans="1:24" x14ac:dyDescent="0.45">
      <c r="A111">
        <v>138</v>
      </c>
      <c r="B111" t="str">
        <f t="shared" si="16"/>
        <v>Recaman.dfy-9</v>
      </c>
      <c r="C111" t="s">
        <v>308</v>
      </c>
      <c r="D111">
        <v>9</v>
      </c>
      <c r="E111">
        <f>MAX(IFERROR(VLOOKUP(B111,'Results_ClaudeOpus4.5Repair'!B:E,4,0),0),IFERROR(VLOOKUP(B111,'Results_GPT5.2LowRepair'!B:E,4,0),0))</f>
        <v>0</v>
      </c>
      <c r="F111">
        <f>MAX(IFERROR(VLOOKUP(B111,'Results_ClaudeOpus4.5Repair'!B:H,5,0),0),IFERROR(VLOOKUP(B111,'Results_GPT5.2LowRepair'!B:H,5,0),0))</f>
        <v>26.3063</v>
      </c>
      <c r="G111">
        <f>MAX(IFERROR(VLOOKUP(B111,'Results_ClaudeOpus4.5Repair'!B:H,6,0),0),IFERROR(VLOOKUP(B111,'Results_GPT5.2LowRepair'!B:H,6,0),0))</f>
        <v>0.2671</v>
      </c>
      <c r="H111">
        <f>MAX(IFERROR(VLOOKUP(B111,'Results_ClaudeOpus4.5Repair'!B:H,7,0),0),IFERROR(VLOOKUP(B111,'Results_GPT5.2LowRepair'!B:H,7,0),0))</f>
        <v>26.3049</v>
      </c>
      <c r="I111">
        <f>MAX(IFERROR(VLOOKUP(B111,'Results_ClaudeOpus4.5Repair'!B:I,8,0),0),IFERROR(VLOOKUP(B111,'Results_GPT5.2LowRepair'!B:I,8,0),0))</f>
        <v>0</v>
      </c>
      <c r="J111">
        <v>0</v>
      </c>
      <c r="K111">
        <v>0</v>
      </c>
      <c r="L111">
        <f t="shared" si="9"/>
        <v>1</v>
      </c>
      <c r="M111">
        <f t="shared" si="10"/>
        <v>3</v>
      </c>
      <c r="N111">
        <f t="shared" si="11"/>
        <v>0.66666666666666663</v>
      </c>
      <c r="O111">
        <f t="shared" si="12"/>
        <v>1</v>
      </c>
      <c r="P111">
        <f t="shared" si="15"/>
        <v>108</v>
      </c>
      <c r="Q111">
        <f>VLOOKUP(C111,Locs!A:C,3,0)</f>
        <v>57</v>
      </c>
      <c r="R111">
        <f>VLOOKUP(C111,Locs!A:F,6,0)</f>
        <v>0</v>
      </c>
      <c r="S111">
        <f t="shared" si="13"/>
        <v>0</v>
      </c>
      <c r="T111" t="str">
        <f t="shared" si="14"/>
        <v/>
      </c>
      <c r="U111" t="str">
        <f>IFERROR(VLOOKUP(B111,'Results_ClaudeOpus4.5Repair'!B:E,4,0),"")</f>
        <v/>
      </c>
      <c r="V111">
        <f>IFERROR(VLOOKUP(B111,'Results_GPT5.2LowRepair'!B:E,4,0),"")</f>
        <v>-1</v>
      </c>
      <c r="W111" t="str">
        <f>IFERROR(VLOOKUP(LEFT(C111,LEN(C111)-4)&amp;"_"&amp;D111&amp;"_llm.dfy",'Results_ClaudeOpus4.5Repair'!O:P,2,0),"")</f>
        <v/>
      </c>
      <c r="X111">
        <f>IFERROR(VLOOKUP(LEFT(C111,LEN(C111)-4)&amp;"_"&amp;D111&amp;"_llm.dfy",'Results_GPT5.2LowRepair'!O:P,2,0),"")</f>
        <v>108</v>
      </c>
    </row>
    <row r="112" spans="1:24" x14ac:dyDescent="0.45">
      <c r="A112">
        <v>139</v>
      </c>
      <c r="B112" t="str">
        <f t="shared" si="16"/>
        <v>Recaman.dfy-10</v>
      </c>
      <c r="C112" t="s">
        <v>308</v>
      </c>
      <c r="D112">
        <v>10</v>
      </c>
      <c r="E112">
        <f>MAX(IFERROR(VLOOKUP(B112,'Results_ClaudeOpus4.5Repair'!B:E,4,0),0),IFERROR(VLOOKUP(B112,'Results_GPT5.2LowRepair'!B:E,4,0),0))</f>
        <v>0</v>
      </c>
      <c r="F112">
        <f>MAX(IFERROR(VLOOKUP(B112,'Results_ClaudeOpus4.5Repair'!B:H,5,0),0),IFERROR(VLOOKUP(B112,'Results_GPT5.2LowRepair'!B:H,5,0),0))</f>
        <v>39.681600000000003</v>
      </c>
      <c r="G112">
        <f>MAX(IFERROR(VLOOKUP(B112,'Results_ClaudeOpus4.5Repair'!B:H,6,0),0),IFERROR(VLOOKUP(B112,'Results_GPT5.2LowRepair'!B:H,6,0),0))</f>
        <v>0.25040000000000001</v>
      </c>
      <c r="H112">
        <f>MAX(IFERROR(VLOOKUP(B112,'Results_ClaudeOpus4.5Repair'!B:H,7,0),0),IFERROR(VLOOKUP(B112,'Results_GPT5.2LowRepair'!B:H,7,0),0))</f>
        <v>39.680300000000003</v>
      </c>
      <c r="I112">
        <f>MAX(IFERROR(VLOOKUP(B112,'Results_ClaudeOpus4.5Repair'!B:I,8,0),0),IFERROR(VLOOKUP(B112,'Results_GPT5.2LowRepair'!B:I,8,0),0))</f>
        <v>0</v>
      </c>
      <c r="J112">
        <v>0</v>
      </c>
      <c r="K112">
        <v>0</v>
      </c>
      <c r="L112">
        <f t="shared" si="9"/>
        <v>1</v>
      </c>
      <c r="M112">
        <f t="shared" si="10"/>
        <v>3</v>
      </c>
      <c r="N112">
        <f t="shared" si="11"/>
        <v>0.66666666666666663</v>
      </c>
      <c r="O112">
        <f t="shared" si="12"/>
        <v>1</v>
      </c>
      <c r="P112">
        <f t="shared" si="15"/>
        <v>111</v>
      </c>
      <c r="Q112">
        <f>VLOOKUP(C112,Locs!A:C,3,0)</f>
        <v>57</v>
      </c>
      <c r="R112">
        <f>VLOOKUP(C112,Locs!A:F,6,0)</f>
        <v>0</v>
      </c>
      <c r="S112">
        <f t="shared" si="13"/>
        <v>0</v>
      </c>
      <c r="T112" t="str">
        <f t="shared" si="14"/>
        <v/>
      </c>
      <c r="U112" t="str">
        <f>IFERROR(VLOOKUP(B112,'Results_ClaudeOpus4.5Repair'!B:E,4,0),"")</f>
        <v/>
      </c>
      <c r="V112">
        <f>IFERROR(VLOOKUP(B112,'Results_GPT5.2LowRepair'!B:E,4,0),"")</f>
        <v>-1</v>
      </c>
      <c r="W112" t="str">
        <f>IFERROR(VLOOKUP(LEFT(C112,LEN(C112)-4)&amp;"_"&amp;D112&amp;"_llm.dfy",'Results_ClaudeOpus4.5Repair'!O:P,2,0),"")</f>
        <v/>
      </c>
      <c r="X112">
        <f>IFERROR(VLOOKUP(LEFT(C112,LEN(C112)-4)&amp;"_"&amp;D112&amp;"_llm.dfy",'Results_GPT5.2LowRepair'!O:P,2,0),"")</f>
        <v>111</v>
      </c>
    </row>
    <row r="113" spans="1:24" x14ac:dyDescent="0.45">
      <c r="A113">
        <v>140</v>
      </c>
      <c r="B113" t="str">
        <f t="shared" si="16"/>
        <v>RotateLeft.dfy-1</v>
      </c>
      <c r="C113" t="s">
        <v>309</v>
      </c>
      <c r="D113">
        <v>1</v>
      </c>
      <c r="E113">
        <f>MAX(IFERROR(VLOOKUP(B113,'Results_ClaudeOpus4.5Repair'!B:E,4,0),0),IFERROR(VLOOKUP(B113,'Results_GPT5.2LowRepair'!B:E,4,0),0))</f>
        <v>1</v>
      </c>
      <c r="F113">
        <f>MAX(IFERROR(VLOOKUP(B113,'Results_ClaudeOpus4.5Repair'!B:H,5,0),0),IFERROR(VLOOKUP(B113,'Results_GPT5.2LowRepair'!B:H,5,0),0))</f>
        <v>19.287700000000001</v>
      </c>
      <c r="G113">
        <f>MAX(IFERROR(VLOOKUP(B113,'Results_ClaudeOpus4.5Repair'!B:H,6,0),0),IFERROR(VLOOKUP(B113,'Results_GPT5.2LowRepair'!B:H,6,0),0))</f>
        <v>0.82440000000000002</v>
      </c>
      <c r="H113">
        <f>MAX(IFERROR(VLOOKUP(B113,'Results_ClaudeOpus4.5Repair'!B:H,7,0),0),IFERROR(VLOOKUP(B113,'Results_GPT5.2LowRepair'!B:H,7,0),0))</f>
        <v>19.2652</v>
      </c>
      <c r="I113">
        <f>MAX(IFERROR(VLOOKUP(B113,'Results_ClaudeOpus4.5Repair'!B:I,8,0),0),IFERROR(VLOOKUP(B113,'Results_GPT5.2LowRepair'!B:I,8,0),0))</f>
        <v>1</v>
      </c>
      <c r="J113">
        <v>0</v>
      </c>
      <c r="K113">
        <v>0</v>
      </c>
      <c r="L113">
        <f t="shared" si="9"/>
        <v>1</v>
      </c>
      <c r="M113">
        <f t="shared" si="10"/>
        <v>1</v>
      </c>
      <c r="N113">
        <f t="shared" si="11"/>
        <v>0.66666666666666663</v>
      </c>
      <c r="O113">
        <f t="shared" si="12"/>
        <v>1</v>
      </c>
      <c r="P113">
        <f t="shared" si="15"/>
        <v>25</v>
      </c>
      <c r="Q113">
        <f>VLOOKUP(C113,Locs!A:C,3,0)</f>
        <v>24</v>
      </c>
      <c r="R113">
        <f>VLOOKUP(C113,Locs!A:F,6,0)</f>
        <v>0</v>
      </c>
      <c r="S113">
        <f t="shared" si="13"/>
        <v>1</v>
      </c>
      <c r="T113" t="str">
        <f t="shared" si="14"/>
        <v>Claude</v>
      </c>
      <c r="U113">
        <f>IFERROR(VLOOKUP(B113,'Results_ClaudeOpus4.5Repair'!B:E,4,0),"")</f>
        <v>1</v>
      </c>
      <c r="V113">
        <f>IFERROR(VLOOKUP(B113,'Results_GPT5.2LowRepair'!B:E,4,0),"")</f>
        <v>1</v>
      </c>
      <c r="W113">
        <f>IFERROR(VLOOKUP(LEFT(C113,LEN(C113)-4)&amp;"_"&amp;D113&amp;"_llm.dfy",'Results_ClaudeOpus4.5Repair'!O:P,2,0),"")</f>
        <v>25</v>
      </c>
      <c r="X113">
        <f>IFERROR(VLOOKUP(LEFT(C113,LEN(C113)-4)&amp;"_"&amp;D113&amp;"_llm.dfy",'Results_GPT5.2LowRepair'!O:P,2,0),"")</f>
        <v>25</v>
      </c>
    </row>
    <row r="114" spans="1:24" x14ac:dyDescent="0.45">
      <c r="A114">
        <v>141</v>
      </c>
      <c r="B114" t="str">
        <f t="shared" si="16"/>
        <v>SelectionSort.dfy-1</v>
      </c>
      <c r="C114" t="s">
        <v>10</v>
      </c>
      <c r="D114">
        <v>1</v>
      </c>
      <c r="E114">
        <f>MAX(IFERROR(VLOOKUP(B114,'Results_ClaudeOpus4.5Repair'!B:E,4,0),0),IFERROR(VLOOKUP(B114,'Results_GPT5.2LowRepair'!B:E,4,0),0))</f>
        <v>0</v>
      </c>
      <c r="F114">
        <f>MAX(IFERROR(VLOOKUP(B114,'Results_ClaudeOpus4.5Repair'!B:H,5,0),0),IFERROR(VLOOKUP(B114,'Results_GPT5.2LowRepair'!B:H,5,0),0))</f>
        <v>33.496600000000001</v>
      </c>
      <c r="G114">
        <f>MAX(IFERROR(VLOOKUP(B114,'Results_ClaudeOpus4.5Repair'!B:H,6,0),0),IFERROR(VLOOKUP(B114,'Results_GPT5.2LowRepair'!B:H,6,0),0))</f>
        <v>1.7588999999999999</v>
      </c>
      <c r="H114">
        <f>MAX(IFERROR(VLOOKUP(B114,'Results_ClaudeOpus4.5Repair'!B:H,7,0),0),IFERROR(VLOOKUP(B114,'Results_GPT5.2LowRepair'!B:H,7,0),0))</f>
        <v>33.472999999999999</v>
      </c>
      <c r="I114">
        <f>MAX(IFERROR(VLOOKUP(B114,'Results_ClaudeOpus4.5Repair'!B:I,8,0),0),IFERROR(VLOOKUP(B114,'Results_GPT5.2LowRepair'!B:I,8,0),0))</f>
        <v>1</v>
      </c>
      <c r="J114">
        <v>0</v>
      </c>
      <c r="K114">
        <v>0</v>
      </c>
      <c r="L114">
        <f t="shared" si="9"/>
        <v>2</v>
      </c>
      <c r="M114">
        <f t="shared" si="10"/>
        <v>3</v>
      </c>
      <c r="N114">
        <f t="shared" si="11"/>
        <v>1</v>
      </c>
      <c r="O114">
        <f t="shared" si="12"/>
        <v>1</v>
      </c>
      <c r="P114">
        <f t="shared" si="15"/>
        <v>42</v>
      </c>
      <c r="Q114">
        <f>VLOOKUP(C114,Locs!A:C,3,0)</f>
        <v>38</v>
      </c>
      <c r="R114">
        <f>VLOOKUP(C114,Locs!A:F,6,0)</f>
        <v>1</v>
      </c>
      <c r="S114">
        <f t="shared" si="13"/>
        <v>0</v>
      </c>
      <c r="T114" t="str">
        <f t="shared" si="14"/>
        <v/>
      </c>
      <c r="U114">
        <f>IFERROR(VLOOKUP(B114,'Results_ClaudeOpus4.5Repair'!B:E,4,0),"")</f>
        <v>0</v>
      </c>
      <c r="V114">
        <f>IFERROR(VLOOKUP(B114,'Results_GPT5.2LowRepair'!B:E,4,0),"")</f>
        <v>0</v>
      </c>
      <c r="W114">
        <f>IFERROR(VLOOKUP(LEFT(C114,LEN(C114)-4)&amp;"_"&amp;D114&amp;"_llm.dfy",'Results_ClaudeOpus4.5Repair'!O:P,2,0),"")</f>
        <v>51</v>
      </c>
      <c r="X114">
        <f>IFERROR(VLOOKUP(LEFT(C114,LEN(C114)-4)&amp;"_"&amp;D114&amp;"_llm.dfy",'Results_GPT5.2LowRepair'!O:P,2,0),"")</f>
        <v>42</v>
      </c>
    </row>
    <row r="115" spans="1:24" x14ac:dyDescent="0.45">
      <c r="A115">
        <v>142</v>
      </c>
      <c r="B115" t="str">
        <f t="shared" si="16"/>
        <v>SelectionSort.dfy-2</v>
      </c>
      <c r="C115" t="s">
        <v>10</v>
      </c>
      <c r="D115">
        <v>2</v>
      </c>
      <c r="E115">
        <f>MAX(IFERROR(VLOOKUP(B115,'Results_ClaudeOpus4.5Repair'!B:E,4,0),0),IFERROR(VLOOKUP(B115,'Results_GPT5.2LowRepair'!B:E,4,0),0))</f>
        <v>0</v>
      </c>
      <c r="F115">
        <f>MAX(IFERROR(VLOOKUP(B115,'Results_ClaudeOpus4.5Repair'!B:H,5,0),0),IFERROR(VLOOKUP(B115,'Results_GPT5.2LowRepair'!B:H,5,0),0))</f>
        <v>69.898799999999994</v>
      </c>
      <c r="G115">
        <f>MAX(IFERROR(VLOOKUP(B115,'Results_ClaudeOpus4.5Repair'!B:H,6,0),0),IFERROR(VLOOKUP(B115,'Results_GPT5.2LowRepair'!B:H,6,0),0))</f>
        <v>2.1352000000000002</v>
      </c>
      <c r="H115">
        <f>MAX(IFERROR(VLOOKUP(B115,'Results_ClaudeOpus4.5Repair'!B:H,7,0),0),IFERROR(VLOOKUP(B115,'Results_GPT5.2LowRepair'!B:H,7,0),0))</f>
        <v>69.896699999999996</v>
      </c>
      <c r="I115">
        <f>MAX(IFERROR(VLOOKUP(B115,'Results_ClaudeOpus4.5Repair'!B:I,8,0),0),IFERROR(VLOOKUP(B115,'Results_GPT5.2LowRepair'!B:I,8,0),0))</f>
        <v>0</v>
      </c>
      <c r="J115">
        <v>0</v>
      </c>
      <c r="K115">
        <v>0</v>
      </c>
      <c r="L115">
        <f t="shared" si="9"/>
        <v>2</v>
      </c>
      <c r="M115">
        <f t="shared" si="10"/>
        <v>3</v>
      </c>
      <c r="N115">
        <f t="shared" si="11"/>
        <v>1</v>
      </c>
      <c r="O115">
        <f t="shared" si="12"/>
        <v>1</v>
      </c>
      <c r="P115">
        <f t="shared" si="15"/>
        <v>120</v>
      </c>
      <c r="Q115">
        <f>VLOOKUP(C115,Locs!A:C,3,0)</f>
        <v>38</v>
      </c>
      <c r="R115">
        <f>VLOOKUP(C115,Locs!A:F,6,0)</f>
        <v>1</v>
      </c>
      <c r="S115">
        <f t="shared" si="13"/>
        <v>0</v>
      </c>
      <c r="T115" t="str">
        <f t="shared" si="14"/>
        <v/>
      </c>
      <c r="U115">
        <f>IFERROR(VLOOKUP(B115,'Results_ClaudeOpus4.5Repair'!B:E,4,0),"")</f>
        <v>0</v>
      </c>
      <c r="V115">
        <f>IFERROR(VLOOKUP(B115,'Results_GPT5.2LowRepair'!B:E,4,0),"")</f>
        <v>0</v>
      </c>
      <c r="W115">
        <f>IFERROR(VLOOKUP(LEFT(C115,LEN(C115)-4)&amp;"_"&amp;D115&amp;"_llm.dfy",'Results_ClaudeOpus4.5Repair'!O:P,2,0),"")</f>
        <v>84</v>
      </c>
      <c r="X115">
        <f>IFERROR(VLOOKUP(LEFT(C115,LEN(C115)-4)&amp;"_"&amp;D115&amp;"_llm.dfy",'Results_GPT5.2LowRepair'!O:P,2,0),"")</f>
        <v>120</v>
      </c>
    </row>
    <row r="116" spans="1:24" x14ac:dyDescent="0.45">
      <c r="A116">
        <v>143</v>
      </c>
      <c r="B116" t="str">
        <f t="shared" si="16"/>
        <v>SelectionSort.dfy-3</v>
      </c>
      <c r="C116" t="s">
        <v>10</v>
      </c>
      <c r="D116">
        <v>3</v>
      </c>
      <c r="E116">
        <f>MAX(IFERROR(VLOOKUP(B116,'Results_ClaudeOpus4.5Repair'!B:E,4,0),0),IFERROR(VLOOKUP(B116,'Results_GPT5.2LowRepair'!B:E,4,0),0))</f>
        <v>1</v>
      </c>
      <c r="F116">
        <f>MAX(IFERROR(VLOOKUP(B116,'Results_ClaudeOpus4.5Repair'!B:H,5,0),0),IFERROR(VLOOKUP(B116,'Results_GPT5.2LowRepair'!B:H,5,0),0))</f>
        <v>49.707799999999999</v>
      </c>
      <c r="G116">
        <f>MAX(IFERROR(VLOOKUP(B116,'Results_ClaudeOpus4.5Repair'!B:H,6,0),0),IFERROR(VLOOKUP(B116,'Results_GPT5.2LowRepair'!B:H,6,0),0))</f>
        <v>1.3623000000000001</v>
      </c>
      <c r="H116">
        <f>MAX(IFERROR(VLOOKUP(B116,'Results_ClaudeOpus4.5Repair'!B:H,7,0),0),IFERROR(VLOOKUP(B116,'Results_GPT5.2LowRepair'!B:H,7,0),0))</f>
        <v>49.706200000000003</v>
      </c>
      <c r="I116">
        <f>MAX(IFERROR(VLOOKUP(B116,'Results_ClaudeOpus4.5Repair'!B:I,8,0),0),IFERROR(VLOOKUP(B116,'Results_GPT5.2LowRepair'!B:I,8,0),0))</f>
        <v>1</v>
      </c>
      <c r="J116">
        <v>1</v>
      </c>
      <c r="K116">
        <v>1</v>
      </c>
      <c r="L116">
        <f t="shared" si="9"/>
        <v>2</v>
      </c>
      <c r="M116">
        <f t="shared" si="10"/>
        <v>3</v>
      </c>
      <c r="N116">
        <f t="shared" si="11"/>
        <v>1</v>
      </c>
      <c r="O116">
        <f t="shared" si="12"/>
        <v>1</v>
      </c>
      <c r="P116">
        <f t="shared" si="15"/>
        <v>93</v>
      </c>
      <c r="Q116">
        <f>VLOOKUP(C116,Locs!A:C,3,0)</f>
        <v>38</v>
      </c>
      <c r="R116">
        <f>VLOOKUP(C116,Locs!A:F,6,0)</f>
        <v>1</v>
      </c>
      <c r="S116">
        <f t="shared" si="13"/>
        <v>1</v>
      </c>
      <c r="T116" t="str">
        <f t="shared" si="14"/>
        <v>Claude</v>
      </c>
      <c r="U116">
        <f>IFERROR(VLOOKUP(B116,'Results_ClaudeOpus4.5Repair'!B:E,4,0),"")</f>
        <v>1</v>
      </c>
      <c r="V116">
        <f>IFERROR(VLOOKUP(B116,'Results_GPT5.2LowRepair'!B:E,4,0),"")</f>
        <v>-1</v>
      </c>
      <c r="W116">
        <f>IFERROR(VLOOKUP(LEFT(C116,LEN(C116)-4)&amp;"_"&amp;D116&amp;"_llm.dfy",'Results_ClaudeOpus4.5Repair'!O:P,2,0),"")</f>
        <v>93</v>
      </c>
      <c r="X116">
        <f>IFERROR(VLOOKUP(LEFT(C116,LEN(C116)-4)&amp;"_"&amp;D116&amp;"_llm.dfy",'Results_GPT5.2LowRepair'!O:P,2,0),"")</f>
        <v>207</v>
      </c>
    </row>
    <row r="117" spans="1:24" x14ac:dyDescent="0.45">
      <c r="A117">
        <v>144</v>
      </c>
      <c r="B117" t="str">
        <f t="shared" si="16"/>
        <v>SelectionSort.dfy-4</v>
      </c>
      <c r="C117" t="s">
        <v>10</v>
      </c>
      <c r="D117">
        <v>4</v>
      </c>
      <c r="E117">
        <f>MAX(IFERROR(VLOOKUP(B117,'Results_ClaudeOpus4.5Repair'!B:E,4,0),0),IFERROR(VLOOKUP(B117,'Results_GPT5.2LowRepair'!B:E,4,0),0))</f>
        <v>0</v>
      </c>
      <c r="F117">
        <f>MAX(IFERROR(VLOOKUP(B117,'Results_ClaudeOpus4.5Repair'!B:H,5,0),0),IFERROR(VLOOKUP(B117,'Results_GPT5.2LowRepair'!B:H,5,0),0))</f>
        <v>20.824400000000001</v>
      </c>
      <c r="G117">
        <f>MAX(IFERROR(VLOOKUP(B117,'Results_ClaudeOpus4.5Repair'!B:H,6,0),0),IFERROR(VLOOKUP(B117,'Results_GPT5.2LowRepair'!B:H,6,0),0))</f>
        <v>0.4289</v>
      </c>
      <c r="H117">
        <f>MAX(IFERROR(VLOOKUP(B117,'Results_ClaudeOpus4.5Repair'!B:H,7,0),0),IFERROR(VLOOKUP(B117,'Results_GPT5.2LowRepair'!B:H,7,0),0))</f>
        <v>20.823</v>
      </c>
      <c r="I117">
        <f>MAX(IFERROR(VLOOKUP(B117,'Results_ClaudeOpus4.5Repair'!B:I,8,0),0),IFERROR(VLOOKUP(B117,'Results_GPT5.2LowRepair'!B:I,8,0),0))</f>
        <v>0</v>
      </c>
      <c r="J117">
        <v>1</v>
      </c>
      <c r="K117">
        <v>1</v>
      </c>
      <c r="L117">
        <f t="shared" si="9"/>
        <v>2</v>
      </c>
      <c r="M117">
        <f t="shared" si="10"/>
        <v>3</v>
      </c>
      <c r="N117">
        <f t="shared" si="11"/>
        <v>1</v>
      </c>
      <c r="O117">
        <f t="shared" si="12"/>
        <v>1</v>
      </c>
      <c r="P117">
        <f t="shared" si="15"/>
        <v>206</v>
      </c>
      <c r="Q117">
        <f>VLOOKUP(C117,Locs!A:C,3,0)</f>
        <v>38</v>
      </c>
      <c r="R117">
        <f>VLOOKUP(C117,Locs!A:F,6,0)</f>
        <v>1</v>
      </c>
      <c r="S117">
        <f t="shared" si="13"/>
        <v>0</v>
      </c>
      <c r="T117" t="str">
        <f t="shared" si="14"/>
        <v/>
      </c>
      <c r="U117" t="str">
        <f>IFERROR(VLOOKUP(B117,'Results_ClaudeOpus4.5Repair'!B:E,4,0),"")</f>
        <v/>
      </c>
      <c r="V117">
        <f>IFERROR(VLOOKUP(B117,'Results_GPT5.2LowRepair'!B:E,4,0),"")</f>
        <v>-1</v>
      </c>
      <c r="W117" t="str">
        <f>IFERROR(VLOOKUP(LEFT(C117,LEN(C117)-4)&amp;"_"&amp;D117&amp;"_llm.dfy",'Results_ClaudeOpus4.5Repair'!O:P,2,0),"")</f>
        <v/>
      </c>
      <c r="X117">
        <f>IFERROR(VLOOKUP(LEFT(C117,LEN(C117)-4)&amp;"_"&amp;D117&amp;"_llm.dfy",'Results_GPT5.2LowRepair'!O:P,2,0),"")</f>
        <v>206</v>
      </c>
    </row>
    <row r="118" spans="1:24" x14ac:dyDescent="0.45">
      <c r="A118">
        <v>145</v>
      </c>
      <c r="B118" t="str">
        <f t="shared" si="16"/>
        <v>SelectionSort.dfy-5</v>
      </c>
      <c r="C118" t="s">
        <v>10</v>
      </c>
      <c r="D118">
        <v>5</v>
      </c>
      <c r="E118">
        <f>MAX(IFERROR(VLOOKUP(B118,'Results_ClaudeOpus4.5Repair'!B:E,4,0),0),IFERROR(VLOOKUP(B118,'Results_GPT5.2LowRepair'!B:E,4,0),0))</f>
        <v>0</v>
      </c>
      <c r="F118">
        <f>MAX(IFERROR(VLOOKUP(B118,'Results_ClaudeOpus4.5Repair'!B:H,5,0),0),IFERROR(VLOOKUP(B118,'Results_GPT5.2LowRepair'!B:H,5,0),0))</f>
        <v>24.036100000000001</v>
      </c>
      <c r="G118">
        <f>MAX(IFERROR(VLOOKUP(B118,'Results_ClaudeOpus4.5Repair'!B:H,6,0),0),IFERROR(VLOOKUP(B118,'Results_GPT5.2LowRepair'!B:H,6,0),0))</f>
        <v>0.28839999999999999</v>
      </c>
      <c r="H118">
        <f>MAX(IFERROR(VLOOKUP(B118,'Results_ClaudeOpus4.5Repair'!B:H,7,0),0),IFERROR(VLOOKUP(B118,'Results_GPT5.2LowRepair'!B:H,7,0),0))</f>
        <v>24.034500000000001</v>
      </c>
      <c r="I118">
        <f>MAX(IFERROR(VLOOKUP(B118,'Results_ClaudeOpus4.5Repair'!B:I,8,0),0),IFERROR(VLOOKUP(B118,'Results_GPT5.2LowRepair'!B:I,8,0),0))</f>
        <v>0</v>
      </c>
      <c r="J118">
        <v>1</v>
      </c>
      <c r="K118">
        <v>1</v>
      </c>
      <c r="L118">
        <f t="shared" si="9"/>
        <v>2</v>
      </c>
      <c r="M118">
        <f t="shared" si="10"/>
        <v>3</v>
      </c>
      <c r="N118">
        <f t="shared" si="11"/>
        <v>1</v>
      </c>
      <c r="O118">
        <f t="shared" si="12"/>
        <v>1</v>
      </c>
      <c r="P118">
        <f t="shared" si="15"/>
        <v>206</v>
      </c>
      <c r="Q118">
        <f>VLOOKUP(C118,Locs!A:C,3,0)</f>
        <v>38</v>
      </c>
      <c r="R118">
        <f>VLOOKUP(C118,Locs!A:F,6,0)</f>
        <v>1</v>
      </c>
      <c r="S118">
        <f t="shared" si="13"/>
        <v>0</v>
      </c>
      <c r="T118" t="str">
        <f t="shared" si="14"/>
        <v/>
      </c>
      <c r="U118" t="str">
        <f>IFERROR(VLOOKUP(B118,'Results_ClaudeOpus4.5Repair'!B:E,4,0),"")</f>
        <v/>
      </c>
      <c r="V118">
        <f>IFERROR(VLOOKUP(B118,'Results_GPT5.2LowRepair'!B:E,4,0),"")</f>
        <v>-1</v>
      </c>
      <c r="W118" t="str">
        <f>IFERROR(VLOOKUP(LEFT(C118,LEN(C118)-4)&amp;"_"&amp;D118&amp;"_llm.dfy",'Results_ClaudeOpus4.5Repair'!O:P,2,0),"")</f>
        <v/>
      </c>
      <c r="X118">
        <f>IFERROR(VLOOKUP(LEFT(C118,LEN(C118)-4)&amp;"_"&amp;D118&amp;"_llm.dfy",'Results_GPT5.2LowRepair'!O:P,2,0),"")</f>
        <v>206</v>
      </c>
    </row>
    <row r="119" spans="1:24" x14ac:dyDescent="0.45">
      <c r="A119">
        <v>146</v>
      </c>
      <c r="B119" t="str">
        <f t="shared" si="16"/>
        <v>SelectionSort.dfy-6</v>
      </c>
      <c r="C119" t="s">
        <v>10</v>
      </c>
      <c r="D119">
        <v>6</v>
      </c>
      <c r="E119">
        <f>MAX(IFERROR(VLOOKUP(B119,'Results_ClaudeOpus4.5Repair'!B:E,4,0),0),IFERROR(VLOOKUP(B119,'Results_GPT5.2LowRepair'!B:E,4,0),0))</f>
        <v>1</v>
      </c>
      <c r="F119">
        <f>MAX(IFERROR(VLOOKUP(B119,'Results_ClaudeOpus4.5Repair'!B:H,5,0),0),IFERROR(VLOOKUP(B119,'Results_GPT5.2LowRepair'!B:H,5,0),0))</f>
        <v>23.187200000000001</v>
      </c>
      <c r="G119">
        <f>MAX(IFERROR(VLOOKUP(B119,'Results_ClaudeOpus4.5Repair'!B:H,6,0),0),IFERROR(VLOOKUP(B119,'Results_GPT5.2LowRepair'!B:H,6,0),0))</f>
        <v>2.1255999999999999</v>
      </c>
      <c r="H119">
        <f>MAX(IFERROR(VLOOKUP(B119,'Results_ClaudeOpus4.5Repair'!B:H,7,0),0),IFERROR(VLOOKUP(B119,'Results_GPT5.2LowRepair'!B:H,7,0),0))</f>
        <v>23.1858</v>
      </c>
      <c r="I119">
        <f>MAX(IFERROR(VLOOKUP(B119,'Results_ClaudeOpus4.5Repair'!B:I,8,0),0),IFERROR(VLOOKUP(B119,'Results_GPT5.2LowRepair'!B:I,8,0),0))</f>
        <v>1</v>
      </c>
      <c r="J119">
        <v>0</v>
      </c>
      <c r="K119">
        <v>0</v>
      </c>
      <c r="L119">
        <f t="shared" si="9"/>
        <v>2</v>
      </c>
      <c r="M119">
        <f t="shared" si="10"/>
        <v>3</v>
      </c>
      <c r="N119">
        <f t="shared" si="11"/>
        <v>1</v>
      </c>
      <c r="O119">
        <f t="shared" si="12"/>
        <v>1</v>
      </c>
      <c r="P119">
        <f t="shared" si="15"/>
        <v>210</v>
      </c>
      <c r="Q119">
        <f>VLOOKUP(C119,Locs!A:C,3,0)</f>
        <v>38</v>
      </c>
      <c r="R119">
        <f>VLOOKUP(C119,Locs!A:F,6,0)</f>
        <v>1</v>
      </c>
      <c r="S119">
        <f t="shared" si="13"/>
        <v>0</v>
      </c>
      <c r="T119" t="str">
        <f t="shared" si="14"/>
        <v/>
      </c>
      <c r="U119" t="str">
        <f>IFERROR(VLOOKUP(B119,'Results_ClaudeOpus4.5Repair'!B:E,4,0),"")</f>
        <v/>
      </c>
      <c r="V119">
        <f>IFERROR(VLOOKUP(B119,'Results_GPT5.2LowRepair'!B:E,4,0),"")</f>
        <v>1</v>
      </c>
      <c r="W119" t="str">
        <f>IFERROR(VLOOKUP(LEFT(C119,LEN(C119)-4)&amp;"_"&amp;D119&amp;"_llm.dfy",'Results_ClaudeOpus4.5Repair'!O:P,2,0),"")</f>
        <v/>
      </c>
      <c r="X119">
        <f>IFERROR(VLOOKUP(LEFT(C119,LEN(C119)-4)&amp;"_"&amp;D119&amp;"_llm.dfy",'Results_GPT5.2LowRepair'!O:P,2,0),"")</f>
        <v>210</v>
      </c>
    </row>
    <row r="120" spans="1:24" x14ac:dyDescent="0.45">
      <c r="A120">
        <v>147</v>
      </c>
      <c r="B120" t="str">
        <f t="shared" si="16"/>
        <v>task_id_105.dfy-1</v>
      </c>
      <c r="C120" t="s">
        <v>11</v>
      </c>
      <c r="D120">
        <v>1</v>
      </c>
      <c r="E120">
        <f>MAX(IFERROR(VLOOKUP(B120,'Results_ClaudeOpus4.5Repair'!B:E,4,0),0),IFERROR(VLOOKUP(B120,'Results_GPT5.2LowRepair'!B:E,4,0),0))</f>
        <v>0</v>
      </c>
      <c r="F120">
        <f>MAX(IFERROR(VLOOKUP(B120,'Results_ClaudeOpus4.5Repair'!B:H,5,0),0),IFERROR(VLOOKUP(B120,'Results_GPT5.2LowRepair'!B:H,5,0),0))</f>
        <v>10.173</v>
      </c>
      <c r="G120">
        <f>MAX(IFERROR(VLOOKUP(B120,'Results_ClaudeOpus4.5Repair'!B:H,6,0),0),IFERROR(VLOOKUP(B120,'Results_GPT5.2LowRepair'!B:H,6,0),0))</f>
        <v>1.7471000000000001</v>
      </c>
      <c r="H120">
        <f>MAX(IFERROR(VLOOKUP(B120,'Results_ClaudeOpus4.5Repair'!B:H,7,0),0),IFERROR(VLOOKUP(B120,'Results_GPT5.2LowRepair'!B:H,7,0),0))</f>
        <v>10.151999999999999</v>
      </c>
      <c r="I120">
        <f>MAX(IFERROR(VLOOKUP(B120,'Results_ClaudeOpus4.5Repair'!B:I,8,0),0),IFERROR(VLOOKUP(B120,'Results_GPT5.2LowRepair'!B:I,8,0),0))</f>
        <v>-1</v>
      </c>
      <c r="J120">
        <v>0</v>
      </c>
      <c r="K120">
        <v>0</v>
      </c>
      <c r="L120">
        <f t="shared" si="9"/>
        <v>1</v>
      </c>
      <c r="M120">
        <f t="shared" si="10"/>
        <v>2</v>
      </c>
      <c r="N120">
        <f t="shared" si="11"/>
        <v>0.66666666666666663</v>
      </c>
      <c r="O120">
        <f t="shared" si="12"/>
        <v>1</v>
      </c>
      <c r="P120">
        <f t="shared" si="15"/>
        <v>54</v>
      </c>
      <c r="Q120">
        <f>VLOOKUP(C120,Locs!A:C,3,0)</f>
        <v>26</v>
      </c>
      <c r="R120">
        <f>VLOOKUP(C120,Locs!A:F,6,0)</f>
        <v>3</v>
      </c>
      <c r="S120">
        <f t="shared" si="13"/>
        <v>0</v>
      </c>
      <c r="T120" t="str">
        <f t="shared" si="14"/>
        <v/>
      </c>
      <c r="U120">
        <f>IFERROR(VLOOKUP(B120,'Results_ClaudeOpus4.5Repair'!B:E,4,0),"")</f>
        <v>0</v>
      </c>
      <c r="V120">
        <f>IFERROR(VLOOKUP(B120,'Results_GPT5.2LowRepair'!B:E,4,0),"")</f>
        <v>0</v>
      </c>
      <c r="W120">
        <f>IFERROR(VLOOKUP(LEFT(C120,LEN(C120)-4)&amp;"_"&amp;D120&amp;"_llm.dfy",'Results_ClaudeOpus4.5Repair'!O:P,2,0),"")</f>
        <v>31</v>
      </c>
      <c r="X120">
        <f>IFERROR(VLOOKUP(LEFT(C120,LEN(C120)-4)&amp;"_"&amp;D120&amp;"_llm.dfy",'Results_GPT5.2LowRepair'!O:P,2,0),"")</f>
        <v>54</v>
      </c>
    </row>
    <row r="121" spans="1:24" x14ac:dyDescent="0.45">
      <c r="A121">
        <v>148</v>
      </c>
      <c r="B121" t="str">
        <f t="shared" si="16"/>
        <v>task_id_105.dfy-2</v>
      </c>
      <c r="C121" t="s">
        <v>11</v>
      </c>
      <c r="D121">
        <v>2</v>
      </c>
      <c r="E121">
        <f>MAX(IFERROR(VLOOKUP(B121,'Results_ClaudeOpus4.5Repair'!B:E,4,0),0),IFERROR(VLOOKUP(B121,'Results_GPT5.2LowRepair'!B:E,4,0),0))</f>
        <v>1</v>
      </c>
      <c r="F121">
        <f>MAX(IFERROR(VLOOKUP(B121,'Results_ClaudeOpus4.5Repair'!B:H,5,0),0),IFERROR(VLOOKUP(B121,'Results_GPT5.2LowRepair'!B:H,5,0),0))</f>
        <v>35.863399999999999</v>
      </c>
      <c r="G121">
        <f>MAX(IFERROR(VLOOKUP(B121,'Results_ClaudeOpus4.5Repair'!B:H,6,0),0),IFERROR(VLOOKUP(B121,'Results_GPT5.2LowRepair'!B:H,6,0),0))</f>
        <v>1.7032</v>
      </c>
      <c r="H121">
        <f>MAX(IFERROR(VLOOKUP(B121,'Results_ClaudeOpus4.5Repair'!B:H,7,0),0),IFERROR(VLOOKUP(B121,'Results_GPT5.2LowRepair'!B:H,7,0),0))</f>
        <v>35.862000000000002</v>
      </c>
      <c r="I121">
        <f>MAX(IFERROR(VLOOKUP(B121,'Results_ClaudeOpus4.5Repair'!B:I,8,0),0),IFERROR(VLOOKUP(B121,'Results_GPT5.2LowRepair'!B:I,8,0),0))</f>
        <v>1</v>
      </c>
      <c r="J121">
        <v>0</v>
      </c>
      <c r="K121">
        <v>0</v>
      </c>
      <c r="L121">
        <f t="shared" si="9"/>
        <v>1</v>
      </c>
      <c r="M121">
        <f t="shared" si="10"/>
        <v>2</v>
      </c>
      <c r="N121">
        <f t="shared" ref="N121:N184" si="17">CHOOSE(L121+1,0,2/3,1,1)</f>
        <v>0.66666666666666663</v>
      </c>
      <c r="O121">
        <f t="shared" ref="O121:O184" si="18">IF(L121&gt;0,1,0)</f>
        <v>1</v>
      </c>
      <c r="P121">
        <f t="shared" si="15"/>
        <v>33</v>
      </c>
      <c r="Q121">
        <f>VLOOKUP(C121,Locs!A:C,3,0)</f>
        <v>26</v>
      </c>
      <c r="R121">
        <f>VLOOKUP(C121,Locs!A:F,6,0)</f>
        <v>3</v>
      </c>
      <c r="S121">
        <f t="shared" ref="S121:S184" si="19">IF(M121=D121,1,0)</f>
        <v>1</v>
      </c>
      <c r="T121" t="str">
        <f t="shared" ref="T121:T184" si="20">IF(S121=0,"",IF(AND(U121=1,V121=1),IF(W121&lt;=X121,"Claude","GPT"),IF(U121=1,"Claude","GPT")))</f>
        <v>Claude</v>
      </c>
      <c r="U121">
        <f>IFERROR(VLOOKUP(B121,'Results_ClaudeOpus4.5Repair'!B:E,4,0),"")</f>
        <v>1</v>
      </c>
      <c r="V121">
        <f>IFERROR(VLOOKUP(B121,'Results_GPT5.2LowRepair'!B:E,4,0),"")</f>
        <v>1</v>
      </c>
      <c r="W121">
        <f>IFERROR(VLOOKUP(LEFT(C121,LEN(C121)-4)&amp;"_"&amp;D121&amp;"_llm.dfy",'Results_ClaudeOpus4.5Repair'!O:P,2,0),"")</f>
        <v>33</v>
      </c>
      <c r="X121">
        <f>IFERROR(VLOOKUP(LEFT(C121,LEN(C121)-4)&amp;"_"&amp;D121&amp;"_llm.dfy",'Results_GPT5.2LowRepair'!O:P,2,0),"")</f>
        <v>76</v>
      </c>
    </row>
    <row r="122" spans="1:24" x14ac:dyDescent="0.45">
      <c r="A122">
        <v>149</v>
      </c>
      <c r="B122" t="str">
        <f t="shared" si="16"/>
        <v>task_id_106.dfy-1</v>
      </c>
      <c r="C122" t="s">
        <v>12</v>
      </c>
      <c r="D122">
        <v>1</v>
      </c>
      <c r="E122">
        <f>MAX(IFERROR(VLOOKUP(B122,'Results_ClaudeOpus4.5Repair'!B:E,4,0),0),IFERROR(VLOOKUP(B122,'Results_GPT5.2LowRepair'!B:E,4,0),0))</f>
        <v>1</v>
      </c>
      <c r="F122">
        <f>MAX(IFERROR(VLOOKUP(B122,'Results_ClaudeOpus4.5Repair'!B:H,5,0),0),IFERROR(VLOOKUP(B122,'Results_GPT5.2LowRepair'!B:H,5,0),0))</f>
        <v>5.8792</v>
      </c>
      <c r="G122">
        <f>MAX(IFERROR(VLOOKUP(B122,'Results_ClaudeOpus4.5Repair'!B:H,6,0),0),IFERROR(VLOOKUP(B122,'Results_GPT5.2LowRepair'!B:H,6,0),0))</f>
        <v>0.83609999999999995</v>
      </c>
      <c r="H122">
        <f>MAX(IFERROR(VLOOKUP(B122,'Results_ClaudeOpus4.5Repair'!B:H,7,0),0),IFERROR(VLOOKUP(B122,'Results_GPT5.2LowRepair'!B:H,7,0),0))</f>
        <v>5.8578000000000001</v>
      </c>
      <c r="I122">
        <f>MAX(IFERROR(VLOOKUP(B122,'Results_ClaudeOpus4.5Repair'!B:I,8,0),0),IFERROR(VLOOKUP(B122,'Results_GPT5.2LowRepair'!B:I,8,0),0))</f>
        <v>1</v>
      </c>
      <c r="J122">
        <v>1</v>
      </c>
      <c r="K122">
        <v>1</v>
      </c>
      <c r="L122">
        <f t="shared" si="9"/>
        <v>1</v>
      </c>
      <c r="M122">
        <f t="shared" si="10"/>
        <v>1</v>
      </c>
      <c r="N122">
        <f t="shared" si="17"/>
        <v>0.66666666666666663</v>
      </c>
      <c r="O122">
        <f t="shared" si="18"/>
        <v>1</v>
      </c>
      <c r="P122">
        <f t="shared" si="15"/>
        <v>24</v>
      </c>
      <c r="Q122">
        <f>VLOOKUP(C122,Locs!A:C,3,0)</f>
        <v>24</v>
      </c>
      <c r="R122">
        <f>VLOOKUP(C122,Locs!A:F,6,0)</f>
        <v>0</v>
      </c>
      <c r="S122">
        <f t="shared" si="19"/>
        <v>1</v>
      </c>
      <c r="T122" t="str">
        <f t="shared" si="20"/>
        <v>Claude</v>
      </c>
      <c r="U122">
        <f>IFERROR(VLOOKUP(B122,'Results_ClaudeOpus4.5Repair'!B:E,4,0),"")</f>
        <v>1</v>
      </c>
      <c r="V122">
        <f>IFERROR(VLOOKUP(B122,'Results_GPT5.2LowRepair'!B:E,4,0),"")</f>
        <v>1</v>
      </c>
      <c r="W122">
        <f>IFERROR(VLOOKUP(LEFT(C122,LEN(C122)-4)&amp;"_"&amp;D122&amp;"_llm.dfy",'Results_ClaudeOpus4.5Repair'!O:P,2,0),"")</f>
        <v>24</v>
      </c>
      <c r="X122">
        <f>IFERROR(VLOOKUP(LEFT(C122,LEN(C122)-4)&amp;"_"&amp;D122&amp;"_llm.dfy",'Results_GPT5.2LowRepair'!O:P,2,0),"")</f>
        <v>25</v>
      </c>
    </row>
    <row r="123" spans="1:24" x14ac:dyDescent="0.45">
      <c r="A123">
        <v>150</v>
      </c>
      <c r="B123" t="str">
        <f t="shared" si="16"/>
        <v>task_id_113.dfy-1</v>
      </c>
      <c r="C123" t="s">
        <v>13</v>
      </c>
      <c r="D123">
        <v>1</v>
      </c>
      <c r="E123">
        <f>MAX(IFERROR(VLOOKUP(B123,'Results_ClaudeOpus4.5Repair'!B:E,4,0),0),IFERROR(VLOOKUP(B123,'Results_GPT5.2LowRepair'!B:E,4,0),0))</f>
        <v>0</v>
      </c>
      <c r="F123">
        <f>MAX(IFERROR(VLOOKUP(B123,'Results_ClaudeOpus4.5Repair'!B:H,5,0),0),IFERROR(VLOOKUP(B123,'Results_GPT5.2LowRepair'!B:H,5,0),0))</f>
        <v>13.1189</v>
      </c>
      <c r="G123">
        <f>MAX(IFERROR(VLOOKUP(B123,'Results_ClaudeOpus4.5Repair'!B:H,6,0),0),IFERROR(VLOOKUP(B123,'Results_GPT5.2LowRepair'!B:H,6,0),0))</f>
        <v>0.87080000000000002</v>
      </c>
      <c r="H123">
        <f>MAX(IFERROR(VLOOKUP(B123,'Results_ClaudeOpus4.5Repair'!B:H,7,0),0),IFERROR(VLOOKUP(B123,'Results_GPT5.2LowRepair'!B:H,7,0),0))</f>
        <v>13.101699999999999</v>
      </c>
      <c r="I123">
        <f>MAX(IFERROR(VLOOKUP(B123,'Results_ClaudeOpus4.5Repair'!B:I,8,0),0),IFERROR(VLOOKUP(B123,'Results_GPT5.2LowRepair'!B:I,8,0),0))</f>
        <v>1</v>
      </c>
      <c r="J123">
        <v>1</v>
      </c>
      <c r="K123">
        <v>1</v>
      </c>
      <c r="L123">
        <f t="shared" si="9"/>
        <v>1</v>
      </c>
      <c r="M123">
        <f t="shared" si="10"/>
        <v>2</v>
      </c>
      <c r="N123">
        <f t="shared" si="17"/>
        <v>0.66666666666666663</v>
      </c>
      <c r="O123">
        <f t="shared" si="18"/>
        <v>1</v>
      </c>
      <c r="P123">
        <f t="shared" si="15"/>
        <v>33</v>
      </c>
      <c r="Q123">
        <f>VLOOKUP(C123,Locs!A:C,3,0)</f>
        <v>30</v>
      </c>
      <c r="R123">
        <f>VLOOKUP(C123,Locs!A:F,6,0)</f>
        <v>1</v>
      </c>
      <c r="S123">
        <f t="shared" si="19"/>
        <v>0</v>
      </c>
      <c r="T123" t="str">
        <f t="shared" si="20"/>
        <v/>
      </c>
      <c r="U123">
        <f>IFERROR(VLOOKUP(B123,'Results_ClaudeOpus4.5Repair'!B:E,4,0),"")</f>
        <v>0</v>
      </c>
      <c r="V123">
        <f>IFERROR(VLOOKUP(B123,'Results_GPT5.2LowRepair'!B:E,4,0),"")</f>
        <v>0</v>
      </c>
      <c r="W123">
        <f>IFERROR(VLOOKUP(LEFT(C123,LEN(C123)-4)&amp;"_"&amp;D123&amp;"_llm.dfy",'Results_ClaudeOpus4.5Repair'!O:P,2,0),"")</f>
        <v>32</v>
      </c>
      <c r="X123">
        <f>IFERROR(VLOOKUP(LEFT(C123,LEN(C123)-4)&amp;"_"&amp;D123&amp;"_llm.dfy",'Results_GPT5.2LowRepair'!O:P,2,0),"")</f>
        <v>33</v>
      </c>
    </row>
    <row r="124" spans="1:24" x14ac:dyDescent="0.45">
      <c r="A124">
        <v>151</v>
      </c>
      <c r="B124" t="str">
        <f t="shared" si="16"/>
        <v>task_id_113.dfy-2</v>
      </c>
      <c r="C124" t="s">
        <v>13</v>
      </c>
      <c r="D124">
        <v>2</v>
      </c>
      <c r="E124">
        <f>MAX(IFERROR(VLOOKUP(B124,'Results_ClaudeOpus4.5Repair'!B:E,4,0),0),IFERROR(VLOOKUP(B124,'Results_GPT5.2LowRepair'!B:E,4,0),0))</f>
        <v>1</v>
      </c>
      <c r="F124">
        <f>MAX(IFERROR(VLOOKUP(B124,'Results_ClaudeOpus4.5Repair'!B:H,5,0),0),IFERROR(VLOOKUP(B124,'Results_GPT5.2LowRepair'!B:H,5,0),0))</f>
        <v>28.070699999999999</v>
      </c>
      <c r="G124">
        <f>MAX(IFERROR(VLOOKUP(B124,'Results_ClaudeOpus4.5Repair'!B:H,6,0),0),IFERROR(VLOOKUP(B124,'Results_GPT5.2LowRepair'!B:H,6,0),0))</f>
        <v>1.6857</v>
      </c>
      <c r="H124">
        <f>MAX(IFERROR(VLOOKUP(B124,'Results_ClaudeOpus4.5Repair'!B:H,7,0),0),IFERROR(VLOOKUP(B124,'Results_GPT5.2LowRepair'!B:H,7,0),0))</f>
        <v>28.0685</v>
      </c>
      <c r="I124">
        <f>MAX(IFERROR(VLOOKUP(B124,'Results_ClaudeOpus4.5Repair'!B:I,8,0),0),IFERROR(VLOOKUP(B124,'Results_GPT5.2LowRepair'!B:I,8,0),0))</f>
        <v>1</v>
      </c>
      <c r="J124">
        <v>1</v>
      </c>
      <c r="K124">
        <v>1</v>
      </c>
      <c r="L124">
        <f t="shared" si="9"/>
        <v>1</v>
      </c>
      <c r="M124">
        <f t="shared" si="10"/>
        <v>2</v>
      </c>
      <c r="N124">
        <f t="shared" si="17"/>
        <v>0.66666666666666663</v>
      </c>
      <c r="O124">
        <f t="shared" si="18"/>
        <v>1</v>
      </c>
      <c r="P124">
        <f t="shared" si="15"/>
        <v>36</v>
      </c>
      <c r="Q124">
        <f>VLOOKUP(C124,Locs!A:C,3,0)</f>
        <v>30</v>
      </c>
      <c r="R124">
        <f>VLOOKUP(C124,Locs!A:F,6,0)</f>
        <v>1</v>
      </c>
      <c r="S124">
        <f t="shared" si="19"/>
        <v>1</v>
      </c>
      <c r="T124" t="str">
        <f t="shared" si="20"/>
        <v>Claude</v>
      </c>
      <c r="U124">
        <f>IFERROR(VLOOKUP(B124,'Results_ClaudeOpus4.5Repair'!B:E,4,0),"")</f>
        <v>1</v>
      </c>
      <c r="V124">
        <f>IFERROR(VLOOKUP(B124,'Results_GPT5.2LowRepair'!B:E,4,0),"")</f>
        <v>1</v>
      </c>
      <c r="W124">
        <f>IFERROR(VLOOKUP(LEFT(C124,LEN(C124)-4)&amp;"_"&amp;D124&amp;"_llm.dfy",'Results_ClaudeOpus4.5Repair'!O:P,2,0),"")</f>
        <v>36</v>
      </c>
      <c r="X124">
        <f>IFERROR(VLOOKUP(LEFT(C124,LEN(C124)-4)&amp;"_"&amp;D124&amp;"_llm.dfy",'Results_GPT5.2LowRepair'!O:P,2,0),"")</f>
        <v>47</v>
      </c>
    </row>
    <row r="125" spans="1:24" x14ac:dyDescent="0.45">
      <c r="A125">
        <v>152</v>
      </c>
      <c r="B125" t="str">
        <f t="shared" si="16"/>
        <v>task_id_126.dfy-1</v>
      </c>
      <c r="C125" t="s">
        <v>14</v>
      </c>
      <c r="D125">
        <v>1</v>
      </c>
      <c r="E125">
        <f>MAX(IFERROR(VLOOKUP(B125,'Results_ClaudeOpus4.5Repair'!B:E,4,0),0),IFERROR(VLOOKUP(B125,'Results_GPT5.2LowRepair'!B:E,4,0),0))</f>
        <v>0</v>
      </c>
      <c r="F125">
        <f>MAX(IFERROR(VLOOKUP(B125,'Results_ClaudeOpus4.5Repair'!B:H,5,0),0),IFERROR(VLOOKUP(B125,'Results_GPT5.2LowRepair'!B:H,5,0),0))</f>
        <v>17.145</v>
      </c>
      <c r="G125">
        <f>MAX(IFERROR(VLOOKUP(B125,'Results_ClaudeOpus4.5Repair'!B:H,6,0),0),IFERROR(VLOOKUP(B125,'Results_GPT5.2LowRepair'!B:H,6,0),0))</f>
        <v>61.815100000000001</v>
      </c>
      <c r="H125">
        <f>MAX(IFERROR(VLOOKUP(B125,'Results_ClaudeOpus4.5Repair'!B:H,7,0),0),IFERROR(VLOOKUP(B125,'Results_GPT5.2LowRepair'!B:H,7,0),0))</f>
        <v>17.1188</v>
      </c>
      <c r="I125">
        <f>MAX(IFERROR(VLOOKUP(B125,'Results_ClaudeOpus4.5Repair'!B:I,8,0),0),IFERROR(VLOOKUP(B125,'Results_GPT5.2LowRepair'!B:I,8,0),0))</f>
        <v>-1</v>
      </c>
      <c r="J125">
        <v>0</v>
      </c>
      <c r="K125">
        <v>0</v>
      </c>
      <c r="L125">
        <f t="shared" si="9"/>
        <v>2</v>
      </c>
      <c r="M125">
        <f t="shared" si="10"/>
        <v>3</v>
      </c>
      <c r="N125">
        <f t="shared" si="17"/>
        <v>1</v>
      </c>
      <c r="O125">
        <f t="shared" si="18"/>
        <v>1</v>
      </c>
      <c r="P125">
        <f t="shared" si="15"/>
        <v>56</v>
      </c>
      <c r="Q125">
        <f>VLOOKUP(C125,Locs!A:C,3,0)</f>
        <v>46</v>
      </c>
      <c r="R125">
        <f>VLOOKUP(C125,Locs!A:F,6,0)</f>
        <v>2</v>
      </c>
      <c r="S125">
        <f t="shared" si="19"/>
        <v>0</v>
      </c>
      <c r="T125" t="str">
        <f t="shared" si="20"/>
        <v/>
      </c>
      <c r="U125">
        <f>IFERROR(VLOOKUP(B125,'Results_ClaudeOpus4.5Repair'!B:E,4,0),"")</f>
        <v>0</v>
      </c>
      <c r="V125">
        <f>IFERROR(VLOOKUP(B125,'Results_GPT5.2LowRepair'!B:E,4,0),"")</f>
        <v>0</v>
      </c>
      <c r="W125">
        <f>IFERROR(VLOOKUP(LEFT(C125,LEN(C125)-4)&amp;"_"&amp;D125&amp;"_llm.dfy",'Results_ClaudeOpus4.5Repair'!O:P,2,0),"")</f>
        <v>68</v>
      </c>
      <c r="X125">
        <f>IFERROR(VLOOKUP(LEFT(C125,LEN(C125)-4)&amp;"_"&amp;D125&amp;"_llm.dfy",'Results_GPT5.2LowRepair'!O:P,2,0),"")</f>
        <v>56</v>
      </c>
    </row>
    <row r="126" spans="1:24" x14ac:dyDescent="0.45">
      <c r="A126">
        <v>153</v>
      </c>
      <c r="B126" t="str">
        <f t="shared" si="16"/>
        <v>task_id_126.dfy-2</v>
      </c>
      <c r="C126" t="s">
        <v>14</v>
      </c>
      <c r="D126">
        <v>2</v>
      </c>
      <c r="E126">
        <f>MAX(IFERROR(VLOOKUP(B126,'Results_ClaudeOpus4.5Repair'!B:E,4,0),0),IFERROR(VLOOKUP(B126,'Results_GPT5.2LowRepair'!B:E,4,0),0))</f>
        <v>0</v>
      </c>
      <c r="F126">
        <f>MAX(IFERROR(VLOOKUP(B126,'Results_ClaudeOpus4.5Repair'!B:H,5,0),0),IFERROR(VLOOKUP(B126,'Results_GPT5.2LowRepair'!B:H,5,0),0))</f>
        <v>50.930399999999999</v>
      </c>
      <c r="G126">
        <f>MAX(IFERROR(VLOOKUP(B126,'Results_ClaudeOpus4.5Repair'!B:H,6,0),0),IFERROR(VLOOKUP(B126,'Results_GPT5.2LowRepair'!B:H,6,0),0))</f>
        <v>1.8253999999999999</v>
      </c>
      <c r="H126">
        <f>MAX(IFERROR(VLOOKUP(B126,'Results_ClaudeOpus4.5Repair'!B:H,7,0),0),IFERROR(VLOOKUP(B126,'Results_GPT5.2LowRepair'!B:H,7,0),0))</f>
        <v>50.9283</v>
      </c>
      <c r="I126">
        <f>MAX(IFERROR(VLOOKUP(B126,'Results_ClaudeOpus4.5Repair'!B:I,8,0),0),IFERROR(VLOOKUP(B126,'Results_GPT5.2LowRepair'!B:I,8,0),0))</f>
        <v>-1</v>
      </c>
      <c r="J126">
        <v>0</v>
      </c>
      <c r="K126">
        <v>0</v>
      </c>
      <c r="L126">
        <f t="shared" si="9"/>
        <v>2</v>
      </c>
      <c r="M126">
        <f t="shared" si="10"/>
        <v>3</v>
      </c>
      <c r="N126">
        <f t="shared" si="17"/>
        <v>1</v>
      </c>
      <c r="O126">
        <f t="shared" si="18"/>
        <v>1</v>
      </c>
      <c r="P126">
        <f t="shared" si="15"/>
        <v>142</v>
      </c>
      <c r="Q126">
        <f>VLOOKUP(C126,Locs!A:C,3,0)</f>
        <v>46</v>
      </c>
      <c r="R126">
        <f>VLOOKUP(C126,Locs!A:F,6,0)</f>
        <v>2</v>
      </c>
      <c r="S126">
        <f t="shared" si="19"/>
        <v>0</v>
      </c>
      <c r="T126" t="str">
        <f t="shared" si="20"/>
        <v/>
      </c>
      <c r="U126">
        <f>IFERROR(VLOOKUP(B126,'Results_ClaudeOpus4.5Repair'!B:E,4,0),"")</f>
        <v>0</v>
      </c>
      <c r="V126">
        <f>IFERROR(VLOOKUP(B126,'Results_GPT5.2LowRepair'!B:E,4,0),"")</f>
        <v>0</v>
      </c>
      <c r="W126">
        <f>IFERROR(VLOOKUP(LEFT(C126,LEN(C126)-4)&amp;"_"&amp;D126&amp;"_llm.dfy",'Results_ClaudeOpus4.5Repair'!O:P,2,0),"")</f>
        <v>94</v>
      </c>
      <c r="X126">
        <f>IFERROR(VLOOKUP(LEFT(C126,LEN(C126)-4)&amp;"_"&amp;D126&amp;"_llm.dfy",'Results_GPT5.2LowRepair'!O:P,2,0),"")</f>
        <v>142</v>
      </c>
    </row>
    <row r="127" spans="1:24" x14ac:dyDescent="0.45">
      <c r="A127">
        <v>154</v>
      </c>
      <c r="B127" t="str">
        <f t="shared" si="16"/>
        <v>task_id_126.dfy-3</v>
      </c>
      <c r="C127" t="s">
        <v>14</v>
      </c>
      <c r="D127">
        <v>3</v>
      </c>
      <c r="E127">
        <f>MAX(IFERROR(VLOOKUP(B127,'Results_ClaudeOpus4.5Repair'!B:E,4,0),0),IFERROR(VLOOKUP(B127,'Results_GPT5.2LowRepair'!B:E,4,0),0))</f>
        <v>1</v>
      </c>
      <c r="F127">
        <f>MAX(IFERROR(VLOOKUP(B127,'Results_ClaudeOpus4.5Repair'!B:H,5,0),0),IFERROR(VLOOKUP(B127,'Results_GPT5.2LowRepair'!B:H,5,0),0))</f>
        <v>44.387900000000002</v>
      </c>
      <c r="G127">
        <f>MAX(IFERROR(VLOOKUP(B127,'Results_ClaudeOpus4.5Repair'!B:H,6,0),0),IFERROR(VLOOKUP(B127,'Results_GPT5.2LowRepair'!B:H,6,0),0))</f>
        <v>2.117</v>
      </c>
      <c r="H127">
        <f>MAX(IFERROR(VLOOKUP(B127,'Results_ClaudeOpus4.5Repair'!B:H,7,0),0),IFERROR(VLOOKUP(B127,'Results_GPT5.2LowRepair'!B:H,7,0),0))</f>
        <v>44.3795</v>
      </c>
      <c r="I127">
        <f>MAX(IFERROR(VLOOKUP(B127,'Results_ClaudeOpus4.5Repair'!B:I,8,0),0),IFERROR(VLOOKUP(B127,'Results_GPT5.2LowRepair'!B:I,8,0),0))</f>
        <v>1</v>
      </c>
      <c r="J127">
        <v>0</v>
      </c>
      <c r="K127">
        <v>0</v>
      </c>
      <c r="L127">
        <f t="shared" si="9"/>
        <v>2</v>
      </c>
      <c r="M127">
        <f t="shared" si="10"/>
        <v>3</v>
      </c>
      <c r="N127">
        <f t="shared" si="17"/>
        <v>1</v>
      </c>
      <c r="O127">
        <f t="shared" si="18"/>
        <v>1</v>
      </c>
      <c r="P127">
        <f t="shared" si="15"/>
        <v>100</v>
      </c>
      <c r="Q127">
        <f>VLOOKUP(C127,Locs!A:C,3,0)</f>
        <v>46</v>
      </c>
      <c r="R127">
        <f>VLOOKUP(C127,Locs!A:F,6,0)</f>
        <v>2</v>
      </c>
      <c r="S127">
        <f t="shared" si="19"/>
        <v>1</v>
      </c>
      <c r="T127" t="str">
        <f t="shared" si="20"/>
        <v>Claude</v>
      </c>
      <c r="U127">
        <f>IFERROR(VLOOKUP(B127,'Results_ClaudeOpus4.5Repair'!B:E,4,0),"")</f>
        <v>1</v>
      </c>
      <c r="V127">
        <f>IFERROR(VLOOKUP(B127,'Results_GPT5.2LowRepair'!B:E,4,0),"")</f>
        <v>0</v>
      </c>
      <c r="W127">
        <f>IFERROR(VLOOKUP(LEFT(C127,LEN(C127)-4)&amp;"_"&amp;D127&amp;"_llm.dfy",'Results_ClaudeOpus4.5Repair'!O:P,2,0),"")</f>
        <v>100</v>
      </c>
      <c r="X127">
        <f>IFERROR(VLOOKUP(LEFT(C127,LEN(C127)-4)&amp;"_"&amp;D127&amp;"_llm.dfy",'Results_GPT5.2LowRepair'!O:P,2,0),"")</f>
        <v>179</v>
      </c>
    </row>
    <row r="128" spans="1:24" x14ac:dyDescent="0.45">
      <c r="A128">
        <v>155</v>
      </c>
      <c r="B128" t="str">
        <f t="shared" si="16"/>
        <v>task_id_126.dfy-4</v>
      </c>
      <c r="C128" t="s">
        <v>14</v>
      </c>
      <c r="D128">
        <v>4</v>
      </c>
      <c r="E128">
        <f>MAX(IFERROR(VLOOKUP(B128,'Results_ClaudeOpus4.5Repair'!B:E,4,0),0),IFERROR(VLOOKUP(B128,'Results_GPT5.2LowRepair'!B:E,4,0),0))</f>
        <v>0</v>
      </c>
      <c r="F128">
        <f>MAX(IFERROR(VLOOKUP(B128,'Results_ClaudeOpus4.5Repair'!B:H,5,0),0),IFERROR(VLOOKUP(B128,'Results_GPT5.2LowRepair'!B:H,5,0),0))</f>
        <v>34.347499999999997</v>
      </c>
      <c r="G128">
        <f>MAX(IFERROR(VLOOKUP(B128,'Results_ClaudeOpus4.5Repair'!B:H,6,0),0),IFERROR(VLOOKUP(B128,'Results_GPT5.2LowRepair'!B:H,6,0),0))</f>
        <v>2.3216000000000001</v>
      </c>
      <c r="H128">
        <f>MAX(IFERROR(VLOOKUP(B128,'Results_ClaudeOpus4.5Repair'!B:H,7,0),0),IFERROR(VLOOKUP(B128,'Results_GPT5.2LowRepair'!B:H,7,0),0))</f>
        <v>34.340699999999998</v>
      </c>
      <c r="I128">
        <f>MAX(IFERROR(VLOOKUP(B128,'Results_ClaudeOpus4.5Repair'!B:I,8,0),0),IFERROR(VLOOKUP(B128,'Results_GPT5.2LowRepair'!B:I,8,0),0))</f>
        <v>0</v>
      </c>
      <c r="J128">
        <v>0</v>
      </c>
      <c r="K128">
        <v>0</v>
      </c>
      <c r="L128">
        <f t="shared" si="9"/>
        <v>2</v>
      </c>
      <c r="M128">
        <f t="shared" si="10"/>
        <v>3</v>
      </c>
      <c r="N128">
        <f t="shared" si="17"/>
        <v>1</v>
      </c>
      <c r="O128">
        <f t="shared" si="18"/>
        <v>1</v>
      </c>
      <c r="P128">
        <f t="shared" si="15"/>
        <v>222</v>
      </c>
      <c r="Q128">
        <f>VLOOKUP(C128,Locs!A:C,3,0)</f>
        <v>46</v>
      </c>
      <c r="R128">
        <f>VLOOKUP(C128,Locs!A:F,6,0)</f>
        <v>2</v>
      </c>
      <c r="S128">
        <f t="shared" si="19"/>
        <v>0</v>
      </c>
      <c r="T128" t="str">
        <f t="shared" si="20"/>
        <v/>
      </c>
      <c r="U128" t="str">
        <f>IFERROR(VLOOKUP(B128,'Results_ClaudeOpus4.5Repair'!B:E,4,0),"")</f>
        <v/>
      </c>
      <c r="V128">
        <f>IFERROR(VLOOKUP(B128,'Results_GPT5.2LowRepair'!B:E,4,0),"")</f>
        <v>0</v>
      </c>
      <c r="W128" t="str">
        <f>IFERROR(VLOOKUP(LEFT(C128,LEN(C128)-4)&amp;"_"&amp;D128&amp;"_llm.dfy",'Results_ClaudeOpus4.5Repair'!O:P,2,0),"")</f>
        <v/>
      </c>
      <c r="X128">
        <f>IFERROR(VLOOKUP(LEFT(C128,LEN(C128)-4)&amp;"_"&amp;D128&amp;"_llm.dfy",'Results_GPT5.2LowRepair'!O:P,2,0),"")</f>
        <v>222</v>
      </c>
    </row>
    <row r="129" spans="1:24" x14ac:dyDescent="0.45">
      <c r="A129">
        <v>156</v>
      </c>
      <c r="B129" t="str">
        <f t="shared" si="16"/>
        <v>task_id_126.dfy-5</v>
      </c>
      <c r="C129" t="s">
        <v>14</v>
      </c>
      <c r="D129">
        <v>5</v>
      </c>
      <c r="E129">
        <f>MAX(IFERROR(VLOOKUP(B129,'Results_ClaudeOpus4.5Repair'!B:E,4,0),0),IFERROR(VLOOKUP(B129,'Results_GPT5.2LowRepair'!B:E,4,0),0))</f>
        <v>0</v>
      </c>
      <c r="F129">
        <f>MAX(IFERROR(VLOOKUP(B129,'Results_ClaudeOpus4.5Repair'!B:H,5,0),0),IFERROR(VLOOKUP(B129,'Results_GPT5.2LowRepair'!B:H,5,0),0))</f>
        <v>52.304099999999998</v>
      </c>
      <c r="G129">
        <f>MAX(IFERROR(VLOOKUP(B129,'Results_ClaudeOpus4.5Repair'!B:H,6,0),0),IFERROR(VLOOKUP(B129,'Results_GPT5.2LowRepair'!B:H,6,0),0))</f>
        <v>2.3370000000000002</v>
      </c>
      <c r="H129">
        <f>MAX(IFERROR(VLOOKUP(B129,'Results_ClaudeOpus4.5Repair'!B:H,7,0),0),IFERROR(VLOOKUP(B129,'Results_GPT5.2LowRepair'!B:H,7,0),0))</f>
        <v>52.302100000000003</v>
      </c>
      <c r="I129">
        <f>MAX(IFERROR(VLOOKUP(B129,'Results_ClaudeOpus4.5Repair'!B:I,8,0),0),IFERROR(VLOOKUP(B129,'Results_GPT5.2LowRepair'!B:I,8,0),0))</f>
        <v>0</v>
      </c>
      <c r="J129">
        <v>0</v>
      </c>
      <c r="K129">
        <v>0</v>
      </c>
      <c r="L129">
        <f t="shared" si="9"/>
        <v>2</v>
      </c>
      <c r="M129">
        <f t="shared" si="10"/>
        <v>3</v>
      </c>
      <c r="N129">
        <f t="shared" si="17"/>
        <v>1</v>
      </c>
      <c r="O129">
        <f t="shared" si="18"/>
        <v>1</v>
      </c>
      <c r="P129">
        <f t="shared" si="15"/>
        <v>298</v>
      </c>
      <c r="Q129">
        <f>VLOOKUP(C129,Locs!A:C,3,0)</f>
        <v>46</v>
      </c>
      <c r="R129">
        <f>VLOOKUP(C129,Locs!A:F,6,0)</f>
        <v>2</v>
      </c>
      <c r="S129">
        <f t="shared" si="19"/>
        <v>0</v>
      </c>
      <c r="T129" t="str">
        <f t="shared" si="20"/>
        <v/>
      </c>
      <c r="U129" t="str">
        <f>IFERROR(VLOOKUP(B129,'Results_ClaudeOpus4.5Repair'!B:E,4,0),"")</f>
        <v/>
      </c>
      <c r="V129">
        <f>IFERROR(VLOOKUP(B129,'Results_GPT5.2LowRepair'!B:E,4,0),"")</f>
        <v>0</v>
      </c>
      <c r="W129" t="str">
        <f>IFERROR(VLOOKUP(LEFT(C129,LEN(C129)-4)&amp;"_"&amp;D129&amp;"_llm.dfy",'Results_ClaudeOpus4.5Repair'!O:P,2,0),"")</f>
        <v/>
      </c>
      <c r="X129">
        <f>IFERROR(VLOOKUP(LEFT(C129,LEN(C129)-4)&amp;"_"&amp;D129&amp;"_llm.dfy",'Results_GPT5.2LowRepair'!O:P,2,0),"")</f>
        <v>298</v>
      </c>
    </row>
    <row r="130" spans="1:24" x14ac:dyDescent="0.45">
      <c r="A130">
        <v>157</v>
      </c>
      <c r="B130" t="str">
        <f t="shared" si="16"/>
        <v>task_id_126.dfy-6</v>
      </c>
      <c r="C130" t="s">
        <v>14</v>
      </c>
      <c r="D130">
        <v>6</v>
      </c>
      <c r="E130">
        <f>MAX(IFERROR(VLOOKUP(B130,'Results_ClaudeOpus4.5Repair'!B:E,4,0),0),IFERROR(VLOOKUP(B130,'Results_GPT5.2LowRepair'!B:E,4,0),0))</f>
        <v>0</v>
      </c>
      <c r="F130">
        <f>MAX(IFERROR(VLOOKUP(B130,'Results_ClaudeOpus4.5Repair'!B:H,5,0),0),IFERROR(VLOOKUP(B130,'Results_GPT5.2LowRepair'!B:H,5,0),0))</f>
        <v>47.171799999999998</v>
      </c>
      <c r="G130">
        <f>MAX(IFERROR(VLOOKUP(B130,'Results_ClaudeOpus4.5Repair'!B:H,6,0),0),IFERROR(VLOOKUP(B130,'Results_GPT5.2LowRepair'!B:H,6,0),0))</f>
        <v>2.3828999999999998</v>
      </c>
      <c r="H130">
        <f>MAX(IFERROR(VLOOKUP(B130,'Results_ClaudeOpus4.5Repair'!B:H,7,0),0),IFERROR(VLOOKUP(B130,'Results_GPT5.2LowRepair'!B:H,7,0),0))</f>
        <v>47.165100000000002</v>
      </c>
      <c r="I130">
        <f>MAX(IFERROR(VLOOKUP(B130,'Results_ClaudeOpus4.5Repair'!B:I,8,0),0),IFERROR(VLOOKUP(B130,'Results_GPT5.2LowRepair'!B:I,8,0),0))</f>
        <v>0</v>
      </c>
      <c r="J130">
        <v>1</v>
      </c>
      <c r="K130">
        <v>1</v>
      </c>
      <c r="L130">
        <f t="shared" ref="L130:L193" si="21">COUNTIFS(C:C,C130,E:E,1)</f>
        <v>2</v>
      </c>
      <c r="M130">
        <f t="shared" ref="M130:M193" si="22">_xlfn.MINIFS(D:D,C:C,C130,E:E,1)</f>
        <v>3</v>
      </c>
      <c r="N130">
        <f t="shared" si="17"/>
        <v>1</v>
      </c>
      <c r="O130">
        <f t="shared" si="18"/>
        <v>1</v>
      </c>
      <c r="P130">
        <f t="shared" si="15"/>
        <v>298</v>
      </c>
      <c r="Q130">
        <f>VLOOKUP(C130,Locs!A:C,3,0)</f>
        <v>46</v>
      </c>
      <c r="R130">
        <f>VLOOKUP(C130,Locs!A:F,6,0)</f>
        <v>2</v>
      </c>
      <c r="S130">
        <f t="shared" si="19"/>
        <v>0</v>
      </c>
      <c r="T130" t="str">
        <f t="shared" si="20"/>
        <v/>
      </c>
      <c r="U130" t="str">
        <f>IFERROR(VLOOKUP(B130,'Results_ClaudeOpus4.5Repair'!B:E,4,0),"")</f>
        <v/>
      </c>
      <c r="V130">
        <f>IFERROR(VLOOKUP(B130,'Results_GPT5.2LowRepair'!B:E,4,0),"")</f>
        <v>0</v>
      </c>
      <c r="W130" t="str">
        <f>IFERROR(VLOOKUP(LEFT(C130,LEN(C130)-4)&amp;"_"&amp;D130&amp;"_llm.dfy",'Results_ClaudeOpus4.5Repair'!O:P,2,0),"")</f>
        <v/>
      </c>
      <c r="X130">
        <f>IFERROR(VLOOKUP(LEFT(C130,LEN(C130)-4)&amp;"_"&amp;D130&amp;"_llm.dfy",'Results_GPT5.2LowRepair'!O:P,2,0),"")</f>
        <v>298</v>
      </c>
    </row>
    <row r="131" spans="1:24" x14ac:dyDescent="0.45">
      <c r="A131">
        <v>158</v>
      </c>
      <c r="B131" t="str">
        <f t="shared" si="16"/>
        <v>task_id_126.dfy-7</v>
      </c>
      <c r="C131" t="s">
        <v>14</v>
      </c>
      <c r="D131">
        <v>7</v>
      </c>
      <c r="E131">
        <f>MAX(IFERROR(VLOOKUP(B131,'Results_ClaudeOpus4.5Repair'!B:E,4,0),0),IFERROR(VLOOKUP(B131,'Results_GPT5.2LowRepair'!B:E,4,0),0))</f>
        <v>1</v>
      </c>
      <c r="F131">
        <f>MAX(IFERROR(VLOOKUP(B131,'Results_ClaudeOpus4.5Repair'!B:H,5,0),0),IFERROR(VLOOKUP(B131,'Results_GPT5.2LowRepair'!B:H,5,0),0))</f>
        <v>37.903300000000002</v>
      </c>
      <c r="G131">
        <f>MAX(IFERROR(VLOOKUP(B131,'Results_ClaudeOpus4.5Repair'!B:H,6,0),0),IFERROR(VLOOKUP(B131,'Results_GPT5.2LowRepair'!B:H,6,0),0))</f>
        <v>2.4113000000000002</v>
      </c>
      <c r="H131">
        <f>MAX(IFERROR(VLOOKUP(B131,'Results_ClaudeOpus4.5Repair'!B:H,7,0),0),IFERROR(VLOOKUP(B131,'Results_GPT5.2LowRepair'!B:H,7,0),0))</f>
        <v>37.901400000000002</v>
      </c>
      <c r="I131">
        <f>MAX(IFERROR(VLOOKUP(B131,'Results_ClaudeOpus4.5Repair'!B:I,8,0),0),IFERROR(VLOOKUP(B131,'Results_GPT5.2LowRepair'!B:I,8,0),0))</f>
        <v>1</v>
      </c>
      <c r="J131">
        <v>1</v>
      </c>
      <c r="K131">
        <v>1</v>
      </c>
      <c r="L131">
        <f t="shared" si="21"/>
        <v>2</v>
      </c>
      <c r="M131">
        <f t="shared" si="22"/>
        <v>3</v>
      </c>
      <c r="N131">
        <f t="shared" si="17"/>
        <v>1</v>
      </c>
      <c r="O131">
        <f t="shared" si="18"/>
        <v>1</v>
      </c>
      <c r="P131">
        <f t="shared" ref="P131:P194" si="23">IF(T131="Claude",W131,X131)</f>
        <v>304</v>
      </c>
      <c r="Q131">
        <f>VLOOKUP(C131,Locs!A:C,3,0)</f>
        <v>46</v>
      </c>
      <c r="R131">
        <f>VLOOKUP(C131,Locs!A:F,6,0)</f>
        <v>2</v>
      </c>
      <c r="S131">
        <f t="shared" si="19"/>
        <v>0</v>
      </c>
      <c r="T131" t="str">
        <f t="shared" si="20"/>
        <v/>
      </c>
      <c r="U131" t="str">
        <f>IFERROR(VLOOKUP(B131,'Results_ClaudeOpus4.5Repair'!B:E,4,0),"")</f>
        <v/>
      </c>
      <c r="V131">
        <f>IFERROR(VLOOKUP(B131,'Results_GPT5.2LowRepair'!B:E,4,0),"")</f>
        <v>1</v>
      </c>
      <c r="W131" t="str">
        <f>IFERROR(VLOOKUP(LEFT(C131,LEN(C131)-4)&amp;"_"&amp;D131&amp;"_llm.dfy",'Results_ClaudeOpus4.5Repair'!O:P,2,0),"")</f>
        <v/>
      </c>
      <c r="X131">
        <f>IFERROR(VLOOKUP(LEFT(C131,LEN(C131)-4)&amp;"_"&amp;D131&amp;"_llm.dfy",'Results_GPT5.2LowRepair'!O:P,2,0),"")</f>
        <v>304</v>
      </c>
    </row>
    <row r="132" spans="1:24" x14ac:dyDescent="0.45">
      <c r="A132">
        <v>159</v>
      </c>
      <c r="B132" t="str">
        <f t="shared" si="16"/>
        <v>task_id_133.dfy-1</v>
      </c>
      <c r="C132" t="s">
        <v>15</v>
      </c>
      <c r="D132">
        <v>1</v>
      </c>
      <c r="E132">
        <f>MAX(IFERROR(VLOOKUP(B132,'Results_ClaudeOpus4.5Repair'!B:E,4,0),0),IFERROR(VLOOKUP(B132,'Results_GPT5.2LowRepair'!B:E,4,0),0))</f>
        <v>1</v>
      </c>
      <c r="F132">
        <f>MAX(IFERROR(VLOOKUP(B132,'Results_ClaudeOpus4.5Repair'!B:H,5,0),0),IFERROR(VLOOKUP(B132,'Results_GPT5.2LowRepair'!B:H,5,0),0))</f>
        <v>15.511100000000001</v>
      </c>
      <c r="G132">
        <f>MAX(IFERROR(VLOOKUP(B132,'Results_ClaudeOpus4.5Repair'!B:H,6,0),0),IFERROR(VLOOKUP(B132,'Results_GPT5.2LowRepair'!B:H,6,0),0))</f>
        <v>1.7354000000000001</v>
      </c>
      <c r="H132">
        <f>MAX(IFERROR(VLOOKUP(B132,'Results_ClaudeOpus4.5Repair'!B:H,7,0),0),IFERROR(VLOOKUP(B132,'Results_GPT5.2LowRepair'!B:H,7,0),0))</f>
        <v>15.4918</v>
      </c>
      <c r="I132">
        <f>MAX(IFERROR(VLOOKUP(B132,'Results_ClaudeOpus4.5Repair'!B:I,8,0),0),IFERROR(VLOOKUP(B132,'Results_GPT5.2LowRepair'!B:I,8,0),0))</f>
        <v>1</v>
      </c>
      <c r="J132">
        <v>1</v>
      </c>
      <c r="K132">
        <v>1</v>
      </c>
      <c r="L132">
        <f t="shared" si="21"/>
        <v>2</v>
      </c>
      <c r="M132">
        <f t="shared" si="22"/>
        <v>1</v>
      </c>
      <c r="N132">
        <f t="shared" si="17"/>
        <v>1</v>
      </c>
      <c r="O132">
        <f t="shared" si="18"/>
        <v>1</v>
      </c>
      <c r="P132">
        <f t="shared" si="23"/>
        <v>29</v>
      </c>
      <c r="Q132">
        <f>VLOOKUP(C132,Locs!A:C,3,0)</f>
        <v>28</v>
      </c>
      <c r="R132">
        <f>VLOOKUP(C132,Locs!A:F,6,0)</f>
        <v>0</v>
      </c>
      <c r="S132">
        <f t="shared" si="19"/>
        <v>1</v>
      </c>
      <c r="T132" t="str">
        <f t="shared" si="20"/>
        <v>Claude</v>
      </c>
      <c r="U132">
        <f>IFERROR(VLOOKUP(B132,'Results_ClaudeOpus4.5Repair'!B:E,4,0),"")</f>
        <v>1</v>
      </c>
      <c r="V132">
        <f>IFERROR(VLOOKUP(B132,'Results_GPT5.2LowRepair'!B:E,4,0),"")</f>
        <v>0</v>
      </c>
      <c r="W132">
        <f>IFERROR(VLOOKUP(LEFT(C132,LEN(C132)-4)&amp;"_"&amp;D132&amp;"_llm.dfy",'Results_ClaudeOpus4.5Repair'!O:P,2,0),"")</f>
        <v>29</v>
      </c>
      <c r="X132">
        <f>IFERROR(VLOOKUP(LEFT(C132,LEN(C132)-4)&amp;"_"&amp;D132&amp;"_llm.dfy",'Results_GPT5.2LowRepair'!O:P,2,0),"")</f>
        <v>39</v>
      </c>
    </row>
    <row r="133" spans="1:24" x14ac:dyDescent="0.45">
      <c r="A133">
        <v>160</v>
      </c>
      <c r="B133" t="str">
        <f t="shared" si="16"/>
        <v>task_id_133.dfy-2</v>
      </c>
      <c r="C133" t="s">
        <v>15</v>
      </c>
      <c r="D133">
        <v>2</v>
      </c>
      <c r="E133">
        <f>MAX(IFERROR(VLOOKUP(B133,'Results_ClaudeOpus4.5Repair'!B:E,4,0),0),IFERROR(VLOOKUP(B133,'Results_GPT5.2LowRepair'!B:E,4,0),0))</f>
        <v>1</v>
      </c>
      <c r="F133">
        <f>MAX(IFERROR(VLOOKUP(B133,'Results_ClaudeOpus4.5Repair'!B:H,5,0),0),IFERROR(VLOOKUP(B133,'Results_GPT5.2LowRepair'!B:H,5,0),0))</f>
        <v>15.861499999999999</v>
      </c>
      <c r="G133">
        <f>MAX(IFERROR(VLOOKUP(B133,'Results_ClaudeOpus4.5Repair'!B:H,6,0),0),IFERROR(VLOOKUP(B133,'Results_GPT5.2LowRepair'!B:H,6,0),0))</f>
        <v>1.7069000000000001</v>
      </c>
      <c r="H133">
        <f>MAX(IFERROR(VLOOKUP(B133,'Results_ClaudeOpus4.5Repair'!B:H,7,0),0),IFERROR(VLOOKUP(B133,'Results_GPT5.2LowRepair'!B:H,7,0),0))</f>
        <v>15.86</v>
      </c>
      <c r="I133">
        <f>MAX(IFERROR(VLOOKUP(B133,'Results_ClaudeOpus4.5Repair'!B:I,8,0),0),IFERROR(VLOOKUP(B133,'Results_GPT5.2LowRepair'!B:I,8,0),0))</f>
        <v>1</v>
      </c>
      <c r="J133">
        <v>1</v>
      </c>
      <c r="K133">
        <v>1</v>
      </c>
      <c r="L133">
        <f t="shared" si="21"/>
        <v>2</v>
      </c>
      <c r="M133">
        <f t="shared" si="22"/>
        <v>1</v>
      </c>
      <c r="N133">
        <f t="shared" si="17"/>
        <v>1</v>
      </c>
      <c r="O133">
        <f t="shared" si="18"/>
        <v>1</v>
      </c>
      <c r="P133">
        <f t="shared" si="23"/>
        <v>47</v>
      </c>
      <c r="Q133">
        <f>VLOOKUP(C133,Locs!A:C,3,0)</f>
        <v>28</v>
      </c>
      <c r="R133">
        <f>VLOOKUP(C133,Locs!A:F,6,0)</f>
        <v>0</v>
      </c>
      <c r="S133">
        <f t="shared" si="19"/>
        <v>0</v>
      </c>
      <c r="T133" t="str">
        <f t="shared" si="20"/>
        <v/>
      </c>
      <c r="U133" t="str">
        <f>IFERROR(VLOOKUP(B133,'Results_ClaudeOpus4.5Repair'!B:E,4,0),"")</f>
        <v/>
      </c>
      <c r="V133">
        <f>IFERROR(VLOOKUP(B133,'Results_GPT5.2LowRepair'!B:E,4,0),"")</f>
        <v>1</v>
      </c>
      <c r="W133" t="str">
        <f>IFERROR(VLOOKUP(LEFT(C133,LEN(C133)-4)&amp;"_"&amp;D133&amp;"_llm.dfy",'Results_ClaudeOpus4.5Repair'!O:P,2,0),"")</f>
        <v/>
      </c>
      <c r="X133">
        <f>IFERROR(VLOOKUP(LEFT(C133,LEN(C133)-4)&amp;"_"&amp;D133&amp;"_llm.dfy",'Results_GPT5.2LowRepair'!O:P,2,0),"")</f>
        <v>47</v>
      </c>
    </row>
    <row r="134" spans="1:24" x14ac:dyDescent="0.45">
      <c r="A134">
        <v>161</v>
      </c>
      <c r="B134" t="str">
        <f t="shared" si="16"/>
        <v>task_id_145.dfy-1</v>
      </c>
      <c r="C134" t="s">
        <v>16</v>
      </c>
      <c r="D134">
        <v>1</v>
      </c>
      <c r="E134">
        <f>MAX(IFERROR(VLOOKUP(B134,'Results_ClaudeOpus4.5Repair'!B:E,4,0),0),IFERROR(VLOOKUP(B134,'Results_GPT5.2LowRepair'!B:E,4,0),0))</f>
        <v>0</v>
      </c>
      <c r="F134">
        <f>MAX(IFERROR(VLOOKUP(B134,'Results_ClaudeOpus4.5Repair'!B:H,5,0),0),IFERROR(VLOOKUP(B134,'Results_GPT5.2LowRepair'!B:H,5,0),0))</f>
        <v>30.8644</v>
      </c>
      <c r="G134">
        <f>MAX(IFERROR(VLOOKUP(B134,'Results_ClaudeOpus4.5Repair'!B:H,6,0),0),IFERROR(VLOOKUP(B134,'Results_GPT5.2LowRepair'!B:H,6,0),0))</f>
        <v>1.8128</v>
      </c>
      <c r="H134">
        <f>MAX(IFERROR(VLOOKUP(B134,'Results_ClaudeOpus4.5Repair'!B:H,7,0),0),IFERROR(VLOOKUP(B134,'Results_GPT5.2LowRepair'!B:H,7,0),0))</f>
        <v>30.8386</v>
      </c>
      <c r="I134">
        <f>MAX(IFERROR(VLOOKUP(B134,'Results_ClaudeOpus4.5Repair'!B:I,8,0),0),IFERROR(VLOOKUP(B134,'Results_GPT5.2LowRepair'!B:I,8,0),0))</f>
        <v>1</v>
      </c>
      <c r="J134">
        <v>1</v>
      </c>
      <c r="K134">
        <v>1</v>
      </c>
      <c r="L134">
        <f t="shared" si="21"/>
        <v>2</v>
      </c>
      <c r="M134">
        <f t="shared" si="22"/>
        <v>3</v>
      </c>
      <c r="N134">
        <f t="shared" si="17"/>
        <v>1</v>
      </c>
      <c r="O134">
        <f t="shared" si="18"/>
        <v>1</v>
      </c>
      <c r="P134">
        <f t="shared" si="23"/>
        <v>67</v>
      </c>
      <c r="Q134">
        <f>VLOOKUP(C134,Locs!A:C,3,0)</f>
        <v>37</v>
      </c>
      <c r="R134">
        <f>VLOOKUP(C134,Locs!A:F,6,0)</f>
        <v>6</v>
      </c>
      <c r="S134">
        <f t="shared" si="19"/>
        <v>0</v>
      </c>
      <c r="T134" t="str">
        <f t="shared" si="20"/>
        <v/>
      </c>
      <c r="U134">
        <f>IFERROR(VLOOKUP(B134,'Results_ClaudeOpus4.5Repair'!B:E,4,0),"")</f>
        <v>0</v>
      </c>
      <c r="V134">
        <f>IFERROR(VLOOKUP(B134,'Results_GPT5.2LowRepair'!B:E,4,0),"")</f>
        <v>0</v>
      </c>
      <c r="W134">
        <f>IFERROR(VLOOKUP(LEFT(C134,LEN(C134)-4)&amp;"_"&amp;D134&amp;"_llm.dfy",'Results_ClaudeOpus4.5Repair'!O:P,2,0),"")</f>
        <v>32</v>
      </c>
      <c r="X134">
        <f>IFERROR(VLOOKUP(LEFT(C134,LEN(C134)-4)&amp;"_"&amp;D134&amp;"_llm.dfy",'Results_GPT5.2LowRepair'!O:P,2,0),"")</f>
        <v>67</v>
      </c>
    </row>
    <row r="135" spans="1:24" x14ac:dyDescent="0.45">
      <c r="A135">
        <v>162</v>
      </c>
      <c r="B135" t="str">
        <f t="shared" si="16"/>
        <v>task_id_145.dfy-2</v>
      </c>
      <c r="C135" t="s">
        <v>16</v>
      </c>
      <c r="D135">
        <v>2</v>
      </c>
      <c r="E135">
        <f>MAX(IFERROR(VLOOKUP(B135,'Results_ClaudeOpus4.5Repair'!B:E,4,0),0),IFERROR(VLOOKUP(B135,'Results_GPT5.2LowRepair'!B:E,4,0),0))</f>
        <v>0</v>
      </c>
      <c r="F135">
        <f>MAX(IFERROR(VLOOKUP(B135,'Results_ClaudeOpus4.5Repair'!B:H,5,0),0),IFERROR(VLOOKUP(B135,'Results_GPT5.2LowRepair'!B:H,5,0),0))</f>
        <v>25.4193</v>
      </c>
      <c r="G135">
        <f>MAX(IFERROR(VLOOKUP(B135,'Results_ClaudeOpus4.5Repair'!B:H,6,0),0),IFERROR(VLOOKUP(B135,'Results_GPT5.2LowRepair'!B:H,6,0),0))</f>
        <v>1.7553000000000001</v>
      </c>
      <c r="H135">
        <f>MAX(IFERROR(VLOOKUP(B135,'Results_ClaudeOpus4.5Repair'!B:H,7,0),0),IFERROR(VLOOKUP(B135,'Results_GPT5.2LowRepair'!B:H,7,0),0))</f>
        <v>25.417200000000001</v>
      </c>
      <c r="I135">
        <f>MAX(IFERROR(VLOOKUP(B135,'Results_ClaudeOpus4.5Repair'!B:I,8,0),0),IFERROR(VLOOKUP(B135,'Results_GPT5.2LowRepair'!B:I,8,0),0))</f>
        <v>0</v>
      </c>
      <c r="J135">
        <v>1</v>
      </c>
      <c r="K135">
        <v>1</v>
      </c>
      <c r="L135">
        <f t="shared" si="21"/>
        <v>2</v>
      </c>
      <c r="M135">
        <f t="shared" si="22"/>
        <v>3</v>
      </c>
      <c r="N135">
        <f t="shared" si="17"/>
        <v>1</v>
      </c>
      <c r="O135">
        <f t="shared" si="18"/>
        <v>1</v>
      </c>
      <c r="P135">
        <f t="shared" si="23"/>
        <v>83</v>
      </c>
      <c r="Q135">
        <f>VLOOKUP(C135,Locs!A:C,3,0)</f>
        <v>37</v>
      </c>
      <c r="R135">
        <f>VLOOKUP(C135,Locs!A:F,6,0)</f>
        <v>6</v>
      </c>
      <c r="S135">
        <f t="shared" si="19"/>
        <v>0</v>
      </c>
      <c r="T135" t="str">
        <f t="shared" si="20"/>
        <v/>
      </c>
      <c r="U135">
        <f>IFERROR(VLOOKUP(B135,'Results_ClaudeOpus4.5Repair'!B:E,4,0),"")</f>
        <v>0</v>
      </c>
      <c r="V135">
        <f>IFERROR(VLOOKUP(B135,'Results_GPT5.2LowRepair'!B:E,4,0),"")</f>
        <v>-1</v>
      </c>
      <c r="W135">
        <f>IFERROR(VLOOKUP(LEFT(C135,LEN(C135)-4)&amp;"_"&amp;D135&amp;"_llm.dfy",'Results_ClaudeOpus4.5Repair'!O:P,2,0),"")</f>
        <v>52</v>
      </c>
      <c r="X135">
        <f>IFERROR(VLOOKUP(LEFT(C135,LEN(C135)-4)&amp;"_"&amp;D135&amp;"_llm.dfy",'Results_GPT5.2LowRepair'!O:P,2,0),"")</f>
        <v>83</v>
      </c>
    </row>
    <row r="136" spans="1:24" x14ac:dyDescent="0.45">
      <c r="A136">
        <v>163</v>
      </c>
      <c r="B136" t="str">
        <f t="shared" si="16"/>
        <v>task_id_145.dfy-3</v>
      </c>
      <c r="C136" t="s">
        <v>16</v>
      </c>
      <c r="D136">
        <v>3</v>
      </c>
      <c r="E136">
        <f>MAX(IFERROR(VLOOKUP(B136,'Results_ClaudeOpus4.5Repair'!B:E,4,0),0),IFERROR(VLOOKUP(B136,'Results_GPT5.2LowRepair'!B:E,4,0),0))</f>
        <v>1</v>
      </c>
      <c r="F136">
        <f>MAX(IFERROR(VLOOKUP(B136,'Results_ClaudeOpus4.5Repair'!B:H,5,0),0),IFERROR(VLOOKUP(B136,'Results_GPT5.2LowRepair'!B:H,5,0),0))</f>
        <v>22.7316</v>
      </c>
      <c r="G136">
        <f>MAX(IFERROR(VLOOKUP(B136,'Results_ClaudeOpus4.5Repair'!B:H,6,0),0),IFERROR(VLOOKUP(B136,'Results_GPT5.2LowRepair'!B:H,6,0),0))</f>
        <v>10.1066</v>
      </c>
      <c r="H136">
        <f>MAX(IFERROR(VLOOKUP(B136,'Results_ClaudeOpus4.5Repair'!B:H,7,0),0),IFERROR(VLOOKUP(B136,'Results_GPT5.2LowRepair'!B:H,7,0),0))</f>
        <v>22.729500000000002</v>
      </c>
      <c r="I136">
        <f>MAX(IFERROR(VLOOKUP(B136,'Results_ClaudeOpus4.5Repair'!B:I,8,0),0),IFERROR(VLOOKUP(B136,'Results_GPT5.2LowRepair'!B:I,8,0),0))</f>
        <v>1</v>
      </c>
      <c r="J136">
        <v>1</v>
      </c>
      <c r="K136">
        <v>1</v>
      </c>
      <c r="L136">
        <f t="shared" si="21"/>
        <v>2</v>
      </c>
      <c r="M136">
        <f t="shared" si="22"/>
        <v>3</v>
      </c>
      <c r="N136">
        <f t="shared" si="17"/>
        <v>1</v>
      </c>
      <c r="O136">
        <f t="shared" si="18"/>
        <v>1</v>
      </c>
      <c r="P136">
        <f t="shared" si="23"/>
        <v>50</v>
      </c>
      <c r="Q136">
        <f>VLOOKUP(C136,Locs!A:C,3,0)</f>
        <v>37</v>
      </c>
      <c r="R136">
        <f>VLOOKUP(C136,Locs!A:F,6,0)</f>
        <v>6</v>
      </c>
      <c r="S136">
        <f t="shared" si="19"/>
        <v>1</v>
      </c>
      <c r="T136" t="str">
        <f t="shared" si="20"/>
        <v>Claude</v>
      </c>
      <c r="U136">
        <f>IFERROR(VLOOKUP(B136,'Results_ClaudeOpus4.5Repair'!B:E,4,0),"")</f>
        <v>1</v>
      </c>
      <c r="V136">
        <f>IFERROR(VLOOKUP(B136,'Results_GPT5.2LowRepair'!B:E,4,0),"")</f>
        <v>0</v>
      </c>
      <c r="W136">
        <f>IFERROR(VLOOKUP(LEFT(C136,LEN(C136)-4)&amp;"_"&amp;D136&amp;"_llm.dfy",'Results_ClaudeOpus4.5Repair'!O:P,2,0),"")</f>
        <v>50</v>
      </c>
      <c r="X136">
        <f>IFERROR(VLOOKUP(LEFT(C136,LEN(C136)-4)&amp;"_"&amp;D136&amp;"_llm.dfy",'Results_GPT5.2LowRepair'!O:P,2,0),"")</f>
        <v>82</v>
      </c>
    </row>
    <row r="137" spans="1:24" x14ac:dyDescent="0.45">
      <c r="A137">
        <v>164</v>
      </c>
      <c r="B137" t="str">
        <f t="shared" si="16"/>
        <v>task_id_145.dfy-4</v>
      </c>
      <c r="C137" t="s">
        <v>16</v>
      </c>
      <c r="D137">
        <v>4</v>
      </c>
      <c r="E137">
        <f>MAX(IFERROR(VLOOKUP(B137,'Results_ClaudeOpus4.5Repair'!B:E,4,0),0),IFERROR(VLOOKUP(B137,'Results_GPT5.2LowRepair'!B:E,4,0),0))</f>
        <v>1</v>
      </c>
      <c r="F137">
        <f>MAX(IFERROR(VLOOKUP(B137,'Results_ClaudeOpus4.5Repair'!B:H,5,0),0),IFERROR(VLOOKUP(B137,'Results_GPT5.2LowRepair'!B:H,5,0),0))</f>
        <v>39.588799999999999</v>
      </c>
      <c r="G137">
        <f>MAX(IFERROR(VLOOKUP(B137,'Results_ClaudeOpus4.5Repair'!B:H,6,0),0),IFERROR(VLOOKUP(B137,'Results_GPT5.2LowRepair'!B:H,6,0),0))</f>
        <v>9.41</v>
      </c>
      <c r="H137">
        <f>MAX(IFERROR(VLOOKUP(B137,'Results_ClaudeOpus4.5Repair'!B:H,7,0),0),IFERROR(VLOOKUP(B137,'Results_GPT5.2LowRepair'!B:H,7,0),0))</f>
        <v>39.5867</v>
      </c>
      <c r="I137">
        <f>MAX(IFERROR(VLOOKUP(B137,'Results_ClaudeOpus4.5Repair'!B:I,8,0),0),IFERROR(VLOOKUP(B137,'Results_GPT5.2LowRepair'!B:I,8,0),0))</f>
        <v>1</v>
      </c>
      <c r="J137">
        <v>1</v>
      </c>
      <c r="K137">
        <v>1</v>
      </c>
      <c r="L137">
        <f t="shared" si="21"/>
        <v>2</v>
      </c>
      <c r="M137">
        <f t="shared" si="22"/>
        <v>3</v>
      </c>
      <c r="N137">
        <f t="shared" si="17"/>
        <v>1</v>
      </c>
      <c r="O137">
        <f t="shared" si="18"/>
        <v>1</v>
      </c>
      <c r="P137">
        <f t="shared" si="23"/>
        <v>125</v>
      </c>
      <c r="Q137">
        <f>VLOOKUP(C137,Locs!A:C,3,0)</f>
        <v>37</v>
      </c>
      <c r="R137">
        <f>VLOOKUP(C137,Locs!A:F,6,0)</f>
        <v>6</v>
      </c>
      <c r="S137">
        <f t="shared" si="19"/>
        <v>0</v>
      </c>
      <c r="T137" t="str">
        <f t="shared" si="20"/>
        <v/>
      </c>
      <c r="U137" t="str">
        <f>IFERROR(VLOOKUP(B137,'Results_ClaudeOpus4.5Repair'!B:E,4,0),"")</f>
        <v/>
      </c>
      <c r="V137">
        <f>IFERROR(VLOOKUP(B137,'Results_GPT5.2LowRepair'!B:E,4,0),"")</f>
        <v>1</v>
      </c>
      <c r="W137" t="str">
        <f>IFERROR(VLOOKUP(LEFT(C137,LEN(C137)-4)&amp;"_"&amp;D137&amp;"_llm.dfy",'Results_ClaudeOpus4.5Repair'!O:P,2,0),"")</f>
        <v/>
      </c>
      <c r="X137">
        <f>IFERROR(VLOOKUP(LEFT(C137,LEN(C137)-4)&amp;"_"&amp;D137&amp;"_llm.dfy",'Results_GPT5.2LowRepair'!O:P,2,0),"")</f>
        <v>125</v>
      </c>
    </row>
    <row r="138" spans="1:24" x14ac:dyDescent="0.45">
      <c r="A138">
        <v>165</v>
      </c>
      <c r="B138" t="str">
        <f t="shared" si="16"/>
        <v>task_id_161.dfy-1</v>
      </c>
      <c r="C138" t="s">
        <v>17</v>
      </c>
      <c r="D138">
        <v>1</v>
      </c>
      <c r="E138">
        <f>MAX(IFERROR(VLOOKUP(B138,'Results_ClaudeOpus4.5Repair'!B:E,4,0),0),IFERROR(VLOOKUP(B138,'Results_GPT5.2LowRepair'!B:E,4,0),0))</f>
        <v>0</v>
      </c>
      <c r="F138">
        <f>MAX(IFERROR(VLOOKUP(B138,'Results_ClaudeOpus4.5Repair'!B:H,5,0),0),IFERROR(VLOOKUP(B138,'Results_GPT5.2LowRepair'!B:H,5,0),0))</f>
        <v>31.3767</v>
      </c>
      <c r="G138">
        <f>MAX(IFERROR(VLOOKUP(B138,'Results_ClaudeOpus4.5Repair'!B:H,6,0),0),IFERROR(VLOOKUP(B138,'Results_GPT5.2LowRepair'!B:H,6,0),0))</f>
        <v>1.8734999999999999</v>
      </c>
      <c r="H138">
        <f>MAX(IFERROR(VLOOKUP(B138,'Results_ClaudeOpus4.5Repair'!B:H,7,0),0),IFERROR(VLOOKUP(B138,'Results_GPT5.2LowRepair'!B:H,7,0),0))</f>
        <v>31.353100000000001</v>
      </c>
      <c r="I138">
        <f>MAX(IFERROR(VLOOKUP(B138,'Results_ClaudeOpus4.5Repair'!B:I,8,0),0),IFERROR(VLOOKUP(B138,'Results_GPT5.2LowRepair'!B:I,8,0),0))</f>
        <v>0</v>
      </c>
      <c r="J138">
        <v>1</v>
      </c>
      <c r="K138">
        <v>1</v>
      </c>
      <c r="L138">
        <f t="shared" si="21"/>
        <v>2</v>
      </c>
      <c r="M138">
        <f t="shared" si="22"/>
        <v>3</v>
      </c>
      <c r="N138">
        <f t="shared" si="17"/>
        <v>1</v>
      </c>
      <c r="O138">
        <f t="shared" si="18"/>
        <v>1</v>
      </c>
      <c r="P138">
        <f t="shared" si="23"/>
        <v>46</v>
      </c>
      <c r="Q138">
        <f>VLOOKUP(C138,Locs!A:C,3,0)</f>
        <v>59</v>
      </c>
      <c r="R138">
        <f>VLOOKUP(C138,Locs!A:F,6,0)</f>
        <v>9</v>
      </c>
      <c r="S138">
        <f t="shared" si="19"/>
        <v>0</v>
      </c>
      <c r="T138" t="str">
        <f t="shared" si="20"/>
        <v/>
      </c>
      <c r="U138">
        <f>IFERROR(VLOOKUP(B138,'Results_ClaudeOpus4.5Repair'!B:E,4,0),"")</f>
        <v>0</v>
      </c>
      <c r="V138">
        <f>IFERROR(VLOOKUP(B138,'Results_GPT5.2LowRepair'!B:E,4,0),"")</f>
        <v>0</v>
      </c>
      <c r="W138">
        <f>IFERROR(VLOOKUP(LEFT(C138,LEN(C138)-4)&amp;"_"&amp;D138&amp;"_llm.dfy",'Results_ClaudeOpus4.5Repair'!O:P,2,0),"")</f>
        <v>59</v>
      </c>
      <c r="X138">
        <f>IFERROR(VLOOKUP(LEFT(C138,LEN(C138)-4)&amp;"_"&amp;D138&amp;"_llm.dfy",'Results_GPT5.2LowRepair'!O:P,2,0),"")</f>
        <v>46</v>
      </c>
    </row>
    <row r="139" spans="1:24" x14ac:dyDescent="0.45">
      <c r="A139">
        <v>166</v>
      </c>
      <c r="B139" t="str">
        <f t="shared" si="16"/>
        <v>task_id_161.dfy-2</v>
      </c>
      <c r="C139" t="s">
        <v>17</v>
      </c>
      <c r="D139">
        <v>2</v>
      </c>
      <c r="E139">
        <f>MAX(IFERROR(VLOOKUP(B139,'Results_ClaudeOpus4.5Repair'!B:E,4,0),0),IFERROR(VLOOKUP(B139,'Results_GPT5.2LowRepair'!B:E,4,0),0))</f>
        <v>0</v>
      </c>
      <c r="F139">
        <f>MAX(IFERROR(VLOOKUP(B139,'Results_ClaudeOpus4.5Repair'!B:H,5,0),0),IFERROR(VLOOKUP(B139,'Results_GPT5.2LowRepair'!B:H,5,0),0))</f>
        <v>17.5823</v>
      </c>
      <c r="G139">
        <f>MAX(IFERROR(VLOOKUP(B139,'Results_ClaudeOpus4.5Repair'!B:H,6,0),0),IFERROR(VLOOKUP(B139,'Results_GPT5.2LowRepair'!B:H,6,0),0))</f>
        <v>2.3041</v>
      </c>
      <c r="H139">
        <f>MAX(IFERROR(VLOOKUP(B139,'Results_ClaudeOpus4.5Repair'!B:H,7,0),0),IFERROR(VLOOKUP(B139,'Results_GPT5.2LowRepair'!B:H,7,0),0))</f>
        <v>17.580400000000001</v>
      </c>
      <c r="I139">
        <f>MAX(IFERROR(VLOOKUP(B139,'Results_ClaudeOpus4.5Repair'!B:I,8,0),0),IFERROR(VLOOKUP(B139,'Results_GPT5.2LowRepair'!B:I,8,0),0))</f>
        <v>1</v>
      </c>
      <c r="J139">
        <v>1</v>
      </c>
      <c r="K139">
        <v>1</v>
      </c>
      <c r="L139">
        <f t="shared" si="21"/>
        <v>2</v>
      </c>
      <c r="M139">
        <f t="shared" si="22"/>
        <v>3</v>
      </c>
      <c r="N139">
        <f t="shared" si="17"/>
        <v>1</v>
      </c>
      <c r="O139">
        <f t="shared" si="18"/>
        <v>1</v>
      </c>
      <c r="P139">
        <f t="shared" si="23"/>
        <v>48</v>
      </c>
      <c r="Q139">
        <f>VLOOKUP(C139,Locs!A:C,3,0)</f>
        <v>59</v>
      </c>
      <c r="R139">
        <f>VLOOKUP(C139,Locs!A:F,6,0)</f>
        <v>9</v>
      </c>
      <c r="S139">
        <f t="shared" si="19"/>
        <v>0</v>
      </c>
      <c r="T139" t="str">
        <f t="shared" si="20"/>
        <v/>
      </c>
      <c r="U139">
        <f>IFERROR(VLOOKUP(B139,'Results_ClaudeOpus4.5Repair'!B:E,4,0),"")</f>
        <v>0</v>
      </c>
      <c r="V139">
        <f>IFERROR(VLOOKUP(B139,'Results_GPT5.2LowRepair'!B:E,4,0),"")</f>
        <v>0</v>
      </c>
      <c r="W139">
        <f>IFERROR(VLOOKUP(LEFT(C139,LEN(C139)-4)&amp;"_"&amp;D139&amp;"_llm.dfy",'Results_ClaudeOpus4.5Repair'!O:P,2,0),"")</f>
        <v>78</v>
      </c>
      <c r="X139">
        <f>IFERROR(VLOOKUP(LEFT(C139,LEN(C139)-4)&amp;"_"&amp;D139&amp;"_llm.dfy",'Results_GPT5.2LowRepair'!O:P,2,0),"")</f>
        <v>48</v>
      </c>
    </row>
    <row r="140" spans="1:24" x14ac:dyDescent="0.45">
      <c r="A140">
        <v>167</v>
      </c>
      <c r="B140" t="str">
        <f t="shared" si="16"/>
        <v>task_id_161.dfy-3</v>
      </c>
      <c r="C140" t="s">
        <v>17</v>
      </c>
      <c r="D140">
        <v>3</v>
      </c>
      <c r="E140">
        <f>MAX(IFERROR(VLOOKUP(B140,'Results_ClaudeOpus4.5Repair'!B:E,4,0),0),IFERROR(VLOOKUP(B140,'Results_GPT5.2LowRepair'!B:E,4,0),0))</f>
        <v>1</v>
      </c>
      <c r="F140">
        <f>MAX(IFERROR(VLOOKUP(B140,'Results_ClaudeOpus4.5Repair'!B:H,5,0),0),IFERROR(VLOOKUP(B140,'Results_GPT5.2LowRepair'!B:H,5,0),0))</f>
        <v>57.905700000000003</v>
      </c>
      <c r="G140">
        <f>MAX(IFERROR(VLOOKUP(B140,'Results_ClaudeOpus4.5Repair'!B:H,6,0),0),IFERROR(VLOOKUP(B140,'Results_GPT5.2LowRepair'!B:H,6,0),0))</f>
        <v>2.9094000000000002</v>
      </c>
      <c r="H140">
        <f>MAX(IFERROR(VLOOKUP(B140,'Results_ClaudeOpus4.5Repair'!B:H,7,0),0),IFERROR(VLOOKUP(B140,'Results_GPT5.2LowRepair'!B:H,7,0),0))</f>
        <v>57.9039</v>
      </c>
      <c r="I140">
        <f>MAX(IFERROR(VLOOKUP(B140,'Results_ClaudeOpus4.5Repair'!B:I,8,0),0),IFERROR(VLOOKUP(B140,'Results_GPT5.2LowRepair'!B:I,8,0),0))</f>
        <v>1</v>
      </c>
      <c r="J140">
        <v>1</v>
      </c>
      <c r="K140">
        <v>1</v>
      </c>
      <c r="L140">
        <f t="shared" si="21"/>
        <v>2</v>
      </c>
      <c r="M140">
        <f t="shared" si="22"/>
        <v>3</v>
      </c>
      <c r="N140">
        <f t="shared" si="17"/>
        <v>1</v>
      </c>
      <c r="O140">
        <f t="shared" si="18"/>
        <v>1</v>
      </c>
      <c r="P140">
        <f t="shared" si="23"/>
        <v>177</v>
      </c>
      <c r="Q140">
        <f>VLOOKUP(C140,Locs!A:C,3,0)</f>
        <v>59</v>
      </c>
      <c r="R140">
        <f>VLOOKUP(C140,Locs!A:F,6,0)</f>
        <v>9</v>
      </c>
      <c r="S140">
        <f t="shared" si="19"/>
        <v>1</v>
      </c>
      <c r="T140" t="str">
        <f t="shared" si="20"/>
        <v>GPT</v>
      </c>
      <c r="U140">
        <f>IFERROR(VLOOKUP(B140,'Results_ClaudeOpus4.5Repair'!B:E,4,0),"")</f>
        <v>0</v>
      </c>
      <c r="V140">
        <f>IFERROR(VLOOKUP(B140,'Results_GPT5.2LowRepair'!B:E,4,0),"")</f>
        <v>1</v>
      </c>
      <c r="W140">
        <f>IFERROR(VLOOKUP(LEFT(C140,LEN(C140)-4)&amp;"_"&amp;D140&amp;"_llm.dfy",'Results_ClaudeOpus4.5Repair'!O:P,2,0),"")</f>
        <v>97</v>
      </c>
      <c r="X140">
        <f>IFERROR(VLOOKUP(LEFT(C140,LEN(C140)-4)&amp;"_"&amp;D140&amp;"_llm.dfy",'Results_GPT5.2LowRepair'!O:P,2,0),"")</f>
        <v>177</v>
      </c>
    </row>
    <row r="141" spans="1:24" x14ac:dyDescent="0.45">
      <c r="A141">
        <v>168</v>
      </c>
      <c r="B141" t="str">
        <f t="shared" si="16"/>
        <v>task_id_161.dfy-4</v>
      </c>
      <c r="C141" t="s">
        <v>17</v>
      </c>
      <c r="D141">
        <v>4</v>
      </c>
      <c r="E141">
        <f>MAX(IFERROR(VLOOKUP(B141,'Results_ClaudeOpus4.5Repair'!B:E,4,0),0),IFERROR(VLOOKUP(B141,'Results_GPT5.2LowRepair'!B:E,4,0),0))</f>
        <v>0</v>
      </c>
      <c r="F141">
        <f>MAX(IFERROR(VLOOKUP(B141,'Results_ClaudeOpus4.5Repair'!B:H,5,0),0),IFERROR(VLOOKUP(B141,'Results_GPT5.2LowRepair'!B:H,5,0),0))</f>
        <v>19.585899999999999</v>
      </c>
      <c r="G141">
        <f>MAX(IFERROR(VLOOKUP(B141,'Results_ClaudeOpus4.5Repair'!B:H,6,0),0),IFERROR(VLOOKUP(B141,'Results_GPT5.2LowRepair'!B:H,6,0),0))</f>
        <v>61.868400000000001</v>
      </c>
      <c r="H141">
        <f>MAX(IFERROR(VLOOKUP(B141,'Results_ClaudeOpus4.5Repair'!B:H,7,0),0),IFERROR(VLOOKUP(B141,'Results_GPT5.2LowRepair'!B:H,7,0),0))</f>
        <v>19.584</v>
      </c>
      <c r="I141">
        <f>MAX(IFERROR(VLOOKUP(B141,'Results_ClaudeOpus4.5Repair'!B:I,8,0),0),IFERROR(VLOOKUP(B141,'Results_GPT5.2LowRepair'!B:I,8,0),0))</f>
        <v>0</v>
      </c>
      <c r="J141">
        <v>1</v>
      </c>
      <c r="K141">
        <v>1</v>
      </c>
      <c r="L141">
        <f t="shared" si="21"/>
        <v>2</v>
      </c>
      <c r="M141">
        <f t="shared" si="22"/>
        <v>3</v>
      </c>
      <c r="N141">
        <f t="shared" si="17"/>
        <v>1</v>
      </c>
      <c r="O141">
        <f t="shared" si="18"/>
        <v>1</v>
      </c>
      <c r="P141" t="str">
        <f t="shared" si="23"/>
        <v/>
      </c>
      <c r="Q141">
        <f>VLOOKUP(C141,Locs!A:C,3,0)</f>
        <v>59</v>
      </c>
      <c r="R141">
        <f>VLOOKUP(C141,Locs!A:F,6,0)</f>
        <v>9</v>
      </c>
      <c r="S141">
        <f t="shared" si="19"/>
        <v>0</v>
      </c>
      <c r="T141" t="str">
        <f t="shared" si="20"/>
        <v/>
      </c>
      <c r="U141">
        <f>IFERROR(VLOOKUP(B141,'Results_ClaudeOpus4.5Repair'!B:E,4,0),"")</f>
        <v>0</v>
      </c>
      <c r="V141" t="str">
        <f>IFERROR(VLOOKUP(B141,'Results_GPT5.2LowRepair'!B:E,4,0),"")</f>
        <v/>
      </c>
      <c r="W141">
        <f>IFERROR(VLOOKUP(LEFT(C141,LEN(C141)-4)&amp;"_"&amp;D141&amp;"_llm.dfy",'Results_ClaudeOpus4.5Repair'!O:P,2,0),"")</f>
        <v>106</v>
      </c>
      <c r="X141" t="str">
        <f>IFERROR(VLOOKUP(LEFT(C141,LEN(C141)-4)&amp;"_"&amp;D141&amp;"_llm.dfy",'Results_GPT5.2LowRepair'!O:P,2,0),"")</f>
        <v/>
      </c>
    </row>
    <row r="142" spans="1:24" x14ac:dyDescent="0.45">
      <c r="A142">
        <v>169</v>
      </c>
      <c r="B142" t="str">
        <f t="shared" si="16"/>
        <v>task_id_161.dfy-5</v>
      </c>
      <c r="C142" t="s">
        <v>17</v>
      </c>
      <c r="D142">
        <v>5</v>
      </c>
      <c r="E142">
        <f>MAX(IFERROR(VLOOKUP(B142,'Results_ClaudeOpus4.5Repair'!B:E,4,0),0),IFERROR(VLOOKUP(B142,'Results_GPT5.2LowRepair'!B:E,4,0),0))</f>
        <v>1</v>
      </c>
      <c r="F142">
        <f>MAX(IFERROR(VLOOKUP(B142,'Results_ClaudeOpus4.5Repair'!B:H,5,0),0),IFERROR(VLOOKUP(B142,'Results_GPT5.2LowRepair'!B:H,5,0),0))</f>
        <v>19.629200000000001</v>
      </c>
      <c r="G142">
        <f>MAX(IFERROR(VLOOKUP(B142,'Results_ClaudeOpus4.5Repair'!B:H,6,0),0),IFERROR(VLOOKUP(B142,'Results_GPT5.2LowRepair'!B:H,6,0),0))</f>
        <v>14.4404</v>
      </c>
      <c r="H142">
        <f>MAX(IFERROR(VLOOKUP(B142,'Results_ClaudeOpus4.5Repair'!B:H,7,0),0),IFERROR(VLOOKUP(B142,'Results_GPT5.2LowRepair'!B:H,7,0),0))</f>
        <v>19.627300000000002</v>
      </c>
      <c r="I142">
        <f>MAX(IFERROR(VLOOKUP(B142,'Results_ClaudeOpus4.5Repair'!B:I,8,0),0),IFERROR(VLOOKUP(B142,'Results_GPT5.2LowRepair'!B:I,8,0),0))</f>
        <v>1</v>
      </c>
      <c r="J142">
        <v>1</v>
      </c>
      <c r="K142">
        <v>1</v>
      </c>
      <c r="L142">
        <f t="shared" si="21"/>
        <v>2</v>
      </c>
      <c r="M142">
        <f t="shared" si="22"/>
        <v>3</v>
      </c>
      <c r="N142">
        <f t="shared" si="17"/>
        <v>1</v>
      </c>
      <c r="O142">
        <f t="shared" si="18"/>
        <v>1</v>
      </c>
      <c r="P142" t="str">
        <f t="shared" si="23"/>
        <v/>
      </c>
      <c r="Q142">
        <f>VLOOKUP(C142,Locs!A:C,3,0)</f>
        <v>59</v>
      </c>
      <c r="R142">
        <f>VLOOKUP(C142,Locs!A:F,6,0)</f>
        <v>9</v>
      </c>
      <c r="S142">
        <f t="shared" si="19"/>
        <v>0</v>
      </c>
      <c r="T142" t="str">
        <f t="shared" si="20"/>
        <v/>
      </c>
      <c r="U142">
        <f>IFERROR(VLOOKUP(B142,'Results_ClaudeOpus4.5Repair'!B:E,4,0),"")</f>
        <v>1</v>
      </c>
      <c r="V142" t="str">
        <f>IFERROR(VLOOKUP(B142,'Results_GPT5.2LowRepair'!B:E,4,0),"")</f>
        <v/>
      </c>
      <c r="W142">
        <f>IFERROR(VLOOKUP(LEFT(C142,LEN(C142)-4)&amp;"_"&amp;D142&amp;"_llm.dfy",'Results_ClaudeOpus4.5Repair'!O:P,2,0),"")</f>
        <v>90</v>
      </c>
      <c r="X142" t="str">
        <f>IFERROR(VLOOKUP(LEFT(C142,LEN(C142)-4)&amp;"_"&amp;D142&amp;"_llm.dfy",'Results_GPT5.2LowRepair'!O:P,2,0),"")</f>
        <v/>
      </c>
    </row>
    <row r="143" spans="1:24" x14ac:dyDescent="0.45">
      <c r="A143">
        <v>170</v>
      </c>
      <c r="B143" t="str">
        <f t="shared" si="16"/>
        <v>task_id_170.dfy-1</v>
      </c>
      <c r="C143" t="s">
        <v>18</v>
      </c>
      <c r="D143">
        <v>1</v>
      </c>
      <c r="E143">
        <f>MAX(IFERROR(VLOOKUP(B143,'Results_ClaudeOpus4.5Repair'!B:E,4,0),0),IFERROR(VLOOKUP(B143,'Results_GPT5.2LowRepair'!B:E,4,0),0))</f>
        <v>1</v>
      </c>
      <c r="F143">
        <f>MAX(IFERROR(VLOOKUP(B143,'Results_ClaudeOpus4.5Repair'!B:H,5,0),0),IFERROR(VLOOKUP(B143,'Results_GPT5.2LowRepair'!B:H,5,0),0))</f>
        <v>12.4374</v>
      </c>
      <c r="G143">
        <f>MAX(IFERROR(VLOOKUP(B143,'Results_ClaudeOpus4.5Repair'!B:H,6,0),0),IFERROR(VLOOKUP(B143,'Results_GPT5.2LowRepair'!B:H,6,0),0))</f>
        <v>2.2538</v>
      </c>
      <c r="H143">
        <f>MAX(IFERROR(VLOOKUP(B143,'Results_ClaudeOpus4.5Repair'!B:H,7,0),0),IFERROR(VLOOKUP(B143,'Results_GPT5.2LowRepair'!B:H,7,0),0))</f>
        <v>12.4209</v>
      </c>
      <c r="I143">
        <f>MAX(IFERROR(VLOOKUP(B143,'Results_ClaudeOpus4.5Repair'!B:I,8,0),0),IFERROR(VLOOKUP(B143,'Results_GPT5.2LowRepair'!B:I,8,0),0))</f>
        <v>1</v>
      </c>
      <c r="J143">
        <v>1</v>
      </c>
      <c r="K143">
        <v>1</v>
      </c>
      <c r="L143">
        <f t="shared" si="21"/>
        <v>2</v>
      </c>
      <c r="M143">
        <f t="shared" si="22"/>
        <v>1</v>
      </c>
      <c r="N143">
        <f t="shared" si="17"/>
        <v>1</v>
      </c>
      <c r="O143">
        <f t="shared" si="18"/>
        <v>1</v>
      </c>
      <c r="P143">
        <f t="shared" si="23"/>
        <v>29</v>
      </c>
      <c r="Q143">
        <f>VLOOKUP(C143,Locs!A:C,3,0)</f>
        <v>28</v>
      </c>
      <c r="R143">
        <f>VLOOKUP(C143,Locs!A:F,6,0)</f>
        <v>1</v>
      </c>
      <c r="S143">
        <f t="shared" si="19"/>
        <v>1</v>
      </c>
      <c r="T143" t="str">
        <f t="shared" si="20"/>
        <v>Claude</v>
      </c>
      <c r="U143">
        <f>IFERROR(VLOOKUP(B143,'Results_ClaudeOpus4.5Repair'!B:E,4,0),"")</f>
        <v>1</v>
      </c>
      <c r="V143">
        <f>IFERROR(VLOOKUP(B143,'Results_GPT5.2LowRepair'!B:E,4,0),"")</f>
        <v>0</v>
      </c>
      <c r="W143">
        <f>IFERROR(VLOOKUP(LEFT(C143,LEN(C143)-4)&amp;"_"&amp;D143&amp;"_llm.dfy",'Results_ClaudeOpus4.5Repair'!O:P,2,0),"")</f>
        <v>29</v>
      </c>
      <c r="X143">
        <f>IFERROR(VLOOKUP(LEFT(C143,LEN(C143)-4)&amp;"_"&amp;D143&amp;"_llm.dfy",'Results_GPT5.2LowRepair'!O:P,2,0),"")</f>
        <v>32</v>
      </c>
    </row>
    <row r="144" spans="1:24" x14ac:dyDescent="0.45">
      <c r="A144">
        <v>171</v>
      </c>
      <c r="B144" t="str">
        <f t="shared" si="16"/>
        <v>task_id_170.dfy-2</v>
      </c>
      <c r="C144" t="s">
        <v>18</v>
      </c>
      <c r="D144">
        <v>2</v>
      </c>
      <c r="E144">
        <f>MAX(IFERROR(VLOOKUP(B144,'Results_ClaudeOpus4.5Repair'!B:E,4,0),0),IFERROR(VLOOKUP(B144,'Results_GPT5.2LowRepair'!B:E,4,0),0))</f>
        <v>1</v>
      </c>
      <c r="F144">
        <f>MAX(IFERROR(VLOOKUP(B144,'Results_ClaudeOpus4.5Repair'!B:H,5,0),0),IFERROR(VLOOKUP(B144,'Results_GPT5.2LowRepair'!B:H,5,0),0))</f>
        <v>9.1194000000000006</v>
      </c>
      <c r="G144">
        <f>MAX(IFERROR(VLOOKUP(B144,'Results_ClaudeOpus4.5Repair'!B:H,6,0),0),IFERROR(VLOOKUP(B144,'Results_GPT5.2LowRepair'!B:H,6,0),0))</f>
        <v>1.7170000000000001</v>
      </c>
      <c r="H144">
        <f>MAX(IFERROR(VLOOKUP(B144,'Results_ClaudeOpus4.5Repair'!B:H,7,0),0),IFERROR(VLOOKUP(B144,'Results_GPT5.2LowRepair'!B:H,7,0),0))</f>
        <v>9.1179000000000006</v>
      </c>
      <c r="I144">
        <f>MAX(IFERROR(VLOOKUP(B144,'Results_ClaudeOpus4.5Repair'!B:I,8,0),0),IFERROR(VLOOKUP(B144,'Results_GPT5.2LowRepair'!B:I,8,0),0))</f>
        <v>1</v>
      </c>
      <c r="J144">
        <v>1</v>
      </c>
      <c r="K144">
        <v>1</v>
      </c>
      <c r="L144">
        <f t="shared" si="21"/>
        <v>2</v>
      </c>
      <c r="M144">
        <f t="shared" si="22"/>
        <v>1</v>
      </c>
      <c r="N144">
        <f t="shared" si="17"/>
        <v>1</v>
      </c>
      <c r="O144">
        <f t="shared" si="18"/>
        <v>1</v>
      </c>
      <c r="P144">
        <f t="shared" si="23"/>
        <v>35</v>
      </c>
      <c r="Q144">
        <f>VLOOKUP(C144,Locs!A:C,3,0)</f>
        <v>28</v>
      </c>
      <c r="R144">
        <f>VLOOKUP(C144,Locs!A:F,6,0)</f>
        <v>1</v>
      </c>
      <c r="S144">
        <f t="shared" si="19"/>
        <v>0</v>
      </c>
      <c r="T144" t="str">
        <f t="shared" si="20"/>
        <v/>
      </c>
      <c r="U144" t="str">
        <f>IFERROR(VLOOKUP(B144,'Results_ClaudeOpus4.5Repair'!B:E,4,0),"")</f>
        <v/>
      </c>
      <c r="V144">
        <f>IFERROR(VLOOKUP(B144,'Results_GPT5.2LowRepair'!B:E,4,0),"")</f>
        <v>1</v>
      </c>
      <c r="W144" t="str">
        <f>IFERROR(VLOOKUP(LEFT(C144,LEN(C144)-4)&amp;"_"&amp;D144&amp;"_llm.dfy",'Results_ClaudeOpus4.5Repair'!O:P,2,0),"")</f>
        <v/>
      </c>
      <c r="X144">
        <f>IFERROR(VLOOKUP(LEFT(C144,LEN(C144)-4)&amp;"_"&amp;D144&amp;"_llm.dfy",'Results_GPT5.2LowRepair'!O:P,2,0),"")</f>
        <v>35</v>
      </c>
    </row>
    <row r="145" spans="1:24" x14ac:dyDescent="0.45">
      <c r="A145">
        <v>172</v>
      </c>
      <c r="B145" t="str">
        <f t="shared" si="16"/>
        <v>task_id_18.dfy-1</v>
      </c>
      <c r="C145" t="s">
        <v>19</v>
      </c>
      <c r="D145">
        <v>1</v>
      </c>
      <c r="E145">
        <f>MAX(IFERROR(VLOOKUP(B145,'Results_ClaudeOpus4.5Repair'!B:E,4,0),0),IFERROR(VLOOKUP(B145,'Results_GPT5.2LowRepair'!B:E,4,0),0))</f>
        <v>0</v>
      </c>
      <c r="F145">
        <f>MAX(IFERROR(VLOOKUP(B145,'Results_ClaudeOpus4.5Repair'!B:H,5,0),0),IFERROR(VLOOKUP(B145,'Results_GPT5.2LowRepair'!B:H,5,0),0))</f>
        <v>12.866899999999999</v>
      </c>
      <c r="G145">
        <f>MAX(IFERROR(VLOOKUP(B145,'Results_ClaudeOpus4.5Repair'!B:H,6,0),0),IFERROR(VLOOKUP(B145,'Results_GPT5.2LowRepair'!B:H,6,0),0))</f>
        <v>2.3159999999999998</v>
      </c>
      <c r="H145">
        <f>MAX(IFERROR(VLOOKUP(B145,'Results_ClaudeOpus4.5Repair'!B:H,7,0),0),IFERROR(VLOOKUP(B145,'Results_GPT5.2LowRepair'!B:H,7,0),0))</f>
        <v>12.8461</v>
      </c>
      <c r="I145">
        <f>MAX(IFERROR(VLOOKUP(B145,'Results_ClaudeOpus4.5Repair'!B:I,8,0),0),IFERROR(VLOOKUP(B145,'Results_GPT5.2LowRepair'!B:I,8,0),0))</f>
        <v>1</v>
      </c>
      <c r="J145">
        <v>1</v>
      </c>
      <c r="K145">
        <v>1</v>
      </c>
      <c r="L145">
        <f t="shared" si="21"/>
        <v>2</v>
      </c>
      <c r="M145">
        <f t="shared" si="22"/>
        <v>4</v>
      </c>
      <c r="N145">
        <f t="shared" si="17"/>
        <v>1</v>
      </c>
      <c r="O145">
        <f t="shared" si="18"/>
        <v>1</v>
      </c>
      <c r="P145">
        <f t="shared" si="23"/>
        <v>26</v>
      </c>
      <c r="Q145">
        <f>VLOOKUP(C145,Locs!A:C,3,0)</f>
        <v>30</v>
      </c>
      <c r="R145">
        <f>VLOOKUP(C145,Locs!A:F,6,0)</f>
        <v>4</v>
      </c>
      <c r="S145">
        <f t="shared" si="19"/>
        <v>0</v>
      </c>
      <c r="T145" t="str">
        <f t="shared" si="20"/>
        <v/>
      </c>
      <c r="U145">
        <f>IFERROR(VLOOKUP(B145,'Results_ClaudeOpus4.5Repair'!B:E,4,0),"")</f>
        <v>0</v>
      </c>
      <c r="V145">
        <f>IFERROR(VLOOKUP(B145,'Results_GPT5.2LowRepair'!B:E,4,0),"")</f>
        <v>0</v>
      </c>
      <c r="W145">
        <f>IFERROR(VLOOKUP(LEFT(C145,LEN(C145)-4)&amp;"_"&amp;D145&amp;"_llm.dfy",'Results_ClaudeOpus4.5Repair'!O:P,2,0),"")</f>
        <v>56</v>
      </c>
      <c r="X145">
        <f>IFERROR(VLOOKUP(LEFT(C145,LEN(C145)-4)&amp;"_"&amp;D145&amp;"_llm.dfy",'Results_GPT5.2LowRepair'!O:P,2,0),"")</f>
        <v>26</v>
      </c>
    </row>
    <row r="146" spans="1:24" x14ac:dyDescent="0.45">
      <c r="A146">
        <v>173</v>
      </c>
      <c r="B146" t="str">
        <f t="shared" si="16"/>
        <v>task_id_18.dfy-2</v>
      </c>
      <c r="C146" t="s">
        <v>19</v>
      </c>
      <c r="D146">
        <v>2</v>
      </c>
      <c r="E146">
        <f>MAX(IFERROR(VLOOKUP(B146,'Results_ClaudeOpus4.5Repair'!B:E,4,0),0),IFERROR(VLOOKUP(B146,'Results_GPT5.2LowRepair'!B:E,4,0),0))</f>
        <v>0</v>
      </c>
      <c r="F146">
        <f>MAX(IFERROR(VLOOKUP(B146,'Results_ClaudeOpus4.5Repair'!B:H,5,0),0),IFERROR(VLOOKUP(B146,'Results_GPT5.2LowRepair'!B:H,5,0),0))</f>
        <v>19.273299999999999</v>
      </c>
      <c r="G146">
        <f>MAX(IFERROR(VLOOKUP(B146,'Results_ClaudeOpus4.5Repair'!B:H,6,0),0),IFERROR(VLOOKUP(B146,'Results_GPT5.2LowRepair'!B:H,6,0),0))</f>
        <v>3.3494000000000002</v>
      </c>
      <c r="H146">
        <f>MAX(IFERROR(VLOOKUP(B146,'Results_ClaudeOpus4.5Repair'!B:H,7,0),0),IFERROR(VLOOKUP(B146,'Results_GPT5.2LowRepair'!B:H,7,0),0))</f>
        <v>19.2713</v>
      </c>
      <c r="I146">
        <f>MAX(IFERROR(VLOOKUP(B146,'Results_ClaudeOpus4.5Repair'!B:I,8,0),0),IFERROR(VLOOKUP(B146,'Results_GPT5.2LowRepair'!B:I,8,0),0))</f>
        <v>-1</v>
      </c>
      <c r="J146">
        <v>1</v>
      </c>
      <c r="K146">
        <v>1</v>
      </c>
      <c r="L146">
        <f t="shared" si="21"/>
        <v>2</v>
      </c>
      <c r="M146">
        <f t="shared" si="22"/>
        <v>4</v>
      </c>
      <c r="N146">
        <f t="shared" si="17"/>
        <v>1</v>
      </c>
      <c r="O146">
        <f t="shared" si="18"/>
        <v>1</v>
      </c>
      <c r="P146">
        <f t="shared" si="23"/>
        <v>43</v>
      </c>
      <c r="Q146">
        <f>VLOOKUP(C146,Locs!A:C,3,0)</f>
        <v>30</v>
      </c>
      <c r="R146">
        <f>VLOOKUP(C146,Locs!A:F,6,0)</f>
        <v>4</v>
      </c>
      <c r="S146">
        <f t="shared" si="19"/>
        <v>0</v>
      </c>
      <c r="T146" t="str">
        <f t="shared" si="20"/>
        <v/>
      </c>
      <c r="U146">
        <f>IFERROR(VLOOKUP(B146,'Results_ClaudeOpus4.5Repair'!B:E,4,0),"")</f>
        <v>0</v>
      </c>
      <c r="V146">
        <f>IFERROR(VLOOKUP(B146,'Results_GPT5.2LowRepair'!B:E,4,0),"")</f>
        <v>0</v>
      </c>
      <c r="W146">
        <f>IFERROR(VLOOKUP(LEFT(C146,LEN(C146)-4)&amp;"_"&amp;D146&amp;"_llm.dfy",'Results_ClaudeOpus4.5Repair'!O:P,2,0),"")</f>
        <v>83</v>
      </c>
      <c r="X146">
        <f>IFERROR(VLOOKUP(LEFT(C146,LEN(C146)-4)&amp;"_"&amp;D146&amp;"_llm.dfy",'Results_GPT5.2LowRepair'!O:P,2,0),"")</f>
        <v>43</v>
      </c>
    </row>
    <row r="147" spans="1:24" x14ac:dyDescent="0.45">
      <c r="A147">
        <v>174</v>
      </c>
      <c r="B147" t="str">
        <f t="shared" si="16"/>
        <v>task_id_18.dfy-3</v>
      </c>
      <c r="C147" t="s">
        <v>19</v>
      </c>
      <c r="D147">
        <v>3</v>
      </c>
      <c r="E147">
        <f>MAX(IFERROR(VLOOKUP(B147,'Results_ClaudeOpus4.5Repair'!B:E,4,0),0),IFERROR(VLOOKUP(B147,'Results_GPT5.2LowRepair'!B:E,4,0),0))</f>
        <v>0</v>
      </c>
      <c r="F147">
        <f>MAX(IFERROR(VLOOKUP(B147,'Results_ClaudeOpus4.5Repair'!B:H,5,0),0),IFERROR(VLOOKUP(B147,'Results_GPT5.2LowRepair'!B:H,5,0),0))</f>
        <v>24.3931</v>
      </c>
      <c r="G147">
        <f>MAX(IFERROR(VLOOKUP(B147,'Results_ClaudeOpus4.5Repair'!B:H,6,0),0),IFERROR(VLOOKUP(B147,'Results_GPT5.2LowRepair'!B:H,6,0),0))</f>
        <v>3.5160999999999998</v>
      </c>
      <c r="H147">
        <f>MAX(IFERROR(VLOOKUP(B147,'Results_ClaudeOpus4.5Repair'!B:H,7,0),0),IFERROR(VLOOKUP(B147,'Results_GPT5.2LowRepair'!B:H,7,0),0))</f>
        <v>24.390699999999999</v>
      </c>
      <c r="I147">
        <f>MAX(IFERROR(VLOOKUP(B147,'Results_ClaudeOpus4.5Repair'!B:I,8,0),0),IFERROR(VLOOKUP(B147,'Results_GPT5.2LowRepair'!B:I,8,0),0))</f>
        <v>-1</v>
      </c>
      <c r="J147">
        <v>1</v>
      </c>
      <c r="K147">
        <v>1</v>
      </c>
      <c r="L147">
        <f t="shared" si="21"/>
        <v>2</v>
      </c>
      <c r="M147">
        <f t="shared" si="22"/>
        <v>4</v>
      </c>
      <c r="N147">
        <f t="shared" si="17"/>
        <v>1</v>
      </c>
      <c r="O147">
        <f t="shared" si="18"/>
        <v>1</v>
      </c>
      <c r="P147">
        <f t="shared" si="23"/>
        <v>136</v>
      </c>
      <c r="Q147">
        <f>VLOOKUP(C147,Locs!A:C,3,0)</f>
        <v>30</v>
      </c>
      <c r="R147">
        <f>VLOOKUP(C147,Locs!A:F,6,0)</f>
        <v>4</v>
      </c>
      <c r="S147">
        <f t="shared" si="19"/>
        <v>0</v>
      </c>
      <c r="T147" t="str">
        <f t="shared" si="20"/>
        <v/>
      </c>
      <c r="U147">
        <f>IFERROR(VLOOKUP(B147,'Results_ClaudeOpus4.5Repair'!B:E,4,0),"")</f>
        <v>0</v>
      </c>
      <c r="V147">
        <f>IFERROR(VLOOKUP(B147,'Results_GPT5.2LowRepair'!B:E,4,0),"")</f>
        <v>0</v>
      </c>
      <c r="W147">
        <f>IFERROR(VLOOKUP(LEFT(C147,LEN(C147)-4)&amp;"_"&amp;D147&amp;"_llm.dfy",'Results_ClaudeOpus4.5Repair'!O:P,2,0),"")</f>
        <v>84</v>
      </c>
      <c r="X147">
        <f>IFERROR(VLOOKUP(LEFT(C147,LEN(C147)-4)&amp;"_"&amp;D147&amp;"_llm.dfy",'Results_GPT5.2LowRepair'!O:P,2,0),"")</f>
        <v>136</v>
      </c>
    </row>
    <row r="148" spans="1:24" x14ac:dyDescent="0.45">
      <c r="A148">
        <v>175</v>
      </c>
      <c r="B148" t="str">
        <f t="shared" si="16"/>
        <v>task_id_18.dfy-4</v>
      </c>
      <c r="C148" t="s">
        <v>19</v>
      </c>
      <c r="D148">
        <v>4</v>
      </c>
      <c r="E148">
        <f>MAX(IFERROR(VLOOKUP(B148,'Results_ClaudeOpus4.5Repair'!B:E,4,0),0),IFERROR(VLOOKUP(B148,'Results_GPT5.2LowRepair'!B:E,4,0),0))</f>
        <v>1</v>
      </c>
      <c r="F148">
        <f>MAX(IFERROR(VLOOKUP(B148,'Results_ClaudeOpus4.5Repair'!B:H,5,0),0),IFERROR(VLOOKUP(B148,'Results_GPT5.2LowRepair'!B:H,5,0),0))</f>
        <v>27.854900000000001</v>
      </c>
      <c r="G148">
        <f>MAX(IFERROR(VLOOKUP(B148,'Results_ClaudeOpus4.5Repair'!B:H,6,0),0),IFERROR(VLOOKUP(B148,'Results_GPT5.2LowRepair'!B:H,6,0),0))</f>
        <v>1.8987000000000001</v>
      </c>
      <c r="H148">
        <f>MAX(IFERROR(VLOOKUP(B148,'Results_ClaudeOpus4.5Repair'!B:H,7,0),0),IFERROR(VLOOKUP(B148,'Results_GPT5.2LowRepair'!B:H,7,0),0))</f>
        <v>27.852499999999999</v>
      </c>
      <c r="I148">
        <f>MAX(IFERROR(VLOOKUP(B148,'Results_ClaudeOpus4.5Repair'!B:I,8,0),0),IFERROR(VLOOKUP(B148,'Results_GPT5.2LowRepair'!B:I,8,0),0))</f>
        <v>1</v>
      </c>
      <c r="J148">
        <v>1</v>
      </c>
      <c r="K148">
        <v>1</v>
      </c>
      <c r="L148">
        <f t="shared" si="21"/>
        <v>2</v>
      </c>
      <c r="M148">
        <f t="shared" si="22"/>
        <v>4</v>
      </c>
      <c r="N148">
        <f t="shared" si="17"/>
        <v>1</v>
      </c>
      <c r="O148">
        <f t="shared" si="18"/>
        <v>1</v>
      </c>
      <c r="P148">
        <f t="shared" si="23"/>
        <v>198</v>
      </c>
      <c r="Q148">
        <f>VLOOKUP(C148,Locs!A:C,3,0)</f>
        <v>30</v>
      </c>
      <c r="R148">
        <f>VLOOKUP(C148,Locs!A:F,6,0)</f>
        <v>4</v>
      </c>
      <c r="S148">
        <f t="shared" si="19"/>
        <v>1</v>
      </c>
      <c r="T148" t="str">
        <f t="shared" si="20"/>
        <v>GPT</v>
      </c>
      <c r="U148">
        <f>IFERROR(VLOOKUP(B148,'Results_ClaudeOpus4.5Repair'!B:E,4,0),"")</f>
        <v>-1</v>
      </c>
      <c r="V148">
        <f>IFERROR(VLOOKUP(B148,'Results_GPT5.2LowRepair'!B:E,4,0),"")</f>
        <v>1</v>
      </c>
      <c r="W148">
        <f>IFERROR(VLOOKUP(LEFT(C148,LEN(C148)-4)&amp;"_"&amp;D148&amp;"_llm.dfy",'Results_ClaudeOpus4.5Repair'!O:P,2,0),"")</f>
        <v>94</v>
      </c>
      <c r="X148">
        <f>IFERROR(VLOOKUP(LEFT(C148,LEN(C148)-4)&amp;"_"&amp;D148&amp;"_llm.dfy",'Results_GPT5.2LowRepair'!O:P,2,0),"")</f>
        <v>198</v>
      </c>
    </row>
    <row r="149" spans="1:24" x14ac:dyDescent="0.45">
      <c r="A149">
        <v>176</v>
      </c>
      <c r="B149" t="str">
        <f t="shared" si="16"/>
        <v>task_id_18.dfy-5</v>
      </c>
      <c r="C149" t="s">
        <v>19</v>
      </c>
      <c r="D149">
        <v>5</v>
      </c>
      <c r="E149">
        <f>MAX(IFERROR(VLOOKUP(B149,'Results_ClaudeOpus4.5Repair'!B:E,4,0),0),IFERROR(VLOOKUP(B149,'Results_GPT5.2LowRepair'!B:E,4,0),0))</f>
        <v>1</v>
      </c>
      <c r="F149">
        <f>MAX(IFERROR(VLOOKUP(B149,'Results_ClaudeOpus4.5Repair'!B:H,5,0),0),IFERROR(VLOOKUP(B149,'Results_GPT5.2LowRepair'!B:H,5,0),0))</f>
        <v>13.836</v>
      </c>
      <c r="G149">
        <f>MAX(IFERROR(VLOOKUP(B149,'Results_ClaudeOpus4.5Repair'!B:H,6,0),0),IFERROR(VLOOKUP(B149,'Results_GPT5.2LowRepair'!B:H,6,0),0))</f>
        <v>2.4119999999999999</v>
      </c>
      <c r="H149">
        <f>MAX(IFERROR(VLOOKUP(B149,'Results_ClaudeOpus4.5Repair'!B:H,7,0),0),IFERROR(VLOOKUP(B149,'Results_GPT5.2LowRepair'!B:H,7,0),0))</f>
        <v>13.8346</v>
      </c>
      <c r="I149">
        <f>MAX(IFERROR(VLOOKUP(B149,'Results_ClaudeOpus4.5Repair'!B:I,8,0),0),IFERROR(VLOOKUP(B149,'Results_GPT5.2LowRepair'!B:I,8,0),0))</f>
        <v>1</v>
      </c>
      <c r="J149">
        <v>1</v>
      </c>
      <c r="K149">
        <v>1</v>
      </c>
      <c r="L149">
        <f t="shared" si="21"/>
        <v>2</v>
      </c>
      <c r="M149">
        <f t="shared" si="22"/>
        <v>4</v>
      </c>
      <c r="N149">
        <f t="shared" si="17"/>
        <v>1</v>
      </c>
      <c r="O149">
        <f t="shared" si="18"/>
        <v>1</v>
      </c>
      <c r="P149" t="str">
        <f t="shared" si="23"/>
        <v/>
      </c>
      <c r="Q149">
        <f>VLOOKUP(C149,Locs!A:C,3,0)</f>
        <v>30</v>
      </c>
      <c r="R149">
        <f>VLOOKUP(C149,Locs!A:F,6,0)</f>
        <v>4</v>
      </c>
      <c r="S149">
        <f t="shared" si="19"/>
        <v>0</v>
      </c>
      <c r="T149" t="str">
        <f t="shared" si="20"/>
        <v/>
      </c>
      <c r="U149">
        <f>IFERROR(VLOOKUP(B149,'Results_ClaudeOpus4.5Repair'!B:E,4,0),"")</f>
        <v>1</v>
      </c>
      <c r="V149" t="str">
        <f>IFERROR(VLOOKUP(B149,'Results_GPT5.2LowRepair'!B:E,4,0),"")</f>
        <v/>
      </c>
      <c r="W149">
        <f>IFERROR(VLOOKUP(LEFT(C149,LEN(C149)-4)&amp;"_"&amp;D149&amp;"_llm.dfy",'Results_ClaudeOpus4.5Repair'!O:P,2,0),"")</f>
        <v>94</v>
      </c>
      <c r="X149" t="str">
        <f>IFERROR(VLOOKUP(LEFT(C149,LEN(C149)-4)&amp;"_"&amp;D149&amp;"_llm.dfy",'Results_GPT5.2LowRepair'!O:P,2,0),"")</f>
        <v/>
      </c>
    </row>
    <row r="150" spans="1:24" x14ac:dyDescent="0.45">
      <c r="A150">
        <v>177</v>
      </c>
      <c r="B150" t="str">
        <f t="shared" si="16"/>
        <v>task_id_2.dfy-1</v>
      </c>
      <c r="C150" t="s">
        <v>20</v>
      </c>
      <c r="D150">
        <v>1</v>
      </c>
      <c r="E150">
        <f>MAX(IFERROR(VLOOKUP(B150,'Results_ClaudeOpus4.5Repair'!B:E,4,0),0),IFERROR(VLOOKUP(B150,'Results_GPT5.2LowRepair'!B:E,4,0),0))</f>
        <v>1</v>
      </c>
      <c r="F150">
        <f>MAX(IFERROR(VLOOKUP(B150,'Results_ClaudeOpus4.5Repair'!B:H,5,0),0),IFERROR(VLOOKUP(B150,'Results_GPT5.2LowRepair'!B:H,5,0),0))</f>
        <v>38.2166</v>
      </c>
      <c r="G150">
        <f>MAX(IFERROR(VLOOKUP(B150,'Results_ClaudeOpus4.5Repair'!B:H,6,0),0),IFERROR(VLOOKUP(B150,'Results_GPT5.2LowRepair'!B:H,6,0),0))</f>
        <v>0.91239999999999999</v>
      </c>
      <c r="H150">
        <f>MAX(IFERROR(VLOOKUP(B150,'Results_ClaudeOpus4.5Repair'!B:H,7,0),0),IFERROR(VLOOKUP(B150,'Results_GPT5.2LowRepair'!B:H,7,0),0))</f>
        <v>38.194800000000001</v>
      </c>
      <c r="I150">
        <f>MAX(IFERROR(VLOOKUP(B150,'Results_ClaudeOpus4.5Repair'!B:I,8,0),0),IFERROR(VLOOKUP(B150,'Results_GPT5.2LowRepair'!B:I,8,0),0))</f>
        <v>1</v>
      </c>
      <c r="J150">
        <v>1</v>
      </c>
      <c r="K150">
        <v>1</v>
      </c>
      <c r="L150">
        <f t="shared" si="21"/>
        <v>1</v>
      </c>
      <c r="M150">
        <f t="shared" si="22"/>
        <v>1</v>
      </c>
      <c r="N150">
        <f t="shared" si="17"/>
        <v>0.66666666666666663</v>
      </c>
      <c r="O150">
        <f t="shared" si="18"/>
        <v>1</v>
      </c>
      <c r="P150">
        <f t="shared" si="23"/>
        <v>32</v>
      </c>
      <c r="Q150">
        <f>VLOOKUP(C150,Locs!A:C,3,0)</f>
        <v>33</v>
      </c>
      <c r="R150">
        <f>VLOOKUP(C150,Locs!A:F,6,0)</f>
        <v>4</v>
      </c>
      <c r="S150">
        <f t="shared" si="19"/>
        <v>1</v>
      </c>
      <c r="T150" t="str">
        <f t="shared" si="20"/>
        <v>Claude</v>
      </c>
      <c r="U150">
        <f>IFERROR(VLOOKUP(B150,'Results_ClaudeOpus4.5Repair'!B:E,4,0),"")</f>
        <v>1</v>
      </c>
      <c r="V150">
        <f>IFERROR(VLOOKUP(B150,'Results_GPT5.2LowRepair'!B:E,4,0),"")</f>
        <v>-1</v>
      </c>
      <c r="W150">
        <f>IFERROR(VLOOKUP(LEFT(C150,LEN(C150)-4)&amp;"_"&amp;D150&amp;"_llm.dfy",'Results_ClaudeOpus4.5Repair'!O:P,2,0),"")</f>
        <v>32</v>
      </c>
      <c r="X150">
        <f>IFERROR(VLOOKUP(LEFT(C150,LEN(C150)-4)&amp;"_"&amp;D150&amp;"_llm.dfy",'Results_GPT5.2LowRepair'!O:P,2,0),"")</f>
        <v>71</v>
      </c>
    </row>
    <row r="151" spans="1:24" x14ac:dyDescent="0.45">
      <c r="A151">
        <v>178</v>
      </c>
      <c r="B151" t="str">
        <f t="shared" si="16"/>
        <v>task_id_2.dfy-2</v>
      </c>
      <c r="C151" t="s">
        <v>20</v>
      </c>
      <c r="D151">
        <v>2</v>
      </c>
      <c r="E151">
        <f>MAX(IFERROR(VLOOKUP(B151,'Results_ClaudeOpus4.5Repair'!B:E,4,0),0),IFERROR(VLOOKUP(B151,'Results_GPT5.2LowRepair'!B:E,4,0),0))</f>
        <v>0</v>
      </c>
      <c r="F151">
        <f>MAX(IFERROR(VLOOKUP(B151,'Results_ClaudeOpus4.5Repair'!B:H,5,0),0),IFERROR(VLOOKUP(B151,'Results_GPT5.2LowRepair'!B:H,5,0),0))</f>
        <v>33.011699999999998</v>
      </c>
      <c r="G151">
        <f>MAX(IFERROR(VLOOKUP(B151,'Results_ClaudeOpus4.5Repair'!B:H,6,0),0),IFERROR(VLOOKUP(B151,'Results_GPT5.2LowRepair'!B:H,6,0),0))</f>
        <v>0.30649999999999999</v>
      </c>
      <c r="H151">
        <f>MAX(IFERROR(VLOOKUP(B151,'Results_ClaudeOpus4.5Repair'!B:H,7,0),0),IFERROR(VLOOKUP(B151,'Results_GPT5.2LowRepair'!B:H,7,0),0))</f>
        <v>33.010199999999998</v>
      </c>
      <c r="I151">
        <f>MAX(IFERROR(VLOOKUP(B151,'Results_ClaudeOpus4.5Repair'!B:I,8,0),0),IFERROR(VLOOKUP(B151,'Results_GPT5.2LowRepair'!B:I,8,0),0))</f>
        <v>0</v>
      </c>
      <c r="J151">
        <v>1</v>
      </c>
      <c r="K151">
        <v>1</v>
      </c>
      <c r="L151">
        <f t="shared" si="21"/>
        <v>1</v>
      </c>
      <c r="M151">
        <f t="shared" si="22"/>
        <v>1</v>
      </c>
      <c r="N151">
        <f t="shared" si="17"/>
        <v>0.66666666666666663</v>
      </c>
      <c r="O151">
        <f t="shared" si="18"/>
        <v>1</v>
      </c>
      <c r="P151">
        <f t="shared" si="23"/>
        <v>90</v>
      </c>
      <c r="Q151">
        <f>VLOOKUP(C151,Locs!A:C,3,0)</f>
        <v>33</v>
      </c>
      <c r="R151">
        <f>VLOOKUP(C151,Locs!A:F,6,0)</f>
        <v>4</v>
      </c>
      <c r="S151">
        <f t="shared" si="19"/>
        <v>0</v>
      </c>
      <c r="T151" t="str">
        <f t="shared" si="20"/>
        <v/>
      </c>
      <c r="U151" t="str">
        <f>IFERROR(VLOOKUP(B151,'Results_ClaudeOpus4.5Repair'!B:E,4,0),"")</f>
        <v/>
      </c>
      <c r="V151">
        <f>IFERROR(VLOOKUP(B151,'Results_GPT5.2LowRepair'!B:E,4,0),"")</f>
        <v>-1</v>
      </c>
      <c r="W151" t="str">
        <f>IFERROR(VLOOKUP(LEFT(C151,LEN(C151)-4)&amp;"_"&amp;D151&amp;"_llm.dfy",'Results_ClaudeOpus4.5Repair'!O:P,2,0),"")</f>
        <v/>
      </c>
      <c r="X151">
        <f>IFERROR(VLOOKUP(LEFT(C151,LEN(C151)-4)&amp;"_"&amp;D151&amp;"_llm.dfy",'Results_GPT5.2LowRepair'!O:P,2,0),"")</f>
        <v>90</v>
      </c>
    </row>
    <row r="152" spans="1:24" x14ac:dyDescent="0.45">
      <c r="A152">
        <v>179</v>
      </c>
      <c r="B152" t="str">
        <f t="shared" si="16"/>
        <v>task_id_2.dfy-3</v>
      </c>
      <c r="C152" t="s">
        <v>20</v>
      </c>
      <c r="D152">
        <v>3</v>
      </c>
      <c r="E152">
        <f>MAX(IFERROR(VLOOKUP(B152,'Results_ClaudeOpus4.5Repair'!B:E,4,0),0),IFERROR(VLOOKUP(B152,'Results_GPT5.2LowRepair'!B:E,4,0),0))</f>
        <v>0</v>
      </c>
      <c r="F152">
        <f>MAX(IFERROR(VLOOKUP(B152,'Results_ClaudeOpus4.5Repair'!B:H,5,0),0),IFERROR(VLOOKUP(B152,'Results_GPT5.2LowRepair'!B:H,5,0),0))</f>
        <v>29.7317</v>
      </c>
      <c r="G152">
        <f>MAX(IFERROR(VLOOKUP(B152,'Results_ClaudeOpus4.5Repair'!B:H,6,0),0),IFERROR(VLOOKUP(B152,'Results_GPT5.2LowRepair'!B:H,6,0),0))</f>
        <v>0.26579999999999998</v>
      </c>
      <c r="H152">
        <f>MAX(IFERROR(VLOOKUP(B152,'Results_ClaudeOpus4.5Repair'!B:H,7,0),0),IFERROR(VLOOKUP(B152,'Results_GPT5.2LowRepair'!B:H,7,0),0))</f>
        <v>29.7303</v>
      </c>
      <c r="I152">
        <f>MAX(IFERROR(VLOOKUP(B152,'Results_ClaudeOpus4.5Repair'!B:I,8,0),0),IFERROR(VLOOKUP(B152,'Results_GPT5.2LowRepair'!B:I,8,0),0))</f>
        <v>0</v>
      </c>
      <c r="J152">
        <v>0</v>
      </c>
      <c r="K152">
        <v>0</v>
      </c>
      <c r="L152">
        <f t="shared" si="21"/>
        <v>1</v>
      </c>
      <c r="M152">
        <f t="shared" si="22"/>
        <v>1</v>
      </c>
      <c r="N152">
        <f t="shared" si="17"/>
        <v>0.66666666666666663</v>
      </c>
      <c r="O152">
        <f t="shared" si="18"/>
        <v>1</v>
      </c>
      <c r="P152">
        <f t="shared" si="23"/>
        <v>88</v>
      </c>
      <c r="Q152">
        <f>VLOOKUP(C152,Locs!A:C,3,0)</f>
        <v>33</v>
      </c>
      <c r="R152">
        <f>VLOOKUP(C152,Locs!A:F,6,0)</f>
        <v>4</v>
      </c>
      <c r="S152">
        <f t="shared" si="19"/>
        <v>0</v>
      </c>
      <c r="T152" t="str">
        <f t="shared" si="20"/>
        <v/>
      </c>
      <c r="U152" t="str">
        <f>IFERROR(VLOOKUP(B152,'Results_ClaudeOpus4.5Repair'!B:E,4,0),"")</f>
        <v/>
      </c>
      <c r="V152">
        <f>IFERROR(VLOOKUP(B152,'Results_GPT5.2LowRepair'!B:E,4,0),"")</f>
        <v>-1</v>
      </c>
      <c r="W152" t="str">
        <f>IFERROR(VLOOKUP(LEFT(C152,LEN(C152)-4)&amp;"_"&amp;D152&amp;"_llm.dfy",'Results_ClaudeOpus4.5Repair'!O:P,2,0),"")</f>
        <v/>
      </c>
      <c r="X152">
        <f>IFERROR(VLOOKUP(LEFT(C152,LEN(C152)-4)&amp;"_"&amp;D152&amp;"_llm.dfy",'Results_GPT5.2LowRepair'!O:P,2,0),"")</f>
        <v>88</v>
      </c>
    </row>
    <row r="153" spans="1:24" x14ac:dyDescent="0.45">
      <c r="A153">
        <v>180</v>
      </c>
      <c r="B153" t="str">
        <f t="shared" si="16"/>
        <v>task_id_2.dfy-4</v>
      </c>
      <c r="C153" t="s">
        <v>20</v>
      </c>
      <c r="D153">
        <v>4</v>
      </c>
      <c r="E153">
        <f>MAX(IFERROR(VLOOKUP(B153,'Results_ClaudeOpus4.5Repair'!B:E,4,0),0),IFERROR(VLOOKUP(B153,'Results_GPT5.2LowRepair'!B:E,4,0),0))</f>
        <v>0</v>
      </c>
      <c r="F153">
        <f>MAX(IFERROR(VLOOKUP(B153,'Results_ClaudeOpus4.5Repair'!B:H,5,0),0),IFERROR(VLOOKUP(B153,'Results_GPT5.2LowRepair'!B:H,5,0),0))</f>
        <v>34.199300000000001</v>
      </c>
      <c r="G153">
        <f>MAX(IFERROR(VLOOKUP(B153,'Results_ClaudeOpus4.5Repair'!B:H,6,0),0),IFERROR(VLOOKUP(B153,'Results_GPT5.2LowRepair'!B:H,6,0),0))</f>
        <v>0.27400000000000002</v>
      </c>
      <c r="H153">
        <f>MAX(IFERROR(VLOOKUP(B153,'Results_ClaudeOpus4.5Repair'!B:H,7,0),0),IFERROR(VLOOKUP(B153,'Results_GPT5.2LowRepair'!B:H,7,0),0))</f>
        <v>34.189500000000002</v>
      </c>
      <c r="I153">
        <f>MAX(IFERROR(VLOOKUP(B153,'Results_ClaudeOpus4.5Repair'!B:I,8,0),0),IFERROR(VLOOKUP(B153,'Results_GPT5.2LowRepair'!B:I,8,0),0))</f>
        <v>0</v>
      </c>
      <c r="J153">
        <v>0</v>
      </c>
      <c r="K153">
        <v>0</v>
      </c>
      <c r="L153">
        <f t="shared" si="21"/>
        <v>1</v>
      </c>
      <c r="M153">
        <f t="shared" si="22"/>
        <v>1</v>
      </c>
      <c r="N153">
        <f t="shared" si="17"/>
        <v>0.66666666666666663</v>
      </c>
      <c r="O153">
        <f t="shared" si="18"/>
        <v>1</v>
      </c>
      <c r="P153">
        <f t="shared" si="23"/>
        <v>113</v>
      </c>
      <c r="Q153">
        <f>VLOOKUP(C153,Locs!A:C,3,0)</f>
        <v>33</v>
      </c>
      <c r="R153">
        <f>VLOOKUP(C153,Locs!A:F,6,0)</f>
        <v>4</v>
      </c>
      <c r="S153">
        <f t="shared" si="19"/>
        <v>0</v>
      </c>
      <c r="T153" t="str">
        <f t="shared" si="20"/>
        <v/>
      </c>
      <c r="U153" t="str">
        <f>IFERROR(VLOOKUP(B153,'Results_ClaudeOpus4.5Repair'!B:E,4,0),"")</f>
        <v/>
      </c>
      <c r="V153">
        <f>IFERROR(VLOOKUP(B153,'Results_GPT5.2LowRepair'!B:E,4,0),"")</f>
        <v>-1</v>
      </c>
      <c r="W153" t="str">
        <f>IFERROR(VLOOKUP(LEFT(C153,LEN(C153)-4)&amp;"_"&amp;D153&amp;"_llm.dfy",'Results_ClaudeOpus4.5Repair'!O:P,2,0),"")</f>
        <v/>
      </c>
      <c r="X153">
        <f>IFERROR(VLOOKUP(LEFT(C153,LEN(C153)-4)&amp;"_"&amp;D153&amp;"_llm.dfy",'Results_GPT5.2LowRepair'!O:P,2,0),"")</f>
        <v>113</v>
      </c>
    </row>
    <row r="154" spans="1:24" x14ac:dyDescent="0.45">
      <c r="A154">
        <v>181</v>
      </c>
      <c r="B154" t="str">
        <f t="shared" si="16"/>
        <v>task_id_2.dfy-5</v>
      </c>
      <c r="C154" t="s">
        <v>20</v>
      </c>
      <c r="D154">
        <v>5</v>
      </c>
      <c r="E154">
        <f>MAX(IFERROR(VLOOKUP(B154,'Results_ClaudeOpus4.5Repair'!B:E,4,0),0),IFERROR(VLOOKUP(B154,'Results_GPT5.2LowRepair'!B:E,4,0),0))</f>
        <v>0</v>
      </c>
      <c r="F154">
        <f>MAX(IFERROR(VLOOKUP(B154,'Results_ClaudeOpus4.5Repair'!B:H,5,0),0),IFERROR(VLOOKUP(B154,'Results_GPT5.2LowRepair'!B:H,5,0),0))</f>
        <v>35.201900000000002</v>
      </c>
      <c r="G154">
        <f>MAX(IFERROR(VLOOKUP(B154,'Results_ClaudeOpus4.5Repair'!B:H,6,0),0),IFERROR(VLOOKUP(B154,'Results_GPT5.2LowRepair'!B:H,6,0),0))</f>
        <v>0.27</v>
      </c>
      <c r="H154">
        <f>MAX(IFERROR(VLOOKUP(B154,'Results_ClaudeOpus4.5Repair'!B:H,7,0),0),IFERROR(VLOOKUP(B154,'Results_GPT5.2LowRepair'!B:H,7,0),0))</f>
        <v>35.195099999999996</v>
      </c>
      <c r="I154">
        <f>MAX(IFERROR(VLOOKUP(B154,'Results_ClaudeOpus4.5Repair'!B:I,8,0),0),IFERROR(VLOOKUP(B154,'Results_GPT5.2LowRepair'!B:I,8,0),0))</f>
        <v>0</v>
      </c>
      <c r="J154">
        <v>0</v>
      </c>
      <c r="K154">
        <v>0</v>
      </c>
      <c r="L154">
        <f t="shared" si="21"/>
        <v>1</v>
      </c>
      <c r="M154">
        <f t="shared" si="22"/>
        <v>1</v>
      </c>
      <c r="N154">
        <f t="shared" si="17"/>
        <v>0.66666666666666663</v>
      </c>
      <c r="O154">
        <f t="shared" si="18"/>
        <v>1</v>
      </c>
      <c r="P154">
        <f t="shared" si="23"/>
        <v>127</v>
      </c>
      <c r="Q154">
        <f>VLOOKUP(C154,Locs!A:C,3,0)</f>
        <v>33</v>
      </c>
      <c r="R154">
        <f>VLOOKUP(C154,Locs!A:F,6,0)</f>
        <v>4</v>
      </c>
      <c r="S154">
        <f t="shared" si="19"/>
        <v>0</v>
      </c>
      <c r="T154" t="str">
        <f t="shared" si="20"/>
        <v/>
      </c>
      <c r="U154" t="str">
        <f>IFERROR(VLOOKUP(B154,'Results_ClaudeOpus4.5Repair'!B:E,4,0),"")</f>
        <v/>
      </c>
      <c r="V154">
        <f>IFERROR(VLOOKUP(B154,'Results_GPT5.2LowRepair'!B:E,4,0),"")</f>
        <v>-1</v>
      </c>
      <c r="W154" t="str">
        <f>IFERROR(VLOOKUP(LEFT(C154,LEN(C154)-4)&amp;"_"&amp;D154&amp;"_llm.dfy",'Results_ClaudeOpus4.5Repair'!O:P,2,0),"")</f>
        <v/>
      </c>
      <c r="X154">
        <f>IFERROR(VLOOKUP(LEFT(C154,LEN(C154)-4)&amp;"_"&amp;D154&amp;"_llm.dfy",'Results_GPT5.2LowRepair'!O:P,2,0),"")</f>
        <v>127</v>
      </c>
    </row>
    <row r="155" spans="1:24" x14ac:dyDescent="0.45">
      <c r="A155">
        <v>182</v>
      </c>
      <c r="B155" t="str">
        <f t="shared" si="16"/>
        <v>task_id_2.dfy-6</v>
      </c>
      <c r="C155" t="s">
        <v>20</v>
      </c>
      <c r="D155">
        <v>6</v>
      </c>
      <c r="E155">
        <f>MAX(IFERROR(VLOOKUP(B155,'Results_ClaudeOpus4.5Repair'!B:E,4,0),0),IFERROR(VLOOKUP(B155,'Results_GPT5.2LowRepair'!B:E,4,0),0))</f>
        <v>0</v>
      </c>
      <c r="F155">
        <f>MAX(IFERROR(VLOOKUP(B155,'Results_ClaudeOpus4.5Repair'!B:H,5,0),0),IFERROR(VLOOKUP(B155,'Results_GPT5.2LowRepair'!B:H,5,0),0))</f>
        <v>16.531199999999998</v>
      </c>
      <c r="G155">
        <f>MAX(IFERROR(VLOOKUP(B155,'Results_ClaudeOpus4.5Repair'!B:H,6,0),0),IFERROR(VLOOKUP(B155,'Results_GPT5.2LowRepair'!B:H,6,0),0))</f>
        <v>0.26750000000000002</v>
      </c>
      <c r="H155">
        <f>MAX(IFERROR(VLOOKUP(B155,'Results_ClaudeOpus4.5Repair'!B:H,7,0),0),IFERROR(VLOOKUP(B155,'Results_GPT5.2LowRepair'!B:H,7,0),0))</f>
        <v>16.524899999999999</v>
      </c>
      <c r="I155">
        <f>MAX(IFERROR(VLOOKUP(B155,'Results_ClaudeOpus4.5Repair'!B:I,8,0),0),IFERROR(VLOOKUP(B155,'Results_GPT5.2LowRepair'!B:I,8,0),0))</f>
        <v>0</v>
      </c>
      <c r="J155">
        <v>1</v>
      </c>
      <c r="K155">
        <v>1</v>
      </c>
      <c r="L155">
        <f t="shared" si="21"/>
        <v>1</v>
      </c>
      <c r="M155">
        <f t="shared" si="22"/>
        <v>1</v>
      </c>
      <c r="N155">
        <f t="shared" si="17"/>
        <v>0.66666666666666663</v>
      </c>
      <c r="O155">
        <f t="shared" si="18"/>
        <v>1</v>
      </c>
      <c r="P155">
        <f t="shared" si="23"/>
        <v>133</v>
      </c>
      <c r="Q155">
        <f>VLOOKUP(C155,Locs!A:C,3,0)</f>
        <v>33</v>
      </c>
      <c r="R155">
        <f>VLOOKUP(C155,Locs!A:F,6,0)</f>
        <v>4</v>
      </c>
      <c r="S155">
        <f t="shared" si="19"/>
        <v>0</v>
      </c>
      <c r="T155" t="str">
        <f t="shared" si="20"/>
        <v/>
      </c>
      <c r="U155" t="str">
        <f>IFERROR(VLOOKUP(B155,'Results_ClaudeOpus4.5Repair'!B:E,4,0),"")</f>
        <v/>
      </c>
      <c r="V155">
        <f>IFERROR(VLOOKUP(B155,'Results_GPT5.2LowRepair'!B:E,4,0),"")</f>
        <v>-1</v>
      </c>
      <c r="W155" t="str">
        <f>IFERROR(VLOOKUP(LEFT(C155,LEN(C155)-4)&amp;"_"&amp;D155&amp;"_llm.dfy",'Results_ClaudeOpus4.5Repair'!O:P,2,0),"")</f>
        <v/>
      </c>
      <c r="X155">
        <f>IFERROR(VLOOKUP(LEFT(C155,LEN(C155)-4)&amp;"_"&amp;D155&amp;"_llm.dfy",'Results_GPT5.2LowRepair'!O:P,2,0),"")</f>
        <v>133</v>
      </c>
    </row>
    <row r="156" spans="1:24" x14ac:dyDescent="0.45">
      <c r="A156">
        <v>183</v>
      </c>
      <c r="B156" t="str">
        <f t="shared" si="16"/>
        <v>task_id_2.dfy-7</v>
      </c>
      <c r="C156" t="s">
        <v>20</v>
      </c>
      <c r="D156">
        <v>7</v>
      </c>
      <c r="E156">
        <f>MAX(IFERROR(VLOOKUP(B156,'Results_ClaudeOpus4.5Repair'!B:E,4,0),0),IFERROR(VLOOKUP(B156,'Results_GPT5.2LowRepair'!B:E,4,0),0))</f>
        <v>0</v>
      </c>
      <c r="F156">
        <f>MAX(IFERROR(VLOOKUP(B156,'Results_ClaudeOpus4.5Repair'!B:H,5,0),0),IFERROR(VLOOKUP(B156,'Results_GPT5.2LowRepair'!B:H,5,0),0))</f>
        <v>18.408799999999999</v>
      </c>
      <c r="G156">
        <f>MAX(IFERROR(VLOOKUP(B156,'Results_ClaudeOpus4.5Repair'!B:H,6,0),0),IFERROR(VLOOKUP(B156,'Results_GPT5.2LowRepair'!B:H,6,0),0))</f>
        <v>0.31080000000000002</v>
      </c>
      <c r="H156">
        <f>MAX(IFERROR(VLOOKUP(B156,'Results_ClaudeOpus4.5Repair'!B:H,7,0),0),IFERROR(VLOOKUP(B156,'Results_GPT5.2LowRepair'!B:H,7,0),0))</f>
        <v>18.402899999999999</v>
      </c>
      <c r="I156">
        <f>MAX(IFERROR(VLOOKUP(B156,'Results_ClaudeOpus4.5Repair'!B:I,8,0),0),IFERROR(VLOOKUP(B156,'Results_GPT5.2LowRepair'!B:I,8,0),0))</f>
        <v>0</v>
      </c>
      <c r="J156">
        <v>1</v>
      </c>
      <c r="K156">
        <v>1</v>
      </c>
      <c r="L156">
        <f t="shared" si="21"/>
        <v>1</v>
      </c>
      <c r="M156">
        <f t="shared" si="22"/>
        <v>1</v>
      </c>
      <c r="N156">
        <f t="shared" si="17"/>
        <v>0.66666666666666663</v>
      </c>
      <c r="O156">
        <f t="shared" si="18"/>
        <v>1</v>
      </c>
      <c r="P156">
        <f t="shared" si="23"/>
        <v>133</v>
      </c>
      <c r="Q156">
        <f>VLOOKUP(C156,Locs!A:C,3,0)</f>
        <v>33</v>
      </c>
      <c r="R156">
        <f>VLOOKUP(C156,Locs!A:F,6,0)</f>
        <v>4</v>
      </c>
      <c r="S156">
        <f t="shared" si="19"/>
        <v>0</v>
      </c>
      <c r="T156" t="str">
        <f t="shared" si="20"/>
        <v/>
      </c>
      <c r="U156" t="str">
        <f>IFERROR(VLOOKUP(B156,'Results_ClaudeOpus4.5Repair'!B:E,4,0),"")</f>
        <v/>
      </c>
      <c r="V156">
        <f>IFERROR(VLOOKUP(B156,'Results_GPT5.2LowRepair'!B:E,4,0),"")</f>
        <v>-1</v>
      </c>
      <c r="W156" t="str">
        <f>IFERROR(VLOOKUP(LEFT(C156,LEN(C156)-4)&amp;"_"&amp;D156&amp;"_llm.dfy",'Results_ClaudeOpus4.5Repair'!O:P,2,0),"")</f>
        <v/>
      </c>
      <c r="X156">
        <f>IFERROR(VLOOKUP(LEFT(C156,LEN(C156)-4)&amp;"_"&amp;D156&amp;"_llm.dfy",'Results_GPT5.2LowRepair'!O:P,2,0),"")</f>
        <v>133</v>
      </c>
    </row>
    <row r="157" spans="1:24" x14ac:dyDescent="0.45">
      <c r="A157">
        <v>184</v>
      </c>
      <c r="B157" t="str">
        <f t="shared" si="16"/>
        <v>task_id_2.dfy-8</v>
      </c>
      <c r="C157" t="s">
        <v>20</v>
      </c>
      <c r="D157">
        <v>8</v>
      </c>
      <c r="E157">
        <f>MAX(IFERROR(VLOOKUP(B157,'Results_ClaudeOpus4.5Repair'!B:E,4,0),0),IFERROR(VLOOKUP(B157,'Results_GPT5.2LowRepair'!B:E,4,0),0))</f>
        <v>0</v>
      </c>
      <c r="F157">
        <f>MAX(IFERROR(VLOOKUP(B157,'Results_ClaudeOpus4.5Repair'!B:H,5,0),0),IFERROR(VLOOKUP(B157,'Results_GPT5.2LowRepair'!B:H,5,0),0))</f>
        <v>21.4467</v>
      </c>
      <c r="G157">
        <f>MAX(IFERROR(VLOOKUP(B157,'Results_ClaudeOpus4.5Repair'!B:H,6,0),0),IFERROR(VLOOKUP(B157,'Results_GPT5.2LowRepair'!B:H,6,0),0))</f>
        <v>0.31069999999999998</v>
      </c>
      <c r="H157">
        <f>MAX(IFERROR(VLOOKUP(B157,'Results_ClaudeOpus4.5Repair'!B:H,7,0),0),IFERROR(VLOOKUP(B157,'Results_GPT5.2LowRepair'!B:H,7,0),0))</f>
        <v>21.4451</v>
      </c>
      <c r="I157">
        <f>MAX(IFERROR(VLOOKUP(B157,'Results_ClaudeOpus4.5Repair'!B:I,8,0),0),IFERROR(VLOOKUP(B157,'Results_GPT5.2LowRepair'!B:I,8,0),0))</f>
        <v>0</v>
      </c>
      <c r="J157">
        <v>1</v>
      </c>
      <c r="K157">
        <v>1</v>
      </c>
      <c r="L157">
        <f t="shared" si="21"/>
        <v>1</v>
      </c>
      <c r="M157">
        <f t="shared" si="22"/>
        <v>1</v>
      </c>
      <c r="N157">
        <f t="shared" si="17"/>
        <v>0.66666666666666663</v>
      </c>
      <c r="O157">
        <f t="shared" si="18"/>
        <v>1</v>
      </c>
      <c r="P157">
        <f t="shared" si="23"/>
        <v>133</v>
      </c>
      <c r="Q157">
        <f>VLOOKUP(C157,Locs!A:C,3,0)</f>
        <v>33</v>
      </c>
      <c r="R157">
        <f>VLOOKUP(C157,Locs!A:F,6,0)</f>
        <v>4</v>
      </c>
      <c r="S157">
        <f t="shared" si="19"/>
        <v>0</v>
      </c>
      <c r="T157" t="str">
        <f t="shared" si="20"/>
        <v/>
      </c>
      <c r="U157" t="str">
        <f>IFERROR(VLOOKUP(B157,'Results_ClaudeOpus4.5Repair'!B:E,4,0),"")</f>
        <v/>
      </c>
      <c r="V157">
        <f>IFERROR(VLOOKUP(B157,'Results_GPT5.2LowRepair'!B:E,4,0),"")</f>
        <v>-1</v>
      </c>
      <c r="W157" t="str">
        <f>IFERROR(VLOOKUP(LEFT(C157,LEN(C157)-4)&amp;"_"&amp;D157&amp;"_llm.dfy",'Results_ClaudeOpus4.5Repair'!O:P,2,0),"")</f>
        <v/>
      </c>
      <c r="X157">
        <f>IFERROR(VLOOKUP(LEFT(C157,LEN(C157)-4)&amp;"_"&amp;D157&amp;"_llm.dfy",'Results_GPT5.2LowRepair'!O:P,2,0),"")</f>
        <v>133</v>
      </c>
    </row>
    <row r="158" spans="1:24" x14ac:dyDescent="0.45">
      <c r="A158">
        <v>185</v>
      </c>
      <c r="B158" t="str">
        <f t="shared" si="16"/>
        <v>task_id_2.dfy-9</v>
      </c>
      <c r="C158" t="s">
        <v>20</v>
      </c>
      <c r="D158">
        <v>9</v>
      </c>
      <c r="E158">
        <f>MAX(IFERROR(VLOOKUP(B158,'Results_ClaudeOpus4.5Repair'!B:E,4,0),0),IFERROR(VLOOKUP(B158,'Results_GPT5.2LowRepair'!B:E,4,0),0))</f>
        <v>0</v>
      </c>
      <c r="F158">
        <f>MAX(IFERROR(VLOOKUP(B158,'Results_ClaudeOpus4.5Repair'!B:H,5,0),0),IFERROR(VLOOKUP(B158,'Results_GPT5.2LowRepair'!B:H,5,0),0))</f>
        <v>26.9574</v>
      </c>
      <c r="G158">
        <f>MAX(IFERROR(VLOOKUP(B158,'Results_ClaudeOpus4.5Repair'!B:H,6,0),0),IFERROR(VLOOKUP(B158,'Results_GPT5.2LowRepair'!B:H,6,0),0))</f>
        <v>0.50349999999999995</v>
      </c>
      <c r="H158">
        <f>MAX(IFERROR(VLOOKUP(B158,'Results_ClaudeOpus4.5Repair'!B:H,7,0),0),IFERROR(VLOOKUP(B158,'Results_GPT5.2LowRepair'!B:H,7,0),0))</f>
        <v>26.956</v>
      </c>
      <c r="I158">
        <f>MAX(IFERROR(VLOOKUP(B158,'Results_ClaudeOpus4.5Repair'!B:I,8,0),0),IFERROR(VLOOKUP(B158,'Results_GPT5.2LowRepair'!B:I,8,0),0))</f>
        <v>0</v>
      </c>
      <c r="J158">
        <v>1</v>
      </c>
      <c r="K158">
        <v>1</v>
      </c>
      <c r="L158">
        <f t="shared" si="21"/>
        <v>1</v>
      </c>
      <c r="M158">
        <f t="shared" si="22"/>
        <v>1</v>
      </c>
      <c r="N158">
        <f t="shared" si="17"/>
        <v>0.66666666666666663</v>
      </c>
      <c r="O158">
        <f t="shared" si="18"/>
        <v>1</v>
      </c>
      <c r="P158">
        <f t="shared" si="23"/>
        <v>142</v>
      </c>
      <c r="Q158">
        <f>VLOOKUP(C158,Locs!A:C,3,0)</f>
        <v>33</v>
      </c>
      <c r="R158">
        <f>VLOOKUP(C158,Locs!A:F,6,0)</f>
        <v>4</v>
      </c>
      <c r="S158">
        <f t="shared" si="19"/>
        <v>0</v>
      </c>
      <c r="T158" t="str">
        <f t="shared" si="20"/>
        <v/>
      </c>
      <c r="U158" t="str">
        <f>IFERROR(VLOOKUP(B158,'Results_ClaudeOpus4.5Repair'!B:E,4,0),"")</f>
        <v/>
      </c>
      <c r="V158">
        <f>IFERROR(VLOOKUP(B158,'Results_GPT5.2LowRepair'!B:E,4,0),"")</f>
        <v>-1</v>
      </c>
      <c r="W158" t="str">
        <f>IFERROR(VLOOKUP(LEFT(C158,LEN(C158)-4)&amp;"_"&amp;D158&amp;"_llm.dfy",'Results_ClaudeOpus4.5Repair'!O:P,2,0),"")</f>
        <v/>
      </c>
      <c r="X158">
        <f>IFERROR(VLOOKUP(LEFT(C158,LEN(C158)-4)&amp;"_"&amp;D158&amp;"_llm.dfy",'Results_GPT5.2LowRepair'!O:P,2,0),"")</f>
        <v>142</v>
      </c>
    </row>
    <row r="159" spans="1:24" x14ac:dyDescent="0.45">
      <c r="A159">
        <v>186</v>
      </c>
      <c r="B159" t="str">
        <f t="shared" si="16"/>
        <v>task_id_2.dfy-10</v>
      </c>
      <c r="C159" t="s">
        <v>20</v>
      </c>
      <c r="D159">
        <v>10</v>
      </c>
      <c r="E159">
        <f>MAX(IFERROR(VLOOKUP(B159,'Results_ClaudeOpus4.5Repair'!B:E,4,0),0),IFERROR(VLOOKUP(B159,'Results_GPT5.2LowRepair'!B:E,4,0),0))</f>
        <v>0</v>
      </c>
      <c r="F159">
        <f>MAX(IFERROR(VLOOKUP(B159,'Results_ClaudeOpus4.5Repair'!B:H,5,0),0),IFERROR(VLOOKUP(B159,'Results_GPT5.2LowRepair'!B:H,5,0),0))</f>
        <v>30.664100000000001</v>
      </c>
      <c r="G159">
        <f>MAX(IFERROR(VLOOKUP(B159,'Results_ClaudeOpus4.5Repair'!B:H,6,0),0),IFERROR(VLOOKUP(B159,'Results_GPT5.2LowRepair'!B:H,6,0),0))</f>
        <v>0.29299999999999998</v>
      </c>
      <c r="H159">
        <f>MAX(IFERROR(VLOOKUP(B159,'Results_ClaudeOpus4.5Repair'!B:H,7,0),0),IFERROR(VLOOKUP(B159,'Results_GPT5.2LowRepair'!B:H,7,0),0))</f>
        <v>30.6617</v>
      </c>
      <c r="I159">
        <f>MAX(IFERROR(VLOOKUP(B159,'Results_ClaudeOpus4.5Repair'!B:I,8,0),0),IFERROR(VLOOKUP(B159,'Results_GPT5.2LowRepair'!B:I,8,0),0))</f>
        <v>0</v>
      </c>
      <c r="J159">
        <v>1</v>
      </c>
      <c r="K159">
        <v>1</v>
      </c>
      <c r="L159">
        <f t="shared" si="21"/>
        <v>1</v>
      </c>
      <c r="M159">
        <f t="shared" si="22"/>
        <v>1</v>
      </c>
      <c r="N159">
        <f t="shared" si="17"/>
        <v>0.66666666666666663</v>
      </c>
      <c r="O159">
        <f t="shared" si="18"/>
        <v>1</v>
      </c>
      <c r="P159">
        <f t="shared" si="23"/>
        <v>158</v>
      </c>
      <c r="Q159">
        <f>VLOOKUP(C159,Locs!A:C,3,0)</f>
        <v>33</v>
      </c>
      <c r="R159">
        <f>VLOOKUP(C159,Locs!A:F,6,0)</f>
        <v>4</v>
      </c>
      <c r="S159">
        <f t="shared" si="19"/>
        <v>0</v>
      </c>
      <c r="T159" t="str">
        <f t="shared" si="20"/>
        <v/>
      </c>
      <c r="U159" t="str">
        <f>IFERROR(VLOOKUP(B159,'Results_ClaudeOpus4.5Repair'!B:E,4,0),"")</f>
        <v/>
      </c>
      <c r="V159">
        <f>IFERROR(VLOOKUP(B159,'Results_GPT5.2LowRepair'!B:E,4,0),"")</f>
        <v>-1</v>
      </c>
      <c r="W159" t="str">
        <f>IFERROR(VLOOKUP(LEFT(C159,LEN(C159)-4)&amp;"_"&amp;D159&amp;"_llm.dfy",'Results_ClaudeOpus4.5Repair'!O:P,2,0),"")</f>
        <v/>
      </c>
      <c r="X159">
        <f>IFERROR(VLOOKUP(LEFT(C159,LEN(C159)-4)&amp;"_"&amp;D159&amp;"_llm.dfy",'Results_GPT5.2LowRepair'!O:P,2,0),"")</f>
        <v>158</v>
      </c>
    </row>
    <row r="160" spans="1:24" x14ac:dyDescent="0.45">
      <c r="A160">
        <v>187</v>
      </c>
      <c r="B160" t="str">
        <f t="shared" si="16"/>
        <v>task_id_230.dfy-1</v>
      </c>
      <c r="C160" t="s">
        <v>21</v>
      </c>
      <c r="D160">
        <v>1</v>
      </c>
      <c r="E160">
        <f>MAX(IFERROR(VLOOKUP(B160,'Results_ClaudeOpus4.5Repair'!B:E,4,0),0),IFERROR(VLOOKUP(B160,'Results_GPT5.2LowRepair'!B:E,4,0),0))</f>
        <v>1</v>
      </c>
      <c r="F160">
        <f>MAX(IFERROR(VLOOKUP(B160,'Results_ClaudeOpus4.5Repair'!B:H,5,0),0),IFERROR(VLOOKUP(B160,'Results_GPT5.2LowRepair'!B:H,5,0),0))</f>
        <v>12.9932</v>
      </c>
      <c r="G160">
        <f>MAX(IFERROR(VLOOKUP(B160,'Results_ClaudeOpus4.5Repair'!B:H,6,0),0),IFERROR(VLOOKUP(B160,'Results_GPT5.2LowRepair'!B:H,6,0),0))</f>
        <v>1.7698</v>
      </c>
      <c r="H160">
        <f>MAX(IFERROR(VLOOKUP(B160,'Results_ClaudeOpus4.5Repair'!B:H,7,0),0),IFERROR(VLOOKUP(B160,'Results_GPT5.2LowRepair'!B:H,7,0),0))</f>
        <v>12.9672</v>
      </c>
      <c r="I160">
        <f>MAX(IFERROR(VLOOKUP(B160,'Results_ClaudeOpus4.5Repair'!B:I,8,0),0),IFERROR(VLOOKUP(B160,'Results_GPT5.2LowRepair'!B:I,8,0),0))</f>
        <v>1</v>
      </c>
      <c r="J160">
        <v>1</v>
      </c>
      <c r="K160">
        <v>1</v>
      </c>
      <c r="L160">
        <f t="shared" si="21"/>
        <v>2</v>
      </c>
      <c r="M160">
        <f t="shared" si="22"/>
        <v>1</v>
      </c>
      <c r="N160">
        <f t="shared" si="17"/>
        <v>1</v>
      </c>
      <c r="O160">
        <f t="shared" si="18"/>
        <v>1</v>
      </c>
      <c r="P160">
        <f t="shared" si="23"/>
        <v>25</v>
      </c>
      <c r="Q160">
        <f>VLOOKUP(C160,Locs!A:C,3,0)</f>
        <v>26</v>
      </c>
      <c r="R160">
        <f>VLOOKUP(C160,Locs!A:F,6,0)</f>
        <v>0</v>
      </c>
      <c r="S160">
        <f t="shared" si="19"/>
        <v>1</v>
      </c>
      <c r="T160" t="str">
        <f t="shared" si="20"/>
        <v>Claude</v>
      </c>
      <c r="U160">
        <f>IFERROR(VLOOKUP(B160,'Results_ClaudeOpus4.5Repair'!B:E,4,0),"")</f>
        <v>1</v>
      </c>
      <c r="V160">
        <f>IFERROR(VLOOKUP(B160,'Results_GPT5.2LowRepair'!B:E,4,0),"")</f>
        <v>0</v>
      </c>
      <c r="W160">
        <f>IFERROR(VLOOKUP(LEFT(C160,LEN(C160)-4)&amp;"_"&amp;D160&amp;"_llm.dfy",'Results_ClaudeOpus4.5Repair'!O:P,2,0),"")</f>
        <v>25</v>
      </c>
      <c r="X160">
        <f>IFERROR(VLOOKUP(LEFT(C160,LEN(C160)-4)&amp;"_"&amp;D160&amp;"_llm.dfy",'Results_GPT5.2LowRepair'!O:P,2,0),"")</f>
        <v>32</v>
      </c>
    </row>
    <row r="161" spans="1:24" x14ac:dyDescent="0.45">
      <c r="A161">
        <v>188</v>
      </c>
      <c r="B161" t="str">
        <f t="shared" si="16"/>
        <v>task_id_230.dfy-2</v>
      </c>
      <c r="C161" t="s">
        <v>21</v>
      </c>
      <c r="D161">
        <v>2</v>
      </c>
      <c r="E161">
        <f>MAX(IFERROR(VLOOKUP(B161,'Results_ClaudeOpus4.5Repair'!B:E,4,0),0),IFERROR(VLOOKUP(B161,'Results_GPT5.2LowRepair'!B:E,4,0),0))</f>
        <v>0</v>
      </c>
      <c r="F161">
        <f>MAX(IFERROR(VLOOKUP(B161,'Results_ClaudeOpus4.5Repair'!B:H,5,0),0),IFERROR(VLOOKUP(B161,'Results_GPT5.2LowRepair'!B:H,5,0),0))</f>
        <v>41.639600000000002</v>
      </c>
      <c r="G161">
        <f>MAX(IFERROR(VLOOKUP(B161,'Results_ClaudeOpus4.5Repair'!B:H,6,0),0),IFERROR(VLOOKUP(B161,'Results_GPT5.2LowRepair'!B:H,6,0),0))</f>
        <v>0.2681</v>
      </c>
      <c r="H161">
        <f>MAX(IFERROR(VLOOKUP(B161,'Results_ClaudeOpus4.5Repair'!B:H,7,0),0),IFERROR(VLOOKUP(B161,'Results_GPT5.2LowRepair'!B:H,7,0),0))</f>
        <v>41.637799999999999</v>
      </c>
      <c r="I161">
        <f>MAX(IFERROR(VLOOKUP(B161,'Results_ClaudeOpus4.5Repair'!B:I,8,0),0),IFERROR(VLOOKUP(B161,'Results_GPT5.2LowRepair'!B:I,8,0),0))</f>
        <v>0</v>
      </c>
      <c r="J161">
        <v>1</v>
      </c>
      <c r="K161">
        <v>1</v>
      </c>
      <c r="L161">
        <f t="shared" si="21"/>
        <v>2</v>
      </c>
      <c r="M161">
        <f t="shared" si="22"/>
        <v>1</v>
      </c>
      <c r="N161">
        <f t="shared" si="17"/>
        <v>1</v>
      </c>
      <c r="O161">
        <f t="shared" si="18"/>
        <v>1</v>
      </c>
      <c r="P161">
        <f t="shared" si="23"/>
        <v>78</v>
      </c>
      <c r="Q161">
        <f>VLOOKUP(C161,Locs!A:C,3,0)</f>
        <v>26</v>
      </c>
      <c r="R161">
        <f>VLOOKUP(C161,Locs!A:F,6,0)</f>
        <v>0</v>
      </c>
      <c r="S161">
        <f t="shared" si="19"/>
        <v>0</v>
      </c>
      <c r="T161" t="str">
        <f t="shared" si="20"/>
        <v/>
      </c>
      <c r="U161" t="str">
        <f>IFERROR(VLOOKUP(B161,'Results_ClaudeOpus4.5Repair'!B:E,4,0),"")</f>
        <v/>
      </c>
      <c r="V161">
        <f>IFERROR(VLOOKUP(B161,'Results_GPT5.2LowRepair'!B:E,4,0),"")</f>
        <v>-1</v>
      </c>
      <c r="W161" t="str">
        <f>IFERROR(VLOOKUP(LEFT(C161,LEN(C161)-4)&amp;"_"&amp;D161&amp;"_llm.dfy",'Results_ClaudeOpus4.5Repair'!O:P,2,0),"")</f>
        <v/>
      </c>
      <c r="X161">
        <f>IFERROR(VLOOKUP(LEFT(C161,LEN(C161)-4)&amp;"_"&amp;D161&amp;"_llm.dfy",'Results_GPT5.2LowRepair'!O:P,2,0),"")</f>
        <v>78</v>
      </c>
    </row>
    <row r="162" spans="1:24" x14ac:dyDescent="0.45">
      <c r="A162">
        <v>189</v>
      </c>
      <c r="B162" t="str">
        <f t="shared" si="16"/>
        <v>task_id_230.dfy-3</v>
      </c>
      <c r="C162" t="s">
        <v>21</v>
      </c>
      <c r="D162">
        <v>3</v>
      </c>
      <c r="E162">
        <f>MAX(IFERROR(VLOOKUP(B162,'Results_ClaudeOpus4.5Repair'!B:E,4,0),0),IFERROR(VLOOKUP(B162,'Results_GPT5.2LowRepair'!B:E,4,0),0))</f>
        <v>1</v>
      </c>
      <c r="F162">
        <f>MAX(IFERROR(VLOOKUP(B162,'Results_ClaudeOpus4.5Repair'!B:H,5,0),0),IFERROR(VLOOKUP(B162,'Results_GPT5.2LowRepair'!B:H,5,0),0))</f>
        <v>19.445799999999998</v>
      </c>
      <c r="G162">
        <f>MAX(IFERROR(VLOOKUP(B162,'Results_ClaudeOpus4.5Repair'!B:H,6,0),0),IFERROR(VLOOKUP(B162,'Results_GPT5.2LowRepair'!B:H,6,0),0))</f>
        <v>1.7662</v>
      </c>
      <c r="H162">
        <f>MAX(IFERROR(VLOOKUP(B162,'Results_ClaudeOpus4.5Repair'!B:H,7,0),0),IFERROR(VLOOKUP(B162,'Results_GPT5.2LowRepair'!B:H,7,0),0))</f>
        <v>19.440100000000001</v>
      </c>
      <c r="I162">
        <f>MAX(IFERROR(VLOOKUP(B162,'Results_ClaudeOpus4.5Repair'!B:I,8,0),0),IFERROR(VLOOKUP(B162,'Results_GPT5.2LowRepair'!B:I,8,0),0))</f>
        <v>1</v>
      </c>
      <c r="J162">
        <v>1</v>
      </c>
      <c r="K162">
        <v>1</v>
      </c>
      <c r="L162">
        <f t="shared" si="21"/>
        <v>2</v>
      </c>
      <c r="M162">
        <f t="shared" si="22"/>
        <v>1</v>
      </c>
      <c r="N162">
        <f t="shared" si="17"/>
        <v>1</v>
      </c>
      <c r="O162">
        <f t="shared" si="18"/>
        <v>1</v>
      </c>
      <c r="P162">
        <f t="shared" si="23"/>
        <v>86</v>
      </c>
      <c r="Q162">
        <f>VLOOKUP(C162,Locs!A:C,3,0)</f>
        <v>26</v>
      </c>
      <c r="R162">
        <f>VLOOKUP(C162,Locs!A:F,6,0)</f>
        <v>0</v>
      </c>
      <c r="S162">
        <f t="shared" si="19"/>
        <v>0</v>
      </c>
      <c r="T162" t="str">
        <f t="shared" si="20"/>
        <v/>
      </c>
      <c r="U162" t="str">
        <f>IFERROR(VLOOKUP(B162,'Results_ClaudeOpus4.5Repair'!B:E,4,0),"")</f>
        <v/>
      </c>
      <c r="V162">
        <f>IFERROR(VLOOKUP(B162,'Results_GPT5.2LowRepair'!B:E,4,0),"")</f>
        <v>1</v>
      </c>
      <c r="W162" t="str">
        <f>IFERROR(VLOOKUP(LEFT(C162,LEN(C162)-4)&amp;"_"&amp;D162&amp;"_llm.dfy",'Results_ClaudeOpus4.5Repair'!O:P,2,0),"")</f>
        <v/>
      </c>
      <c r="X162">
        <f>IFERROR(VLOOKUP(LEFT(C162,LEN(C162)-4)&amp;"_"&amp;D162&amp;"_llm.dfy",'Results_GPT5.2LowRepair'!O:P,2,0),"")</f>
        <v>86</v>
      </c>
    </row>
    <row r="163" spans="1:24" x14ac:dyDescent="0.45">
      <c r="A163">
        <v>190</v>
      </c>
      <c r="B163" t="str">
        <f t="shared" si="16"/>
        <v>task_id_249.dfy-1</v>
      </c>
      <c r="C163" t="s">
        <v>22</v>
      </c>
      <c r="D163">
        <v>1</v>
      </c>
      <c r="E163">
        <f>MAX(IFERROR(VLOOKUP(B163,'Results_ClaudeOpus4.5Repair'!B:E,4,0),0),IFERROR(VLOOKUP(B163,'Results_GPT5.2LowRepair'!B:E,4,0),0))</f>
        <v>0</v>
      </c>
      <c r="F163">
        <f>MAX(IFERROR(VLOOKUP(B163,'Results_ClaudeOpus4.5Repair'!B:H,5,0),0),IFERROR(VLOOKUP(B163,'Results_GPT5.2LowRepair'!B:H,5,0),0))</f>
        <v>18.310600000000001</v>
      </c>
      <c r="G163">
        <f>MAX(IFERROR(VLOOKUP(B163,'Results_ClaudeOpus4.5Repair'!B:H,6,0),0),IFERROR(VLOOKUP(B163,'Results_GPT5.2LowRepair'!B:H,6,0),0))</f>
        <v>0.91059999999999997</v>
      </c>
      <c r="H163">
        <f>MAX(IFERROR(VLOOKUP(B163,'Results_ClaudeOpus4.5Repair'!B:H,7,0),0),IFERROR(VLOOKUP(B163,'Results_GPT5.2LowRepair'!B:H,7,0),0))</f>
        <v>18.294499999999999</v>
      </c>
      <c r="I163">
        <f>MAX(IFERROR(VLOOKUP(B163,'Results_ClaudeOpus4.5Repair'!B:I,8,0),0),IFERROR(VLOOKUP(B163,'Results_GPT5.2LowRepair'!B:I,8,0),0))</f>
        <v>0</v>
      </c>
      <c r="J163">
        <v>1</v>
      </c>
      <c r="K163">
        <v>1</v>
      </c>
      <c r="L163">
        <f t="shared" si="21"/>
        <v>1</v>
      </c>
      <c r="M163">
        <f t="shared" si="22"/>
        <v>3</v>
      </c>
      <c r="N163">
        <f t="shared" si="17"/>
        <v>0.66666666666666663</v>
      </c>
      <c r="O163">
        <f t="shared" si="18"/>
        <v>1</v>
      </c>
      <c r="P163">
        <f t="shared" si="23"/>
        <v>33</v>
      </c>
      <c r="Q163">
        <f>VLOOKUP(C163,Locs!A:C,3,0)</f>
        <v>37</v>
      </c>
      <c r="R163">
        <f>VLOOKUP(C163,Locs!A:F,6,0)</f>
        <v>8</v>
      </c>
      <c r="S163">
        <f t="shared" si="19"/>
        <v>0</v>
      </c>
      <c r="T163" t="str">
        <f t="shared" si="20"/>
        <v/>
      </c>
      <c r="U163">
        <f>IFERROR(VLOOKUP(B163,'Results_ClaudeOpus4.5Repair'!B:E,4,0),"")</f>
        <v>0</v>
      </c>
      <c r="V163">
        <f>IFERROR(VLOOKUP(B163,'Results_GPT5.2LowRepair'!B:E,4,0),"")</f>
        <v>-1</v>
      </c>
      <c r="W163">
        <f>IFERROR(VLOOKUP(LEFT(C163,LEN(C163)-4)&amp;"_"&amp;D163&amp;"_llm.dfy",'Results_ClaudeOpus4.5Repair'!O:P,2,0),"")</f>
        <v>29</v>
      </c>
      <c r="X163">
        <f>IFERROR(VLOOKUP(LEFT(C163,LEN(C163)-4)&amp;"_"&amp;D163&amp;"_llm.dfy",'Results_GPT5.2LowRepair'!O:P,2,0),"")</f>
        <v>33</v>
      </c>
    </row>
    <row r="164" spans="1:24" x14ac:dyDescent="0.45">
      <c r="A164">
        <v>191</v>
      </c>
      <c r="B164" t="str">
        <f t="shared" si="16"/>
        <v>task_id_249.dfy-2</v>
      </c>
      <c r="C164" t="s">
        <v>22</v>
      </c>
      <c r="D164">
        <v>2</v>
      </c>
      <c r="E164">
        <f>MAX(IFERROR(VLOOKUP(B164,'Results_ClaudeOpus4.5Repair'!B:E,4,0),0),IFERROR(VLOOKUP(B164,'Results_GPT5.2LowRepair'!B:E,4,0),0))</f>
        <v>0</v>
      </c>
      <c r="F164">
        <f>MAX(IFERROR(VLOOKUP(B164,'Results_ClaudeOpus4.5Repair'!B:H,5,0),0),IFERROR(VLOOKUP(B164,'Results_GPT5.2LowRepair'!B:H,5,0),0))</f>
        <v>40.006799999999998</v>
      </c>
      <c r="G164">
        <f>MAX(IFERROR(VLOOKUP(B164,'Results_ClaudeOpus4.5Repair'!B:H,6,0),0),IFERROR(VLOOKUP(B164,'Results_GPT5.2LowRepair'!B:H,6,0),0))</f>
        <v>2.0293000000000001</v>
      </c>
      <c r="H164">
        <f>MAX(IFERROR(VLOOKUP(B164,'Results_ClaudeOpus4.5Repair'!B:H,7,0),0),IFERROR(VLOOKUP(B164,'Results_GPT5.2LowRepair'!B:H,7,0),0))</f>
        <v>39.950499999999998</v>
      </c>
      <c r="I164">
        <f>MAX(IFERROR(VLOOKUP(B164,'Results_ClaudeOpus4.5Repair'!B:I,8,0),0),IFERROR(VLOOKUP(B164,'Results_GPT5.2LowRepair'!B:I,8,0),0))</f>
        <v>0</v>
      </c>
      <c r="J164">
        <v>1</v>
      </c>
      <c r="K164">
        <v>1</v>
      </c>
      <c r="L164">
        <f t="shared" si="21"/>
        <v>1</v>
      </c>
      <c r="M164">
        <f t="shared" si="22"/>
        <v>3</v>
      </c>
      <c r="N164">
        <f t="shared" si="17"/>
        <v>0.66666666666666663</v>
      </c>
      <c r="O164">
        <f t="shared" si="18"/>
        <v>1</v>
      </c>
      <c r="P164">
        <f t="shared" si="23"/>
        <v>48</v>
      </c>
      <c r="Q164">
        <f>VLOOKUP(C164,Locs!A:C,3,0)</f>
        <v>37</v>
      </c>
      <c r="R164">
        <f>VLOOKUP(C164,Locs!A:F,6,0)</f>
        <v>8</v>
      </c>
      <c r="S164">
        <f t="shared" si="19"/>
        <v>0</v>
      </c>
      <c r="T164" t="str">
        <f t="shared" si="20"/>
        <v/>
      </c>
      <c r="U164">
        <f>IFERROR(VLOOKUP(B164,'Results_ClaudeOpus4.5Repair'!B:E,4,0),"")</f>
        <v>0</v>
      </c>
      <c r="V164">
        <f>IFERROR(VLOOKUP(B164,'Results_GPT5.2LowRepair'!B:E,4,0),"")</f>
        <v>-1</v>
      </c>
      <c r="W164">
        <f>IFERROR(VLOOKUP(LEFT(C164,LEN(C164)-4)&amp;"_"&amp;D164&amp;"_llm.dfy",'Results_ClaudeOpus4.5Repair'!O:P,2,0),"")</f>
        <v>47</v>
      </c>
      <c r="X164">
        <f>IFERROR(VLOOKUP(LEFT(C164,LEN(C164)-4)&amp;"_"&amp;D164&amp;"_llm.dfy",'Results_GPT5.2LowRepair'!O:P,2,0),"")</f>
        <v>48</v>
      </c>
    </row>
    <row r="165" spans="1:24" x14ac:dyDescent="0.45">
      <c r="A165">
        <v>192</v>
      </c>
      <c r="B165" t="str">
        <f t="shared" si="16"/>
        <v>task_id_249.dfy-3</v>
      </c>
      <c r="C165" t="s">
        <v>22</v>
      </c>
      <c r="D165">
        <v>3</v>
      </c>
      <c r="E165">
        <f>MAX(IFERROR(VLOOKUP(B165,'Results_ClaudeOpus4.5Repair'!B:E,4,0),0),IFERROR(VLOOKUP(B165,'Results_GPT5.2LowRepair'!B:E,4,0),0))</f>
        <v>1</v>
      </c>
      <c r="F165">
        <f>MAX(IFERROR(VLOOKUP(B165,'Results_ClaudeOpus4.5Repair'!B:H,5,0),0),IFERROR(VLOOKUP(B165,'Results_GPT5.2LowRepair'!B:H,5,0),0))</f>
        <v>38.1873</v>
      </c>
      <c r="G165">
        <f>MAX(IFERROR(VLOOKUP(B165,'Results_ClaudeOpus4.5Repair'!B:H,6,0),0),IFERROR(VLOOKUP(B165,'Results_GPT5.2LowRepair'!B:H,6,0),0))</f>
        <v>2.3140000000000001</v>
      </c>
      <c r="H165">
        <f>MAX(IFERROR(VLOOKUP(B165,'Results_ClaudeOpus4.5Repair'!B:H,7,0),0),IFERROR(VLOOKUP(B165,'Results_GPT5.2LowRepair'!B:H,7,0),0))</f>
        <v>38.179699999999997</v>
      </c>
      <c r="I165">
        <f>MAX(IFERROR(VLOOKUP(B165,'Results_ClaudeOpus4.5Repair'!B:I,8,0),0),IFERROR(VLOOKUP(B165,'Results_GPT5.2LowRepair'!B:I,8,0),0))</f>
        <v>1</v>
      </c>
      <c r="J165">
        <v>1</v>
      </c>
      <c r="K165">
        <v>1</v>
      </c>
      <c r="L165">
        <f t="shared" si="21"/>
        <v>1</v>
      </c>
      <c r="M165">
        <f t="shared" si="22"/>
        <v>3</v>
      </c>
      <c r="N165">
        <f t="shared" si="17"/>
        <v>0.66666666666666663</v>
      </c>
      <c r="O165">
        <f t="shared" si="18"/>
        <v>1</v>
      </c>
      <c r="P165">
        <f t="shared" si="23"/>
        <v>56</v>
      </c>
      <c r="Q165">
        <f>VLOOKUP(C165,Locs!A:C,3,0)</f>
        <v>37</v>
      </c>
      <c r="R165">
        <f>VLOOKUP(C165,Locs!A:F,6,0)</f>
        <v>8</v>
      </c>
      <c r="S165">
        <f t="shared" si="19"/>
        <v>1</v>
      </c>
      <c r="T165" t="str">
        <f t="shared" si="20"/>
        <v>Claude</v>
      </c>
      <c r="U165">
        <f>IFERROR(VLOOKUP(B165,'Results_ClaudeOpus4.5Repair'!B:E,4,0),"")</f>
        <v>1</v>
      </c>
      <c r="V165">
        <f>IFERROR(VLOOKUP(B165,'Results_GPT5.2LowRepair'!B:E,4,0),"")</f>
        <v>-1</v>
      </c>
      <c r="W165">
        <f>IFERROR(VLOOKUP(LEFT(C165,LEN(C165)-4)&amp;"_"&amp;D165&amp;"_llm.dfy",'Results_ClaudeOpus4.5Repair'!O:P,2,0),"")</f>
        <v>56</v>
      </c>
      <c r="X165">
        <f>IFERROR(VLOOKUP(LEFT(C165,LEN(C165)-4)&amp;"_"&amp;D165&amp;"_llm.dfy",'Results_GPT5.2LowRepair'!O:P,2,0),"")</f>
        <v>93</v>
      </c>
    </row>
    <row r="166" spans="1:24" x14ac:dyDescent="0.45">
      <c r="A166">
        <v>193</v>
      </c>
      <c r="B166" t="str">
        <f t="shared" ref="B166:B229" si="24">C166&amp;"-"&amp;D166</f>
        <v>task_id_249.dfy-4</v>
      </c>
      <c r="C166" t="s">
        <v>22</v>
      </c>
      <c r="D166">
        <v>4</v>
      </c>
      <c r="E166">
        <f>MAX(IFERROR(VLOOKUP(B166,'Results_ClaudeOpus4.5Repair'!B:E,4,0),0),IFERROR(VLOOKUP(B166,'Results_GPT5.2LowRepair'!B:E,4,0),0))</f>
        <v>0</v>
      </c>
      <c r="F166">
        <f>MAX(IFERROR(VLOOKUP(B166,'Results_ClaudeOpus4.5Repair'!B:H,5,0),0),IFERROR(VLOOKUP(B166,'Results_GPT5.2LowRepair'!B:H,5,0),0))</f>
        <v>29.7226</v>
      </c>
      <c r="G166">
        <f>MAX(IFERROR(VLOOKUP(B166,'Results_ClaudeOpus4.5Repair'!B:H,6,0),0),IFERROR(VLOOKUP(B166,'Results_GPT5.2LowRepair'!B:H,6,0),0))</f>
        <v>0.25219999999999998</v>
      </c>
      <c r="H166">
        <f>MAX(IFERROR(VLOOKUP(B166,'Results_ClaudeOpus4.5Repair'!B:H,7,0),0),IFERROR(VLOOKUP(B166,'Results_GPT5.2LowRepair'!B:H,7,0),0))</f>
        <v>29.720500000000001</v>
      </c>
      <c r="I166">
        <f>MAX(IFERROR(VLOOKUP(B166,'Results_ClaudeOpus4.5Repair'!B:I,8,0),0),IFERROR(VLOOKUP(B166,'Results_GPT5.2LowRepair'!B:I,8,0),0))</f>
        <v>0</v>
      </c>
      <c r="J166">
        <v>1</v>
      </c>
      <c r="K166">
        <v>1</v>
      </c>
      <c r="L166">
        <f t="shared" si="21"/>
        <v>1</v>
      </c>
      <c r="M166">
        <f t="shared" si="22"/>
        <v>3</v>
      </c>
      <c r="N166">
        <f t="shared" si="17"/>
        <v>0.66666666666666663</v>
      </c>
      <c r="O166">
        <f t="shared" si="18"/>
        <v>1</v>
      </c>
      <c r="P166">
        <f t="shared" si="23"/>
        <v>80</v>
      </c>
      <c r="Q166">
        <f>VLOOKUP(C166,Locs!A:C,3,0)</f>
        <v>37</v>
      </c>
      <c r="R166">
        <f>VLOOKUP(C166,Locs!A:F,6,0)</f>
        <v>8</v>
      </c>
      <c r="S166">
        <f t="shared" si="19"/>
        <v>0</v>
      </c>
      <c r="T166" t="str">
        <f t="shared" si="20"/>
        <v/>
      </c>
      <c r="U166" t="str">
        <f>IFERROR(VLOOKUP(B166,'Results_ClaudeOpus4.5Repair'!B:E,4,0),"")</f>
        <v/>
      </c>
      <c r="V166">
        <f>IFERROR(VLOOKUP(B166,'Results_GPT5.2LowRepair'!B:E,4,0),"")</f>
        <v>-1</v>
      </c>
      <c r="W166" t="str">
        <f>IFERROR(VLOOKUP(LEFT(C166,LEN(C166)-4)&amp;"_"&amp;D166&amp;"_llm.dfy",'Results_ClaudeOpus4.5Repair'!O:P,2,0),"")</f>
        <v/>
      </c>
      <c r="X166">
        <f>IFERROR(VLOOKUP(LEFT(C166,LEN(C166)-4)&amp;"_"&amp;D166&amp;"_llm.dfy",'Results_GPT5.2LowRepair'!O:P,2,0),"")</f>
        <v>80</v>
      </c>
    </row>
    <row r="167" spans="1:24" x14ac:dyDescent="0.45">
      <c r="A167">
        <v>194</v>
      </c>
      <c r="B167" t="str">
        <f t="shared" si="24"/>
        <v>task_id_249.dfy-5</v>
      </c>
      <c r="C167" t="s">
        <v>22</v>
      </c>
      <c r="D167">
        <v>5</v>
      </c>
      <c r="E167">
        <f>MAX(IFERROR(VLOOKUP(B167,'Results_ClaudeOpus4.5Repair'!B:E,4,0),0),IFERROR(VLOOKUP(B167,'Results_GPT5.2LowRepair'!B:E,4,0),0))</f>
        <v>0</v>
      </c>
      <c r="F167">
        <f>MAX(IFERROR(VLOOKUP(B167,'Results_ClaudeOpus4.5Repair'!B:H,5,0),0),IFERROR(VLOOKUP(B167,'Results_GPT5.2LowRepair'!B:H,5,0),0))</f>
        <v>23.751000000000001</v>
      </c>
      <c r="G167">
        <f>MAX(IFERROR(VLOOKUP(B167,'Results_ClaudeOpus4.5Repair'!B:H,6,0),0),IFERROR(VLOOKUP(B167,'Results_GPT5.2LowRepair'!B:H,6,0),0))</f>
        <v>3.5053999999999998</v>
      </c>
      <c r="H167">
        <f>MAX(IFERROR(VLOOKUP(B167,'Results_ClaudeOpus4.5Repair'!B:H,7,0),0),IFERROR(VLOOKUP(B167,'Results_GPT5.2LowRepair'!B:H,7,0),0))</f>
        <v>23.749700000000001</v>
      </c>
      <c r="I167">
        <f>MAX(IFERROR(VLOOKUP(B167,'Results_ClaudeOpus4.5Repair'!B:I,8,0),0),IFERROR(VLOOKUP(B167,'Results_GPT5.2LowRepair'!B:I,8,0),0))</f>
        <v>0</v>
      </c>
      <c r="J167">
        <v>0</v>
      </c>
      <c r="K167">
        <v>0</v>
      </c>
      <c r="L167">
        <f t="shared" si="21"/>
        <v>1</v>
      </c>
      <c r="M167">
        <f t="shared" si="22"/>
        <v>3</v>
      </c>
      <c r="N167">
        <f t="shared" si="17"/>
        <v>0.66666666666666663</v>
      </c>
      <c r="O167">
        <f t="shared" si="18"/>
        <v>1</v>
      </c>
      <c r="P167">
        <f t="shared" si="23"/>
        <v>83</v>
      </c>
      <c r="Q167">
        <f>VLOOKUP(C167,Locs!A:C,3,0)</f>
        <v>37</v>
      </c>
      <c r="R167">
        <f>VLOOKUP(C167,Locs!A:F,6,0)</f>
        <v>8</v>
      </c>
      <c r="S167">
        <f t="shared" si="19"/>
        <v>0</v>
      </c>
      <c r="T167" t="str">
        <f t="shared" si="20"/>
        <v/>
      </c>
      <c r="U167" t="str">
        <f>IFERROR(VLOOKUP(B167,'Results_ClaudeOpus4.5Repair'!B:E,4,0),"")</f>
        <v/>
      </c>
      <c r="V167">
        <f>IFERROR(VLOOKUP(B167,'Results_GPT5.2LowRepair'!B:E,4,0),"")</f>
        <v>-1</v>
      </c>
      <c r="W167" t="str">
        <f>IFERROR(VLOOKUP(LEFT(C167,LEN(C167)-4)&amp;"_"&amp;D167&amp;"_llm.dfy",'Results_ClaudeOpus4.5Repair'!O:P,2,0),"")</f>
        <v/>
      </c>
      <c r="X167">
        <f>IFERROR(VLOOKUP(LEFT(C167,LEN(C167)-4)&amp;"_"&amp;D167&amp;"_llm.dfy",'Results_GPT5.2LowRepair'!O:P,2,0),"")</f>
        <v>83</v>
      </c>
    </row>
    <row r="168" spans="1:24" x14ac:dyDescent="0.45">
      <c r="A168">
        <v>195</v>
      </c>
      <c r="B168" t="str">
        <f t="shared" si="24"/>
        <v>task_id_249.dfy-6</v>
      </c>
      <c r="C168" t="s">
        <v>22</v>
      </c>
      <c r="D168">
        <v>6</v>
      </c>
      <c r="E168">
        <f>MAX(IFERROR(VLOOKUP(B168,'Results_ClaudeOpus4.5Repair'!B:E,4,0),0),IFERROR(VLOOKUP(B168,'Results_GPT5.2LowRepair'!B:E,4,0),0))</f>
        <v>0</v>
      </c>
      <c r="F168">
        <f>MAX(IFERROR(VLOOKUP(B168,'Results_ClaudeOpus4.5Repair'!B:H,5,0),0),IFERROR(VLOOKUP(B168,'Results_GPT5.2LowRepair'!B:H,5,0),0))</f>
        <v>29.427600000000002</v>
      </c>
      <c r="G168">
        <f>MAX(IFERROR(VLOOKUP(B168,'Results_ClaudeOpus4.5Repair'!B:H,6,0),0),IFERROR(VLOOKUP(B168,'Results_GPT5.2LowRepair'!B:H,6,0),0))</f>
        <v>0.26100000000000001</v>
      </c>
      <c r="H168">
        <f>MAX(IFERROR(VLOOKUP(B168,'Results_ClaudeOpus4.5Repair'!B:H,7,0),0),IFERROR(VLOOKUP(B168,'Results_GPT5.2LowRepair'!B:H,7,0),0))</f>
        <v>29.426300000000001</v>
      </c>
      <c r="I168">
        <f>MAX(IFERROR(VLOOKUP(B168,'Results_ClaudeOpus4.5Repair'!B:I,8,0),0),IFERROR(VLOOKUP(B168,'Results_GPT5.2LowRepair'!B:I,8,0),0))</f>
        <v>0</v>
      </c>
      <c r="J168">
        <v>0</v>
      </c>
      <c r="K168">
        <v>0</v>
      </c>
      <c r="L168">
        <f t="shared" si="21"/>
        <v>1</v>
      </c>
      <c r="M168">
        <f t="shared" si="22"/>
        <v>3</v>
      </c>
      <c r="N168">
        <f t="shared" si="17"/>
        <v>0.66666666666666663</v>
      </c>
      <c r="O168">
        <f t="shared" si="18"/>
        <v>1</v>
      </c>
      <c r="P168">
        <f t="shared" si="23"/>
        <v>85</v>
      </c>
      <c r="Q168">
        <f>VLOOKUP(C168,Locs!A:C,3,0)</f>
        <v>37</v>
      </c>
      <c r="R168">
        <f>VLOOKUP(C168,Locs!A:F,6,0)</f>
        <v>8</v>
      </c>
      <c r="S168">
        <f t="shared" si="19"/>
        <v>0</v>
      </c>
      <c r="T168" t="str">
        <f t="shared" si="20"/>
        <v/>
      </c>
      <c r="U168" t="str">
        <f>IFERROR(VLOOKUP(B168,'Results_ClaudeOpus4.5Repair'!B:E,4,0),"")</f>
        <v/>
      </c>
      <c r="V168">
        <f>IFERROR(VLOOKUP(B168,'Results_GPT5.2LowRepair'!B:E,4,0),"")</f>
        <v>-1</v>
      </c>
      <c r="W168" t="str">
        <f>IFERROR(VLOOKUP(LEFT(C168,LEN(C168)-4)&amp;"_"&amp;D168&amp;"_llm.dfy",'Results_ClaudeOpus4.5Repair'!O:P,2,0),"")</f>
        <v/>
      </c>
      <c r="X168">
        <f>IFERROR(VLOOKUP(LEFT(C168,LEN(C168)-4)&amp;"_"&amp;D168&amp;"_llm.dfy",'Results_GPT5.2LowRepair'!O:P,2,0),"")</f>
        <v>85</v>
      </c>
    </row>
    <row r="169" spans="1:24" x14ac:dyDescent="0.45">
      <c r="A169">
        <v>196</v>
      </c>
      <c r="B169" t="str">
        <f t="shared" si="24"/>
        <v>task_id_249.dfy-7</v>
      </c>
      <c r="C169" t="s">
        <v>22</v>
      </c>
      <c r="D169">
        <v>7</v>
      </c>
      <c r="E169">
        <f>MAX(IFERROR(VLOOKUP(B169,'Results_ClaudeOpus4.5Repair'!B:E,4,0),0),IFERROR(VLOOKUP(B169,'Results_GPT5.2LowRepair'!B:E,4,0),0))</f>
        <v>0</v>
      </c>
      <c r="F169">
        <f>MAX(IFERROR(VLOOKUP(B169,'Results_ClaudeOpus4.5Repair'!B:H,5,0),0),IFERROR(VLOOKUP(B169,'Results_GPT5.2LowRepair'!B:H,5,0),0))</f>
        <v>16.193899999999999</v>
      </c>
      <c r="G169">
        <f>MAX(IFERROR(VLOOKUP(B169,'Results_ClaudeOpus4.5Repair'!B:H,6,0),0),IFERROR(VLOOKUP(B169,'Results_GPT5.2LowRepair'!B:H,6,0),0))</f>
        <v>0.29459999999999997</v>
      </c>
      <c r="H169">
        <f>MAX(IFERROR(VLOOKUP(B169,'Results_ClaudeOpus4.5Repair'!B:H,7,0),0),IFERROR(VLOOKUP(B169,'Results_GPT5.2LowRepair'!B:H,7,0),0))</f>
        <v>16.191700000000001</v>
      </c>
      <c r="I169">
        <f>MAX(IFERROR(VLOOKUP(B169,'Results_ClaudeOpus4.5Repair'!B:I,8,0),0),IFERROR(VLOOKUP(B169,'Results_GPT5.2LowRepair'!B:I,8,0),0))</f>
        <v>0</v>
      </c>
      <c r="J169">
        <v>0</v>
      </c>
      <c r="K169">
        <v>0</v>
      </c>
      <c r="L169">
        <f t="shared" si="21"/>
        <v>1</v>
      </c>
      <c r="M169">
        <f t="shared" si="22"/>
        <v>3</v>
      </c>
      <c r="N169">
        <f t="shared" si="17"/>
        <v>0.66666666666666663</v>
      </c>
      <c r="O169">
        <f t="shared" si="18"/>
        <v>1</v>
      </c>
      <c r="P169">
        <f t="shared" si="23"/>
        <v>85</v>
      </c>
      <c r="Q169">
        <f>VLOOKUP(C169,Locs!A:C,3,0)</f>
        <v>37</v>
      </c>
      <c r="R169">
        <f>VLOOKUP(C169,Locs!A:F,6,0)</f>
        <v>8</v>
      </c>
      <c r="S169">
        <f t="shared" si="19"/>
        <v>0</v>
      </c>
      <c r="T169" t="str">
        <f t="shared" si="20"/>
        <v/>
      </c>
      <c r="U169" t="str">
        <f>IFERROR(VLOOKUP(B169,'Results_ClaudeOpus4.5Repair'!B:E,4,0),"")</f>
        <v/>
      </c>
      <c r="V169">
        <f>IFERROR(VLOOKUP(B169,'Results_GPT5.2LowRepair'!B:E,4,0),"")</f>
        <v>-1</v>
      </c>
      <c r="W169" t="str">
        <f>IFERROR(VLOOKUP(LEFT(C169,LEN(C169)-4)&amp;"_"&amp;D169&amp;"_llm.dfy",'Results_ClaudeOpus4.5Repair'!O:P,2,0),"")</f>
        <v/>
      </c>
      <c r="X169">
        <f>IFERROR(VLOOKUP(LEFT(C169,LEN(C169)-4)&amp;"_"&amp;D169&amp;"_llm.dfy",'Results_GPT5.2LowRepair'!O:P,2,0),"")</f>
        <v>85</v>
      </c>
    </row>
    <row r="170" spans="1:24" x14ac:dyDescent="0.45">
      <c r="A170">
        <v>197</v>
      </c>
      <c r="B170" t="str">
        <f t="shared" si="24"/>
        <v>task_id_249.dfy-8</v>
      </c>
      <c r="C170" t="s">
        <v>22</v>
      </c>
      <c r="D170">
        <v>8</v>
      </c>
      <c r="E170">
        <f>MAX(IFERROR(VLOOKUP(B170,'Results_ClaudeOpus4.5Repair'!B:E,4,0),0),IFERROR(VLOOKUP(B170,'Results_GPT5.2LowRepair'!B:E,4,0),0))</f>
        <v>0</v>
      </c>
      <c r="F170">
        <f>MAX(IFERROR(VLOOKUP(B170,'Results_ClaudeOpus4.5Repair'!B:H,5,0),0),IFERROR(VLOOKUP(B170,'Results_GPT5.2LowRepair'!B:H,5,0),0))</f>
        <v>12.745200000000001</v>
      </c>
      <c r="G170">
        <f>MAX(IFERROR(VLOOKUP(B170,'Results_ClaudeOpus4.5Repair'!B:H,6,0),0),IFERROR(VLOOKUP(B170,'Results_GPT5.2LowRepair'!B:H,6,0),0))</f>
        <v>0.28139999999999998</v>
      </c>
      <c r="H170">
        <f>MAX(IFERROR(VLOOKUP(B170,'Results_ClaudeOpus4.5Repair'!B:H,7,0),0),IFERROR(VLOOKUP(B170,'Results_GPT5.2LowRepair'!B:H,7,0),0))</f>
        <v>12.7438</v>
      </c>
      <c r="I170">
        <f>MAX(IFERROR(VLOOKUP(B170,'Results_ClaudeOpus4.5Repair'!B:I,8,0),0),IFERROR(VLOOKUP(B170,'Results_GPT5.2LowRepair'!B:I,8,0),0))</f>
        <v>0</v>
      </c>
      <c r="J170">
        <v>0</v>
      </c>
      <c r="K170">
        <v>0</v>
      </c>
      <c r="L170">
        <f t="shared" si="21"/>
        <v>1</v>
      </c>
      <c r="M170">
        <f t="shared" si="22"/>
        <v>3</v>
      </c>
      <c r="N170">
        <f t="shared" si="17"/>
        <v>0.66666666666666663</v>
      </c>
      <c r="O170">
        <f t="shared" si="18"/>
        <v>1</v>
      </c>
      <c r="P170">
        <f t="shared" si="23"/>
        <v>85</v>
      </c>
      <c r="Q170">
        <f>VLOOKUP(C170,Locs!A:C,3,0)</f>
        <v>37</v>
      </c>
      <c r="R170">
        <f>VLOOKUP(C170,Locs!A:F,6,0)</f>
        <v>8</v>
      </c>
      <c r="S170">
        <f t="shared" si="19"/>
        <v>0</v>
      </c>
      <c r="T170" t="str">
        <f t="shared" si="20"/>
        <v/>
      </c>
      <c r="U170" t="str">
        <f>IFERROR(VLOOKUP(B170,'Results_ClaudeOpus4.5Repair'!B:E,4,0),"")</f>
        <v/>
      </c>
      <c r="V170">
        <f>IFERROR(VLOOKUP(B170,'Results_GPT5.2LowRepair'!B:E,4,0),"")</f>
        <v>-1</v>
      </c>
      <c r="W170" t="str">
        <f>IFERROR(VLOOKUP(LEFT(C170,LEN(C170)-4)&amp;"_"&amp;D170&amp;"_llm.dfy",'Results_ClaudeOpus4.5Repair'!O:P,2,0),"")</f>
        <v/>
      </c>
      <c r="X170">
        <f>IFERROR(VLOOKUP(LEFT(C170,LEN(C170)-4)&amp;"_"&amp;D170&amp;"_llm.dfy",'Results_GPT5.2LowRepair'!O:P,2,0),"")</f>
        <v>85</v>
      </c>
    </row>
    <row r="171" spans="1:24" x14ac:dyDescent="0.45">
      <c r="A171">
        <v>198</v>
      </c>
      <c r="B171" t="str">
        <f t="shared" si="24"/>
        <v>task_id_249.dfy-9</v>
      </c>
      <c r="C171" t="s">
        <v>22</v>
      </c>
      <c r="D171">
        <v>9</v>
      </c>
      <c r="E171">
        <f>MAX(IFERROR(VLOOKUP(B171,'Results_ClaudeOpus4.5Repair'!B:E,4,0),0),IFERROR(VLOOKUP(B171,'Results_GPT5.2LowRepair'!B:E,4,0),0))</f>
        <v>0</v>
      </c>
      <c r="F171">
        <f>MAX(IFERROR(VLOOKUP(B171,'Results_ClaudeOpus4.5Repair'!B:H,5,0),0),IFERROR(VLOOKUP(B171,'Results_GPT5.2LowRepair'!B:H,5,0),0))</f>
        <v>21.5565</v>
      </c>
      <c r="G171">
        <f>MAX(IFERROR(VLOOKUP(B171,'Results_ClaudeOpus4.5Repair'!B:H,6,0),0),IFERROR(VLOOKUP(B171,'Results_GPT5.2LowRepair'!B:H,6,0),0))</f>
        <v>0.32</v>
      </c>
      <c r="H171">
        <f>MAX(IFERROR(VLOOKUP(B171,'Results_ClaudeOpus4.5Repair'!B:H,7,0),0),IFERROR(VLOOKUP(B171,'Results_GPT5.2LowRepair'!B:H,7,0),0))</f>
        <v>21.5548</v>
      </c>
      <c r="I171">
        <f>MAX(IFERROR(VLOOKUP(B171,'Results_ClaudeOpus4.5Repair'!B:I,8,0),0),IFERROR(VLOOKUP(B171,'Results_GPT5.2LowRepair'!B:I,8,0),0))</f>
        <v>0</v>
      </c>
      <c r="J171">
        <v>0</v>
      </c>
      <c r="K171">
        <v>0</v>
      </c>
      <c r="L171">
        <f t="shared" si="21"/>
        <v>1</v>
      </c>
      <c r="M171">
        <f t="shared" si="22"/>
        <v>3</v>
      </c>
      <c r="N171">
        <f t="shared" si="17"/>
        <v>0.66666666666666663</v>
      </c>
      <c r="O171">
        <f t="shared" si="18"/>
        <v>1</v>
      </c>
      <c r="P171">
        <f t="shared" si="23"/>
        <v>85</v>
      </c>
      <c r="Q171">
        <f>VLOOKUP(C171,Locs!A:C,3,0)</f>
        <v>37</v>
      </c>
      <c r="R171">
        <f>VLOOKUP(C171,Locs!A:F,6,0)</f>
        <v>8</v>
      </c>
      <c r="S171">
        <f t="shared" si="19"/>
        <v>0</v>
      </c>
      <c r="T171" t="str">
        <f t="shared" si="20"/>
        <v/>
      </c>
      <c r="U171" t="str">
        <f>IFERROR(VLOOKUP(B171,'Results_ClaudeOpus4.5Repair'!B:E,4,0),"")</f>
        <v/>
      </c>
      <c r="V171">
        <f>IFERROR(VLOOKUP(B171,'Results_GPT5.2LowRepair'!B:E,4,0),"")</f>
        <v>-1</v>
      </c>
      <c r="W171" t="str">
        <f>IFERROR(VLOOKUP(LEFT(C171,LEN(C171)-4)&amp;"_"&amp;D171&amp;"_llm.dfy",'Results_ClaudeOpus4.5Repair'!O:P,2,0),"")</f>
        <v/>
      </c>
      <c r="X171">
        <f>IFERROR(VLOOKUP(LEFT(C171,LEN(C171)-4)&amp;"_"&amp;D171&amp;"_llm.dfy",'Results_GPT5.2LowRepair'!O:P,2,0),"")</f>
        <v>85</v>
      </c>
    </row>
    <row r="172" spans="1:24" x14ac:dyDescent="0.45">
      <c r="A172">
        <v>199</v>
      </c>
      <c r="B172" t="str">
        <f t="shared" si="24"/>
        <v>task_id_249.dfy-10</v>
      </c>
      <c r="C172" t="s">
        <v>22</v>
      </c>
      <c r="D172">
        <v>10</v>
      </c>
      <c r="E172">
        <f>MAX(IFERROR(VLOOKUP(B172,'Results_ClaudeOpus4.5Repair'!B:E,4,0),0),IFERROR(VLOOKUP(B172,'Results_GPT5.2LowRepair'!B:E,4,0),0))</f>
        <v>0</v>
      </c>
      <c r="F172">
        <f>MAX(IFERROR(VLOOKUP(B172,'Results_ClaudeOpus4.5Repair'!B:H,5,0),0),IFERROR(VLOOKUP(B172,'Results_GPT5.2LowRepair'!B:H,5,0),0))</f>
        <v>16.010000000000002</v>
      </c>
      <c r="G172">
        <f>MAX(IFERROR(VLOOKUP(B172,'Results_ClaudeOpus4.5Repair'!B:H,6,0),0),IFERROR(VLOOKUP(B172,'Results_GPT5.2LowRepair'!B:H,6,0),0))</f>
        <v>0.27029999999999998</v>
      </c>
      <c r="H172">
        <f>MAX(IFERROR(VLOOKUP(B172,'Results_ClaudeOpus4.5Repair'!B:H,7,0),0),IFERROR(VLOOKUP(B172,'Results_GPT5.2LowRepair'!B:H,7,0),0))</f>
        <v>16.008400000000002</v>
      </c>
      <c r="I172">
        <f>MAX(IFERROR(VLOOKUP(B172,'Results_ClaudeOpus4.5Repair'!B:I,8,0),0),IFERROR(VLOOKUP(B172,'Results_GPT5.2LowRepair'!B:I,8,0),0))</f>
        <v>0</v>
      </c>
      <c r="J172">
        <v>0</v>
      </c>
      <c r="K172">
        <v>0</v>
      </c>
      <c r="L172">
        <f t="shared" si="21"/>
        <v>1</v>
      </c>
      <c r="M172">
        <f t="shared" si="22"/>
        <v>3</v>
      </c>
      <c r="N172">
        <f t="shared" si="17"/>
        <v>0.66666666666666663</v>
      </c>
      <c r="O172">
        <f t="shared" si="18"/>
        <v>1</v>
      </c>
      <c r="P172">
        <f t="shared" si="23"/>
        <v>85</v>
      </c>
      <c r="Q172">
        <f>VLOOKUP(C172,Locs!A:C,3,0)</f>
        <v>37</v>
      </c>
      <c r="R172">
        <f>VLOOKUP(C172,Locs!A:F,6,0)</f>
        <v>8</v>
      </c>
      <c r="S172">
        <f t="shared" si="19"/>
        <v>0</v>
      </c>
      <c r="T172" t="str">
        <f t="shared" si="20"/>
        <v/>
      </c>
      <c r="U172" t="str">
        <f>IFERROR(VLOOKUP(B172,'Results_ClaudeOpus4.5Repair'!B:E,4,0),"")</f>
        <v/>
      </c>
      <c r="V172">
        <f>IFERROR(VLOOKUP(B172,'Results_GPT5.2LowRepair'!B:E,4,0),"")</f>
        <v>-1</v>
      </c>
      <c r="W172" t="str">
        <f>IFERROR(VLOOKUP(LEFT(C172,LEN(C172)-4)&amp;"_"&amp;D172&amp;"_llm.dfy",'Results_ClaudeOpus4.5Repair'!O:P,2,0),"")</f>
        <v/>
      </c>
      <c r="X172">
        <f>IFERROR(VLOOKUP(LEFT(C172,LEN(C172)-4)&amp;"_"&amp;D172&amp;"_llm.dfy",'Results_GPT5.2LowRepair'!O:P,2,0),"")</f>
        <v>85</v>
      </c>
    </row>
    <row r="173" spans="1:24" x14ac:dyDescent="0.45">
      <c r="A173">
        <v>200</v>
      </c>
      <c r="B173" t="str">
        <f t="shared" si="24"/>
        <v>task_id_251.dfy-1</v>
      </c>
      <c r="C173" t="s">
        <v>23</v>
      </c>
      <c r="D173">
        <v>1</v>
      </c>
      <c r="E173">
        <f>MAX(IFERROR(VLOOKUP(B173,'Results_ClaudeOpus4.5Repair'!B:E,4,0),0),IFERROR(VLOOKUP(B173,'Results_GPT5.2LowRepair'!B:E,4,0),0))</f>
        <v>1</v>
      </c>
      <c r="F173">
        <f>MAX(IFERROR(VLOOKUP(B173,'Results_ClaudeOpus4.5Repair'!B:H,5,0),0),IFERROR(VLOOKUP(B173,'Results_GPT5.2LowRepair'!B:H,5,0),0))</f>
        <v>7.9424999999999999</v>
      </c>
      <c r="G173">
        <f>MAX(IFERROR(VLOOKUP(B173,'Results_ClaudeOpus4.5Repair'!B:H,6,0),0),IFERROR(VLOOKUP(B173,'Results_GPT5.2LowRepair'!B:H,6,0),0))</f>
        <v>0.80879999999999996</v>
      </c>
      <c r="H173">
        <f>MAX(IFERROR(VLOOKUP(B173,'Results_ClaudeOpus4.5Repair'!B:H,7,0),0),IFERROR(VLOOKUP(B173,'Results_GPT5.2LowRepair'!B:H,7,0),0))</f>
        <v>7.9200999999999997</v>
      </c>
      <c r="I173">
        <f>MAX(IFERROR(VLOOKUP(B173,'Results_ClaudeOpus4.5Repair'!B:I,8,0),0),IFERROR(VLOOKUP(B173,'Results_GPT5.2LowRepair'!B:I,8,0),0))</f>
        <v>1</v>
      </c>
      <c r="J173">
        <v>0</v>
      </c>
      <c r="K173">
        <v>0</v>
      </c>
      <c r="L173">
        <f t="shared" si="21"/>
        <v>2</v>
      </c>
      <c r="M173">
        <f t="shared" si="22"/>
        <v>1</v>
      </c>
      <c r="N173">
        <f t="shared" si="17"/>
        <v>1</v>
      </c>
      <c r="O173">
        <f t="shared" si="18"/>
        <v>1</v>
      </c>
      <c r="P173">
        <f t="shared" si="23"/>
        <v>25</v>
      </c>
      <c r="Q173">
        <f>VLOOKUP(C173,Locs!A:C,3,0)</f>
        <v>20</v>
      </c>
      <c r="R173">
        <f>VLOOKUP(C173,Locs!A:F,6,0)</f>
        <v>2</v>
      </c>
      <c r="S173">
        <f t="shared" si="19"/>
        <v>1</v>
      </c>
      <c r="T173" t="str">
        <f t="shared" si="20"/>
        <v>Claude</v>
      </c>
      <c r="U173">
        <f>IFERROR(VLOOKUP(B173,'Results_ClaudeOpus4.5Repair'!B:E,4,0),"")</f>
        <v>1</v>
      </c>
      <c r="V173">
        <f>IFERROR(VLOOKUP(B173,'Results_GPT5.2LowRepair'!B:E,4,0),"")</f>
        <v>0</v>
      </c>
      <c r="W173">
        <f>IFERROR(VLOOKUP(LEFT(C173,LEN(C173)-4)&amp;"_"&amp;D173&amp;"_llm.dfy",'Results_ClaudeOpus4.5Repair'!O:P,2,0),"")</f>
        <v>25</v>
      </c>
      <c r="X173">
        <f>IFERROR(VLOOKUP(LEFT(C173,LEN(C173)-4)&amp;"_"&amp;D173&amp;"_llm.dfy",'Results_GPT5.2LowRepair'!O:P,2,0),"")</f>
        <v>22</v>
      </c>
    </row>
    <row r="174" spans="1:24" x14ac:dyDescent="0.45">
      <c r="A174">
        <v>201</v>
      </c>
      <c r="B174" t="str">
        <f t="shared" si="24"/>
        <v>task_id_251.dfy-2</v>
      </c>
      <c r="C174" t="s">
        <v>23</v>
      </c>
      <c r="D174">
        <v>2</v>
      </c>
      <c r="E174">
        <f>MAX(IFERROR(VLOOKUP(B174,'Results_ClaudeOpus4.5Repair'!B:E,4,0),0),IFERROR(VLOOKUP(B174,'Results_GPT5.2LowRepair'!B:E,4,0),0))</f>
        <v>0</v>
      </c>
      <c r="F174">
        <f>MAX(IFERROR(VLOOKUP(B174,'Results_ClaudeOpus4.5Repair'!B:H,5,0),0),IFERROR(VLOOKUP(B174,'Results_GPT5.2LowRepair'!B:H,5,0),0))</f>
        <v>22.519100000000002</v>
      </c>
      <c r="G174">
        <f>MAX(IFERROR(VLOOKUP(B174,'Results_ClaudeOpus4.5Repair'!B:H,6,0),0),IFERROR(VLOOKUP(B174,'Results_GPT5.2LowRepair'!B:H,6,0),0))</f>
        <v>0.28360000000000002</v>
      </c>
      <c r="H174">
        <f>MAX(IFERROR(VLOOKUP(B174,'Results_ClaudeOpus4.5Repair'!B:H,7,0),0),IFERROR(VLOOKUP(B174,'Results_GPT5.2LowRepair'!B:H,7,0),0))</f>
        <v>22.517199999999999</v>
      </c>
      <c r="I174">
        <f>MAX(IFERROR(VLOOKUP(B174,'Results_ClaudeOpus4.5Repair'!B:I,8,0),0),IFERROR(VLOOKUP(B174,'Results_GPT5.2LowRepair'!B:I,8,0),0))</f>
        <v>0</v>
      </c>
      <c r="J174">
        <v>0</v>
      </c>
      <c r="K174">
        <v>0</v>
      </c>
      <c r="L174">
        <f t="shared" si="21"/>
        <v>2</v>
      </c>
      <c r="M174">
        <f t="shared" si="22"/>
        <v>1</v>
      </c>
      <c r="N174">
        <f t="shared" si="17"/>
        <v>1</v>
      </c>
      <c r="O174">
        <f t="shared" si="18"/>
        <v>1</v>
      </c>
      <c r="P174">
        <f t="shared" si="23"/>
        <v>53</v>
      </c>
      <c r="Q174">
        <f>VLOOKUP(C174,Locs!A:C,3,0)</f>
        <v>20</v>
      </c>
      <c r="R174">
        <f>VLOOKUP(C174,Locs!A:F,6,0)</f>
        <v>2</v>
      </c>
      <c r="S174">
        <f t="shared" si="19"/>
        <v>0</v>
      </c>
      <c r="T174" t="str">
        <f t="shared" si="20"/>
        <v/>
      </c>
      <c r="U174" t="str">
        <f>IFERROR(VLOOKUP(B174,'Results_ClaudeOpus4.5Repair'!B:E,4,0),"")</f>
        <v/>
      </c>
      <c r="V174">
        <f>IFERROR(VLOOKUP(B174,'Results_GPT5.2LowRepair'!B:E,4,0),"")</f>
        <v>-1</v>
      </c>
      <c r="W174" t="str">
        <f>IFERROR(VLOOKUP(LEFT(C174,LEN(C174)-4)&amp;"_"&amp;D174&amp;"_llm.dfy",'Results_ClaudeOpus4.5Repair'!O:P,2,0),"")</f>
        <v/>
      </c>
      <c r="X174">
        <f>IFERROR(VLOOKUP(LEFT(C174,LEN(C174)-4)&amp;"_"&amp;D174&amp;"_llm.dfy",'Results_GPT5.2LowRepair'!O:P,2,0),"")</f>
        <v>53</v>
      </c>
    </row>
    <row r="175" spans="1:24" x14ac:dyDescent="0.45">
      <c r="A175">
        <v>202</v>
      </c>
      <c r="B175" t="str">
        <f t="shared" si="24"/>
        <v>task_id_251.dfy-3</v>
      </c>
      <c r="C175" t="s">
        <v>23</v>
      </c>
      <c r="D175">
        <v>3</v>
      </c>
      <c r="E175">
        <f>MAX(IFERROR(VLOOKUP(B175,'Results_ClaudeOpus4.5Repair'!B:E,4,0),0),IFERROR(VLOOKUP(B175,'Results_GPT5.2LowRepair'!B:E,4,0),0))</f>
        <v>0</v>
      </c>
      <c r="F175">
        <f>MAX(IFERROR(VLOOKUP(B175,'Results_ClaudeOpus4.5Repair'!B:H,5,0),0),IFERROR(VLOOKUP(B175,'Results_GPT5.2LowRepair'!B:H,5,0),0))</f>
        <v>5.3540999999999999</v>
      </c>
      <c r="G175">
        <f>MAX(IFERROR(VLOOKUP(B175,'Results_ClaudeOpus4.5Repair'!B:H,6,0),0),IFERROR(VLOOKUP(B175,'Results_GPT5.2LowRepair'!B:H,6,0),0))</f>
        <v>1.7266999999999999</v>
      </c>
      <c r="H175">
        <f>MAX(IFERROR(VLOOKUP(B175,'Results_ClaudeOpus4.5Repair'!B:H,7,0),0),IFERROR(VLOOKUP(B175,'Results_GPT5.2LowRepair'!B:H,7,0),0))</f>
        <v>5.3483000000000001</v>
      </c>
      <c r="I175">
        <f>MAX(IFERROR(VLOOKUP(B175,'Results_ClaudeOpus4.5Repair'!B:I,8,0),0),IFERROR(VLOOKUP(B175,'Results_GPT5.2LowRepair'!B:I,8,0),0))</f>
        <v>1</v>
      </c>
      <c r="J175">
        <v>0</v>
      </c>
      <c r="K175">
        <v>0</v>
      </c>
      <c r="L175">
        <f t="shared" si="21"/>
        <v>2</v>
      </c>
      <c r="M175">
        <f t="shared" si="22"/>
        <v>1</v>
      </c>
      <c r="N175">
        <f t="shared" si="17"/>
        <v>1</v>
      </c>
      <c r="O175">
        <f t="shared" si="18"/>
        <v>1</v>
      </c>
      <c r="P175">
        <f t="shared" si="23"/>
        <v>57</v>
      </c>
      <c r="Q175">
        <f>VLOOKUP(C175,Locs!A:C,3,0)</f>
        <v>20</v>
      </c>
      <c r="R175">
        <f>VLOOKUP(C175,Locs!A:F,6,0)</f>
        <v>2</v>
      </c>
      <c r="S175">
        <f t="shared" si="19"/>
        <v>0</v>
      </c>
      <c r="T175" t="str">
        <f t="shared" si="20"/>
        <v/>
      </c>
      <c r="U175" t="str">
        <f>IFERROR(VLOOKUP(B175,'Results_ClaudeOpus4.5Repair'!B:E,4,0),"")</f>
        <v/>
      </c>
      <c r="V175">
        <f>IFERROR(VLOOKUP(B175,'Results_GPT5.2LowRepair'!B:E,4,0),"")</f>
        <v>0</v>
      </c>
      <c r="W175" t="str">
        <f>IFERROR(VLOOKUP(LEFT(C175,LEN(C175)-4)&amp;"_"&amp;D175&amp;"_llm.dfy",'Results_ClaudeOpus4.5Repair'!O:P,2,0),"")</f>
        <v/>
      </c>
      <c r="X175">
        <f>IFERROR(VLOOKUP(LEFT(C175,LEN(C175)-4)&amp;"_"&amp;D175&amp;"_llm.dfy",'Results_GPT5.2LowRepair'!O:P,2,0),"")</f>
        <v>57</v>
      </c>
    </row>
    <row r="176" spans="1:24" x14ac:dyDescent="0.45">
      <c r="A176">
        <v>203</v>
      </c>
      <c r="B176" t="str">
        <f t="shared" si="24"/>
        <v>task_id_251.dfy-4</v>
      </c>
      <c r="C176" t="s">
        <v>23</v>
      </c>
      <c r="D176">
        <v>4</v>
      </c>
      <c r="E176">
        <f>MAX(IFERROR(VLOOKUP(B176,'Results_ClaudeOpus4.5Repair'!B:E,4,0),0),IFERROR(VLOOKUP(B176,'Results_GPT5.2LowRepair'!B:E,4,0),0))</f>
        <v>0</v>
      </c>
      <c r="F176">
        <f>MAX(IFERROR(VLOOKUP(B176,'Results_ClaudeOpus4.5Repair'!B:H,5,0),0),IFERROR(VLOOKUP(B176,'Results_GPT5.2LowRepair'!B:H,5,0),0))</f>
        <v>10.8469</v>
      </c>
      <c r="G176">
        <f>MAX(IFERROR(VLOOKUP(B176,'Results_ClaudeOpus4.5Repair'!B:H,6,0),0),IFERROR(VLOOKUP(B176,'Results_GPT5.2LowRepair'!B:H,6,0),0))</f>
        <v>1.7194</v>
      </c>
      <c r="H176">
        <f>MAX(IFERROR(VLOOKUP(B176,'Results_ClaudeOpus4.5Repair'!B:H,7,0),0),IFERROR(VLOOKUP(B176,'Results_GPT5.2LowRepair'!B:H,7,0),0))</f>
        <v>10.8452</v>
      </c>
      <c r="I176">
        <f>MAX(IFERROR(VLOOKUP(B176,'Results_ClaudeOpus4.5Repair'!B:I,8,0),0),IFERROR(VLOOKUP(B176,'Results_GPT5.2LowRepair'!B:I,8,0),0))</f>
        <v>0</v>
      </c>
      <c r="J176">
        <v>0</v>
      </c>
      <c r="K176">
        <v>0</v>
      </c>
      <c r="L176">
        <f t="shared" si="21"/>
        <v>2</v>
      </c>
      <c r="M176">
        <f t="shared" si="22"/>
        <v>1</v>
      </c>
      <c r="N176">
        <f t="shared" si="17"/>
        <v>1</v>
      </c>
      <c r="O176">
        <f t="shared" si="18"/>
        <v>1</v>
      </c>
      <c r="P176">
        <f t="shared" si="23"/>
        <v>57</v>
      </c>
      <c r="Q176">
        <f>VLOOKUP(C176,Locs!A:C,3,0)</f>
        <v>20</v>
      </c>
      <c r="R176">
        <f>VLOOKUP(C176,Locs!A:F,6,0)</f>
        <v>2</v>
      </c>
      <c r="S176">
        <f t="shared" si="19"/>
        <v>0</v>
      </c>
      <c r="T176" t="str">
        <f t="shared" si="20"/>
        <v/>
      </c>
      <c r="U176" t="str">
        <f>IFERROR(VLOOKUP(B176,'Results_ClaudeOpus4.5Repair'!B:E,4,0),"")</f>
        <v/>
      </c>
      <c r="V176">
        <f>IFERROR(VLOOKUP(B176,'Results_GPT5.2LowRepair'!B:E,4,0),"")</f>
        <v>0</v>
      </c>
      <c r="W176" t="str">
        <f>IFERROR(VLOOKUP(LEFT(C176,LEN(C176)-4)&amp;"_"&amp;D176&amp;"_llm.dfy",'Results_ClaudeOpus4.5Repair'!O:P,2,0),"")</f>
        <v/>
      </c>
      <c r="X176">
        <f>IFERROR(VLOOKUP(LEFT(C176,LEN(C176)-4)&amp;"_"&amp;D176&amp;"_llm.dfy",'Results_GPT5.2LowRepair'!O:P,2,0),"")</f>
        <v>57</v>
      </c>
    </row>
    <row r="177" spans="1:24" x14ac:dyDescent="0.45">
      <c r="A177">
        <v>204</v>
      </c>
      <c r="B177" t="str">
        <f t="shared" si="24"/>
        <v>task_id_251.dfy-5</v>
      </c>
      <c r="C177" t="s">
        <v>23</v>
      </c>
      <c r="D177">
        <v>5</v>
      </c>
      <c r="E177">
        <f>MAX(IFERROR(VLOOKUP(B177,'Results_ClaudeOpus4.5Repair'!B:E,4,0),0),IFERROR(VLOOKUP(B177,'Results_GPT5.2LowRepair'!B:E,4,0),0))</f>
        <v>0</v>
      </c>
      <c r="F177">
        <f>MAX(IFERROR(VLOOKUP(B177,'Results_ClaudeOpus4.5Repair'!B:H,5,0),0),IFERROR(VLOOKUP(B177,'Results_GPT5.2LowRepair'!B:H,5,0),0))</f>
        <v>24.709700000000002</v>
      </c>
      <c r="G177">
        <f>MAX(IFERROR(VLOOKUP(B177,'Results_ClaudeOpus4.5Repair'!B:H,6,0),0),IFERROR(VLOOKUP(B177,'Results_GPT5.2LowRepair'!B:H,6,0),0))</f>
        <v>1.7269000000000001</v>
      </c>
      <c r="H177">
        <f>MAX(IFERROR(VLOOKUP(B177,'Results_ClaudeOpus4.5Repair'!B:H,7,0),0),IFERROR(VLOOKUP(B177,'Results_GPT5.2LowRepair'!B:H,7,0),0))</f>
        <v>24.707699999999999</v>
      </c>
      <c r="I177">
        <f>MAX(IFERROR(VLOOKUP(B177,'Results_ClaudeOpus4.5Repair'!B:I,8,0),0),IFERROR(VLOOKUP(B177,'Results_GPT5.2LowRepair'!B:I,8,0),0))</f>
        <v>0</v>
      </c>
      <c r="J177">
        <v>0</v>
      </c>
      <c r="K177">
        <v>0</v>
      </c>
      <c r="L177">
        <f t="shared" si="21"/>
        <v>2</v>
      </c>
      <c r="M177">
        <f t="shared" si="22"/>
        <v>1</v>
      </c>
      <c r="N177">
        <f t="shared" si="17"/>
        <v>1</v>
      </c>
      <c r="O177">
        <f t="shared" si="18"/>
        <v>1</v>
      </c>
      <c r="P177">
        <f t="shared" si="23"/>
        <v>69</v>
      </c>
      <c r="Q177">
        <f>VLOOKUP(C177,Locs!A:C,3,0)</f>
        <v>20</v>
      </c>
      <c r="R177">
        <f>VLOOKUP(C177,Locs!A:F,6,0)</f>
        <v>2</v>
      </c>
      <c r="S177">
        <f t="shared" si="19"/>
        <v>0</v>
      </c>
      <c r="T177" t="str">
        <f t="shared" si="20"/>
        <v/>
      </c>
      <c r="U177" t="str">
        <f>IFERROR(VLOOKUP(B177,'Results_ClaudeOpus4.5Repair'!B:E,4,0),"")</f>
        <v/>
      </c>
      <c r="V177">
        <f>IFERROR(VLOOKUP(B177,'Results_GPT5.2LowRepair'!B:E,4,0),"")</f>
        <v>0</v>
      </c>
      <c r="W177" t="str">
        <f>IFERROR(VLOOKUP(LEFT(C177,LEN(C177)-4)&amp;"_"&amp;D177&amp;"_llm.dfy",'Results_ClaudeOpus4.5Repair'!O:P,2,0),"")</f>
        <v/>
      </c>
      <c r="X177">
        <f>IFERROR(VLOOKUP(LEFT(C177,LEN(C177)-4)&amp;"_"&amp;D177&amp;"_llm.dfy",'Results_GPT5.2LowRepair'!O:P,2,0),"")</f>
        <v>69</v>
      </c>
    </row>
    <row r="178" spans="1:24" x14ac:dyDescent="0.45">
      <c r="A178">
        <v>205</v>
      </c>
      <c r="B178" t="str">
        <f t="shared" si="24"/>
        <v>task_id_251.dfy-6</v>
      </c>
      <c r="C178" t="s">
        <v>23</v>
      </c>
      <c r="D178">
        <v>6</v>
      </c>
      <c r="E178">
        <f>MAX(IFERROR(VLOOKUP(B178,'Results_ClaudeOpus4.5Repair'!B:E,4,0),0),IFERROR(VLOOKUP(B178,'Results_GPT5.2LowRepair'!B:E,4,0),0))</f>
        <v>1</v>
      </c>
      <c r="F178">
        <f>MAX(IFERROR(VLOOKUP(B178,'Results_ClaudeOpus4.5Repair'!B:H,5,0),0),IFERROR(VLOOKUP(B178,'Results_GPT5.2LowRepair'!B:H,5,0),0))</f>
        <v>32.713000000000001</v>
      </c>
      <c r="G178">
        <f>MAX(IFERROR(VLOOKUP(B178,'Results_ClaudeOpus4.5Repair'!B:H,6,0),0),IFERROR(VLOOKUP(B178,'Results_GPT5.2LowRepair'!B:H,6,0),0))</f>
        <v>0.99909999999999999</v>
      </c>
      <c r="H178">
        <f>MAX(IFERROR(VLOOKUP(B178,'Results_ClaudeOpus4.5Repair'!B:H,7,0),0),IFERROR(VLOOKUP(B178,'Results_GPT5.2LowRepair'!B:H,7,0),0))</f>
        <v>32.710999999999999</v>
      </c>
      <c r="I178">
        <f>MAX(IFERROR(VLOOKUP(B178,'Results_ClaudeOpus4.5Repair'!B:I,8,0),0),IFERROR(VLOOKUP(B178,'Results_GPT5.2LowRepair'!B:I,8,0),0))</f>
        <v>1</v>
      </c>
      <c r="J178">
        <v>0</v>
      </c>
      <c r="K178">
        <v>0</v>
      </c>
      <c r="L178">
        <f t="shared" si="21"/>
        <v>2</v>
      </c>
      <c r="M178">
        <f t="shared" si="22"/>
        <v>1</v>
      </c>
      <c r="N178">
        <f t="shared" si="17"/>
        <v>1</v>
      </c>
      <c r="O178">
        <f t="shared" si="18"/>
        <v>1</v>
      </c>
      <c r="P178">
        <f t="shared" si="23"/>
        <v>123</v>
      </c>
      <c r="Q178">
        <f>VLOOKUP(C178,Locs!A:C,3,0)</f>
        <v>20</v>
      </c>
      <c r="R178">
        <f>VLOOKUP(C178,Locs!A:F,6,0)</f>
        <v>2</v>
      </c>
      <c r="S178">
        <f t="shared" si="19"/>
        <v>0</v>
      </c>
      <c r="T178" t="str">
        <f t="shared" si="20"/>
        <v/>
      </c>
      <c r="U178" t="str">
        <f>IFERROR(VLOOKUP(B178,'Results_ClaudeOpus4.5Repair'!B:E,4,0),"")</f>
        <v/>
      </c>
      <c r="V178">
        <f>IFERROR(VLOOKUP(B178,'Results_GPT5.2LowRepair'!B:E,4,0),"")</f>
        <v>1</v>
      </c>
      <c r="W178" t="str">
        <f>IFERROR(VLOOKUP(LEFT(C178,LEN(C178)-4)&amp;"_"&amp;D178&amp;"_llm.dfy",'Results_ClaudeOpus4.5Repair'!O:P,2,0),"")</f>
        <v/>
      </c>
      <c r="X178">
        <f>IFERROR(VLOOKUP(LEFT(C178,LEN(C178)-4)&amp;"_"&amp;D178&amp;"_llm.dfy",'Results_GPT5.2LowRepair'!O:P,2,0),"")</f>
        <v>123</v>
      </c>
    </row>
    <row r="179" spans="1:24" x14ac:dyDescent="0.45">
      <c r="A179">
        <v>206</v>
      </c>
      <c r="B179" t="str">
        <f t="shared" si="24"/>
        <v>task_id_261.dfy-1</v>
      </c>
      <c r="C179" t="s">
        <v>24</v>
      </c>
      <c r="D179">
        <v>1</v>
      </c>
      <c r="E179">
        <f>MAX(IFERROR(VLOOKUP(B179,'Results_ClaudeOpus4.5Repair'!B:E,4,0),0),IFERROR(VLOOKUP(B179,'Results_GPT5.2LowRepair'!B:E,4,0),0))</f>
        <v>1</v>
      </c>
      <c r="F179">
        <f>MAX(IFERROR(VLOOKUP(B179,'Results_ClaudeOpus4.5Repair'!B:H,5,0),0),IFERROR(VLOOKUP(B179,'Results_GPT5.2LowRepair'!B:H,5,0),0))</f>
        <v>12.989800000000001</v>
      </c>
      <c r="G179">
        <f>MAX(IFERROR(VLOOKUP(B179,'Results_ClaudeOpus4.5Repair'!B:H,6,0),0),IFERROR(VLOOKUP(B179,'Results_GPT5.2LowRepair'!B:H,6,0),0))</f>
        <v>0.78080000000000005</v>
      </c>
      <c r="H179">
        <f>MAX(IFERROR(VLOOKUP(B179,'Results_ClaudeOpus4.5Repair'!B:H,7,0),0),IFERROR(VLOOKUP(B179,'Results_GPT5.2LowRepair'!B:H,7,0),0))</f>
        <v>12.964600000000001</v>
      </c>
      <c r="I179">
        <f>MAX(IFERROR(VLOOKUP(B179,'Results_ClaudeOpus4.5Repair'!B:I,8,0),0),IFERROR(VLOOKUP(B179,'Results_GPT5.2LowRepair'!B:I,8,0),0))</f>
        <v>1</v>
      </c>
      <c r="J179">
        <v>0</v>
      </c>
      <c r="K179">
        <v>0</v>
      </c>
      <c r="L179">
        <f t="shared" si="21"/>
        <v>1</v>
      </c>
      <c r="M179">
        <f t="shared" si="22"/>
        <v>1</v>
      </c>
      <c r="N179">
        <f t="shared" si="17"/>
        <v>0.66666666666666663</v>
      </c>
      <c r="O179">
        <f t="shared" si="18"/>
        <v>1</v>
      </c>
      <c r="P179">
        <f t="shared" si="23"/>
        <v>28</v>
      </c>
      <c r="Q179">
        <f>VLOOKUP(C179,Locs!A:C,3,0)</f>
        <v>28</v>
      </c>
      <c r="R179">
        <f>VLOOKUP(C179,Locs!A:F,6,0)</f>
        <v>0</v>
      </c>
      <c r="S179">
        <f t="shared" si="19"/>
        <v>1</v>
      </c>
      <c r="T179" t="str">
        <f t="shared" si="20"/>
        <v>Claude</v>
      </c>
      <c r="U179">
        <f>IFERROR(VLOOKUP(B179,'Results_ClaudeOpus4.5Repair'!B:E,4,0),"")</f>
        <v>1</v>
      </c>
      <c r="V179">
        <f>IFERROR(VLOOKUP(B179,'Results_GPT5.2LowRepair'!B:E,4,0),"")</f>
        <v>-1</v>
      </c>
      <c r="W179">
        <f>IFERROR(VLOOKUP(LEFT(C179,LEN(C179)-4)&amp;"_"&amp;D179&amp;"_llm.dfy",'Results_ClaudeOpus4.5Repair'!O:P,2,0),"")</f>
        <v>28</v>
      </c>
      <c r="X179">
        <f>IFERROR(VLOOKUP(LEFT(C179,LEN(C179)-4)&amp;"_"&amp;D179&amp;"_llm.dfy",'Results_GPT5.2LowRepair'!O:P,2,0),"")</f>
        <v>38</v>
      </c>
    </row>
    <row r="180" spans="1:24" x14ac:dyDescent="0.45">
      <c r="A180">
        <v>207</v>
      </c>
      <c r="B180" t="str">
        <f t="shared" si="24"/>
        <v>task_id_261.dfy-2</v>
      </c>
      <c r="C180" t="s">
        <v>24</v>
      </c>
      <c r="D180">
        <v>2</v>
      </c>
      <c r="E180">
        <f>MAX(IFERROR(VLOOKUP(B180,'Results_ClaudeOpus4.5Repair'!B:E,4,0),0),IFERROR(VLOOKUP(B180,'Results_GPT5.2LowRepair'!B:E,4,0),0))</f>
        <v>0</v>
      </c>
      <c r="F180">
        <f>MAX(IFERROR(VLOOKUP(B180,'Results_ClaudeOpus4.5Repair'!B:H,5,0),0),IFERROR(VLOOKUP(B180,'Results_GPT5.2LowRepair'!B:H,5,0),0))</f>
        <v>12.6911</v>
      </c>
      <c r="G180">
        <f>MAX(IFERROR(VLOOKUP(B180,'Results_ClaudeOpus4.5Repair'!B:H,6,0),0),IFERROR(VLOOKUP(B180,'Results_GPT5.2LowRepair'!B:H,6,0),0))</f>
        <v>0.30530000000000002</v>
      </c>
      <c r="H180">
        <f>MAX(IFERROR(VLOOKUP(B180,'Results_ClaudeOpus4.5Repair'!B:H,7,0),0),IFERROR(VLOOKUP(B180,'Results_GPT5.2LowRepair'!B:H,7,0),0))</f>
        <v>12.6837</v>
      </c>
      <c r="I180">
        <f>MAX(IFERROR(VLOOKUP(B180,'Results_ClaudeOpus4.5Repair'!B:I,8,0),0),IFERROR(VLOOKUP(B180,'Results_GPT5.2LowRepair'!B:I,8,0),0))</f>
        <v>0</v>
      </c>
      <c r="J180">
        <v>0</v>
      </c>
      <c r="K180">
        <v>0</v>
      </c>
      <c r="L180">
        <f t="shared" si="21"/>
        <v>1</v>
      </c>
      <c r="M180">
        <f t="shared" si="22"/>
        <v>1</v>
      </c>
      <c r="N180">
        <f t="shared" si="17"/>
        <v>0.66666666666666663</v>
      </c>
      <c r="O180">
        <f t="shared" si="18"/>
        <v>1</v>
      </c>
      <c r="P180">
        <f t="shared" si="23"/>
        <v>63</v>
      </c>
      <c r="Q180">
        <f>VLOOKUP(C180,Locs!A:C,3,0)</f>
        <v>28</v>
      </c>
      <c r="R180">
        <f>VLOOKUP(C180,Locs!A:F,6,0)</f>
        <v>0</v>
      </c>
      <c r="S180">
        <f t="shared" si="19"/>
        <v>0</v>
      </c>
      <c r="T180" t="str">
        <f t="shared" si="20"/>
        <v/>
      </c>
      <c r="U180" t="str">
        <f>IFERROR(VLOOKUP(B180,'Results_ClaudeOpus4.5Repair'!B:E,4,0),"")</f>
        <v/>
      </c>
      <c r="V180">
        <f>IFERROR(VLOOKUP(B180,'Results_GPT5.2LowRepair'!B:E,4,0),"")</f>
        <v>-1</v>
      </c>
      <c r="W180" t="str">
        <f>IFERROR(VLOOKUP(LEFT(C180,LEN(C180)-4)&amp;"_"&amp;D180&amp;"_llm.dfy",'Results_ClaudeOpus4.5Repair'!O:P,2,0),"")</f>
        <v/>
      </c>
      <c r="X180">
        <f>IFERROR(VLOOKUP(LEFT(C180,LEN(C180)-4)&amp;"_"&amp;D180&amp;"_llm.dfy",'Results_GPT5.2LowRepair'!O:P,2,0),"")</f>
        <v>63</v>
      </c>
    </row>
    <row r="181" spans="1:24" x14ac:dyDescent="0.45">
      <c r="A181">
        <v>208</v>
      </c>
      <c r="B181" t="str">
        <f t="shared" si="24"/>
        <v>task_id_261.dfy-3</v>
      </c>
      <c r="C181" t="s">
        <v>24</v>
      </c>
      <c r="D181">
        <v>3</v>
      </c>
      <c r="E181">
        <f>MAX(IFERROR(VLOOKUP(B181,'Results_ClaudeOpus4.5Repair'!B:E,4,0),0),IFERROR(VLOOKUP(B181,'Results_GPT5.2LowRepair'!B:E,4,0),0))</f>
        <v>0</v>
      </c>
      <c r="F181">
        <f>MAX(IFERROR(VLOOKUP(B181,'Results_ClaudeOpus4.5Repair'!B:H,5,0),0),IFERROR(VLOOKUP(B181,'Results_GPT5.2LowRepair'!B:H,5,0),0))</f>
        <v>23.694700000000001</v>
      </c>
      <c r="G181">
        <f>MAX(IFERROR(VLOOKUP(B181,'Results_ClaudeOpus4.5Repair'!B:H,6,0),0),IFERROR(VLOOKUP(B181,'Results_GPT5.2LowRepair'!B:H,6,0),0))</f>
        <v>0.2722</v>
      </c>
      <c r="H181">
        <f>MAX(IFERROR(VLOOKUP(B181,'Results_ClaudeOpus4.5Repair'!B:H,7,0),0),IFERROR(VLOOKUP(B181,'Results_GPT5.2LowRepair'!B:H,7,0),0))</f>
        <v>23.693200000000001</v>
      </c>
      <c r="I181">
        <f>MAX(IFERROR(VLOOKUP(B181,'Results_ClaudeOpus4.5Repair'!B:I,8,0),0),IFERROR(VLOOKUP(B181,'Results_GPT5.2LowRepair'!B:I,8,0),0))</f>
        <v>0</v>
      </c>
      <c r="J181">
        <v>0</v>
      </c>
      <c r="K181">
        <v>0</v>
      </c>
      <c r="L181">
        <f t="shared" si="21"/>
        <v>1</v>
      </c>
      <c r="M181">
        <f t="shared" si="22"/>
        <v>1</v>
      </c>
      <c r="N181">
        <f t="shared" si="17"/>
        <v>0.66666666666666663</v>
      </c>
      <c r="O181">
        <f t="shared" si="18"/>
        <v>1</v>
      </c>
      <c r="P181">
        <f t="shared" si="23"/>
        <v>75</v>
      </c>
      <c r="Q181">
        <f>VLOOKUP(C181,Locs!A:C,3,0)</f>
        <v>28</v>
      </c>
      <c r="R181">
        <f>VLOOKUP(C181,Locs!A:F,6,0)</f>
        <v>0</v>
      </c>
      <c r="S181">
        <f t="shared" si="19"/>
        <v>0</v>
      </c>
      <c r="T181" t="str">
        <f t="shared" si="20"/>
        <v/>
      </c>
      <c r="U181" t="str">
        <f>IFERROR(VLOOKUP(B181,'Results_ClaudeOpus4.5Repair'!B:E,4,0),"")</f>
        <v/>
      </c>
      <c r="V181">
        <f>IFERROR(VLOOKUP(B181,'Results_GPT5.2LowRepair'!B:E,4,0),"")</f>
        <v>-1</v>
      </c>
      <c r="W181" t="str">
        <f>IFERROR(VLOOKUP(LEFT(C181,LEN(C181)-4)&amp;"_"&amp;D181&amp;"_llm.dfy",'Results_ClaudeOpus4.5Repair'!O:P,2,0),"")</f>
        <v/>
      </c>
      <c r="X181">
        <f>IFERROR(VLOOKUP(LEFT(C181,LEN(C181)-4)&amp;"_"&amp;D181&amp;"_llm.dfy",'Results_GPT5.2LowRepair'!O:P,2,0),"")</f>
        <v>75</v>
      </c>
    </row>
    <row r="182" spans="1:24" x14ac:dyDescent="0.45">
      <c r="A182">
        <v>209</v>
      </c>
      <c r="B182" t="str">
        <f t="shared" si="24"/>
        <v>task_id_261.dfy-4</v>
      </c>
      <c r="C182" t="s">
        <v>24</v>
      </c>
      <c r="D182">
        <v>4</v>
      </c>
      <c r="E182">
        <f>MAX(IFERROR(VLOOKUP(B182,'Results_ClaudeOpus4.5Repair'!B:E,4,0),0),IFERROR(VLOOKUP(B182,'Results_GPT5.2LowRepair'!B:E,4,0),0))</f>
        <v>0</v>
      </c>
      <c r="F182">
        <f>MAX(IFERROR(VLOOKUP(B182,'Results_ClaudeOpus4.5Repair'!B:H,5,0),0),IFERROR(VLOOKUP(B182,'Results_GPT5.2LowRepair'!B:H,5,0),0))</f>
        <v>17.849499999999999</v>
      </c>
      <c r="G182">
        <f>MAX(IFERROR(VLOOKUP(B182,'Results_ClaudeOpus4.5Repair'!B:H,6,0),0),IFERROR(VLOOKUP(B182,'Results_GPT5.2LowRepair'!B:H,6,0),0))</f>
        <v>0.30070000000000002</v>
      </c>
      <c r="H182">
        <f>MAX(IFERROR(VLOOKUP(B182,'Results_ClaudeOpus4.5Repair'!B:H,7,0),0),IFERROR(VLOOKUP(B182,'Results_GPT5.2LowRepair'!B:H,7,0),0))</f>
        <v>17.847300000000001</v>
      </c>
      <c r="I182">
        <f>MAX(IFERROR(VLOOKUP(B182,'Results_ClaudeOpus4.5Repair'!B:I,8,0),0),IFERROR(VLOOKUP(B182,'Results_GPT5.2LowRepair'!B:I,8,0),0))</f>
        <v>0</v>
      </c>
      <c r="J182">
        <v>0</v>
      </c>
      <c r="K182">
        <v>0</v>
      </c>
      <c r="L182">
        <f t="shared" si="21"/>
        <v>1</v>
      </c>
      <c r="M182">
        <f t="shared" si="22"/>
        <v>1</v>
      </c>
      <c r="N182">
        <f t="shared" si="17"/>
        <v>0.66666666666666663</v>
      </c>
      <c r="O182">
        <f t="shared" si="18"/>
        <v>1</v>
      </c>
      <c r="P182">
        <f t="shared" si="23"/>
        <v>83</v>
      </c>
      <c r="Q182">
        <f>VLOOKUP(C182,Locs!A:C,3,0)</f>
        <v>28</v>
      </c>
      <c r="R182">
        <f>VLOOKUP(C182,Locs!A:F,6,0)</f>
        <v>0</v>
      </c>
      <c r="S182">
        <f t="shared" si="19"/>
        <v>0</v>
      </c>
      <c r="T182" t="str">
        <f t="shared" si="20"/>
        <v/>
      </c>
      <c r="U182" t="str">
        <f>IFERROR(VLOOKUP(B182,'Results_ClaudeOpus4.5Repair'!B:E,4,0),"")</f>
        <v/>
      </c>
      <c r="V182">
        <f>IFERROR(VLOOKUP(B182,'Results_GPT5.2LowRepair'!B:E,4,0),"")</f>
        <v>-1</v>
      </c>
      <c r="W182" t="str">
        <f>IFERROR(VLOOKUP(LEFT(C182,LEN(C182)-4)&amp;"_"&amp;D182&amp;"_llm.dfy",'Results_ClaudeOpus4.5Repair'!O:P,2,0),"")</f>
        <v/>
      </c>
      <c r="X182">
        <f>IFERROR(VLOOKUP(LEFT(C182,LEN(C182)-4)&amp;"_"&amp;D182&amp;"_llm.dfy",'Results_GPT5.2LowRepair'!O:P,2,0),"")</f>
        <v>83</v>
      </c>
    </row>
    <row r="183" spans="1:24" x14ac:dyDescent="0.45">
      <c r="A183">
        <v>210</v>
      </c>
      <c r="B183" t="str">
        <f t="shared" si="24"/>
        <v>task_id_261.dfy-5</v>
      </c>
      <c r="C183" t="s">
        <v>24</v>
      </c>
      <c r="D183">
        <v>5</v>
      </c>
      <c r="E183">
        <f>MAX(IFERROR(VLOOKUP(B183,'Results_ClaudeOpus4.5Repair'!B:E,4,0),0),IFERROR(VLOOKUP(B183,'Results_GPT5.2LowRepair'!B:E,4,0),0))</f>
        <v>0</v>
      </c>
      <c r="F183">
        <f>MAX(IFERROR(VLOOKUP(B183,'Results_ClaudeOpus4.5Repair'!B:H,5,0),0),IFERROR(VLOOKUP(B183,'Results_GPT5.2LowRepair'!B:H,5,0),0))</f>
        <v>13.445600000000001</v>
      </c>
      <c r="G183">
        <f>MAX(IFERROR(VLOOKUP(B183,'Results_ClaudeOpus4.5Repair'!B:H,6,0),0),IFERROR(VLOOKUP(B183,'Results_GPT5.2LowRepair'!B:H,6,0),0))</f>
        <v>0.2767</v>
      </c>
      <c r="H183">
        <f>MAX(IFERROR(VLOOKUP(B183,'Results_ClaudeOpus4.5Repair'!B:H,7,0),0),IFERROR(VLOOKUP(B183,'Results_GPT5.2LowRepair'!B:H,7,0),0))</f>
        <v>13.444000000000001</v>
      </c>
      <c r="I183">
        <f>MAX(IFERROR(VLOOKUP(B183,'Results_ClaudeOpus4.5Repair'!B:I,8,0),0),IFERROR(VLOOKUP(B183,'Results_GPT5.2LowRepair'!B:I,8,0),0))</f>
        <v>0</v>
      </c>
      <c r="J183">
        <v>0</v>
      </c>
      <c r="K183">
        <v>0</v>
      </c>
      <c r="L183">
        <f t="shared" si="21"/>
        <v>1</v>
      </c>
      <c r="M183">
        <f t="shared" si="22"/>
        <v>1</v>
      </c>
      <c r="N183">
        <f t="shared" si="17"/>
        <v>0.66666666666666663</v>
      </c>
      <c r="O183">
        <f t="shared" si="18"/>
        <v>1</v>
      </c>
      <c r="P183">
        <f t="shared" si="23"/>
        <v>83</v>
      </c>
      <c r="Q183">
        <f>VLOOKUP(C183,Locs!A:C,3,0)</f>
        <v>28</v>
      </c>
      <c r="R183">
        <f>VLOOKUP(C183,Locs!A:F,6,0)</f>
        <v>0</v>
      </c>
      <c r="S183">
        <f t="shared" si="19"/>
        <v>0</v>
      </c>
      <c r="T183" t="str">
        <f t="shared" si="20"/>
        <v/>
      </c>
      <c r="U183" t="str">
        <f>IFERROR(VLOOKUP(B183,'Results_ClaudeOpus4.5Repair'!B:E,4,0),"")</f>
        <v/>
      </c>
      <c r="V183">
        <f>IFERROR(VLOOKUP(B183,'Results_GPT5.2LowRepair'!B:E,4,0),"")</f>
        <v>-1</v>
      </c>
      <c r="W183" t="str">
        <f>IFERROR(VLOOKUP(LEFT(C183,LEN(C183)-4)&amp;"_"&amp;D183&amp;"_llm.dfy",'Results_ClaudeOpus4.5Repair'!O:P,2,0),"")</f>
        <v/>
      </c>
      <c r="X183">
        <f>IFERROR(VLOOKUP(LEFT(C183,LEN(C183)-4)&amp;"_"&amp;D183&amp;"_llm.dfy",'Results_GPT5.2LowRepair'!O:P,2,0),"")</f>
        <v>83</v>
      </c>
    </row>
    <row r="184" spans="1:24" x14ac:dyDescent="0.45">
      <c r="A184">
        <v>211</v>
      </c>
      <c r="B184" t="str">
        <f t="shared" si="24"/>
        <v>task_id_261.dfy-6</v>
      </c>
      <c r="C184" t="s">
        <v>24</v>
      </c>
      <c r="D184">
        <v>6</v>
      </c>
      <c r="E184">
        <f>MAX(IFERROR(VLOOKUP(B184,'Results_ClaudeOpus4.5Repair'!B:E,4,0),0),IFERROR(VLOOKUP(B184,'Results_GPT5.2LowRepair'!B:E,4,0),0))</f>
        <v>0</v>
      </c>
      <c r="F184">
        <f>MAX(IFERROR(VLOOKUP(B184,'Results_ClaudeOpus4.5Repair'!B:H,5,0),0),IFERROR(VLOOKUP(B184,'Results_GPT5.2LowRepair'!B:H,5,0),0))</f>
        <v>24.789899999999999</v>
      </c>
      <c r="G184">
        <f>MAX(IFERROR(VLOOKUP(B184,'Results_ClaudeOpus4.5Repair'!B:H,6,0),0),IFERROR(VLOOKUP(B184,'Results_GPT5.2LowRepair'!B:H,6,0),0))</f>
        <v>0.26919999999999999</v>
      </c>
      <c r="H184">
        <f>MAX(IFERROR(VLOOKUP(B184,'Results_ClaudeOpus4.5Repair'!B:H,7,0),0),IFERROR(VLOOKUP(B184,'Results_GPT5.2LowRepair'!B:H,7,0),0))</f>
        <v>24.787600000000001</v>
      </c>
      <c r="I184">
        <f>MAX(IFERROR(VLOOKUP(B184,'Results_ClaudeOpus4.5Repair'!B:I,8,0),0),IFERROR(VLOOKUP(B184,'Results_GPT5.2LowRepair'!B:I,8,0),0))</f>
        <v>0</v>
      </c>
      <c r="J184">
        <v>0</v>
      </c>
      <c r="K184">
        <v>0</v>
      </c>
      <c r="L184">
        <f t="shared" si="21"/>
        <v>1</v>
      </c>
      <c r="M184">
        <f t="shared" si="22"/>
        <v>1</v>
      </c>
      <c r="N184">
        <f t="shared" si="17"/>
        <v>0.66666666666666663</v>
      </c>
      <c r="O184">
        <f t="shared" si="18"/>
        <v>1</v>
      </c>
      <c r="P184">
        <f t="shared" si="23"/>
        <v>85</v>
      </c>
      <c r="Q184">
        <f>VLOOKUP(C184,Locs!A:C,3,0)</f>
        <v>28</v>
      </c>
      <c r="R184">
        <f>VLOOKUP(C184,Locs!A:F,6,0)</f>
        <v>0</v>
      </c>
      <c r="S184">
        <f t="shared" si="19"/>
        <v>0</v>
      </c>
      <c r="T184" t="str">
        <f t="shared" si="20"/>
        <v/>
      </c>
      <c r="U184" t="str">
        <f>IFERROR(VLOOKUP(B184,'Results_ClaudeOpus4.5Repair'!B:E,4,0),"")</f>
        <v/>
      </c>
      <c r="V184">
        <f>IFERROR(VLOOKUP(B184,'Results_GPT5.2LowRepair'!B:E,4,0),"")</f>
        <v>-1</v>
      </c>
      <c r="W184" t="str">
        <f>IFERROR(VLOOKUP(LEFT(C184,LEN(C184)-4)&amp;"_"&amp;D184&amp;"_llm.dfy",'Results_ClaudeOpus4.5Repair'!O:P,2,0),"")</f>
        <v/>
      </c>
      <c r="X184">
        <f>IFERROR(VLOOKUP(LEFT(C184,LEN(C184)-4)&amp;"_"&amp;D184&amp;"_llm.dfy",'Results_GPT5.2LowRepair'!O:P,2,0),"")</f>
        <v>85</v>
      </c>
    </row>
    <row r="185" spans="1:24" x14ac:dyDescent="0.45">
      <c r="A185">
        <v>212</v>
      </c>
      <c r="B185" t="str">
        <f t="shared" si="24"/>
        <v>task_id_261.dfy-7</v>
      </c>
      <c r="C185" t="s">
        <v>24</v>
      </c>
      <c r="D185">
        <v>7</v>
      </c>
      <c r="E185">
        <f>MAX(IFERROR(VLOOKUP(B185,'Results_ClaudeOpus4.5Repair'!B:E,4,0),0),IFERROR(VLOOKUP(B185,'Results_GPT5.2LowRepair'!B:E,4,0),0))</f>
        <v>0</v>
      </c>
      <c r="F185">
        <f>MAX(IFERROR(VLOOKUP(B185,'Results_ClaudeOpus4.5Repair'!B:H,5,0),0),IFERROR(VLOOKUP(B185,'Results_GPT5.2LowRepair'!B:H,5,0),0))</f>
        <v>15.345000000000001</v>
      </c>
      <c r="G185">
        <f>MAX(IFERROR(VLOOKUP(B185,'Results_ClaudeOpus4.5Repair'!B:H,6,0),0),IFERROR(VLOOKUP(B185,'Results_GPT5.2LowRepair'!B:H,6,0),0))</f>
        <v>0.26100000000000001</v>
      </c>
      <c r="H185">
        <f>MAX(IFERROR(VLOOKUP(B185,'Results_ClaudeOpus4.5Repair'!B:H,7,0),0),IFERROR(VLOOKUP(B185,'Results_GPT5.2LowRepair'!B:H,7,0),0))</f>
        <v>15.3428</v>
      </c>
      <c r="I185">
        <f>MAX(IFERROR(VLOOKUP(B185,'Results_ClaudeOpus4.5Repair'!B:I,8,0),0),IFERROR(VLOOKUP(B185,'Results_GPT5.2LowRepair'!B:I,8,0),0))</f>
        <v>0</v>
      </c>
      <c r="J185">
        <v>1</v>
      </c>
      <c r="K185">
        <v>1</v>
      </c>
      <c r="L185">
        <f t="shared" si="21"/>
        <v>1</v>
      </c>
      <c r="M185">
        <f t="shared" si="22"/>
        <v>1</v>
      </c>
      <c r="N185">
        <f t="shared" ref="N185:N248" si="25">CHOOSE(L185+1,0,2/3,1,1)</f>
        <v>0.66666666666666663</v>
      </c>
      <c r="O185">
        <f t="shared" ref="O185:O248" si="26">IF(L185&gt;0,1,0)</f>
        <v>1</v>
      </c>
      <c r="P185">
        <f t="shared" si="23"/>
        <v>86</v>
      </c>
      <c r="Q185">
        <f>VLOOKUP(C185,Locs!A:C,3,0)</f>
        <v>28</v>
      </c>
      <c r="R185">
        <f>VLOOKUP(C185,Locs!A:F,6,0)</f>
        <v>0</v>
      </c>
      <c r="S185">
        <f t="shared" ref="S185:S248" si="27">IF(M185=D185,1,0)</f>
        <v>0</v>
      </c>
      <c r="T185" t="str">
        <f t="shared" ref="T185:T248" si="28">IF(S185=0,"",IF(AND(U185=1,V185=1),IF(W185&lt;=X185,"Claude","GPT"),IF(U185=1,"Claude","GPT")))</f>
        <v/>
      </c>
      <c r="U185" t="str">
        <f>IFERROR(VLOOKUP(B185,'Results_ClaudeOpus4.5Repair'!B:E,4,0),"")</f>
        <v/>
      </c>
      <c r="V185">
        <f>IFERROR(VLOOKUP(B185,'Results_GPT5.2LowRepair'!B:E,4,0),"")</f>
        <v>-1</v>
      </c>
      <c r="W185" t="str">
        <f>IFERROR(VLOOKUP(LEFT(C185,LEN(C185)-4)&amp;"_"&amp;D185&amp;"_llm.dfy",'Results_ClaudeOpus4.5Repair'!O:P,2,0),"")</f>
        <v/>
      </c>
      <c r="X185">
        <f>IFERROR(VLOOKUP(LEFT(C185,LEN(C185)-4)&amp;"_"&amp;D185&amp;"_llm.dfy",'Results_GPT5.2LowRepair'!O:P,2,0),"")</f>
        <v>86</v>
      </c>
    </row>
    <row r="186" spans="1:24" x14ac:dyDescent="0.45">
      <c r="A186">
        <v>213</v>
      </c>
      <c r="B186" t="str">
        <f t="shared" si="24"/>
        <v>task_id_261.dfy-8</v>
      </c>
      <c r="C186" t="s">
        <v>24</v>
      </c>
      <c r="D186">
        <v>8</v>
      </c>
      <c r="E186">
        <f>MAX(IFERROR(VLOOKUP(B186,'Results_ClaudeOpus4.5Repair'!B:E,4,0),0),IFERROR(VLOOKUP(B186,'Results_GPT5.2LowRepair'!B:E,4,0),0))</f>
        <v>0</v>
      </c>
      <c r="F186">
        <f>MAX(IFERROR(VLOOKUP(B186,'Results_ClaudeOpus4.5Repair'!B:H,5,0),0),IFERROR(VLOOKUP(B186,'Results_GPT5.2LowRepair'!B:H,5,0),0))</f>
        <v>15.11</v>
      </c>
      <c r="G186">
        <f>MAX(IFERROR(VLOOKUP(B186,'Results_ClaudeOpus4.5Repair'!B:H,6,0),0),IFERROR(VLOOKUP(B186,'Results_GPT5.2LowRepair'!B:H,6,0),0))</f>
        <v>0.27879999999999999</v>
      </c>
      <c r="H186">
        <f>MAX(IFERROR(VLOOKUP(B186,'Results_ClaudeOpus4.5Repair'!B:H,7,0),0),IFERROR(VLOOKUP(B186,'Results_GPT5.2LowRepair'!B:H,7,0),0))</f>
        <v>15.1037</v>
      </c>
      <c r="I186">
        <f>MAX(IFERROR(VLOOKUP(B186,'Results_ClaudeOpus4.5Repair'!B:I,8,0),0),IFERROR(VLOOKUP(B186,'Results_GPT5.2LowRepair'!B:I,8,0),0))</f>
        <v>0</v>
      </c>
      <c r="J186">
        <v>1</v>
      </c>
      <c r="K186">
        <v>1</v>
      </c>
      <c r="L186">
        <f t="shared" si="21"/>
        <v>1</v>
      </c>
      <c r="M186">
        <f t="shared" si="22"/>
        <v>1</v>
      </c>
      <c r="N186">
        <f t="shared" si="25"/>
        <v>0.66666666666666663</v>
      </c>
      <c r="O186">
        <f t="shared" si="26"/>
        <v>1</v>
      </c>
      <c r="P186">
        <f t="shared" si="23"/>
        <v>86</v>
      </c>
      <c r="Q186">
        <f>VLOOKUP(C186,Locs!A:C,3,0)</f>
        <v>28</v>
      </c>
      <c r="R186">
        <f>VLOOKUP(C186,Locs!A:F,6,0)</f>
        <v>0</v>
      </c>
      <c r="S186">
        <f t="shared" si="27"/>
        <v>0</v>
      </c>
      <c r="T186" t="str">
        <f t="shared" si="28"/>
        <v/>
      </c>
      <c r="U186" t="str">
        <f>IFERROR(VLOOKUP(B186,'Results_ClaudeOpus4.5Repair'!B:E,4,0),"")</f>
        <v/>
      </c>
      <c r="V186">
        <f>IFERROR(VLOOKUP(B186,'Results_GPT5.2LowRepair'!B:E,4,0),"")</f>
        <v>-1</v>
      </c>
      <c r="W186" t="str">
        <f>IFERROR(VLOOKUP(LEFT(C186,LEN(C186)-4)&amp;"_"&amp;D186&amp;"_llm.dfy",'Results_ClaudeOpus4.5Repair'!O:P,2,0),"")</f>
        <v/>
      </c>
      <c r="X186">
        <f>IFERROR(VLOOKUP(LEFT(C186,LEN(C186)-4)&amp;"_"&amp;D186&amp;"_llm.dfy",'Results_GPT5.2LowRepair'!O:P,2,0),"")</f>
        <v>86</v>
      </c>
    </row>
    <row r="187" spans="1:24" x14ac:dyDescent="0.45">
      <c r="A187">
        <v>214</v>
      </c>
      <c r="B187" t="str">
        <f t="shared" si="24"/>
        <v>task_id_261.dfy-9</v>
      </c>
      <c r="C187" t="s">
        <v>24</v>
      </c>
      <c r="D187">
        <v>9</v>
      </c>
      <c r="E187">
        <f>MAX(IFERROR(VLOOKUP(B187,'Results_ClaudeOpus4.5Repair'!B:E,4,0),0),IFERROR(VLOOKUP(B187,'Results_GPT5.2LowRepair'!B:E,4,0),0))</f>
        <v>0</v>
      </c>
      <c r="F187">
        <f>MAX(IFERROR(VLOOKUP(B187,'Results_ClaudeOpus4.5Repair'!B:H,5,0),0),IFERROR(VLOOKUP(B187,'Results_GPT5.2LowRepair'!B:H,5,0),0))</f>
        <v>12.0054</v>
      </c>
      <c r="G187">
        <f>MAX(IFERROR(VLOOKUP(B187,'Results_ClaudeOpus4.5Repair'!B:H,6,0),0),IFERROR(VLOOKUP(B187,'Results_GPT5.2LowRepair'!B:H,6,0),0))</f>
        <v>0.22950000000000001</v>
      </c>
      <c r="H187">
        <f>MAX(IFERROR(VLOOKUP(B187,'Results_ClaudeOpus4.5Repair'!B:H,7,0),0),IFERROR(VLOOKUP(B187,'Results_GPT5.2LowRepair'!B:H,7,0),0))</f>
        <v>11.9984</v>
      </c>
      <c r="I187">
        <f>MAX(IFERROR(VLOOKUP(B187,'Results_ClaudeOpus4.5Repair'!B:I,8,0),0),IFERROR(VLOOKUP(B187,'Results_GPT5.2LowRepair'!B:I,8,0),0))</f>
        <v>0</v>
      </c>
      <c r="J187">
        <v>1</v>
      </c>
      <c r="K187">
        <v>1</v>
      </c>
      <c r="L187">
        <f t="shared" si="21"/>
        <v>1</v>
      </c>
      <c r="M187">
        <f t="shared" si="22"/>
        <v>1</v>
      </c>
      <c r="N187">
        <f t="shared" si="25"/>
        <v>0.66666666666666663</v>
      </c>
      <c r="O187">
        <f t="shared" si="26"/>
        <v>1</v>
      </c>
      <c r="P187">
        <f t="shared" si="23"/>
        <v>86</v>
      </c>
      <c r="Q187">
        <f>VLOOKUP(C187,Locs!A:C,3,0)</f>
        <v>28</v>
      </c>
      <c r="R187">
        <f>VLOOKUP(C187,Locs!A:F,6,0)</f>
        <v>0</v>
      </c>
      <c r="S187">
        <f t="shared" si="27"/>
        <v>0</v>
      </c>
      <c r="T187" t="str">
        <f t="shared" si="28"/>
        <v/>
      </c>
      <c r="U187" t="str">
        <f>IFERROR(VLOOKUP(B187,'Results_ClaudeOpus4.5Repair'!B:E,4,0),"")</f>
        <v/>
      </c>
      <c r="V187">
        <f>IFERROR(VLOOKUP(B187,'Results_GPT5.2LowRepair'!B:E,4,0),"")</f>
        <v>-1</v>
      </c>
      <c r="W187" t="str">
        <f>IFERROR(VLOOKUP(LEFT(C187,LEN(C187)-4)&amp;"_"&amp;D187&amp;"_llm.dfy",'Results_ClaudeOpus4.5Repair'!O:P,2,0),"")</f>
        <v/>
      </c>
      <c r="X187">
        <f>IFERROR(VLOOKUP(LEFT(C187,LEN(C187)-4)&amp;"_"&amp;D187&amp;"_llm.dfy",'Results_GPT5.2LowRepair'!O:P,2,0),"")</f>
        <v>86</v>
      </c>
    </row>
    <row r="188" spans="1:24" x14ac:dyDescent="0.45">
      <c r="A188">
        <v>215</v>
      </c>
      <c r="B188" t="str">
        <f t="shared" si="24"/>
        <v>task_id_261.dfy-10</v>
      </c>
      <c r="C188" t="s">
        <v>24</v>
      </c>
      <c r="D188">
        <v>10</v>
      </c>
      <c r="E188">
        <f>MAX(IFERROR(VLOOKUP(B188,'Results_ClaudeOpus4.5Repair'!B:E,4,0),0),IFERROR(VLOOKUP(B188,'Results_GPT5.2LowRepair'!B:E,4,0),0))</f>
        <v>0</v>
      </c>
      <c r="F188">
        <f>MAX(IFERROR(VLOOKUP(B188,'Results_ClaudeOpus4.5Repair'!B:H,5,0),0),IFERROR(VLOOKUP(B188,'Results_GPT5.2LowRepair'!B:H,5,0),0))</f>
        <v>15.2562</v>
      </c>
      <c r="G188">
        <f>MAX(IFERROR(VLOOKUP(B188,'Results_ClaudeOpus4.5Repair'!B:H,6,0),0),IFERROR(VLOOKUP(B188,'Results_GPT5.2LowRepair'!B:H,6,0),0))</f>
        <v>0.30130000000000001</v>
      </c>
      <c r="H188">
        <f>MAX(IFERROR(VLOOKUP(B188,'Results_ClaudeOpus4.5Repair'!B:H,7,0),0),IFERROR(VLOOKUP(B188,'Results_GPT5.2LowRepair'!B:H,7,0),0))</f>
        <v>15.254300000000001</v>
      </c>
      <c r="I188">
        <f>MAX(IFERROR(VLOOKUP(B188,'Results_ClaudeOpus4.5Repair'!B:I,8,0),0),IFERROR(VLOOKUP(B188,'Results_GPT5.2LowRepair'!B:I,8,0),0))</f>
        <v>0</v>
      </c>
      <c r="J188">
        <v>0</v>
      </c>
      <c r="K188">
        <v>0</v>
      </c>
      <c r="L188">
        <f t="shared" si="21"/>
        <v>1</v>
      </c>
      <c r="M188">
        <f t="shared" si="22"/>
        <v>1</v>
      </c>
      <c r="N188">
        <f t="shared" si="25"/>
        <v>0.66666666666666663</v>
      </c>
      <c r="O188">
        <f t="shared" si="26"/>
        <v>1</v>
      </c>
      <c r="P188">
        <f t="shared" si="23"/>
        <v>86</v>
      </c>
      <c r="Q188">
        <f>VLOOKUP(C188,Locs!A:C,3,0)</f>
        <v>28</v>
      </c>
      <c r="R188">
        <f>VLOOKUP(C188,Locs!A:F,6,0)</f>
        <v>0</v>
      </c>
      <c r="S188">
        <f t="shared" si="27"/>
        <v>0</v>
      </c>
      <c r="T188" t="str">
        <f t="shared" si="28"/>
        <v/>
      </c>
      <c r="U188" t="str">
        <f>IFERROR(VLOOKUP(B188,'Results_ClaudeOpus4.5Repair'!B:E,4,0),"")</f>
        <v/>
      </c>
      <c r="V188">
        <f>IFERROR(VLOOKUP(B188,'Results_GPT5.2LowRepair'!B:E,4,0),"")</f>
        <v>-1</v>
      </c>
      <c r="W188" t="str">
        <f>IFERROR(VLOOKUP(LEFT(C188,LEN(C188)-4)&amp;"_"&amp;D188&amp;"_llm.dfy",'Results_ClaudeOpus4.5Repair'!O:P,2,0),"")</f>
        <v/>
      </c>
      <c r="X188">
        <f>IFERROR(VLOOKUP(LEFT(C188,LEN(C188)-4)&amp;"_"&amp;D188&amp;"_llm.dfy",'Results_GPT5.2LowRepair'!O:P,2,0),"")</f>
        <v>86</v>
      </c>
    </row>
    <row r="189" spans="1:24" x14ac:dyDescent="0.45">
      <c r="A189">
        <v>216</v>
      </c>
      <c r="B189" t="str">
        <f t="shared" si="24"/>
        <v>task_id_267.dfy-1</v>
      </c>
      <c r="C189" t="s">
        <v>25</v>
      </c>
      <c r="D189">
        <v>1</v>
      </c>
      <c r="E189">
        <f>MAX(IFERROR(VLOOKUP(B189,'Results_ClaudeOpus4.5Repair'!B:E,4,0),0),IFERROR(VLOOKUP(B189,'Results_GPT5.2LowRepair'!B:E,4,0),0))</f>
        <v>1</v>
      </c>
      <c r="F189">
        <f>MAX(IFERROR(VLOOKUP(B189,'Results_ClaudeOpus4.5Repair'!B:H,5,0),0),IFERROR(VLOOKUP(B189,'Results_GPT5.2LowRepair'!B:H,5,0),0))</f>
        <v>20.1844</v>
      </c>
      <c r="G189">
        <f>MAX(IFERROR(VLOOKUP(B189,'Results_ClaudeOpus4.5Repair'!B:H,6,0),0),IFERROR(VLOOKUP(B189,'Results_GPT5.2LowRepair'!B:H,6,0),0))</f>
        <v>1.6246</v>
      </c>
      <c r="H189">
        <f>MAX(IFERROR(VLOOKUP(B189,'Results_ClaudeOpus4.5Repair'!B:H,7,0),0),IFERROR(VLOOKUP(B189,'Results_GPT5.2LowRepair'!B:H,7,0),0))</f>
        <v>20.1662</v>
      </c>
      <c r="I189">
        <f>MAX(IFERROR(VLOOKUP(B189,'Results_ClaudeOpus4.5Repair'!B:I,8,0),0),IFERROR(VLOOKUP(B189,'Results_GPT5.2LowRepair'!B:I,8,0),0))</f>
        <v>1</v>
      </c>
      <c r="J189">
        <v>0</v>
      </c>
      <c r="K189">
        <v>0</v>
      </c>
      <c r="L189">
        <f t="shared" si="21"/>
        <v>2</v>
      </c>
      <c r="M189">
        <f t="shared" si="22"/>
        <v>1</v>
      </c>
      <c r="N189">
        <f t="shared" si="25"/>
        <v>1</v>
      </c>
      <c r="O189">
        <f t="shared" si="26"/>
        <v>1</v>
      </c>
      <c r="P189">
        <f t="shared" si="23"/>
        <v>27</v>
      </c>
      <c r="Q189">
        <f>VLOOKUP(C189,Locs!A:C,3,0)</f>
        <v>21</v>
      </c>
      <c r="R189">
        <f>VLOOKUP(C189,Locs!A:F,6,0)</f>
        <v>0</v>
      </c>
      <c r="S189">
        <f t="shared" si="27"/>
        <v>1</v>
      </c>
      <c r="T189" t="str">
        <f t="shared" si="28"/>
        <v>Claude</v>
      </c>
      <c r="U189">
        <f>IFERROR(VLOOKUP(B189,'Results_ClaudeOpus4.5Repair'!B:E,4,0),"")</f>
        <v>1</v>
      </c>
      <c r="V189">
        <f>IFERROR(VLOOKUP(B189,'Results_GPT5.2LowRepair'!B:E,4,0),"")</f>
        <v>-1</v>
      </c>
      <c r="W189">
        <f>IFERROR(VLOOKUP(LEFT(C189,LEN(C189)-4)&amp;"_"&amp;D189&amp;"_llm.dfy",'Results_ClaudeOpus4.5Repair'!O:P,2,0),"")</f>
        <v>27</v>
      </c>
      <c r="X189">
        <f>IFERROR(VLOOKUP(LEFT(C189,LEN(C189)-4)&amp;"_"&amp;D189&amp;"_llm.dfy",'Results_GPT5.2LowRepair'!O:P,2,0),"")</f>
        <v>52</v>
      </c>
    </row>
    <row r="190" spans="1:24" x14ac:dyDescent="0.45">
      <c r="A190">
        <v>217</v>
      </c>
      <c r="B190" t="str">
        <f t="shared" si="24"/>
        <v>task_id_267.dfy-2</v>
      </c>
      <c r="C190" t="s">
        <v>25</v>
      </c>
      <c r="D190">
        <v>2</v>
      </c>
      <c r="E190">
        <f>MAX(IFERROR(VLOOKUP(B190,'Results_ClaudeOpus4.5Repair'!B:E,4,0),0),IFERROR(VLOOKUP(B190,'Results_GPT5.2LowRepair'!B:E,4,0),0))</f>
        <v>0</v>
      </c>
      <c r="F190">
        <f>MAX(IFERROR(VLOOKUP(B190,'Results_ClaudeOpus4.5Repair'!B:H,5,0),0),IFERROR(VLOOKUP(B190,'Results_GPT5.2LowRepair'!B:H,5,0),0))</f>
        <v>12.7285</v>
      </c>
      <c r="G190">
        <f>MAX(IFERROR(VLOOKUP(B190,'Results_ClaudeOpus4.5Repair'!B:H,6,0),0),IFERROR(VLOOKUP(B190,'Results_GPT5.2LowRepair'!B:H,6,0),0))</f>
        <v>0.27739999999999998</v>
      </c>
      <c r="H190">
        <f>MAX(IFERROR(VLOOKUP(B190,'Results_ClaudeOpus4.5Repair'!B:H,7,0),0),IFERROR(VLOOKUP(B190,'Results_GPT5.2LowRepair'!B:H,7,0),0))</f>
        <v>12.727</v>
      </c>
      <c r="I190">
        <f>MAX(IFERROR(VLOOKUP(B190,'Results_ClaudeOpus4.5Repair'!B:I,8,0),0),IFERROR(VLOOKUP(B190,'Results_GPT5.2LowRepair'!B:I,8,0),0))</f>
        <v>0</v>
      </c>
      <c r="J190">
        <v>0</v>
      </c>
      <c r="K190">
        <v>0</v>
      </c>
      <c r="L190">
        <f t="shared" si="21"/>
        <v>2</v>
      </c>
      <c r="M190">
        <f t="shared" si="22"/>
        <v>1</v>
      </c>
      <c r="N190">
        <f t="shared" si="25"/>
        <v>1</v>
      </c>
      <c r="O190">
        <f t="shared" si="26"/>
        <v>1</v>
      </c>
      <c r="P190">
        <f t="shared" si="23"/>
        <v>52</v>
      </c>
      <c r="Q190">
        <f>VLOOKUP(C190,Locs!A:C,3,0)</f>
        <v>21</v>
      </c>
      <c r="R190">
        <f>VLOOKUP(C190,Locs!A:F,6,0)</f>
        <v>0</v>
      </c>
      <c r="S190">
        <f t="shared" si="27"/>
        <v>0</v>
      </c>
      <c r="T190" t="str">
        <f t="shared" si="28"/>
        <v/>
      </c>
      <c r="U190" t="str">
        <f>IFERROR(VLOOKUP(B190,'Results_ClaudeOpus4.5Repair'!B:E,4,0),"")</f>
        <v/>
      </c>
      <c r="V190">
        <f>IFERROR(VLOOKUP(B190,'Results_GPT5.2LowRepair'!B:E,4,0),"")</f>
        <v>-1</v>
      </c>
      <c r="W190" t="str">
        <f>IFERROR(VLOOKUP(LEFT(C190,LEN(C190)-4)&amp;"_"&amp;D190&amp;"_llm.dfy",'Results_ClaudeOpus4.5Repair'!O:P,2,0),"")</f>
        <v/>
      </c>
      <c r="X190">
        <f>IFERROR(VLOOKUP(LEFT(C190,LEN(C190)-4)&amp;"_"&amp;D190&amp;"_llm.dfy",'Results_GPT5.2LowRepair'!O:P,2,0),"")</f>
        <v>52</v>
      </c>
    </row>
    <row r="191" spans="1:24" x14ac:dyDescent="0.45">
      <c r="A191">
        <v>218</v>
      </c>
      <c r="B191" t="str">
        <f t="shared" si="24"/>
        <v>task_id_267.dfy-3</v>
      </c>
      <c r="C191" t="s">
        <v>25</v>
      </c>
      <c r="D191">
        <v>3</v>
      </c>
      <c r="E191">
        <f>MAX(IFERROR(VLOOKUP(B191,'Results_ClaudeOpus4.5Repair'!B:E,4,0),0),IFERROR(VLOOKUP(B191,'Results_GPT5.2LowRepair'!B:E,4,0),0))</f>
        <v>0</v>
      </c>
      <c r="F191">
        <f>MAX(IFERROR(VLOOKUP(B191,'Results_ClaudeOpus4.5Repair'!B:H,5,0),0),IFERROR(VLOOKUP(B191,'Results_GPT5.2LowRepair'!B:H,5,0),0))</f>
        <v>11.539</v>
      </c>
      <c r="G191">
        <f>MAX(IFERROR(VLOOKUP(B191,'Results_ClaudeOpus4.5Repair'!B:H,6,0),0),IFERROR(VLOOKUP(B191,'Results_GPT5.2LowRepair'!B:H,6,0),0))</f>
        <v>1.8488</v>
      </c>
      <c r="H191">
        <f>MAX(IFERROR(VLOOKUP(B191,'Results_ClaudeOpus4.5Repair'!B:H,7,0),0),IFERROR(VLOOKUP(B191,'Results_GPT5.2LowRepair'!B:H,7,0),0))</f>
        <v>11.537699999999999</v>
      </c>
      <c r="I191">
        <f>MAX(IFERROR(VLOOKUP(B191,'Results_ClaudeOpus4.5Repair'!B:I,8,0),0),IFERROR(VLOOKUP(B191,'Results_GPT5.2LowRepair'!B:I,8,0),0))</f>
        <v>0</v>
      </c>
      <c r="J191">
        <v>1</v>
      </c>
      <c r="K191">
        <v>1</v>
      </c>
      <c r="L191">
        <f t="shared" si="21"/>
        <v>2</v>
      </c>
      <c r="M191">
        <f t="shared" si="22"/>
        <v>1</v>
      </c>
      <c r="N191">
        <f t="shared" si="25"/>
        <v>1</v>
      </c>
      <c r="O191">
        <f t="shared" si="26"/>
        <v>1</v>
      </c>
      <c r="P191">
        <f t="shared" si="23"/>
        <v>51</v>
      </c>
      <c r="Q191">
        <f>VLOOKUP(C191,Locs!A:C,3,0)</f>
        <v>21</v>
      </c>
      <c r="R191">
        <f>VLOOKUP(C191,Locs!A:F,6,0)</f>
        <v>0</v>
      </c>
      <c r="S191">
        <f t="shared" si="27"/>
        <v>0</v>
      </c>
      <c r="T191" t="str">
        <f t="shared" si="28"/>
        <v/>
      </c>
      <c r="U191" t="str">
        <f>IFERROR(VLOOKUP(B191,'Results_ClaudeOpus4.5Repair'!B:E,4,0),"")</f>
        <v/>
      </c>
      <c r="V191">
        <f>IFERROR(VLOOKUP(B191,'Results_GPT5.2LowRepair'!B:E,4,0),"")</f>
        <v>0</v>
      </c>
      <c r="W191" t="str">
        <f>IFERROR(VLOOKUP(LEFT(C191,LEN(C191)-4)&amp;"_"&amp;D191&amp;"_llm.dfy",'Results_ClaudeOpus4.5Repair'!O:P,2,0),"")</f>
        <v/>
      </c>
      <c r="X191">
        <f>IFERROR(VLOOKUP(LEFT(C191,LEN(C191)-4)&amp;"_"&amp;D191&amp;"_llm.dfy",'Results_GPT5.2LowRepair'!O:P,2,0),"")</f>
        <v>51</v>
      </c>
    </row>
    <row r="192" spans="1:24" x14ac:dyDescent="0.45">
      <c r="A192">
        <v>219</v>
      </c>
      <c r="B192" t="str">
        <f t="shared" si="24"/>
        <v>task_id_267.dfy-4</v>
      </c>
      <c r="C192" t="s">
        <v>25</v>
      </c>
      <c r="D192">
        <v>4</v>
      </c>
      <c r="E192">
        <f>MAX(IFERROR(VLOOKUP(B192,'Results_ClaudeOpus4.5Repair'!B:E,4,0),0),IFERROR(VLOOKUP(B192,'Results_GPT5.2LowRepair'!B:E,4,0),0))</f>
        <v>0</v>
      </c>
      <c r="F192">
        <f>MAX(IFERROR(VLOOKUP(B192,'Results_ClaudeOpus4.5Repair'!B:H,5,0),0),IFERROR(VLOOKUP(B192,'Results_GPT5.2LowRepair'!B:H,5,0),0))</f>
        <v>38.380899999999997</v>
      </c>
      <c r="G192">
        <f>MAX(IFERROR(VLOOKUP(B192,'Results_ClaudeOpus4.5Repair'!B:H,6,0),0),IFERROR(VLOOKUP(B192,'Results_GPT5.2LowRepair'!B:H,6,0),0))</f>
        <v>0.30209999999999998</v>
      </c>
      <c r="H192">
        <f>MAX(IFERROR(VLOOKUP(B192,'Results_ClaudeOpus4.5Repair'!B:H,7,0),0),IFERROR(VLOOKUP(B192,'Results_GPT5.2LowRepair'!B:H,7,0),0))</f>
        <v>38.378599999999999</v>
      </c>
      <c r="I192">
        <f>MAX(IFERROR(VLOOKUP(B192,'Results_ClaudeOpus4.5Repair'!B:I,8,0),0),IFERROR(VLOOKUP(B192,'Results_GPT5.2LowRepair'!B:I,8,0),0))</f>
        <v>0</v>
      </c>
      <c r="J192">
        <v>1</v>
      </c>
      <c r="K192">
        <v>1</v>
      </c>
      <c r="L192">
        <f t="shared" si="21"/>
        <v>2</v>
      </c>
      <c r="M192">
        <f t="shared" si="22"/>
        <v>1</v>
      </c>
      <c r="N192">
        <f t="shared" si="25"/>
        <v>1</v>
      </c>
      <c r="O192">
        <f t="shared" si="26"/>
        <v>1</v>
      </c>
      <c r="P192">
        <f t="shared" si="23"/>
        <v>79</v>
      </c>
      <c r="Q192">
        <f>VLOOKUP(C192,Locs!A:C,3,0)</f>
        <v>21</v>
      </c>
      <c r="R192">
        <f>VLOOKUP(C192,Locs!A:F,6,0)</f>
        <v>0</v>
      </c>
      <c r="S192">
        <f t="shared" si="27"/>
        <v>0</v>
      </c>
      <c r="T192" t="str">
        <f t="shared" si="28"/>
        <v/>
      </c>
      <c r="U192" t="str">
        <f>IFERROR(VLOOKUP(B192,'Results_ClaudeOpus4.5Repair'!B:E,4,0),"")</f>
        <v/>
      </c>
      <c r="V192">
        <f>IFERROR(VLOOKUP(B192,'Results_GPT5.2LowRepair'!B:E,4,0),"")</f>
        <v>-1</v>
      </c>
      <c r="W192" t="str">
        <f>IFERROR(VLOOKUP(LEFT(C192,LEN(C192)-4)&amp;"_"&amp;D192&amp;"_llm.dfy",'Results_ClaudeOpus4.5Repair'!O:P,2,0),"")</f>
        <v/>
      </c>
      <c r="X192">
        <f>IFERROR(VLOOKUP(LEFT(C192,LEN(C192)-4)&amp;"_"&amp;D192&amp;"_llm.dfy",'Results_GPT5.2LowRepair'!O:P,2,0),"")</f>
        <v>79</v>
      </c>
    </row>
    <row r="193" spans="1:24" x14ac:dyDescent="0.45">
      <c r="A193">
        <v>220</v>
      </c>
      <c r="B193" t="str">
        <f t="shared" si="24"/>
        <v>task_id_267.dfy-5</v>
      </c>
      <c r="C193" t="s">
        <v>25</v>
      </c>
      <c r="D193">
        <v>5</v>
      </c>
      <c r="E193">
        <f>MAX(IFERROR(VLOOKUP(B193,'Results_ClaudeOpus4.5Repair'!B:E,4,0),0),IFERROR(VLOOKUP(B193,'Results_GPT5.2LowRepair'!B:E,4,0),0))</f>
        <v>0</v>
      </c>
      <c r="F193">
        <f>MAX(IFERROR(VLOOKUP(B193,'Results_ClaudeOpus4.5Repair'!B:H,5,0),0),IFERROR(VLOOKUP(B193,'Results_GPT5.2LowRepair'!B:H,5,0),0))</f>
        <v>25.534199999999998</v>
      </c>
      <c r="G193">
        <f>MAX(IFERROR(VLOOKUP(B193,'Results_ClaudeOpus4.5Repair'!B:H,6,0),0),IFERROR(VLOOKUP(B193,'Results_GPT5.2LowRepair'!B:H,6,0),0))</f>
        <v>0.26290000000000002</v>
      </c>
      <c r="H193">
        <f>MAX(IFERROR(VLOOKUP(B193,'Results_ClaudeOpus4.5Repair'!B:H,7,0),0),IFERROR(VLOOKUP(B193,'Results_GPT5.2LowRepair'!B:H,7,0),0))</f>
        <v>25.532499999999999</v>
      </c>
      <c r="I193">
        <f>MAX(IFERROR(VLOOKUP(B193,'Results_ClaudeOpus4.5Repair'!B:I,8,0),0),IFERROR(VLOOKUP(B193,'Results_GPT5.2LowRepair'!B:I,8,0),0))</f>
        <v>0</v>
      </c>
      <c r="J193">
        <v>1</v>
      </c>
      <c r="K193">
        <v>1</v>
      </c>
      <c r="L193">
        <f t="shared" si="21"/>
        <v>2</v>
      </c>
      <c r="M193">
        <f t="shared" si="22"/>
        <v>1</v>
      </c>
      <c r="N193">
        <f t="shared" si="25"/>
        <v>1</v>
      </c>
      <c r="O193">
        <f t="shared" si="26"/>
        <v>1</v>
      </c>
      <c r="P193">
        <f t="shared" si="23"/>
        <v>79</v>
      </c>
      <c r="Q193">
        <f>VLOOKUP(C193,Locs!A:C,3,0)</f>
        <v>21</v>
      </c>
      <c r="R193">
        <f>VLOOKUP(C193,Locs!A:F,6,0)</f>
        <v>0</v>
      </c>
      <c r="S193">
        <f t="shared" si="27"/>
        <v>0</v>
      </c>
      <c r="T193" t="str">
        <f t="shared" si="28"/>
        <v/>
      </c>
      <c r="U193" t="str">
        <f>IFERROR(VLOOKUP(B193,'Results_ClaudeOpus4.5Repair'!B:E,4,0),"")</f>
        <v/>
      </c>
      <c r="V193">
        <f>IFERROR(VLOOKUP(B193,'Results_GPT5.2LowRepair'!B:E,4,0),"")</f>
        <v>-1</v>
      </c>
      <c r="W193" t="str">
        <f>IFERROR(VLOOKUP(LEFT(C193,LEN(C193)-4)&amp;"_"&amp;D193&amp;"_llm.dfy",'Results_ClaudeOpus4.5Repair'!O:P,2,0),"")</f>
        <v/>
      </c>
      <c r="X193">
        <f>IFERROR(VLOOKUP(LEFT(C193,LEN(C193)-4)&amp;"_"&amp;D193&amp;"_llm.dfy",'Results_GPT5.2LowRepair'!O:P,2,0),"")</f>
        <v>79</v>
      </c>
    </row>
    <row r="194" spans="1:24" x14ac:dyDescent="0.45">
      <c r="A194">
        <v>221</v>
      </c>
      <c r="B194" t="str">
        <f t="shared" si="24"/>
        <v>task_id_267.dfy-6</v>
      </c>
      <c r="C194" t="s">
        <v>25</v>
      </c>
      <c r="D194">
        <v>6</v>
      </c>
      <c r="E194">
        <f>MAX(IFERROR(VLOOKUP(B194,'Results_ClaudeOpus4.5Repair'!B:E,4,0),0),IFERROR(VLOOKUP(B194,'Results_GPT5.2LowRepair'!B:E,4,0),0))</f>
        <v>0</v>
      </c>
      <c r="F194">
        <f>MAX(IFERROR(VLOOKUP(B194,'Results_ClaudeOpus4.5Repair'!B:H,5,0),0),IFERROR(VLOOKUP(B194,'Results_GPT5.2LowRepair'!B:H,5,0),0))</f>
        <v>19.542000000000002</v>
      </c>
      <c r="G194">
        <f>MAX(IFERROR(VLOOKUP(B194,'Results_ClaudeOpus4.5Repair'!B:H,6,0),0),IFERROR(VLOOKUP(B194,'Results_GPT5.2LowRepair'!B:H,6,0),0))</f>
        <v>0.27639999999999998</v>
      </c>
      <c r="H194">
        <f>MAX(IFERROR(VLOOKUP(B194,'Results_ClaudeOpus4.5Repair'!B:H,7,0),0),IFERROR(VLOOKUP(B194,'Results_GPT5.2LowRepair'!B:H,7,0),0))</f>
        <v>19.536100000000001</v>
      </c>
      <c r="I194">
        <f>MAX(IFERROR(VLOOKUP(B194,'Results_ClaudeOpus4.5Repair'!B:I,8,0),0),IFERROR(VLOOKUP(B194,'Results_GPT5.2LowRepair'!B:I,8,0),0))</f>
        <v>0</v>
      </c>
      <c r="J194">
        <v>0</v>
      </c>
      <c r="K194">
        <v>0</v>
      </c>
      <c r="L194">
        <f t="shared" ref="L194:L257" si="29">COUNTIFS(C:C,C194,E:E,1)</f>
        <v>2</v>
      </c>
      <c r="M194">
        <f t="shared" ref="M194:M257" si="30">_xlfn.MINIFS(D:D,C:C,C194,E:E,1)</f>
        <v>1</v>
      </c>
      <c r="N194">
        <f t="shared" si="25"/>
        <v>1</v>
      </c>
      <c r="O194">
        <f t="shared" si="26"/>
        <v>1</v>
      </c>
      <c r="P194">
        <f t="shared" si="23"/>
        <v>78</v>
      </c>
      <c r="Q194">
        <f>VLOOKUP(C194,Locs!A:C,3,0)</f>
        <v>21</v>
      </c>
      <c r="R194">
        <f>VLOOKUP(C194,Locs!A:F,6,0)</f>
        <v>0</v>
      </c>
      <c r="S194">
        <f t="shared" si="27"/>
        <v>0</v>
      </c>
      <c r="T194" t="str">
        <f t="shared" si="28"/>
        <v/>
      </c>
      <c r="U194" t="str">
        <f>IFERROR(VLOOKUP(B194,'Results_ClaudeOpus4.5Repair'!B:E,4,0),"")</f>
        <v/>
      </c>
      <c r="V194">
        <f>IFERROR(VLOOKUP(B194,'Results_GPT5.2LowRepair'!B:E,4,0),"")</f>
        <v>-1</v>
      </c>
      <c r="W194" t="str">
        <f>IFERROR(VLOOKUP(LEFT(C194,LEN(C194)-4)&amp;"_"&amp;D194&amp;"_llm.dfy",'Results_ClaudeOpus4.5Repair'!O:P,2,0),"")</f>
        <v/>
      </c>
      <c r="X194">
        <f>IFERROR(VLOOKUP(LEFT(C194,LEN(C194)-4)&amp;"_"&amp;D194&amp;"_llm.dfy",'Results_GPT5.2LowRepair'!O:P,2,0),"")</f>
        <v>78</v>
      </c>
    </row>
    <row r="195" spans="1:24" x14ac:dyDescent="0.45">
      <c r="A195">
        <v>222</v>
      </c>
      <c r="B195" t="str">
        <f t="shared" si="24"/>
        <v>task_id_267.dfy-7</v>
      </c>
      <c r="C195" t="s">
        <v>25</v>
      </c>
      <c r="D195">
        <v>7</v>
      </c>
      <c r="E195">
        <f>MAX(IFERROR(VLOOKUP(B195,'Results_ClaudeOpus4.5Repair'!B:E,4,0),0),IFERROR(VLOOKUP(B195,'Results_GPT5.2LowRepair'!B:E,4,0),0))</f>
        <v>0</v>
      </c>
      <c r="F195">
        <f>MAX(IFERROR(VLOOKUP(B195,'Results_ClaudeOpus4.5Repair'!B:H,5,0),0),IFERROR(VLOOKUP(B195,'Results_GPT5.2LowRepair'!B:H,5,0),0))</f>
        <v>8.4026999999999994</v>
      </c>
      <c r="G195">
        <f>MAX(IFERROR(VLOOKUP(B195,'Results_ClaudeOpus4.5Repair'!B:H,6,0),0),IFERROR(VLOOKUP(B195,'Results_GPT5.2LowRepair'!B:H,6,0),0))</f>
        <v>0.25819999999999999</v>
      </c>
      <c r="H195">
        <f>MAX(IFERROR(VLOOKUP(B195,'Results_ClaudeOpus4.5Repair'!B:H,7,0),0),IFERROR(VLOOKUP(B195,'Results_GPT5.2LowRepair'!B:H,7,0),0))</f>
        <v>8.4011999999999993</v>
      </c>
      <c r="I195">
        <f>MAX(IFERROR(VLOOKUP(B195,'Results_ClaudeOpus4.5Repair'!B:I,8,0),0),IFERROR(VLOOKUP(B195,'Results_GPT5.2LowRepair'!B:I,8,0),0))</f>
        <v>0</v>
      </c>
      <c r="J195">
        <v>0</v>
      </c>
      <c r="K195">
        <v>0</v>
      </c>
      <c r="L195">
        <f t="shared" si="29"/>
        <v>2</v>
      </c>
      <c r="M195">
        <f t="shared" si="30"/>
        <v>1</v>
      </c>
      <c r="N195">
        <f t="shared" si="25"/>
        <v>1</v>
      </c>
      <c r="O195">
        <f t="shared" si="26"/>
        <v>1</v>
      </c>
      <c r="P195">
        <f t="shared" ref="P195:P258" si="31">IF(T195="Claude",W195,X195)</f>
        <v>78</v>
      </c>
      <c r="Q195">
        <f>VLOOKUP(C195,Locs!A:C,3,0)</f>
        <v>21</v>
      </c>
      <c r="R195">
        <f>VLOOKUP(C195,Locs!A:F,6,0)</f>
        <v>0</v>
      </c>
      <c r="S195">
        <f t="shared" si="27"/>
        <v>0</v>
      </c>
      <c r="T195" t="str">
        <f t="shared" si="28"/>
        <v/>
      </c>
      <c r="U195" t="str">
        <f>IFERROR(VLOOKUP(B195,'Results_ClaudeOpus4.5Repair'!B:E,4,0),"")</f>
        <v/>
      </c>
      <c r="V195">
        <f>IFERROR(VLOOKUP(B195,'Results_GPT5.2LowRepair'!B:E,4,0),"")</f>
        <v>-1</v>
      </c>
      <c r="W195" t="str">
        <f>IFERROR(VLOOKUP(LEFT(C195,LEN(C195)-4)&amp;"_"&amp;D195&amp;"_llm.dfy",'Results_ClaudeOpus4.5Repair'!O:P,2,0),"")</f>
        <v/>
      </c>
      <c r="X195">
        <f>IFERROR(VLOOKUP(LEFT(C195,LEN(C195)-4)&amp;"_"&amp;D195&amp;"_llm.dfy",'Results_GPT5.2LowRepair'!O:P,2,0),"")</f>
        <v>78</v>
      </c>
    </row>
    <row r="196" spans="1:24" x14ac:dyDescent="0.45">
      <c r="A196">
        <v>223</v>
      </c>
      <c r="B196" t="str">
        <f t="shared" si="24"/>
        <v>task_id_267.dfy-8</v>
      </c>
      <c r="C196" t="s">
        <v>25</v>
      </c>
      <c r="D196">
        <v>8</v>
      </c>
      <c r="E196">
        <f>MAX(IFERROR(VLOOKUP(B196,'Results_ClaudeOpus4.5Repair'!B:E,4,0),0),IFERROR(VLOOKUP(B196,'Results_GPT5.2LowRepair'!B:E,4,0),0))</f>
        <v>0</v>
      </c>
      <c r="F196">
        <f>MAX(IFERROR(VLOOKUP(B196,'Results_ClaudeOpus4.5Repair'!B:H,5,0),0),IFERROR(VLOOKUP(B196,'Results_GPT5.2LowRepair'!B:H,5,0),0))</f>
        <v>7.8807</v>
      </c>
      <c r="G196">
        <f>MAX(IFERROR(VLOOKUP(B196,'Results_ClaudeOpus4.5Repair'!B:H,6,0),0),IFERROR(VLOOKUP(B196,'Results_GPT5.2LowRepair'!B:H,6,0),0))</f>
        <v>1.7374000000000001</v>
      </c>
      <c r="H196">
        <f>MAX(IFERROR(VLOOKUP(B196,'Results_ClaudeOpus4.5Repair'!B:H,7,0),0),IFERROR(VLOOKUP(B196,'Results_GPT5.2LowRepair'!B:H,7,0),0))</f>
        <v>7.8791000000000002</v>
      </c>
      <c r="I196">
        <f>MAX(IFERROR(VLOOKUP(B196,'Results_ClaudeOpus4.5Repair'!B:I,8,0),0),IFERROR(VLOOKUP(B196,'Results_GPT5.2LowRepair'!B:I,8,0),0))</f>
        <v>0</v>
      </c>
      <c r="J196">
        <v>0</v>
      </c>
      <c r="K196">
        <v>0</v>
      </c>
      <c r="L196">
        <f t="shared" si="29"/>
        <v>2</v>
      </c>
      <c r="M196">
        <f t="shared" si="30"/>
        <v>1</v>
      </c>
      <c r="N196">
        <f t="shared" si="25"/>
        <v>1</v>
      </c>
      <c r="O196">
        <f t="shared" si="26"/>
        <v>1</v>
      </c>
      <c r="P196">
        <f t="shared" si="31"/>
        <v>78</v>
      </c>
      <c r="Q196">
        <f>VLOOKUP(C196,Locs!A:C,3,0)</f>
        <v>21</v>
      </c>
      <c r="R196">
        <f>VLOOKUP(C196,Locs!A:F,6,0)</f>
        <v>0</v>
      </c>
      <c r="S196">
        <f t="shared" si="27"/>
        <v>0</v>
      </c>
      <c r="T196" t="str">
        <f t="shared" si="28"/>
        <v/>
      </c>
      <c r="U196" t="str">
        <f>IFERROR(VLOOKUP(B196,'Results_ClaudeOpus4.5Repair'!B:E,4,0),"")</f>
        <v/>
      </c>
      <c r="V196">
        <f>IFERROR(VLOOKUP(B196,'Results_GPT5.2LowRepair'!B:E,4,0),"")</f>
        <v>0</v>
      </c>
      <c r="W196" t="str">
        <f>IFERROR(VLOOKUP(LEFT(C196,LEN(C196)-4)&amp;"_"&amp;D196&amp;"_llm.dfy",'Results_ClaudeOpus4.5Repair'!O:P,2,0),"")</f>
        <v/>
      </c>
      <c r="X196">
        <f>IFERROR(VLOOKUP(LEFT(C196,LEN(C196)-4)&amp;"_"&amp;D196&amp;"_llm.dfy",'Results_GPT5.2LowRepair'!O:P,2,0),"")</f>
        <v>78</v>
      </c>
    </row>
    <row r="197" spans="1:24" x14ac:dyDescent="0.45">
      <c r="A197">
        <v>224</v>
      </c>
      <c r="B197" t="str">
        <f t="shared" si="24"/>
        <v>task_id_267.dfy-9</v>
      </c>
      <c r="C197" t="s">
        <v>25</v>
      </c>
      <c r="D197">
        <v>9</v>
      </c>
      <c r="E197">
        <f>MAX(IFERROR(VLOOKUP(B197,'Results_ClaudeOpus4.5Repair'!B:E,4,0),0),IFERROR(VLOOKUP(B197,'Results_GPT5.2LowRepair'!B:E,4,0),0))</f>
        <v>1</v>
      </c>
      <c r="F197">
        <f>MAX(IFERROR(VLOOKUP(B197,'Results_ClaudeOpus4.5Repair'!B:H,5,0),0),IFERROR(VLOOKUP(B197,'Results_GPT5.2LowRepair'!B:H,5,0),0))</f>
        <v>28.497900000000001</v>
      </c>
      <c r="G197">
        <f>MAX(IFERROR(VLOOKUP(B197,'Results_ClaudeOpus4.5Repair'!B:H,6,0),0),IFERROR(VLOOKUP(B197,'Results_GPT5.2LowRepair'!B:H,6,0),0))</f>
        <v>1.6665000000000001</v>
      </c>
      <c r="H197">
        <f>MAX(IFERROR(VLOOKUP(B197,'Results_ClaudeOpus4.5Repair'!B:H,7,0),0),IFERROR(VLOOKUP(B197,'Results_GPT5.2LowRepair'!B:H,7,0),0))</f>
        <v>28.496400000000001</v>
      </c>
      <c r="I197">
        <f>MAX(IFERROR(VLOOKUP(B197,'Results_ClaudeOpus4.5Repair'!B:I,8,0),0),IFERROR(VLOOKUP(B197,'Results_GPT5.2LowRepair'!B:I,8,0),0))</f>
        <v>1</v>
      </c>
      <c r="J197">
        <v>0</v>
      </c>
      <c r="K197">
        <v>0</v>
      </c>
      <c r="L197">
        <f t="shared" si="29"/>
        <v>2</v>
      </c>
      <c r="M197">
        <f t="shared" si="30"/>
        <v>1</v>
      </c>
      <c r="N197">
        <f t="shared" si="25"/>
        <v>1</v>
      </c>
      <c r="O197">
        <f t="shared" si="26"/>
        <v>1</v>
      </c>
      <c r="P197">
        <f t="shared" si="31"/>
        <v>79</v>
      </c>
      <c r="Q197">
        <f>VLOOKUP(C197,Locs!A:C,3,0)</f>
        <v>21</v>
      </c>
      <c r="R197">
        <f>VLOOKUP(C197,Locs!A:F,6,0)</f>
        <v>0</v>
      </c>
      <c r="S197">
        <f t="shared" si="27"/>
        <v>0</v>
      </c>
      <c r="T197" t="str">
        <f t="shared" si="28"/>
        <v/>
      </c>
      <c r="U197" t="str">
        <f>IFERROR(VLOOKUP(B197,'Results_ClaudeOpus4.5Repair'!B:E,4,0),"")</f>
        <v/>
      </c>
      <c r="V197">
        <f>IFERROR(VLOOKUP(B197,'Results_GPT5.2LowRepair'!B:E,4,0),"")</f>
        <v>1</v>
      </c>
      <c r="W197" t="str">
        <f>IFERROR(VLOOKUP(LEFT(C197,LEN(C197)-4)&amp;"_"&amp;D197&amp;"_llm.dfy",'Results_ClaudeOpus4.5Repair'!O:P,2,0),"")</f>
        <v/>
      </c>
      <c r="X197">
        <f>IFERROR(VLOOKUP(LEFT(C197,LEN(C197)-4)&amp;"_"&amp;D197&amp;"_llm.dfy",'Results_GPT5.2LowRepair'!O:P,2,0),"")</f>
        <v>79</v>
      </c>
    </row>
    <row r="198" spans="1:24" x14ac:dyDescent="0.45">
      <c r="A198">
        <v>225</v>
      </c>
      <c r="B198" t="str">
        <f t="shared" si="24"/>
        <v>task_id_273.dfy-1</v>
      </c>
      <c r="C198" t="s">
        <v>26</v>
      </c>
      <c r="D198">
        <v>1</v>
      </c>
      <c r="E198">
        <f>MAX(IFERROR(VLOOKUP(B198,'Results_ClaudeOpus4.5Repair'!B:E,4,0),0),IFERROR(VLOOKUP(B198,'Results_GPT5.2LowRepair'!B:E,4,0),0))</f>
        <v>1</v>
      </c>
      <c r="F198">
        <f>MAX(IFERROR(VLOOKUP(B198,'Results_ClaudeOpus4.5Repair'!B:H,5,0),0),IFERROR(VLOOKUP(B198,'Results_GPT5.2LowRepair'!B:H,5,0),0))</f>
        <v>8.3841000000000001</v>
      </c>
      <c r="G198">
        <f>MAX(IFERROR(VLOOKUP(B198,'Results_ClaudeOpus4.5Repair'!B:H,6,0),0),IFERROR(VLOOKUP(B198,'Results_GPT5.2LowRepair'!B:H,6,0),0))</f>
        <v>0.93940000000000001</v>
      </c>
      <c r="H198">
        <f>MAX(IFERROR(VLOOKUP(B198,'Results_ClaudeOpus4.5Repair'!B:H,7,0),0),IFERROR(VLOOKUP(B198,'Results_GPT5.2LowRepair'!B:H,7,0),0))</f>
        <v>8.3635999999999999</v>
      </c>
      <c r="I198">
        <f>MAX(IFERROR(VLOOKUP(B198,'Results_ClaudeOpus4.5Repair'!B:I,8,0),0),IFERROR(VLOOKUP(B198,'Results_GPT5.2LowRepair'!B:I,8,0),0))</f>
        <v>1</v>
      </c>
      <c r="J198">
        <v>0</v>
      </c>
      <c r="K198">
        <v>0</v>
      </c>
      <c r="L198">
        <f t="shared" si="29"/>
        <v>1</v>
      </c>
      <c r="M198">
        <f t="shared" si="30"/>
        <v>1</v>
      </c>
      <c r="N198">
        <f t="shared" si="25"/>
        <v>0.66666666666666663</v>
      </c>
      <c r="O198">
        <f t="shared" si="26"/>
        <v>1</v>
      </c>
      <c r="P198">
        <f t="shared" si="31"/>
        <v>27</v>
      </c>
      <c r="Q198">
        <f>VLOOKUP(C198,Locs!A:C,3,0)</f>
        <v>27</v>
      </c>
      <c r="R198">
        <f>VLOOKUP(C198,Locs!A:F,6,0)</f>
        <v>0</v>
      </c>
      <c r="S198">
        <f t="shared" si="27"/>
        <v>1</v>
      </c>
      <c r="T198" t="str">
        <f t="shared" si="28"/>
        <v>Claude</v>
      </c>
      <c r="U198">
        <f>IFERROR(VLOOKUP(B198,'Results_ClaudeOpus4.5Repair'!B:E,4,0),"")</f>
        <v>1</v>
      </c>
      <c r="V198">
        <f>IFERROR(VLOOKUP(B198,'Results_GPT5.2LowRepair'!B:E,4,0),"")</f>
        <v>1</v>
      </c>
      <c r="W198">
        <f>IFERROR(VLOOKUP(LEFT(C198,LEN(C198)-4)&amp;"_"&amp;D198&amp;"_llm.dfy",'Results_ClaudeOpus4.5Repair'!O:P,2,0),"")</f>
        <v>27</v>
      </c>
      <c r="X198">
        <f>IFERROR(VLOOKUP(LEFT(C198,LEN(C198)-4)&amp;"_"&amp;D198&amp;"_llm.dfy",'Results_GPT5.2LowRepair'!O:P,2,0),"")</f>
        <v>28</v>
      </c>
    </row>
    <row r="199" spans="1:24" x14ac:dyDescent="0.45">
      <c r="A199">
        <v>226</v>
      </c>
      <c r="B199" t="str">
        <f t="shared" si="24"/>
        <v>task_id_282.dfy-1</v>
      </c>
      <c r="C199" t="s">
        <v>27</v>
      </c>
      <c r="D199">
        <v>1</v>
      </c>
      <c r="E199">
        <f>MAX(IFERROR(VLOOKUP(B199,'Results_ClaudeOpus4.5Repair'!B:E,4,0),0),IFERROR(VLOOKUP(B199,'Results_GPT5.2LowRepair'!B:E,4,0),0))</f>
        <v>1</v>
      </c>
      <c r="F199">
        <f>MAX(IFERROR(VLOOKUP(B199,'Results_ClaudeOpus4.5Repair'!B:H,5,0),0),IFERROR(VLOOKUP(B199,'Results_GPT5.2LowRepair'!B:H,5,0),0))</f>
        <v>9.4154999999999998</v>
      </c>
      <c r="G199">
        <f>MAX(IFERROR(VLOOKUP(B199,'Results_ClaudeOpus4.5Repair'!B:H,6,0),0),IFERROR(VLOOKUP(B199,'Results_GPT5.2LowRepair'!B:H,6,0),0))</f>
        <v>0.97060000000000002</v>
      </c>
      <c r="H199">
        <f>MAX(IFERROR(VLOOKUP(B199,'Results_ClaudeOpus4.5Repair'!B:H,7,0),0),IFERROR(VLOOKUP(B199,'Results_GPT5.2LowRepair'!B:H,7,0),0))</f>
        <v>9.3985000000000003</v>
      </c>
      <c r="I199">
        <f>MAX(IFERROR(VLOOKUP(B199,'Results_ClaudeOpus4.5Repair'!B:I,8,0),0),IFERROR(VLOOKUP(B199,'Results_GPT5.2LowRepair'!B:I,8,0),0))</f>
        <v>1</v>
      </c>
      <c r="J199">
        <v>0</v>
      </c>
      <c r="K199">
        <v>0</v>
      </c>
      <c r="L199">
        <f t="shared" si="29"/>
        <v>1</v>
      </c>
      <c r="M199">
        <f t="shared" si="30"/>
        <v>1</v>
      </c>
      <c r="N199">
        <f t="shared" si="25"/>
        <v>0.66666666666666663</v>
      </c>
      <c r="O199">
        <f t="shared" si="26"/>
        <v>1</v>
      </c>
      <c r="P199">
        <f t="shared" si="31"/>
        <v>27</v>
      </c>
      <c r="Q199">
        <f>VLOOKUP(C199,Locs!A:C,3,0)</f>
        <v>26</v>
      </c>
      <c r="R199">
        <f>VLOOKUP(C199,Locs!A:F,6,0)</f>
        <v>0</v>
      </c>
      <c r="S199">
        <f t="shared" si="27"/>
        <v>1</v>
      </c>
      <c r="T199" t="str">
        <f t="shared" si="28"/>
        <v>Claude</v>
      </c>
      <c r="U199">
        <f>IFERROR(VLOOKUP(B199,'Results_ClaudeOpus4.5Repair'!B:E,4,0),"")</f>
        <v>1</v>
      </c>
      <c r="V199">
        <f>IFERROR(VLOOKUP(B199,'Results_GPT5.2LowRepair'!B:E,4,0),"")</f>
        <v>1</v>
      </c>
      <c r="W199">
        <f>IFERROR(VLOOKUP(LEFT(C199,LEN(C199)-4)&amp;"_"&amp;D199&amp;"_llm.dfy",'Results_ClaudeOpus4.5Repair'!O:P,2,0),"")</f>
        <v>27</v>
      </c>
      <c r="X199">
        <f>IFERROR(VLOOKUP(LEFT(C199,LEN(C199)-4)&amp;"_"&amp;D199&amp;"_llm.dfy",'Results_GPT5.2LowRepair'!O:P,2,0),"")</f>
        <v>28</v>
      </c>
    </row>
    <row r="200" spans="1:24" x14ac:dyDescent="0.45">
      <c r="A200">
        <v>227</v>
      </c>
      <c r="B200" t="str">
        <f t="shared" si="24"/>
        <v>task_id_284.dfy-1</v>
      </c>
      <c r="C200" t="s">
        <v>28</v>
      </c>
      <c r="D200">
        <v>1</v>
      </c>
      <c r="E200">
        <f>MAX(IFERROR(VLOOKUP(B200,'Results_ClaudeOpus4.5Repair'!B:E,4,0),0),IFERROR(VLOOKUP(B200,'Results_GPT5.2LowRepair'!B:E,4,0),0))</f>
        <v>1</v>
      </c>
      <c r="F200">
        <f>MAX(IFERROR(VLOOKUP(B200,'Results_ClaudeOpus4.5Repair'!B:H,5,0),0),IFERROR(VLOOKUP(B200,'Results_GPT5.2LowRepair'!B:H,5,0),0))</f>
        <v>14.768000000000001</v>
      </c>
      <c r="G200">
        <f>MAX(IFERROR(VLOOKUP(B200,'Results_ClaudeOpus4.5Repair'!B:H,6,0),0),IFERROR(VLOOKUP(B200,'Results_GPT5.2LowRepair'!B:H,6,0),0))</f>
        <v>0.8821</v>
      </c>
      <c r="H200">
        <f>MAX(IFERROR(VLOOKUP(B200,'Results_ClaudeOpus4.5Repair'!B:H,7,0),0),IFERROR(VLOOKUP(B200,'Results_GPT5.2LowRepair'!B:H,7,0),0))</f>
        <v>14.752700000000001</v>
      </c>
      <c r="I200">
        <f>MAX(IFERROR(VLOOKUP(B200,'Results_ClaudeOpus4.5Repair'!B:I,8,0),0),IFERROR(VLOOKUP(B200,'Results_GPT5.2LowRepair'!B:I,8,0),0))</f>
        <v>1</v>
      </c>
      <c r="J200">
        <v>1</v>
      </c>
      <c r="K200">
        <v>1</v>
      </c>
      <c r="L200">
        <f t="shared" si="29"/>
        <v>2</v>
      </c>
      <c r="M200">
        <f t="shared" si="30"/>
        <v>1</v>
      </c>
      <c r="N200">
        <f t="shared" si="25"/>
        <v>1</v>
      </c>
      <c r="O200">
        <f t="shared" si="26"/>
        <v>1</v>
      </c>
      <c r="P200">
        <f t="shared" si="31"/>
        <v>25</v>
      </c>
      <c r="Q200">
        <f>VLOOKUP(C200,Locs!A:C,3,0)</f>
        <v>25</v>
      </c>
      <c r="R200">
        <f>VLOOKUP(C200,Locs!A:F,6,0)</f>
        <v>1</v>
      </c>
      <c r="S200">
        <f t="shared" si="27"/>
        <v>1</v>
      </c>
      <c r="T200" t="str">
        <f t="shared" si="28"/>
        <v>Claude</v>
      </c>
      <c r="U200">
        <f>IFERROR(VLOOKUP(B200,'Results_ClaudeOpus4.5Repair'!B:E,4,0),"")</f>
        <v>1</v>
      </c>
      <c r="V200">
        <f>IFERROR(VLOOKUP(B200,'Results_GPT5.2LowRepair'!B:E,4,0),"")</f>
        <v>0</v>
      </c>
      <c r="W200">
        <f>IFERROR(VLOOKUP(LEFT(C200,LEN(C200)-4)&amp;"_"&amp;D200&amp;"_llm.dfy",'Results_ClaudeOpus4.5Repair'!O:P,2,0),"")</f>
        <v>25</v>
      </c>
      <c r="X200">
        <f>IFERROR(VLOOKUP(LEFT(C200,LEN(C200)-4)&amp;"_"&amp;D200&amp;"_llm.dfy",'Results_GPT5.2LowRepair'!O:P,2,0),"")</f>
        <v>26</v>
      </c>
    </row>
    <row r="201" spans="1:24" x14ac:dyDescent="0.45">
      <c r="A201">
        <v>228</v>
      </c>
      <c r="B201" t="str">
        <f t="shared" si="24"/>
        <v>task_id_284.dfy-2</v>
      </c>
      <c r="C201" t="s">
        <v>28</v>
      </c>
      <c r="D201">
        <v>2</v>
      </c>
      <c r="E201">
        <f>MAX(IFERROR(VLOOKUP(B201,'Results_ClaudeOpus4.5Repair'!B:E,4,0),0),IFERROR(VLOOKUP(B201,'Results_GPT5.2LowRepair'!B:E,4,0),0))</f>
        <v>0</v>
      </c>
      <c r="F201">
        <f>MAX(IFERROR(VLOOKUP(B201,'Results_ClaudeOpus4.5Repair'!B:H,5,0),0),IFERROR(VLOOKUP(B201,'Results_GPT5.2LowRepair'!B:H,5,0),0))</f>
        <v>25.260200000000001</v>
      </c>
      <c r="G201">
        <f>MAX(IFERROR(VLOOKUP(B201,'Results_ClaudeOpus4.5Repair'!B:H,6,0),0),IFERROR(VLOOKUP(B201,'Results_GPT5.2LowRepair'!B:H,6,0),0))</f>
        <v>0.8397</v>
      </c>
      <c r="H201">
        <f>MAX(IFERROR(VLOOKUP(B201,'Results_ClaudeOpus4.5Repair'!B:H,7,0),0),IFERROR(VLOOKUP(B201,'Results_GPT5.2LowRepair'!B:H,7,0),0))</f>
        <v>25.2578</v>
      </c>
      <c r="I201">
        <f>MAX(IFERROR(VLOOKUP(B201,'Results_ClaudeOpus4.5Repair'!B:I,8,0),0),IFERROR(VLOOKUP(B201,'Results_GPT5.2LowRepair'!B:I,8,0),0))</f>
        <v>1</v>
      </c>
      <c r="J201">
        <v>1</v>
      </c>
      <c r="K201">
        <v>1</v>
      </c>
      <c r="L201">
        <f t="shared" si="29"/>
        <v>2</v>
      </c>
      <c r="M201">
        <f t="shared" si="30"/>
        <v>1</v>
      </c>
      <c r="N201">
        <f t="shared" si="25"/>
        <v>1</v>
      </c>
      <c r="O201">
        <f t="shared" si="26"/>
        <v>1</v>
      </c>
      <c r="P201">
        <f t="shared" si="31"/>
        <v>33</v>
      </c>
      <c r="Q201">
        <f>VLOOKUP(C201,Locs!A:C,3,0)</f>
        <v>25</v>
      </c>
      <c r="R201">
        <f>VLOOKUP(C201,Locs!A:F,6,0)</f>
        <v>1</v>
      </c>
      <c r="S201">
        <f t="shared" si="27"/>
        <v>0</v>
      </c>
      <c r="T201" t="str">
        <f t="shared" si="28"/>
        <v/>
      </c>
      <c r="U201" t="str">
        <f>IFERROR(VLOOKUP(B201,'Results_ClaudeOpus4.5Repair'!B:E,4,0),"")</f>
        <v/>
      </c>
      <c r="V201">
        <f>IFERROR(VLOOKUP(B201,'Results_GPT5.2LowRepair'!B:E,4,0),"")</f>
        <v>0</v>
      </c>
      <c r="W201" t="str">
        <f>IFERROR(VLOOKUP(LEFT(C201,LEN(C201)-4)&amp;"_"&amp;D201&amp;"_llm.dfy",'Results_ClaudeOpus4.5Repair'!O:P,2,0),"")</f>
        <v/>
      </c>
      <c r="X201">
        <f>IFERROR(VLOOKUP(LEFT(C201,LEN(C201)-4)&amp;"_"&amp;D201&amp;"_llm.dfy",'Results_GPT5.2LowRepair'!O:P,2,0),"")</f>
        <v>33</v>
      </c>
    </row>
    <row r="202" spans="1:24" x14ac:dyDescent="0.45">
      <c r="A202">
        <v>229</v>
      </c>
      <c r="B202" t="str">
        <f t="shared" si="24"/>
        <v>task_id_284.dfy-3</v>
      </c>
      <c r="C202" t="s">
        <v>28</v>
      </c>
      <c r="D202">
        <v>3</v>
      </c>
      <c r="E202">
        <f>MAX(IFERROR(VLOOKUP(B202,'Results_ClaudeOpus4.5Repair'!B:E,4,0),0),IFERROR(VLOOKUP(B202,'Results_GPT5.2LowRepair'!B:E,4,0),0))</f>
        <v>0</v>
      </c>
      <c r="F202">
        <f>MAX(IFERROR(VLOOKUP(B202,'Results_ClaudeOpus4.5Repair'!B:H,5,0),0),IFERROR(VLOOKUP(B202,'Results_GPT5.2LowRepair'!B:H,5,0),0))</f>
        <v>20.009599999999999</v>
      </c>
      <c r="G202">
        <f>MAX(IFERROR(VLOOKUP(B202,'Results_ClaudeOpus4.5Repair'!B:H,6,0),0),IFERROR(VLOOKUP(B202,'Results_GPT5.2LowRepair'!B:H,6,0),0))</f>
        <v>0.2571</v>
      </c>
      <c r="H202">
        <f>MAX(IFERROR(VLOOKUP(B202,'Results_ClaudeOpus4.5Repair'!B:H,7,0),0),IFERROR(VLOOKUP(B202,'Results_GPT5.2LowRepair'!B:H,7,0),0))</f>
        <v>20.000299999999999</v>
      </c>
      <c r="I202">
        <f>MAX(IFERROR(VLOOKUP(B202,'Results_ClaudeOpus4.5Repair'!B:I,8,0),0),IFERROR(VLOOKUP(B202,'Results_GPT5.2LowRepair'!B:I,8,0),0))</f>
        <v>0</v>
      </c>
      <c r="J202">
        <v>1</v>
      </c>
      <c r="K202">
        <v>1</v>
      </c>
      <c r="L202">
        <f t="shared" si="29"/>
        <v>2</v>
      </c>
      <c r="M202">
        <f t="shared" si="30"/>
        <v>1</v>
      </c>
      <c r="N202">
        <f t="shared" si="25"/>
        <v>1</v>
      </c>
      <c r="O202">
        <f t="shared" si="26"/>
        <v>1</v>
      </c>
      <c r="P202">
        <f t="shared" si="31"/>
        <v>34</v>
      </c>
      <c r="Q202">
        <f>VLOOKUP(C202,Locs!A:C,3,0)</f>
        <v>25</v>
      </c>
      <c r="R202">
        <f>VLOOKUP(C202,Locs!A:F,6,0)</f>
        <v>1</v>
      </c>
      <c r="S202">
        <f t="shared" si="27"/>
        <v>0</v>
      </c>
      <c r="T202" t="str">
        <f t="shared" si="28"/>
        <v/>
      </c>
      <c r="U202" t="str">
        <f>IFERROR(VLOOKUP(B202,'Results_ClaudeOpus4.5Repair'!B:E,4,0),"")</f>
        <v/>
      </c>
      <c r="V202">
        <f>IFERROR(VLOOKUP(B202,'Results_GPT5.2LowRepair'!B:E,4,0),"")</f>
        <v>-1</v>
      </c>
      <c r="W202" t="str">
        <f>IFERROR(VLOOKUP(LEFT(C202,LEN(C202)-4)&amp;"_"&amp;D202&amp;"_llm.dfy",'Results_ClaudeOpus4.5Repair'!O:P,2,0),"")</f>
        <v/>
      </c>
      <c r="X202">
        <f>IFERROR(VLOOKUP(LEFT(C202,LEN(C202)-4)&amp;"_"&amp;D202&amp;"_llm.dfy",'Results_GPT5.2LowRepair'!O:P,2,0),"")</f>
        <v>34</v>
      </c>
    </row>
    <row r="203" spans="1:24" x14ac:dyDescent="0.45">
      <c r="A203">
        <v>230</v>
      </c>
      <c r="B203" t="str">
        <f t="shared" si="24"/>
        <v>task_id_284.dfy-4</v>
      </c>
      <c r="C203" t="s">
        <v>28</v>
      </c>
      <c r="D203">
        <v>4</v>
      </c>
      <c r="E203">
        <f>MAX(IFERROR(VLOOKUP(B203,'Results_ClaudeOpus4.5Repair'!B:E,4,0),0),IFERROR(VLOOKUP(B203,'Results_GPT5.2LowRepair'!B:E,4,0),0))</f>
        <v>1</v>
      </c>
      <c r="F203">
        <f>MAX(IFERROR(VLOOKUP(B203,'Results_ClaudeOpus4.5Repair'!B:H,5,0),0),IFERROR(VLOOKUP(B203,'Results_GPT5.2LowRepair'!B:H,5,0),0))</f>
        <v>9.4826999999999995</v>
      </c>
      <c r="G203">
        <f>MAX(IFERROR(VLOOKUP(B203,'Results_ClaudeOpus4.5Repair'!B:H,6,0),0),IFERROR(VLOOKUP(B203,'Results_GPT5.2LowRepair'!B:H,6,0),0))</f>
        <v>0.83320000000000005</v>
      </c>
      <c r="H203">
        <f>MAX(IFERROR(VLOOKUP(B203,'Results_ClaudeOpus4.5Repair'!B:H,7,0),0),IFERROR(VLOOKUP(B203,'Results_GPT5.2LowRepair'!B:H,7,0),0))</f>
        <v>9.4743999999999993</v>
      </c>
      <c r="I203">
        <f>MAX(IFERROR(VLOOKUP(B203,'Results_ClaudeOpus4.5Repair'!B:I,8,0),0),IFERROR(VLOOKUP(B203,'Results_GPT5.2LowRepair'!B:I,8,0),0))</f>
        <v>1</v>
      </c>
      <c r="J203">
        <v>1</v>
      </c>
      <c r="K203">
        <v>1</v>
      </c>
      <c r="L203">
        <f t="shared" si="29"/>
        <v>2</v>
      </c>
      <c r="M203">
        <f t="shared" si="30"/>
        <v>1</v>
      </c>
      <c r="N203">
        <f t="shared" si="25"/>
        <v>1</v>
      </c>
      <c r="O203">
        <f t="shared" si="26"/>
        <v>1</v>
      </c>
      <c r="P203">
        <f t="shared" si="31"/>
        <v>38</v>
      </c>
      <c r="Q203">
        <f>VLOOKUP(C203,Locs!A:C,3,0)</f>
        <v>25</v>
      </c>
      <c r="R203">
        <f>VLOOKUP(C203,Locs!A:F,6,0)</f>
        <v>1</v>
      </c>
      <c r="S203">
        <f t="shared" si="27"/>
        <v>0</v>
      </c>
      <c r="T203" t="str">
        <f t="shared" si="28"/>
        <v/>
      </c>
      <c r="U203" t="str">
        <f>IFERROR(VLOOKUP(B203,'Results_ClaudeOpus4.5Repair'!B:E,4,0),"")</f>
        <v/>
      </c>
      <c r="V203">
        <f>IFERROR(VLOOKUP(B203,'Results_GPT5.2LowRepair'!B:E,4,0),"")</f>
        <v>1</v>
      </c>
      <c r="W203" t="str">
        <f>IFERROR(VLOOKUP(LEFT(C203,LEN(C203)-4)&amp;"_"&amp;D203&amp;"_llm.dfy",'Results_ClaudeOpus4.5Repair'!O:P,2,0),"")</f>
        <v/>
      </c>
      <c r="X203">
        <f>IFERROR(VLOOKUP(LEFT(C203,LEN(C203)-4)&amp;"_"&amp;D203&amp;"_llm.dfy",'Results_GPT5.2LowRepair'!O:P,2,0),"")</f>
        <v>38</v>
      </c>
    </row>
    <row r="204" spans="1:24" x14ac:dyDescent="0.45">
      <c r="A204">
        <v>231</v>
      </c>
      <c r="B204" t="str">
        <f t="shared" si="24"/>
        <v>task_id_290.dfy-1</v>
      </c>
      <c r="C204" t="s">
        <v>29</v>
      </c>
      <c r="D204">
        <v>1</v>
      </c>
      <c r="E204">
        <f>MAX(IFERROR(VLOOKUP(B204,'Results_ClaudeOpus4.5Repair'!B:E,4,0),0),IFERROR(VLOOKUP(B204,'Results_GPT5.2LowRepair'!B:E,4,0),0))</f>
        <v>0</v>
      </c>
      <c r="F204">
        <f>MAX(IFERROR(VLOOKUP(B204,'Results_ClaudeOpus4.5Repair'!B:H,5,0),0),IFERROR(VLOOKUP(B204,'Results_GPT5.2LowRepair'!B:H,5,0),0))</f>
        <v>9.7118000000000002</v>
      </c>
      <c r="G204">
        <f>MAX(IFERROR(VLOOKUP(B204,'Results_ClaudeOpus4.5Repair'!B:H,6,0),0),IFERROR(VLOOKUP(B204,'Results_GPT5.2LowRepair'!B:H,6,0),0))</f>
        <v>0.86260000000000003</v>
      </c>
      <c r="H204">
        <f>MAX(IFERROR(VLOOKUP(B204,'Results_ClaudeOpus4.5Repair'!B:H,7,0),0),IFERROR(VLOOKUP(B204,'Results_GPT5.2LowRepair'!B:H,7,0),0))</f>
        <v>9.6875</v>
      </c>
      <c r="I204">
        <f>MAX(IFERROR(VLOOKUP(B204,'Results_ClaudeOpus4.5Repair'!B:I,8,0),0),IFERROR(VLOOKUP(B204,'Results_GPT5.2LowRepair'!B:I,8,0),0))</f>
        <v>1</v>
      </c>
      <c r="J204">
        <v>1</v>
      </c>
      <c r="K204">
        <v>1</v>
      </c>
      <c r="L204">
        <f t="shared" si="29"/>
        <v>1</v>
      </c>
      <c r="M204">
        <f t="shared" si="30"/>
        <v>2</v>
      </c>
      <c r="N204">
        <f t="shared" si="25"/>
        <v>0.66666666666666663</v>
      </c>
      <c r="O204">
        <f t="shared" si="26"/>
        <v>1</v>
      </c>
      <c r="P204">
        <f t="shared" si="31"/>
        <v>25</v>
      </c>
      <c r="Q204">
        <f>VLOOKUP(C204,Locs!A:C,3,0)</f>
        <v>24</v>
      </c>
      <c r="R204">
        <f>VLOOKUP(C204,Locs!A:F,6,0)</f>
        <v>0</v>
      </c>
      <c r="S204">
        <f t="shared" si="27"/>
        <v>0</v>
      </c>
      <c r="T204" t="str">
        <f t="shared" si="28"/>
        <v/>
      </c>
      <c r="U204">
        <f>IFERROR(VLOOKUP(B204,'Results_ClaudeOpus4.5Repair'!B:E,4,0),"")</f>
        <v>0</v>
      </c>
      <c r="V204">
        <f>IFERROR(VLOOKUP(B204,'Results_GPT5.2LowRepair'!B:E,4,0),"")</f>
        <v>0</v>
      </c>
      <c r="W204">
        <f>IFERROR(VLOOKUP(LEFT(C204,LEN(C204)-4)&amp;"_"&amp;D204&amp;"_llm.dfy",'Results_ClaudeOpus4.5Repair'!O:P,2,0),"")</f>
        <v>24</v>
      </c>
      <c r="X204">
        <f>IFERROR(VLOOKUP(LEFT(C204,LEN(C204)-4)&amp;"_"&amp;D204&amp;"_llm.dfy",'Results_GPT5.2LowRepair'!O:P,2,0),"")</f>
        <v>25</v>
      </c>
    </row>
    <row r="205" spans="1:24" x14ac:dyDescent="0.45">
      <c r="A205">
        <v>232</v>
      </c>
      <c r="B205" t="str">
        <f t="shared" si="24"/>
        <v>task_id_290.dfy-2</v>
      </c>
      <c r="C205" t="s">
        <v>29</v>
      </c>
      <c r="D205">
        <v>2</v>
      </c>
      <c r="E205">
        <f>MAX(IFERROR(VLOOKUP(B205,'Results_ClaudeOpus4.5Repair'!B:E,4,0),0),IFERROR(VLOOKUP(B205,'Results_GPT5.2LowRepair'!B:E,4,0),0))</f>
        <v>1</v>
      </c>
      <c r="F205">
        <f>MAX(IFERROR(VLOOKUP(B205,'Results_ClaudeOpus4.5Repair'!B:H,5,0),0),IFERROR(VLOOKUP(B205,'Results_GPT5.2LowRepair'!B:H,5,0),0))</f>
        <v>49.170900000000003</v>
      </c>
      <c r="G205">
        <f>MAX(IFERROR(VLOOKUP(B205,'Results_ClaudeOpus4.5Repair'!B:H,6,0),0),IFERROR(VLOOKUP(B205,'Results_GPT5.2LowRepair'!B:H,6,0),0))</f>
        <v>6.4885999999999999</v>
      </c>
      <c r="H205">
        <f>MAX(IFERROR(VLOOKUP(B205,'Results_ClaudeOpus4.5Repair'!B:H,7,0),0),IFERROR(VLOOKUP(B205,'Results_GPT5.2LowRepair'!B:H,7,0),0))</f>
        <v>49.168900000000001</v>
      </c>
      <c r="I205">
        <f>MAX(IFERROR(VLOOKUP(B205,'Results_ClaudeOpus4.5Repair'!B:I,8,0),0),IFERROR(VLOOKUP(B205,'Results_GPT5.2LowRepair'!B:I,8,0),0))</f>
        <v>1</v>
      </c>
      <c r="J205">
        <v>1</v>
      </c>
      <c r="K205">
        <v>1</v>
      </c>
      <c r="L205">
        <f t="shared" si="29"/>
        <v>1</v>
      </c>
      <c r="M205">
        <f t="shared" si="30"/>
        <v>2</v>
      </c>
      <c r="N205">
        <f t="shared" si="25"/>
        <v>0.66666666666666663</v>
      </c>
      <c r="O205">
        <f t="shared" si="26"/>
        <v>1</v>
      </c>
      <c r="P205">
        <f t="shared" si="31"/>
        <v>43</v>
      </c>
      <c r="Q205">
        <f>VLOOKUP(C205,Locs!A:C,3,0)</f>
        <v>24</v>
      </c>
      <c r="R205">
        <f>VLOOKUP(C205,Locs!A:F,6,0)</f>
        <v>0</v>
      </c>
      <c r="S205">
        <f t="shared" si="27"/>
        <v>1</v>
      </c>
      <c r="T205" t="str">
        <f t="shared" si="28"/>
        <v>Claude</v>
      </c>
      <c r="U205">
        <f>IFERROR(VLOOKUP(B205,'Results_ClaudeOpus4.5Repair'!B:E,4,0),"")</f>
        <v>1</v>
      </c>
      <c r="V205">
        <f>IFERROR(VLOOKUP(B205,'Results_GPT5.2LowRepair'!B:E,4,0),"")</f>
        <v>1</v>
      </c>
      <c r="W205">
        <f>IFERROR(VLOOKUP(LEFT(C205,LEN(C205)-4)&amp;"_"&amp;D205&amp;"_llm.dfy",'Results_ClaudeOpus4.5Repair'!O:P,2,0),"")</f>
        <v>43</v>
      </c>
      <c r="X205">
        <f>IFERROR(VLOOKUP(LEFT(C205,LEN(C205)-4)&amp;"_"&amp;D205&amp;"_llm.dfy",'Results_GPT5.2LowRepair'!O:P,2,0),"")</f>
        <v>67</v>
      </c>
    </row>
    <row r="206" spans="1:24" x14ac:dyDescent="0.45">
      <c r="A206">
        <v>233</v>
      </c>
      <c r="B206" t="str">
        <f t="shared" si="24"/>
        <v>task_id_3.dfy-1</v>
      </c>
      <c r="C206" t="s">
        <v>30</v>
      </c>
      <c r="D206">
        <v>1</v>
      </c>
      <c r="E206">
        <f>MAX(IFERROR(VLOOKUP(B206,'Results_ClaudeOpus4.5Repair'!B:E,4,0),0),IFERROR(VLOOKUP(B206,'Results_GPT5.2LowRepair'!B:E,4,0),0))</f>
        <v>0</v>
      </c>
      <c r="F206">
        <f>MAX(IFERROR(VLOOKUP(B206,'Results_ClaudeOpus4.5Repair'!B:H,5,0),0),IFERROR(VLOOKUP(B206,'Results_GPT5.2LowRepair'!B:H,5,0),0))</f>
        <v>14.580299999999999</v>
      </c>
      <c r="G206">
        <f>MAX(IFERROR(VLOOKUP(B206,'Results_ClaudeOpus4.5Repair'!B:H,6,0),0),IFERROR(VLOOKUP(B206,'Results_GPT5.2LowRepair'!B:H,6,0),0))</f>
        <v>1.6607000000000001</v>
      </c>
      <c r="H206">
        <f>MAX(IFERROR(VLOOKUP(B206,'Results_ClaudeOpus4.5Repair'!B:H,7,0),0),IFERROR(VLOOKUP(B206,'Results_GPT5.2LowRepair'!B:H,7,0),0))</f>
        <v>14.5535</v>
      </c>
      <c r="I206">
        <f>MAX(IFERROR(VLOOKUP(B206,'Results_ClaudeOpus4.5Repair'!B:I,8,0),0),IFERROR(VLOOKUP(B206,'Results_GPT5.2LowRepair'!B:I,8,0),0))</f>
        <v>1</v>
      </c>
      <c r="J206">
        <v>0</v>
      </c>
      <c r="K206">
        <v>0</v>
      </c>
      <c r="L206">
        <f t="shared" si="29"/>
        <v>2</v>
      </c>
      <c r="M206">
        <f t="shared" si="30"/>
        <v>2</v>
      </c>
      <c r="N206">
        <f t="shared" si="25"/>
        <v>1</v>
      </c>
      <c r="O206">
        <f t="shared" si="26"/>
        <v>1</v>
      </c>
      <c r="P206">
        <f t="shared" si="31"/>
        <v>22</v>
      </c>
      <c r="Q206">
        <f>VLOOKUP(C206,Locs!A:C,3,0)</f>
        <v>23</v>
      </c>
      <c r="R206">
        <f>VLOOKUP(C206,Locs!A:F,6,0)</f>
        <v>2</v>
      </c>
      <c r="S206">
        <f t="shared" si="27"/>
        <v>0</v>
      </c>
      <c r="T206" t="str">
        <f t="shared" si="28"/>
        <v/>
      </c>
      <c r="U206">
        <f>IFERROR(VLOOKUP(B206,'Results_ClaudeOpus4.5Repair'!B:E,4,0),"")</f>
        <v>0</v>
      </c>
      <c r="V206">
        <f>IFERROR(VLOOKUP(B206,'Results_GPT5.2LowRepair'!B:E,4,0),"")</f>
        <v>0</v>
      </c>
      <c r="W206">
        <f>IFERROR(VLOOKUP(LEFT(C206,LEN(C206)-4)&amp;"_"&amp;D206&amp;"_llm.dfy",'Results_ClaudeOpus4.5Repair'!O:P,2,0),"")</f>
        <v>30</v>
      </c>
      <c r="X206">
        <f>IFERROR(VLOOKUP(LEFT(C206,LEN(C206)-4)&amp;"_"&amp;D206&amp;"_llm.dfy",'Results_GPT5.2LowRepair'!O:P,2,0),"")</f>
        <v>22</v>
      </c>
    </row>
    <row r="207" spans="1:24" x14ac:dyDescent="0.45">
      <c r="A207">
        <v>234</v>
      </c>
      <c r="B207" t="str">
        <f t="shared" si="24"/>
        <v>task_id_3.dfy-2</v>
      </c>
      <c r="C207" t="s">
        <v>30</v>
      </c>
      <c r="D207">
        <v>2</v>
      </c>
      <c r="E207">
        <f>MAX(IFERROR(VLOOKUP(B207,'Results_ClaudeOpus4.5Repair'!B:E,4,0),0),IFERROR(VLOOKUP(B207,'Results_GPT5.2LowRepair'!B:E,4,0),0))</f>
        <v>1</v>
      </c>
      <c r="F207">
        <f>MAX(IFERROR(VLOOKUP(B207,'Results_ClaudeOpus4.5Repair'!B:H,5,0),0),IFERROR(VLOOKUP(B207,'Results_GPT5.2LowRepair'!B:H,5,0),0))</f>
        <v>22.4497</v>
      </c>
      <c r="G207">
        <f>MAX(IFERROR(VLOOKUP(B207,'Results_ClaudeOpus4.5Repair'!B:H,6,0),0),IFERROR(VLOOKUP(B207,'Results_GPT5.2LowRepair'!B:H,6,0),0))</f>
        <v>1.6375</v>
      </c>
      <c r="H207">
        <f>MAX(IFERROR(VLOOKUP(B207,'Results_ClaudeOpus4.5Repair'!B:H,7,0),0),IFERROR(VLOOKUP(B207,'Results_GPT5.2LowRepair'!B:H,7,0),0))</f>
        <v>22.4465</v>
      </c>
      <c r="I207">
        <f>MAX(IFERROR(VLOOKUP(B207,'Results_ClaudeOpus4.5Repair'!B:I,8,0),0),IFERROR(VLOOKUP(B207,'Results_GPT5.2LowRepair'!B:I,8,0),0))</f>
        <v>1</v>
      </c>
      <c r="J207">
        <v>0</v>
      </c>
      <c r="K207">
        <v>0</v>
      </c>
      <c r="L207">
        <f t="shared" si="29"/>
        <v>2</v>
      </c>
      <c r="M207">
        <f t="shared" si="30"/>
        <v>2</v>
      </c>
      <c r="N207">
        <f t="shared" si="25"/>
        <v>1</v>
      </c>
      <c r="O207">
        <f t="shared" si="26"/>
        <v>1</v>
      </c>
      <c r="P207">
        <f t="shared" si="31"/>
        <v>30</v>
      </c>
      <c r="Q207">
        <f>VLOOKUP(C207,Locs!A:C,3,0)</f>
        <v>23</v>
      </c>
      <c r="R207">
        <f>VLOOKUP(C207,Locs!A:F,6,0)</f>
        <v>2</v>
      </c>
      <c r="S207">
        <f t="shared" si="27"/>
        <v>1</v>
      </c>
      <c r="T207" t="str">
        <f t="shared" si="28"/>
        <v>Claude</v>
      </c>
      <c r="U207">
        <f>IFERROR(VLOOKUP(B207,'Results_ClaudeOpus4.5Repair'!B:E,4,0),"")</f>
        <v>1</v>
      </c>
      <c r="V207">
        <f>IFERROR(VLOOKUP(B207,'Results_GPT5.2LowRepair'!B:E,4,0),"")</f>
        <v>0</v>
      </c>
      <c r="W207">
        <f>IFERROR(VLOOKUP(LEFT(C207,LEN(C207)-4)&amp;"_"&amp;D207&amp;"_llm.dfy",'Results_ClaudeOpus4.5Repair'!O:P,2,0),"")</f>
        <v>30</v>
      </c>
      <c r="X207">
        <f>IFERROR(VLOOKUP(LEFT(C207,LEN(C207)-4)&amp;"_"&amp;D207&amp;"_llm.dfy",'Results_GPT5.2LowRepair'!O:P,2,0),"")</f>
        <v>26</v>
      </c>
    </row>
    <row r="208" spans="1:24" x14ac:dyDescent="0.45">
      <c r="A208">
        <v>235</v>
      </c>
      <c r="B208" t="str">
        <f t="shared" si="24"/>
        <v>task_id_3.dfy-3</v>
      </c>
      <c r="C208" t="s">
        <v>30</v>
      </c>
      <c r="D208">
        <v>3</v>
      </c>
      <c r="E208">
        <f>MAX(IFERROR(VLOOKUP(B208,'Results_ClaudeOpus4.5Repair'!B:E,4,0),0),IFERROR(VLOOKUP(B208,'Results_GPT5.2LowRepair'!B:E,4,0),0))</f>
        <v>1</v>
      </c>
      <c r="F208">
        <f>MAX(IFERROR(VLOOKUP(B208,'Results_ClaudeOpus4.5Repair'!B:H,5,0),0),IFERROR(VLOOKUP(B208,'Results_GPT5.2LowRepair'!B:H,5,0),0))</f>
        <v>27.838200000000001</v>
      </c>
      <c r="G208">
        <f>MAX(IFERROR(VLOOKUP(B208,'Results_ClaudeOpus4.5Repair'!B:H,6,0),0),IFERROR(VLOOKUP(B208,'Results_GPT5.2LowRepair'!B:H,6,0),0))</f>
        <v>0.84509999999999996</v>
      </c>
      <c r="H208">
        <f>MAX(IFERROR(VLOOKUP(B208,'Results_ClaudeOpus4.5Repair'!B:H,7,0),0),IFERROR(VLOOKUP(B208,'Results_GPT5.2LowRepair'!B:H,7,0),0))</f>
        <v>27.836200000000002</v>
      </c>
      <c r="I208">
        <f>MAX(IFERROR(VLOOKUP(B208,'Results_ClaudeOpus4.5Repair'!B:I,8,0),0),IFERROR(VLOOKUP(B208,'Results_GPT5.2LowRepair'!B:I,8,0),0))</f>
        <v>1</v>
      </c>
      <c r="J208">
        <v>0</v>
      </c>
      <c r="K208">
        <v>0</v>
      </c>
      <c r="L208">
        <f t="shared" si="29"/>
        <v>2</v>
      </c>
      <c r="M208">
        <f t="shared" si="30"/>
        <v>2</v>
      </c>
      <c r="N208">
        <f t="shared" si="25"/>
        <v>1</v>
      </c>
      <c r="O208">
        <f t="shared" si="26"/>
        <v>1</v>
      </c>
      <c r="P208">
        <f t="shared" si="31"/>
        <v>30</v>
      </c>
      <c r="Q208">
        <f>VLOOKUP(C208,Locs!A:C,3,0)</f>
        <v>23</v>
      </c>
      <c r="R208">
        <f>VLOOKUP(C208,Locs!A:F,6,0)</f>
        <v>2</v>
      </c>
      <c r="S208">
        <f t="shared" si="27"/>
        <v>0</v>
      </c>
      <c r="T208" t="str">
        <f t="shared" si="28"/>
        <v/>
      </c>
      <c r="U208" t="str">
        <f>IFERROR(VLOOKUP(B208,'Results_ClaudeOpus4.5Repair'!B:E,4,0),"")</f>
        <v/>
      </c>
      <c r="V208">
        <f>IFERROR(VLOOKUP(B208,'Results_GPT5.2LowRepair'!B:E,4,0),"")</f>
        <v>1</v>
      </c>
      <c r="W208" t="str">
        <f>IFERROR(VLOOKUP(LEFT(C208,LEN(C208)-4)&amp;"_"&amp;D208&amp;"_llm.dfy",'Results_ClaudeOpus4.5Repair'!O:P,2,0),"")</f>
        <v/>
      </c>
      <c r="X208">
        <f>IFERROR(VLOOKUP(LEFT(C208,LEN(C208)-4)&amp;"_"&amp;D208&amp;"_llm.dfy",'Results_GPT5.2LowRepair'!O:P,2,0),"")</f>
        <v>30</v>
      </c>
    </row>
    <row r="209" spans="1:24" x14ac:dyDescent="0.45">
      <c r="A209">
        <v>236</v>
      </c>
      <c r="B209" t="str">
        <f t="shared" si="24"/>
        <v>task_id_310.dfy-1</v>
      </c>
      <c r="C209" t="s">
        <v>31</v>
      </c>
      <c r="D209">
        <v>1</v>
      </c>
      <c r="E209">
        <f>MAX(IFERROR(VLOOKUP(B209,'Results_ClaudeOpus4.5Repair'!B:E,4,0),0),IFERROR(VLOOKUP(B209,'Results_GPT5.2LowRepair'!B:E,4,0),0))</f>
        <v>1</v>
      </c>
      <c r="F209">
        <f>MAX(IFERROR(VLOOKUP(B209,'Results_ClaudeOpus4.5Repair'!B:H,5,0),0),IFERROR(VLOOKUP(B209,'Results_GPT5.2LowRepair'!B:H,5,0),0))</f>
        <v>12.624499999999999</v>
      </c>
      <c r="G209">
        <f>MAX(IFERROR(VLOOKUP(B209,'Results_ClaudeOpus4.5Repair'!B:H,6,0),0),IFERROR(VLOOKUP(B209,'Results_GPT5.2LowRepair'!B:H,6,0),0))</f>
        <v>0.88739999999999997</v>
      </c>
      <c r="H209">
        <f>MAX(IFERROR(VLOOKUP(B209,'Results_ClaudeOpus4.5Repair'!B:H,7,0),0),IFERROR(VLOOKUP(B209,'Results_GPT5.2LowRepair'!B:H,7,0),0))</f>
        <v>12.605600000000001</v>
      </c>
      <c r="I209">
        <f>MAX(IFERROR(VLOOKUP(B209,'Results_ClaudeOpus4.5Repair'!B:I,8,0),0),IFERROR(VLOOKUP(B209,'Results_GPT5.2LowRepair'!B:I,8,0),0))</f>
        <v>1</v>
      </c>
      <c r="J209">
        <v>1</v>
      </c>
      <c r="K209">
        <v>1</v>
      </c>
      <c r="L209">
        <f t="shared" si="29"/>
        <v>1</v>
      </c>
      <c r="M209">
        <f t="shared" si="30"/>
        <v>1</v>
      </c>
      <c r="N209">
        <f t="shared" si="25"/>
        <v>0.66666666666666663</v>
      </c>
      <c r="O209">
        <f t="shared" si="26"/>
        <v>1</v>
      </c>
      <c r="P209">
        <f t="shared" si="31"/>
        <v>22</v>
      </c>
      <c r="Q209">
        <f>VLOOKUP(C209,Locs!A:C,3,0)</f>
        <v>21</v>
      </c>
      <c r="R209">
        <f>VLOOKUP(C209,Locs!A:F,6,0)</f>
        <v>0</v>
      </c>
      <c r="S209">
        <f t="shared" si="27"/>
        <v>1</v>
      </c>
      <c r="T209" t="str">
        <f t="shared" si="28"/>
        <v>Claude</v>
      </c>
      <c r="U209">
        <f>IFERROR(VLOOKUP(B209,'Results_ClaudeOpus4.5Repair'!B:E,4,0),"")</f>
        <v>1</v>
      </c>
      <c r="V209">
        <f>IFERROR(VLOOKUP(B209,'Results_GPT5.2LowRepair'!B:E,4,0),"")</f>
        <v>1</v>
      </c>
      <c r="W209">
        <f>IFERROR(VLOOKUP(LEFT(C209,LEN(C209)-4)&amp;"_"&amp;D209&amp;"_llm.dfy",'Results_ClaudeOpus4.5Repair'!O:P,2,0),"")</f>
        <v>22</v>
      </c>
      <c r="X209">
        <f>IFERROR(VLOOKUP(LEFT(C209,LEN(C209)-4)&amp;"_"&amp;D209&amp;"_llm.dfy",'Results_GPT5.2LowRepair'!O:P,2,0),"")</f>
        <v>25</v>
      </c>
    </row>
    <row r="210" spans="1:24" x14ac:dyDescent="0.45">
      <c r="A210">
        <v>237</v>
      </c>
      <c r="B210" t="str">
        <f t="shared" si="24"/>
        <v>task_id_399.dfy-1</v>
      </c>
      <c r="C210" t="s">
        <v>32</v>
      </c>
      <c r="D210">
        <v>1</v>
      </c>
      <c r="E210">
        <f>MAX(IFERROR(VLOOKUP(B210,'Results_ClaudeOpus4.5Repair'!B:E,4,0),0),IFERROR(VLOOKUP(B210,'Results_GPT5.2LowRepair'!B:E,4,0),0))</f>
        <v>1</v>
      </c>
      <c r="F210">
        <f>MAX(IFERROR(VLOOKUP(B210,'Results_ClaudeOpus4.5Repair'!B:H,5,0),0),IFERROR(VLOOKUP(B210,'Results_GPT5.2LowRepair'!B:H,5,0),0))</f>
        <v>6.7055999999999996</v>
      </c>
      <c r="G210">
        <f>MAX(IFERROR(VLOOKUP(B210,'Results_ClaudeOpus4.5Repair'!B:H,6,0),0),IFERROR(VLOOKUP(B210,'Results_GPT5.2LowRepair'!B:H,6,0),0))</f>
        <v>0.85919999999999996</v>
      </c>
      <c r="H210">
        <f>MAX(IFERROR(VLOOKUP(B210,'Results_ClaudeOpus4.5Repair'!B:H,7,0),0),IFERROR(VLOOKUP(B210,'Results_GPT5.2LowRepair'!B:H,7,0),0))</f>
        <v>6.6809000000000003</v>
      </c>
      <c r="I210">
        <f>MAX(IFERROR(VLOOKUP(B210,'Results_ClaudeOpus4.5Repair'!B:I,8,0),0),IFERROR(VLOOKUP(B210,'Results_GPT5.2LowRepair'!B:I,8,0),0))</f>
        <v>1</v>
      </c>
      <c r="J210">
        <v>1</v>
      </c>
      <c r="K210">
        <v>1</v>
      </c>
      <c r="L210">
        <f t="shared" si="29"/>
        <v>1</v>
      </c>
      <c r="M210">
        <f t="shared" si="30"/>
        <v>1</v>
      </c>
      <c r="N210">
        <f t="shared" si="25"/>
        <v>0.66666666666666663</v>
      </c>
      <c r="O210">
        <f t="shared" si="26"/>
        <v>1</v>
      </c>
      <c r="P210">
        <f t="shared" si="31"/>
        <v>19</v>
      </c>
      <c r="Q210">
        <f>VLOOKUP(C210,Locs!A:C,3,0)</f>
        <v>19</v>
      </c>
      <c r="R210">
        <f>VLOOKUP(C210,Locs!A:F,6,0)</f>
        <v>0</v>
      </c>
      <c r="S210">
        <f t="shared" si="27"/>
        <v>1</v>
      </c>
      <c r="T210" t="str">
        <f t="shared" si="28"/>
        <v>Claude</v>
      </c>
      <c r="U210">
        <f>IFERROR(VLOOKUP(B210,'Results_ClaudeOpus4.5Repair'!B:E,4,0),"")</f>
        <v>1</v>
      </c>
      <c r="V210">
        <f>IFERROR(VLOOKUP(B210,'Results_GPT5.2LowRepair'!B:E,4,0),"")</f>
        <v>1</v>
      </c>
      <c r="W210">
        <f>IFERROR(VLOOKUP(LEFT(C210,LEN(C210)-4)&amp;"_"&amp;D210&amp;"_llm.dfy",'Results_ClaudeOpus4.5Repair'!O:P,2,0),"")</f>
        <v>19</v>
      </c>
      <c r="X210">
        <f>IFERROR(VLOOKUP(LEFT(C210,LEN(C210)-4)&amp;"_"&amp;D210&amp;"_llm.dfy",'Results_GPT5.2LowRepair'!O:P,2,0),"")</f>
        <v>20</v>
      </c>
    </row>
    <row r="211" spans="1:24" x14ac:dyDescent="0.45">
      <c r="A211">
        <v>238</v>
      </c>
      <c r="B211" t="str">
        <f t="shared" si="24"/>
        <v>task_id_401.dfy-1</v>
      </c>
      <c r="C211" t="s">
        <v>33</v>
      </c>
      <c r="D211">
        <v>1</v>
      </c>
      <c r="E211">
        <f>MAX(IFERROR(VLOOKUP(B211,'Results_ClaudeOpus4.5Repair'!B:E,4,0),0),IFERROR(VLOOKUP(B211,'Results_GPT5.2LowRepair'!B:E,4,0),0))</f>
        <v>0</v>
      </c>
      <c r="F211">
        <f>MAX(IFERROR(VLOOKUP(B211,'Results_ClaudeOpus4.5Repair'!B:H,5,0),0),IFERROR(VLOOKUP(B211,'Results_GPT5.2LowRepair'!B:H,5,0),0))</f>
        <v>13.4679</v>
      </c>
      <c r="G211">
        <f>MAX(IFERROR(VLOOKUP(B211,'Results_ClaudeOpus4.5Repair'!B:H,6,0),0),IFERROR(VLOOKUP(B211,'Results_GPT5.2LowRepair'!B:H,6,0),0))</f>
        <v>1.7703</v>
      </c>
      <c r="H211">
        <f>MAX(IFERROR(VLOOKUP(B211,'Results_ClaudeOpus4.5Repair'!B:H,7,0),0),IFERROR(VLOOKUP(B211,'Results_GPT5.2LowRepair'!B:H,7,0),0))</f>
        <v>13.4651</v>
      </c>
      <c r="I211">
        <f>MAX(IFERROR(VLOOKUP(B211,'Results_ClaudeOpus4.5Repair'!B:I,8,0),0),IFERROR(VLOOKUP(B211,'Results_GPT5.2LowRepair'!B:I,8,0),0))</f>
        <v>0</v>
      </c>
      <c r="J211">
        <v>1</v>
      </c>
      <c r="K211">
        <v>1</v>
      </c>
      <c r="L211">
        <f t="shared" si="29"/>
        <v>1</v>
      </c>
      <c r="M211">
        <f t="shared" si="30"/>
        <v>6</v>
      </c>
      <c r="N211">
        <f t="shared" si="25"/>
        <v>0.66666666666666663</v>
      </c>
      <c r="O211">
        <f t="shared" si="26"/>
        <v>1</v>
      </c>
      <c r="P211">
        <f t="shared" si="31"/>
        <v>43</v>
      </c>
      <c r="Q211">
        <f>VLOOKUP(C211,Locs!A:C,3,0)</f>
        <v>42</v>
      </c>
      <c r="R211">
        <f>VLOOKUP(C211,Locs!A:F,6,0)</f>
        <v>4</v>
      </c>
      <c r="S211">
        <f t="shared" si="27"/>
        <v>0</v>
      </c>
      <c r="T211" t="str">
        <f t="shared" si="28"/>
        <v/>
      </c>
      <c r="U211">
        <f>IFERROR(VLOOKUP(B211,'Results_ClaudeOpus4.5Repair'!B:E,4,0),"")</f>
        <v>0</v>
      </c>
      <c r="V211">
        <f>IFERROR(VLOOKUP(B211,'Results_GPT5.2LowRepair'!B:E,4,0),"")</f>
        <v>0</v>
      </c>
      <c r="W211">
        <f>IFERROR(VLOOKUP(LEFT(C211,LEN(C211)-4)&amp;"_"&amp;D211&amp;"_llm.dfy",'Results_ClaudeOpus4.5Repair'!O:P,2,0),"")</f>
        <v>57</v>
      </c>
      <c r="X211">
        <f>IFERROR(VLOOKUP(LEFT(C211,LEN(C211)-4)&amp;"_"&amp;D211&amp;"_llm.dfy",'Results_GPT5.2LowRepair'!O:P,2,0),"")</f>
        <v>43</v>
      </c>
    </row>
    <row r="212" spans="1:24" x14ac:dyDescent="0.45">
      <c r="A212">
        <v>239</v>
      </c>
      <c r="B212" t="str">
        <f t="shared" si="24"/>
        <v>task_id_401.dfy-2</v>
      </c>
      <c r="C212" t="s">
        <v>33</v>
      </c>
      <c r="D212">
        <v>2</v>
      </c>
      <c r="E212">
        <f>MAX(IFERROR(VLOOKUP(B212,'Results_ClaudeOpus4.5Repair'!B:E,4,0),0),IFERROR(VLOOKUP(B212,'Results_GPT5.2LowRepair'!B:E,4,0),0))</f>
        <v>0</v>
      </c>
      <c r="F212">
        <f>MAX(IFERROR(VLOOKUP(B212,'Results_ClaudeOpus4.5Repair'!B:H,5,0),0),IFERROR(VLOOKUP(B212,'Results_GPT5.2LowRepair'!B:H,5,0),0))</f>
        <v>30.357399999999998</v>
      </c>
      <c r="G212">
        <f>MAX(IFERROR(VLOOKUP(B212,'Results_ClaudeOpus4.5Repair'!B:H,6,0),0),IFERROR(VLOOKUP(B212,'Results_GPT5.2LowRepair'!B:H,6,0),0))</f>
        <v>1.9209000000000001</v>
      </c>
      <c r="H212">
        <f>MAX(IFERROR(VLOOKUP(B212,'Results_ClaudeOpus4.5Repair'!B:H,7,0),0),IFERROR(VLOOKUP(B212,'Results_GPT5.2LowRepair'!B:H,7,0),0))</f>
        <v>30.349499999999999</v>
      </c>
      <c r="I212">
        <f>MAX(IFERROR(VLOOKUP(B212,'Results_ClaudeOpus4.5Repair'!B:I,8,0),0),IFERROR(VLOOKUP(B212,'Results_GPT5.2LowRepair'!B:I,8,0),0))</f>
        <v>1</v>
      </c>
      <c r="J212">
        <v>1</v>
      </c>
      <c r="K212">
        <v>1</v>
      </c>
      <c r="L212">
        <f t="shared" si="29"/>
        <v>1</v>
      </c>
      <c r="M212">
        <f t="shared" si="30"/>
        <v>6</v>
      </c>
      <c r="N212">
        <f t="shared" si="25"/>
        <v>0.66666666666666663</v>
      </c>
      <c r="O212">
        <f t="shared" si="26"/>
        <v>1</v>
      </c>
      <c r="P212">
        <f t="shared" si="31"/>
        <v>85</v>
      </c>
      <c r="Q212">
        <f>VLOOKUP(C212,Locs!A:C,3,0)</f>
        <v>42</v>
      </c>
      <c r="R212">
        <f>VLOOKUP(C212,Locs!A:F,6,0)</f>
        <v>4</v>
      </c>
      <c r="S212">
        <f t="shared" si="27"/>
        <v>0</v>
      </c>
      <c r="T212" t="str">
        <f t="shared" si="28"/>
        <v/>
      </c>
      <c r="U212">
        <f>IFERROR(VLOOKUP(B212,'Results_ClaudeOpus4.5Repair'!B:E,4,0),"")</f>
        <v>0</v>
      </c>
      <c r="V212">
        <f>IFERROR(VLOOKUP(B212,'Results_GPT5.2LowRepair'!B:E,4,0),"")</f>
        <v>-1</v>
      </c>
      <c r="W212">
        <f>IFERROR(VLOOKUP(LEFT(C212,LEN(C212)-4)&amp;"_"&amp;D212&amp;"_llm.dfy",'Results_ClaudeOpus4.5Repair'!O:P,2,0),"")</f>
        <v>65</v>
      </c>
      <c r="X212">
        <f>IFERROR(VLOOKUP(LEFT(C212,LEN(C212)-4)&amp;"_"&amp;D212&amp;"_llm.dfy",'Results_GPT5.2LowRepair'!O:P,2,0),"")</f>
        <v>85</v>
      </c>
    </row>
    <row r="213" spans="1:24" x14ac:dyDescent="0.45">
      <c r="A213">
        <v>240</v>
      </c>
      <c r="B213" t="str">
        <f t="shared" si="24"/>
        <v>task_id_401.dfy-3</v>
      </c>
      <c r="C213" t="s">
        <v>33</v>
      </c>
      <c r="D213">
        <v>3</v>
      </c>
      <c r="E213">
        <f>MAX(IFERROR(VLOOKUP(B213,'Results_ClaudeOpus4.5Repair'!B:E,4,0),0),IFERROR(VLOOKUP(B213,'Results_GPT5.2LowRepair'!B:E,4,0),0))</f>
        <v>0</v>
      </c>
      <c r="F213">
        <f>MAX(IFERROR(VLOOKUP(B213,'Results_ClaudeOpus4.5Repair'!B:H,5,0),0),IFERROR(VLOOKUP(B213,'Results_GPT5.2LowRepair'!B:H,5,0),0))</f>
        <v>23.742599999999999</v>
      </c>
      <c r="G213">
        <f>MAX(IFERROR(VLOOKUP(B213,'Results_ClaudeOpus4.5Repair'!B:H,6,0),0),IFERROR(VLOOKUP(B213,'Results_GPT5.2LowRepair'!B:H,6,0),0))</f>
        <v>1.9471000000000001</v>
      </c>
      <c r="H213">
        <f>MAX(IFERROR(VLOOKUP(B213,'Results_ClaudeOpus4.5Repair'!B:H,7,0),0),IFERROR(VLOOKUP(B213,'Results_GPT5.2LowRepair'!B:H,7,0),0))</f>
        <v>23.735099999999999</v>
      </c>
      <c r="I213">
        <f>MAX(IFERROR(VLOOKUP(B213,'Results_ClaudeOpus4.5Repair'!B:I,8,0),0),IFERROR(VLOOKUP(B213,'Results_GPT5.2LowRepair'!B:I,8,0),0))</f>
        <v>1</v>
      </c>
      <c r="J213">
        <v>1</v>
      </c>
      <c r="K213">
        <v>1</v>
      </c>
      <c r="L213">
        <f t="shared" si="29"/>
        <v>1</v>
      </c>
      <c r="M213">
        <f t="shared" si="30"/>
        <v>6</v>
      </c>
      <c r="N213">
        <f t="shared" si="25"/>
        <v>0.66666666666666663</v>
      </c>
      <c r="O213">
        <f t="shared" si="26"/>
        <v>1</v>
      </c>
      <c r="P213">
        <f t="shared" si="31"/>
        <v>84</v>
      </c>
      <c r="Q213">
        <f>VLOOKUP(C213,Locs!A:C,3,0)</f>
        <v>42</v>
      </c>
      <c r="R213">
        <f>VLOOKUP(C213,Locs!A:F,6,0)</f>
        <v>4</v>
      </c>
      <c r="S213">
        <f t="shared" si="27"/>
        <v>0</v>
      </c>
      <c r="T213" t="str">
        <f t="shared" si="28"/>
        <v/>
      </c>
      <c r="U213">
        <f>IFERROR(VLOOKUP(B213,'Results_ClaudeOpus4.5Repair'!B:E,4,0),"")</f>
        <v>0</v>
      </c>
      <c r="V213">
        <f>IFERROR(VLOOKUP(B213,'Results_GPT5.2LowRepair'!B:E,4,0),"")</f>
        <v>-1</v>
      </c>
      <c r="W213">
        <f>IFERROR(VLOOKUP(LEFT(C213,LEN(C213)-4)&amp;"_"&amp;D213&amp;"_llm.dfy",'Results_ClaudeOpus4.5Repair'!O:P,2,0),"")</f>
        <v>70</v>
      </c>
      <c r="X213">
        <f>IFERROR(VLOOKUP(LEFT(C213,LEN(C213)-4)&amp;"_"&amp;D213&amp;"_llm.dfy",'Results_GPT5.2LowRepair'!O:P,2,0),"")</f>
        <v>84</v>
      </c>
    </row>
    <row r="214" spans="1:24" x14ac:dyDescent="0.45">
      <c r="A214">
        <v>241</v>
      </c>
      <c r="B214" t="str">
        <f t="shared" si="24"/>
        <v>task_id_401.dfy-4</v>
      </c>
      <c r="C214" t="s">
        <v>33</v>
      </c>
      <c r="D214">
        <v>4</v>
      </c>
      <c r="E214">
        <f>MAX(IFERROR(VLOOKUP(B214,'Results_ClaudeOpus4.5Repair'!B:E,4,0),0),IFERROR(VLOOKUP(B214,'Results_GPT5.2LowRepair'!B:E,4,0),0))</f>
        <v>0</v>
      </c>
      <c r="F214">
        <f>MAX(IFERROR(VLOOKUP(B214,'Results_ClaudeOpus4.5Repair'!B:H,5,0),0),IFERROR(VLOOKUP(B214,'Results_GPT5.2LowRepair'!B:H,5,0),0))</f>
        <v>17.488600000000002</v>
      </c>
      <c r="G214">
        <f>MAX(IFERROR(VLOOKUP(B214,'Results_ClaudeOpus4.5Repair'!B:H,6,0),0),IFERROR(VLOOKUP(B214,'Results_GPT5.2LowRepair'!B:H,6,0),0))</f>
        <v>1.9494</v>
      </c>
      <c r="H214">
        <f>MAX(IFERROR(VLOOKUP(B214,'Results_ClaudeOpus4.5Repair'!B:H,7,0),0),IFERROR(VLOOKUP(B214,'Results_GPT5.2LowRepair'!B:H,7,0),0))</f>
        <v>17.4818</v>
      </c>
      <c r="I214">
        <f>MAX(IFERROR(VLOOKUP(B214,'Results_ClaudeOpus4.5Repair'!B:I,8,0),0),IFERROR(VLOOKUP(B214,'Results_GPT5.2LowRepair'!B:I,8,0),0))</f>
        <v>0</v>
      </c>
      <c r="J214">
        <v>1</v>
      </c>
      <c r="K214">
        <v>1</v>
      </c>
      <c r="L214">
        <f t="shared" si="29"/>
        <v>1</v>
      </c>
      <c r="M214">
        <f t="shared" si="30"/>
        <v>6</v>
      </c>
      <c r="N214">
        <f t="shared" si="25"/>
        <v>0.66666666666666663</v>
      </c>
      <c r="O214">
        <f t="shared" si="26"/>
        <v>1</v>
      </c>
      <c r="P214">
        <f t="shared" si="31"/>
        <v>84</v>
      </c>
      <c r="Q214">
        <f>VLOOKUP(C214,Locs!A:C,3,0)</f>
        <v>42</v>
      </c>
      <c r="R214">
        <f>VLOOKUP(C214,Locs!A:F,6,0)</f>
        <v>4</v>
      </c>
      <c r="S214">
        <f t="shared" si="27"/>
        <v>0</v>
      </c>
      <c r="T214" t="str">
        <f t="shared" si="28"/>
        <v/>
      </c>
      <c r="U214">
        <f>IFERROR(VLOOKUP(B214,'Results_ClaudeOpus4.5Repair'!B:E,4,0),"")</f>
        <v>0</v>
      </c>
      <c r="V214">
        <f>IFERROR(VLOOKUP(B214,'Results_GPT5.2LowRepair'!B:E,4,0),"")</f>
        <v>-1</v>
      </c>
      <c r="W214">
        <f>IFERROR(VLOOKUP(LEFT(C214,LEN(C214)-4)&amp;"_"&amp;D214&amp;"_llm.dfy",'Results_ClaudeOpus4.5Repair'!O:P,2,0),"")</f>
        <v>81</v>
      </c>
      <c r="X214">
        <f>IFERROR(VLOOKUP(LEFT(C214,LEN(C214)-4)&amp;"_"&amp;D214&amp;"_llm.dfy",'Results_GPT5.2LowRepair'!O:P,2,0),"")</f>
        <v>84</v>
      </c>
    </row>
    <row r="215" spans="1:24" x14ac:dyDescent="0.45">
      <c r="A215">
        <v>242</v>
      </c>
      <c r="B215" t="str">
        <f t="shared" si="24"/>
        <v>task_id_401.dfy-5</v>
      </c>
      <c r="C215" t="s">
        <v>33</v>
      </c>
      <c r="D215">
        <v>5</v>
      </c>
      <c r="E215">
        <f>MAX(IFERROR(VLOOKUP(B215,'Results_ClaudeOpus4.5Repair'!B:E,4,0),0),IFERROR(VLOOKUP(B215,'Results_GPT5.2LowRepair'!B:E,4,0),0))</f>
        <v>0</v>
      </c>
      <c r="F215">
        <f>MAX(IFERROR(VLOOKUP(B215,'Results_ClaudeOpus4.5Repair'!B:H,5,0),0),IFERROR(VLOOKUP(B215,'Results_GPT5.2LowRepair'!B:H,5,0),0))</f>
        <v>26.434799999999999</v>
      </c>
      <c r="G215">
        <f>MAX(IFERROR(VLOOKUP(B215,'Results_ClaudeOpus4.5Repair'!B:H,6,0),0),IFERROR(VLOOKUP(B215,'Results_GPT5.2LowRepair'!B:H,6,0),0))</f>
        <v>1.9504999999999999</v>
      </c>
      <c r="H215">
        <f>MAX(IFERROR(VLOOKUP(B215,'Results_ClaudeOpus4.5Repair'!B:H,7,0),0),IFERROR(VLOOKUP(B215,'Results_GPT5.2LowRepair'!B:H,7,0),0))</f>
        <v>26.433299999999999</v>
      </c>
      <c r="I215">
        <f>MAX(IFERROR(VLOOKUP(B215,'Results_ClaudeOpus4.5Repair'!B:I,8,0),0),IFERROR(VLOOKUP(B215,'Results_GPT5.2LowRepair'!B:I,8,0),0))</f>
        <v>1</v>
      </c>
      <c r="J215">
        <v>0</v>
      </c>
      <c r="K215">
        <v>0</v>
      </c>
      <c r="L215">
        <f t="shared" si="29"/>
        <v>1</v>
      </c>
      <c r="M215">
        <f t="shared" si="30"/>
        <v>6</v>
      </c>
      <c r="N215">
        <f t="shared" si="25"/>
        <v>0.66666666666666663</v>
      </c>
      <c r="O215">
        <f t="shared" si="26"/>
        <v>1</v>
      </c>
      <c r="P215">
        <f t="shared" si="31"/>
        <v>88</v>
      </c>
      <c r="Q215">
        <f>VLOOKUP(C215,Locs!A:C,3,0)</f>
        <v>42</v>
      </c>
      <c r="R215">
        <f>VLOOKUP(C215,Locs!A:F,6,0)</f>
        <v>4</v>
      </c>
      <c r="S215">
        <f t="shared" si="27"/>
        <v>0</v>
      </c>
      <c r="T215" t="str">
        <f t="shared" si="28"/>
        <v/>
      </c>
      <c r="U215">
        <f>IFERROR(VLOOKUP(B215,'Results_ClaudeOpus4.5Repair'!B:E,4,0),"")</f>
        <v>0</v>
      </c>
      <c r="V215">
        <f>IFERROR(VLOOKUP(B215,'Results_GPT5.2LowRepair'!B:E,4,0),"")</f>
        <v>0</v>
      </c>
      <c r="W215">
        <f>IFERROR(VLOOKUP(LEFT(C215,LEN(C215)-4)&amp;"_"&amp;D215&amp;"_llm.dfy",'Results_ClaudeOpus4.5Repair'!O:P,2,0),"")</f>
        <v>87</v>
      </c>
      <c r="X215">
        <f>IFERROR(VLOOKUP(LEFT(C215,LEN(C215)-4)&amp;"_"&amp;D215&amp;"_llm.dfy",'Results_GPT5.2LowRepair'!O:P,2,0),"")</f>
        <v>88</v>
      </c>
    </row>
    <row r="216" spans="1:24" x14ac:dyDescent="0.45">
      <c r="A216">
        <v>243</v>
      </c>
      <c r="B216" t="str">
        <f t="shared" si="24"/>
        <v>task_id_401.dfy-6</v>
      </c>
      <c r="C216" t="s">
        <v>33</v>
      </c>
      <c r="D216">
        <v>6</v>
      </c>
      <c r="E216">
        <f>MAX(IFERROR(VLOOKUP(B216,'Results_ClaudeOpus4.5Repair'!B:E,4,0),0),IFERROR(VLOOKUP(B216,'Results_GPT5.2LowRepair'!B:E,4,0),0))</f>
        <v>1</v>
      </c>
      <c r="F216">
        <f>MAX(IFERROR(VLOOKUP(B216,'Results_ClaudeOpus4.5Repair'!B:H,5,0),0),IFERROR(VLOOKUP(B216,'Results_GPT5.2LowRepair'!B:H,5,0),0))</f>
        <v>27.9816</v>
      </c>
      <c r="G216">
        <f>MAX(IFERROR(VLOOKUP(B216,'Results_ClaudeOpus4.5Repair'!B:H,6,0),0),IFERROR(VLOOKUP(B216,'Results_GPT5.2LowRepair'!B:H,6,0),0))</f>
        <v>2.0857000000000001</v>
      </c>
      <c r="H216">
        <f>MAX(IFERROR(VLOOKUP(B216,'Results_ClaudeOpus4.5Repair'!B:H,7,0),0),IFERROR(VLOOKUP(B216,'Results_GPT5.2LowRepair'!B:H,7,0),0))</f>
        <v>27.979800000000001</v>
      </c>
      <c r="I216">
        <f>MAX(IFERROR(VLOOKUP(B216,'Results_ClaudeOpus4.5Repair'!B:I,8,0),0),IFERROR(VLOOKUP(B216,'Results_GPT5.2LowRepair'!B:I,8,0),0))</f>
        <v>1</v>
      </c>
      <c r="J216">
        <v>0</v>
      </c>
      <c r="K216">
        <v>0</v>
      </c>
      <c r="L216">
        <f t="shared" si="29"/>
        <v>1</v>
      </c>
      <c r="M216">
        <f t="shared" si="30"/>
        <v>6</v>
      </c>
      <c r="N216">
        <f t="shared" si="25"/>
        <v>0.66666666666666663</v>
      </c>
      <c r="O216">
        <f t="shared" si="26"/>
        <v>1</v>
      </c>
      <c r="P216">
        <f t="shared" si="31"/>
        <v>80</v>
      </c>
      <c r="Q216">
        <f>VLOOKUP(C216,Locs!A:C,3,0)</f>
        <v>42</v>
      </c>
      <c r="R216">
        <f>VLOOKUP(C216,Locs!A:F,6,0)</f>
        <v>4</v>
      </c>
      <c r="S216">
        <f t="shared" si="27"/>
        <v>1</v>
      </c>
      <c r="T216" t="str">
        <f t="shared" si="28"/>
        <v>Claude</v>
      </c>
      <c r="U216">
        <f>IFERROR(VLOOKUP(B216,'Results_ClaudeOpus4.5Repair'!B:E,4,0),"")</f>
        <v>1</v>
      </c>
      <c r="V216">
        <f>IFERROR(VLOOKUP(B216,'Results_GPT5.2LowRepair'!B:E,4,0),"")</f>
        <v>1</v>
      </c>
      <c r="W216">
        <f>IFERROR(VLOOKUP(LEFT(C216,LEN(C216)-4)&amp;"_"&amp;D216&amp;"_llm.dfy",'Results_ClaudeOpus4.5Repair'!O:P,2,0),"")</f>
        <v>80</v>
      </c>
      <c r="X216">
        <f>IFERROR(VLOOKUP(LEFT(C216,LEN(C216)-4)&amp;"_"&amp;D216&amp;"_llm.dfy",'Results_GPT5.2LowRepair'!O:P,2,0),"")</f>
        <v>92</v>
      </c>
    </row>
    <row r="217" spans="1:24" x14ac:dyDescent="0.45">
      <c r="A217">
        <v>244</v>
      </c>
      <c r="B217" t="str">
        <f t="shared" si="24"/>
        <v>task_id_414.dfy-1</v>
      </c>
      <c r="C217" t="s">
        <v>34</v>
      </c>
      <c r="D217">
        <v>1</v>
      </c>
      <c r="E217">
        <f>MAX(IFERROR(VLOOKUP(B217,'Results_ClaudeOpus4.5Repair'!B:E,4,0),0),IFERROR(VLOOKUP(B217,'Results_GPT5.2LowRepair'!B:E,4,0),0))</f>
        <v>0</v>
      </c>
      <c r="F217">
        <f>MAX(IFERROR(VLOOKUP(B217,'Results_ClaudeOpus4.5Repair'!B:H,5,0),0),IFERROR(VLOOKUP(B217,'Results_GPT5.2LowRepair'!B:H,5,0),0))</f>
        <v>17.761700000000001</v>
      </c>
      <c r="G217">
        <f>MAX(IFERROR(VLOOKUP(B217,'Results_ClaudeOpus4.5Repair'!B:H,6,0),0),IFERROR(VLOOKUP(B217,'Results_GPT5.2LowRepair'!B:H,6,0),0))</f>
        <v>0.87509999999999999</v>
      </c>
      <c r="H217">
        <f>MAX(IFERROR(VLOOKUP(B217,'Results_ClaudeOpus4.5Repair'!B:H,7,0),0),IFERROR(VLOOKUP(B217,'Results_GPT5.2LowRepair'!B:H,7,0),0))</f>
        <v>17.7438</v>
      </c>
      <c r="I217">
        <f>MAX(IFERROR(VLOOKUP(B217,'Results_ClaudeOpus4.5Repair'!B:I,8,0),0),IFERROR(VLOOKUP(B217,'Results_GPT5.2LowRepair'!B:I,8,0),0))</f>
        <v>1</v>
      </c>
      <c r="J217">
        <v>0</v>
      </c>
      <c r="K217">
        <v>0</v>
      </c>
      <c r="L217">
        <f t="shared" si="29"/>
        <v>1</v>
      </c>
      <c r="M217">
        <f t="shared" si="30"/>
        <v>2</v>
      </c>
      <c r="N217">
        <f t="shared" si="25"/>
        <v>0.66666666666666663</v>
      </c>
      <c r="O217">
        <f t="shared" si="26"/>
        <v>1</v>
      </c>
      <c r="P217">
        <f t="shared" si="31"/>
        <v>28</v>
      </c>
      <c r="Q217">
        <f>VLOOKUP(C217,Locs!A:C,3,0)</f>
        <v>28</v>
      </c>
      <c r="R217">
        <f>VLOOKUP(C217,Locs!A:F,6,0)</f>
        <v>1</v>
      </c>
      <c r="S217">
        <f t="shared" si="27"/>
        <v>0</v>
      </c>
      <c r="T217" t="str">
        <f t="shared" si="28"/>
        <v/>
      </c>
      <c r="U217">
        <f>IFERROR(VLOOKUP(B217,'Results_ClaudeOpus4.5Repair'!B:E,4,0),"")</f>
        <v>0</v>
      </c>
      <c r="V217">
        <f>IFERROR(VLOOKUP(B217,'Results_GPT5.2LowRepair'!B:E,4,0),"")</f>
        <v>0</v>
      </c>
      <c r="W217">
        <f>IFERROR(VLOOKUP(LEFT(C217,LEN(C217)-4)&amp;"_"&amp;D217&amp;"_llm.dfy",'Results_ClaudeOpus4.5Repair'!O:P,2,0),"")</f>
        <v>28</v>
      </c>
      <c r="X217">
        <f>IFERROR(VLOOKUP(LEFT(C217,LEN(C217)-4)&amp;"_"&amp;D217&amp;"_llm.dfy",'Results_GPT5.2LowRepair'!O:P,2,0),"")</f>
        <v>28</v>
      </c>
    </row>
    <row r="218" spans="1:24" x14ac:dyDescent="0.45">
      <c r="A218">
        <v>245</v>
      </c>
      <c r="B218" t="str">
        <f t="shared" si="24"/>
        <v>task_id_414.dfy-2</v>
      </c>
      <c r="C218" t="s">
        <v>34</v>
      </c>
      <c r="D218">
        <v>2</v>
      </c>
      <c r="E218">
        <f>MAX(IFERROR(VLOOKUP(B218,'Results_ClaudeOpus4.5Repair'!B:E,4,0),0),IFERROR(VLOOKUP(B218,'Results_GPT5.2LowRepair'!B:E,4,0),0))</f>
        <v>1</v>
      </c>
      <c r="F218">
        <f>MAX(IFERROR(VLOOKUP(B218,'Results_ClaudeOpus4.5Repair'!B:H,5,0),0),IFERROR(VLOOKUP(B218,'Results_GPT5.2LowRepair'!B:H,5,0),0))</f>
        <v>18.138400000000001</v>
      </c>
      <c r="G218">
        <f>MAX(IFERROR(VLOOKUP(B218,'Results_ClaudeOpus4.5Repair'!B:H,6,0),0),IFERROR(VLOOKUP(B218,'Results_GPT5.2LowRepair'!B:H,6,0),0))</f>
        <v>0.79400000000000004</v>
      </c>
      <c r="H218">
        <f>MAX(IFERROR(VLOOKUP(B218,'Results_ClaudeOpus4.5Repair'!B:H,7,0),0),IFERROR(VLOOKUP(B218,'Results_GPT5.2LowRepair'!B:H,7,0),0))</f>
        <v>18.131399999999999</v>
      </c>
      <c r="I218">
        <f>MAX(IFERROR(VLOOKUP(B218,'Results_ClaudeOpus4.5Repair'!B:I,8,0),0),IFERROR(VLOOKUP(B218,'Results_GPT5.2LowRepair'!B:I,8,0),0))</f>
        <v>1</v>
      </c>
      <c r="J218">
        <v>1</v>
      </c>
      <c r="K218">
        <v>1</v>
      </c>
      <c r="L218">
        <f t="shared" si="29"/>
        <v>1</v>
      </c>
      <c r="M218">
        <f t="shared" si="30"/>
        <v>2</v>
      </c>
      <c r="N218">
        <f t="shared" si="25"/>
        <v>0.66666666666666663</v>
      </c>
      <c r="O218">
        <f t="shared" si="26"/>
        <v>1</v>
      </c>
      <c r="P218">
        <f t="shared" si="31"/>
        <v>30</v>
      </c>
      <c r="Q218">
        <f>VLOOKUP(C218,Locs!A:C,3,0)</f>
        <v>28</v>
      </c>
      <c r="R218">
        <f>VLOOKUP(C218,Locs!A:F,6,0)</f>
        <v>1</v>
      </c>
      <c r="S218">
        <f t="shared" si="27"/>
        <v>1</v>
      </c>
      <c r="T218" t="str">
        <f t="shared" si="28"/>
        <v>Claude</v>
      </c>
      <c r="U218">
        <f>IFERROR(VLOOKUP(B218,'Results_ClaudeOpus4.5Repair'!B:E,4,0),"")</f>
        <v>1</v>
      </c>
      <c r="V218">
        <f>IFERROR(VLOOKUP(B218,'Results_GPT5.2LowRepair'!B:E,4,0),"")</f>
        <v>1</v>
      </c>
      <c r="W218">
        <f>IFERROR(VLOOKUP(LEFT(C218,LEN(C218)-4)&amp;"_"&amp;D218&amp;"_llm.dfy",'Results_ClaudeOpus4.5Repair'!O:P,2,0),"")</f>
        <v>30</v>
      </c>
      <c r="X218">
        <f>IFERROR(VLOOKUP(LEFT(C218,LEN(C218)-4)&amp;"_"&amp;D218&amp;"_llm.dfy",'Results_GPT5.2LowRepair'!O:P,2,0),"")</f>
        <v>33</v>
      </c>
    </row>
    <row r="219" spans="1:24" x14ac:dyDescent="0.45">
      <c r="A219">
        <v>246</v>
      </c>
      <c r="B219" t="str">
        <f t="shared" si="24"/>
        <v>task_id_424.dfy-1</v>
      </c>
      <c r="C219" t="s">
        <v>35</v>
      </c>
      <c r="D219">
        <v>1</v>
      </c>
      <c r="E219">
        <f>MAX(IFERROR(VLOOKUP(B219,'Results_ClaudeOpus4.5Repair'!B:E,4,0),0),IFERROR(VLOOKUP(B219,'Results_GPT5.2LowRepair'!B:E,4,0),0))</f>
        <v>1</v>
      </c>
      <c r="F219">
        <f>MAX(IFERROR(VLOOKUP(B219,'Results_ClaudeOpus4.5Repair'!B:H,5,0),0),IFERROR(VLOOKUP(B219,'Results_GPT5.2LowRepair'!B:H,5,0),0))</f>
        <v>7.6208999999999998</v>
      </c>
      <c r="G219">
        <f>MAX(IFERROR(VLOOKUP(B219,'Results_ClaudeOpus4.5Repair'!B:H,6,0),0),IFERROR(VLOOKUP(B219,'Results_GPT5.2LowRepair'!B:H,6,0),0))</f>
        <v>1.6733</v>
      </c>
      <c r="H219">
        <f>MAX(IFERROR(VLOOKUP(B219,'Results_ClaudeOpus4.5Repair'!B:H,7,0),0),IFERROR(VLOOKUP(B219,'Results_GPT5.2LowRepair'!B:H,7,0),0))</f>
        <v>7.5987</v>
      </c>
      <c r="I219">
        <f>MAX(IFERROR(VLOOKUP(B219,'Results_ClaudeOpus4.5Repair'!B:I,8,0),0),IFERROR(VLOOKUP(B219,'Results_GPT5.2LowRepair'!B:I,8,0),0))</f>
        <v>1</v>
      </c>
      <c r="J219">
        <v>1</v>
      </c>
      <c r="K219">
        <v>1</v>
      </c>
      <c r="L219">
        <f t="shared" si="29"/>
        <v>1</v>
      </c>
      <c r="M219">
        <f t="shared" si="30"/>
        <v>1</v>
      </c>
      <c r="N219">
        <f t="shared" si="25"/>
        <v>0.66666666666666663</v>
      </c>
      <c r="O219">
        <f t="shared" si="26"/>
        <v>1</v>
      </c>
      <c r="P219">
        <f t="shared" si="31"/>
        <v>29</v>
      </c>
      <c r="Q219">
        <f>VLOOKUP(C219,Locs!A:C,3,0)</f>
        <v>29</v>
      </c>
      <c r="R219">
        <f>VLOOKUP(C219,Locs!A:F,6,0)</f>
        <v>0</v>
      </c>
      <c r="S219">
        <f t="shared" si="27"/>
        <v>1</v>
      </c>
      <c r="T219" t="str">
        <f t="shared" si="28"/>
        <v>Claude</v>
      </c>
      <c r="U219">
        <f>IFERROR(VLOOKUP(B219,'Results_ClaudeOpus4.5Repair'!B:E,4,0),"")</f>
        <v>1</v>
      </c>
      <c r="V219">
        <f>IFERROR(VLOOKUP(B219,'Results_GPT5.2LowRepair'!B:E,4,0),"")</f>
        <v>1</v>
      </c>
      <c r="W219">
        <f>IFERROR(VLOOKUP(LEFT(C219,LEN(C219)-4)&amp;"_"&amp;D219&amp;"_llm.dfy",'Results_ClaudeOpus4.5Repair'!O:P,2,0),"")</f>
        <v>29</v>
      </c>
      <c r="X219">
        <f>IFERROR(VLOOKUP(LEFT(C219,LEN(C219)-4)&amp;"_"&amp;D219&amp;"_llm.dfy",'Results_GPT5.2LowRepair'!O:P,2,0),"")</f>
        <v>30</v>
      </c>
    </row>
    <row r="220" spans="1:24" x14ac:dyDescent="0.45">
      <c r="A220">
        <v>247</v>
      </c>
      <c r="B220" t="str">
        <f t="shared" si="24"/>
        <v>task_id_426.dfy-1</v>
      </c>
      <c r="C220" t="s">
        <v>36</v>
      </c>
      <c r="D220">
        <v>1</v>
      </c>
      <c r="E220">
        <f>MAX(IFERROR(VLOOKUP(B220,'Results_ClaudeOpus4.5Repair'!B:E,4,0),0),IFERROR(VLOOKUP(B220,'Results_GPT5.2LowRepair'!B:E,4,0),0))</f>
        <v>0</v>
      </c>
      <c r="F220">
        <f>MAX(IFERROR(VLOOKUP(B220,'Results_ClaudeOpus4.5Repair'!B:H,5,0),0),IFERROR(VLOOKUP(B220,'Results_GPT5.2LowRepair'!B:H,5,0),0))</f>
        <v>14.139799999999999</v>
      </c>
      <c r="G220">
        <f>MAX(IFERROR(VLOOKUP(B220,'Results_ClaudeOpus4.5Repair'!B:H,6,0),0),IFERROR(VLOOKUP(B220,'Results_GPT5.2LowRepair'!B:H,6,0),0))</f>
        <v>1.7932999999999999</v>
      </c>
      <c r="H220">
        <f>MAX(IFERROR(VLOOKUP(B220,'Results_ClaudeOpus4.5Repair'!B:H,7,0),0),IFERROR(VLOOKUP(B220,'Results_GPT5.2LowRepair'!B:H,7,0),0))</f>
        <v>14.117900000000001</v>
      </c>
      <c r="I220">
        <f>MAX(IFERROR(VLOOKUP(B220,'Results_ClaudeOpus4.5Repair'!B:I,8,0),0),IFERROR(VLOOKUP(B220,'Results_GPT5.2LowRepair'!B:I,8,0),0))</f>
        <v>0</v>
      </c>
      <c r="J220">
        <v>1</v>
      </c>
      <c r="K220">
        <v>1</v>
      </c>
      <c r="L220">
        <f t="shared" si="29"/>
        <v>2</v>
      </c>
      <c r="M220">
        <f t="shared" si="30"/>
        <v>2</v>
      </c>
      <c r="N220">
        <f t="shared" si="25"/>
        <v>1</v>
      </c>
      <c r="O220">
        <f t="shared" si="26"/>
        <v>1</v>
      </c>
      <c r="P220">
        <f t="shared" si="31"/>
        <v>40</v>
      </c>
      <c r="Q220">
        <f>VLOOKUP(C220,Locs!A:C,3,0)</f>
        <v>33</v>
      </c>
      <c r="R220">
        <f>VLOOKUP(C220,Locs!A:F,6,0)</f>
        <v>2</v>
      </c>
      <c r="S220">
        <f t="shared" si="27"/>
        <v>0</v>
      </c>
      <c r="T220" t="str">
        <f t="shared" si="28"/>
        <v/>
      </c>
      <c r="U220">
        <f>IFERROR(VLOOKUP(B220,'Results_ClaudeOpus4.5Repair'!B:E,4,0),"")</f>
        <v>0</v>
      </c>
      <c r="V220">
        <f>IFERROR(VLOOKUP(B220,'Results_GPT5.2LowRepair'!B:E,4,0),"")</f>
        <v>0</v>
      </c>
      <c r="W220">
        <f>IFERROR(VLOOKUP(LEFT(C220,LEN(C220)-4)&amp;"_"&amp;D220&amp;"_llm.dfy",'Results_ClaudeOpus4.5Repair'!O:P,2,0),"")</f>
        <v>35</v>
      </c>
      <c r="X220">
        <f>IFERROR(VLOOKUP(LEFT(C220,LEN(C220)-4)&amp;"_"&amp;D220&amp;"_llm.dfy",'Results_GPT5.2LowRepair'!O:P,2,0),"")</f>
        <v>40</v>
      </c>
    </row>
    <row r="221" spans="1:24" x14ac:dyDescent="0.45">
      <c r="A221">
        <v>248</v>
      </c>
      <c r="B221" t="str">
        <f t="shared" si="24"/>
        <v>task_id_426.dfy-2</v>
      </c>
      <c r="C221" t="s">
        <v>36</v>
      </c>
      <c r="D221">
        <v>2</v>
      </c>
      <c r="E221">
        <f>MAX(IFERROR(VLOOKUP(B221,'Results_ClaudeOpus4.5Repair'!B:E,4,0),0),IFERROR(VLOOKUP(B221,'Results_GPT5.2LowRepair'!B:E,4,0),0))</f>
        <v>1</v>
      </c>
      <c r="F221">
        <f>MAX(IFERROR(VLOOKUP(B221,'Results_ClaudeOpus4.5Repair'!B:H,5,0),0),IFERROR(VLOOKUP(B221,'Results_GPT5.2LowRepair'!B:H,5,0),0))</f>
        <v>19.148</v>
      </c>
      <c r="G221">
        <f>MAX(IFERROR(VLOOKUP(B221,'Results_ClaudeOpus4.5Repair'!B:H,6,0),0),IFERROR(VLOOKUP(B221,'Results_GPT5.2LowRepair'!B:H,6,0),0))</f>
        <v>3.1621000000000001</v>
      </c>
      <c r="H221">
        <f>MAX(IFERROR(VLOOKUP(B221,'Results_ClaudeOpus4.5Repair'!B:H,7,0),0),IFERROR(VLOOKUP(B221,'Results_GPT5.2LowRepair'!B:H,7,0),0))</f>
        <v>19.1418</v>
      </c>
      <c r="I221">
        <f>MAX(IFERROR(VLOOKUP(B221,'Results_ClaudeOpus4.5Repair'!B:I,8,0),0),IFERROR(VLOOKUP(B221,'Results_GPT5.2LowRepair'!B:I,8,0),0))</f>
        <v>1</v>
      </c>
      <c r="J221">
        <v>0</v>
      </c>
      <c r="K221">
        <v>0</v>
      </c>
      <c r="L221">
        <f t="shared" si="29"/>
        <v>2</v>
      </c>
      <c r="M221">
        <f t="shared" si="30"/>
        <v>2</v>
      </c>
      <c r="N221">
        <f t="shared" si="25"/>
        <v>1</v>
      </c>
      <c r="O221">
        <f t="shared" si="26"/>
        <v>1</v>
      </c>
      <c r="P221">
        <f t="shared" si="31"/>
        <v>51</v>
      </c>
      <c r="Q221">
        <f>VLOOKUP(C221,Locs!A:C,3,0)</f>
        <v>33</v>
      </c>
      <c r="R221">
        <f>VLOOKUP(C221,Locs!A:F,6,0)</f>
        <v>2</v>
      </c>
      <c r="S221">
        <f t="shared" si="27"/>
        <v>1</v>
      </c>
      <c r="T221" t="str">
        <f t="shared" si="28"/>
        <v>Claude</v>
      </c>
      <c r="U221">
        <f>IFERROR(VLOOKUP(B221,'Results_ClaudeOpus4.5Repair'!B:E,4,0),"")</f>
        <v>1</v>
      </c>
      <c r="V221">
        <f>IFERROR(VLOOKUP(B221,'Results_GPT5.2LowRepair'!B:E,4,0),"")</f>
        <v>0</v>
      </c>
      <c r="W221">
        <f>IFERROR(VLOOKUP(LEFT(C221,LEN(C221)-4)&amp;"_"&amp;D221&amp;"_llm.dfy",'Results_ClaudeOpus4.5Repair'!O:P,2,0),"")</f>
        <v>51</v>
      </c>
      <c r="X221">
        <f>IFERROR(VLOOKUP(LEFT(C221,LEN(C221)-4)&amp;"_"&amp;D221&amp;"_llm.dfy",'Results_GPT5.2LowRepair'!O:P,2,0),"")</f>
        <v>50</v>
      </c>
    </row>
    <row r="222" spans="1:24" x14ac:dyDescent="0.45">
      <c r="A222">
        <v>249</v>
      </c>
      <c r="B222" t="str">
        <f t="shared" si="24"/>
        <v>task_id_426.dfy-3</v>
      </c>
      <c r="C222" t="s">
        <v>36</v>
      </c>
      <c r="D222">
        <v>3</v>
      </c>
      <c r="E222">
        <f>MAX(IFERROR(VLOOKUP(B222,'Results_ClaudeOpus4.5Repair'!B:E,4,0),0),IFERROR(VLOOKUP(B222,'Results_GPT5.2LowRepair'!B:E,4,0),0))</f>
        <v>0</v>
      </c>
      <c r="F222">
        <f>MAX(IFERROR(VLOOKUP(B222,'Results_ClaudeOpus4.5Repair'!B:H,5,0),0),IFERROR(VLOOKUP(B222,'Results_GPT5.2LowRepair'!B:H,5,0),0))</f>
        <v>17.038900000000002</v>
      </c>
      <c r="G222">
        <f>MAX(IFERROR(VLOOKUP(B222,'Results_ClaudeOpus4.5Repair'!B:H,6,0),0),IFERROR(VLOOKUP(B222,'Results_GPT5.2LowRepair'!B:H,6,0),0))</f>
        <v>1.8083</v>
      </c>
      <c r="H222">
        <f>MAX(IFERROR(VLOOKUP(B222,'Results_ClaudeOpus4.5Repair'!B:H,7,0),0),IFERROR(VLOOKUP(B222,'Results_GPT5.2LowRepair'!B:H,7,0),0))</f>
        <v>17.036999999999999</v>
      </c>
      <c r="I222">
        <f>MAX(IFERROR(VLOOKUP(B222,'Results_ClaudeOpus4.5Repair'!B:I,8,0),0),IFERROR(VLOOKUP(B222,'Results_GPT5.2LowRepair'!B:I,8,0),0))</f>
        <v>0</v>
      </c>
      <c r="J222">
        <v>0</v>
      </c>
      <c r="K222">
        <v>0</v>
      </c>
      <c r="L222">
        <f t="shared" si="29"/>
        <v>2</v>
      </c>
      <c r="M222">
        <f t="shared" si="30"/>
        <v>2</v>
      </c>
      <c r="N222">
        <f t="shared" si="25"/>
        <v>1</v>
      </c>
      <c r="O222">
        <f t="shared" si="26"/>
        <v>1</v>
      </c>
      <c r="P222">
        <f t="shared" si="31"/>
        <v>73</v>
      </c>
      <c r="Q222">
        <f>VLOOKUP(C222,Locs!A:C,3,0)</f>
        <v>33</v>
      </c>
      <c r="R222">
        <f>VLOOKUP(C222,Locs!A:F,6,0)</f>
        <v>2</v>
      </c>
      <c r="S222">
        <f t="shared" si="27"/>
        <v>0</v>
      </c>
      <c r="T222" t="str">
        <f t="shared" si="28"/>
        <v/>
      </c>
      <c r="U222" t="str">
        <f>IFERROR(VLOOKUP(B222,'Results_ClaudeOpus4.5Repair'!B:E,4,0),"")</f>
        <v/>
      </c>
      <c r="V222">
        <f>IFERROR(VLOOKUP(B222,'Results_GPT5.2LowRepair'!B:E,4,0),"")</f>
        <v>0</v>
      </c>
      <c r="W222" t="str">
        <f>IFERROR(VLOOKUP(LEFT(C222,LEN(C222)-4)&amp;"_"&amp;D222&amp;"_llm.dfy",'Results_ClaudeOpus4.5Repair'!O:P,2,0),"")</f>
        <v/>
      </c>
      <c r="X222">
        <f>IFERROR(VLOOKUP(LEFT(C222,LEN(C222)-4)&amp;"_"&amp;D222&amp;"_llm.dfy",'Results_GPT5.2LowRepair'!O:P,2,0),"")</f>
        <v>73</v>
      </c>
    </row>
    <row r="223" spans="1:24" x14ac:dyDescent="0.45">
      <c r="A223">
        <v>250</v>
      </c>
      <c r="B223" t="str">
        <f t="shared" si="24"/>
        <v>task_id_426.dfy-4</v>
      </c>
      <c r="C223" t="s">
        <v>36</v>
      </c>
      <c r="D223">
        <v>4</v>
      </c>
      <c r="E223">
        <f>MAX(IFERROR(VLOOKUP(B223,'Results_ClaudeOpus4.5Repair'!B:E,4,0),0),IFERROR(VLOOKUP(B223,'Results_GPT5.2LowRepair'!B:E,4,0),0))</f>
        <v>0</v>
      </c>
      <c r="F223">
        <f>MAX(IFERROR(VLOOKUP(B223,'Results_ClaudeOpus4.5Repair'!B:H,5,0),0),IFERROR(VLOOKUP(B223,'Results_GPT5.2LowRepair'!B:H,5,0),0))</f>
        <v>34.219299999999997</v>
      </c>
      <c r="G223">
        <f>MAX(IFERROR(VLOOKUP(B223,'Results_ClaudeOpus4.5Repair'!B:H,6,0),0),IFERROR(VLOOKUP(B223,'Results_GPT5.2LowRepair'!B:H,6,0),0))</f>
        <v>1.1705000000000001</v>
      </c>
      <c r="H223">
        <f>MAX(IFERROR(VLOOKUP(B223,'Results_ClaudeOpus4.5Repair'!B:H,7,0),0),IFERROR(VLOOKUP(B223,'Results_GPT5.2LowRepair'!B:H,7,0),0))</f>
        <v>34.217599999999997</v>
      </c>
      <c r="I223">
        <f>MAX(IFERROR(VLOOKUP(B223,'Results_ClaudeOpus4.5Repair'!B:I,8,0),0),IFERROR(VLOOKUP(B223,'Results_GPT5.2LowRepair'!B:I,8,0),0))</f>
        <v>0</v>
      </c>
      <c r="J223">
        <v>0</v>
      </c>
      <c r="K223">
        <v>0</v>
      </c>
      <c r="L223">
        <f t="shared" si="29"/>
        <v>2</v>
      </c>
      <c r="M223">
        <f t="shared" si="30"/>
        <v>2</v>
      </c>
      <c r="N223">
        <f t="shared" si="25"/>
        <v>1</v>
      </c>
      <c r="O223">
        <f t="shared" si="26"/>
        <v>1</v>
      </c>
      <c r="P223">
        <f t="shared" si="31"/>
        <v>146</v>
      </c>
      <c r="Q223">
        <f>VLOOKUP(C223,Locs!A:C,3,0)</f>
        <v>33</v>
      </c>
      <c r="R223">
        <f>VLOOKUP(C223,Locs!A:F,6,0)</f>
        <v>2</v>
      </c>
      <c r="S223">
        <f t="shared" si="27"/>
        <v>0</v>
      </c>
      <c r="T223" t="str">
        <f t="shared" si="28"/>
        <v/>
      </c>
      <c r="U223" t="str">
        <f>IFERROR(VLOOKUP(B223,'Results_ClaudeOpus4.5Repair'!B:E,4,0),"")</f>
        <v/>
      </c>
      <c r="V223">
        <f>IFERROR(VLOOKUP(B223,'Results_GPT5.2LowRepair'!B:E,4,0),"")</f>
        <v>0</v>
      </c>
      <c r="W223" t="str">
        <f>IFERROR(VLOOKUP(LEFT(C223,LEN(C223)-4)&amp;"_"&amp;D223&amp;"_llm.dfy",'Results_ClaudeOpus4.5Repair'!O:P,2,0),"")</f>
        <v/>
      </c>
      <c r="X223">
        <f>IFERROR(VLOOKUP(LEFT(C223,LEN(C223)-4)&amp;"_"&amp;D223&amp;"_llm.dfy",'Results_GPT5.2LowRepair'!O:P,2,0),"")</f>
        <v>146</v>
      </c>
    </row>
    <row r="224" spans="1:24" x14ac:dyDescent="0.45">
      <c r="A224">
        <v>251</v>
      </c>
      <c r="B224" t="str">
        <f t="shared" si="24"/>
        <v>task_id_426.dfy-5</v>
      </c>
      <c r="C224" t="s">
        <v>36</v>
      </c>
      <c r="D224">
        <v>5</v>
      </c>
      <c r="E224">
        <f>MAX(IFERROR(VLOOKUP(B224,'Results_ClaudeOpus4.5Repair'!B:E,4,0),0),IFERROR(VLOOKUP(B224,'Results_GPT5.2LowRepair'!B:E,4,0),0))</f>
        <v>1</v>
      </c>
      <c r="F224">
        <f>MAX(IFERROR(VLOOKUP(B224,'Results_ClaudeOpus4.5Repair'!B:H,5,0),0),IFERROR(VLOOKUP(B224,'Results_GPT5.2LowRepair'!B:H,5,0),0))</f>
        <v>14.833299999999999</v>
      </c>
      <c r="G224">
        <f>MAX(IFERROR(VLOOKUP(B224,'Results_ClaudeOpus4.5Repair'!B:H,6,0),0),IFERROR(VLOOKUP(B224,'Results_GPT5.2LowRepair'!B:H,6,0),0))</f>
        <v>1.758</v>
      </c>
      <c r="H224">
        <f>MAX(IFERROR(VLOOKUP(B224,'Results_ClaudeOpus4.5Repair'!B:H,7,0),0),IFERROR(VLOOKUP(B224,'Results_GPT5.2LowRepair'!B:H,7,0),0))</f>
        <v>14.8316</v>
      </c>
      <c r="I224">
        <f>MAX(IFERROR(VLOOKUP(B224,'Results_ClaudeOpus4.5Repair'!B:I,8,0),0),IFERROR(VLOOKUP(B224,'Results_GPT5.2LowRepair'!B:I,8,0),0))</f>
        <v>1</v>
      </c>
      <c r="J224">
        <v>1</v>
      </c>
      <c r="K224">
        <v>1</v>
      </c>
      <c r="L224">
        <f t="shared" si="29"/>
        <v>2</v>
      </c>
      <c r="M224">
        <f t="shared" si="30"/>
        <v>2</v>
      </c>
      <c r="N224">
        <f t="shared" si="25"/>
        <v>1</v>
      </c>
      <c r="O224">
        <f t="shared" si="26"/>
        <v>1</v>
      </c>
      <c r="P224">
        <f t="shared" si="31"/>
        <v>178</v>
      </c>
      <c r="Q224">
        <f>VLOOKUP(C224,Locs!A:C,3,0)</f>
        <v>33</v>
      </c>
      <c r="R224">
        <f>VLOOKUP(C224,Locs!A:F,6,0)</f>
        <v>2</v>
      </c>
      <c r="S224">
        <f t="shared" si="27"/>
        <v>0</v>
      </c>
      <c r="T224" t="str">
        <f t="shared" si="28"/>
        <v/>
      </c>
      <c r="U224" t="str">
        <f>IFERROR(VLOOKUP(B224,'Results_ClaudeOpus4.5Repair'!B:E,4,0),"")</f>
        <v/>
      </c>
      <c r="V224">
        <f>IFERROR(VLOOKUP(B224,'Results_GPT5.2LowRepair'!B:E,4,0),"")</f>
        <v>1</v>
      </c>
      <c r="W224" t="str">
        <f>IFERROR(VLOOKUP(LEFT(C224,LEN(C224)-4)&amp;"_"&amp;D224&amp;"_llm.dfy",'Results_ClaudeOpus4.5Repair'!O:P,2,0),"")</f>
        <v/>
      </c>
      <c r="X224">
        <f>IFERROR(VLOOKUP(LEFT(C224,LEN(C224)-4)&amp;"_"&amp;D224&amp;"_llm.dfy",'Results_GPT5.2LowRepair'!O:P,2,0),"")</f>
        <v>178</v>
      </c>
    </row>
    <row r="225" spans="1:24" x14ac:dyDescent="0.45">
      <c r="A225">
        <v>252</v>
      </c>
      <c r="B225" t="str">
        <f t="shared" si="24"/>
        <v>task_id_431.dfy-1</v>
      </c>
      <c r="C225" t="s">
        <v>37</v>
      </c>
      <c r="D225">
        <v>1</v>
      </c>
      <c r="E225">
        <f>MAX(IFERROR(VLOOKUP(B225,'Results_ClaudeOpus4.5Repair'!B:E,4,0),0),IFERROR(VLOOKUP(B225,'Results_GPT5.2LowRepair'!B:E,4,0),0))</f>
        <v>1</v>
      </c>
      <c r="F225">
        <f>MAX(IFERROR(VLOOKUP(B225,'Results_ClaudeOpus4.5Repair'!B:H,5,0),0),IFERROR(VLOOKUP(B225,'Results_GPT5.2LowRepair'!B:H,5,0),0))</f>
        <v>11.709199999999999</v>
      </c>
      <c r="G225">
        <f>MAX(IFERROR(VLOOKUP(B225,'Results_ClaudeOpus4.5Repair'!B:H,6,0),0),IFERROR(VLOOKUP(B225,'Results_GPT5.2LowRepair'!B:H,6,0),0))</f>
        <v>1.7884</v>
      </c>
      <c r="H225">
        <f>MAX(IFERROR(VLOOKUP(B225,'Results_ClaudeOpus4.5Repair'!B:H,7,0),0),IFERROR(VLOOKUP(B225,'Results_GPT5.2LowRepair'!B:H,7,0),0))</f>
        <v>11.69</v>
      </c>
      <c r="I225">
        <f>MAX(IFERROR(VLOOKUP(B225,'Results_ClaudeOpus4.5Repair'!B:I,8,0),0),IFERROR(VLOOKUP(B225,'Results_GPT5.2LowRepair'!B:I,8,0),0))</f>
        <v>1</v>
      </c>
      <c r="J225">
        <v>1</v>
      </c>
      <c r="K225">
        <v>1</v>
      </c>
      <c r="L225">
        <f t="shared" si="29"/>
        <v>2</v>
      </c>
      <c r="M225">
        <f t="shared" si="30"/>
        <v>1</v>
      </c>
      <c r="N225">
        <f t="shared" si="25"/>
        <v>1</v>
      </c>
      <c r="O225">
        <f t="shared" si="26"/>
        <v>1</v>
      </c>
      <c r="P225">
        <f t="shared" si="31"/>
        <v>33</v>
      </c>
      <c r="Q225">
        <f>VLOOKUP(C225,Locs!A:C,3,0)</f>
        <v>37</v>
      </c>
      <c r="R225">
        <f>VLOOKUP(C225,Locs!A:F,6,0)</f>
        <v>6</v>
      </c>
      <c r="S225">
        <f t="shared" si="27"/>
        <v>1</v>
      </c>
      <c r="T225" t="str">
        <f t="shared" si="28"/>
        <v>Claude</v>
      </c>
      <c r="U225">
        <f>IFERROR(VLOOKUP(B225,'Results_ClaudeOpus4.5Repair'!B:E,4,0),"")</f>
        <v>1</v>
      </c>
      <c r="V225">
        <f>IFERROR(VLOOKUP(B225,'Results_GPT5.2LowRepair'!B:E,4,0),"")</f>
        <v>0</v>
      </c>
      <c r="W225">
        <f>IFERROR(VLOOKUP(LEFT(C225,LEN(C225)-4)&amp;"_"&amp;D225&amp;"_llm.dfy",'Results_ClaudeOpus4.5Repair'!O:P,2,0),"")</f>
        <v>33</v>
      </c>
      <c r="X225">
        <f>IFERROR(VLOOKUP(LEFT(C225,LEN(C225)-4)&amp;"_"&amp;D225&amp;"_llm.dfy",'Results_GPT5.2LowRepair'!O:P,2,0),"")</f>
        <v>38</v>
      </c>
    </row>
    <row r="226" spans="1:24" x14ac:dyDescent="0.45">
      <c r="A226">
        <v>253</v>
      </c>
      <c r="B226" t="str">
        <f t="shared" si="24"/>
        <v>task_id_431.dfy-2</v>
      </c>
      <c r="C226" t="s">
        <v>37</v>
      </c>
      <c r="D226">
        <v>2</v>
      </c>
      <c r="E226">
        <f>MAX(IFERROR(VLOOKUP(B226,'Results_ClaudeOpus4.5Repair'!B:E,4,0),0),IFERROR(VLOOKUP(B226,'Results_GPT5.2LowRepair'!B:E,4,0),0))</f>
        <v>1</v>
      </c>
      <c r="F226">
        <f>MAX(IFERROR(VLOOKUP(B226,'Results_ClaudeOpus4.5Repair'!B:H,5,0),0),IFERROR(VLOOKUP(B226,'Results_GPT5.2LowRepair'!B:H,5,0),0))</f>
        <v>32.264200000000002</v>
      </c>
      <c r="G226">
        <f>MAX(IFERROR(VLOOKUP(B226,'Results_ClaudeOpus4.5Repair'!B:H,6,0),0),IFERROR(VLOOKUP(B226,'Results_GPT5.2LowRepair'!B:H,6,0),0))</f>
        <v>1.8577999999999999</v>
      </c>
      <c r="H226">
        <f>MAX(IFERROR(VLOOKUP(B226,'Results_ClaudeOpus4.5Repair'!B:H,7,0),0),IFERROR(VLOOKUP(B226,'Results_GPT5.2LowRepair'!B:H,7,0),0))</f>
        <v>32.262099999999997</v>
      </c>
      <c r="I226">
        <f>MAX(IFERROR(VLOOKUP(B226,'Results_ClaudeOpus4.5Repair'!B:I,8,0),0),IFERROR(VLOOKUP(B226,'Results_GPT5.2LowRepair'!B:I,8,0),0))</f>
        <v>1</v>
      </c>
      <c r="J226">
        <v>1</v>
      </c>
      <c r="K226">
        <v>1</v>
      </c>
      <c r="L226">
        <f t="shared" si="29"/>
        <v>2</v>
      </c>
      <c r="M226">
        <f t="shared" si="30"/>
        <v>1</v>
      </c>
      <c r="N226">
        <f t="shared" si="25"/>
        <v>1</v>
      </c>
      <c r="O226">
        <f t="shared" si="26"/>
        <v>1</v>
      </c>
      <c r="P226">
        <f t="shared" si="31"/>
        <v>60</v>
      </c>
      <c r="Q226">
        <f>VLOOKUP(C226,Locs!A:C,3,0)</f>
        <v>37</v>
      </c>
      <c r="R226">
        <f>VLOOKUP(C226,Locs!A:F,6,0)</f>
        <v>6</v>
      </c>
      <c r="S226">
        <f t="shared" si="27"/>
        <v>0</v>
      </c>
      <c r="T226" t="str">
        <f t="shared" si="28"/>
        <v/>
      </c>
      <c r="U226" t="str">
        <f>IFERROR(VLOOKUP(B226,'Results_ClaudeOpus4.5Repair'!B:E,4,0),"")</f>
        <v/>
      </c>
      <c r="V226">
        <f>IFERROR(VLOOKUP(B226,'Results_GPT5.2LowRepair'!B:E,4,0),"")</f>
        <v>1</v>
      </c>
      <c r="W226" t="str">
        <f>IFERROR(VLOOKUP(LEFT(C226,LEN(C226)-4)&amp;"_"&amp;D226&amp;"_llm.dfy",'Results_ClaudeOpus4.5Repair'!O:P,2,0),"")</f>
        <v/>
      </c>
      <c r="X226">
        <f>IFERROR(VLOOKUP(LEFT(C226,LEN(C226)-4)&amp;"_"&amp;D226&amp;"_llm.dfy",'Results_GPT5.2LowRepair'!O:P,2,0),"")</f>
        <v>60</v>
      </c>
    </row>
    <row r="227" spans="1:24" x14ac:dyDescent="0.45">
      <c r="A227">
        <v>254</v>
      </c>
      <c r="B227" t="str">
        <f t="shared" si="24"/>
        <v>task_id_433.dfy-1</v>
      </c>
      <c r="C227" t="s">
        <v>38</v>
      </c>
      <c r="D227">
        <v>1</v>
      </c>
      <c r="E227">
        <f>MAX(IFERROR(VLOOKUP(B227,'Results_ClaudeOpus4.5Repair'!B:E,4,0),0),IFERROR(VLOOKUP(B227,'Results_GPT5.2LowRepair'!B:E,4,0),0))</f>
        <v>0</v>
      </c>
      <c r="F227">
        <f>MAX(IFERROR(VLOOKUP(B227,'Results_ClaudeOpus4.5Repair'!B:H,5,0),0),IFERROR(VLOOKUP(B227,'Results_GPT5.2LowRepair'!B:H,5,0),0))</f>
        <v>8.9277999999999995</v>
      </c>
      <c r="G227">
        <f>MAX(IFERROR(VLOOKUP(B227,'Results_ClaudeOpus4.5Repair'!B:H,6,0),0),IFERROR(VLOOKUP(B227,'Results_GPT5.2LowRepair'!B:H,6,0),0))</f>
        <v>0.86860000000000004</v>
      </c>
      <c r="H227">
        <f>MAX(IFERROR(VLOOKUP(B227,'Results_ClaudeOpus4.5Repair'!B:H,7,0),0),IFERROR(VLOOKUP(B227,'Results_GPT5.2LowRepair'!B:H,7,0),0))</f>
        <v>8.9072999999999993</v>
      </c>
      <c r="I227">
        <f>MAX(IFERROR(VLOOKUP(B227,'Results_ClaudeOpus4.5Repair'!B:I,8,0),0),IFERROR(VLOOKUP(B227,'Results_GPT5.2LowRepair'!B:I,8,0),0))</f>
        <v>1</v>
      </c>
      <c r="J227">
        <v>1</v>
      </c>
      <c r="K227">
        <v>1</v>
      </c>
      <c r="L227">
        <f t="shared" si="29"/>
        <v>2</v>
      </c>
      <c r="M227">
        <f t="shared" si="30"/>
        <v>3</v>
      </c>
      <c r="N227">
        <f t="shared" si="25"/>
        <v>1</v>
      </c>
      <c r="O227">
        <f t="shared" si="26"/>
        <v>1</v>
      </c>
      <c r="P227">
        <f t="shared" si="31"/>
        <v>19</v>
      </c>
      <c r="Q227">
        <f>VLOOKUP(C227,Locs!A:C,3,0)</f>
        <v>20</v>
      </c>
      <c r="R227">
        <f>VLOOKUP(C227,Locs!A:F,6,0)</f>
        <v>1</v>
      </c>
      <c r="S227">
        <f t="shared" si="27"/>
        <v>0</v>
      </c>
      <c r="T227" t="str">
        <f t="shared" si="28"/>
        <v/>
      </c>
      <c r="U227">
        <f>IFERROR(VLOOKUP(B227,'Results_ClaudeOpus4.5Repair'!B:E,4,0),"")</f>
        <v>0</v>
      </c>
      <c r="V227">
        <f>IFERROR(VLOOKUP(B227,'Results_GPT5.2LowRepair'!B:E,4,0),"")</f>
        <v>0</v>
      </c>
      <c r="W227">
        <f>IFERROR(VLOOKUP(LEFT(C227,LEN(C227)-4)&amp;"_"&amp;D227&amp;"_llm.dfy",'Results_ClaudeOpus4.5Repair'!O:P,2,0),"")</f>
        <v>19</v>
      </c>
      <c r="X227">
        <f>IFERROR(VLOOKUP(LEFT(C227,LEN(C227)-4)&amp;"_"&amp;D227&amp;"_llm.dfy",'Results_GPT5.2LowRepair'!O:P,2,0),"")</f>
        <v>19</v>
      </c>
    </row>
    <row r="228" spans="1:24" x14ac:dyDescent="0.45">
      <c r="A228">
        <v>255</v>
      </c>
      <c r="B228" t="str">
        <f t="shared" si="24"/>
        <v>task_id_433.dfy-2</v>
      </c>
      <c r="C228" t="s">
        <v>38</v>
      </c>
      <c r="D228">
        <v>2</v>
      </c>
      <c r="E228">
        <f>MAX(IFERROR(VLOOKUP(B228,'Results_ClaudeOpus4.5Repair'!B:E,4,0),0),IFERROR(VLOOKUP(B228,'Results_GPT5.2LowRepair'!B:E,4,0),0))</f>
        <v>0</v>
      </c>
      <c r="F228">
        <f>MAX(IFERROR(VLOOKUP(B228,'Results_ClaudeOpus4.5Repair'!B:H,5,0),0),IFERROR(VLOOKUP(B228,'Results_GPT5.2LowRepair'!B:H,5,0),0))</f>
        <v>12.681800000000001</v>
      </c>
      <c r="G228">
        <f>MAX(IFERROR(VLOOKUP(B228,'Results_ClaudeOpus4.5Repair'!B:H,6,0),0),IFERROR(VLOOKUP(B228,'Results_GPT5.2LowRepair'!B:H,6,0),0))</f>
        <v>0.94620000000000004</v>
      </c>
      <c r="H228">
        <f>MAX(IFERROR(VLOOKUP(B228,'Results_ClaudeOpus4.5Repair'!B:H,7,0),0),IFERROR(VLOOKUP(B228,'Results_GPT5.2LowRepair'!B:H,7,0),0))</f>
        <v>12.6797</v>
      </c>
      <c r="I228">
        <f>MAX(IFERROR(VLOOKUP(B228,'Results_ClaudeOpus4.5Repair'!B:I,8,0),0),IFERROR(VLOOKUP(B228,'Results_GPT5.2LowRepair'!B:I,8,0),0))</f>
        <v>1</v>
      </c>
      <c r="J228">
        <v>1</v>
      </c>
      <c r="K228">
        <v>1</v>
      </c>
      <c r="L228">
        <f t="shared" si="29"/>
        <v>2</v>
      </c>
      <c r="M228">
        <f t="shared" si="30"/>
        <v>3</v>
      </c>
      <c r="N228">
        <f t="shared" si="25"/>
        <v>1</v>
      </c>
      <c r="O228">
        <f t="shared" si="26"/>
        <v>1</v>
      </c>
      <c r="P228">
        <f t="shared" si="31"/>
        <v>21</v>
      </c>
      <c r="Q228">
        <f>VLOOKUP(C228,Locs!A:C,3,0)</f>
        <v>20</v>
      </c>
      <c r="R228">
        <f>VLOOKUP(C228,Locs!A:F,6,0)</f>
        <v>1</v>
      </c>
      <c r="S228">
        <f t="shared" si="27"/>
        <v>0</v>
      </c>
      <c r="T228" t="str">
        <f t="shared" si="28"/>
        <v/>
      </c>
      <c r="U228">
        <f>IFERROR(VLOOKUP(B228,'Results_ClaudeOpus4.5Repair'!B:E,4,0),"")</f>
        <v>0</v>
      </c>
      <c r="V228">
        <f>IFERROR(VLOOKUP(B228,'Results_GPT5.2LowRepair'!B:E,4,0),"")</f>
        <v>0</v>
      </c>
      <c r="W228">
        <f>IFERROR(VLOOKUP(LEFT(C228,LEN(C228)-4)&amp;"_"&amp;D228&amp;"_llm.dfy",'Results_ClaudeOpus4.5Repair'!O:P,2,0),"")</f>
        <v>23</v>
      </c>
      <c r="X228">
        <f>IFERROR(VLOOKUP(LEFT(C228,LEN(C228)-4)&amp;"_"&amp;D228&amp;"_llm.dfy",'Results_GPT5.2LowRepair'!O:P,2,0),"")</f>
        <v>21</v>
      </c>
    </row>
    <row r="229" spans="1:24" x14ac:dyDescent="0.45">
      <c r="A229">
        <v>256</v>
      </c>
      <c r="B229" t="str">
        <f t="shared" si="24"/>
        <v>task_id_433.dfy-3</v>
      </c>
      <c r="C229" t="s">
        <v>38</v>
      </c>
      <c r="D229">
        <v>3</v>
      </c>
      <c r="E229">
        <f>MAX(IFERROR(VLOOKUP(B229,'Results_ClaudeOpus4.5Repair'!B:E,4,0),0),IFERROR(VLOOKUP(B229,'Results_GPT5.2LowRepair'!B:E,4,0),0))</f>
        <v>1</v>
      </c>
      <c r="F229">
        <f>MAX(IFERROR(VLOOKUP(B229,'Results_ClaudeOpus4.5Repair'!B:H,5,0),0),IFERROR(VLOOKUP(B229,'Results_GPT5.2LowRepair'!B:H,5,0),0))</f>
        <v>52.1143</v>
      </c>
      <c r="G229">
        <f>MAX(IFERROR(VLOOKUP(B229,'Results_ClaudeOpus4.5Repair'!B:H,6,0),0),IFERROR(VLOOKUP(B229,'Results_GPT5.2LowRepair'!B:H,6,0),0))</f>
        <v>1.6825000000000001</v>
      </c>
      <c r="H229">
        <f>MAX(IFERROR(VLOOKUP(B229,'Results_ClaudeOpus4.5Repair'!B:H,7,0),0),IFERROR(VLOOKUP(B229,'Results_GPT5.2LowRepair'!B:H,7,0),0))</f>
        <v>52.112099999999998</v>
      </c>
      <c r="I229">
        <f>MAX(IFERROR(VLOOKUP(B229,'Results_ClaudeOpus4.5Repair'!B:I,8,0),0),IFERROR(VLOOKUP(B229,'Results_GPT5.2LowRepair'!B:I,8,0),0))</f>
        <v>1</v>
      </c>
      <c r="J229">
        <v>1</v>
      </c>
      <c r="K229">
        <v>1</v>
      </c>
      <c r="L229">
        <f t="shared" si="29"/>
        <v>2</v>
      </c>
      <c r="M229">
        <f t="shared" si="30"/>
        <v>3</v>
      </c>
      <c r="N229">
        <f t="shared" si="25"/>
        <v>1</v>
      </c>
      <c r="O229">
        <f t="shared" si="26"/>
        <v>1</v>
      </c>
      <c r="P229">
        <f t="shared" si="31"/>
        <v>51</v>
      </c>
      <c r="Q229">
        <f>VLOOKUP(C229,Locs!A:C,3,0)</f>
        <v>20</v>
      </c>
      <c r="R229">
        <f>VLOOKUP(C229,Locs!A:F,6,0)</f>
        <v>1</v>
      </c>
      <c r="S229">
        <f t="shared" si="27"/>
        <v>1</v>
      </c>
      <c r="T229" t="str">
        <f t="shared" si="28"/>
        <v>GPT</v>
      </c>
      <c r="U229">
        <f>IFERROR(VLOOKUP(B229,'Results_ClaudeOpus4.5Repair'!B:E,4,0),"")</f>
        <v>0</v>
      </c>
      <c r="V229">
        <f>IFERROR(VLOOKUP(B229,'Results_GPT5.2LowRepair'!B:E,4,0),"")</f>
        <v>1</v>
      </c>
      <c r="W229">
        <f>IFERROR(VLOOKUP(LEFT(C229,LEN(C229)-4)&amp;"_"&amp;D229&amp;"_llm.dfy",'Results_ClaudeOpus4.5Repair'!O:P,2,0),"")</f>
        <v>23</v>
      </c>
      <c r="X229">
        <f>IFERROR(VLOOKUP(LEFT(C229,LEN(C229)-4)&amp;"_"&amp;D229&amp;"_llm.dfy",'Results_GPT5.2LowRepair'!O:P,2,0),"")</f>
        <v>51</v>
      </c>
    </row>
    <row r="230" spans="1:24" x14ac:dyDescent="0.45">
      <c r="A230">
        <v>257</v>
      </c>
      <c r="B230" t="str">
        <f t="shared" ref="B230:B293" si="32">C230&amp;"-"&amp;D230</f>
        <v>task_id_433.dfy-4</v>
      </c>
      <c r="C230" t="s">
        <v>38</v>
      </c>
      <c r="D230">
        <v>4</v>
      </c>
      <c r="E230">
        <f>MAX(IFERROR(VLOOKUP(B230,'Results_ClaudeOpus4.5Repair'!B:E,4,0),0),IFERROR(VLOOKUP(B230,'Results_GPT5.2LowRepair'!B:E,4,0),0))</f>
        <v>0</v>
      </c>
      <c r="F230">
        <f>MAX(IFERROR(VLOOKUP(B230,'Results_ClaudeOpus4.5Repair'!B:H,5,0),0),IFERROR(VLOOKUP(B230,'Results_GPT5.2LowRepair'!B:H,5,0),0))</f>
        <v>10.8627</v>
      </c>
      <c r="G230">
        <f>MAX(IFERROR(VLOOKUP(B230,'Results_ClaudeOpus4.5Repair'!B:H,6,0),0),IFERROR(VLOOKUP(B230,'Results_GPT5.2LowRepair'!B:H,6,0),0))</f>
        <v>0.82469999999999999</v>
      </c>
      <c r="H230">
        <f>MAX(IFERROR(VLOOKUP(B230,'Results_ClaudeOpus4.5Repair'!B:H,7,0),0),IFERROR(VLOOKUP(B230,'Results_GPT5.2LowRepair'!B:H,7,0),0))</f>
        <v>10.860300000000001</v>
      </c>
      <c r="I230">
        <f>MAX(IFERROR(VLOOKUP(B230,'Results_ClaudeOpus4.5Repair'!B:I,8,0),0),IFERROR(VLOOKUP(B230,'Results_GPT5.2LowRepair'!B:I,8,0),0))</f>
        <v>1</v>
      </c>
      <c r="J230">
        <v>0</v>
      </c>
      <c r="K230">
        <v>0</v>
      </c>
      <c r="L230">
        <f t="shared" si="29"/>
        <v>2</v>
      </c>
      <c r="M230">
        <f t="shared" si="30"/>
        <v>3</v>
      </c>
      <c r="N230">
        <f t="shared" si="25"/>
        <v>1</v>
      </c>
      <c r="O230">
        <f t="shared" si="26"/>
        <v>1</v>
      </c>
      <c r="P230" t="str">
        <f t="shared" si="31"/>
        <v/>
      </c>
      <c r="Q230">
        <f>VLOOKUP(C230,Locs!A:C,3,0)</f>
        <v>20</v>
      </c>
      <c r="R230">
        <f>VLOOKUP(C230,Locs!A:F,6,0)</f>
        <v>1</v>
      </c>
      <c r="S230">
        <f t="shared" si="27"/>
        <v>0</v>
      </c>
      <c r="T230" t="str">
        <f t="shared" si="28"/>
        <v/>
      </c>
      <c r="U230">
        <f>IFERROR(VLOOKUP(B230,'Results_ClaudeOpus4.5Repair'!B:E,4,0),"")</f>
        <v>0</v>
      </c>
      <c r="V230" t="str">
        <f>IFERROR(VLOOKUP(B230,'Results_GPT5.2LowRepair'!B:E,4,0),"")</f>
        <v/>
      </c>
      <c r="W230">
        <f>IFERROR(VLOOKUP(LEFT(C230,LEN(C230)-4)&amp;"_"&amp;D230&amp;"_llm.dfy",'Results_ClaudeOpus4.5Repair'!O:P,2,0),"")</f>
        <v>24</v>
      </c>
      <c r="X230" t="str">
        <f>IFERROR(VLOOKUP(LEFT(C230,LEN(C230)-4)&amp;"_"&amp;D230&amp;"_llm.dfy",'Results_GPT5.2LowRepair'!O:P,2,0),"")</f>
        <v/>
      </c>
    </row>
    <row r="231" spans="1:24" x14ac:dyDescent="0.45">
      <c r="A231">
        <v>258</v>
      </c>
      <c r="B231" t="str">
        <f t="shared" si="32"/>
        <v>task_id_433.dfy-5</v>
      </c>
      <c r="C231" t="s">
        <v>38</v>
      </c>
      <c r="D231">
        <v>5</v>
      </c>
      <c r="E231">
        <f>MAX(IFERROR(VLOOKUP(B231,'Results_ClaudeOpus4.5Repair'!B:E,4,0),0),IFERROR(VLOOKUP(B231,'Results_GPT5.2LowRepair'!B:E,4,0),0))</f>
        <v>0</v>
      </c>
      <c r="F231">
        <f>MAX(IFERROR(VLOOKUP(B231,'Results_ClaudeOpus4.5Repair'!B:H,5,0),0),IFERROR(VLOOKUP(B231,'Results_GPT5.2LowRepair'!B:H,5,0),0))</f>
        <v>14.010199999999999</v>
      </c>
      <c r="G231">
        <f>MAX(IFERROR(VLOOKUP(B231,'Results_ClaudeOpus4.5Repair'!B:H,6,0),0),IFERROR(VLOOKUP(B231,'Results_GPT5.2LowRepair'!B:H,6,0),0))</f>
        <v>0.82899999999999996</v>
      </c>
      <c r="H231">
        <f>MAX(IFERROR(VLOOKUP(B231,'Results_ClaudeOpus4.5Repair'!B:H,7,0),0),IFERROR(VLOOKUP(B231,'Results_GPT5.2LowRepair'!B:H,7,0),0))</f>
        <v>14.0078</v>
      </c>
      <c r="I231">
        <f>MAX(IFERROR(VLOOKUP(B231,'Results_ClaudeOpus4.5Repair'!B:I,8,0),0),IFERROR(VLOOKUP(B231,'Results_GPT5.2LowRepair'!B:I,8,0),0))</f>
        <v>1</v>
      </c>
      <c r="J231">
        <v>0</v>
      </c>
      <c r="K231">
        <v>0</v>
      </c>
      <c r="L231">
        <f t="shared" si="29"/>
        <v>2</v>
      </c>
      <c r="M231">
        <f t="shared" si="30"/>
        <v>3</v>
      </c>
      <c r="N231">
        <f t="shared" si="25"/>
        <v>1</v>
      </c>
      <c r="O231">
        <f t="shared" si="26"/>
        <v>1</v>
      </c>
      <c r="P231" t="str">
        <f t="shared" si="31"/>
        <v/>
      </c>
      <c r="Q231">
        <f>VLOOKUP(C231,Locs!A:C,3,0)</f>
        <v>20</v>
      </c>
      <c r="R231">
        <f>VLOOKUP(C231,Locs!A:F,6,0)</f>
        <v>1</v>
      </c>
      <c r="S231">
        <f t="shared" si="27"/>
        <v>0</v>
      </c>
      <c r="T231" t="str">
        <f t="shared" si="28"/>
        <v/>
      </c>
      <c r="U231">
        <f>IFERROR(VLOOKUP(B231,'Results_ClaudeOpus4.5Repair'!B:E,4,0),"")</f>
        <v>0</v>
      </c>
      <c r="V231" t="str">
        <f>IFERROR(VLOOKUP(B231,'Results_GPT5.2LowRepair'!B:E,4,0),"")</f>
        <v/>
      </c>
      <c r="W231">
        <f>IFERROR(VLOOKUP(LEFT(C231,LEN(C231)-4)&amp;"_"&amp;D231&amp;"_llm.dfy",'Results_ClaudeOpus4.5Repair'!O:P,2,0),"")</f>
        <v>24</v>
      </c>
      <c r="X231" t="str">
        <f>IFERROR(VLOOKUP(LEFT(C231,LEN(C231)-4)&amp;"_"&amp;D231&amp;"_llm.dfy",'Results_GPT5.2LowRepair'!O:P,2,0),"")</f>
        <v/>
      </c>
    </row>
    <row r="232" spans="1:24" x14ac:dyDescent="0.45">
      <c r="A232">
        <v>259</v>
      </c>
      <c r="B232" t="str">
        <f t="shared" si="32"/>
        <v>task_id_433.dfy-6</v>
      </c>
      <c r="C232" t="s">
        <v>38</v>
      </c>
      <c r="D232">
        <v>6</v>
      </c>
      <c r="E232">
        <f>MAX(IFERROR(VLOOKUP(B232,'Results_ClaudeOpus4.5Repair'!B:E,4,0),0),IFERROR(VLOOKUP(B232,'Results_GPT5.2LowRepair'!B:E,4,0),0))</f>
        <v>0</v>
      </c>
      <c r="F232">
        <f>MAX(IFERROR(VLOOKUP(B232,'Results_ClaudeOpus4.5Repair'!B:H,5,0),0),IFERROR(VLOOKUP(B232,'Results_GPT5.2LowRepair'!B:H,5,0),0))</f>
        <v>12.926500000000001</v>
      </c>
      <c r="G232">
        <f>MAX(IFERROR(VLOOKUP(B232,'Results_ClaudeOpus4.5Repair'!B:H,6,0),0),IFERROR(VLOOKUP(B232,'Results_GPT5.2LowRepair'!B:H,6,0),0))</f>
        <v>0.93279999999999996</v>
      </c>
      <c r="H232">
        <f>MAX(IFERROR(VLOOKUP(B232,'Results_ClaudeOpus4.5Repair'!B:H,7,0),0),IFERROR(VLOOKUP(B232,'Results_GPT5.2LowRepair'!B:H,7,0),0))</f>
        <v>12.9247</v>
      </c>
      <c r="I232">
        <f>MAX(IFERROR(VLOOKUP(B232,'Results_ClaudeOpus4.5Repair'!B:I,8,0),0),IFERROR(VLOOKUP(B232,'Results_GPT5.2LowRepair'!B:I,8,0),0))</f>
        <v>1</v>
      </c>
      <c r="J232">
        <v>0</v>
      </c>
      <c r="K232">
        <v>0</v>
      </c>
      <c r="L232">
        <f t="shared" si="29"/>
        <v>2</v>
      </c>
      <c r="M232">
        <f t="shared" si="30"/>
        <v>3</v>
      </c>
      <c r="N232">
        <f t="shared" si="25"/>
        <v>1</v>
      </c>
      <c r="O232">
        <f t="shared" si="26"/>
        <v>1</v>
      </c>
      <c r="P232" t="str">
        <f t="shared" si="31"/>
        <v/>
      </c>
      <c r="Q232">
        <f>VLOOKUP(C232,Locs!A:C,3,0)</f>
        <v>20</v>
      </c>
      <c r="R232">
        <f>VLOOKUP(C232,Locs!A:F,6,0)</f>
        <v>1</v>
      </c>
      <c r="S232">
        <f t="shared" si="27"/>
        <v>0</v>
      </c>
      <c r="T232" t="str">
        <f t="shared" si="28"/>
        <v/>
      </c>
      <c r="U232">
        <f>IFERROR(VLOOKUP(B232,'Results_ClaudeOpus4.5Repair'!B:E,4,0),"")</f>
        <v>0</v>
      </c>
      <c r="V232" t="str">
        <f>IFERROR(VLOOKUP(B232,'Results_GPT5.2LowRepair'!B:E,4,0),"")</f>
        <v/>
      </c>
      <c r="W232">
        <f>IFERROR(VLOOKUP(LEFT(C232,LEN(C232)-4)&amp;"_"&amp;D232&amp;"_llm.dfy",'Results_ClaudeOpus4.5Repair'!O:P,2,0),"")</f>
        <v>25</v>
      </c>
      <c r="X232" t="str">
        <f>IFERROR(VLOOKUP(LEFT(C232,LEN(C232)-4)&amp;"_"&amp;D232&amp;"_llm.dfy",'Results_GPT5.2LowRepair'!O:P,2,0),"")</f>
        <v/>
      </c>
    </row>
    <row r="233" spans="1:24" x14ac:dyDescent="0.45">
      <c r="A233">
        <v>260</v>
      </c>
      <c r="B233" t="str">
        <f t="shared" si="32"/>
        <v>task_id_433.dfy-7</v>
      </c>
      <c r="C233" t="s">
        <v>38</v>
      </c>
      <c r="D233">
        <v>7</v>
      </c>
      <c r="E233">
        <f>MAX(IFERROR(VLOOKUP(B233,'Results_ClaudeOpus4.5Repair'!B:E,4,0),0),IFERROR(VLOOKUP(B233,'Results_GPT5.2LowRepair'!B:E,4,0),0))</f>
        <v>0</v>
      </c>
      <c r="F233">
        <f>MAX(IFERROR(VLOOKUP(B233,'Results_ClaudeOpus4.5Repair'!B:H,5,0),0),IFERROR(VLOOKUP(B233,'Results_GPT5.2LowRepair'!B:H,5,0),0))</f>
        <v>16.718800000000002</v>
      </c>
      <c r="G233">
        <f>MAX(IFERROR(VLOOKUP(B233,'Results_ClaudeOpus4.5Repair'!B:H,6,0),0),IFERROR(VLOOKUP(B233,'Results_GPT5.2LowRepair'!B:H,6,0),0))</f>
        <v>0.29330000000000001</v>
      </c>
      <c r="H233">
        <f>MAX(IFERROR(VLOOKUP(B233,'Results_ClaudeOpus4.5Repair'!B:H,7,0),0),IFERROR(VLOOKUP(B233,'Results_GPT5.2LowRepair'!B:H,7,0),0))</f>
        <v>16.7166</v>
      </c>
      <c r="I233">
        <f>MAX(IFERROR(VLOOKUP(B233,'Results_ClaudeOpus4.5Repair'!B:I,8,0),0),IFERROR(VLOOKUP(B233,'Results_GPT5.2LowRepair'!B:I,8,0),0))</f>
        <v>0</v>
      </c>
      <c r="J233">
        <v>1</v>
      </c>
      <c r="K233">
        <v>1</v>
      </c>
      <c r="L233">
        <f t="shared" si="29"/>
        <v>2</v>
      </c>
      <c r="M233">
        <f t="shared" si="30"/>
        <v>3</v>
      </c>
      <c r="N233">
        <f t="shared" si="25"/>
        <v>1</v>
      </c>
      <c r="O233">
        <f t="shared" si="26"/>
        <v>1</v>
      </c>
      <c r="P233" t="str">
        <f t="shared" si="31"/>
        <v/>
      </c>
      <c r="Q233">
        <f>VLOOKUP(C233,Locs!A:C,3,0)</f>
        <v>20</v>
      </c>
      <c r="R233">
        <f>VLOOKUP(C233,Locs!A:F,6,0)</f>
        <v>1</v>
      </c>
      <c r="S233">
        <f t="shared" si="27"/>
        <v>0</v>
      </c>
      <c r="T233" t="str">
        <f t="shared" si="28"/>
        <v/>
      </c>
      <c r="U233">
        <f>IFERROR(VLOOKUP(B233,'Results_ClaudeOpus4.5Repair'!B:E,4,0),"")</f>
        <v>0</v>
      </c>
      <c r="V233" t="str">
        <f>IFERROR(VLOOKUP(B233,'Results_GPT5.2LowRepair'!B:E,4,0),"")</f>
        <v/>
      </c>
      <c r="W233">
        <f>IFERROR(VLOOKUP(LEFT(C233,LEN(C233)-4)&amp;"_"&amp;D233&amp;"_llm.dfy",'Results_ClaudeOpus4.5Repair'!O:P,2,0),"")</f>
        <v>27</v>
      </c>
      <c r="X233" t="str">
        <f>IFERROR(VLOOKUP(LEFT(C233,LEN(C233)-4)&amp;"_"&amp;D233&amp;"_llm.dfy",'Results_GPT5.2LowRepair'!O:P,2,0),"")</f>
        <v/>
      </c>
    </row>
    <row r="234" spans="1:24" x14ac:dyDescent="0.45">
      <c r="A234">
        <v>261</v>
      </c>
      <c r="B234" t="str">
        <f t="shared" si="32"/>
        <v>task_id_433.dfy-8</v>
      </c>
      <c r="C234" t="s">
        <v>38</v>
      </c>
      <c r="D234">
        <v>8</v>
      </c>
      <c r="E234">
        <f>MAX(IFERROR(VLOOKUP(B234,'Results_ClaudeOpus4.5Repair'!B:E,4,0),0),IFERROR(VLOOKUP(B234,'Results_GPT5.2LowRepair'!B:E,4,0),0))</f>
        <v>0</v>
      </c>
      <c r="F234">
        <f>MAX(IFERROR(VLOOKUP(B234,'Results_ClaudeOpus4.5Repair'!B:H,5,0),0),IFERROR(VLOOKUP(B234,'Results_GPT5.2LowRepair'!B:H,5,0),0))</f>
        <v>6.2887000000000004</v>
      </c>
      <c r="G234">
        <f>MAX(IFERROR(VLOOKUP(B234,'Results_ClaudeOpus4.5Repair'!B:H,6,0),0),IFERROR(VLOOKUP(B234,'Results_GPT5.2LowRepair'!B:H,6,0),0))</f>
        <v>0.82740000000000002</v>
      </c>
      <c r="H234">
        <f>MAX(IFERROR(VLOOKUP(B234,'Results_ClaudeOpus4.5Repair'!B:H,7,0),0),IFERROR(VLOOKUP(B234,'Results_GPT5.2LowRepair'!B:H,7,0),0))</f>
        <v>6.2792000000000003</v>
      </c>
      <c r="I234">
        <f>MAX(IFERROR(VLOOKUP(B234,'Results_ClaudeOpus4.5Repair'!B:I,8,0),0),IFERROR(VLOOKUP(B234,'Results_GPT5.2LowRepair'!B:I,8,0),0))</f>
        <v>1</v>
      </c>
      <c r="J234">
        <v>1</v>
      </c>
      <c r="K234">
        <v>1</v>
      </c>
      <c r="L234">
        <f t="shared" si="29"/>
        <v>2</v>
      </c>
      <c r="M234">
        <f t="shared" si="30"/>
        <v>3</v>
      </c>
      <c r="N234">
        <f t="shared" si="25"/>
        <v>1</v>
      </c>
      <c r="O234">
        <f t="shared" si="26"/>
        <v>1</v>
      </c>
      <c r="P234" t="str">
        <f t="shared" si="31"/>
        <v/>
      </c>
      <c r="Q234">
        <f>VLOOKUP(C234,Locs!A:C,3,0)</f>
        <v>20</v>
      </c>
      <c r="R234">
        <f>VLOOKUP(C234,Locs!A:F,6,0)</f>
        <v>1</v>
      </c>
      <c r="S234">
        <f t="shared" si="27"/>
        <v>0</v>
      </c>
      <c r="T234" t="str">
        <f t="shared" si="28"/>
        <v/>
      </c>
      <c r="U234">
        <f>IFERROR(VLOOKUP(B234,'Results_ClaudeOpus4.5Repair'!B:E,4,0),"")</f>
        <v>0</v>
      </c>
      <c r="V234" t="str">
        <f>IFERROR(VLOOKUP(B234,'Results_GPT5.2LowRepair'!B:E,4,0),"")</f>
        <v/>
      </c>
      <c r="W234">
        <f>IFERROR(VLOOKUP(LEFT(C234,LEN(C234)-4)&amp;"_"&amp;D234&amp;"_llm.dfy",'Results_ClaudeOpus4.5Repair'!O:P,2,0),"")</f>
        <v>27</v>
      </c>
      <c r="X234" t="str">
        <f>IFERROR(VLOOKUP(LEFT(C234,LEN(C234)-4)&amp;"_"&amp;D234&amp;"_llm.dfy",'Results_GPT5.2LowRepair'!O:P,2,0),"")</f>
        <v/>
      </c>
    </row>
    <row r="235" spans="1:24" x14ac:dyDescent="0.45">
      <c r="A235">
        <v>262</v>
      </c>
      <c r="B235" t="str">
        <f t="shared" si="32"/>
        <v>task_id_433.dfy-9</v>
      </c>
      <c r="C235" t="s">
        <v>38</v>
      </c>
      <c r="D235">
        <v>9</v>
      </c>
      <c r="E235">
        <f>MAX(IFERROR(VLOOKUP(B235,'Results_ClaudeOpus4.5Repair'!B:E,4,0),0),IFERROR(VLOOKUP(B235,'Results_GPT5.2LowRepair'!B:E,4,0),0))</f>
        <v>0</v>
      </c>
      <c r="F235">
        <f>MAX(IFERROR(VLOOKUP(B235,'Results_ClaudeOpus4.5Repair'!B:H,5,0),0),IFERROR(VLOOKUP(B235,'Results_GPT5.2LowRepair'!B:H,5,0),0))</f>
        <v>14.1311</v>
      </c>
      <c r="G235">
        <f>MAX(IFERROR(VLOOKUP(B235,'Results_ClaudeOpus4.5Repair'!B:H,6,0),0),IFERROR(VLOOKUP(B235,'Results_GPT5.2LowRepair'!B:H,6,0),0))</f>
        <v>0.82079999999999997</v>
      </c>
      <c r="H235">
        <f>MAX(IFERROR(VLOOKUP(B235,'Results_ClaudeOpus4.5Repair'!B:H,7,0),0),IFERROR(VLOOKUP(B235,'Results_GPT5.2LowRepair'!B:H,7,0),0))</f>
        <v>14.128299999999999</v>
      </c>
      <c r="I235">
        <f>MAX(IFERROR(VLOOKUP(B235,'Results_ClaudeOpus4.5Repair'!B:I,8,0),0),IFERROR(VLOOKUP(B235,'Results_GPT5.2LowRepair'!B:I,8,0),0))</f>
        <v>1</v>
      </c>
      <c r="J235">
        <v>1</v>
      </c>
      <c r="K235">
        <v>1</v>
      </c>
      <c r="L235">
        <f t="shared" si="29"/>
        <v>2</v>
      </c>
      <c r="M235">
        <f t="shared" si="30"/>
        <v>3</v>
      </c>
      <c r="N235">
        <f t="shared" si="25"/>
        <v>1</v>
      </c>
      <c r="O235">
        <f t="shared" si="26"/>
        <v>1</v>
      </c>
      <c r="P235" t="str">
        <f t="shared" si="31"/>
        <v/>
      </c>
      <c r="Q235">
        <f>VLOOKUP(C235,Locs!A:C,3,0)</f>
        <v>20</v>
      </c>
      <c r="R235">
        <f>VLOOKUP(C235,Locs!A:F,6,0)</f>
        <v>1</v>
      </c>
      <c r="S235">
        <f t="shared" si="27"/>
        <v>0</v>
      </c>
      <c r="T235" t="str">
        <f t="shared" si="28"/>
        <v/>
      </c>
      <c r="U235">
        <f>IFERROR(VLOOKUP(B235,'Results_ClaudeOpus4.5Repair'!B:E,4,0),"")</f>
        <v>0</v>
      </c>
      <c r="V235" t="str">
        <f>IFERROR(VLOOKUP(B235,'Results_GPT5.2LowRepair'!B:E,4,0),"")</f>
        <v/>
      </c>
      <c r="W235">
        <f>IFERROR(VLOOKUP(LEFT(C235,LEN(C235)-4)&amp;"_"&amp;D235&amp;"_llm.dfy",'Results_ClaudeOpus4.5Repair'!O:P,2,0),"")</f>
        <v>28</v>
      </c>
      <c r="X235" t="str">
        <f>IFERROR(VLOOKUP(LEFT(C235,LEN(C235)-4)&amp;"_"&amp;D235&amp;"_llm.dfy",'Results_GPT5.2LowRepair'!O:P,2,0),"")</f>
        <v/>
      </c>
    </row>
    <row r="236" spans="1:24" x14ac:dyDescent="0.45">
      <c r="A236">
        <v>263</v>
      </c>
      <c r="B236" t="str">
        <f t="shared" si="32"/>
        <v>task_id_433.dfy-10</v>
      </c>
      <c r="C236" t="s">
        <v>38</v>
      </c>
      <c r="D236">
        <v>10</v>
      </c>
      <c r="E236">
        <f>MAX(IFERROR(VLOOKUP(B236,'Results_ClaudeOpus4.5Repair'!B:E,4,0),0),IFERROR(VLOOKUP(B236,'Results_GPT5.2LowRepair'!B:E,4,0),0))</f>
        <v>1</v>
      </c>
      <c r="F236">
        <f>MAX(IFERROR(VLOOKUP(B236,'Results_ClaudeOpus4.5Repair'!B:H,5,0),0),IFERROR(VLOOKUP(B236,'Results_GPT5.2LowRepair'!B:H,5,0),0))</f>
        <v>16.9985</v>
      </c>
      <c r="G236">
        <f>MAX(IFERROR(VLOOKUP(B236,'Results_ClaudeOpus4.5Repair'!B:H,6,0),0),IFERROR(VLOOKUP(B236,'Results_GPT5.2LowRepair'!B:H,6,0),0))</f>
        <v>0.79079999999999995</v>
      </c>
      <c r="H236">
        <f>MAX(IFERROR(VLOOKUP(B236,'Results_ClaudeOpus4.5Repair'!B:H,7,0),0),IFERROR(VLOOKUP(B236,'Results_GPT5.2LowRepair'!B:H,7,0),0))</f>
        <v>16.996300000000002</v>
      </c>
      <c r="I236">
        <f>MAX(IFERROR(VLOOKUP(B236,'Results_ClaudeOpus4.5Repair'!B:I,8,0),0),IFERROR(VLOOKUP(B236,'Results_GPT5.2LowRepair'!B:I,8,0),0))</f>
        <v>1</v>
      </c>
      <c r="J236">
        <v>1</v>
      </c>
      <c r="K236">
        <v>1</v>
      </c>
      <c r="L236">
        <f t="shared" si="29"/>
        <v>2</v>
      </c>
      <c r="M236">
        <f t="shared" si="30"/>
        <v>3</v>
      </c>
      <c r="N236">
        <f t="shared" si="25"/>
        <v>1</v>
      </c>
      <c r="O236">
        <f t="shared" si="26"/>
        <v>1</v>
      </c>
      <c r="P236" t="str">
        <f t="shared" si="31"/>
        <v/>
      </c>
      <c r="Q236">
        <f>VLOOKUP(C236,Locs!A:C,3,0)</f>
        <v>20</v>
      </c>
      <c r="R236">
        <f>VLOOKUP(C236,Locs!A:F,6,0)</f>
        <v>1</v>
      </c>
      <c r="S236">
        <f t="shared" si="27"/>
        <v>0</v>
      </c>
      <c r="T236" t="str">
        <f t="shared" si="28"/>
        <v/>
      </c>
      <c r="U236">
        <f>IFERROR(VLOOKUP(B236,'Results_ClaudeOpus4.5Repair'!B:E,4,0),"")</f>
        <v>1</v>
      </c>
      <c r="V236" t="str">
        <f>IFERROR(VLOOKUP(B236,'Results_GPT5.2LowRepair'!B:E,4,0),"")</f>
        <v/>
      </c>
      <c r="W236">
        <f>IFERROR(VLOOKUP(LEFT(C236,LEN(C236)-4)&amp;"_"&amp;D236&amp;"_llm.dfy",'Results_ClaudeOpus4.5Repair'!O:P,2,0),"")</f>
        <v>26</v>
      </c>
      <c r="X236" t="str">
        <f>IFERROR(VLOOKUP(LEFT(C236,LEN(C236)-4)&amp;"_"&amp;D236&amp;"_llm.dfy",'Results_GPT5.2LowRepair'!O:P,2,0),"")</f>
        <v/>
      </c>
    </row>
    <row r="237" spans="1:24" x14ac:dyDescent="0.45">
      <c r="A237">
        <v>264</v>
      </c>
      <c r="B237" t="str">
        <f t="shared" si="32"/>
        <v>task_id_436.dfy-1</v>
      </c>
      <c r="C237" t="s">
        <v>39</v>
      </c>
      <c r="D237">
        <v>1</v>
      </c>
      <c r="E237">
        <f>MAX(IFERROR(VLOOKUP(B237,'Results_ClaudeOpus4.5Repair'!B:E,4,0),0),IFERROR(VLOOKUP(B237,'Results_GPT5.2LowRepair'!B:E,4,0),0))</f>
        <v>1</v>
      </c>
      <c r="F237">
        <f>MAX(IFERROR(VLOOKUP(B237,'Results_ClaudeOpus4.5Repair'!B:H,5,0),0),IFERROR(VLOOKUP(B237,'Results_GPT5.2LowRepair'!B:H,5,0),0))</f>
        <v>12.7087</v>
      </c>
      <c r="G237">
        <f>MAX(IFERROR(VLOOKUP(B237,'Results_ClaudeOpus4.5Repair'!B:H,6,0),0),IFERROR(VLOOKUP(B237,'Results_GPT5.2LowRepair'!B:H,6,0),0))</f>
        <v>1.74</v>
      </c>
      <c r="H237">
        <f>MAX(IFERROR(VLOOKUP(B237,'Results_ClaudeOpus4.5Repair'!B:H,7,0),0),IFERROR(VLOOKUP(B237,'Results_GPT5.2LowRepair'!B:H,7,0),0))</f>
        <v>12.688499999999999</v>
      </c>
      <c r="I237">
        <f>MAX(IFERROR(VLOOKUP(B237,'Results_ClaudeOpus4.5Repair'!B:I,8,0),0),IFERROR(VLOOKUP(B237,'Results_GPT5.2LowRepair'!B:I,8,0),0))</f>
        <v>1</v>
      </c>
      <c r="J237">
        <v>1</v>
      </c>
      <c r="K237">
        <v>1</v>
      </c>
      <c r="L237">
        <f t="shared" si="29"/>
        <v>2</v>
      </c>
      <c r="M237">
        <f t="shared" si="30"/>
        <v>1</v>
      </c>
      <c r="N237">
        <f t="shared" si="25"/>
        <v>1</v>
      </c>
      <c r="O237">
        <f t="shared" si="26"/>
        <v>1</v>
      </c>
      <c r="P237">
        <f t="shared" si="31"/>
        <v>34</v>
      </c>
      <c r="Q237">
        <f>VLOOKUP(C237,Locs!A:C,3,0)</f>
        <v>30</v>
      </c>
      <c r="R237">
        <f>VLOOKUP(C237,Locs!A:F,6,0)</f>
        <v>2</v>
      </c>
      <c r="S237">
        <f t="shared" si="27"/>
        <v>1</v>
      </c>
      <c r="T237" t="str">
        <f t="shared" si="28"/>
        <v>Claude</v>
      </c>
      <c r="U237">
        <f>IFERROR(VLOOKUP(B237,'Results_ClaudeOpus4.5Repair'!B:E,4,0),"")</f>
        <v>1</v>
      </c>
      <c r="V237">
        <f>IFERROR(VLOOKUP(B237,'Results_GPT5.2LowRepair'!B:E,4,0),"")</f>
        <v>0</v>
      </c>
      <c r="W237">
        <f>IFERROR(VLOOKUP(LEFT(C237,LEN(C237)-4)&amp;"_"&amp;D237&amp;"_llm.dfy",'Results_ClaudeOpus4.5Repair'!O:P,2,0),"")</f>
        <v>34</v>
      </c>
      <c r="X237">
        <f>IFERROR(VLOOKUP(LEFT(C237,LEN(C237)-4)&amp;"_"&amp;D237&amp;"_llm.dfy",'Results_GPT5.2LowRepair'!O:P,2,0),"")</f>
        <v>31</v>
      </c>
    </row>
    <row r="238" spans="1:24" x14ac:dyDescent="0.45">
      <c r="A238">
        <v>265</v>
      </c>
      <c r="B238" t="str">
        <f t="shared" si="32"/>
        <v>task_id_436.dfy-2</v>
      </c>
      <c r="C238" t="s">
        <v>39</v>
      </c>
      <c r="D238">
        <v>2</v>
      </c>
      <c r="E238">
        <f>MAX(IFERROR(VLOOKUP(B238,'Results_ClaudeOpus4.5Repair'!B:E,4,0),0),IFERROR(VLOOKUP(B238,'Results_GPT5.2LowRepair'!B:E,4,0),0))</f>
        <v>0</v>
      </c>
      <c r="F238">
        <f>MAX(IFERROR(VLOOKUP(B238,'Results_ClaudeOpus4.5Repair'!B:H,5,0),0),IFERROR(VLOOKUP(B238,'Results_GPT5.2LowRepair'!B:H,5,0),0))</f>
        <v>24.2303</v>
      </c>
      <c r="G238">
        <f>MAX(IFERROR(VLOOKUP(B238,'Results_ClaudeOpus4.5Repair'!B:H,6,0),0),IFERROR(VLOOKUP(B238,'Results_GPT5.2LowRepair'!B:H,6,0),0))</f>
        <v>1.7856000000000001</v>
      </c>
      <c r="H238">
        <f>MAX(IFERROR(VLOOKUP(B238,'Results_ClaudeOpus4.5Repair'!B:H,7,0),0),IFERROR(VLOOKUP(B238,'Results_GPT5.2LowRepair'!B:H,7,0),0))</f>
        <v>24.228899999999999</v>
      </c>
      <c r="I238">
        <f>MAX(IFERROR(VLOOKUP(B238,'Results_ClaudeOpus4.5Repair'!B:I,8,0),0),IFERROR(VLOOKUP(B238,'Results_GPT5.2LowRepair'!B:I,8,0),0))</f>
        <v>1</v>
      </c>
      <c r="J238">
        <v>1</v>
      </c>
      <c r="K238">
        <v>1</v>
      </c>
      <c r="L238">
        <f t="shared" si="29"/>
        <v>2</v>
      </c>
      <c r="M238">
        <f t="shared" si="30"/>
        <v>1</v>
      </c>
      <c r="N238">
        <f t="shared" si="25"/>
        <v>1</v>
      </c>
      <c r="O238">
        <f t="shared" si="26"/>
        <v>1</v>
      </c>
      <c r="P238">
        <f t="shared" si="31"/>
        <v>50</v>
      </c>
      <c r="Q238">
        <f>VLOOKUP(C238,Locs!A:C,3,0)</f>
        <v>30</v>
      </c>
      <c r="R238">
        <f>VLOOKUP(C238,Locs!A:F,6,0)</f>
        <v>2</v>
      </c>
      <c r="S238">
        <f t="shared" si="27"/>
        <v>0</v>
      </c>
      <c r="T238" t="str">
        <f t="shared" si="28"/>
        <v/>
      </c>
      <c r="U238" t="str">
        <f>IFERROR(VLOOKUP(B238,'Results_ClaudeOpus4.5Repair'!B:E,4,0),"")</f>
        <v/>
      </c>
      <c r="V238">
        <f>IFERROR(VLOOKUP(B238,'Results_GPT5.2LowRepair'!B:E,4,0),"")</f>
        <v>0</v>
      </c>
      <c r="W238" t="str">
        <f>IFERROR(VLOOKUP(LEFT(C238,LEN(C238)-4)&amp;"_"&amp;D238&amp;"_llm.dfy",'Results_ClaudeOpus4.5Repair'!O:P,2,0),"")</f>
        <v/>
      </c>
      <c r="X238">
        <f>IFERROR(VLOOKUP(LEFT(C238,LEN(C238)-4)&amp;"_"&amp;D238&amp;"_llm.dfy",'Results_GPT5.2LowRepair'!O:P,2,0),"")</f>
        <v>50</v>
      </c>
    </row>
    <row r="239" spans="1:24" x14ac:dyDescent="0.45">
      <c r="A239">
        <v>266</v>
      </c>
      <c r="B239" t="str">
        <f t="shared" si="32"/>
        <v>task_id_436.dfy-3</v>
      </c>
      <c r="C239" t="s">
        <v>39</v>
      </c>
      <c r="D239">
        <v>3</v>
      </c>
      <c r="E239">
        <f>MAX(IFERROR(VLOOKUP(B239,'Results_ClaudeOpus4.5Repair'!B:E,4,0),0),IFERROR(VLOOKUP(B239,'Results_GPT5.2LowRepair'!B:E,4,0),0))</f>
        <v>0</v>
      </c>
      <c r="F239">
        <f>MAX(IFERROR(VLOOKUP(B239,'Results_ClaudeOpus4.5Repair'!B:H,5,0),0),IFERROR(VLOOKUP(B239,'Results_GPT5.2LowRepair'!B:H,5,0),0))</f>
        <v>27.708100000000002</v>
      </c>
      <c r="G239">
        <f>MAX(IFERROR(VLOOKUP(B239,'Results_ClaudeOpus4.5Repair'!B:H,6,0),0),IFERROR(VLOOKUP(B239,'Results_GPT5.2LowRepair'!B:H,6,0),0))</f>
        <v>2.5777000000000001</v>
      </c>
      <c r="H239">
        <f>MAX(IFERROR(VLOOKUP(B239,'Results_ClaudeOpus4.5Repair'!B:H,7,0),0),IFERROR(VLOOKUP(B239,'Results_GPT5.2LowRepair'!B:H,7,0),0))</f>
        <v>27.706199999999999</v>
      </c>
      <c r="I239">
        <f>MAX(IFERROR(VLOOKUP(B239,'Results_ClaudeOpus4.5Repair'!B:I,8,0),0),IFERROR(VLOOKUP(B239,'Results_GPT5.2LowRepair'!B:I,8,0),0))</f>
        <v>0</v>
      </c>
      <c r="J239">
        <v>0</v>
      </c>
      <c r="K239">
        <v>0</v>
      </c>
      <c r="L239">
        <f t="shared" si="29"/>
        <v>2</v>
      </c>
      <c r="M239">
        <f t="shared" si="30"/>
        <v>1</v>
      </c>
      <c r="N239">
        <f t="shared" si="25"/>
        <v>1</v>
      </c>
      <c r="O239">
        <f t="shared" si="26"/>
        <v>1</v>
      </c>
      <c r="P239">
        <f t="shared" si="31"/>
        <v>73</v>
      </c>
      <c r="Q239">
        <f>VLOOKUP(C239,Locs!A:C,3,0)</f>
        <v>30</v>
      </c>
      <c r="R239">
        <f>VLOOKUP(C239,Locs!A:F,6,0)</f>
        <v>2</v>
      </c>
      <c r="S239">
        <f t="shared" si="27"/>
        <v>0</v>
      </c>
      <c r="T239" t="str">
        <f t="shared" si="28"/>
        <v/>
      </c>
      <c r="U239" t="str">
        <f>IFERROR(VLOOKUP(B239,'Results_ClaudeOpus4.5Repair'!B:E,4,0),"")</f>
        <v/>
      </c>
      <c r="V239">
        <f>IFERROR(VLOOKUP(B239,'Results_GPT5.2LowRepair'!B:E,4,0),"")</f>
        <v>0</v>
      </c>
      <c r="W239" t="str">
        <f>IFERROR(VLOOKUP(LEFT(C239,LEN(C239)-4)&amp;"_"&amp;D239&amp;"_llm.dfy",'Results_ClaudeOpus4.5Repair'!O:P,2,0),"")</f>
        <v/>
      </c>
      <c r="X239">
        <f>IFERROR(VLOOKUP(LEFT(C239,LEN(C239)-4)&amp;"_"&amp;D239&amp;"_llm.dfy",'Results_GPT5.2LowRepair'!O:P,2,0),"")</f>
        <v>73</v>
      </c>
    </row>
    <row r="240" spans="1:24" x14ac:dyDescent="0.45">
      <c r="A240">
        <v>267</v>
      </c>
      <c r="B240" t="str">
        <f t="shared" si="32"/>
        <v>task_id_436.dfy-4</v>
      </c>
      <c r="C240" t="s">
        <v>39</v>
      </c>
      <c r="D240">
        <v>4</v>
      </c>
      <c r="E240">
        <f>MAX(IFERROR(VLOOKUP(B240,'Results_ClaudeOpus4.5Repair'!B:E,4,0),0),IFERROR(VLOOKUP(B240,'Results_GPT5.2LowRepair'!B:E,4,0),0))</f>
        <v>0</v>
      </c>
      <c r="F240">
        <f>MAX(IFERROR(VLOOKUP(B240,'Results_ClaudeOpus4.5Repair'!B:H,5,0),0),IFERROR(VLOOKUP(B240,'Results_GPT5.2LowRepair'!B:H,5,0),0))</f>
        <v>16.857399999999998</v>
      </c>
      <c r="G240">
        <f>MAX(IFERROR(VLOOKUP(B240,'Results_ClaudeOpus4.5Repair'!B:H,6,0),0),IFERROR(VLOOKUP(B240,'Results_GPT5.2LowRepair'!B:H,6,0),0))</f>
        <v>63.442100000000003</v>
      </c>
      <c r="H240">
        <f>MAX(IFERROR(VLOOKUP(B240,'Results_ClaudeOpus4.5Repair'!B:H,7,0),0),IFERROR(VLOOKUP(B240,'Results_GPT5.2LowRepair'!B:H,7,0),0))</f>
        <v>16.855</v>
      </c>
      <c r="I240">
        <f>MAX(IFERROR(VLOOKUP(B240,'Results_ClaudeOpus4.5Repair'!B:I,8,0),0),IFERROR(VLOOKUP(B240,'Results_GPT5.2LowRepair'!B:I,8,0),0))</f>
        <v>0</v>
      </c>
      <c r="J240">
        <v>0</v>
      </c>
      <c r="K240">
        <v>0</v>
      </c>
      <c r="L240">
        <f t="shared" si="29"/>
        <v>2</v>
      </c>
      <c r="M240">
        <f t="shared" si="30"/>
        <v>1</v>
      </c>
      <c r="N240">
        <f t="shared" si="25"/>
        <v>1</v>
      </c>
      <c r="O240">
        <f t="shared" si="26"/>
        <v>1</v>
      </c>
      <c r="P240">
        <f t="shared" si="31"/>
        <v>87</v>
      </c>
      <c r="Q240">
        <f>VLOOKUP(C240,Locs!A:C,3,0)</f>
        <v>30</v>
      </c>
      <c r="R240">
        <f>VLOOKUP(C240,Locs!A:F,6,0)</f>
        <v>2</v>
      </c>
      <c r="S240">
        <f t="shared" si="27"/>
        <v>0</v>
      </c>
      <c r="T240" t="str">
        <f t="shared" si="28"/>
        <v/>
      </c>
      <c r="U240" t="str">
        <f>IFERROR(VLOOKUP(B240,'Results_ClaudeOpus4.5Repair'!B:E,4,0),"")</f>
        <v/>
      </c>
      <c r="V240">
        <f>IFERROR(VLOOKUP(B240,'Results_GPT5.2LowRepair'!B:E,4,0),"")</f>
        <v>0</v>
      </c>
      <c r="W240" t="str">
        <f>IFERROR(VLOOKUP(LEFT(C240,LEN(C240)-4)&amp;"_"&amp;D240&amp;"_llm.dfy",'Results_ClaudeOpus4.5Repair'!O:P,2,0),"")</f>
        <v/>
      </c>
      <c r="X240">
        <f>IFERROR(VLOOKUP(LEFT(C240,LEN(C240)-4)&amp;"_"&amp;D240&amp;"_llm.dfy",'Results_GPT5.2LowRepair'!O:P,2,0),"")</f>
        <v>87</v>
      </c>
    </row>
    <row r="241" spans="1:24" x14ac:dyDescent="0.45">
      <c r="A241">
        <v>268</v>
      </c>
      <c r="B241" t="str">
        <f t="shared" si="32"/>
        <v>task_id_436.dfy-5</v>
      </c>
      <c r="C241" t="s">
        <v>39</v>
      </c>
      <c r="D241">
        <v>5</v>
      </c>
      <c r="E241">
        <f>MAX(IFERROR(VLOOKUP(B241,'Results_ClaudeOpus4.5Repair'!B:E,4,0),0),IFERROR(VLOOKUP(B241,'Results_GPT5.2LowRepair'!B:E,4,0),0))</f>
        <v>0</v>
      </c>
      <c r="F241">
        <f>MAX(IFERROR(VLOOKUP(B241,'Results_ClaudeOpus4.5Repair'!B:H,5,0),0),IFERROR(VLOOKUP(B241,'Results_GPT5.2LowRepair'!B:H,5,0),0))</f>
        <v>17.172599999999999</v>
      </c>
      <c r="G241">
        <f>MAX(IFERROR(VLOOKUP(B241,'Results_ClaudeOpus4.5Repair'!B:H,6,0),0),IFERROR(VLOOKUP(B241,'Results_GPT5.2LowRepair'!B:H,6,0),0))</f>
        <v>123.3823</v>
      </c>
      <c r="H241">
        <f>MAX(IFERROR(VLOOKUP(B241,'Results_ClaudeOpus4.5Repair'!B:H,7,0),0),IFERROR(VLOOKUP(B241,'Results_GPT5.2LowRepair'!B:H,7,0),0))</f>
        <v>17.170999999999999</v>
      </c>
      <c r="I241">
        <f>MAX(IFERROR(VLOOKUP(B241,'Results_ClaudeOpus4.5Repair'!B:I,8,0),0),IFERROR(VLOOKUP(B241,'Results_GPT5.2LowRepair'!B:I,8,0),0))</f>
        <v>0</v>
      </c>
      <c r="J241">
        <v>0</v>
      </c>
      <c r="K241">
        <v>0</v>
      </c>
      <c r="L241">
        <f t="shared" si="29"/>
        <v>2</v>
      </c>
      <c r="M241">
        <f t="shared" si="30"/>
        <v>1</v>
      </c>
      <c r="N241">
        <f t="shared" si="25"/>
        <v>1</v>
      </c>
      <c r="O241">
        <f t="shared" si="26"/>
        <v>1</v>
      </c>
      <c r="P241">
        <f t="shared" si="31"/>
        <v>87</v>
      </c>
      <c r="Q241">
        <f>VLOOKUP(C241,Locs!A:C,3,0)</f>
        <v>30</v>
      </c>
      <c r="R241">
        <f>VLOOKUP(C241,Locs!A:F,6,0)</f>
        <v>2</v>
      </c>
      <c r="S241">
        <f t="shared" si="27"/>
        <v>0</v>
      </c>
      <c r="T241" t="str">
        <f t="shared" si="28"/>
        <v/>
      </c>
      <c r="U241" t="str">
        <f>IFERROR(VLOOKUP(B241,'Results_ClaudeOpus4.5Repair'!B:E,4,0),"")</f>
        <v/>
      </c>
      <c r="V241">
        <f>IFERROR(VLOOKUP(B241,'Results_GPT5.2LowRepair'!B:E,4,0),"")</f>
        <v>0</v>
      </c>
      <c r="W241" t="str">
        <f>IFERROR(VLOOKUP(LEFT(C241,LEN(C241)-4)&amp;"_"&amp;D241&amp;"_llm.dfy",'Results_ClaudeOpus4.5Repair'!O:P,2,0),"")</f>
        <v/>
      </c>
      <c r="X241">
        <f>IFERROR(VLOOKUP(LEFT(C241,LEN(C241)-4)&amp;"_"&amp;D241&amp;"_llm.dfy",'Results_GPT5.2LowRepair'!O:P,2,0),"")</f>
        <v>87</v>
      </c>
    </row>
    <row r="242" spans="1:24" x14ac:dyDescent="0.45">
      <c r="A242">
        <v>269</v>
      </c>
      <c r="B242" t="str">
        <f t="shared" si="32"/>
        <v>task_id_436.dfy-6</v>
      </c>
      <c r="C242" t="s">
        <v>39</v>
      </c>
      <c r="D242">
        <v>6</v>
      </c>
      <c r="E242">
        <f>MAX(IFERROR(VLOOKUP(B242,'Results_ClaudeOpus4.5Repair'!B:E,4,0),0),IFERROR(VLOOKUP(B242,'Results_GPT5.2LowRepair'!B:E,4,0),0))</f>
        <v>0</v>
      </c>
      <c r="F242">
        <f>MAX(IFERROR(VLOOKUP(B242,'Results_ClaudeOpus4.5Repair'!B:H,5,0),0),IFERROR(VLOOKUP(B242,'Results_GPT5.2LowRepair'!B:H,5,0),0))</f>
        <v>21.671399999999998</v>
      </c>
      <c r="G242">
        <f>MAX(IFERROR(VLOOKUP(B242,'Results_ClaudeOpus4.5Repair'!B:H,6,0),0),IFERROR(VLOOKUP(B242,'Results_GPT5.2LowRepair'!B:H,6,0),0))</f>
        <v>1.7958000000000001</v>
      </c>
      <c r="H242">
        <f>MAX(IFERROR(VLOOKUP(B242,'Results_ClaudeOpus4.5Repair'!B:H,7,0),0),IFERROR(VLOOKUP(B242,'Results_GPT5.2LowRepair'!B:H,7,0),0))</f>
        <v>21.664200000000001</v>
      </c>
      <c r="I242">
        <f>MAX(IFERROR(VLOOKUP(B242,'Results_ClaudeOpus4.5Repair'!B:I,8,0),0),IFERROR(VLOOKUP(B242,'Results_GPT5.2LowRepair'!B:I,8,0),0))</f>
        <v>0</v>
      </c>
      <c r="J242">
        <v>0</v>
      </c>
      <c r="K242">
        <v>0</v>
      </c>
      <c r="L242">
        <f t="shared" si="29"/>
        <v>2</v>
      </c>
      <c r="M242">
        <f t="shared" si="30"/>
        <v>1</v>
      </c>
      <c r="N242">
        <f t="shared" si="25"/>
        <v>1</v>
      </c>
      <c r="O242">
        <f t="shared" si="26"/>
        <v>1</v>
      </c>
      <c r="P242">
        <f t="shared" si="31"/>
        <v>93</v>
      </c>
      <c r="Q242">
        <f>VLOOKUP(C242,Locs!A:C,3,0)</f>
        <v>30</v>
      </c>
      <c r="R242">
        <f>VLOOKUP(C242,Locs!A:F,6,0)</f>
        <v>2</v>
      </c>
      <c r="S242">
        <f t="shared" si="27"/>
        <v>0</v>
      </c>
      <c r="T242" t="str">
        <f t="shared" si="28"/>
        <v/>
      </c>
      <c r="U242" t="str">
        <f>IFERROR(VLOOKUP(B242,'Results_ClaudeOpus4.5Repair'!B:E,4,0),"")</f>
        <v/>
      </c>
      <c r="V242">
        <f>IFERROR(VLOOKUP(B242,'Results_GPT5.2LowRepair'!B:E,4,0),"")</f>
        <v>0</v>
      </c>
      <c r="W242" t="str">
        <f>IFERROR(VLOOKUP(LEFT(C242,LEN(C242)-4)&amp;"_"&amp;D242&amp;"_llm.dfy",'Results_ClaudeOpus4.5Repair'!O:P,2,0),"")</f>
        <v/>
      </c>
      <c r="X242">
        <f>IFERROR(VLOOKUP(LEFT(C242,LEN(C242)-4)&amp;"_"&amp;D242&amp;"_llm.dfy",'Results_GPT5.2LowRepair'!O:P,2,0),"")</f>
        <v>93</v>
      </c>
    </row>
    <row r="243" spans="1:24" x14ac:dyDescent="0.45">
      <c r="A243">
        <v>270</v>
      </c>
      <c r="B243" t="str">
        <f t="shared" si="32"/>
        <v>task_id_436.dfy-7</v>
      </c>
      <c r="C243" t="s">
        <v>39</v>
      </c>
      <c r="D243">
        <v>7</v>
      </c>
      <c r="E243">
        <f>MAX(IFERROR(VLOOKUP(B243,'Results_ClaudeOpus4.5Repair'!B:E,4,0),0),IFERROR(VLOOKUP(B243,'Results_GPT5.2LowRepair'!B:E,4,0),0))</f>
        <v>0</v>
      </c>
      <c r="F243">
        <f>MAX(IFERROR(VLOOKUP(B243,'Results_ClaudeOpus4.5Repair'!B:H,5,0),0),IFERROR(VLOOKUP(B243,'Results_GPT5.2LowRepair'!B:H,5,0),0))</f>
        <v>35.390700000000002</v>
      </c>
      <c r="G243">
        <f>MAX(IFERROR(VLOOKUP(B243,'Results_ClaudeOpus4.5Repair'!B:H,6,0),0),IFERROR(VLOOKUP(B243,'Results_GPT5.2LowRepair'!B:H,6,0),0))</f>
        <v>1.8153999999999999</v>
      </c>
      <c r="H243">
        <f>MAX(IFERROR(VLOOKUP(B243,'Results_ClaudeOpus4.5Repair'!B:H,7,0),0),IFERROR(VLOOKUP(B243,'Results_GPT5.2LowRepair'!B:H,7,0),0))</f>
        <v>35.384599999999999</v>
      </c>
      <c r="I243">
        <f>MAX(IFERROR(VLOOKUP(B243,'Results_ClaudeOpus4.5Repair'!B:I,8,0),0),IFERROR(VLOOKUP(B243,'Results_GPT5.2LowRepair'!B:I,8,0),0))</f>
        <v>0</v>
      </c>
      <c r="J243">
        <v>0</v>
      </c>
      <c r="K243">
        <v>0</v>
      </c>
      <c r="L243">
        <f t="shared" si="29"/>
        <v>2</v>
      </c>
      <c r="M243">
        <f t="shared" si="30"/>
        <v>1</v>
      </c>
      <c r="N243">
        <f t="shared" si="25"/>
        <v>1</v>
      </c>
      <c r="O243">
        <f t="shared" si="26"/>
        <v>1</v>
      </c>
      <c r="P243">
        <f t="shared" si="31"/>
        <v>116</v>
      </c>
      <c r="Q243">
        <f>VLOOKUP(C243,Locs!A:C,3,0)</f>
        <v>30</v>
      </c>
      <c r="R243">
        <f>VLOOKUP(C243,Locs!A:F,6,0)</f>
        <v>2</v>
      </c>
      <c r="S243">
        <f t="shared" si="27"/>
        <v>0</v>
      </c>
      <c r="T243" t="str">
        <f t="shared" si="28"/>
        <v/>
      </c>
      <c r="U243" t="str">
        <f>IFERROR(VLOOKUP(B243,'Results_ClaudeOpus4.5Repair'!B:E,4,0),"")</f>
        <v/>
      </c>
      <c r="V243">
        <f>IFERROR(VLOOKUP(B243,'Results_GPT5.2LowRepair'!B:E,4,0),"")</f>
        <v>0</v>
      </c>
      <c r="W243" t="str">
        <f>IFERROR(VLOOKUP(LEFT(C243,LEN(C243)-4)&amp;"_"&amp;D243&amp;"_llm.dfy",'Results_ClaudeOpus4.5Repair'!O:P,2,0),"")</f>
        <v/>
      </c>
      <c r="X243">
        <f>IFERROR(VLOOKUP(LEFT(C243,LEN(C243)-4)&amp;"_"&amp;D243&amp;"_llm.dfy",'Results_GPT5.2LowRepair'!O:P,2,0),"")</f>
        <v>116</v>
      </c>
    </row>
    <row r="244" spans="1:24" x14ac:dyDescent="0.45">
      <c r="A244">
        <v>271</v>
      </c>
      <c r="B244" t="str">
        <f t="shared" si="32"/>
        <v>task_id_436.dfy-8</v>
      </c>
      <c r="C244" t="s">
        <v>39</v>
      </c>
      <c r="D244">
        <v>8</v>
      </c>
      <c r="E244">
        <f>MAX(IFERROR(VLOOKUP(B244,'Results_ClaudeOpus4.5Repair'!B:E,4,0),0),IFERROR(VLOOKUP(B244,'Results_GPT5.2LowRepair'!B:E,4,0),0))</f>
        <v>1</v>
      </c>
      <c r="F244">
        <f>MAX(IFERROR(VLOOKUP(B244,'Results_ClaudeOpus4.5Repair'!B:H,5,0),0),IFERROR(VLOOKUP(B244,'Results_GPT5.2LowRepair'!B:H,5,0),0))</f>
        <v>27.720800000000001</v>
      </c>
      <c r="G244">
        <f>MAX(IFERROR(VLOOKUP(B244,'Results_ClaudeOpus4.5Repair'!B:H,6,0),0),IFERROR(VLOOKUP(B244,'Results_GPT5.2LowRepair'!B:H,6,0),0))</f>
        <v>1.8833</v>
      </c>
      <c r="H244">
        <f>MAX(IFERROR(VLOOKUP(B244,'Results_ClaudeOpus4.5Repair'!B:H,7,0),0),IFERROR(VLOOKUP(B244,'Results_GPT5.2LowRepair'!B:H,7,0),0))</f>
        <v>27.718599999999999</v>
      </c>
      <c r="I244">
        <f>MAX(IFERROR(VLOOKUP(B244,'Results_ClaudeOpus4.5Repair'!B:I,8,0),0),IFERROR(VLOOKUP(B244,'Results_GPT5.2LowRepair'!B:I,8,0),0))</f>
        <v>1</v>
      </c>
      <c r="J244">
        <v>0</v>
      </c>
      <c r="K244">
        <v>0</v>
      </c>
      <c r="L244">
        <f t="shared" si="29"/>
        <v>2</v>
      </c>
      <c r="M244">
        <f t="shared" si="30"/>
        <v>1</v>
      </c>
      <c r="N244">
        <f t="shared" si="25"/>
        <v>1</v>
      </c>
      <c r="O244">
        <f t="shared" si="26"/>
        <v>1</v>
      </c>
      <c r="P244">
        <f t="shared" si="31"/>
        <v>134</v>
      </c>
      <c r="Q244">
        <f>VLOOKUP(C244,Locs!A:C,3,0)</f>
        <v>30</v>
      </c>
      <c r="R244">
        <f>VLOOKUP(C244,Locs!A:F,6,0)</f>
        <v>2</v>
      </c>
      <c r="S244">
        <f t="shared" si="27"/>
        <v>0</v>
      </c>
      <c r="T244" t="str">
        <f t="shared" si="28"/>
        <v/>
      </c>
      <c r="U244" t="str">
        <f>IFERROR(VLOOKUP(B244,'Results_ClaudeOpus4.5Repair'!B:E,4,0),"")</f>
        <v/>
      </c>
      <c r="V244">
        <f>IFERROR(VLOOKUP(B244,'Results_GPT5.2LowRepair'!B:E,4,0),"")</f>
        <v>1</v>
      </c>
      <c r="W244" t="str">
        <f>IFERROR(VLOOKUP(LEFT(C244,LEN(C244)-4)&amp;"_"&amp;D244&amp;"_llm.dfy",'Results_ClaudeOpus4.5Repair'!O:P,2,0),"")</f>
        <v/>
      </c>
      <c r="X244">
        <f>IFERROR(VLOOKUP(LEFT(C244,LEN(C244)-4)&amp;"_"&amp;D244&amp;"_llm.dfy",'Results_GPT5.2LowRepair'!O:P,2,0),"")</f>
        <v>134</v>
      </c>
    </row>
    <row r="245" spans="1:24" x14ac:dyDescent="0.45">
      <c r="A245">
        <v>272</v>
      </c>
      <c r="B245" t="str">
        <f t="shared" si="32"/>
        <v>task_id_445.dfy-1</v>
      </c>
      <c r="C245" t="s">
        <v>40</v>
      </c>
      <c r="D245">
        <v>1</v>
      </c>
      <c r="E245">
        <f>MAX(IFERROR(VLOOKUP(B245,'Results_ClaudeOpus4.5Repair'!B:E,4,0),0),IFERROR(VLOOKUP(B245,'Results_GPT5.2LowRepair'!B:E,4,0),0))</f>
        <v>1</v>
      </c>
      <c r="F245">
        <f>MAX(IFERROR(VLOOKUP(B245,'Results_ClaudeOpus4.5Repair'!B:H,5,0),0),IFERROR(VLOOKUP(B245,'Results_GPT5.2LowRepair'!B:H,5,0),0))</f>
        <v>5.7316000000000003</v>
      </c>
      <c r="G245">
        <f>MAX(IFERROR(VLOOKUP(B245,'Results_ClaudeOpus4.5Repair'!B:H,6,0),0),IFERROR(VLOOKUP(B245,'Results_GPT5.2LowRepair'!B:H,6,0),0))</f>
        <v>0.80279999999999996</v>
      </c>
      <c r="H245">
        <f>MAX(IFERROR(VLOOKUP(B245,'Results_ClaudeOpus4.5Repair'!B:H,7,0),0),IFERROR(VLOOKUP(B245,'Results_GPT5.2LowRepair'!B:H,7,0),0))</f>
        <v>5.7092999999999998</v>
      </c>
      <c r="I245">
        <f>MAX(IFERROR(VLOOKUP(B245,'Results_ClaudeOpus4.5Repair'!B:I,8,0),0),IFERROR(VLOOKUP(B245,'Results_GPT5.2LowRepair'!B:I,8,0),0))</f>
        <v>1</v>
      </c>
      <c r="J245">
        <v>0</v>
      </c>
      <c r="K245">
        <v>0</v>
      </c>
      <c r="L245">
        <f t="shared" si="29"/>
        <v>1</v>
      </c>
      <c r="M245">
        <f t="shared" si="30"/>
        <v>1</v>
      </c>
      <c r="N245">
        <f t="shared" si="25"/>
        <v>0.66666666666666663</v>
      </c>
      <c r="O245">
        <f t="shared" si="26"/>
        <v>1</v>
      </c>
      <c r="P245">
        <f t="shared" si="31"/>
        <v>19</v>
      </c>
      <c r="Q245">
        <f>VLOOKUP(C245,Locs!A:C,3,0)</f>
        <v>19</v>
      </c>
      <c r="R245">
        <f>VLOOKUP(C245,Locs!A:F,6,0)</f>
        <v>0</v>
      </c>
      <c r="S245">
        <f t="shared" si="27"/>
        <v>1</v>
      </c>
      <c r="T245" t="str">
        <f t="shared" si="28"/>
        <v>Claude</v>
      </c>
      <c r="U245">
        <f>IFERROR(VLOOKUP(B245,'Results_ClaudeOpus4.5Repair'!B:E,4,0),"")</f>
        <v>1</v>
      </c>
      <c r="V245">
        <f>IFERROR(VLOOKUP(B245,'Results_GPT5.2LowRepair'!B:E,4,0),"")</f>
        <v>1</v>
      </c>
      <c r="W245">
        <f>IFERROR(VLOOKUP(LEFT(C245,LEN(C245)-4)&amp;"_"&amp;D245&amp;"_llm.dfy",'Results_ClaudeOpus4.5Repair'!O:P,2,0),"")</f>
        <v>19</v>
      </c>
      <c r="X245">
        <f>IFERROR(VLOOKUP(LEFT(C245,LEN(C245)-4)&amp;"_"&amp;D245&amp;"_llm.dfy",'Results_GPT5.2LowRepair'!O:P,2,0),"")</f>
        <v>20</v>
      </c>
    </row>
    <row r="246" spans="1:24" x14ac:dyDescent="0.45">
      <c r="A246">
        <v>273</v>
      </c>
      <c r="B246" t="str">
        <f t="shared" si="32"/>
        <v>task_id_447.dfy-1</v>
      </c>
      <c r="C246" t="s">
        <v>41</v>
      </c>
      <c r="D246">
        <v>1</v>
      </c>
      <c r="E246">
        <f>MAX(IFERROR(VLOOKUP(B246,'Results_ClaudeOpus4.5Repair'!B:E,4,0),0),IFERROR(VLOOKUP(B246,'Results_GPT5.2LowRepair'!B:E,4,0),0))</f>
        <v>1</v>
      </c>
      <c r="F246">
        <f>MAX(IFERROR(VLOOKUP(B246,'Results_ClaudeOpus4.5Repair'!B:H,5,0),0),IFERROR(VLOOKUP(B246,'Results_GPT5.2LowRepair'!B:H,5,0),0))</f>
        <v>6.1295000000000002</v>
      </c>
      <c r="G246">
        <f>MAX(IFERROR(VLOOKUP(B246,'Results_ClaudeOpus4.5Repair'!B:H,6,0),0),IFERROR(VLOOKUP(B246,'Results_GPT5.2LowRepair'!B:H,6,0),0))</f>
        <v>0.89829999999999999</v>
      </c>
      <c r="H246">
        <f>MAX(IFERROR(VLOOKUP(B246,'Results_ClaudeOpus4.5Repair'!B:H,7,0),0),IFERROR(VLOOKUP(B246,'Results_GPT5.2LowRepair'!B:H,7,0),0))</f>
        <v>6.1262999999999996</v>
      </c>
      <c r="I246">
        <f>MAX(IFERROR(VLOOKUP(B246,'Results_ClaudeOpus4.5Repair'!B:I,8,0),0),IFERROR(VLOOKUP(B246,'Results_GPT5.2LowRepair'!B:I,8,0),0))</f>
        <v>1</v>
      </c>
      <c r="J246">
        <v>0</v>
      </c>
      <c r="K246">
        <v>0</v>
      </c>
      <c r="L246">
        <f t="shared" si="29"/>
        <v>1</v>
      </c>
      <c r="M246">
        <f t="shared" si="30"/>
        <v>1</v>
      </c>
      <c r="N246">
        <f t="shared" si="25"/>
        <v>0.66666666666666663</v>
      </c>
      <c r="O246">
        <f t="shared" si="26"/>
        <v>1</v>
      </c>
      <c r="P246">
        <f t="shared" si="31"/>
        <v>22</v>
      </c>
      <c r="Q246">
        <f>VLOOKUP(C246,Locs!A:C,3,0)</f>
        <v>26</v>
      </c>
      <c r="R246">
        <f>VLOOKUP(C246,Locs!A:F,6,0)</f>
        <v>0</v>
      </c>
      <c r="S246">
        <f t="shared" si="27"/>
        <v>1</v>
      </c>
      <c r="T246" t="str">
        <f t="shared" si="28"/>
        <v>GPT</v>
      </c>
      <c r="U246">
        <f>IFERROR(VLOOKUP(B246,'Results_ClaudeOpus4.5Repair'!B:E,4,0),"")</f>
        <v>1</v>
      </c>
      <c r="V246">
        <f>IFERROR(VLOOKUP(B246,'Results_GPT5.2LowRepair'!B:E,4,0),"")</f>
        <v>1</v>
      </c>
      <c r="W246">
        <f>IFERROR(VLOOKUP(LEFT(C246,LEN(C246)-4)&amp;"_"&amp;D246&amp;"_llm.dfy",'Results_ClaudeOpus4.5Repair'!O:P,2,0),"")</f>
        <v>23</v>
      </c>
      <c r="X246">
        <f>IFERROR(VLOOKUP(LEFT(C246,LEN(C246)-4)&amp;"_"&amp;D246&amp;"_llm.dfy",'Results_GPT5.2LowRepair'!O:P,2,0),"")</f>
        <v>22</v>
      </c>
    </row>
    <row r="247" spans="1:24" x14ac:dyDescent="0.45">
      <c r="A247">
        <v>274</v>
      </c>
      <c r="B247" t="str">
        <f t="shared" si="32"/>
        <v>task_id_454.dfy-1</v>
      </c>
      <c r="C247" t="s">
        <v>42</v>
      </c>
      <c r="D247">
        <v>1</v>
      </c>
      <c r="E247">
        <f>MAX(IFERROR(VLOOKUP(B247,'Results_ClaudeOpus4.5Repair'!B:E,4,0),0),IFERROR(VLOOKUP(B247,'Results_GPT5.2LowRepair'!B:E,4,0),0))</f>
        <v>1</v>
      </c>
      <c r="F247">
        <f>MAX(IFERROR(VLOOKUP(B247,'Results_ClaudeOpus4.5Repair'!B:H,5,0),0),IFERROR(VLOOKUP(B247,'Results_GPT5.2LowRepair'!B:H,5,0),0))</f>
        <v>9.5962999999999994</v>
      </c>
      <c r="G247">
        <f>MAX(IFERROR(VLOOKUP(B247,'Results_ClaudeOpus4.5Repair'!B:H,6,0),0),IFERROR(VLOOKUP(B247,'Results_GPT5.2LowRepair'!B:H,6,0),0))</f>
        <v>0.85760000000000003</v>
      </c>
      <c r="H247">
        <f>MAX(IFERROR(VLOOKUP(B247,'Results_ClaudeOpus4.5Repair'!B:H,7,0),0),IFERROR(VLOOKUP(B247,'Results_GPT5.2LowRepair'!B:H,7,0),0))</f>
        <v>9.5800999999999998</v>
      </c>
      <c r="I247">
        <f>MAX(IFERROR(VLOOKUP(B247,'Results_ClaudeOpus4.5Repair'!B:I,8,0),0),IFERROR(VLOOKUP(B247,'Results_GPT5.2LowRepair'!B:I,8,0),0))</f>
        <v>1</v>
      </c>
      <c r="J247">
        <v>0</v>
      </c>
      <c r="K247">
        <v>0</v>
      </c>
      <c r="L247">
        <f t="shared" si="29"/>
        <v>2</v>
      </c>
      <c r="M247">
        <f t="shared" si="30"/>
        <v>1</v>
      </c>
      <c r="N247">
        <f t="shared" si="25"/>
        <v>1</v>
      </c>
      <c r="O247">
        <f t="shared" si="26"/>
        <v>1</v>
      </c>
      <c r="P247">
        <f t="shared" si="31"/>
        <v>25</v>
      </c>
      <c r="Q247">
        <f>VLOOKUP(C247,Locs!A:C,3,0)</f>
        <v>23</v>
      </c>
      <c r="R247">
        <f>VLOOKUP(C247,Locs!A:F,6,0)</f>
        <v>0</v>
      </c>
      <c r="S247">
        <f t="shared" si="27"/>
        <v>1</v>
      </c>
      <c r="T247" t="str">
        <f t="shared" si="28"/>
        <v>Claude</v>
      </c>
      <c r="U247">
        <f>IFERROR(VLOOKUP(B247,'Results_ClaudeOpus4.5Repair'!B:E,4,0),"")</f>
        <v>1</v>
      </c>
      <c r="V247">
        <f>IFERROR(VLOOKUP(B247,'Results_GPT5.2LowRepair'!B:E,4,0),"")</f>
        <v>0</v>
      </c>
      <c r="W247">
        <f>IFERROR(VLOOKUP(LEFT(C247,LEN(C247)-4)&amp;"_"&amp;D247&amp;"_llm.dfy",'Results_ClaudeOpus4.5Repair'!O:P,2,0),"")</f>
        <v>25</v>
      </c>
      <c r="X247">
        <f>IFERROR(VLOOKUP(LEFT(C247,LEN(C247)-4)&amp;"_"&amp;D247&amp;"_llm.dfy",'Results_GPT5.2LowRepair'!O:P,2,0),"")</f>
        <v>26</v>
      </c>
    </row>
    <row r="248" spans="1:24" x14ac:dyDescent="0.45">
      <c r="A248">
        <v>275</v>
      </c>
      <c r="B248" t="str">
        <f t="shared" si="32"/>
        <v>task_id_454.dfy-2</v>
      </c>
      <c r="C248" t="s">
        <v>42</v>
      </c>
      <c r="D248">
        <v>2</v>
      </c>
      <c r="E248">
        <f>MAX(IFERROR(VLOOKUP(B248,'Results_ClaudeOpus4.5Repair'!B:E,4,0),0),IFERROR(VLOOKUP(B248,'Results_GPT5.2LowRepair'!B:E,4,0),0))</f>
        <v>1</v>
      </c>
      <c r="F248">
        <f>MAX(IFERROR(VLOOKUP(B248,'Results_ClaudeOpus4.5Repair'!B:H,5,0),0),IFERROR(VLOOKUP(B248,'Results_GPT5.2LowRepair'!B:H,5,0),0))</f>
        <v>20.629200000000001</v>
      </c>
      <c r="G248">
        <f>MAX(IFERROR(VLOOKUP(B248,'Results_ClaudeOpus4.5Repair'!B:H,6,0),0),IFERROR(VLOOKUP(B248,'Results_GPT5.2LowRepair'!B:H,6,0),0))</f>
        <v>0.81740000000000002</v>
      </c>
      <c r="H248">
        <f>MAX(IFERROR(VLOOKUP(B248,'Results_ClaudeOpus4.5Repair'!B:H,7,0),0),IFERROR(VLOOKUP(B248,'Results_GPT5.2LowRepair'!B:H,7,0),0))</f>
        <v>20.627300000000002</v>
      </c>
      <c r="I248">
        <f>MAX(IFERROR(VLOOKUP(B248,'Results_ClaudeOpus4.5Repair'!B:I,8,0),0),IFERROR(VLOOKUP(B248,'Results_GPT5.2LowRepair'!B:I,8,0),0))</f>
        <v>1</v>
      </c>
      <c r="J248">
        <v>1</v>
      </c>
      <c r="K248">
        <v>1</v>
      </c>
      <c r="L248">
        <f t="shared" si="29"/>
        <v>2</v>
      </c>
      <c r="M248">
        <f t="shared" si="30"/>
        <v>1</v>
      </c>
      <c r="N248">
        <f t="shared" si="25"/>
        <v>1</v>
      </c>
      <c r="O248">
        <f t="shared" si="26"/>
        <v>1</v>
      </c>
      <c r="P248">
        <f t="shared" si="31"/>
        <v>32</v>
      </c>
      <c r="Q248">
        <f>VLOOKUP(C248,Locs!A:C,3,0)</f>
        <v>23</v>
      </c>
      <c r="R248">
        <f>VLOOKUP(C248,Locs!A:F,6,0)</f>
        <v>0</v>
      </c>
      <c r="S248">
        <f t="shared" si="27"/>
        <v>0</v>
      </c>
      <c r="T248" t="str">
        <f t="shared" si="28"/>
        <v/>
      </c>
      <c r="U248" t="str">
        <f>IFERROR(VLOOKUP(B248,'Results_ClaudeOpus4.5Repair'!B:E,4,0),"")</f>
        <v/>
      </c>
      <c r="V248">
        <f>IFERROR(VLOOKUP(B248,'Results_GPT5.2LowRepair'!B:E,4,0),"")</f>
        <v>1</v>
      </c>
      <c r="W248" t="str">
        <f>IFERROR(VLOOKUP(LEFT(C248,LEN(C248)-4)&amp;"_"&amp;D248&amp;"_llm.dfy",'Results_ClaudeOpus4.5Repair'!O:P,2,0),"")</f>
        <v/>
      </c>
      <c r="X248">
        <f>IFERROR(VLOOKUP(LEFT(C248,LEN(C248)-4)&amp;"_"&amp;D248&amp;"_llm.dfy",'Results_GPT5.2LowRepair'!O:P,2,0),"")</f>
        <v>32</v>
      </c>
    </row>
    <row r="249" spans="1:24" x14ac:dyDescent="0.45">
      <c r="A249">
        <v>276</v>
      </c>
      <c r="B249" t="str">
        <f t="shared" si="32"/>
        <v>task_id_457.dfy-1</v>
      </c>
      <c r="C249" t="s">
        <v>43</v>
      </c>
      <c r="D249">
        <v>1</v>
      </c>
      <c r="E249">
        <f>MAX(IFERROR(VLOOKUP(B249,'Results_ClaudeOpus4.5Repair'!B:E,4,0),0),IFERROR(VLOOKUP(B249,'Results_GPT5.2LowRepair'!B:E,4,0),0))</f>
        <v>1</v>
      </c>
      <c r="F249">
        <f>MAX(IFERROR(VLOOKUP(B249,'Results_ClaudeOpus4.5Repair'!B:H,5,0),0),IFERROR(VLOOKUP(B249,'Results_GPT5.2LowRepair'!B:H,5,0),0))</f>
        <v>9.7126999999999999</v>
      </c>
      <c r="G249">
        <f>MAX(IFERROR(VLOOKUP(B249,'Results_ClaudeOpus4.5Repair'!B:H,6,0),0),IFERROR(VLOOKUP(B249,'Results_GPT5.2LowRepair'!B:H,6,0),0))</f>
        <v>0.9</v>
      </c>
      <c r="H249">
        <f>MAX(IFERROR(VLOOKUP(B249,'Results_ClaudeOpus4.5Repair'!B:H,7,0),0),IFERROR(VLOOKUP(B249,'Results_GPT5.2LowRepair'!B:H,7,0),0))</f>
        <v>9.6971000000000007</v>
      </c>
      <c r="I249">
        <f>MAX(IFERROR(VLOOKUP(B249,'Results_ClaudeOpus4.5Repair'!B:I,8,0),0),IFERROR(VLOOKUP(B249,'Results_GPT5.2LowRepair'!B:I,8,0),0))</f>
        <v>1</v>
      </c>
      <c r="J249">
        <v>0</v>
      </c>
      <c r="K249">
        <v>0</v>
      </c>
      <c r="L249">
        <f t="shared" si="29"/>
        <v>1</v>
      </c>
      <c r="M249">
        <f t="shared" si="30"/>
        <v>1</v>
      </c>
      <c r="N249">
        <f t="shared" ref="N249:N312" si="33">CHOOSE(L249+1,0,2/3,1,1)</f>
        <v>0.66666666666666663</v>
      </c>
      <c r="O249">
        <f t="shared" ref="O249:O312" si="34">IF(L249&gt;0,1,0)</f>
        <v>1</v>
      </c>
      <c r="P249">
        <f t="shared" si="31"/>
        <v>26</v>
      </c>
      <c r="Q249">
        <f>VLOOKUP(C249,Locs!A:C,3,0)</f>
        <v>26</v>
      </c>
      <c r="R249">
        <f>VLOOKUP(C249,Locs!A:F,6,0)</f>
        <v>0</v>
      </c>
      <c r="S249">
        <f t="shared" ref="S249:S312" si="35">IF(M249=D249,1,0)</f>
        <v>1</v>
      </c>
      <c r="T249" t="str">
        <f t="shared" ref="T249:T312" si="36">IF(S249=0,"",IF(AND(U249=1,V249=1),IF(W249&lt;=X249,"Claude","GPT"),IF(U249=1,"Claude","GPT")))</f>
        <v>Claude</v>
      </c>
      <c r="U249">
        <f>IFERROR(VLOOKUP(B249,'Results_ClaudeOpus4.5Repair'!B:E,4,0),"")</f>
        <v>1</v>
      </c>
      <c r="V249">
        <f>IFERROR(VLOOKUP(B249,'Results_GPT5.2LowRepair'!B:E,4,0),"")</f>
        <v>1</v>
      </c>
      <c r="W249">
        <f>IFERROR(VLOOKUP(LEFT(C249,LEN(C249)-4)&amp;"_"&amp;D249&amp;"_llm.dfy",'Results_ClaudeOpus4.5Repair'!O:P,2,0),"")</f>
        <v>26</v>
      </c>
      <c r="X249">
        <f>IFERROR(VLOOKUP(LEFT(C249,LEN(C249)-4)&amp;"_"&amp;D249&amp;"_llm.dfy",'Results_GPT5.2LowRepair'!O:P,2,0),"")</f>
        <v>27</v>
      </c>
    </row>
    <row r="250" spans="1:24" x14ac:dyDescent="0.45">
      <c r="A250">
        <v>277</v>
      </c>
      <c r="B250" t="str">
        <f t="shared" si="32"/>
        <v>task_id_470.dfy-1</v>
      </c>
      <c r="C250" t="s">
        <v>44</v>
      </c>
      <c r="D250">
        <v>1</v>
      </c>
      <c r="E250">
        <f>MAX(IFERROR(VLOOKUP(B250,'Results_ClaudeOpus4.5Repair'!B:E,4,0),0),IFERROR(VLOOKUP(B250,'Results_GPT5.2LowRepair'!B:E,4,0),0))</f>
        <v>1</v>
      </c>
      <c r="F250">
        <f>MAX(IFERROR(VLOOKUP(B250,'Results_ClaudeOpus4.5Repair'!B:H,5,0),0),IFERROR(VLOOKUP(B250,'Results_GPT5.2LowRepair'!B:H,5,0),0))</f>
        <v>6.7206000000000001</v>
      </c>
      <c r="G250">
        <f>MAX(IFERROR(VLOOKUP(B250,'Results_ClaudeOpus4.5Repair'!B:H,6,0),0),IFERROR(VLOOKUP(B250,'Results_GPT5.2LowRepair'!B:H,6,0),0))</f>
        <v>0.88490000000000002</v>
      </c>
      <c r="H250">
        <f>MAX(IFERROR(VLOOKUP(B250,'Results_ClaudeOpus4.5Repair'!B:H,7,0),0),IFERROR(VLOOKUP(B250,'Results_GPT5.2LowRepair'!B:H,7,0),0))</f>
        <v>6.6981999999999999</v>
      </c>
      <c r="I250">
        <f>MAX(IFERROR(VLOOKUP(B250,'Results_ClaudeOpus4.5Repair'!B:I,8,0),0),IFERROR(VLOOKUP(B250,'Results_GPT5.2LowRepair'!B:I,8,0),0))</f>
        <v>1</v>
      </c>
      <c r="J250">
        <v>1</v>
      </c>
      <c r="K250">
        <v>1</v>
      </c>
      <c r="L250">
        <f t="shared" si="29"/>
        <v>1</v>
      </c>
      <c r="M250">
        <f t="shared" si="30"/>
        <v>1</v>
      </c>
      <c r="N250">
        <f t="shared" si="33"/>
        <v>0.66666666666666663</v>
      </c>
      <c r="O250">
        <f t="shared" si="34"/>
        <v>1</v>
      </c>
      <c r="P250">
        <f t="shared" si="31"/>
        <v>23</v>
      </c>
      <c r="Q250">
        <f>VLOOKUP(C250,Locs!A:C,3,0)</f>
        <v>23</v>
      </c>
      <c r="R250">
        <f>VLOOKUP(C250,Locs!A:F,6,0)</f>
        <v>0</v>
      </c>
      <c r="S250">
        <f t="shared" si="35"/>
        <v>1</v>
      </c>
      <c r="T250" t="str">
        <f t="shared" si="36"/>
        <v>Claude</v>
      </c>
      <c r="U250">
        <f>IFERROR(VLOOKUP(B250,'Results_ClaudeOpus4.5Repair'!B:E,4,0),"")</f>
        <v>1</v>
      </c>
      <c r="V250">
        <f>IFERROR(VLOOKUP(B250,'Results_GPT5.2LowRepair'!B:E,4,0),"")</f>
        <v>1</v>
      </c>
      <c r="W250">
        <f>IFERROR(VLOOKUP(LEFT(C250,LEN(C250)-4)&amp;"_"&amp;D250&amp;"_llm.dfy",'Results_ClaudeOpus4.5Repair'!O:P,2,0),"")</f>
        <v>23</v>
      </c>
      <c r="X250">
        <f>IFERROR(VLOOKUP(LEFT(C250,LEN(C250)-4)&amp;"_"&amp;D250&amp;"_llm.dfy",'Results_GPT5.2LowRepair'!O:P,2,0),"")</f>
        <v>23</v>
      </c>
    </row>
    <row r="251" spans="1:24" x14ac:dyDescent="0.45">
      <c r="A251">
        <v>278</v>
      </c>
      <c r="B251" t="str">
        <f t="shared" si="32"/>
        <v>task_id_472.dfy-1</v>
      </c>
      <c r="C251" t="s">
        <v>45</v>
      </c>
      <c r="D251">
        <v>1</v>
      </c>
      <c r="E251">
        <f>MAX(IFERROR(VLOOKUP(B251,'Results_ClaudeOpus4.5Repair'!B:E,4,0),0),IFERROR(VLOOKUP(B251,'Results_GPT5.2LowRepair'!B:E,4,0),0))</f>
        <v>1</v>
      </c>
      <c r="F251">
        <f>MAX(IFERROR(VLOOKUP(B251,'Results_ClaudeOpus4.5Repair'!B:H,5,0),0),IFERROR(VLOOKUP(B251,'Results_GPT5.2LowRepair'!B:H,5,0),0))</f>
        <v>20.574100000000001</v>
      </c>
      <c r="G251">
        <f>MAX(IFERROR(VLOOKUP(B251,'Results_ClaudeOpus4.5Repair'!B:H,6,0),0),IFERROR(VLOOKUP(B251,'Results_GPT5.2LowRepair'!B:H,6,0),0))</f>
        <v>1.6553</v>
      </c>
      <c r="H251">
        <f>MAX(IFERROR(VLOOKUP(B251,'Results_ClaudeOpus4.5Repair'!B:H,7,0),0),IFERROR(VLOOKUP(B251,'Results_GPT5.2LowRepair'!B:H,7,0),0))</f>
        <v>20.554500000000001</v>
      </c>
      <c r="I251">
        <f>MAX(IFERROR(VLOOKUP(B251,'Results_ClaudeOpus4.5Repair'!B:I,8,0),0),IFERROR(VLOOKUP(B251,'Results_GPT5.2LowRepair'!B:I,8,0),0))</f>
        <v>1</v>
      </c>
      <c r="J251">
        <v>0</v>
      </c>
      <c r="K251">
        <v>0</v>
      </c>
      <c r="L251">
        <f t="shared" si="29"/>
        <v>1</v>
      </c>
      <c r="M251">
        <f t="shared" si="30"/>
        <v>1</v>
      </c>
      <c r="N251">
        <f t="shared" si="33"/>
        <v>0.66666666666666663</v>
      </c>
      <c r="O251">
        <f t="shared" si="34"/>
        <v>1</v>
      </c>
      <c r="P251">
        <f t="shared" si="31"/>
        <v>38</v>
      </c>
      <c r="Q251">
        <f>VLOOKUP(C251,Locs!A:C,3,0)</f>
        <v>28</v>
      </c>
      <c r="R251">
        <f>VLOOKUP(C251,Locs!A:F,6,0)</f>
        <v>2</v>
      </c>
      <c r="S251">
        <f t="shared" si="35"/>
        <v>1</v>
      </c>
      <c r="T251" t="str">
        <f t="shared" si="36"/>
        <v>Claude</v>
      </c>
      <c r="U251">
        <f>IFERROR(VLOOKUP(B251,'Results_ClaudeOpus4.5Repair'!B:E,4,0),"")</f>
        <v>1</v>
      </c>
      <c r="V251">
        <f>IFERROR(VLOOKUP(B251,'Results_GPT5.2LowRepair'!B:E,4,0),"")</f>
        <v>0</v>
      </c>
      <c r="W251">
        <f>IFERROR(VLOOKUP(LEFT(C251,LEN(C251)-4)&amp;"_"&amp;D251&amp;"_llm.dfy",'Results_ClaudeOpus4.5Repair'!O:P,2,0),"")</f>
        <v>38</v>
      </c>
      <c r="X251">
        <f>IFERROR(VLOOKUP(LEFT(C251,LEN(C251)-4)&amp;"_"&amp;D251&amp;"_llm.dfy",'Results_GPT5.2LowRepair'!O:P,2,0),"")</f>
        <v>29</v>
      </c>
    </row>
    <row r="252" spans="1:24" x14ac:dyDescent="0.45">
      <c r="A252">
        <v>279</v>
      </c>
      <c r="B252" t="str">
        <f t="shared" si="32"/>
        <v>task_id_472.dfy-2</v>
      </c>
      <c r="C252" t="s">
        <v>45</v>
      </c>
      <c r="D252">
        <v>2</v>
      </c>
      <c r="E252">
        <f>MAX(IFERROR(VLOOKUP(B252,'Results_ClaudeOpus4.5Repair'!B:E,4,0),0),IFERROR(VLOOKUP(B252,'Results_GPT5.2LowRepair'!B:E,4,0),0))</f>
        <v>0</v>
      </c>
      <c r="F252">
        <f>MAX(IFERROR(VLOOKUP(B252,'Results_ClaudeOpus4.5Repair'!B:H,5,0),0),IFERROR(VLOOKUP(B252,'Results_GPT5.2LowRepair'!B:H,5,0),0))</f>
        <v>81.043599999999998</v>
      </c>
      <c r="G252">
        <f>MAX(IFERROR(VLOOKUP(B252,'Results_ClaudeOpus4.5Repair'!B:H,6,0),0),IFERROR(VLOOKUP(B252,'Results_GPT5.2LowRepair'!B:H,6,0),0))</f>
        <v>1.7496</v>
      </c>
      <c r="H252">
        <f>MAX(IFERROR(VLOOKUP(B252,'Results_ClaudeOpus4.5Repair'!B:H,7,0),0),IFERROR(VLOOKUP(B252,'Results_GPT5.2LowRepair'!B:H,7,0),0))</f>
        <v>81.041600000000003</v>
      </c>
      <c r="I252">
        <f>MAX(IFERROR(VLOOKUP(B252,'Results_ClaudeOpus4.5Repair'!B:I,8,0),0),IFERROR(VLOOKUP(B252,'Results_GPT5.2LowRepair'!B:I,8,0),0))</f>
        <v>1</v>
      </c>
      <c r="J252">
        <v>0</v>
      </c>
      <c r="K252">
        <v>0</v>
      </c>
      <c r="L252">
        <f t="shared" si="29"/>
        <v>1</v>
      </c>
      <c r="M252">
        <f t="shared" si="30"/>
        <v>1</v>
      </c>
      <c r="N252">
        <f t="shared" si="33"/>
        <v>0.66666666666666663</v>
      </c>
      <c r="O252">
        <f t="shared" si="34"/>
        <v>1</v>
      </c>
      <c r="P252">
        <f t="shared" si="31"/>
        <v>43</v>
      </c>
      <c r="Q252">
        <f>VLOOKUP(C252,Locs!A:C,3,0)</f>
        <v>28</v>
      </c>
      <c r="R252">
        <f>VLOOKUP(C252,Locs!A:F,6,0)</f>
        <v>2</v>
      </c>
      <c r="S252">
        <f t="shared" si="35"/>
        <v>0</v>
      </c>
      <c r="T252" t="str">
        <f t="shared" si="36"/>
        <v/>
      </c>
      <c r="U252" t="str">
        <f>IFERROR(VLOOKUP(B252,'Results_ClaudeOpus4.5Repair'!B:E,4,0),"")</f>
        <v/>
      </c>
      <c r="V252">
        <f>IFERROR(VLOOKUP(B252,'Results_GPT5.2LowRepair'!B:E,4,0),"")</f>
        <v>0</v>
      </c>
      <c r="W252" t="str">
        <f>IFERROR(VLOOKUP(LEFT(C252,LEN(C252)-4)&amp;"_"&amp;D252&amp;"_llm.dfy",'Results_ClaudeOpus4.5Repair'!O:P,2,0),"")</f>
        <v/>
      </c>
      <c r="X252">
        <f>IFERROR(VLOOKUP(LEFT(C252,LEN(C252)-4)&amp;"_"&amp;D252&amp;"_llm.dfy",'Results_GPT5.2LowRepair'!O:P,2,0),"")</f>
        <v>43</v>
      </c>
    </row>
    <row r="253" spans="1:24" x14ac:dyDescent="0.45">
      <c r="A253">
        <v>280</v>
      </c>
      <c r="B253" t="str">
        <f t="shared" si="32"/>
        <v>task_id_472.dfy-3</v>
      </c>
      <c r="C253" t="s">
        <v>45</v>
      </c>
      <c r="D253">
        <v>3</v>
      </c>
      <c r="E253">
        <f>MAX(IFERROR(VLOOKUP(B253,'Results_ClaudeOpus4.5Repair'!B:E,4,0),0),IFERROR(VLOOKUP(B253,'Results_GPT5.2LowRepair'!B:E,4,0),0))</f>
        <v>0</v>
      </c>
      <c r="F253">
        <f>MAX(IFERROR(VLOOKUP(B253,'Results_ClaudeOpus4.5Repair'!B:H,5,0),0),IFERROR(VLOOKUP(B253,'Results_GPT5.2LowRepair'!B:H,5,0),0))</f>
        <v>31.591899999999999</v>
      </c>
      <c r="G253">
        <f>MAX(IFERROR(VLOOKUP(B253,'Results_ClaudeOpus4.5Repair'!B:H,6,0),0),IFERROR(VLOOKUP(B253,'Results_GPT5.2LowRepair'!B:H,6,0),0))</f>
        <v>1.88</v>
      </c>
      <c r="H253">
        <f>MAX(IFERROR(VLOOKUP(B253,'Results_ClaudeOpus4.5Repair'!B:H,7,0),0),IFERROR(VLOOKUP(B253,'Results_GPT5.2LowRepair'!B:H,7,0),0))</f>
        <v>31.5898</v>
      </c>
      <c r="I253">
        <f>MAX(IFERROR(VLOOKUP(B253,'Results_ClaudeOpus4.5Repair'!B:I,8,0),0),IFERROR(VLOOKUP(B253,'Results_GPT5.2LowRepair'!B:I,8,0),0))</f>
        <v>1</v>
      </c>
      <c r="J253">
        <v>0</v>
      </c>
      <c r="K253">
        <v>0</v>
      </c>
      <c r="L253">
        <f t="shared" si="29"/>
        <v>1</v>
      </c>
      <c r="M253">
        <f t="shared" si="30"/>
        <v>1</v>
      </c>
      <c r="N253">
        <f t="shared" si="33"/>
        <v>0.66666666666666663</v>
      </c>
      <c r="O253">
        <f t="shared" si="34"/>
        <v>1</v>
      </c>
      <c r="P253">
        <f t="shared" si="31"/>
        <v>44</v>
      </c>
      <c r="Q253">
        <f>VLOOKUP(C253,Locs!A:C,3,0)</f>
        <v>28</v>
      </c>
      <c r="R253">
        <f>VLOOKUP(C253,Locs!A:F,6,0)</f>
        <v>2</v>
      </c>
      <c r="S253">
        <f t="shared" si="35"/>
        <v>0</v>
      </c>
      <c r="T253" t="str">
        <f t="shared" si="36"/>
        <v/>
      </c>
      <c r="U253" t="str">
        <f>IFERROR(VLOOKUP(B253,'Results_ClaudeOpus4.5Repair'!B:E,4,0),"")</f>
        <v/>
      </c>
      <c r="V253">
        <f>IFERROR(VLOOKUP(B253,'Results_GPT5.2LowRepair'!B:E,4,0),"")</f>
        <v>0</v>
      </c>
      <c r="W253" t="str">
        <f>IFERROR(VLOOKUP(LEFT(C253,LEN(C253)-4)&amp;"_"&amp;D253&amp;"_llm.dfy",'Results_ClaudeOpus4.5Repair'!O:P,2,0),"")</f>
        <v/>
      </c>
      <c r="X253">
        <f>IFERROR(VLOOKUP(LEFT(C253,LEN(C253)-4)&amp;"_"&amp;D253&amp;"_llm.dfy",'Results_GPT5.2LowRepair'!O:P,2,0),"")</f>
        <v>44</v>
      </c>
    </row>
    <row r="254" spans="1:24" x14ac:dyDescent="0.45">
      <c r="A254">
        <v>281</v>
      </c>
      <c r="B254" t="str">
        <f t="shared" si="32"/>
        <v>task_id_472.dfy-4</v>
      </c>
      <c r="C254" t="s">
        <v>45</v>
      </c>
      <c r="D254">
        <v>4</v>
      </c>
      <c r="E254">
        <f>MAX(IFERROR(VLOOKUP(B254,'Results_ClaudeOpus4.5Repair'!B:E,4,0),0),IFERROR(VLOOKUP(B254,'Results_GPT5.2LowRepair'!B:E,4,0),0))</f>
        <v>0</v>
      </c>
      <c r="F254">
        <f>MAX(IFERROR(VLOOKUP(B254,'Results_ClaudeOpus4.5Repair'!B:H,5,0),0),IFERROR(VLOOKUP(B254,'Results_GPT5.2LowRepair'!B:H,5,0),0))</f>
        <v>26.8491</v>
      </c>
      <c r="G254">
        <f>MAX(IFERROR(VLOOKUP(B254,'Results_ClaudeOpus4.5Repair'!B:H,6,0),0),IFERROR(VLOOKUP(B254,'Results_GPT5.2LowRepair'!B:H,6,0),0))</f>
        <v>1.0081</v>
      </c>
      <c r="H254">
        <f>MAX(IFERROR(VLOOKUP(B254,'Results_ClaudeOpus4.5Repair'!B:H,7,0),0),IFERROR(VLOOKUP(B254,'Results_GPT5.2LowRepair'!B:H,7,0),0))</f>
        <v>26.847200000000001</v>
      </c>
      <c r="I254">
        <f>MAX(IFERROR(VLOOKUP(B254,'Results_ClaudeOpus4.5Repair'!B:I,8,0),0),IFERROR(VLOOKUP(B254,'Results_GPT5.2LowRepair'!B:I,8,0),0))</f>
        <v>1</v>
      </c>
      <c r="J254">
        <v>0</v>
      </c>
      <c r="K254">
        <v>0</v>
      </c>
      <c r="L254">
        <f t="shared" si="29"/>
        <v>1</v>
      </c>
      <c r="M254">
        <f t="shared" si="30"/>
        <v>1</v>
      </c>
      <c r="N254">
        <f t="shared" si="33"/>
        <v>0.66666666666666663</v>
      </c>
      <c r="O254">
        <f t="shared" si="34"/>
        <v>1</v>
      </c>
      <c r="P254">
        <f t="shared" si="31"/>
        <v>45</v>
      </c>
      <c r="Q254">
        <f>VLOOKUP(C254,Locs!A:C,3,0)</f>
        <v>28</v>
      </c>
      <c r="R254">
        <f>VLOOKUP(C254,Locs!A:F,6,0)</f>
        <v>2</v>
      </c>
      <c r="S254">
        <f t="shared" si="35"/>
        <v>0</v>
      </c>
      <c r="T254" t="str">
        <f t="shared" si="36"/>
        <v/>
      </c>
      <c r="U254" t="str">
        <f>IFERROR(VLOOKUP(B254,'Results_ClaudeOpus4.5Repair'!B:E,4,0),"")</f>
        <v/>
      </c>
      <c r="V254">
        <f>IFERROR(VLOOKUP(B254,'Results_GPT5.2LowRepair'!B:E,4,0),"")</f>
        <v>0</v>
      </c>
      <c r="W254" t="str">
        <f>IFERROR(VLOOKUP(LEFT(C254,LEN(C254)-4)&amp;"_"&amp;D254&amp;"_llm.dfy",'Results_ClaudeOpus4.5Repair'!O:P,2,0),"")</f>
        <v/>
      </c>
      <c r="X254">
        <f>IFERROR(VLOOKUP(LEFT(C254,LEN(C254)-4)&amp;"_"&amp;D254&amp;"_llm.dfy",'Results_GPT5.2LowRepair'!O:P,2,0),"")</f>
        <v>45</v>
      </c>
    </row>
    <row r="255" spans="1:24" x14ac:dyDescent="0.45">
      <c r="A255">
        <v>282</v>
      </c>
      <c r="B255" t="str">
        <f t="shared" si="32"/>
        <v>task_id_472.dfy-5</v>
      </c>
      <c r="C255" t="s">
        <v>45</v>
      </c>
      <c r="D255">
        <v>5</v>
      </c>
      <c r="E255">
        <f>MAX(IFERROR(VLOOKUP(B255,'Results_ClaudeOpus4.5Repair'!B:E,4,0),0),IFERROR(VLOOKUP(B255,'Results_GPT5.2LowRepair'!B:E,4,0),0))</f>
        <v>0</v>
      </c>
      <c r="F255">
        <f>MAX(IFERROR(VLOOKUP(B255,'Results_ClaudeOpus4.5Repair'!B:H,5,0),0),IFERROR(VLOOKUP(B255,'Results_GPT5.2LowRepair'!B:H,5,0),0))</f>
        <v>14.9092</v>
      </c>
      <c r="G255">
        <f>MAX(IFERROR(VLOOKUP(B255,'Results_ClaudeOpus4.5Repair'!B:H,6,0),0),IFERROR(VLOOKUP(B255,'Results_GPT5.2LowRepair'!B:H,6,0),0))</f>
        <v>1.7886</v>
      </c>
      <c r="H255">
        <f>MAX(IFERROR(VLOOKUP(B255,'Results_ClaudeOpus4.5Repair'!B:H,7,0),0),IFERROR(VLOOKUP(B255,'Results_GPT5.2LowRepair'!B:H,7,0),0))</f>
        <v>14.9025</v>
      </c>
      <c r="I255">
        <f>MAX(IFERROR(VLOOKUP(B255,'Results_ClaudeOpus4.5Repair'!B:I,8,0),0),IFERROR(VLOOKUP(B255,'Results_GPT5.2LowRepair'!B:I,8,0),0))</f>
        <v>1</v>
      </c>
      <c r="J255">
        <v>0</v>
      </c>
      <c r="K255">
        <v>0</v>
      </c>
      <c r="L255">
        <f t="shared" si="29"/>
        <v>1</v>
      </c>
      <c r="M255">
        <f t="shared" si="30"/>
        <v>1</v>
      </c>
      <c r="N255">
        <f t="shared" si="33"/>
        <v>0.66666666666666663</v>
      </c>
      <c r="O255">
        <f t="shared" si="34"/>
        <v>1</v>
      </c>
      <c r="P255">
        <f t="shared" si="31"/>
        <v>46</v>
      </c>
      <c r="Q255">
        <f>VLOOKUP(C255,Locs!A:C,3,0)</f>
        <v>28</v>
      </c>
      <c r="R255">
        <f>VLOOKUP(C255,Locs!A:F,6,0)</f>
        <v>2</v>
      </c>
      <c r="S255">
        <f t="shared" si="35"/>
        <v>0</v>
      </c>
      <c r="T255" t="str">
        <f t="shared" si="36"/>
        <v/>
      </c>
      <c r="U255" t="str">
        <f>IFERROR(VLOOKUP(B255,'Results_ClaudeOpus4.5Repair'!B:E,4,0),"")</f>
        <v/>
      </c>
      <c r="V255">
        <f>IFERROR(VLOOKUP(B255,'Results_GPT5.2LowRepair'!B:E,4,0),"")</f>
        <v>0</v>
      </c>
      <c r="W255" t="str">
        <f>IFERROR(VLOOKUP(LEFT(C255,LEN(C255)-4)&amp;"_"&amp;D255&amp;"_llm.dfy",'Results_ClaudeOpus4.5Repair'!O:P,2,0),"")</f>
        <v/>
      </c>
      <c r="X255">
        <f>IFERROR(VLOOKUP(LEFT(C255,LEN(C255)-4)&amp;"_"&amp;D255&amp;"_llm.dfy",'Results_GPT5.2LowRepair'!O:P,2,0),"")</f>
        <v>46</v>
      </c>
    </row>
    <row r="256" spans="1:24" x14ac:dyDescent="0.45">
      <c r="A256">
        <v>283</v>
      </c>
      <c r="B256" t="str">
        <f t="shared" si="32"/>
        <v>task_id_472.dfy-6</v>
      </c>
      <c r="C256" t="s">
        <v>45</v>
      </c>
      <c r="D256">
        <v>6</v>
      </c>
      <c r="E256">
        <f>MAX(IFERROR(VLOOKUP(B256,'Results_ClaudeOpus4.5Repair'!B:E,4,0),0),IFERROR(VLOOKUP(B256,'Results_GPT5.2LowRepair'!B:E,4,0),0))</f>
        <v>0</v>
      </c>
      <c r="F256">
        <f>MAX(IFERROR(VLOOKUP(B256,'Results_ClaudeOpus4.5Repair'!B:H,5,0),0),IFERROR(VLOOKUP(B256,'Results_GPT5.2LowRepair'!B:H,5,0),0))</f>
        <v>50.688200000000002</v>
      </c>
      <c r="G256">
        <f>MAX(IFERROR(VLOOKUP(B256,'Results_ClaudeOpus4.5Repair'!B:H,6,0),0),IFERROR(VLOOKUP(B256,'Results_GPT5.2LowRepair'!B:H,6,0),0))</f>
        <v>1.8245</v>
      </c>
      <c r="H256">
        <f>MAX(IFERROR(VLOOKUP(B256,'Results_ClaudeOpus4.5Repair'!B:H,7,0),0),IFERROR(VLOOKUP(B256,'Results_GPT5.2LowRepair'!B:H,7,0),0))</f>
        <v>50.681800000000003</v>
      </c>
      <c r="I256">
        <f>MAX(IFERROR(VLOOKUP(B256,'Results_ClaudeOpus4.5Repair'!B:I,8,0),0),IFERROR(VLOOKUP(B256,'Results_GPT5.2LowRepair'!B:I,8,0),0))</f>
        <v>1</v>
      </c>
      <c r="J256">
        <v>0</v>
      </c>
      <c r="K256">
        <v>0</v>
      </c>
      <c r="L256">
        <f t="shared" si="29"/>
        <v>1</v>
      </c>
      <c r="M256">
        <f t="shared" si="30"/>
        <v>1</v>
      </c>
      <c r="N256">
        <f t="shared" si="33"/>
        <v>0.66666666666666663</v>
      </c>
      <c r="O256">
        <f t="shared" si="34"/>
        <v>1</v>
      </c>
      <c r="P256">
        <f t="shared" si="31"/>
        <v>47</v>
      </c>
      <c r="Q256">
        <f>VLOOKUP(C256,Locs!A:C,3,0)</f>
        <v>28</v>
      </c>
      <c r="R256">
        <f>VLOOKUP(C256,Locs!A:F,6,0)</f>
        <v>2</v>
      </c>
      <c r="S256">
        <f t="shared" si="35"/>
        <v>0</v>
      </c>
      <c r="T256" t="str">
        <f t="shared" si="36"/>
        <v/>
      </c>
      <c r="U256" t="str">
        <f>IFERROR(VLOOKUP(B256,'Results_ClaudeOpus4.5Repair'!B:E,4,0),"")</f>
        <v/>
      </c>
      <c r="V256">
        <f>IFERROR(VLOOKUP(B256,'Results_GPT5.2LowRepair'!B:E,4,0),"")</f>
        <v>0</v>
      </c>
      <c r="W256" t="str">
        <f>IFERROR(VLOOKUP(LEFT(C256,LEN(C256)-4)&amp;"_"&amp;D256&amp;"_llm.dfy",'Results_ClaudeOpus4.5Repair'!O:P,2,0),"")</f>
        <v/>
      </c>
      <c r="X256">
        <f>IFERROR(VLOOKUP(LEFT(C256,LEN(C256)-4)&amp;"_"&amp;D256&amp;"_llm.dfy",'Results_GPT5.2LowRepair'!O:P,2,0),"")</f>
        <v>47</v>
      </c>
    </row>
    <row r="257" spans="1:24" x14ac:dyDescent="0.45">
      <c r="A257">
        <v>284</v>
      </c>
      <c r="B257" t="str">
        <f t="shared" si="32"/>
        <v>task_id_472.dfy-7</v>
      </c>
      <c r="C257" t="s">
        <v>45</v>
      </c>
      <c r="D257">
        <v>7</v>
      </c>
      <c r="E257">
        <f>MAX(IFERROR(VLOOKUP(B257,'Results_ClaudeOpus4.5Repair'!B:E,4,0),0),IFERROR(VLOOKUP(B257,'Results_GPT5.2LowRepair'!B:E,4,0),0))</f>
        <v>0</v>
      </c>
      <c r="F257">
        <f>MAX(IFERROR(VLOOKUP(B257,'Results_ClaudeOpus4.5Repair'!B:H,5,0),0),IFERROR(VLOOKUP(B257,'Results_GPT5.2LowRepair'!B:H,5,0),0))</f>
        <v>41.494799999999998</v>
      </c>
      <c r="G257">
        <f>MAX(IFERROR(VLOOKUP(B257,'Results_ClaudeOpus4.5Repair'!B:H,6,0),0),IFERROR(VLOOKUP(B257,'Results_GPT5.2LowRepair'!B:H,6,0),0))</f>
        <v>1.8239000000000001</v>
      </c>
      <c r="H257">
        <f>MAX(IFERROR(VLOOKUP(B257,'Results_ClaudeOpus4.5Repair'!B:H,7,0),0),IFERROR(VLOOKUP(B257,'Results_GPT5.2LowRepair'!B:H,7,0),0))</f>
        <v>41.493099999999998</v>
      </c>
      <c r="I257">
        <f>MAX(IFERROR(VLOOKUP(B257,'Results_ClaudeOpus4.5Repair'!B:I,8,0),0),IFERROR(VLOOKUP(B257,'Results_GPT5.2LowRepair'!B:I,8,0),0))</f>
        <v>1</v>
      </c>
      <c r="J257">
        <v>0</v>
      </c>
      <c r="K257">
        <v>0</v>
      </c>
      <c r="L257">
        <f t="shared" si="29"/>
        <v>1</v>
      </c>
      <c r="M257">
        <f t="shared" si="30"/>
        <v>1</v>
      </c>
      <c r="N257">
        <f t="shared" si="33"/>
        <v>0.66666666666666663</v>
      </c>
      <c r="O257">
        <f t="shared" si="34"/>
        <v>1</v>
      </c>
      <c r="P257">
        <f t="shared" si="31"/>
        <v>52</v>
      </c>
      <c r="Q257">
        <f>VLOOKUP(C257,Locs!A:C,3,0)</f>
        <v>28</v>
      </c>
      <c r="R257">
        <f>VLOOKUP(C257,Locs!A:F,6,0)</f>
        <v>2</v>
      </c>
      <c r="S257">
        <f t="shared" si="35"/>
        <v>0</v>
      </c>
      <c r="T257" t="str">
        <f t="shared" si="36"/>
        <v/>
      </c>
      <c r="U257" t="str">
        <f>IFERROR(VLOOKUP(B257,'Results_ClaudeOpus4.5Repair'!B:E,4,0),"")</f>
        <v/>
      </c>
      <c r="V257">
        <f>IFERROR(VLOOKUP(B257,'Results_GPT5.2LowRepair'!B:E,4,0),"")</f>
        <v>0</v>
      </c>
      <c r="W257" t="str">
        <f>IFERROR(VLOOKUP(LEFT(C257,LEN(C257)-4)&amp;"_"&amp;D257&amp;"_llm.dfy",'Results_ClaudeOpus4.5Repair'!O:P,2,0),"")</f>
        <v/>
      </c>
      <c r="X257">
        <f>IFERROR(VLOOKUP(LEFT(C257,LEN(C257)-4)&amp;"_"&amp;D257&amp;"_llm.dfy",'Results_GPT5.2LowRepair'!O:P,2,0),"")</f>
        <v>52</v>
      </c>
    </row>
    <row r="258" spans="1:24" x14ac:dyDescent="0.45">
      <c r="A258">
        <v>285</v>
      </c>
      <c r="B258" t="str">
        <f t="shared" si="32"/>
        <v>task_id_472.dfy-8</v>
      </c>
      <c r="C258" t="s">
        <v>45</v>
      </c>
      <c r="D258">
        <v>8</v>
      </c>
      <c r="E258">
        <f>MAX(IFERROR(VLOOKUP(B258,'Results_ClaudeOpus4.5Repair'!B:E,4,0),0),IFERROR(VLOOKUP(B258,'Results_GPT5.2LowRepair'!B:E,4,0),0))</f>
        <v>0</v>
      </c>
      <c r="F258">
        <f>MAX(IFERROR(VLOOKUP(B258,'Results_ClaudeOpus4.5Repair'!B:H,5,0),0),IFERROR(VLOOKUP(B258,'Results_GPT5.2LowRepair'!B:H,5,0),0))</f>
        <v>15.5814</v>
      </c>
      <c r="G258">
        <f>MAX(IFERROR(VLOOKUP(B258,'Results_ClaudeOpus4.5Repair'!B:H,6,0),0),IFERROR(VLOOKUP(B258,'Results_GPT5.2LowRepair'!B:H,6,0),0))</f>
        <v>1.9258999999999999</v>
      </c>
      <c r="H258">
        <f>MAX(IFERROR(VLOOKUP(B258,'Results_ClaudeOpus4.5Repair'!B:H,7,0),0),IFERROR(VLOOKUP(B258,'Results_GPT5.2LowRepair'!B:H,7,0),0))</f>
        <v>15.5793</v>
      </c>
      <c r="I258">
        <f>MAX(IFERROR(VLOOKUP(B258,'Results_ClaudeOpus4.5Repair'!B:I,8,0),0),IFERROR(VLOOKUP(B258,'Results_GPT5.2LowRepair'!B:I,8,0),0))</f>
        <v>1</v>
      </c>
      <c r="J258">
        <v>0</v>
      </c>
      <c r="K258">
        <v>0</v>
      </c>
      <c r="L258">
        <f t="shared" ref="L258:L321" si="37">COUNTIFS(C:C,C258,E:E,1)</f>
        <v>1</v>
      </c>
      <c r="M258">
        <f t="shared" ref="M258:M321" si="38">_xlfn.MINIFS(D:D,C:C,C258,E:E,1)</f>
        <v>1</v>
      </c>
      <c r="N258">
        <f t="shared" si="33"/>
        <v>0.66666666666666663</v>
      </c>
      <c r="O258">
        <f t="shared" si="34"/>
        <v>1</v>
      </c>
      <c r="P258">
        <f t="shared" si="31"/>
        <v>62</v>
      </c>
      <c r="Q258">
        <f>VLOOKUP(C258,Locs!A:C,3,0)</f>
        <v>28</v>
      </c>
      <c r="R258">
        <f>VLOOKUP(C258,Locs!A:F,6,0)</f>
        <v>2</v>
      </c>
      <c r="S258">
        <f t="shared" si="35"/>
        <v>0</v>
      </c>
      <c r="T258" t="str">
        <f t="shared" si="36"/>
        <v/>
      </c>
      <c r="U258" t="str">
        <f>IFERROR(VLOOKUP(B258,'Results_ClaudeOpus4.5Repair'!B:E,4,0),"")</f>
        <v/>
      </c>
      <c r="V258">
        <f>IFERROR(VLOOKUP(B258,'Results_GPT5.2LowRepair'!B:E,4,0),"")</f>
        <v>0</v>
      </c>
      <c r="W258" t="str">
        <f>IFERROR(VLOOKUP(LEFT(C258,LEN(C258)-4)&amp;"_"&amp;D258&amp;"_llm.dfy",'Results_ClaudeOpus4.5Repair'!O:P,2,0),"")</f>
        <v/>
      </c>
      <c r="X258">
        <f>IFERROR(VLOOKUP(LEFT(C258,LEN(C258)-4)&amp;"_"&amp;D258&amp;"_llm.dfy",'Results_GPT5.2LowRepair'!O:P,2,0),"")</f>
        <v>62</v>
      </c>
    </row>
    <row r="259" spans="1:24" x14ac:dyDescent="0.45">
      <c r="A259">
        <v>286</v>
      </c>
      <c r="B259" t="str">
        <f t="shared" si="32"/>
        <v>task_id_472.dfy-9</v>
      </c>
      <c r="C259" t="s">
        <v>45</v>
      </c>
      <c r="D259">
        <v>9</v>
      </c>
      <c r="E259">
        <f>MAX(IFERROR(VLOOKUP(B259,'Results_ClaudeOpus4.5Repair'!B:E,4,0),0),IFERROR(VLOOKUP(B259,'Results_GPT5.2LowRepair'!B:E,4,0),0))</f>
        <v>0</v>
      </c>
      <c r="F259">
        <f>MAX(IFERROR(VLOOKUP(B259,'Results_ClaudeOpus4.5Repair'!B:H,5,0),0),IFERROR(VLOOKUP(B259,'Results_GPT5.2LowRepair'!B:H,5,0),0))</f>
        <v>42.087200000000003</v>
      </c>
      <c r="G259">
        <f>MAX(IFERROR(VLOOKUP(B259,'Results_ClaudeOpus4.5Repair'!B:H,6,0),0),IFERROR(VLOOKUP(B259,'Results_GPT5.2LowRepair'!B:H,6,0),0))</f>
        <v>1.8966000000000001</v>
      </c>
      <c r="H259">
        <f>MAX(IFERROR(VLOOKUP(B259,'Results_ClaudeOpus4.5Repair'!B:H,7,0),0),IFERROR(VLOOKUP(B259,'Results_GPT5.2LowRepair'!B:H,7,0),0))</f>
        <v>42.078899999999997</v>
      </c>
      <c r="I259">
        <f>MAX(IFERROR(VLOOKUP(B259,'Results_ClaudeOpus4.5Repair'!B:I,8,0),0),IFERROR(VLOOKUP(B259,'Results_GPT5.2LowRepair'!B:I,8,0),0))</f>
        <v>1</v>
      </c>
      <c r="J259">
        <v>0</v>
      </c>
      <c r="K259">
        <v>0</v>
      </c>
      <c r="L259">
        <f t="shared" si="37"/>
        <v>1</v>
      </c>
      <c r="M259">
        <f t="shared" si="38"/>
        <v>1</v>
      </c>
      <c r="N259">
        <f t="shared" si="33"/>
        <v>0.66666666666666663</v>
      </c>
      <c r="O259">
        <f t="shared" si="34"/>
        <v>1</v>
      </c>
      <c r="P259">
        <f t="shared" ref="P259:P322" si="39">IF(T259="Claude",W259,X259)</f>
        <v>65</v>
      </c>
      <c r="Q259">
        <f>VLOOKUP(C259,Locs!A:C,3,0)</f>
        <v>28</v>
      </c>
      <c r="R259">
        <f>VLOOKUP(C259,Locs!A:F,6,0)</f>
        <v>2</v>
      </c>
      <c r="S259">
        <f t="shared" si="35"/>
        <v>0</v>
      </c>
      <c r="T259" t="str">
        <f t="shared" si="36"/>
        <v/>
      </c>
      <c r="U259" t="str">
        <f>IFERROR(VLOOKUP(B259,'Results_ClaudeOpus4.5Repair'!B:E,4,0),"")</f>
        <v/>
      </c>
      <c r="V259">
        <f>IFERROR(VLOOKUP(B259,'Results_GPT5.2LowRepair'!B:E,4,0),"")</f>
        <v>0</v>
      </c>
      <c r="W259" t="str">
        <f>IFERROR(VLOOKUP(LEFT(C259,LEN(C259)-4)&amp;"_"&amp;D259&amp;"_llm.dfy",'Results_ClaudeOpus4.5Repair'!O:P,2,0),"")</f>
        <v/>
      </c>
      <c r="X259">
        <f>IFERROR(VLOOKUP(LEFT(C259,LEN(C259)-4)&amp;"_"&amp;D259&amp;"_llm.dfy",'Results_GPT5.2LowRepair'!O:P,2,0),"")</f>
        <v>65</v>
      </c>
    </row>
    <row r="260" spans="1:24" x14ac:dyDescent="0.45">
      <c r="A260">
        <v>287</v>
      </c>
      <c r="B260" t="str">
        <f t="shared" si="32"/>
        <v>task_id_472.dfy-10</v>
      </c>
      <c r="C260" t="s">
        <v>45</v>
      </c>
      <c r="D260">
        <v>10</v>
      </c>
      <c r="E260">
        <f>MAX(IFERROR(VLOOKUP(B260,'Results_ClaudeOpus4.5Repair'!B:E,4,0),0),IFERROR(VLOOKUP(B260,'Results_GPT5.2LowRepair'!B:E,4,0),0))</f>
        <v>0</v>
      </c>
      <c r="F260">
        <f>MAX(IFERROR(VLOOKUP(B260,'Results_ClaudeOpus4.5Repair'!B:H,5,0),0),IFERROR(VLOOKUP(B260,'Results_GPT5.2LowRepair'!B:H,5,0),0))</f>
        <v>59.218299999999999</v>
      </c>
      <c r="G260">
        <f>MAX(IFERROR(VLOOKUP(B260,'Results_ClaudeOpus4.5Repair'!B:H,6,0),0),IFERROR(VLOOKUP(B260,'Results_GPT5.2LowRepair'!B:H,6,0),0))</f>
        <v>1.9530000000000001</v>
      </c>
      <c r="H260">
        <f>MAX(IFERROR(VLOOKUP(B260,'Results_ClaudeOpus4.5Repair'!B:H,7,0),0),IFERROR(VLOOKUP(B260,'Results_GPT5.2LowRepair'!B:H,7,0),0))</f>
        <v>59.216299999999997</v>
      </c>
      <c r="I260">
        <f>MAX(IFERROR(VLOOKUP(B260,'Results_ClaudeOpus4.5Repair'!B:I,8,0),0),IFERROR(VLOOKUP(B260,'Results_GPT5.2LowRepair'!B:I,8,0),0))</f>
        <v>0</v>
      </c>
      <c r="J260">
        <v>0</v>
      </c>
      <c r="K260">
        <v>0</v>
      </c>
      <c r="L260">
        <f t="shared" si="37"/>
        <v>1</v>
      </c>
      <c r="M260">
        <f t="shared" si="38"/>
        <v>1</v>
      </c>
      <c r="N260">
        <f t="shared" si="33"/>
        <v>0.66666666666666663</v>
      </c>
      <c r="O260">
        <f t="shared" si="34"/>
        <v>1</v>
      </c>
      <c r="P260">
        <f t="shared" si="39"/>
        <v>69</v>
      </c>
      <c r="Q260">
        <f>VLOOKUP(C260,Locs!A:C,3,0)</f>
        <v>28</v>
      </c>
      <c r="R260">
        <f>VLOOKUP(C260,Locs!A:F,6,0)</f>
        <v>2</v>
      </c>
      <c r="S260">
        <f t="shared" si="35"/>
        <v>0</v>
      </c>
      <c r="T260" t="str">
        <f t="shared" si="36"/>
        <v/>
      </c>
      <c r="U260" t="str">
        <f>IFERROR(VLOOKUP(B260,'Results_ClaudeOpus4.5Repair'!B:E,4,0),"")</f>
        <v/>
      </c>
      <c r="V260">
        <f>IFERROR(VLOOKUP(B260,'Results_GPT5.2LowRepair'!B:E,4,0),"")</f>
        <v>0</v>
      </c>
      <c r="W260" t="str">
        <f>IFERROR(VLOOKUP(LEFT(C260,LEN(C260)-4)&amp;"_"&amp;D260&amp;"_llm.dfy",'Results_ClaudeOpus4.5Repair'!O:P,2,0),"")</f>
        <v/>
      </c>
      <c r="X260">
        <f>IFERROR(VLOOKUP(LEFT(C260,LEN(C260)-4)&amp;"_"&amp;D260&amp;"_llm.dfy",'Results_GPT5.2LowRepair'!O:P,2,0),"")</f>
        <v>69</v>
      </c>
    </row>
    <row r="261" spans="1:24" x14ac:dyDescent="0.45">
      <c r="A261">
        <v>288</v>
      </c>
      <c r="B261" t="str">
        <f t="shared" si="32"/>
        <v>task_id_474.dfy-1</v>
      </c>
      <c r="C261" t="s">
        <v>46</v>
      </c>
      <c r="D261">
        <v>1</v>
      </c>
      <c r="E261">
        <f>MAX(IFERROR(VLOOKUP(B261,'Results_ClaudeOpus4.5Repair'!B:E,4,0),0),IFERROR(VLOOKUP(B261,'Results_GPT5.2LowRepair'!B:E,4,0),0))</f>
        <v>1</v>
      </c>
      <c r="F261">
        <f>MAX(IFERROR(VLOOKUP(B261,'Results_ClaudeOpus4.5Repair'!B:H,5,0),0),IFERROR(VLOOKUP(B261,'Results_GPT5.2LowRepair'!B:H,5,0),0))</f>
        <v>10.327199999999999</v>
      </c>
      <c r="G261">
        <f>MAX(IFERROR(VLOOKUP(B261,'Results_ClaudeOpus4.5Repair'!B:H,6,0),0),IFERROR(VLOOKUP(B261,'Results_GPT5.2LowRepair'!B:H,6,0),0))</f>
        <v>1.7232000000000001</v>
      </c>
      <c r="H261">
        <f>MAX(IFERROR(VLOOKUP(B261,'Results_ClaudeOpus4.5Repair'!B:H,7,0),0),IFERROR(VLOOKUP(B261,'Results_GPT5.2LowRepair'!B:H,7,0),0))</f>
        <v>10.301</v>
      </c>
      <c r="I261">
        <f>MAX(IFERROR(VLOOKUP(B261,'Results_ClaudeOpus4.5Repair'!B:I,8,0),0),IFERROR(VLOOKUP(B261,'Results_GPT5.2LowRepair'!B:I,8,0),0))</f>
        <v>1</v>
      </c>
      <c r="J261">
        <v>0</v>
      </c>
      <c r="K261">
        <v>0</v>
      </c>
      <c r="L261">
        <f t="shared" si="37"/>
        <v>2</v>
      </c>
      <c r="M261">
        <f t="shared" si="38"/>
        <v>1</v>
      </c>
      <c r="N261">
        <f t="shared" si="33"/>
        <v>1</v>
      </c>
      <c r="O261">
        <f t="shared" si="34"/>
        <v>1</v>
      </c>
      <c r="P261">
        <f t="shared" si="39"/>
        <v>27</v>
      </c>
      <c r="Q261">
        <f>VLOOKUP(C261,Locs!A:C,3,0)</f>
        <v>26</v>
      </c>
      <c r="R261">
        <f>VLOOKUP(C261,Locs!A:F,6,0)</f>
        <v>0</v>
      </c>
      <c r="S261">
        <f t="shared" si="35"/>
        <v>1</v>
      </c>
      <c r="T261" t="str">
        <f t="shared" si="36"/>
        <v>Claude</v>
      </c>
      <c r="U261">
        <f>IFERROR(VLOOKUP(B261,'Results_ClaudeOpus4.5Repair'!B:E,4,0),"")</f>
        <v>1</v>
      </c>
      <c r="V261">
        <f>IFERROR(VLOOKUP(B261,'Results_GPT5.2LowRepair'!B:E,4,0),"")</f>
        <v>0</v>
      </c>
      <c r="W261">
        <f>IFERROR(VLOOKUP(LEFT(C261,LEN(C261)-4)&amp;"_"&amp;D261&amp;"_llm.dfy",'Results_ClaudeOpus4.5Repair'!O:P,2,0),"")</f>
        <v>27</v>
      </c>
      <c r="X261">
        <f>IFERROR(VLOOKUP(LEFT(C261,LEN(C261)-4)&amp;"_"&amp;D261&amp;"_llm.dfy",'Results_GPT5.2LowRepair'!O:P,2,0),"")</f>
        <v>34</v>
      </c>
    </row>
    <row r="262" spans="1:24" x14ac:dyDescent="0.45">
      <c r="A262">
        <v>289</v>
      </c>
      <c r="B262" t="str">
        <f t="shared" si="32"/>
        <v>task_id_474.dfy-2</v>
      </c>
      <c r="C262" t="s">
        <v>46</v>
      </c>
      <c r="D262">
        <v>2</v>
      </c>
      <c r="E262">
        <f>MAX(IFERROR(VLOOKUP(B262,'Results_ClaudeOpus4.5Repair'!B:E,4,0),0),IFERROR(VLOOKUP(B262,'Results_GPT5.2LowRepair'!B:E,4,0),0))</f>
        <v>0</v>
      </c>
      <c r="F262">
        <f>MAX(IFERROR(VLOOKUP(B262,'Results_ClaudeOpus4.5Repair'!B:H,5,0),0),IFERROR(VLOOKUP(B262,'Results_GPT5.2LowRepair'!B:H,5,0),0))</f>
        <v>26.898399999999999</v>
      </c>
      <c r="G262">
        <f>MAX(IFERROR(VLOOKUP(B262,'Results_ClaudeOpus4.5Repair'!B:H,6,0),0),IFERROR(VLOOKUP(B262,'Results_GPT5.2LowRepair'!B:H,6,0),0))</f>
        <v>1.7013</v>
      </c>
      <c r="H262">
        <f>MAX(IFERROR(VLOOKUP(B262,'Results_ClaudeOpus4.5Repair'!B:H,7,0),0),IFERROR(VLOOKUP(B262,'Results_GPT5.2LowRepair'!B:H,7,0),0))</f>
        <v>26.8964</v>
      </c>
      <c r="I262">
        <f>MAX(IFERROR(VLOOKUP(B262,'Results_ClaudeOpus4.5Repair'!B:I,8,0),0),IFERROR(VLOOKUP(B262,'Results_GPT5.2LowRepair'!B:I,8,0),0))</f>
        <v>0</v>
      </c>
      <c r="J262">
        <v>0</v>
      </c>
      <c r="K262">
        <v>0</v>
      </c>
      <c r="L262">
        <f t="shared" si="37"/>
        <v>2</v>
      </c>
      <c r="M262">
        <f t="shared" si="38"/>
        <v>1</v>
      </c>
      <c r="N262">
        <f t="shared" si="33"/>
        <v>1</v>
      </c>
      <c r="O262">
        <f t="shared" si="34"/>
        <v>1</v>
      </c>
      <c r="P262">
        <f t="shared" si="39"/>
        <v>65</v>
      </c>
      <c r="Q262">
        <f>VLOOKUP(C262,Locs!A:C,3,0)</f>
        <v>26</v>
      </c>
      <c r="R262">
        <f>VLOOKUP(C262,Locs!A:F,6,0)</f>
        <v>0</v>
      </c>
      <c r="S262">
        <f t="shared" si="35"/>
        <v>0</v>
      </c>
      <c r="T262" t="str">
        <f t="shared" si="36"/>
        <v/>
      </c>
      <c r="U262" t="str">
        <f>IFERROR(VLOOKUP(B262,'Results_ClaudeOpus4.5Repair'!B:E,4,0),"")</f>
        <v/>
      </c>
      <c r="V262">
        <f>IFERROR(VLOOKUP(B262,'Results_GPT5.2LowRepair'!B:E,4,0),"")</f>
        <v>0</v>
      </c>
      <c r="W262" t="str">
        <f>IFERROR(VLOOKUP(LEFT(C262,LEN(C262)-4)&amp;"_"&amp;D262&amp;"_llm.dfy",'Results_ClaudeOpus4.5Repair'!O:P,2,0),"")</f>
        <v/>
      </c>
      <c r="X262">
        <f>IFERROR(VLOOKUP(LEFT(C262,LEN(C262)-4)&amp;"_"&amp;D262&amp;"_llm.dfy",'Results_GPT5.2LowRepair'!O:P,2,0),"")</f>
        <v>65</v>
      </c>
    </row>
    <row r="263" spans="1:24" x14ac:dyDescent="0.45">
      <c r="A263">
        <v>290</v>
      </c>
      <c r="B263" t="str">
        <f t="shared" si="32"/>
        <v>task_id_474.dfy-3</v>
      </c>
      <c r="C263" t="s">
        <v>46</v>
      </c>
      <c r="D263">
        <v>3</v>
      </c>
      <c r="E263">
        <f>MAX(IFERROR(VLOOKUP(B263,'Results_ClaudeOpus4.5Repair'!B:E,4,0),0),IFERROR(VLOOKUP(B263,'Results_GPT5.2LowRepair'!B:E,4,0),0))</f>
        <v>1</v>
      </c>
      <c r="F263">
        <f>MAX(IFERROR(VLOOKUP(B263,'Results_ClaudeOpus4.5Repair'!B:H,5,0),0),IFERROR(VLOOKUP(B263,'Results_GPT5.2LowRepair'!B:H,5,0),0))</f>
        <v>35.657899999999998</v>
      </c>
      <c r="G263">
        <f>MAX(IFERROR(VLOOKUP(B263,'Results_ClaudeOpus4.5Repair'!B:H,6,0),0),IFERROR(VLOOKUP(B263,'Results_GPT5.2LowRepair'!B:H,6,0),0))</f>
        <v>1.6962999999999999</v>
      </c>
      <c r="H263">
        <f>MAX(IFERROR(VLOOKUP(B263,'Results_ClaudeOpus4.5Repair'!B:H,7,0),0),IFERROR(VLOOKUP(B263,'Results_GPT5.2LowRepair'!B:H,7,0),0))</f>
        <v>35.650399999999998</v>
      </c>
      <c r="I263">
        <f>MAX(IFERROR(VLOOKUP(B263,'Results_ClaudeOpus4.5Repair'!B:I,8,0),0),IFERROR(VLOOKUP(B263,'Results_GPT5.2LowRepair'!B:I,8,0),0))</f>
        <v>1</v>
      </c>
      <c r="J263">
        <v>0</v>
      </c>
      <c r="K263">
        <v>0</v>
      </c>
      <c r="L263">
        <f t="shared" si="37"/>
        <v>2</v>
      </c>
      <c r="M263">
        <f t="shared" si="38"/>
        <v>1</v>
      </c>
      <c r="N263">
        <f t="shared" si="33"/>
        <v>1</v>
      </c>
      <c r="O263">
        <f t="shared" si="34"/>
        <v>1</v>
      </c>
      <c r="P263">
        <f t="shared" si="39"/>
        <v>70</v>
      </c>
      <c r="Q263">
        <f>VLOOKUP(C263,Locs!A:C,3,0)</f>
        <v>26</v>
      </c>
      <c r="R263">
        <f>VLOOKUP(C263,Locs!A:F,6,0)</f>
        <v>0</v>
      </c>
      <c r="S263">
        <f t="shared" si="35"/>
        <v>0</v>
      </c>
      <c r="T263" t="str">
        <f t="shared" si="36"/>
        <v/>
      </c>
      <c r="U263" t="str">
        <f>IFERROR(VLOOKUP(B263,'Results_ClaudeOpus4.5Repair'!B:E,4,0),"")</f>
        <v/>
      </c>
      <c r="V263">
        <f>IFERROR(VLOOKUP(B263,'Results_GPT5.2LowRepair'!B:E,4,0),"")</f>
        <v>1</v>
      </c>
      <c r="W263" t="str">
        <f>IFERROR(VLOOKUP(LEFT(C263,LEN(C263)-4)&amp;"_"&amp;D263&amp;"_llm.dfy",'Results_ClaudeOpus4.5Repair'!O:P,2,0),"")</f>
        <v/>
      </c>
      <c r="X263">
        <f>IFERROR(VLOOKUP(LEFT(C263,LEN(C263)-4)&amp;"_"&amp;D263&amp;"_llm.dfy",'Results_GPT5.2LowRepair'!O:P,2,0),"")</f>
        <v>70</v>
      </c>
    </row>
    <row r="264" spans="1:24" x14ac:dyDescent="0.45">
      <c r="A264">
        <v>291</v>
      </c>
      <c r="B264" t="str">
        <f t="shared" si="32"/>
        <v>task_id_476.dfy-1</v>
      </c>
      <c r="C264" t="s">
        <v>47</v>
      </c>
      <c r="D264">
        <v>1</v>
      </c>
      <c r="E264">
        <f>MAX(IFERROR(VLOOKUP(B264,'Results_ClaudeOpus4.5Repair'!B:E,4,0),0),IFERROR(VLOOKUP(B264,'Results_GPT5.2LowRepair'!B:E,4,0),0))</f>
        <v>0</v>
      </c>
      <c r="F264">
        <f>MAX(IFERROR(VLOOKUP(B264,'Results_ClaudeOpus4.5Repair'!B:H,5,0),0),IFERROR(VLOOKUP(B264,'Results_GPT5.2LowRepair'!B:H,5,0),0))</f>
        <v>17.523499999999999</v>
      </c>
      <c r="G264">
        <f>MAX(IFERROR(VLOOKUP(B264,'Results_ClaudeOpus4.5Repair'!B:H,6,0),0),IFERROR(VLOOKUP(B264,'Results_GPT5.2LowRepair'!B:H,6,0),0))</f>
        <v>1.7766</v>
      </c>
      <c r="H264">
        <f>MAX(IFERROR(VLOOKUP(B264,'Results_ClaudeOpus4.5Repair'!B:H,7,0),0),IFERROR(VLOOKUP(B264,'Results_GPT5.2LowRepair'!B:H,7,0),0))</f>
        <v>17.502400000000002</v>
      </c>
      <c r="I264">
        <f>MAX(IFERROR(VLOOKUP(B264,'Results_ClaudeOpus4.5Repair'!B:I,8,0),0),IFERROR(VLOOKUP(B264,'Results_GPT5.2LowRepair'!B:I,8,0),0))</f>
        <v>1</v>
      </c>
      <c r="J264">
        <v>0</v>
      </c>
      <c r="K264">
        <v>0</v>
      </c>
      <c r="L264">
        <f t="shared" si="37"/>
        <v>1</v>
      </c>
      <c r="M264">
        <f t="shared" si="38"/>
        <v>2</v>
      </c>
      <c r="N264">
        <f t="shared" si="33"/>
        <v>0.66666666666666663</v>
      </c>
      <c r="O264">
        <f t="shared" si="34"/>
        <v>1</v>
      </c>
      <c r="P264">
        <f t="shared" si="39"/>
        <v>76</v>
      </c>
      <c r="Q264">
        <f>VLOOKUP(C264,Locs!A:C,3,0)</f>
        <v>54</v>
      </c>
      <c r="R264">
        <f>VLOOKUP(C264,Locs!A:F,6,0)</f>
        <v>2</v>
      </c>
      <c r="S264">
        <f t="shared" si="35"/>
        <v>0</v>
      </c>
      <c r="T264" t="str">
        <f t="shared" si="36"/>
        <v/>
      </c>
      <c r="U264">
        <f>IFERROR(VLOOKUP(B264,'Results_ClaudeOpus4.5Repair'!B:E,4,0),"")</f>
        <v>0</v>
      </c>
      <c r="V264">
        <f>IFERROR(VLOOKUP(B264,'Results_GPT5.2LowRepair'!B:E,4,0),"")</f>
        <v>0</v>
      </c>
      <c r="W264">
        <f>IFERROR(VLOOKUP(LEFT(C264,LEN(C264)-4)&amp;"_"&amp;D264&amp;"_llm.dfy",'Results_ClaudeOpus4.5Repair'!O:P,2,0),"")</f>
        <v>53</v>
      </c>
      <c r="X264">
        <f>IFERROR(VLOOKUP(LEFT(C264,LEN(C264)-4)&amp;"_"&amp;D264&amp;"_llm.dfy",'Results_GPT5.2LowRepair'!O:P,2,0),"")</f>
        <v>76</v>
      </c>
    </row>
    <row r="265" spans="1:24" x14ac:dyDescent="0.45">
      <c r="A265">
        <v>292</v>
      </c>
      <c r="B265" t="str">
        <f t="shared" si="32"/>
        <v>task_id_476.dfy-2</v>
      </c>
      <c r="C265" t="s">
        <v>47</v>
      </c>
      <c r="D265">
        <v>2</v>
      </c>
      <c r="E265">
        <f>MAX(IFERROR(VLOOKUP(B265,'Results_ClaudeOpus4.5Repair'!B:E,4,0),0),IFERROR(VLOOKUP(B265,'Results_GPT5.2LowRepair'!B:E,4,0),0))</f>
        <v>1</v>
      </c>
      <c r="F265">
        <f>MAX(IFERROR(VLOOKUP(B265,'Results_ClaudeOpus4.5Repair'!B:H,5,0),0),IFERROR(VLOOKUP(B265,'Results_GPT5.2LowRepair'!B:H,5,0),0))</f>
        <v>30.465800000000002</v>
      </c>
      <c r="G265">
        <f>MAX(IFERROR(VLOOKUP(B265,'Results_ClaudeOpus4.5Repair'!B:H,6,0),0),IFERROR(VLOOKUP(B265,'Results_GPT5.2LowRepair'!B:H,6,0),0))</f>
        <v>2.0680999999999998</v>
      </c>
      <c r="H265">
        <f>MAX(IFERROR(VLOOKUP(B265,'Results_ClaudeOpus4.5Repair'!B:H,7,0),0),IFERROR(VLOOKUP(B265,'Results_GPT5.2LowRepair'!B:H,7,0),0))</f>
        <v>30.458200000000001</v>
      </c>
      <c r="I265">
        <f>MAX(IFERROR(VLOOKUP(B265,'Results_ClaudeOpus4.5Repair'!B:I,8,0),0),IFERROR(VLOOKUP(B265,'Results_GPT5.2LowRepair'!B:I,8,0),0))</f>
        <v>1</v>
      </c>
      <c r="J265">
        <v>0</v>
      </c>
      <c r="K265">
        <v>0</v>
      </c>
      <c r="L265">
        <f t="shared" si="37"/>
        <v>1</v>
      </c>
      <c r="M265">
        <f t="shared" si="38"/>
        <v>2</v>
      </c>
      <c r="N265">
        <f t="shared" si="33"/>
        <v>0.66666666666666663</v>
      </c>
      <c r="O265">
        <f t="shared" si="34"/>
        <v>1</v>
      </c>
      <c r="P265">
        <f t="shared" si="39"/>
        <v>59</v>
      </c>
      <c r="Q265">
        <f>VLOOKUP(C265,Locs!A:C,3,0)</f>
        <v>54</v>
      </c>
      <c r="R265">
        <f>VLOOKUP(C265,Locs!A:F,6,0)</f>
        <v>2</v>
      </c>
      <c r="S265">
        <f t="shared" si="35"/>
        <v>1</v>
      </c>
      <c r="T265" t="str">
        <f t="shared" si="36"/>
        <v>Claude</v>
      </c>
      <c r="U265">
        <f>IFERROR(VLOOKUP(B265,'Results_ClaudeOpus4.5Repair'!B:E,4,0),"")</f>
        <v>1</v>
      </c>
      <c r="V265">
        <f>IFERROR(VLOOKUP(B265,'Results_GPT5.2LowRepair'!B:E,4,0),"")</f>
        <v>1</v>
      </c>
      <c r="W265">
        <f>IFERROR(VLOOKUP(LEFT(C265,LEN(C265)-4)&amp;"_"&amp;D265&amp;"_llm.dfy",'Results_ClaudeOpus4.5Repair'!O:P,2,0),"")</f>
        <v>59</v>
      </c>
      <c r="X265">
        <f>IFERROR(VLOOKUP(LEFT(C265,LEN(C265)-4)&amp;"_"&amp;D265&amp;"_llm.dfy",'Results_GPT5.2LowRepair'!O:P,2,0),"")</f>
        <v>74</v>
      </c>
    </row>
    <row r="266" spans="1:24" x14ac:dyDescent="0.45">
      <c r="A266">
        <v>293</v>
      </c>
      <c r="B266" t="str">
        <f t="shared" si="32"/>
        <v>task_id_477.dfy-1</v>
      </c>
      <c r="C266" t="s">
        <v>48</v>
      </c>
      <c r="D266">
        <v>1</v>
      </c>
      <c r="E266">
        <f>MAX(IFERROR(VLOOKUP(B266,'Results_ClaudeOpus4.5Repair'!B:E,4,0),0),IFERROR(VLOOKUP(B266,'Results_GPT5.2LowRepair'!B:E,4,0),0))</f>
        <v>1</v>
      </c>
      <c r="F266">
        <f>MAX(IFERROR(VLOOKUP(B266,'Results_ClaudeOpus4.5Repair'!B:H,5,0),0),IFERROR(VLOOKUP(B266,'Results_GPT5.2LowRepair'!B:H,5,0),0))</f>
        <v>11.101000000000001</v>
      </c>
      <c r="G266">
        <f>MAX(IFERROR(VLOOKUP(B266,'Results_ClaudeOpus4.5Repair'!B:H,6,0),0),IFERROR(VLOOKUP(B266,'Results_GPT5.2LowRepair'!B:H,6,0),0))</f>
        <v>1.6834</v>
      </c>
      <c r="H266">
        <f>MAX(IFERROR(VLOOKUP(B266,'Results_ClaudeOpus4.5Repair'!B:H,7,0),0),IFERROR(VLOOKUP(B266,'Results_GPT5.2LowRepair'!B:H,7,0),0))</f>
        <v>11.073499999999999</v>
      </c>
      <c r="I266">
        <f>MAX(IFERROR(VLOOKUP(B266,'Results_ClaudeOpus4.5Repair'!B:I,8,0),0),IFERROR(VLOOKUP(B266,'Results_GPT5.2LowRepair'!B:I,8,0),0))</f>
        <v>1</v>
      </c>
      <c r="J266">
        <v>0</v>
      </c>
      <c r="K266">
        <v>0</v>
      </c>
      <c r="L266">
        <f t="shared" si="37"/>
        <v>1</v>
      </c>
      <c r="M266">
        <f t="shared" si="38"/>
        <v>1</v>
      </c>
      <c r="N266">
        <f t="shared" si="33"/>
        <v>0.66666666666666663</v>
      </c>
      <c r="O266">
        <f t="shared" si="34"/>
        <v>1</v>
      </c>
      <c r="P266">
        <f t="shared" si="39"/>
        <v>26</v>
      </c>
      <c r="Q266">
        <f>VLOOKUP(C266,Locs!A:C,3,0)</f>
        <v>27</v>
      </c>
      <c r="R266">
        <f>VLOOKUP(C266,Locs!A:F,6,0)</f>
        <v>0</v>
      </c>
      <c r="S266">
        <f t="shared" si="35"/>
        <v>1</v>
      </c>
      <c r="T266" t="str">
        <f t="shared" si="36"/>
        <v>Claude</v>
      </c>
      <c r="U266">
        <f>IFERROR(VLOOKUP(B266,'Results_ClaudeOpus4.5Repair'!B:E,4,0),"")</f>
        <v>1</v>
      </c>
      <c r="V266">
        <f>IFERROR(VLOOKUP(B266,'Results_GPT5.2LowRepair'!B:E,4,0),"")</f>
        <v>1</v>
      </c>
      <c r="W266">
        <f>IFERROR(VLOOKUP(LEFT(C266,LEN(C266)-4)&amp;"_"&amp;D266&amp;"_llm.dfy",'Results_ClaudeOpus4.5Repair'!O:P,2,0),"")</f>
        <v>26</v>
      </c>
      <c r="X266">
        <f>IFERROR(VLOOKUP(LEFT(C266,LEN(C266)-4)&amp;"_"&amp;D266&amp;"_llm.dfy",'Results_GPT5.2LowRepair'!O:P,2,0),"")</f>
        <v>27</v>
      </c>
    </row>
    <row r="267" spans="1:24" x14ac:dyDescent="0.45">
      <c r="A267">
        <v>294</v>
      </c>
      <c r="B267" t="str">
        <f t="shared" si="32"/>
        <v>task_id_555.dfy-1</v>
      </c>
      <c r="C267" t="s">
        <v>49</v>
      </c>
      <c r="D267">
        <v>1</v>
      </c>
      <c r="E267">
        <f>MAX(IFERROR(VLOOKUP(B267,'Results_ClaudeOpus4.5Repair'!B:E,4,0),0),IFERROR(VLOOKUP(B267,'Results_GPT5.2LowRepair'!B:E,4,0),0))</f>
        <v>1</v>
      </c>
      <c r="F267">
        <f>MAX(IFERROR(VLOOKUP(B267,'Results_ClaudeOpus4.5Repair'!B:H,5,0),0),IFERROR(VLOOKUP(B267,'Results_GPT5.2LowRepair'!B:H,5,0),0))</f>
        <v>16.012499999999999</v>
      </c>
      <c r="G267">
        <f>MAX(IFERROR(VLOOKUP(B267,'Results_ClaudeOpus4.5Repair'!B:H,6,0),0),IFERROR(VLOOKUP(B267,'Results_GPT5.2LowRepair'!B:H,6,0),0))</f>
        <v>1.8648</v>
      </c>
      <c r="H267">
        <f>MAX(IFERROR(VLOOKUP(B267,'Results_ClaudeOpus4.5Repair'!B:H,7,0),0),IFERROR(VLOOKUP(B267,'Results_GPT5.2LowRepair'!B:H,7,0),0))</f>
        <v>15.986000000000001</v>
      </c>
      <c r="I267">
        <f>MAX(IFERROR(VLOOKUP(B267,'Results_ClaudeOpus4.5Repair'!B:I,8,0),0),IFERROR(VLOOKUP(B267,'Results_GPT5.2LowRepair'!B:I,8,0),0))</f>
        <v>1</v>
      </c>
      <c r="J267">
        <v>0</v>
      </c>
      <c r="K267">
        <v>0</v>
      </c>
      <c r="L267">
        <f t="shared" si="37"/>
        <v>1</v>
      </c>
      <c r="M267">
        <f t="shared" si="38"/>
        <v>1</v>
      </c>
      <c r="N267">
        <f t="shared" si="33"/>
        <v>0.66666666666666663</v>
      </c>
      <c r="O267">
        <f t="shared" si="34"/>
        <v>1</v>
      </c>
      <c r="P267">
        <f t="shared" si="39"/>
        <v>51</v>
      </c>
      <c r="Q267">
        <f>VLOOKUP(C267,Locs!A:C,3,0)</f>
        <v>43</v>
      </c>
      <c r="R267">
        <f>VLOOKUP(C267,Locs!A:F,6,0)</f>
        <v>0</v>
      </c>
      <c r="S267">
        <f t="shared" si="35"/>
        <v>1</v>
      </c>
      <c r="T267" t="str">
        <f t="shared" si="36"/>
        <v>Claude</v>
      </c>
      <c r="U267">
        <f>IFERROR(VLOOKUP(B267,'Results_ClaudeOpus4.5Repair'!B:E,4,0),"")</f>
        <v>1</v>
      </c>
      <c r="V267">
        <f>IFERROR(VLOOKUP(B267,'Results_GPT5.2LowRepair'!B:E,4,0),"")</f>
        <v>1</v>
      </c>
      <c r="W267">
        <f>IFERROR(VLOOKUP(LEFT(C267,LEN(C267)-4)&amp;"_"&amp;D267&amp;"_llm.dfy",'Results_ClaudeOpus4.5Repair'!O:P,2,0),"")</f>
        <v>51</v>
      </c>
      <c r="X267">
        <f>IFERROR(VLOOKUP(LEFT(C267,LEN(C267)-4)&amp;"_"&amp;D267&amp;"_llm.dfy",'Results_GPT5.2LowRepair'!O:P,2,0),"")</f>
        <v>53</v>
      </c>
    </row>
    <row r="268" spans="1:24" x14ac:dyDescent="0.45">
      <c r="A268">
        <v>295</v>
      </c>
      <c r="B268" t="str">
        <f t="shared" si="32"/>
        <v>task_id_557.dfy-1</v>
      </c>
      <c r="C268" t="s">
        <v>50</v>
      </c>
      <c r="D268">
        <v>1</v>
      </c>
      <c r="E268">
        <f>MAX(IFERROR(VLOOKUP(B268,'Results_ClaudeOpus4.5Repair'!B:E,4,0),0),IFERROR(VLOOKUP(B268,'Results_GPT5.2LowRepair'!B:E,4,0),0))</f>
        <v>1</v>
      </c>
      <c r="F268">
        <f>MAX(IFERROR(VLOOKUP(B268,'Results_ClaudeOpus4.5Repair'!B:H,5,0),0),IFERROR(VLOOKUP(B268,'Results_GPT5.2LowRepair'!B:H,5,0),0))</f>
        <v>6.8503999999999996</v>
      </c>
      <c r="G268">
        <f>MAX(IFERROR(VLOOKUP(B268,'Results_ClaudeOpus4.5Repair'!B:H,6,0),0),IFERROR(VLOOKUP(B268,'Results_GPT5.2LowRepair'!B:H,6,0),0))</f>
        <v>1.6629</v>
      </c>
      <c r="H268">
        <f>MAX(IFERROR(VLOOKUP(B268,'Results_ClaudeOpus4.5Repair'!B:H,7,0),0),IFERROR(VLOOKUP(B268,'Results_GPT5.2LowRepair'!B:H,7,0),0))</f>
        <v>6.8475999999999999</v>
      </c>
      <c r="I268">
        <f>MAX(IFERROR(VLOOKUP(B268,'Results_ClaudeOpus4.5Repair'!B:I,8,0),0),IFERROR(VLOOKUP(B268,'Results_GPT5.2LowRepair'!B:I,8,0),0))</f>
        <v>1</v>
      </c>
      <c r="J268">
        <v>0</v>
      </c>
      <c r="K268">
        <v>0</v>
      </c>
      <c r="L268">
        <f t="shared" si="37"/>
        <v>1</v>
      </c>
      <c r="M268">
        <f t="shared" si="38"/>
        <v>1</v>
      </c>
      <c r="N268">
        <f t="shared" si="33"/>
        <v>0.66666666666666663</v>
      </c>
      <c r="O268">
        <f t="shared" si="34"/>
        <v>1</v>
      </c>
      <c r="P268">
        <f t="shared" si="39"/>
        <v>23</v>
      </c>
      <c r="Q268">
        <f>VLOOKUP(C268,Locs!A:C,3,0)</f>
        <v>24</v>
      </c>
      <c r="R268">
        <f>VLOOKUP(C268,Locs!A:F,6,0)</f>
        <v>0</v>
      </c>
      <c r="S268">
        <f t="shared" si="35"/>
        <v>1</v>
      </c>
      <c r="T268" t="str">
        <f t="shared" si="36"/>
        <v>Claude</v>
      </c>
      <c r="U268">
        <f>IFERROR(VLOOKUP(B268,'Results_ClaudeOpus4.5Repair'!B:E,4,0),"")</f>
        <v>1</v>
      </c>
      <c r="V268">
        <f>IFERROR(VLOOKUP(B268,'Results_GPT5.2LowRepair'!B:E,4,0),"")</f>
        <v>1</v>
      </c>
      <c r="W268">
        <f>IFERROR(VLOOKUP(LEFT(C268,LEN(C268)-4)&amp;"_"&amp;D268&amp;"_llm.dfy",'Results_ClaudeOpus4.5Repair'!O:P,2,0),"")</f>
        <v>23</v>
      </c>
      <c r="X268">
        <f>IFERROR(VLOOKUP(LEFT(C268,LEN(C268)-4)&amp;"_"&amp;D268&amp;"_llm.dfy",'Results_GPT5.2LowRepair'!O:P,2,0),"")</f>
        <v>24</v>
      </c>
    </row>
    <row r="269" spans="1:24" x14ac:dyDescent="0.45">
      <c r="A269">
        <v>296</v>
      </c>
      <c r="B269" t="str">
        <f t="shared" si="32"/>
        <v>task_id_566.dfy-1</v>
      </c>
      <c r="C269" t="s">
        <v>51</v>
      </c>
      <c r="D269">
        <v>1</v>
      </c>
      <c r="E269">
        <f>MAX(IFERROR(VLOOKUP(B269,'Results_ClaudeOpus4.5Repair'!B:E,4,0),0),IFERROR(VLOOKUP(B269,'Results_GPT5.2LowRepair'!B:E,4,0),0))</f>
        <v>1</v>
      </c>
      <c r="F269">
        <f>MAX(IFERROR(VLOOKUP(B269,'Results_ClaudeOpus4.5Repair'!B:H,5,0),0),IFERROR(VLOOKUP(B269,'Results_GPT5.2LowRepair'!B:H,5,0),0))</f>
        <v>6.5307000000000004</v>
      </c>
      <c r="G269">
        <f>MAX(IFERROR(VLOOKUP(B269,'Results_ClaudeOpus4.5Repair'!B:H,6,0),0),IFERROR(VLOOKUP(B269,'Results_GPT5.2LowRepair'!B:H,6,0),0))</f>
        <v>0.84179999999999999</v>
      </c>
      <c r="H269">
        <f>MAX(IFERROR(VLOOKUP(B269,'Results_ClaudeOpus4.5Repair'!B:H,7,0),0),IFERROR(VLOOKUP(B269,'Results_GPT5.2LowRepair'!B:H,7,0),0))</f>
        <v>6.4988999999999999</v>
      </c>
      <c r="I269">
        <f>MAX(IFERROR(VLOOKUP(B269,'Results_ClaudeOpus4.5Repair'!B:I,8,0),0),IFERROR(VLOOKUP(B269,'Results_GPT5.2LowRepair'!B:I,8,0),0))</f>
        <v>1</v>
      </c>
      <c r="J269">
        <v>1</v>
      </c>
      <c r="K269">
        <v>1</v>
      </c>
      <c r="L269">
        <f t="shared" si="37"/>
        <v>1</v>
      </c>
      <c r="M269">
        <f t="shared" si="38"/>
        <v>1</v>
      </c>
      <c r="N269">
        <f t="shared" si="33"/>
        <v>0.66666666666666663</v>
      </c>
      <c r="O269">
        <f t="shared" si="34"/>
        <v>1</v>
      </c>
      <c r="P269">
        <f t="shared" si="39"/>
        <v>29</v>
      </c>
      <c r="Q269">
        <f>VLOOKUP(C269,Locs!A:C,3,0)</f>
        <v>28</v>
      </c>
      <c r="R269">
        <f>VLOOKUP(C269,Locs!A:F,6,0)</f>
        <v>0</v>
      </c>
      <c r="S269">
        <f t="shared" si="35"/>
        <v>1</v>
      </c>
      <c r="T269" t="str">
        <f t="shared" si="36"/>
        <v>Claude</v>
      </c>
      <c r="U269">
        <f>IFERROR(VLOOKUP(B269,'Results_ClaudeOpus4.5Repair'!B:E,4,0),"")</f>
        <v>1</v>
      </c>
      <c r="V269">
        <f>IFERROR(VLOOKUP(B269,'Results_GPT5.2LowRepair'!B:E,4,0),"")</f>
        <v>1</v>
      </c>
      <c r="W269">
        <f>IFERROR(VLOOKUP(LEFT(C269,LEN(C269)-4)&amp;"_"&amp;D269&amp;"_llm.dfy",'Results_ClaudeOpus4.5Repair'!O:P,2,0),"")</f>
        <v>29</v>
      </c>
      <c r="X269">
        <f>IFERROR(VLOOKUP(LEFT(C269,LEN(C269)-4)&amp;"_"&amp;D269&amp;"_llm.dfy",'Results_GPT5.2LowRepair'!O:P,2,0),"")</f>
        <v>29</v>
      </c>
    </row>
    <row r="270" spans="1:24" x14ac:dyDescent="0.45">
      <c r="A270">
        <v>297</v>
      </c>
      <c r="B270" t="str">
        <f t="shared" si="32"/>
        <v>task_id_567.dfy-1</v>
      </c>
      <c r="C270" t="s">
        <v>52</v>
      </c>
      <c r="D270">
        <v>1</v>
      </c>
      <c r="E270">
        <f>MAX(IFERROR(VLOOKUP(B270,'Results_ClaudeOpus4.5Repair'!B:E,4,0),0),IFERROR(VLOOKUP(B270,'Results_GPT5.2LowRepair'!B:E,4,0),0))</f>
        <v>0</v>
      </c>
      <c r="F270">
        <f>MAX(IFERROR(VLOOKUP(B270,'Results_ClaudeOpus4.5Repair'!B:H,5,0),0),IFERROR(VLOOKUP(B270,'Results_GPT5.2LowRepair'!B:H,5,0),0))</f>
        <v>15.5967</v>
      </c>
      <c r="G270">
        <f>MAX(IFERROR(VLOOKUP(B270,'Results_ClaudeOpus4.5Repair'!B:H,6,0),0),IFERROR(VLOOKUP(B270,'Results_GPT5.2LowRepair'!B:H,6,0),0))</f>
        <v>0.97640000000000005</v>
      </c>
      <c r="H270">
        <f>MAX(IFERROR(VLOOKUP(B270,'Results_ClaudeOpus4.5Repair'!B:H,7,0),0),IFERROR(VLOOKUP(B270,'Results_GPT5.2LowRepair'!B:H,7,0),0))</f>
        <v>15.579000000000001</v>
      </c>
      <c r="I270">
        <f>MAX(IFERROR(VLOOKUP(B270,'Results_ClaudeOpus4.5Repair'!B:I,8,0),0),IFERROR(VLOOKUP(B270,'Results_GPT5.2LowRepair'!B:I,8,0),0))</f>
        <v>1</v>
      </c>
      <c r="J270">
        <v>1</v>
      </c>
      <c r="K270">
        <v>1</v>
      </c>
      <c r="L270">
        <f t="shared" si="37"/>
        <v>2</v>
      </c>
      <c r="M270">
        <f t="shared" si="38"/>
        <v>2</v>
      </c>
      <c r="N270">
        <f t="shared" si="33"/>
        <v>1</v>
      </c>
      <c r="O270">
        <f t="shared" si="34"/>
        <v>1</v>
      </c>
      <c r="P270">
        <f t="shared" si="39"/>
        <v>32</v>
      </c>
      <c r="Q270">
        <f>VLOOKUP(C270,Locs!A:C,3,0)</f>
        <v>23</v>
      </c>
      <c r="R270">
        <f>VLOOKUP(C270,Locs!A:F,6,0)</f>
        <v>1</v>
      </c>
      <c r="S270">
        <f t="shared" si="35"/>
        <v>0</v>
      </c>
      <c r="T270" t="str">
        <f t="shared" si="36"/>
        <v/>
      </c>
      <c r="U270">
        <f>IFERROR(VLOOKUP(B270,'Results_ClaudeOpus4.5Repair'!B:E,4,0),"")</f>
        <v>0</v>
      </c>
      <c r="V270">
        <f>IFERROR(VLOOKUP(B270,'Results_GPT5.2LowRepair'!B:E,4,0),"")</f>
        <v>0</v>
      </c>
      <c r="W270">
        <f>IFERROR(VLOOKUP(LEFT(C270,LEN(C270)-4)&amp;"_"&amp;D270&amp;"_llm.dfy",'Results_ClaudeOpus4.5Repair'!O:P,2,0),"")</f>
        <v>22</v>
      </c>
      <c r="X270">
        <f>IFERROR(VLOOKUP(LEFT(C270,LEN(C270)-4)&amp;"_"&amp;D270&amp;"_llm.dfy",'Results_GPT5.2LowRepair'!O:P,2,0),"")</f>
        <v>32</v>
      </c>
    </row>
    <row r="271" spans="1:24" x14ac:dyDescent="0.45">
      <c r="A271">
        <v>298</v>
      </c>
      <c r="B271" t="str">
        <f t="shared" si="32"/>
        <v>task_id_567.dfy-2</v>
      </c>
      <c r="C271" t="s">
        <v>52</v>
      </c>
      <c r="D271">
        <v>2</v>
      </c>
      <c r="E271">
        <f>MAX(IFERROR(VLOOKUP(B271,'Results_ClaudeOpus4.5Repair'!B:E,4,0),0),IFERROR(VLOOKUP(B271,'Results_GPT5.2LowRepair'!B:E,4,0),0))</f>
        <v>1</v>
      </c>
      <c r="F271">
        <f>MAX(IFERROR(VLOOKUP(B271,'Results_ClaudeOpus4.5Repair'!B:H,5,0),0),IFERROR(VLOOKUP(B271,'Results_GPT5.2LowRepair'!B:H,5,0),0))</f>
        <v>16.4664</v>
      </c>
      <c r="G271">
        <f>MAX(IFERROR(VLOOKUP(B271,'Results_ClaudeOpus4.5Repair'!B:H,6,0),0),IFERROR(VLOOKUP(B271,'Results_GPT5.2LowRepair'!B:H,6,0),0))</f>
        <v>1.6711</v>
      </c>
      <c r="H271">
        <f>MAX(IFERROR(VLOOKUP(B271,'Results_ClaudeOpus4.5Repair'!B:H,7,0),0),IFERROR(VLOOKUP(B271,'Results_GPT5.2LowRepair'!B:H,7,0),0))</f>
        <v>16.459299999999999</v>
      </c>
      <c r="I271">
        <f>MAX(IFERROR(VLOOKUP(B271,'Results_ClaudeOpus4.5Repair'!B:I,8,0),0),IFERROR(VLOOKUP(B271,'Results_GPT5.2LowRepair'!B:I,8,0),0))</f>
        <v>1</v>
      </c>
      <c r="J271">
        <v>1</v>
      </c>
      <c r="K271">
        <v>1</v>
      </c>
      <c r="L271">
        <f t="shared" si="37"/>
        <v>2</v>
      </c>
      <c r="M271">
        <f t="shared" si="38"/>
        <v>2</v>
      </c>
      <c r="N271">
        <f t="shared" si="33"/>
        <v>1</v>
      </c>
      <c r="O271">
        <f t="shared" si="34"/>
        <v>1</v>
      </c>
      <c r="P271">
        <f t="shared" si="39"/>
        <v>46</v>
      </c>
      <c r="Q271">
        <f>VLOOKUP(C271,Locs!A:C,3,0)</f>
        <v>23</v>
      </c>
      <c r="R271">
        <f>VLOOKUP(C271,Locs!A:F,6,0)</f>
        <v>1</v>
      </c>
      <c r="S271">
        <f t="shared" si="35"/>
        <v>1</v>
      </c>
      <c r="T271" t="str">
        <f t="shared" si="36"/>
        <v>GPT</v>
      </c>
      <c r="U271">
        <f>IFERROR(VLOOKUP(B271,'Results_ClaudeOpus4.5Repair'!B:E,4,0),"")</f>
        <v>0</v>
      </c>
      <c r="V271">
        <f>IFERROR(VLOOKUP(B271,'Results_GPT5.2LowRepair'!B:E,4,0),"")</f>
        <v>1</v>
      </c>
      <c r="W271">
        <f>IFERROR(VLOOKUP(LEFT(C271,LEN(C271)-4)&amp;"_"&amp;D271&amp;"_llm.dfy",'Results_ClaudeOpus4.5Repair'!O:P,2,0),"")</f>
        <v>26</v>
      </c>
      <c r="X271">
        <f>IFERROR(VLOOKUP(LEFT(C271,LEN(C271)-4)&amp;"_"&amp;D271&amp;"_llm.dfy",'Results_GPT5.2LowRepair'!O:P,2,0),"")</f>
        <v>46</v>
      </c>
    </row>
    <row r="272" spans="1:24" x14ac:dyDescent="0.45">
      <c r="A272">
        <v>299</v>
      </c>
      <c r="B272" t="str">
        <f t="shared" si="32"/>
        <v>task_id_567.dfy-3</v>
      </c>
      <c r="C272" t="s">
        <v>52</v>
      </c>
      <c r="D272">
        <v>3</v>
      </c>
      <c r="E272">
        <f>MAX(IFERROR(VLOOKUP(B272,'Results_ClaudeOpus4.5Repair'!B:E,4,0),0),IFERROR(VLOOKUP(B272,'Results_GPT5.2LowRepair'!B:E,4,0),0))</f>
        <v>0</v>
      </c>
      <c r="F272">
        <f>MAX(IFERROR(VLOOKUP(B272,'Results_ClaudeOpus4.5Repair'!B:H,5,0),0),IFERROR(VLOOKUP(B272,'Results_GPT5.2LowRepair'!B:H,5,0),0))</f>
        <v>10.141</v>
      </c>
      <c r="G272">
        <f>MAX(IFERROR(VLOOKUP(B272,'Results_ClaudeOpus4.5Repair'!B:H,6,0),0),IFERROR(VLOOKUP(B272,'Results_GPT5.2LowRepair'!B:H,6,0),0))</f>
        <v>0.89890000000000003</v>
      </c>
      <c r="H272">
        <f>MAX(IFERROR(VLOOKUP(B272,'Results_ClaudeOpus4.5Repair'!B:H,7,0),0),IFERROR(VLOOKUP(B272,'Results_GPT5.2LowRepair'!B:H,7,0),0))</f>
        <v>10.1396</v>
      </c>
      <c r="I272">
        <f>MAX(IFERROR(VLOOKUP(B272,'Results_ClaudeOpus4.5Repair'!B:I,8,0),0),IFERROR(VLOOKUP(B272,'Results_GPT5.2LowRepair'!B:I,8,0),0))</f>
        <v>1</v>
      </c>
      <c r="J272">
        <v>0</v>
      </c>
      <c r="K272">
        <v>0</v>
      </c>
      <c r="L272">
        <f t="shared" si="37"/>
        <v>2</v>
      </c>
      <c r="M272">
        <f t="shared" si="38"/>
        <v>2</v>
      </c>
      <c r="N272">
        <f t="shared" si="33"/>
        <v>1</v>
      </c>
      <c r="O272">
        <f t="shared" si="34"/>
        <v>1</v>
      </c>
      <c r="P272" t="str">
        <f t="shared" si="39"/>
        <v/>
      </c>
      <c r="Q272">
        <f>VLOOKUP(C272,Locs!A:C,3,0)</f>
        <v>23</v>
      </c>
      <c r="R272">
        <f>VLOOKUP(C272,Locs!A:F,6,0)</f>
        <v>1</v>
      </c>
      <c r="S272">
        <f t="shared" si="35"/>
        <v>0</v>
      </c>
      <c r="T272" t="str">
        <f t="shared" si="36"/>
        <v/>
      </c>
      <c r="U272">
        <f>IFERROR(VLOOKUP(B272,'Results_ClaudeOpus4.5Repair'!B:E,4,0),"")</f>
        <v>0</v>
      </c>
      <c r="V272" t="str">
        <f>IFERROR(VLOOKUP(B272,'Results_GPT5.2LowRepair'!B:E,4,0),"")</f>
        <v/>
      </c>
      <c r="W272">
        <f>IFERROR(VLOOKUP(LEFT(C272,LEN(C272)-4)&amp;"_"&amp;D272&amp;"_llm.dfy",'Results_ClaudeOpus4.5Repair'!O:P,2,0),"")</f>
        <v>28</v>
      </c>
      <c r="X272" t="str">
        <f>IFERROR(VLOOKUP(LEFT(C272,LEN(C272)-4)&amp;"_"&amp;D272&amp;"_llm.dfy",'Results_GPT5.2LowRepair'!O:P,2,0),"")</f>
        <v/>
      </c>
    </row>
    <row r="273" spans="1:24" x14ac:dyDescent="0.45">
      <c r="A273">
        <v>300</v>
      </c>
      <c r="B273" t="str">
        <f t="shared" si="32"/>
        <v>task_id_567.dfy-4</v>
      </c>
      <c r="C273" t="s">
        <v>52</v>
      </c>
      <c r="D273">
        <v>4</v>
      </c>
      <c r="E273">
        <f>MAX(IFERROR(VLOOKUP(B273,'Results_ClaudeOpus4.5Repair'!B:E,4,0),0),IFERROR(VLOOKUP(B273,'Results_GPT5.2LowRepair'!B:E,4,0),0))</f>
        <v>0</v>
      </c>
      <c r="F273">
        <f>MAX(IFERROR(VLOOKUP(B273,'Results_ClaudeOpus4.5Repair'!B:H,5,0),0),IFERROR(VLOOKUP(B273,'Results_GPT5.2LowRepair'!B:H,5,0),0))</f>
        <v>14.1944</v>
      </c>
      <c r="G273">
        <f>MAX(IFERROR(VLOOKUP(B273,'Results_ClaudeOpus4.5Repair'!B:H,6,0),0),IFERROR(VLOOKUP(B273,'Results_GPT5.2LowRepair'!B:H,6,0),0))</f>
        <v>0.8629</v>
      </c>
      <c r="H273">
        <f>MAX(IFERROR(VLOOKUP(B273,'Results_ClaudeOpus4.5Repair'!B:H,7,0),0),IFERROR(VLOOKUP(B273,'Results_GPT5.2LowRepair'!B:H,7,0),0))</f>
        <v>14.1922</v>
      </c>
      <c r="I273">
        <f>MAX(IFERROR(VLOOKUP(B273,'Results_ClaudeOpus4.5Repair'!B:I,8,0),0),IFERROR(VLOOKUP(B273,'Results_GPT5.2LowRepair'!B:I,8,0),0))</f>
        <v>1</v>
      </c>
      <c r="J273">
        <v>0</v>
      </c>
      <c r="K273">
        <v>0</v>
      </c>
      <c r="L273">
        <f t="shared" si="37"/>
        <v>2</v>
      </c>
      <c r="M273">
        <f t="shared" si="38"/>
        <v>2</v>
      </c>
      <c r="N273">
        <f t="shared" si="33"/>
        <v>1</v>
      </c>
      <c r="O273">
        <f t="shared" si="34"/>
        <v>1</v>
      </c>
      <c r="P273" t="str">
        <f t="shared" si="39"/>
        <v/>
      </c>
      <c r="Q273">
        <f>VLOOKUP(C273,Locs!A:C,3,0)</f>
        <v>23</v>
      </c>
      <c r="R273">
        <f>VLOOKUP(C273,Locs!A:F,6,0)</f>
        <v>1</v>
      </c>
      <c r="S273">
        <f t="shared" si="35"/>
        <v>0</v>
      </c>
      <c r="T273" t="str">
        <f t="shared" si="36"/>
        <v/>
      </c>
      <c r="U273">
        <f>IFERROR(VLOOKUP(B273,'Results_ClaudeOpus4.5Repair'!B:E,4,0),"")</f>
        <v>0</v>
      </c>
      <c r="V273" t="str">
        <f>IFERROR(VLOOKUP(B273,'Results_GPT5.2LowRepair'!B:E,4,0),"")</f>
        <v/>
      </c>
      <c r="W273">
        <f>IFERROR(VLOOKUP(LEFT(C273,LEN(C273)-4)&amp;"_"&amp;D273&amp;"_llm.dfy",'Results_ClaudeOpus4.5Repair'!O:P,2,0),"")</f>
        <v>31</v>
      </c>
      <c r="X273" t="str">
        <f>IFERROR(VLOOKUP(LEFT(C273,LEN(C273)-4)&amp;"_"&amp;D273&amp;"_llm.dfy",'Results_GPT5.2LowRepair'!O:P,2,0),"")</f>
        <v/>
      </c>
    </row>
    <row r="274" spans="1:24" x14ac:dyDescent="0.45">
      <c r="A274">
        <v>301</v>
      </c>
      <c r="B274" t="str">
        <f t="shared" si="32"/>
        <v>task_id_567.dfy-5</v>
      </c>
      <c r="C274" t="s">
        <v>52</v>
      </c>
      <c r="D274">
        <v>5</v>
      </c>
      <c r="E274">
        <f>MAX(IFERROR(VLOOKUP(B274,'Results_ClaudeOpus4.5Repair'!B:E,4,0),0),IFERROR(VLOOKUP(B274,'Results_GPT5.2LowRepair'!B:E,4,0),0))</f>
        <v>0</v>
      </c>
      <c r="F274">
        <f>MAX(IFERROR(VLOOKUP(B274,'Results_ClaudeOpus4.5Repair'!B:H,5,0),0),IFERROR(VLOOKUP(B274,'Results_GPT5.2LowRepair'!B:H,5,0),0))</f>
        <v>10.9885</v>
      </c>
      <c r="G274">
        <f>MAX(IFERROR(VLOOKUP(B274,'Results_ClaudeOpus4.5Repair'!B:H,6,0),0),IFERROR(VLOOKUP(B274,'Results_GPT5.2LowRepair'!B:H,6,0),0))</f>
        <v>1.7263999999999999</v>
      </c>
      <c r="H274">
        <f>MAX(IFERROR(VLOOKUP(B274,'Results_ClaudeOpus4.5Repair'!B:H,7,0),0),IFERROR(VLOOKUP(B274,'Results_GPT5.2LowRepair'!B:H,7,0),0))</f>
        <v>10.980700000000001</v>
      </c>
      <c r="I274">
        <f>MAX(IFERROR(VLOOKUP(B274,'Results_ClaudeOpus4.5Repair'!B:I,8,0),0),IFERROR(VLOOKUP(B274,'Results_GPT5.2LowRepair'!B:I,8,0),0))</f>
        <v>1</v>
      </c>
      <c r="J274">
        <v>0</v>
      </c>
      <c r="K274">
        <v>0</v>
      </c>
      <c r="L274">
        <f t="shared" si="37"/>
        <v>2</v>
      </c>
      <c r="M274">
        <f t="shared" si="38"/>
        <v>2</v>
      </c>
      <c r="N274">
        <f t="shared" si="33"/>
        <v>1</v>
      </c>
      <c r="O274">
        <f t="shared" si="34"/>
        <v>1</v>
      </c>
      <c r="P274" t="str">
        <f t="shared" si="39"/>
        <v/>
      </c>
      <c r="Q274">
        <f>VLOOKUP(C274,Locs!A:C,3,0)</f>
        <v>23</v>
      </c>
      <c r="R274">
        <f>VLOOKUP(C274,Locs!A:F,6,0)</f>
        <v>1</v>
      </c>
      <c r="S274">
        <f t="shared" si="35"/>
        <v>0</v>
      </c>
      <c r="T274" t="str">
        <f t="shared" si="36"/>
        <v/>
      </c>
      <c r="U274">
        <f>IFERROR(VLOOKUP(B274,'Results_ClaudeOpus4.5Repair'!B:E,4,0),"")</f>
        <v>0</v>
      </c>
      <c r="V274" t="str">
        <f>IFERROR(VLOOKUP(B274,'Results_GPT5.2LowRepair'!B:E,4,0),"")</f>
        <v/>
      </c>
      <c r="W274">
        <f>IFERROR(VLOOKUP(LEFT(C274,LEN(C274)-4)&amp;"_"&amp;D274&amp;"_llm.dfy",'Results_ClaudeOpus4.5Repair'!O:P,2,0),"")</f>
        <v>33</v>
      </c>
      <c r="X274" t="str">
        <f>IFERROR(VLOOKUP(LEFT(C274,LEN(C274)-4)&amp;"_"&amp;D274&amp;"_llm.dfy",'Results_GPT5.2LowRepair'!O:P,2,0),"")</f>
        <v/>
      </c>
    </row>
    <row r="275" spans="1:24" x14ac:dyDescent="0.45">
      <c r="A275">
        <v>302</v>
      </c>
      <c r="B275" t="str">
        <f t="shared" si="32"/>
        <v>task_id_567.dfy-6</v>
      </c>
      <c r="C275" t="s">
        <v>52</v>
      </c>
      <c r="D275">
        <v>6</v>
      </c>
      <c r="E275">
        <f>MAX(IFERROR(VLOOKUP(B275,'Results_ClaudeOpus4.5Repair'!B:E,4,0),0),IFERROR(VLOOKUP(B275,'Results_GPT5.2LowRepair'!B:E,4,0),0))</f>
        <v>0</v>
      </c>
      <c r="F275">
        <f>MAX(IFERROR(VLOOKUP(B275,'Results_ClaudeOpus4.5Repair'!B:H,5,0),0),IFERROR(VLOOKUP(B275,'Results_GPT5.2LowRepair'!B:H,5,0),0))</f>
        <v>10.2674</v>
      </c>
      <c r="G275">
        <f>MAX(IFERROR(VLOOKUP(B275,'Results_ClaudeOpus4.5Repair'!B:H,6,0),0),IFERROR(VLOOKUP(B275,'Results_GPT5.2LowRepair'!B:H,6,0),0))</f>
        <v>1.7771999999999999</v>
      </c>
      <c r="H275">
        <f>MAX(IFERROR(VLOOKUP(B275,'Results_ClaudeOpus4.5Repair'!B:H,7,0),0),IFERROR(VLOOKUP(B275,'Results_GPT5.2LowRepair'!B:H,7,0),0))</f>
        <v>10.2651</v>
      </c>
      <c r="I275">
        <f>MAX(IFERROR(VLOOKUP(B275,'Results_ClaudeOpus4.5Repair'!B:I,8,0),0),IFERROR(VLOOKUP(B275,'Results_GPT5.2LowRepair'!B:I,8,0),0))</f>
        <v>1</v>
      </c>
      <c r="J275">
        <v>0</v>
      </c>
      <c r="K275">
        <v>0</v>
      </c>
      <c r="L275">
        <f t="shared" si="37"/>
        <v>2</v>
      </c>
      <c r="M275">
        <f t="shared" si="38"/>
        <v>2</v>
      </c>
      <c r="N275">
        <f t="shared" si="33"/>
        <v>1</v>
      </c>
      <c r="O275">
        <f t="shared" si="34"/>
        <v>1</v>
      </c>
      <c r="P275" t="str">
        <f t="shared" si="39"/>
        <v/>
      </c>
      <c r="Q275">
        <f>VLOOKUP(C275,Locs!A:C,3,0)</f>
        <v>23</v>
      </c>
      <c r="R275">
        <f>VLOOKUP(C275,Locs!A:F,6,0)</f>
        <v>1</v>
      </c>
      <c r="S275">
        <f t="shared" si="35"/>
        <v>0</v>
      </c>
      <c r="T275" t="str">
        <f t="shared" si="36"/>
        <v/>
      </c>
      <c r="U275">
        <f>IFERROR(VLOOKUP(B275,'Results_ClaudeOpus4.5Repair'!B:E,4,0),"")</f>
        <v>0</v>
      </c>
      <c r="V275" t="str">
        <f>IFERROR(VLOOKUP(B275,'Results_GPT5.2LowRepair'!B:E,4,0),"")</f>
        <v/>
      </c>
      <c r="W275">
        <f>IFERROR(VLOOKUP(LEFT(C275,LEN(C275)-4)&amp;"_"&amp;D275&amp;"_llm.dfy",'Results_ClaudeOpus4.5Repair'!O:P,2,0),"")</f>
        <v>35</v>
      </c>
      <c r="X275" t="str">
        <f>IFERROR(VLOOKUP(LEFT(C275,LEN(C275)-4)&amp;"_"&amp;D275&amp;"_llm.dfy",'Results_GPT5.2LowRepair'!O:P,2,0),"")</f>
        <v/>
      </c>
    </row>
    <row r="276" spans="1:24" x14ac:dyDescent="0.45">
      <c r="A276">
        <v>303</v>
      </c>
      <c r="B276" t="str">
        <f t="shared" si="32"/>
        <v>task_id_567.dfy-7</v>
      </c>
      <c r="C276" t="s">
        <v>52</v>
      </c>
      <c r="D276">
        <v>7</v>
      </c>
      <c r="E276">
        <f>MAX(IFERROR(VLOOKUP(B276,'Results_ClaudeOpus4.5Repair'!B:E,4,0),0),IFERROR(VLOOKUP(B276,'Results_GPT5.2LowRepair'!B:E,4,0),0))</f>
        <v>0</v>
      </c>
      <c r="F276">
        <f>MAX(IFERROR(VLOOKUP(B276,'Results_ClaudeOpus4.5Repair'!B:H,5,0),0),IFERROR(VLOOKUP(B276,'Results_GPT5.2LowRepair'!B:H,5,0),0))</f>
        <v>11.174899999999999</v>
      </c>
      <c r="G276">
        <f>MAX(IFERROR(VLOOKUP(B276,'Results_ClaudeOpus4.5Repair'!B:H,6,0),0),IFERROR(VLOOKUP(B276,'Results_GPT5.2LowRepair'!B:H,6,0),0))</f>
        <v>1.7496</v>
      </c>
      <c r="H276">
        <f>MAX(IFERROR(VLOOKUP(B276,'Results_ClaudeOpus4.5Repair'!B:H,7,0),0),IFERROR(VLOOKUP(B276,'Results_GPT5.2LowRepair'!B:H,7,0),0))</f>
        <v>11.166600000000001</v>
      </c>
      <c r="I276">
        <f>MAX(IFERROR(VLOOKUP(B276,'Results_ClaudeOpus4.5Repair'!B:I,8,0),0),IFERROR(VLOOKUP(B276,'Results_GPT5.2LowRepair'!B:I,8,0),0))</f>
        <v>1</v>
      </c>
      <c r="J276">
        <v>0</v>
      </c>
      <c r="K276">
        <v>0</v>
      </c>
      <c r="L276">
        <f t="shared" si="37"/>
        <v>2</v>
      </c>
      <c r="M276">
        <f t="shared" si="38"/>
        <v>2</v>
      </c>
      <c r="N276">
        <f t="shared" si="33"/>
        <v>1</v>
      </c>
      <c r="O276">
        <f t="shared" si="34"/>
        <v>1</v>
      </c>
      <c r="P276" t="str">
        <f t="shared" si="39"/>
        <v/>
      </c>
      <c r="Q276">
        <f>VLOOKUP(C276,Locs!A:C,3,0)</f>
        <v>23</v>
      </c>
      <c r="R276">
        <f>VLOOKUP(C276,Locs!A:F,6,0)</f>
        <v>1</v>
      </c>
      <c r="S276">
        <f t="shared" si="35"/>
        <v>0</v>
      </c>
      <c r="T276" t="str">
        <f t="shared" si="36"/>
        <v/>
      </c>
      <c r="U276">
        <f>IFERROR(VLOOKUP(B276,'Results_ClaudeOpus4.5Repair'!B:E,4,0),"")</f>
        <v>0</v>
      </c>
      <c r="V276" t="str">
        <f>IFERROR(VLOOKUP(B276,'Results_GPT5.2LowRepair'!B:E,4,0),"")</f>
        <v/>
      </c>
      <c r="W276">
        <f>IFERROR(VLOOKUP(LEFT(C276,LEN(C276)-4)&amp;"_"&amp;D276&amp;"_llm.dfy",'Results_ClaudeOpus4.5Repair'!O:P,2,0),"")</f>
        <v>37</v>
      </c>
      <c r="X276" t="str">
        <f>IFERROR(VLOOKUP(LEFT(C276,LEN(C276)-4)&amp;"_"&amp;D276&amp;"_llm.dfy",'Results_GPT5.2LowRepair'!O:P,2,0),"")</f>
        <v/>
      </c>
    </row>
    <row r="277" spans="1:24" x14ac:dyDescent="0.45">
      <c r="A277">
        <v>304</v>
      </c>
      <c r="B277" t="str">
        <f t="shared" si="32"/>
        <v>task_id_567.dfy-8</v>
      </c>
      <c r="C277" t="s">
        <v>52</v>
      </c>
      <c r="D277">
        <v>8</v>
      </c>
      <c r="E277">
        <f>MAX(IFERROR(VLOOKUP(B277,'Results_ClaudeOpus4.5Repair'!B:E,4,0),0),IFERROR(VLOOKUP(B277,'Results_GPT5.2LowRepair'!B:E,4,0),0))</f>
        <v>0</v>
      </c>
      <c r="F277">
        <f>MAX(IFERROR(VLOOKUP(B277,'Results_ClaudeOpus4.5Repair'!B:H,5,0),0),IFERROR(VLOOKUP(B277,'Results_GPT5.2LowRepair'!B:H,5,0),0))</f>
        <v>14.3414</v>
      </c>
      <c r="G277">
        <f>MAX(IFERROR(VLOOKUP(B277,'Results_ClaudeOpus4.5Repair'!B:H,6,0),0),IFERROR(VLOOKUP(B277,'Results_GPT5.2LowRepair'!B:H,6,0),0))</f>
        <v>1.7599</v>
      </c>
      <c r="H277">
        <f>MAX(IFERROR(VLOOKUP(B277,'Results_ClaudeOpus4.5Repair'!B:H,7,0),0),IFERROR(VLOOKUP(B277,'Results_GPT5.2LowRepair'!B:H,7,0),0))</f>
        <v>14.3393</v>
      </c>
      <c r="I277">
        <f>MAX(IFERROR(VLOOKUP(B277,'Results_ClaudeOpus4.5Repair'!B:I,8,0),0),IFERROR(VLOOKUP(B277,'Results_GPT5.2LowRepair'!B:I,8,0),0))</f>
        <v>1</v>
      </c>
      <c r="J277">
        <v>0</v>
      </c>
      <c r="K277">
        <v>0</v>
      </c>
      <c r="L277">
        <f t="shared" si="37"/>
        <v>2</v>
      </c>
      <c r="M277">
        <f t="shared" si="38"/>
        <v>2</v>
      </c>
      <c r="N277">
        <f t="shared" si="33"/>
        <v>1</v>
      </c>
      <c r="O277">
        <f t="shared" si="34"/>
        <v>1</v>
      </c>
      <c r="P277" t="str">
        <f t="shared" si="39"/>
        <v/>
      </c>
      <c r="Q277">
        <f>VLOOKUP(C277,Locs!A:C,3,0)</f>
        <v>23</v>
      </c>
      <c r="R277">
        <f>VLOOKUP(C277,Locs!A:F,6,0)</f>
        <v>1</v>
      </c>
      <c r="S277">
        <f t="shared" si="35"/>
        <v>0</v>
      </c>
      <c r="T277" t="str">
        <f t="shared" si="36"/>
        <v/>
      </c>
      <c r="U277">
        <f>IFERROR(VLOOKUP(B277,'Results_ClaudeOpus4.5Repair'!B:E,4,0),"")</f>
        <v>0</v>
      </c>
      <c r="V277" t="str">
        <f>IFERROR(VLOOKUP(B277,'Results_GPT5.2LowRepair'!B:E,4,0),"")</f>
        <v/>
      </c>
      <c r="W277">
        <f>IFERROR(VLOOKUP(LEFT(C277,LEN(C277)-4)&amp;"_"&amp;D277&amp;"_llm.dfy",'Results_ClaudeOpus4.5Repair'!O:P,2,0),"")</f>
        <v>38</v>
      </c>
      <c r="X277" t="str">
        <f>IFERROR(VLOOKUP(LEFT(C277,LEN(C277)-4)&amp;"_"&amp;D277&amp;"_llm.dfy",'Results_GPT5.2LowRepair'!O:P,2,0),"")</f>
        <v/>
      </c>
    </row>
    <row r="278" spans="1:24" x14ac:dyDescent="0.45">
      <c r="A278">
        <v>305</v>
      </c>
      <c r="B278" t="str">
        <f t="shared" si="32"/>
        <v>task_id_567.dfy-9</v>
      </c>
      <c r="C278" t="s">
        <v>52</v>
      </c>
      <c r="D278">
        <v>9</v>
      </c>
      <c r="E278">
        <f>MAX(IFERROR(VLOOKUP(B278,'Results_ClaudeOpus4.5Repair'!B:E,4,0),0),IFERROR(VLOOKUP(B278,'Results_GPT5.2LowRepair'!B:E,4,0),0))</f>
        <v>0</v>
      </c>
      <c r="F278">
        <f>MAX(IFERROR(VLOOKUP(B278,'Results_ClaudeOpus4.5Repair'!B:H,5,0),0),IFERROR(VLOOKUP(B278,'Results_GPT5.2LowRepair'!B:H,5,0),0))</f>
        <v>16.466200000000001</v>
      </c>
      <c r="G278">
        <f>MAX(IFERROR(VLOOKUP(B278,'Results_ClaudeOpus4.5Repair'!B:H,6,0),0),IFERROR(VLOOKUP(B278,'Results_GPT5.2LowRepair'!B:H,6,0),0))</f>
        <v>1.7495000000000001</v>
      </c>
      <c r="H278">
        <f>MAX(IFERROR(VLOOKUP(B278,'Results_ClaudeOpus4.5Repair'!B:H,7,0),0),IFERROR(VLOOKUP(B278,'Results_GPT5.2LowRepair'!B:H,7,0),0))</f>
        <v>16.4648</v>
      </c>
      <c r="I278">
        <f>MAX(IFERROR(VLOOKUP(B278,'Results_ClaudeOpus4.5Repair'!B:I,8,0),0),IFERROR(VLOOKUP(B278,'Results_GPT5.2LowRepair'!B:I,8,0),0))</f>
        <v>1</v>
      </c>
      <c r="J278">
        <v>1</v>
      </c>
      <c r="K278">
        <v>1</v>
      </c>
      <c r="L278">
        <f t="shared" si="37"/>
        <v>2</v>
      </c>
      <c r="M278">
        <f t="shared" si="38"/>
        <v>2</v>
      </c>
      <c r="N278">
        <f t="shared" si="33"/>
        <v>1</v>
      </c>
      <c r="O278">
        <f t="shared" si="34"/>
        <v>1</v>
      </c>
      <c r="P278" t="str">
        <f t="shared" si="39"/>
        <v/>
      </c>
      <c r="Q278">
        <f>VLOOKUP(C278,Locs!A:C,3,0)</f>
        <v>23</v>
      </c>
      <c r="R278">
        <f>VLOOKUP(C278,Locs!A:F,6,0)</f>
        <v>1</v>
      </c>
      <c r="S278">
        <f t="shared" si="35"/>
        <v>0</v>
      </c>
      <c r="T278" t="str">
        <f t="shared" si="36"/>
        <v/>
      </c>
      <c r="U278">
        <f>IFERROR(VLOOKUP(B278,'Results_ClaudeOpus4.5Repair'!B:E,4,0),"")</f>
        <v>0</v>
      </c>
      <c r="V278" t="str">
        <f>IFERROR(VLOOKUP(B278,'Results_GPT5.2LowRepair'!B:E,4,0),"")</f>
        <v/>
      </c>
      <c r="W278">
        <f>IFERROR(VLOOKUP(LEFT(C278,LEN(C278)-4)&amp;"_"&amp;D278&amp;"_llm.dfy",'Results_ClaudeOpus4.5Repair'!O:P,2,0),"")</f>
        <v>45</v>
      </c>
      <c r="X278" t="str">
        <f>IFERROR(VLOOKUP(LEFT(C278,LEN(C278)-4)&amp;"_"&amp;D278&amp;"_llm.dfy",'Results_GPT5.2LowRepair'!O:P,2,0),"")</f>
        <v/>
      </c>
    </row>
    <row r="279" spans="1:24" x14ac:dyDescent="0.45">
      <c r="A279">
        <v>306</v>
      </c>
      <c r="B279" t="str">
        <f t="shared" si="32"/>
        <v>task_id_567.dfy-10</v>
      </c>
      <c r="C279" t="s">
        <v>52</v>
      </c>
      <c r="D279">
        <v>10</v>
      </c>
      <c r="E279">
        <f>MAX(IFERROR(VLOOKUP(B279,'Results_ClaudeOpus4.5Repair'!B:E,4,0),0),IFERROR(VLOOKUP(B279,'Results_GPT5.2LowRepair'!B:E,4,0),0))</f>
        <v>1</v>
      </c>
      <c r="F279">
        <f>MAX(IFERROR(VLOOKUP(B279,'Results_ClaudeOpus4.5Repair'!B:H,5,0),0),IFERROR(VLOOKUP(B279,'Results_GPT5.2LowRepair'!B:H,5,0),0))</f>
        <v>20.364699999999999</v>
      </c>
      <c r="G279">
        <f>MAX(IFERROR(VLOOKUP(B279,'Results_ClaudeOpus4.5Repair'!B:H,6,0),0),IFERROR(VLOOKUP(B279,'Results_GPT5.2LowRepair'!B:H,6,0),0))</f>
        <v>1.7334000000000001</v>
      </c>
      <c r="H279">
        <f>MAX(IFERROR(VLOOKUP(B279,'Results_ClaudeOpus4.5Repair'!B:H,7,0),0),IFERROR(VLOOKUP(B279,'Results_GPT5.2LowRepair'!B:H,7,0),0))</f>
        <v>20.362400000000001</v>
      </c>
      <c r="I279">
        <f>MAX(IFERROR(VLOOKUP(B279,'Results_ClaudeOpus4.5Repair'!B:I,8,0),0),IFERROR(VLOOKUP(B279,'Results_GPT5.2LowRepair'!B:I,8,0),0))</f>
        <v>1</v>
      </c>
      <c r="J279">
        <v>1</v>
      </c>
      <c r="K279">
        <v>1</v>
      </c>
      <c r="L279">
        <f t="shared" si="37"/>
        <v>2</v>
      </c>
      <c r="M279">
        <f t="shared" si="38"/>
        <v>2</v>
      </c>
      <c r="N279">
        <f t="shared" si="33"/>
        <v>1</v>
      </c>
      <c r="O279">
        <f t="shared" si="34"/>
        <v>1</v>
      </c>
      <c r="P279" t="str">
        <f t="shared" si="39"/>
        <v/>
      </c>
      <c r="Q279">
        <f>VLOOKUP(C279,Locs!A:C,3,0)</f>
        <v>23</v>
      </c>
      <c r="R279">
        <f>VLOOKUP(C279,Locs!A:F,6,0)</f>
        <v>1</v>
      </c>
      <c r="S279">
        <f t="shared" si="35"/>
        <v>0</v>
      </c>
      <c r="T279" t="str">
        <f t="shared" si="36"/>
        <v/>
      </c>
      <c r="U279">
        <f>IFERROR(VLOOKUP(B279,'Results_ClaudeOpus4.5Repair'!B:E,4,0),"")</f>
        <v>1</v>
      </c>
      <c r="V279" t="str">
        <f>IFERROR(VLOOKUP(B279,'Results_GPT5.2LowRepair'!B:E,4,0),"")</f>
        <v/>
      </c>
      <c r="W279">
        <f>IFERROR(VLOOKUP(LEFT(C279,LEN(C279)-4)&amp;"_"&amp;D279&amp;"_llm.dfy",'Results_ClaudeOpus4.5Repair'!O:P,2,0),"")</f>
        <v>47</v>
      </c>
      <c r="X279" t="str">
        <f>IFERROR(VLOOKUP(LEFT(C279,LEN(C279)-4)&amp;"_"&amp;D279&amp;"_llm.dfy",'Results_GPT5.2LowRepair'!O:P,2,0),"")</f>
        <v/>
      </c>
    </row>
    <row r="280" spans="1:24" x14ac:dyDescent="0.45">
      <c r="A280">
        <v>307</v>
      </c>
      <c r="B280" t="str">
        <f t="shared" si="32"/>
        <v>task_id_572.dfy-1</v>
      </c>
      <c r="C280" t="s">
        <v>53</v>
      </c>
      <c r="D280">
        <v>1</v>
      </c>
      <c r="E280">
        <f>MAX(IFERROR(VLOOKUP(B280,'Results_ClaudeOpus4.5Repair'!B:E,4,0),0),IFERROR(VLOOKUP(B280,'Results_GPT5.2LowRepair'!B:E,4,0),0))</f>
        <v>0</v>
      </c>
      <c r="F280">
        <f>MAX(IFERROR(VLOOKUP(B280,'Results_ClaudeOpus4.5Repair'!B:H,5,0),0),IFERROR(VLOOKUP(B280,'Results_GPT5.2LowRepair'!B:H,5,0),0))</f>
        <v>25.541599999999999</v>
      </c>
      <c r="G280">
        <f>MAX(IFERROR(VLOOKUP(B280,'Results_ClaudeOpus4.5Repair'!B:H,6,0),0),IFERROR(VLOOKUP(B280,'Results_GPT5.2LowRepair'!B:H,6,0),0))</f>
        <v>61.927399999999999</v>
      </c>
      <c r="H280">
        <f>MAX(IFERROR(VLOOKUP(B280,'Results_ClaudeOpus4.5Repair'!B:H,7,0),0),IFERROR(VLOOKUP(B280,'Results_GPT5.2LowRepair'!B:H,7,0),0))</f>
        <v>25.520800000000001</v>
      </c>
      <c r="I280">
        <f>MAX(IFERROR(VLOOKUP(B280,'Results_ClaudeOpus4.5Repair'!B:I,8,0),0),IFERROR(VLOOKUP(B280,'Results_GPT5.2LowRepair'!B:I,8,0),0))</f>
        <v>0</v>
      </c>
      <c r="J280">
        <v>1</v>
      </c>
      <c r="K280">
        <v>1</v>
      </c>
      <c r="L280">
        <f t="shared" si="37"/>
        <v>2</v>
      </c>
      <c r="M280">
        <f t="shared" si="38"/>
        <v>4</v>
      </c>
      <c r="N280">
        <f t="shared" si="33"/>
        <v>1</v>
      </c>
      <c r="O280">
        <f t="shared" si="34"/>
        <v>1</v>
      </c>
      <c r="P280">
        <f t="shared" si="39"/>
        <v>63</v>
      </c>
      <c r="Q280">
        <f>VLOOKUP(C280,Locs!A:C,3,0)</f>
        <v>37</v>
      </c>
      <c r="R280">
        <f>VLOOKUP(C280,Locs!A:F,6,0)</f>
        <v>2</v>
      </c>
      <c r="S280">
        <f t="shared" si="35"/>
        <v>0</v>
      </c>
      <c r="T280" t="str">
        <f t="shared" si="36"/>
        <v/>
      </c>
      <c r="U280">
        <f>IFERROR(VLOOKUP(B280,'Results_ClaudeOpus4.5Repair'!B:E,4,0),"")</f>
        <v>0</v>
      </c>
      <c r="V280">
        <f>IFERROR(VLOOKUP(B280,'Results_GPT5.2LowRepair'!B:E,4,0),"")</f>
        <v>0</v>
      </c>
      <c r="W280">
        <f>IFERROR(VLOOKUP(LEFT(C280,LEN(C280)-4)&amp;"_"&amp;D280&amp;"_llm.dfy",'Results_ClaudeOpus4.5Repair'!O:P,2,0),"")</f>
        <v>36</v>
      </c>
      <c r="X280">
        <f>IFERROR(VLOOKUP(LEFT(C280,LEN(C280)-4)&amp;"_"&amp;D280&amp;"_llm.dfy",'Results_GPT5.2LowRepair'!O:P,2,0),"")</f>
        <v>63</v>
      </c>
    </row>
    <row r="281" spans="1:24" x14ac:dyDescent="0.45">
      <c r="A281">
        <v>308</v>
      </c>
      <c r="B281" t="str">
        <f t="shared" si="32"/>
        <v>task_id_572.dfy-2</v>
      </c>
      <c r="C281" t="s">
        <v>53</v>
      </c>
      <c r="D281">
        <v>2</v>
      </c>
      <c r="E281">
        <f>MAX(IFERROR(VLOOKUP(B281,'Results_ClaudeOpus4.5Repair'!B:E,4,0),0),IFERROR(VLOOKUP(B281,'Results_GPT5.2LowRepair'!B:E,4,0),0))</f>
        <v>0</v>
      </c>
      <c r="F281">
        <f>MAX(IFERROR(VLOOKUP(B281,'Results_ClaudeOpus4.5Repair'!B:H,5,0),0),IFERROR(VLOOKUP(B281,'Results_GPT5.2LowRepair'!B:H,5,0),0))</f>
        <v>26.500699999999998</v>
      </c>
      <c r="G281">
        <f>MAX(IFERROR(VLOOKUP(B281,'Results_ClaudeOpus4.5Repair'!B:H,6,0),0),IFERROR(VLOOKUP(B281,'Results_GPT5.2LowRepair'!B:H,6,0),0))</f>
        <v>18.602</v>
      </c>
      <c r="H281">
        <f>MAX(IFERROR(VLOOKUP(B281,'Results_ClaudeOpus4.5Repair'!B:H,7,0),0),IFERROR(VLOOKUP(B281,'Results_GPT5.2LowRepair'!B:H,7,0),0))</f>
        <v>26.4986</v>
      </c>
      <c r="I281">
        <f>MAX(IFERROR(VLOOKUP(B281,'Results_ClaudeOpus4.5Repair'!B:I,8,0),0),IFERROR(VLOOKUP(B281,'Results_GPT5.2LowRepair'!B:I,8,0),0))</f>
        <v>1</v>
      </c>
      <c r="J281">
        <v>0</v>
      </c>
      <c r="K281">
        <v>0</v>
      </c>
      <c r="L281">
        <f t="shared" si="37"/>
        <v>2</v>
      </c>
      <c r="M281">
        <f t="shared" si="38"/>
        <v>4</v>
      </c>
      <c r="N281">
        <f t="shared" si="33"/>
        <v>1</v>
      </c>
      <c r="O281">
        <f t="shared" si="34"/>
        <v>1</v>
      </c>
      <c r="P281">
        <f t="shared" si="39"/>
        <v>107</v>
      </c>
      <c r="Q281">
        <f>VLOOKUP(C281,Locs!A:C,3,0)</f>
        <v>37</v>
      </c>
      <c r="R281">
        <f>VLOOKUP(C281,Locs!A:F,6,0)</f>
        <v>2</v>
      </c>
      <c r="S281">
        <f t="shared" si="35"/>
        <v>0</v>
      </c>
      <c r="T281" t="str">
        <f t="shared" si="36"/>
        <v/>
      </c>
      <c r="U281">
        <f>IFERROR(VLOOKUP(B281,'Results_ClaudeOpus4.5Repair'!B:E,4,0),"")</f>
        <v>0</v>
      </c>
      <c r="V281">
        <f>IFERROR(VLOOKUP(B281,'Results_GPT5.2LowRepair'!B:E,4,0),"")</f>
        <v>0</v>
      </c>
      <c r="W281">
        <f>IFERROR(VLOOKUP(LEFT(C281,LEN(C281)-4)&amp;"_"&amp;D281&amp;"_llm.dfy",'Results_ClaudeOpus4.5Repair'!O:P,2,0),"")</f>
        <v>42</v>
      </c>
      <c r="X281">
        <f>IFERROR(VLOOKUP(LEFT(C281,LEN(C281)-4)&amp;"_"&amp;D281&amp;"_llm.dfy",'Results_GPT5.2LowRepair'!O:P,2,0),"")</f>
        <v>107</v>
      </c>
    </row>
    <row r="282" spans="1:24" x14ac:dyDescent="0.45">
      <c r="A282">
        <v>309</v>
      </c>
      <c r="B282" t="str">
        <f t="shared" si="32"/>
        <v>task_id_572.dfy-3</v>
      </c>
      <c r="C282" t="s">
        <v>53</v>
      </c>
      <c r="D282">
        <v>3</v>
      </c>
      <c r="E282">
        <f>MAX(IFERROR(VLOOKUP(B282,'Results_ClaudeOpus4.5Repair'!B:E,4,0),0),IFERROR(VLOOKUP(B282,'Results_GPT5.2LowRepair'!B:E,4,0),0))</f>
        <v>0</v>
      </c>
      <c r="F282">
        <f>MAX(IFERROR(VLOOKUP(B282,'Results_ClaudeOpus4.5Repair'!B:H,5,0),0),IFERROR(VLOOKUP(B282,'Results_GPT5.2LowRepair'!B:H,5,0),0))</f>
        <v>38.8292</v>
      </c>
      <c r="G282">
        <f>MAX(IFERROR(VLOOKUP(B282,'Results_ClaudeOpus4.5Repair'!B:H,6,0),0),IFERROR(VLOOKUP(B282,'Results_GPT5.2LowRepair'!B:H,6,0),0))</f>
        <v>2.5724999999999998</v>
      </c>
      <c r="H282">
        <f>MAX(IFERROR(VLOOKUP(B282,'Results_ClaudeOpus4.5Repair'!B:H,7,0),0),IFERROR(VLOOKUP(B282,'Results_GPT5.2LowRepair'!B:H,7,0),0))</f>
        <v>38.827500000000001</v>
      </c>
      <c r="I282">
        <f>MAX(IFERROR(VLOOKUP(B282,'Results_ClaudeOpus4.5Repair'!B:I,8,0),0),IFERROR(VLOOKUP(B282,'Results_GPT5.2LowRepair'!B:I,8,0),0))</f>
        <v>-1</v>
      </c>
      <c r="J282">
        <v>0</v>
      </c>
      <c r="K282">
        <v>0</v>
      </c>
      <c r="L282">
        <f t="shared" si="37"/>
        <v>2</v>
      </c>
      <c r="M282">
        <f t="shared" si="38"/>
        <v>4</v>
      </c>
      <c r="N282">
        <f t="shared" si="33"/>
        <v>1</v>
      </c>
      <c r="O282">
        <f t="shared" si="34"/>
        <v>1</v>
      </c>
      <c r="P282">
        <f t="shared" si="39"/>
        <v>171</v>
      </c>
      <c r="Q282">
        <f>VLOOKUP(C282,Locs!A:C,3,0)</f>
        <v>37</v>
      </c>
      <c r="R282">
        <f>VLOOKUP(C282,Locs!A:F,6,0)</f>
        <v>2</v>
      </c>
      <c r="S282">
        <f t="shared" si="35"/>
        <v>0</v>
      </c>
      <c r="T282" t="str">
        <f t="shared" si="36"/>
        <v/>
      </c>
      <c r="U282">
        <f>IFERROR(VLOOKUP(B282,'Results_ClaudeOpus4.5Repair'!B:E,4,0),"")</f>
        <v>0</v>
      </c>
      <c r="V282">
        <f>IFERROR(VLOOKUP(B282,'Results_GPT5.2LowRepair'!B:E,4,0),"")</f>
        <v>-1</v>
      </c>
      <c r="W282">
        <f>IFERROR(VLOOKUP(LEFT(C282,LEN(C282)-4)&amp;"_"&amp;D282&amp;"_llm.dfy",'Results_ClaudeOpus4.5Repair'!O:P,2,0),"")</f>
        <v>83</v>
      </c>
      <c r="X282">
        <f>IFERROR(VLOOKUP(LEFT(C282,LEN(C282)-4)&amp;"_"&amp;D282&amp;"_llm.dfy",'Results_GPT5.2LowRepair'!O:P,2,0),"")</f>
        <v>171</v>
      </c>
    </row>
    <row r="283" spans="1:24" x14ac:dyDescent="0.45">
      <c r="A283">
        <v>310</v>
      </c>
      <c r="B283" t="str">
        <f t="shared" si="32"/>
        <v>task_id_572.dfy-4</v>
      </c>
      <c r="C283" t="s">
        <v>53</v>
      </c>
      <c r="D283">
        <v>4</v>
      </c>
      <c r="E283">
        <f>MAX(IFERROR(VLOOKUP(B283,'Results_ClaudeOpus4.5Repair'!B:E,4,0),0),IFERROR(VLOOKUP(B283,'Results_GPT5.2LowRepair'!B:E,4,0),0))</f>
        <v>1</v>
      </c>
      <c r="F283">
        <f>MAX(IFERROR(VLOOKUP(B283,'Results_ClaudeOpus4.5Repair'!B:H,5,0),0),IFERROR(VLOOKUP(B283,'Results_GPT5.2LowRepair'!B:H,5,0),0))</f>
        <v>37.460999999999999</v>
      </c>
      <c r="G283">
        <f>MAX(IFERROR(VLOOKUP(B283,'Results_ClaudeOpus4.5Repair'!B:H,6,0),0),IFERROR(VLOOKUP(B283,'Results_GPT5.2LowRepair'!B:H,6,0),0))</f>
        <v>1.8116000000000001</v>
      </c>
      <c r="H283">
        <f>MAX(IFERROR(VLOOKUP(B283,'Results_ClaudeOpus4.5Repair'!B:H,7,0),0),IFERROR(VLOOKUP(B283,'Results_GPT5.2LowRepair'!B:H,7,0),0))</f>
        <v>37.4587</v>
      </c>
      <c r="I283">
        <f>MAX(IFERROR(VLOOKUP(B283,'Results_ClaudeOpus4.5Repair'!B:I,8,0),0),IFERROR(VLOOKUP(B283,'Results_GPT5.2LowRepair'!B:I,8,0),0))</f>
        <v>1</v>
      </c>
      <c r="J283">
        <v>0</v>
      </c>
      <c r="K283">
        <v>0</v>
      </c>
      <c r="L283">
        <f t="shared" si="37"/>
        <v>2</v>
      </c>
      <c r="M283">
        <f t="shared" si="38"/>
        <v>4</v>
      </c>
      <c r="N283">
        <f t="shared" si="33"/>
        <v>1</v>
      </c>
      <c r="O283">
        <f t="shared" si="34"/>
        <v>1</v>
      </c>
      <c r="P283">
        <f t="shared" si="39"/>
        <v>120</v>
      </c>
      <c r="Q283">
        <f>VLOOKUP(C283,Locs!A:C,3,0)</f>
        <v>37</v>
      </c>
      <c r="R283">
        <f>VLOOKUP(C283,Locs!A:F,6,0)</f>
        <v>2</v>
      </c>
      <c r="S283">
        <f t="shared" si="35"/>
        <v>1</v>
      </c>
      <c r="T283" t="str">
        <f t="shared" si="36"/>
        <v>Claude</v>
      </c>
      <c r="U283">
        <f>IFERROR(VLOOKUP(B283,'Results_ClaudeOpus4.5Repair'!B:E,4,0),"")</f>
        <v>1</v>
      </c>
      <c r="V283">
        <f>IFERROR(VLOOKUP(B283,'Results_GPT5.2LowRepair'!B:E,4,0),"")</f>
        <v>0</v>
      </c>
      <c r="W283">
        <f>IFERROR(VLOOKUP(LEFT(C283,LEN(C283)-4)&amp;"_"&amp;D283&amp;"_llm.dfy",'Results_ClaudeOpus4.5Repair'!O:P,2,0),"")</f>
        <v>120</v>
      </c>
      <c r="X283">
        <f>IFERROR(VLOOKUP(LEFT(C283,LEN(C283)-4)&amp;"_"&amp;D283&amp;"_llm.dfy",'Results_GPT5.2LowRepair'!O:P,2,0),"")</f>
        <v>171</v>
      </c>
    </row>
    <row r="284" spans="1:24" x14ac:dyDescent="0.45">
      <c r="A284">
        <v>316</v>
      </c>
      <c r="B284" t="str">
        <f t="shared" si="32"/>
        <v>task_id_572.dfy-5</v>
      </c>
      <c r="C284" t="s">
        <v>53</v>
      </c>
      <c r="D284">
        <v>5</v>
      </c>
      <c r="E284">
        <f>MAX(IFERROR(VLOOKUP(B284,'Results_ClaudeOpus4.5Repair'!B:E,4,0),0),IFERROR(VLOOKUP(B284,'Results_GPT5.2LowRepair'!B:E,4,0),0))</f>
        <v>0</v>
      </c>
      <c r="F284">
        <f>MAX(IFERROR(VLOOKUP(B284,'Results_ClaudeOpus4.5Repair'!B:H,5,0),0),IFERROR(VLOOKUP(B284,'Results_GPT5.2LowRepair'!B:H,5,0),0))</f>
        <v>25.940100000000001</v>
      </c>
      <c r="G284">
        <f>MAX(IFERROR(VLOOKUP(B284,'Results_ClaudeOpus4.5Repair'!B:H,6,0),0),IFERROR(VLOOKUP(B284,'Results_GPT5.2LowRepair'!B:H,6,0),0))</f>
        <v>1.111</v>
      </c>
      <c r="H284">
        <f>MAX(IFERROR(VLOOKUP(B284,'Results_ClaudeOpus4.5Repair'!B:H,7,0),0),IFERROR(VLOOKUP(B284,'Results_GPT5.2LowRepair'!B:H,7,0),0))</f>
        <v>25.937999999999999</v>
      </c>
      <c r="I284">
        <f>MAX(IFERROR(VLOOKUP(B284,'Results_ClaudeOpus4.5Repair'!B:I,8,0),0),IFERROR(VLOOKUP(B284,'Results_GPT5.2LowRepair'!B:I,8,0),0))</f>
        <v>0</v>
      </c>
      <c r="J284">
        <v>1</v>
      </c>
      <c r="K284">
        <v>1</v>
      </c>
      <c r="L284">
        <f t="shared" si="37"/>
        <v>2</v>
      </c>
      <c r="M284">
        <f t="shared" si="38"/>
        <v>4</v>
      </c>
      <c r="N284">
        <f t="shared" si="33"/>
        <v>1</v>
      </c>
      <c r="O284">
        <f t="shared" si="34"/>
        <v>1</v>
      </c>
      <c r="P284">
        <f t="shared" si="39"/>
        <v>192</v>
      </c>
      <c r="Q284">
        <f>VLOOKUP(C284,Locs!A:C,3,0)</f>
        <v>37</v>
      </c>
      <c r="R284">
        <f>VLOOKUP(C284,Locs!A:F,6,0)</f>
        <v>2</v>
      </c>
      <c r="S284">
        <f t="shared" si="35"/>
        <v>0</v>
      </c>
      <c r="T284" t="str">
        <f t="shared" si="36"/>
        <v/>
      </c>
      <c r="U284" t="str">
        <f>IFERROR(VLOOKUP(B284,'Results_ClaudeOpus4.5Repair'!B:E,4,0),"")</f>
        <v/>
      </c>
      <c r="V284">
        <f>IFERROR(VLOOKUP(B284,'Results_GPT5.2LowRepair'!B:E,4,0),"")</f>
        <v>0</v>
      </c>
      <c r="W284" t="str">
        <f>IFERROR(VLOOKUP(LEFT(C284,LEN(C284)-4)&amp;"_"&amp;D284&amp;"_llm.dfy",'Results_ClaudeOpus4.5Repair'!O:P,2,0),"")</f>
        <v/>
      </c>
      <c r="X284">
        <f>IFERROR(VLOOKUP(LEFT(C284,LEN(C284)-4)&amp;"_"&amp;D284&amp;"_llm.dfy",'Results_GPT5.2LowRepair'!O:P,2,0),"")</f>
        <v>192</v>
      </c>
    </row>
    <row r="285" spans="1:24" x14ac:dyDescent="0.45">
      <c r="A285">
        <v>317</v>
      </c>
      <c r="B285" t="str">
        <f t="shared" si="32"/>
        <v>task_id_572.dfy-6</v>
      </c>
      <c r="C285" t="s">
        <v>53</v>
      </c>
      <c r="D285">
        <v>6</v>
      </c>
      <c r="E285">
        <f>MAX(IFERROR(VLOOKUP(B285,'Results_ClaudeOpus4.5Repair'!B:E,4,0),0),IFERROR(VLOOKUP(B285,'Results_GPT5.2LowRepair'!B:E,4,0),0))</f>
        <v>1</v>
      </c>
      <c r="F285">
        <f>MAX(IFERROR(VLOOKUP(B285,'Results_ClaudeOpus4.5Repair'!B:H,5,0),0),IFERROR(VLOOKUP(B285,'Results_GPT5.2LowRepair'!B:H,5,0),0))</f>
        <v>30.985399999999998</v>
      </c>
      <c r="G285">
        <f>MAX(IFERROR(VLOOKUP(B285,'Results_ClaudeOpus4.5Repair'!B:H,6,0),0),IFERROR(VLOOKUP(B285,'Results_GPT5.2LowRepair'!B:H,6,0),0))</f>
        <v>1.1819999999999999</v>
      </c>
      <c r="H285">
        <f>MAX(IFERROR(VLOOKUP(B285,'Results_ClaudeOpus4.5Repair'!B:H,7,0),0),IFERROR(VLOOKUP(B285,'Results_GPT5.2LowRepair'!B:H,7,0),0))</f>
        <v>30.977499999999999</v>
      </c>
      <c r="I285">
        <f>MAX(IFERROR(VLOOKUP(B285,'Results_ClaudeOpus4.5Repair'!B:I,8,0),0),IFERROR(VLOOKUP(B285,'Results_GPT5.2LowRepair'!B:I,8,0),0))</f>
        <v>1</v>
      </c>
      <c r="J285">
        <v>1</v>
      </c>
      <c r="K285">
        <v>1</v>
      </c>
      <c r="L285">
        <f t="shared" si="37"/>
        <v>2</v>
      </c>
      <c r="M285">
        <f t="shared" si="38"/>
        <v>4</v>
      </c>
      <c r="N285">
        <f t="shared" si="33"/>
        <v>1</v>
      </c>
      <c r="O285">
        <f t="shared" si="34"/>
        <v>1</v>
      </c>
      <c r="P285">
        <f t="shared" si="39"/>
        <v>201</v>
      </c>
      <c r="Q285">
        <f>VLOOKUP(C285,Locs!A:C,3,0)</f>
        <v>37</v>
      </c>
      <c r="R285">
        <f>VLOOKUP(C285,Locs!A:F,6,0)</f>
        <v>2</v>
      </c>
      <c r="S285">
        <f t="shared" si="35"/>
        <v>0</v>
      </c>
      <c r="T285" t="str">
        <f t="shared" si="36"/>
        <v/>
      </c>
      <c r="U285" t="str">
        <f>IFERROR(VLOOKUP(B285,'Results_ClaudeOpus4.5Repair'!B:E,4,0),"")</f>
        <v/>
      </c>
      <c r="V285">
        <f>IFERROR(VLOOKUP(B285,'Results_GPT5.2LowRepair'!B:E,4,0),"")</f>
        <v>1</v>
      </c>
      <c r="W285" t="str">
        <f>IFERROR(VLOOKUP(LEFT(C285,LEN(C285)-4)&amp;"_"&amp;D285&amp;"_llm.dfy",'Results_ClaudeOpus4.5Repair'!O:P,2,0),"")</f>
        <v/>
      </c>
      <c r="X285">
        <f>IFERROR(VLOOKUP(LEFT(C285,LEN(C285)-4)&amp;"_"&amp;D285&amp;"_llm.dfy",'Results_GPT5.2LowRepair'!O:P,2,0),"")</f>
        <v>201</v>
      </c>
    </row>
    <row r="286" spans="1:24" x14ac:dyDescent="0.45">
      <c r="A286">
        <v>318</v>
      </c>
      <c r="B286" t="str">
        <f t="shared" si="32"/>
        <v>task_id_573.dfy-1</v>
      </c>
      <c r="C286" t="s">
        <v>54</v>
      </c>
      <c r="D286">
        <v>1</v>
      </c>
      <c r="E286">
        <f>MAX(IFERROR(VLOOKUP(B286,'Results_ClaudeOpus4.5Repair'!B:E,4,0),0),IFERROR(VLOOKUP(B286,'Results_GPT5.2LowRepair'!B:E,4,0),0))</f>
        <v>0</v>
      </c>
      <c r="F286">
        <f>MAX(IFERROR(VLOOKUP(B286,'Results_ClaudeOpus4.5Repair'!B:H,5,0),0),IFERROR(VLOOKUP(B286,'Results_GPT5.2LowRepair'!B:H,5,0),0))</f>
        <v>21.584599999999998</v>
      </c>
      <c r="G286">
        <f>MAX(IFERROR(VLOOKUP(B286,'Results_ClaudeOpus4.5Repair'!B:H,6,0),0),IFERROR(VLOOKUP(B286,'Results_GPT5.2LowRepair'!B:H,6,0),0))</f>
        <v>1.8331</v>
      </c>
      <c r="H286">
        <f>MAX(IFERROR(VLOOKUP(B286,'Results_ClaudeOpus4.5Repair'!B:H,7,0),0),IFERROR(VLOOKUP(B286,'Results_GPT5.2LowRepair'!B:H,7,0),0))</f>
        <v>21.566199999999998</v>
      </c>
      <c r="I286">
        <f>MAX(IFERROR(VLOOKUP(B286,'Results_ClaudeOpus4.5Repair'!B:I,8,0),0),IFERROR(VLOOKUP(B286,'Results_GPT5.2LowRepair'!B:I,8,0),0))</f>
        <v>-1</v>
      </c>
      <c r="J286">
        <v>1</v>
      </c>
      <c r="K286">
        <v>1</v>
      </c>
      <c r="L286">
        <f t="shared" si="37"/>
        <v>1</v>
      </c>
      <c r="M286">
        <f t="shared" si="38"/>
        <v>3</v>
      </c>
      <c r="N286">
        <f t="shared" si="33"/>
        <v>0.66666666666666663</v>
      </c>
      <c r="O286">
        <f t="shared" si="34"/>
        <v>1</v>
      </c>
      <c r="P286">
        <f t="shared" si="39"/>
        <v>58</v>
      </c>
      <c r="Q286">
        <f>VLOOKUP(C286,Locs!A:C,3,0)</f>
        <v>56</v>
      </c>
      <c r="R286">
        <f>VLOOKUP(C286,Locs!A:F,6,0)</f>
        <v>8</v>
      </c>
      <c r="S286">
        <f t="shared" si="35"/>
        <v>0</v>
      </c>
      <c r="T286" t="str">
        <f t="shared" si="36"/>
        <v/>
      </c>
      <c r="U286">
        <f>IFERROR(VLOOKUP(B286,'Results_ClaudeOpus4.5Repair'!B:E,4,0),"")</f>
        <v>0</v>
      </c>
      <c r="V286">
        <f>IFERROR(VLOOKUP(B286,'Results_GPT5.2LowRepair'!B:E,4,0),"")</f>
        <v>-1</v>
      </c>
      <c r="W286">
        <f>IFERROR(VLOOKUP(LEFT(C286,LEN(C286)-4)&amp;"_"&amp;D286&amp;"_llm.dfy",'Results_ClaudeOpus4.5Repair'!O:P,2,0),"")</f>
        <v>81</v>
      </c>
      <c r="X286">
        <f>IFERROR(VLOOKUP(LEFT(C286,LEN(C286)-4)&amp;"_"&amp;D286&amp;"_llm.dfy",'Results_GPT5.2LowRepair'!O:P,2,0),"")</f>
        <v>58</v>
      </c>
    </row>
    <row r="287" spans="1:24" x14ac:dyDescent="0.45">
      <c r="A287">
        <v>319</v>
      </c>
      <c r="B287" t="str">
        <f t="shared" si="32"/>
        <v>task_id_573.dfy-2</v>
      </c>
      <c r="C287" t="s">
        <v>54</v>
      </c>
      <c r="D287">
        <v>2</v>
      </c>
      <c r="E287">
        <f>MAX(IFERROR(VLOOKUP(B287,'Results_ClaudeOpus4.5Repair'!B:E,4,0),0),IFERROR(VLOOKUP(B287,'Results_GPT5.2LowRepair'!B:E,4,0),0))</f>
        <v>0</v>
      </c>
      <c r="F287">
        <f>MAX(IFERROR(VLOOKUP(B287,'Results_ClaudeOpus4.5Repair'!B:H,5,0),0),IFERROR(VLOOKUP(B287,'Results_GPT5.2LowRepair'!B:H,5,0),0))</f>
        <v>23.046900000000001</v>
      </c>
      <c r="G287">
        <f>MAX(IFERROR(VLOOKUP(B287,'Results_ClaudeOpus4.5Repair'!B:H,6,0),0),IFERROR(VLOOKUP(B287,'Results_GPT5.2LowRepair'!B:H,6,0),0))</f>
        <v>1.8527</v>
      </c>
      <c r="H287">
        <f>MAX(IFERROR(VLOOKUP(B287,'Results_ClaudeOpus4.5Repair'!B:H,7,0),0),IFERROR(VLOOKUP(B287,'Results_GPT5.2LowRepair'!B:H,7,0),0))</f>
        <v>23.045100000000001</v>
      </c>
      <c r="I287">
        <f>MAX(IFERROR(VLOOKUP(B287,'Results_ClaudeOpus4.5Repair'!B:I,8,0),0),IFERROR(VLOOKUP(B287,'Results_GPT5.2LowRepair'!B:I,8,0),0))</f>
        <v>-1</v>
      </c>
      <c r="J287">
        <v>0</v>
      </c>
      <c r="K287">
        <v>0</v>
      </c>
      <c r="L287">
        <f t="shared" si="37"/>
        <v>1</v>
      </c>
      <c r="M287">
        <f t="shared" si="38"/>
        <v>3</v>
      </c>
      <c r="N287">
        <f t="shared" si="33"/>
        <v>0.66666666666666663</v>
      </c>
      <c r="O287">
        <f t="shared" si="34"/>
        <v>1</v>
      </c>
      <c r="P287">
        <f t="shared" si="39"/>
        <v>84</v>
      </c>
      <c r="Q287">
        <f>VLOOKUP(C287,Locs!A:C,3,0)</f>
        <v>56</v>
      </c>
      <c r="R287">
        <f>VLOOKUP(C287,Locs!A:F,6,0)</f>
        <v>8</v>
      </c>
      <c r="S287">
        <f t="shared" si="35"/>
        <v>0</v>
      </c>
      <c r="T287" t="str">
        <f t="shared" si="36"/>
        <v/>
      </c>
      <c r="U287">
        <f>IFERROR(VLOOKUP(B287,'Results_ClaudeOpus4.5Repair'!B:E,4,0),"")</f>
        <v>0</v>
      </c>
      <c r="V287">
        <f>IFERROR(VLOOKUP(B287,'Results_GPT5.2LowRepair'!B:E,4,0),"")</f>
        <v>-1</v>
      </c>
      <c r="W287">
        <f>IFERROR(VLOOKUP(LEFT(C287,LEN(C287)-4)&amp;"_"&amp;D287&amp;"_llm.dfy",'Results_ClaudeOpus4.5Repair'!O:P,2,0),"")</f>
        <v>91</v>
      </c>
      <c r="X287">
        <f>IFERROR(VLOOKUP(LEFT(C287,LEN(C287)-4)&amp;"_"&amp;D287&amp;"_llm.dfy",'Results_GPT5.2LowRepair'!O:P,2,0),"")</f>
        <v>84</v>
      </c>
    </row>
    <row r="288" spans="1:24" x14ac:dyDescent="0.45">
      <c r="A288">
        <v>320</v>
      </c>
      <c r="B288" t="str">
        <f t="shared" si="32"/>
        <v>task_id_573.dfy-3</v>
      </c>
      <c r="C288" t="s">
        <v>54</v>
      </c>
      <c r="D288">
        <v>3</v>
      </c>
      <c r="E288">
        <f>MAX(IFERROR(VLOOKUP(B288,'Results_ClaudeOpus4.5Repair'!B:E,4,0),0),IFERROR(VLOOKUP(B288,'Results_GPT5.2LowRepair'!B:E,4,0),0))</f>
        <v>1</v>
      </c>
      <c r="F288">
        <f>MAX(IFERROR(VLOOKUP(B288,'Results_ClaudeOpus4.5Repair'!B:H,5,0),0),IFERROR(VLOOKUP(B288,'Results_GPT5.2LowRepair'!B:H,5,0),0))</f>
        <v>24.1587</v>
      </c>
      <c r="G288">
        <f>MAX(IFERROR(VLOOKUP(B288,'Results_ClaudeOpus4.5Repair'!B:H,6,0),0),IFERROR(VLOOKUP(B288,'Results_GPT5.2LowRepair'!B:H,6,0),0))</f>
        <v>1.7966</v>
      </c>
      <c r="H288">
        <f>MAX(IFERROR(VLOOKUP(B288,'Results_ClaudeOpus4.5Repair'!B:H,7,0),0),IFERROR(VLOOKUP(B288,'Results_GPT5.2LowRepair'!B:H,7,0),0))</f>
        <v>24.156400000000001</v>
      </c>
      <c r="I288">
        <f>MAX(IFERROR(VLOOKUP(B288,'Results_ClaudeOpus4.5Repair'!B:I,8,0),0),IFERROR(VLOOKUP(B288,'Results_GPT5.2LowRepair'!B:I,8,0),0))</f>
        <v>1</v>
      </c>
      <c r="J288">
        <v>0</v>
      </c>
      <c r="K288">
        <v>0</v>
      </c>
      <c r="L288">
        <f t="shared" si="37"/>
        <v>1</v>
      </c>
      <c r="M288">
        <f t="shared" si="38"/>
        <v>3</v>
      </c>
      <c r="N288">
        <f t="shared" si="33"/>
        <v>0.66666666666666663</v>
      </c>
      <c r="O288">
        <f t="shared" si="34"/>
        <v>1</v>
      </c>
      <c r="P288">
        <f t="shared" si="39"/>
        <v>93</v>
      </c>
      <c r="Q288">
        <f>VLOOKUP(C288,Locs!A:C,3,0)</f>
        <v>56</v>
      </c>
      <c r="R288">
        <f>VLOOKUP(C288,Locs!A:F,6,0)</f>
        <v>8</v>
      </c>
      <c r="S288">
        <f t="shared" si="35"/>
        <v>1</v>
      </c>
      <c r="T288" t="str">
        <f t="shared" si="36"/>
        <v>Claude</v>
      </c>
      <c r="U288">
        <f>IFERROR(VLOOKUP(B288,'Results_ClaudeOpus4.5Repair'!B:E,4,0),"")</f>
        <v>1</v>
      </c>
      <c r="V288">
        <f>IFERROR(VLOOKUP(B288,'Results_GPT5.2LowRepair'!B:E,4,0),"")</f>
        <v>-1</v>
      </c>
      <c r="W288">
        <f>IFERROR(VLOOKUP(LEFT(C288,LEN(C288)-4)&amp;"_"&amp;D288&amp;"_llm.dfy",'Results_ClaudeOpus4.5Repair'!O:P,2,0),"")</f>
        <v>93</v>
      </c>
      <c r="X288">
        <f>IFERROR(VLOOKUP(LEFT(C288,LEN(C288)-4)&amp;"_"&amp;D288&amp;"_llm.dfy",'Results_GPT5.2LowRepair'!O:P,2,0),"")</f>
        <v>84</v>
      </c>
    </row>
    <row r="289" spans="1:24" x14ac:dyDescent="0.45">
      <c r="A289">
        <v>321</v>
      </c>
      <c r="B289" t="str">
        <f t="shared" si="32"/>
        <v>task_id_573.dfy-4</v>
      </c>
      <c r="C289" t="s">
        <v>54</v>
      </c>
      <c r="D289">
        <v>4</v>
      </c>
      <c r="E289">
        <f>MAX(IFERROR(VLOOKUP(B289,'Results_ClaudeOpus4.5Repair'!B:E,4,0),0),IFERROR(VLOOKUP(B289,'Results_GPT5.2LowRepair'!B:E,4,0),0))</f>
        <v>0</v>
      </c>
      <c r="F289">
        <f>MAX(IFERROR(VLOOKUP(B289,'Results_ClaudeOpus4.5Repair'!B:H,5,0),0),IFERROR(VLOOKUP(B289,'Results_GPT5.2LowRepair'!B:H,5,0),0))</f>
        <v>28.125599999999999</v>
      </c>
      <c r="G289">
        <f>MAX(IFERROR(VLOOKUP(B289,'Results_ClaudeOpus4.5Repair'!B:H,6,0),0),IFERROR(VLOOKUP(B289,'Results_GPT5.2LowRepair'!B:H,6,0),0))</f>
        <v>0.25390000000000001</v>
      </c>
      <c r="H289">
        <f>MAX(IFERROR(VLOOKUP(B289,'Results_ClaudeOpus4.5Repair'!B:H,7,0),0),IFERROR(VLOOKUP(B289,'Results_GPT5.2LowRepair'!B:H,7,0),0))</f>
        <v>28.117999999999999</v>
      </c>
      <c r="I289">
        <f>MAX(IFERROR(VLOOKUP(B289,'Results_ClaudeOpus4.5Repair'!B:I,8,0),0),IFERROR(VLOOKUP(B289,'Results_GPT5.2LowRepair'!B:I,8,0),0))</f>
        <v>0</v>
      </c>
      <c r="J289">
        <v>0</v>
      </c>
      <c r="K289">
        <v>0</v>
      </c>
      <c r="L289">
        <f t="shared" si="37"/>
        <v>1</v>
      </c>
      <c r="M289">
        <f t="shared" si="38"/>
        <v>3</v>
      </c>
      <c r="N289">
        <f t="shared" si="33"/>
        <v>0.66666666666666663</v>
      </c>
      <c r="O289">
        <f t="shared" si="34"/>
        <v>1</v>
      </c>
      <c r="P289">
        <f t="shared" si="39"/>
        <v>91</v>
      </c>
      <c r="Q289">
        <f>VLOOKUP(C289,Locs!A:C,3,0)</f>
        <v>56</v>
      </c>
      <c r="R289">
        <f>VLOOKUP(C289,Locs!A:F,6,0)</f>
        <v>8</v>
      </c>
      <c r="S289">
        <f t="shared" si="35"/>
        <v>0</v>
      </c>
      <c r="T289" t="str">
        <f t="shared" si="36"/>
        <v/>
      </c>
      <c r="U289" t="str">
        <f>IFERROR(VLOOKUP(B289,'Results_ClaudeOpus4.5Repair'!B:E,4,0),"")</f>
        <v/>
      </c>
      <c r="V289">
        <f>IFERROR(VLOOKUP(B289,'Results_GPT5.2LowRepair'!B:E,4,0),"")</f>
        <v>-1</v>
      </c>
      <c r="W289" t="str">
        <f>IFERROR(VLOOKUP(LEFT(C289,LEN(C289)-4)&amp;"_"&amp;D289&amp;"_llm.dfy",'Results_ClaudeOpus4.5Repair'!O:P,2,0),"")</f>
        <v/>
      </c>
      <c r="X289">
        <f>IFERROR(VLOOKUP(LEFT(C289,LEN(C289)-4)&amp;"_"&amp;D289&amp;"_llm.dfy",'Results_GPT5.2LowRepair'!O:P,2,0),"")</f>
        <v>91</v>
      </c>
    </row>
    <row r="290" spans="1:24" x14ac:dyDescent="0.45">
      <c r="A290">
        <v>322</v>
      </c>
      <c r="B290" t="str">
        <f t="shared" si="32"/>
        <v>task_id_573.dfy-5</v>
      </c>
      <c r="C290" t="s">
        <v>54</v>
      </c>
      <c r="D290">
        <v>5</v>
      </c>
      <c r="E290">
        <f>MAX(IFERROR(VLOOKUP(B290,'Results_ClaudeOpus4.5Repair'!B:E,4,0),0),IFERROR(VLOOKUP(B290,'Results_GPT5.2LowRepair'!B:E,4,0),0))</f>
        <v>0</v>
      </c>
      <c r="F290">
        <f>MAX(IFERROR(VLOOKUP(B290,'Results_ClaudeOpus4.5Repair'!B:H,5,0),0),IFERROR(VLOOKUP(B290,'Results_GPT5.2LowRepair'!B:H,5,0),0))</f>
        <v>23.1175</v>
      </c>
      <c r="G290">
        <f>MAX(IFERROR(VLOOKUP(B290,'Results_ClaudeOpus4.5Repair'!B:H,6,0),0),IFERROR(VLOOKUP(B290,'Results_GPT5.2LowRepair'!B:H,6,0),0))</f>
        <v>0.32040000000000002</v>
      </c>
      <c r="H290">
        <f>MAX(IFERROR(VLOOKUP(B290,'Results_ClaudeOpus4.5Repair'!B:H,7,0),0),IFERROR(VLOOKUP(B290,'Results_GPT5.2LowRepair'!B:H,7,0),0))</f>
        <v>23.111000000000001</v>
      </c>
      <c r="I290">
        <f>MAX(IFERROR(VLOOKUP(B290,'Results_ClaudeOpus4.5Repair'!B:I,8,0),0),IFERROR(VLOOKUP(B290,'Results_GPT5.2LowRepair'!B:I,8,0),0))</f>
        <v>0</v>
      </c>
      <c r="J290">
        <v>1</v>
      </c>
      <c r="K290">
        <v>1</v>
      </c>
      <c r="L290">
        <f t="shared" si="37"/>
        <v>1</v>
      </c>
      <c r="M290">
        <f t="shared" si="38"/>
        <v>3</v>
      </c>
      <c r="N290">
        <f t="shared" si="33"/>
        <v>0.66666666666666663</v>
      </c>
      <c r="O290">
        <f t="shared" si="34"/>
        <v>1</v>
      </c>
      <c r="P290">
        <f t="shared" si="39"/>
        <v>93</v>
      </c>
      <c r="Q290">
        <f>VLOOKUP(C290,Locs!A:C,3,0)</f>
        <v>56</v>
      </c>
      <c r="R290">
        <f>VLOOKUP(C290,Locs!A:F,6,0)</f>
        <v>8</v>
      </c>
      <c r="S290">
        <f t="shared" si="35"/>
        <v>0</v>
      </c>
      <c r="T290" t="str">
        <f t="shared" si="36"/>
        <v/>
      </c>
      <c r="U290" t="str">
        <f>IFERROR(VLOOKUP(B290,'Results_ClaudeOpus4.5Repair'!B:E,4,0),"")</f>
        <v/>
      </c>
      <c r="V290">
        <f>IFERROR(VLOOKUP(B290,'Results_GPT5.2LowRepair'!B:E,4,0),"")</f>
        <v>-1</v>
      </c>
      <c r="W290" t="str">
        <f>IFERROR(VLOOKUP(LEFT(C290,LEN(C290)-4)&amp;"_"&amp;D290&amp;"_llm.dfy",'Results_ClaudeOpus4.5Repair'!O:P,2,0),"")</f>
        <v/>
      </c>
      <c r="X290">
        <f>IFERROR(VLOOKUP(LEFT(C290,LEN(C290)-4)&amp;"_"&amp;D290&amp;"_llm.dfy",'Results_GPT5.2LowRepair'!O:P,2,0),"")</f>
        <v>93</v>
      </c>
    </row>
    <row r="291" spans="1:24" x14ac:dyDescent="0.45">
      <c r="A291">
        <v>323</v>
      </c>
      <c r="B291" t="str">
        <f t="shared" si="32"/>
        <v>task_id_573.dfy-6</v>
      </c>
      <c r="C291" t="s">
        <v>54</v>
      </c>
      <c r="D291">
        <v>6</v>
      </c>
      <c r="E291">
        <f>MAX(IFERROR(VLOOKUP(B291,'Results_ClaudeOpus4.5Repair'!B:E,4,0),0),IFERROR(VLOOKUP(B291,'Results_GPT5.2LowRepair'!B:E,4,0),0))</f>
        <v>0</v>
      </c>
      <c r="F291">
        <f>MAX(IFERROR(VLOOKUP(B291,'Results_ClaudeOpus4.5Repair'!B:H,5,0),0),IFERROR(VLOOKUP(B291,'Results_GPT5.2LowRepair'!B:H,5,0),0))</f>
        <v>28.8322</v>
      </c>
      <c r="G291">
        <f>MAX(IFERROR(VLOOKUP(B291,'Results_ClaudeOpus4.5Repair'!B:H,6,0),0),IFERROR(VLOOKUP(B291,'Results_GPT5.2LowRepair'!B:H,6,0),0))</f>
        <v>0.2697</v>
      </c>
      <c r="H291">
        <f>MAX(IFERROR(VLOOKUP(B291,'Results_ClaudeOpus4.5Repair'!B:H,7,0),0),IFERROR(VLOOKUP(B291,'Results_GPT5.2LowRepair'!B:H,7,0),0))</f>
        <v>28.830500000000001</v>
      </c>
      <c r="I291">
        <f>MAX(IFERROR(VLOOKUP(B291,'Results_ClaudeOpus4.5Repair'!B:I,8,0),0),IFERROR(VLOOKUP(B291,'Results_GPT5.2LowRepair'!B:I,8,0),0))</f>
        <v>0</v>
      </c>
      <c r="J291">
        <v>1</v>
      </c>
      <c r="K291">
        <v>1</v>
      </c>
      <c r="L291">
        <f t="shared" si="37"/>
        <v>1</v>
      </c>
      <c r="M291">
        <f t="shared" si="38"/>
        <v>3</v>
      </c>
      <c r="N291">
        <f t="shared" si="33"/>
        <v>0.66666666666666663</v>
      </c>
      <c r="O291">
        <f t="shared" si="34"/>
        <v>1</v>
      </c>
      <c r="P291">
        <f t="shared" si="39"/>
        <v>101</v>
      </c>
      <c r="Q291">
        <f>VLOOKUP(C291,Locs!A:C,3,0)</f>
        <v>56</v>
      </c>
      <c r="R291">
        <f>VLOOKUP(C291,Locs!A:F,6,0)</f>
        <v>8</v>
      </c>
      <c r="S291">
        <f t="shared" si="35"/>
        <v>0</v>
      </c>
      <c r="T291" t="str">
        <f t="shared" si="36"/>
        <v/>
      </c>
      <c r="U291" t="str">
        <f>IFERROR(VLOOKUP(B291,'Results_ClaudeOpus4.5Repair'!B:E,4,0),"")</f>
        <v/>
      </c>
      <c r="V291">
        <f>IFERROR(VLOOKUP(B291,'Results_GPT5.2LowRepair'!B:E,4,0),"")</f>
        <v>-1</v>
      </c>
      <c r="W291" t="str">
        <f>IFERROR(VLOOKUP(LEFT(C291,LEN(C291)-4)&amp;"_"&amp;D291&amp;"_llm.dfy",'Results_ClaudeOpus4.5Repair'!O:P,2,0),"")</f>
        <v/>
      </c>
      <c r="X291">
        <f>IFERROR(VLOOKUP(LEFT(C291,LEN(C291)-4)&amp;"_"&amp;D291&amp;"_llm.dfy",'Results_GPT5.2LowRepair'!O:P,2,0),"")</f>
        <v>101</v>
      </c>
    </row>
    <row r="292" spans="1:24" x14ac:dyDescent="0.45">
      <c r="A292">
        <v>324</v>
      </c>
      <c r="B292" t="str">
        <f t="shared" si="32"/>
        <v>task_id_573.dfy-7</v>
      </c>
      <c r="C292" t="s">
        <v>54</v>
      </c>
      <c r="D292">
        <v>7</v>
      </c>
      <c r="E292">
        <f>MAX(IFERROR(VLOOKUP(B292,'Results_ClaudeOpus4.5Repair'!B:E,4,0),0),IFERROR(VLOOKUP(B292,'Results_GPT5.2LowRepair'!B:E,4,0),0))</f>
        <v>0</v>
      </c>
      <c r="F292">
        <f>MAX(IFERROR(VLOOKUP(B292,'Results_ClaudeOpus4.5Repair'!B:H,5,0),0),IFERROR(VLOOKUP(B292,'Results_GPT5.2LowRepair'!B:H,5,0),0))</f>
        <v>49.434600000000003</v>
      </c>
      <c r="G292">
        <f>MAX(IFERROR(VLOOKUP(B292,'Results_ClaudeOpus4.5Repair'!B:H,6,0),0),IFERROR(VLOOKUP(B292,'Results_GPT5.2LowRepair'!B:H,6,0),0))</f>
        <v>0.2782</v>
      </c>
      <c r="H292">
        <f>MAX(IFERROR(VLOOKUP(B292,'Results_ClaudeOpus4.5Repair'!B:H,7,0),0),IFERROR(VLOOKUP(B292,'Results_GPT5.2LowRepair'!B:H,7,0),0))</f>
        <v>49.433100000000003</v>
      </c>
      <c r="I292">
        <f>MAX(IFERROR(VLOOKUP(B292,'Results_ClaudeOpus4.5Repair'!B:I,8,0),0),IFERROR(VLOOKUP(B292,'Results_GPT5.2LowRepair'!B:I,8,0),0))</f>
        <v>0</v>
      </c>
      <c r="J292">
        <v>1</v>
      </c>
      <c r="K292">
        <v>1</v>
      </c>
      <c r="L292">
        <f t="shared" si="37"/>
        <v>1</v>
      </c>
      <c r="M292">
        <f t="shared" si="38"/>
        <v>3</v>
      </c>
      <c r="N292">
        <f t="shared" si="33"/>
        <v>0.66666666666666663</v>
      </c>
      <c r="O292">
        <f t="shared" si="34"/>
        <v>1</v>
      </c>
      <c r="P292">
        <f t="shared" si="39"/>
        <v>131</v>
      </c>
      <c r="Q292">
        <f>VLOOKUP(C292,Locs!A:C,3,0)</f>
        <v>56</v>
      </c>
      <c r="R292">
        <f>VLOOKUP(C292,Locs!A:F,6,0)</f>
        <v>8</v>
      </c>
      <c r="S292">
        <f t="shared" si="35"/>
        <v>0</v>
      </c>
      <c r="T292" t="str">
        <f t="shared" si="36"/>
        <v/>
      </c>
      <c r="U292" t="str">
        <f>IFERROR(VLOOKUP(B292,'Results_ClaudeOpus4.5Repair'!B:E,4,0),"")</f>
        <v/>
      </c>
      <c r="V292">
        <f>IFERROR(VLOOKUP(B292,'Results_GPT5.2LowRepair'!B:E,4,0),"")</f>
        <v>-1</v>
      </c>
      <c r="W292" t="str">
        <f>IFERROR(VLOOKUP(LEFT(C292,LEN(C292)-4)&amp;"_"&amp;D292&amp;"_llm.dfy",'Results_ClaudeOpus4.5Repair'!O:P,2,0),"")</f>
        <v/>
      </c>
      <c r="X292">
        <f>IFERROR(VLOOKUP(LEFT(C292,LEN(C292)-4)&amp;"_"&amp;D292&amp;"_llm.dfy",'Results_GPT5.2LowRepair'!O:P,2,0),"")</f>
        <v>131</v>
      </c>
    </row>
    <row r="293" spans="1:24" x14ac:dyDescent="0.45">
      <c r="A293">
        <v>325</v>
      </c>
      <c r="B293" t="str">
        <f t="shared" si="32"/>
        <v>task_id_573.dfy-8</v>
      </c>
      <c r="C293" t="s">
        <v>54</v>
      </c>
      <c r="D293">
        <v>8</v>
      </c>
      <c r="E293">
        <f>MAX(IFERROR(VLOOKUP(B293,'Results_ClaudeOpus4.5Repair'!B:E,4,0),0),IFERROR(VLOOKUP(B293,'Results_GPT5.2LowRepair'!B:E,4,0),0))</f>
        <v>0</v>
      </c>
      <c r="F293">
        <f>MAX(IFERROR(VLOOKUP(B293,'Results_ClaudeOpus4.5Repair'!B:H,5,0),0),IFERROR(VLOOKUP(B293,'Results_GPT5.2LowRepair'!B:H,5,0),0))</f>
        <v>14.2951</v>
      </c>
      <c r="G293">
        <f>MAX(IFERROR(VLOOKUP(B293,'Results_ClaudeOpus4.5Repair'!B:H,6,0),0),IFERROR(VLOOKUP(B293,'Results_GPT5.2LowRepair'!B:H,6,0),0))</f>
        <v>0.35349999999999998</v>
      </c>
      <c r="H293">
        <f>MAX(IFERROR(VLOOKUP(B293,'Results_ClaudeOpus4.5Repair'!B:H,7,0),0),IFERROR(VLOOKUP(B293,'Results_GPT5.2LowRepair'!B:H,7,0),0))</f>
        <v>14.293100000000001</v>
      </c>
      <c r="I293">
        <f>MAX(IFERROR(VLOOKUP(B293,'Results_ClaudeOpus4.5Repair'!B:I,8,0),0),IFERROR(VLOOKUP(B293,'Results_GPT5.2LowRepair'!B:I,8,0),0))</f>
        <v>0</v>
      </c>
      <c r="J293">
        <v>0</v>
      </c>
      <c r="K293">
        <v>0</v>
      </c>
      <c r="L293">
        <f t="shared" si="37"/>
        <v>1</v>
      </c>
      <c r="M293">
        <f t="shared" si="38"/>
        <v>3</v>
      </c>
      <c r="N293">
        <f t="shared" si="33"/>
        <v>0.66666666666666663</v>
      </c>
      <c r="O293">
        <f t="shared" si="34"/>
        <v>1</v>
      </c>
      <c r="P293">
        <f t="shared" si="39"/>
        <v>131</v>
      </c>
      <c r="Q293">
        <f>VLOOKUP(C293,Locs!A:C,3,0)</f>
        <v>56</v>
      </c>
      <c r="R293">
        <f>VLOOKUP(C293,Locs!A:F,6,0)</f>
        <v>8</v>
      </c>
      <c r="S293">
        <f t="shared" si="35"/>
        <v>0</v>
      </c>
      <c r="T293" t="str">
        <f t="shared" si="36"/>
        <v/>
      </c>
      <c r="U293" t="str">
        <f>IFERROR(VLOOKUP(B293,'Results_ClaudeOpus4.5Repair'!B:E,4,0),"")</f>
        <v/>
      </c>
      <c r="V293">
        <f>IFERROR(VLOOKUP(B293,'Results_GPT5.2LowRepair'!B:E,4,0),"")</f>
        <v>-1</v>
      </c>
      <c r="W293" t="str">
        <f>IFERROR(VLOOKUP(LEFT(C293,LEN(C293)-4)&amp;"_"&amp;D293&amp;"_llm.dfy",'Results_ClaudeOpus4.5Repair'!O:P,2,0),"")</f>
        <v/>
      </c>
      <c r="X293">
        <f>IFERROR(VLOOKUP(LEFT(C293,LEN(C293)-4)&amp;"_"&amp;D293&amp;"_llm.dfy",'Results_GPT5.2LowRepair'!O:P,2,0),"")</f>
        <v>131</v>
      </c>
    </row>
    <row r="294" spans="1:24" x14ac:dyDescent="0.45">
      <c r="A294">
        <v>326</v>
      </c>
      <c r="B294" t="str">
        <f t="shared" ref="B294:B357" si="40">C294&amp;"-"&amp;D294</f>
        <v>task_id_573.dfy-9</v>
      </c>
      <c r="C294" t="s">
        <v>54</v>
      </c>
      <c r="D294">
        <v>9</v>
      </c>
      <c r="E294">
        <f>MAX(IFERROR(VLOOKUP(B294,'Results_ClaudeOpus4.5Repair'!B:E,4,0),0),IFERROR(VLOOKUP(B294,'Results_GPT5.2LowRepair'!B:E,4,0),0))</f>
        <v>0</v>
      </c>
      <c r="F294">
        <f>MAX(IFERROR(VLOOKUP(B294,'Results_ClaudeOpus4.5Repair'!B:H,5,0),0),IFERROR(VLOOKUP(B294,'Results_GPT5.2LowRepair'!B:H,5,0),0))</f>
        <v>18.738499999999998</v>
      </c>
      <c r="G294">
        <f>MAX(IFERROR(VLOOKUP(B294,'Results_ClaudeOpus4.5Repair'!B:H,6,0),0),IFERROR(VLOOKUP(B294,'Results_GPT5.2LowRepair'!B:H,6,0),0))</f>
        <v>0.27710000000000001</v>
      </c>
      <c r="H294">
        <f>MAX(IFERROR(VLOOKUP(B294,'Results_ClaudeOpus4.5Repair'!B:H,7,0),0),IFERROR(VLOOKUP(B294,'Results_GPT5.2LowRepair'!B:H,7,0),0))</f>
        <v>18.732600000000001</v>
      </c>
      <c r="I294">
        <f>MAX(IFERROR(VLOOKUP(B294,'Results_ClaudeOpus4.5Repair'!B:I,8,0),0),IFERROR(VLOOKUP(B294,'Results_GPT5.2LowRepair'!B:I,8,0),0))</f>
        <v>0</v>
      </c>
      <c r="J294">
        <v>0</v>
      </c>
      <c r="K294">
        <v>0</v>
      </c>
      <c r="L294">
        <f t="shared" si="37"/>
        <v>1</v>
      </c>
      <c r="M294">
        <f t="shared" si="38"/>
        <v>3</v>
      </c>
      <c r="N294">
        <f t="shared" si="33"/>
        <v>0.66666666666666663</v>
      </c>
      <c r="O294">
        <f t="shared" si="34"/>
        <v>1</v>
      </c>
      <c r="P294">
        <f t="shared" si="39"/>
        <v>131</v>
      </c>
      <c r="Q294">
        <f>VLOOKUP(C294,Locs!A:C,3,0)</f>
        <v>56</v>
      </c>
      <c r="R294">
        <f>VLOOKUP(C294,Locs!A:F,6,0)</f>
        <v>8</v>
      </c>
      <c r="S294">
        <f t="shared" si="35"/>
        <v>0</v>
      </c>
      <c r="T294" t="str">
        <f t="shared" si="36"/>
        <v/>
      </c>
      <c r="U294" t="str">
        <f>IFERROR(VLOOKUP(B294,'Results_ClaudeOpus4.5Repair'!B:E,4,0),"")</f>
        <v/>
      </c>
      <c r="V294">
        <f>IFERROR(VLOOKUP(B294,'Results_GPT5.2LowRepair'!B:E,4,0),"")</f>
        <v>-1</v>
      </c>
      <c r="W294" t="str">
        <f>IFERROR(VLOOKUP(LEFT(C294,LEN(C294)-4)&amp;"_"&amp;D294&amp;"_llm.dfy",'Results_ClaudeOpus4.5Repair'!O:P,2,0),"")</f>
        <v/>
      </c>
      <c r="X294">
        <f>IFERROR(VLOOKUP(LEFT(C294,LEN(C294)-4)&amp;"_"&amp;D294&amp;"_llm.dfy",'Results_GPT5.2LowRepair'!O:P,2,0),"")</f>
        <v>131</v>
      </c>
    </row>
    <row r="295" spans="1:24" x14ac:dyDescent="0.45">
      <c r="A295">
        <v>327</v>
      </c>
      <c r="B295" t="str">
        <f t="shared" si="40"/>
        <v>task_id_573.dfy-10</v>
      </c>
      <c r="C295" t="s">
        <v>54</v>
      </c>
      <c r="D295">
        <v>10</v>
      </c>
      <c r="E295">
        <f>MAX(IFERROR(VLOOKUP(B295,'Results_ClaudeOpus4.5Repair'!B:E,4,0),0),IFERROR(VLOOKUP(B295,'Results_GPT5.2LowRepair'!B:E,4,0),0))</f>
        <v>0</v>
      </c>
      <c r="F295">
        <f>MAX(IFERROR(VLOOKUP(B295,'Results_ClaudeOpus4.5Repair'!B:H,5,0),0),IFERROR(VLOOKUP(B295,'Results_GPT5.2LowRepair'!B:H,5,0),0))</f>
        <v>16.152000000000001</v>
      </c>
      <c r="G295">
        <f>MAX(IFERROR(VLOOKUP(B295,'Results_ClaudeOpus4.5Repair'!B:H,6,0),0),IFERROR(VLOOKUP(B295,'Results_GPT5.2LowRepair'!B:H,6,0),0))</f>
        <v>0.22059999999999999</v>
      </c>
      <c r="H295">
        <f>MAX(IFERROR(VLOOKUP(B295,'Results_ClaudeOpus4.5Repair'!B:H,7,0),0),IFERROR(VLOOKUP(B295,'Results_GPT5.2LowRepair'!B:H,7,0),0))</f>
        <v>16.145499999999998</v>
      </c>
      <c r="I295">
        <f>MAX(IFERROR(VLOOKUP(B295,'Results_ClaudeOpus4.5Repair'!B:I,8,0),0),IFERROR(VLOOKUP(B295,'Results_GPT5.2LowRepair'!B:I,8,0),0))</f>
        <v>0</v>
      </c>
      <c r="J295">
        <v>0</v>
      </c>
      <c r="K295">
        <v>0</v>
      </c>
      <c r="L295">
        <f t="shared" si="37"/>
        <v>1</v>
      </c>
      <c r="M295">
        <f t="shared" si="38"/>
        <v>3</v>
      </c>
      <c r="N295">
        <f t="shared" si="33"/>
        <v>0.66666666666666663</v>
      </c>
      <c r="O295">
        <f t="shared" si="34"/>
        <v>1</v>
      </c>
      <c r="P295">
        <f t="shared" si="39"/>
        <v>131</v>
      </c>
      <c r="Q295">
        <f>VLOOKUP(C295,Locs!A:C,3,0)</f>
        <v>56</v>
      </c>
      <c r="R295">
        <f>VLOOKUP(C295,Locs!A:F,6,0)</f>
        <v>8</v>
      </c>
      <c r="S295">
        <f t="shared" si="35"/>
        <v>0</v>
      </c>
      <c r="T295" t="str">
        <f t="shared" si="36"/>
        <v/>
      </c>
      <c r="U295" t="str">
        <f>IFERROR(VLOOKUP(B295,'Results_ClaudeOpus4.5Repair'!B:E,4,0),"")</f>
        <v/>
      </c>
      <c r="V295">
        <f>IFERROR(VLOOKUP(B295,'Results_GPT5.2LowRepair'!B:E,4,0),"")</f>
        <v>-1</v>
      </c>
      <c r="W295" t="str">
        <f>IFERROR(VLOOKUP(LEFT(C295,LEN(C295)-4)&amp;"_"&amp;D295&amp;"_llm.dfy",'Results_ClaudeOpus4.5Repair'!O:P,2,0),"")</f>
        <v/>
      </c>
      <c r="X295">
        <f>IFERROR(VLOOKUP(LEFT(C295,LEN(C295)-4)&amp;"_"&amp;D295&amp;"_llm.dfy",'Results_GPT5.2LowRepair'!O:P,2,0),"")</f>
        <v>131</v>
      </c>
    </row>
    <row r="296" spans="1:24" x14ac:dyDescent="0.45">
      <c r="A296">
        <v>328</v>
      </c>
      <c r="B296" t="str">
        <f t="shared" si="40"/>
        <v>task_id_576.dfy-1</v>
      </c>
      <c r="C296" t="s">
        <v>55</v>
      </c>
      <c r="D296">
        <v>1</v>
      </c>
      <c r="E296">
        <f>MAX(IFERROR(VLOOKUP(B296,'Results_ClaudeOpus4.5Repair'!B:E,4,0),0),IFERROR(VLOOKUP(B296,'Results_GPT5.2LowRepair'!B:E,4,0),0))</f>
        <v>0</v>
      </c>
      <c r="F296">
        <f>MAX(IFERROR(VLOOKUP(B296,'Results_ClaudeOpus4.5Repair'!B:H,5,0),0),IFERROR(VLOOKUP(B296,'Results_GPT5.2LowRepair'!B:H,5,0),0))</f>
        <v>24.321999999999999</v>
      </c>
      <c r="G296">
        <f>MAX(IFERROR(VLOOKUP(B296,'Results_ClaudeOpus4.5Repair'!B:H,6,0),0),IFERROR(VLOOKUP(B296,'Results_GPT5.2LowRepair'!B:H,6,0),0))</f>
        <v>0.88670000000000004</v>
      </c>
      <c r="H296">
        <f>MAX(IFERROR(VLOOKUP(B296,'Results_ClaudeOpus4.5Repair'!B:H,7,0),0),IFERROR(VLOOKUP(B296,'Results_GPT5.2LowRepair'!B:H,7,0),0))</f>
        <v>24.3018</v>
      </c>
      <c r="I296">
        <f>MAX(IFERROR(VLOOKUP(B296,'Results_ClaudeOpus4.5Repair'!B:I,8,0),0),IFERROR(VLOOKUP(B296,'Results_GPT5.2LowRepair'!B:I,8,0),0))</f>
        <v>1</v>
      </c>
      <c r="J296">
        <v>0</v>
      </c>
      <c r="K296">
        <v>0</v>
      </c>
      <c r="L296">
        <f t="shared" si="37"/>
        <v>1</v>
      </c>
      <c r="M296">
        <f t="shared" si="38"/>
        <v>3</v>
      </c>
      <c r="N296">
        <f t="shared" si="33"/>
        <v>0.66666666666666663</v>
      </c>
      <c r="O296">
        <f t="shared" si="34"/>
        <v>1</v>
      </c>
      <c r="P296">
        <f t="shared" si="39"/>
        <v>40</v>
      </c>
      <c r="Q296">
        <f>VLOOKUP(C296,Locs!A:C,3,0)</f>
        <v>34</v>
      </c>
      <c r="R296">
        <f>VLOOKUP(C296,Locs!A:F,6,0)</f>
        <v>5</v>
      </c>
      <c r="S296">
        <f t="shared" si="35"/>
        <v>0</v>
      </c>
      <c r="T296" t="str">
        <f t="shared" si="36"/>
        <v/>
      </c>
      <c r="U296">
        <f>IFERROR(VLOOKUP(B296,'Results_ClaudeOpus4.5Repair'!B:E,4,0),"")</f>
        <v>0</v>
      </c>
      <c r="V296">
        <f>IFERROR(VLOOKUP(B296,'Results_GPT5.2LowRepair'!B:E,4,0),"")</f>
        <v>0</v>
      </c>
      <c r="W296">
        <f>IFERROR(VLOOKUP(LEFT(C296,LEN(C296)-4)&amp;"_"&amp;D296&amp;"_llm.dfy",'Results_ClaudeOpus4.5Repair'!O:P,2,0),"")</f>
        <v>33</v>
      </c>
      <c r="X296">
        <f>IFERROR(VLOOKUP(LEFT(C296,LEN(C296)-4)&amp;"_"&amp;D296&amp;"_llm.dfy",'Results_GPT5.2LowRepair'!O:P,2,0),"")</f>
        <v>40</v>
      </c>
    </row>
    <row r="297" spans="1:24" x14ac:dyDescent="0.45">
      <c r="A297">
        <v>329</v>
      </c>
      <c r="B297" t="str">
        <f t="shared" si="40"/>
        <v>task_id_576.dfy-2</v>
      </c>
      <c r="C297" t="s">
        <v>55</v>
      </c>
      <c r="D297">
        <v>2</v>
      </c>
      <c r="E297">
        <f>MAX(IFERROR(VLOOKUP(B297,'Results_ClaudeOpus4.5Repair'!B:E,4,0),0),IFERROR(VLOOKUP(B297,'Results_GPT5.2LowRepair'!B:E,4,0),0))</f>
        <v>0</v>
      </c>
      <c r="F297">
        <f>MAX(IFERROR(VLOOKUP(B297,'Results_ClaudeOpus4.5Repair'!B:H,5,0),0),IFERROR(VLOOKUP(B297,'Results_GPT5.2LowRepair'!B:H,5,0),0))</f>
        <v>45.4</v>
      </c>
      <c r="G297">
        <f>MAX(IFERROR(VLOOKUP(B297,'Results_ClaudeOpus4.5Repair'!B:H,6,0),0),IFERROR(VLOOKUP(B297,'Results_GPT5.2LowRepair'!B:H,6,0),0))</f>
        <v>0.95540000000000003</v>
      </c>
      <c r="H297">
        <f>MAX(IFERROR(VLOOKUP(B297,'Results_ClaudeOpus4.5Repair'!B:H,7,0),0),IFERROR(VLOOKUP(B297,'Results_GPT5.2LowRepair'!B:H,7,0),0))</f>
        <v>45.397399999999998</v>
      </c>
      <c r="I297">
        <f>MAX(IFERROR(VLOOKUP(B297,'Results_ClaudeOpus4.5Repair'!B:I,8,0),0),IFERROR(VLOOKUP(B297,'Results_GPT5.2LowRepair'!B:I,8,0),0))</f>
        <v>1</v>
      </c>
      <c r="J297">
        <v>0</v>
      </c>
      <c r="K297">
        <v>0</v>
      </c>
      <c r="L297">
        <f t="shared" si="37"/>
        <v>1</v>
      </c>
      <c r="M297">
        <f t="shared" si="38"/>
        <v>3</v>
      </c>
      <c r="N297">
        <f t="shared" si="33"/>
        <v>0.66666666666666663</v>
      </c>
      <c r="O297">
        <f t="shared" si="34"/>
        <v>1</v>
      </c>
      <c r="P297">
        <f t="shared" si="39"/>
        <v>63</v>
      </c>
      <c r="Q297">
        <f>VLOOKUP(C297,Locs!A:C,3,0)</f>
        <v>34</v>
      </c>
      <c r="R297">
        <f>VLOOKUP(C297,Locs!A:F,6,0)</f>
        <v>5</v>
      </c>
      <c r="S297">
        <f t="shared" si="35"/>
        <v>0</v>
      </c>
      <c r="T297" t="str">
        <f t="shared" si="36"/>
        <v/>
      </c>
      <c r="U297">
        <f>IFERROR(VLOOKUP(B297,'Results_ClaudeOpus4.5Repair'!B:E,4,0),"")</f>
        <v>0</v>
      </c>
      <c r="V297">
        <f>IFERROR(VLOOKUP(B297,'Results_GPT5.2LowRepair'!B:E,4,0),"")</f>
        <v>-1</v>
      </c>
      <c r="W297">
        <f>IFERROR(VLOOKUP(LEFT(C297,LEN(C297)-4)&amp;"_"&amp;D297&amp;"_llm.dfy",'Results_ClaudeOpus4.5Repair'!O:P,2,0),"")</f>
        <v>49</v>
      </c>
      <c r="X297">
        <f>IFERROR(VLOOKUP(LEFT(C297,LEN(C297)-4)&amp;"_"&amp;D297&amp;"_llm.dfy",'Results_GPT5.2LowRepair'!O:P,2,0),"")</f>
        <v>63</v>
      </c>
    </row>
    <row r="298" spans="1:24" x14ac:dyDescent="0.45">
      <c r="A298">
        <v>330</v>
      </c>
      <c r="B298" t="str">
        <f t="shared" si="40"/>
        <v>task_id_576.dfy-3</v>
      </c>
      <c r="C298" t="s">
        <v>55</v>
      </c>
      <c r="D298">
        <v>3</v>
      </c>
      <c r="E298">
        <f>MAX(IFERROR(VLOOKUP(B298,'Results_ClaudeOpus4.5Repair'!B:E,4,0),0),IFERROR(VLOOKUP(B298,'Results_GPT5.2LowRepair'!B:E,4,0),0))</f>
        <v>1</v>
      </c>
      <c r="F298">
        <f>MAX(IFERROR(VLOOKUP(B298,'Results_ClaudeOpus4.5Repair'!B:H,5,0),0),IFERROR(VLOOKUP(B298,'Results_GPT5.2LowRepair'!B:H,5,0),0))</f>
        <v>13.7262</v>
      </c>
      <c r="G298">
        <f>MAX(IFERROR(VLOOKUP(B298,'Results_ClaudeOpus4.5Repair'!B:H,6,0),0),IFERROR(VLOOKUP(B298,'Results_GPT5.2LowRepair'!B:H,6,0),0))</f>
        <v>1.702</v>
      </c>
      <c r="H298">
        <f>MAX(IFERROR(VLOOKUP(B298,'Results_ClaudeOpus4.5Repair'!B:H,7,0),0),IFERROR(VLOOKUP(B298,'Results_GPT5.2LowRepair'!B:H,7,0),0))</f>
        <v>13.7241</v>
      </c>
      <c r="I298">
        <f>MAX(IFERROR(VLOOKUP(B298,'Results_ClaudeOpus4.5Repair'!B:I,8,0),0),IFERROR(VLOOKUP(B298,'Results_GPT5.2LowRepair'!B:I,8,0),0))</f>
        <v>1</v>
      </c>
      <c r="J298">
        <v>0</v>
      </c>
      <c r="K298">
        <v>0</v>
      </c>
      <c r="L298">
        <f t="shared" si="37"/>
        <v>1</v>
      </c>
      <c r="M298">
        <f t="shared" si="38"/>
        <v>3</v>
      </c>
      <c r="N298">
        <f t="shared" si="33"/>
        <v>0.66666666666666663</v>
      </c>
      <c r="O298">
        <f t="shared" si="34"/>
        <v>1</v>
      </c>
      <c r="P298">
        <f t="shared" si="39"/>
        <v>52</v>
      </c>
      <c r="Q298">
        <f>VLOOKUP(C298,Locs!A:C,3,0)</f>
        <v>34</v>
      </c>
      <c r="R298">
        <f>VLOOKUP(C298,Locs!A:F,6,0)</f>
        <v>5</v>
      </c>
      <c r="S298">
        <f t="shared" si="35"/>
        <v>1</v>
      </c>
      <c r="T298" t="str">
        <f t="shared" si="36"/>
        <v>Claude</v>
      </c>
      <c r="U298">
        <f>IFERROR(VLOOKUP(B298,'Results_ClaudeOpus4.5Repair'!B:E,4,0),"")</f>
        <v>1</v>
      </c>
      <c r="V298">
        <f>IFERROR(VLOOKUP(B298,'Results_GPT5.2LowRepair'!B:E,4,0),"")</f>
        <v>0</v>
      </c>
      <c r="W298">
        <f>IFERROR(VLOOKUP(LEFT(C298,LEN(C298)-4)&amp;"_"&amp;D298&amp;"_llm.dfy",'Results_ClaudeOpus4.5Repair'!O:P,2,0),"")</f>
        <v>52</v>
      </c>
      <c r="X298">
        <f>IFERROR(VLOOKUP(LEFT(C298,LEN(C298)-4)&amp;"_"&amp;D298&amp;"_llm.dfy",'Results_GPT5.2LowRepair'!O:P,2,0),"")</f>
        <v>62</v>
      </c>
    </row>
    <row r="299" spans="1:24" s="1" customFormat="1" x14ac:dyDescent="0.45">
      <c r="A299"/>
      <c r="B299" t="str">
        <f t="shared" si="40"/>
        <v>task_id_576.dfy-4</v>
      </c>
      <c r="C299" t="s">
        <v>55</v>
      </c>
      <c r="D299">
        <v>4</v>
      </c>
      <c r="E299">
        <f>MAX(IFERROR(VLOOKUP(B299,'Results_ClaudeOpus4.5Repair'!B:E,4,0),0),IFERROR(VLOOKUP(B299,'Results_GPT5.2LowRepair'!B:E,4,0),0))</f>
        <v>0</v>
      </c>
      <c r="F299">
        <f>MAX(IFERROR(VLOOKUP(B299,'Results_ClaudeOpus4.5Repair'!B:H,5,0),0),IFERROR(VLOOKUP(B299,'Results_GPT5.2LowRepair'!B:H,5,0),0))</f>
        <v>37.04</v>
      </c>
      <c r="G299">
        <f>MAX(IFERROR(VLOOKUP(B299,'Results_ClaudeOpus4.5Repair'!B:H,6,0),0),IFERROR(VLOOKUP(B299,'Results_GPT5.2LowRepair'!B:H,6,0),0))</f>
        <v>0.42959999999999998</v>
      </c>
      <c r="H299">
        <f>MAX(IFERROR(VLOOKUP(B299,'Results_ClaudeOpus4.5Repair'!B:H,7,0),0),IFERROR(VLOOKUP(B299,'Results_GPT5.2LowRepair'!B:H,7,0),0))</f>
        <v>37.0381</v>
      </c>
      <c r="I299">
        <f>MAX(IFERROR(VLOOKUP(B299,'Results_ClaudeOpus4.5Repair'!B:I,8,0),0),IFERROR(VLOOKUP(B299,'Results_GPT5.2LowRepair'!B:I,8,0),0))</f>
        <v>0</v>
      </c>
      <c r="J299">
        <v>0</v>
      </c>
      <c r="K299">
        <v>0</v>
      </c>
      <c r="L299">
        <f t="shared" si="37"/>
        <v>1</v>
      </c>
      <c r="M299">
        <f t="shared" si="38"/>
        <v>3</v>
      </c>
      <c r="N299">
        <f t="shared" si="33"/>
        <v>0.66666666666666663</v>
      </c>
      <c r="O299">
        <f t="shared" si="34"/>
        <v>1</v>
      </c>
      <c r="P299">
        <f t="shared" si="39"/>
        <v>78</v>
      </c>
      <c r="Q299">
        <f>VLOOKUP(C299,Locs!A:C,3,0)</f>
        <v>34</v>
      </c>
      <c r="R299">
        <f>VLOOKUP(C299,Locs!A:F,6,0)</f>
        <v>5</v>
      </c>
      <c r="S299">
        <f t="shared" si="35"/>
        <v>0</v>
      </c>
      <c r="T299" t="str">
        <f t="shared" si="36"/>
        <v/>
      </c>
      <c r="U299" t="str">
        <f>IFERROR(VLOOKUP(B299,'Results_ClaudeOpus4.5Repair'!B:E,4,0),"")</f>
        <v/>
      </c>
      <c r="V299">
        <f>IFERROR(VLOOKUP(B299,'Results_GPT5.2LowRepair'!B:E,4,0),"")</f>
        <v>-1</v>
      </c>
      <c r="W299" t="str">
        <f>IFERROR(VLOOKUP(LEFT(C299,LEN(C299)-4)&amp;"_"&amp;D299&amp;"_llm.dfy",'Results_ClaudeOpus4.5Repair'!O:P,2,0),"")</f>
        <v/>
      </c>
      <c r="X299">
        <f>IFERROR(VLOOKUP(LEFT(C299,LEN(C299)-4)&amp;"_"&amp;D299&amp;"_llm.dfy",'Results_GPT5.2LowRepair'!O:P,2,0),"")</f>
        <v>78</v>
      </c>
    </row>
    <row r="300" spans="1:24" x14ac:dyDescent="0.45">
      <c r="B300" t="str">
        <f t="shared" si="40"/>
        <v>task_id_576.dfy-5</v>
      </c>
      <c r="C300" t="s">
        <v>55</v>
      </c>
      <c r="D300">
        <v>5</v>
      </c>
      <c r="E300">
        <f>MAX(IFERROR(VLOOKUP(B300,'Results_ClaudeOpus4.5Repair'!B:E,4,0),0),IFERROR(VLOOKUP(B300,'Results_GPT5.2LowRepair'!B:E,4,0),0))</f>
        <v>0</v>
      </c>
      <c r="F300">
        <f>MAX(IFERROR(VLOOKUP(B300,'Results_ClaudeOpus4.5Repair'!B:H,5,0),0),IFERROR(VLOOKUP(B300,'Results_GPT5.2LowRepair'!B:H,5,0),0))</f>
        <v>24.406400000000001</v>
      </c>
      <c r="G300">
        <f>MAX(IFERROR(VLOOKUP(B300,'Results_ClaudeOpus4.5Repair'!B:H,6,0),0),IFERROR(VLOOKUP(B300,'Results_GPT5.2LowRepair'!B:H,6,0),0))</f>
        <v>1.7371000000000001</v>
      </c>
      <c r="H300">
        <f>MAX(IFERROR(VLOOKUP(B300,'Results_ClaudeOpus4.5Repair'!B:H,7,0),0),IFERROR(VLOOKUP(B300,'Results_GPT5.2LowRepair'!B:H,7,0),0))</f>
        <v>24.404199999999999</v>
      </c>
      <c r="I300">
        <f>MAX(IFERROR(VLOOKUP(B300,'Results_ClaudeOpus4.5Repair'!B:I,8,0),0),IFERROR(VLOOKUP(B300,'Results_GPT5.2LowRepair'!B:I,8,0),0))</f>
        <v>0</v>
      </c>
      <c r="J300">
        <v>0</v>
      </c>
      <c r="K300">
        <v>0</v>
      </c>
      <c r="L300">
        <f t="shared" si="37"/>
        <v>1</v>
      </c>
      <c r="M300">
        <f t="shared" si="38"/>
        <v>3</v>
      </c>
      <c r="N300">
        <f t="shared" si="33"/>
        <v>0.66666666666666663</v>
      </c>
      <c r="O300">
        <f t="shared" si="34"/>
        <v>1</v>
      </c>
      <c r="P300">
        <f t="shared" si="39"/>
        <v>79</v>
      </c>
      <c r="Q300">
        <f>VLOOKUP(C300,Locs!A:C,3,0)</f>
        <v>34</v>
      </c>
      <c r="R300">
        <f>VLOOKUP(C300,Locs!A:F,6,0)</f>
        <v>5</v>
      </c>
      <c r="S300">
        <f t="shared" si="35"/>
        <v>0</v>
      </c>
      <c r="T300" t="str">
        <f t="shared" si="36"/>
        <v/>
      </c>
      <c r="U300" t="str">
        <f>IFERROR(VLOOKUP(B300,'Results_ClaudeOpus4.5Repair'!B:E,4,0),"")</f>
        <v/>
      </c>
      <c r="V300">
        <f>IFERROR(VLOOKUP(B300,'Results_GPT5.2LowRepair'!B:E,4,0),"")</f>
        <v>0</v>
      </c>
      <c r="W300" t="str">
        <f>IFERROR(VLOOKUP(LEFT(C300,LEN(C300)-4)&amp;"_"&amp;D300&amp;"_llm.dfy",'Results_ClaudeOpus4.5Repair'!O:P,2,0),"")</f>
        <v/>
      </c>
      <c r="X300">
        <f>IFERROR(VLOOKUP(LEFT(C300,LEN(C300)-4)&amp;"_"&amp;D300&amp;"_llm.dfy",'Results_GPT5.2LowRepair'!O:P,2,0),"")</f>
        <v>79</v>
      </c>
    </row>
    <row r="301" spans="1:24" x14ac:dyDescent="0.45">
      <c r="B301" t="str">
        <f t="shared" si="40"/>
        <v>task_id_576.dfy-6</v>
      </c>
      <c r="C301" t="s">
        <v>55</v>
      </c>
      <c r="D301">
        <v>6</v>
      </c>
      <c r="E301">
        <f>MAX(IFERROR(VLOOKUP(B301,'Results_ClaudeOpus4.5Repair'!B:E,4,0),0),IFERROR(VLOOKUP(B301,'Results_GPT5.2LowRepair'!B:E,4,0),0))</f>
        <v>0</v>
      </c>
      <c r="F301">
        <f>MAX(IFERROR(VLOOKUP(B301,'Results_ClaudeOpus4.5Repair'!B:H,5,0),0),IFERROR(VLOOKUP(B301,'Results_GPT5.2LowRepair'!B:H,5,0),0))</f>
        <v>95.108199999999997</v>
      </c>
      <c r="G301">
        <f>MAX(IFERROR(VLOOKUP(B301,'Results_ClaudeOpus4.5Repair'!B:H,6,0),0),IFERROR(VLOOKUP(B301,'Results_GPT5.2LowRepair'!B:H,6,0),0))</f>
        <v>1.7272000000000001</v>
      </c>
      <c r="H301">
        <f>MAX(IFERROR(VLOOKUP(B301,'Results_ClaudeOpus4.5Repair'!B:H,7,0),0),IFERROR(VLOOKUP(B301,'Results_GPT5.2LowRepair'!B:H,7,0),0))</f>
        <v>95.106700000000004</v>
      </c>
      <c r="I301">
        <f>MAX(IFERROR(VLOOKUP(B301,'Results_ClaudeOpus4.5Repair'!B:I,8,0),0),IFERROR(VLOOKUP(B301,'Results_GPT5.2LowRepair'!B:I,8,0),0))</f>
        <v>0</v>
      </c>
      <c r="J301">
        <v>0</v>
      </c>
      <c r="K301">
        <v>0</v>
      </c>
      <c r="L301">
        <f t="shared" si="37"/>
        <v>1</v>
      </c>
      <c r="M301">
        <f t="shared" si="38"/>
        <v>3</v>
      </c>
      <c r="N301">
        <f t="shared" si="33"/>
        <v>0.66666666666666663</v>
      </c>
      <c r="O301">
        <f t="shared" si="34"/>
        <v>1</v>
      </c>
      <c r="P301">
        <f t="shared" si="39"/>
        <v>95</v>
      </c>
      <c r="Q301">
        <f>VLOOKUP(C301,Locs!A:C,3,0)</f>
        <v>34</v>
      </c>
      <c r="R301">
        <f>VLOOKUP(C301,Locs!A:F,6,0)</f>
        <v>5</v>
      </c>
      <c r="S301">
        <f t="shared" si="35"/>
        <v>0</v>
      </c>
      <c r="T301" t="str">
        <f t="shared" si="36"/>
        <v/>
      </c>
      <c r="U301" t="str">
        <f>IFERROR(VLOOKUP(B301,'Results_ClaudeOpus4.5Repair'!B:E,4,0),"")</f>
        <v/>
      </c>
      <c r="V301">
        <f>IFERROR(VLOOKUP(B301,'Results_GPT5.2LowRepair'!B:E,4,0),"")</f>
        <v>0</v>
      </c>
      <c r="W301" t="str">
        <f>IFERROR(VLOOKUP(LEFT(C301,LEN(C301)-4)&amp;"_"&amp;D301&amp;"_llm.dfy",'Results_ClaudeOpus4.5Repair'!O:P,2,0),"")</f>
        <v/>
      </c>
      <c r="X301">
        <f>IFERROR(VLOOKUP(LEFT(C301,LEN(C301)-4)&amp;"_"&amp;D301&amp;"_llm.dfy",'Results_GPT5.2LowRepair'!O:P,2,0),"")</f>
        <v>95</v>
      </c>
    </row>
    <row r="302" spans="1:24" x14ac:dyDescent="0.45">
      <c r="B302" t="str">
        <f t="shared" si="40"/>
        <v>task_id_576.dfy-7</v>
      </c>
      <c r="C302" t="s">
        <v>55</v>
      </c>
      <c r="D302">
        <v>7</v>
      </c>
      <c r="E302">
        <f>MAX(IFERROR(VLOOKUP(B302,'Results_ClaudeOpus4.5Repair'!B:E,4,0),0),IFERROR(VLOOKUP(B302,'Results_GPT5.2LowRepair'!B:E,4,0),0))</f>
        <v>0</v>
      </c>
      <c r="F302">
        <f>MAX(IFERROR(VLOOKUP(B302,'Results_ClaudeOpus4.5Repair'!B:H,5,0),0),IFERROR(VLOOKUP(B302,'Results_GPT5.2LowRepair'!B:H,5,0),0))</f>
        <v>67.056299999999993</v>
      </c>
      <c r="G302">
        <f>MAX(IFERROR(VLOOKUP(B302,'Results_ClaudeOpus4.5Repair'!B:H,6,0),0),IFERROR(VLOOKUP(B302,'Results_GPT5.2LowRepair'!B:H,6,0),0))</f>
        <v>1.7422</v>
      </c>
      <c r="H302">
        <f>MAX(IFERROR(VLOOKUP(B302,'Results_ClaudeOpus4.5Repair'!B:H,7,0),0),IFERROR(VLOOKUP(B302,'Results_GPT5.2LowRepair'!B:H,7,0),0))</f>
        <v>67.054699999999997</v>
      </c>
      <c r="I302">
        <f>MAX(IFERROR(VLOOKUP(B302,'Results_ClaudeOpus4.5Repair'!B:I,8,0),0),IFERROR(VLOOKUP(B302,'Results_GPT5.2LowRepair'!B:I,8,0),0))</f>
        <v>0</v>
      </c>
      <c r="J302">
        <v>0</v>
      </c>
      <c r="K302">
        <v>0</v>
      </c>
      <c r="L302">
        <f t="shared" si="37"/>
        <v>1</v>
      </c>
      <c r="M302">
        <f t="shared" si="38"/>
        <v>3</v>
      </c>
      <c r="N302">
        <f t="shared" si="33"/>
        <v>0.66666666666666663</v>
      </c>
      <c r="O302">
        <f t="shared" si="34"/>
        <v>1</v>
      </c>
      <c r="P302">
        <f t="shared" si="39"/>
        <v>93</v>
      </c>
      <c r="Q302">
        <f>VLOOKUP(C302,Locs!A:C,3,0)</f>
        <v>34</v>
      </c>
      <c r="R302">
        <f>VLOOKUP(C302,Locs!A:F,6,0)</f>
        <v>5</v>
      </c>
      <c r="S302">
        <f t="shared" si="35"/>
        <v>0</v>
      </c>
      <c r="T302" t="str">
        <f t="shared" si="36"/>
        <v/>
      </c>
      <c r="U302" t="str">
        <f>IFERROR(VLOOKUP(B302,'Results_ClaudeOpus4.5Repair'!B:E,4,0),"")</f>
        <v/>
      </c>
      <c r="V302">
        <f>IFERROR(VLOOKUP(B302,'Results_GPT5.2LowRepair'!B:E,4,0),"")</f>
        <v>0</v>
      </c>
      <c r="W302" t="str">
        <f>IFERROR(VLOOKUP(LEFT(C302,LEN(C302)-4)&amp;"_"&amp;D302&amp;"_llm.dfy",'Results_ClaudeOpus4.5Repair'!O:P,2,0),"")</f>
        <v/>
      </c>
      <c r="X302">
        <f>IFERROR(VLOOKUP(LEFT(C302,LEN(C302)-4)&amp;"_"&amp;D302&amp;"_llm.dfy",'Results_GPT5.2LowRepair'!O:P,2,0),"")</f>
        <v>93</v>
      </c>
    </row>
    <row r="303" spans="1:24" x14ac:dyDescent="0.45">
      <c r="B303" t="str">
        <f t="shared" si="40"/>
        <v>task_id_576.dfy-8</v>
      </c>
      <c r="C303" t="s">
        <v>55</v>
      </c>
      <c r="D303">
        <v>8</v>
      </c>
      <c r="E303">
        <f>MAX(IFERROR(VLOOKUP(B303,'Results_ClaudeOpus4.5Repair'!B:E,4,0),0),IFERROR(VLOOKUP(B303,'Results_GPT5.2LowRepair'!B:E,4,0),0))</f>
        <v>0</v>
      </c>
      <c r="F303">
        <f>MAX(IFERROR(VLOOKUP(B303,'Results_ClaudeOpus4.5Repair'!B:H,5,0),0),IFERROR(VLOOKUP(B303,'Results_GPT5.2LowRepair'!B:H,5,0),0))</f>
        <v>38.416600000000003</v>
      </c>
      <c r="G303">
        <f>MAX(IFERROR(VLOOKUP(B303,'Results_ClaudeOpus4.5Repair'!B:H,6,0),0),IFERROR(VLOOKUP(B303,'Results_GPT5.2LowRepair'!B:H,6,0),0))</f>
        <v>1.6778</v>
      </c>
      <c r="H303">
        <f>MAX(IFERROR(VLOOKUP(B303,'Results_ClaudeOpus4.5Repair'!B:H,7,0),0),IFERROR(VLOOKUP(B303,'Results_GPT5.2LowRepair'!B:H,7,0),0))</f>
        <v>38.414700000000003</v>
      </c>
      <c r="I303">
        <f>MAX(IFERROR(VLOOKUP(B303,'Results_ClaudeOpus4.5Repair'!B:I,8,0),0),IFERROR(VLOOKUP(B303,'Results_GPT5.2LowRepair'!B:I,8,0),0))</f>
        <v>0</v>
      </c>
      <c r="J303">
        <v>0</v>
      </c>
      <c r="K303">
        <v>0</v>
      </c>
      <c r="L303">
        <f t="shared" si="37"/>
        <v>1</v>
      </c>
      <c r="M303">
        <f t="shared" si="38"/>
        <v>3</v>
      </c>
      <c r="N303">
        <f t="shared" si="33"/>
        <v>0.66666666666666663</v>
      </c>
      <c r="O303">
        <f t="shared" si="34"/>
        <v>1</v>
      </c>
      <c r="P303">
        <f t="shared" si="39"/>
        <v>93</v>
      </c>
      <c r="Q303">
        <f>VLOOKUP(C303,Locs!A:C,3,0)</f>
        <v>34</v>
      </c>
      <c r="R303">
        <f>VLOOKUP(C303,Locs!A:F,6,0)</f>
        <v>5</v>
      </c>
      <c r="S303">
        <f t="shared" si="35"/>
        <v>0</v>
      </c>
      <c r="T303" t="str">
        <f t="shared" si="36"/>
        <v/>
      </c>
      <c r="U303" t="str">
        <f>IFERROR(VLOOKUP(B303,'Results_ClaudeOpus4.5Repair'!B:E,4,0),"")</f>
        <v/>
      </c>
      <c r="V303">
        <f>IFERROR(VLOOKUP(B303,'Results_GPT5.2LowRepair'!B:E,4,0),"")</f>
        <v>0</v>
      </c>
      <c r="W303" t="str">
        <f>IFERROR(VLOOKUP(LEFT(C303,LEN(C303)-4)&amp;"_"&amp;D303&amp;"_llm.dfy",'Results_ClaudeOpus4.5Repair'!O:P,2,0),"")</f>
        <v/>
      </c>
      <c r="X303">
        <f>IFERROR(VLOOKUP(LEFT(C303,LEN(C303)-4)&amp;"_"&amp;D303&amp;"_llm.dfy",'Results_GPT5.2LowRepair'!O:P,2,0),"")</f>
        <v>93</v>
      </c>
    </row>
    <row r="304" spans="1:24" x14ac:dyDescent="0.45">
      <c r="B304" t="str">
        <f t="shared" si="40"/>
        <v>task_id_576.dfy-9</v>
      </c>
      <c r="C304" t="s">
        <v>55</v>
      </c>
      <c r="D304">
        <v>9</v>
      </c>
      <c r="E304">
        <f>MAX(IFERROR(VLOOKUP(B304,'Results_ClaudeOpus4.5Repair'!B:E,4,0),0),IFERROR(VLOOKUP(B304,'Results_GPT5.2LowRepair'!B:E,4,0),0))</f>
        <v>0</v>
      </c>
      <c r="F304">
        <f>MAX(IFERROR(VLOOKUP(B304,'Results_ClaudeOpus4.5Repair'!B:H,5,0),0),IFERROR(VLOOKUP(B304,'Results_GPT5.2LowRepair'!B:H,5,0),0))</f>
        <v>84.555800000000005</v>
      </c>
      <c r="G304">
        <f>MAX(IFERROR(VLOOKUP(B304,'Results_ClaudeOpus4.5Repair'!B:H,6,0),0),IFERROR(VLOOKUP(B304,'Results_GPT5.2LowRepair'!B:H,6,0),0))</f>
        <v>0.43480000000000002</v>
      </c>
      <c r="H304">
        <f>MAX(IFERROR(VLOOKUP(B304,'Results_ClaudeOpus4.5Repair'!B:H,7,0),0),IFERROR(VLOOKUP(B304,'Results_GPT5.2LowRepair'!B:H,7,0),0))</f>
        <v>84.553799999999995</v>
      </c>
      <c r="I304">
        <f>MAX(IFERROR(VLOOKUP(B304,'Results_ClaudeOpus4.5Repair'!B:I,8,0),0),IFERROR(VLOOKUP(B304,'Results_GPT5.2LowRepair'!B:I,8,0),0))</f>
        <v>0</v>
      </c>
      <c r="J304">
        <v>0</v>
      </c>
      <c r="K304">
        <v>0</v>
      </c>
      <c r="L304">
        <f t="shared" si="37"/>
        <v>1</v>
      </c>
      <c r="M304">
        <f t="shared" si="38"/>
        <v>3</v>
      </c>
      <c r="N304">
        <f t="shared" si="33"/>
        <v>0.66666666666666663</v>
      </c>
      <c r="O304">
        <f t="shared" si="34"/>
        <v>1</v>
      </c>
      <c r="P304">
        <f t="shared" si="39"/>
        <v>92</v>
      </c>
      <c r="Q304">
        <f>VLOOKUP(C304,Locs!A:C,3,0)</f>
        <v>34</v>
      </c>
      <c r="R304">
        <f>VLOOKUP(C304,Locs!A:F,6,0)</f>
        <v>5</v>
      </c>
      <c r="S304">
        <f t="shared" si="35"/>
        <v>0</v>
      </c>
      <c r="T304" t="str">
        <f t="shared" si="36"/>
        <v/>
      </c>
      <c r="U304" t="str">
        <f>IFERROR(VLOOKUP(B304,'Results_ClaudeOpus4.5Repair'!B:E,4,0),"")</f>
        <v/>
      </c>
      <c r="V304">
        <f>IFERROR(VLOOKUP(B304,'Results_GPT5.2LowRepair'!B:E,4,0),"")</f>
        <v>-1</v>
      </c>
      <c r="W304" t="str">
        <f>IFERROR(VLOOKUP(LEFT(C304,LEN(C304)-4)&amp;"_"&amp;D304&amp;"_llm.dfy",'Results_ClaudeOpus4.5Repair'!O:P,2,0),"")</f>
        <v/>
      </c>
      <c r="X304">
        <f>IFERROR(VLOOKUP(LEFT(C304,LEN(C304)-4)&amp;"_"&amp;D304&amp;"_llm.dfy",'Results_GPT5.2LowRepair'!O:P,2,0),"")</f>
        <v>92</v>
      </c>
    </row>
    <row r="305" spans="2:24" x14ac:dyDescent="0.45">
      <c r="B305" t="str">
        <f t="shared" si="40"/>
        <v>task_id_576.dfy-10</v>
      </c>
      <c r="C305" t="s">
        <v>55</v>
      </c>
      <c r="D305">
        <v>10</v>
      </c>
      <c r="E305">
        <f>MAX(IFERROR(VLOOKUP(B305,'Results_ClaudeOpus4.5Repair'!B:E,4,0),0),IFERROR(VLOOKUP(B305,'Results_GPT5.2LowRepair'!B:E,4,0),0))</f>
        <v>0</v>
      </c>
      <c r="F305">
        <f>MAX(IFERROR(VLOOKUP(B305,'Results_ClaudeOpus4.5Repair'!B:H,5,0),0),IFERROR(VLOOKUP(B305,'Results_GPT5.2LowRepair'!B:H,5,0),0))</f>
        <v>17.824999999999999</v>
      </c>
      <c r="G305">
        <f>MAX(IFERROR(VLOOKUP(B305,'Results_ClaudeOpus4.5Repair'!B:H,6,0),0),IFERROR(VLOOKUP(B305,'Results_GPT5.2LowRepair'!B:H,6,0),0))</f>
        <v>1.7262999999999999</v>
      </c>
      <c r="H305">
        <f>MAX(IFERROR(VLOOKUP(B305,'Results_ClaudeOpus4.5Repair'!B:H,7,0),0),IFERROR(VLOOKUP(B305,'Results_GPT5.2LowRepair'!B:H,7,0),0))</f>
        <v>17.8231</v>
      </c>
      <c r="I305">
        <f>MAX(IFERROR(VLOOKUP(B305,'Results_ClaudeOpus4.5Repair'!B:I,8,0),0),IFERROR(VLOOKUP(B305,'Results_GPT5.2LowRepair'!B:I,8,0),0))</f>
        <v>0</v>
      </c>
      <c r="J305">
        <v>0</v>
      </c>
      <c r="K305">
        <v>0</v>
      </c>
      <c r="L305">
        <f t="shared" si="37"/>
        <v>1</v>
      </c>
      <c r="M305">
        <f t="shared" si="38"/>
        <v>3</v>
      </c>
      <c r="N305">
        <f t="shared" si="33"/>
        <v>0.66666666666666663</v>
      </c>
      <c r="O305">
        <f t="shared" si="34"/>
        <v>1</v>
      </c>
      <c r="P305">
        <f t="shared" si="39"/>
        <v>93</v>
      </c>
      <c r="Q305">
        <f>VLOOKUP(C305,Locs!A:C,3,0)</f>
        <v>34</v>
      </c>
      <c r="R305">
        <f>VLOOKUP(C305,Locs!A:F,6,0)</f>
        <v>5</v>
      </c>
      <c r="S305">
        <f t="shared" si="35"/>
        <v>0</v>
      </c>
      <c r="T305" t="str">
        <f t="shared" si="36"/>
        <v/>
      </c>
      <c r="U305" t="str">
        <f>IFERROR(VLOOKUP(B305,'Results_ClaudeOpus4.5Repair'!B:E,4,0),"")</f>
        <v/>
      </c>
      <c r="V305">
        <f>IFERROR(VLOOKUP(B305,'Results_GPT5.2LowRepair'!B:E,4,0),"")</f>
        <v>0</v>
      </c>
      <c r="W305" t="str">
        <f>IFERROR(VLOOKUP(LEFT(C305,LEN(C305)-4)&amp;"_"&amp;D305&amp;"_llm.dfy",'Results_ClaudeOpus4.5Repair'!O:P,2,0),"")</f>
        <v/>
      </c>
      <c r="X305">
        <f>IFERROR(VLOOKUP(LEFT(C305,LEN(C305)-4)&amp;"_"&amp;D305&amp;"_llm.dfy",'Results_GPT5.2LowRepair'!O:P,2,0),"")</f>
        <v>93</v>
      </c>
    </row>
    <row r="306" spans="2:24" x14ac:dyDescent="0.45">
      <c r="B306" t="str">
        <f t="shared" si="40"/>
        <v>task_id_578.dfy-1</v>
      </c>
      <c r="C306" t="s">
        <v>56</v>
      </c>
      <c r="D306">
        <v>1</v>
      </c>
      <c r="E306">
        <f>MAX(IFERROR(VLOOKUP(B306,'Results_ClaudeOpus4.5Repair'!B:E,4,0),0),IFERROR(VLOOKUP(B306,'Results_GPT5.2LowRepair'!B:E,4,0),0))</f>
        <v>0</v>
      </c>
      <c r="F306">
        <f>MAX(IFERROR(VLOOKUP(B306,'Results_ClaudeOpus4.5Repair'!B:H,5,0),0),IFERROR(VLOOKUP(B306,'Results_GPT5.2LowRepair'!B:H,5,0),0))</f>
        <v>8.7583000000000002</v>
      </c>
      <c r="G306">
        <f>MAX(IFERROR(VLOOKUP(B306,'Results_ClaudeOpus4.5Repair'!B:H,6,0),0),IFERROR(VLOOKUP(B306,'Results_GPT5.2LowRepair'!B:H,6,0),0))</f>
        <v>0.83179999999999998</v>
      </c>
      <c r="H306">
        <f>MAX(IFERROR(VLOOKUP(B306,'Results_ClaudeOpus4.5Repair'!B:H,7,0),0),IFERROR(VLOOKUP(B306,'Results_GPT5.2LowRepair'!B:H,7,0),0))</f>
        <v>8.7405000000000008</v>
      </c>
      <c r="I306">
        <f>MAX(IFERROR(VLOOKUP(B306,'Results_ClaudeOpus4.5Repair'!B:I,8,0),0),IFERROR(VLOOKUP(B306,'Results_GPT5.2LowRepair'!B:I,8,0),0))</f>
        <v>1</v>
      </c>
      <c r="J306">
        <v>0</v>
      </c>
      <c r="K306">
        <v>0</v>
      </c>
      <c r="L306">
        <f t="shared" si="37"/>
        <v>2</v>
      </c>
      <c r="M306">
        <f t="shared" si="38"/>
        <v>2</v>
      </c>
      <c r="N306">
        <f t="shared" si="33"/>
        <v>1</v>
      </c>
      <c r="O306">
        <f t="shared" si="34"/>
        <v>1</v>
      </c>
      <c r="P306">
        <f t="shared" si="39"/>
        <v>26</v>
      </c>
      <c r="Q306">
        <f>VLOOKUP(C306,Locs!A:C,3,0)</f>
        <v>23</v>
      </c>
      <c r="R306">
        <f>VLOOKUP(C306,Locs!A:F,6,0)</f>
        <v>3</v>
      </c>
      <c r="S306">
        <f t="shared" si="35"/>
        <v>0</v>
      </c>
      <c r="T306" t="str">
        <f t="shared" si="36"/>
        <v/>
      </c>
      <c r="U306">
        <f>IFERROR(VLOOKUP(B306,'Results_ClaudeOpus4.5Repair'!B:E,4,0),"")</f>
        <v>0</v>
      </c>
      <c r="V306">
        <f>IFERROR(VLOOKUP(B306,'Results_GPT5.2LowRepair'!B:E,4,0),"")</f>
        <v>0</v>
      </c>
      <c r="W306">
        <f>IFERROR(VLOOKUP(LEFT(C306,LEN(C306)-4)&amp;"_"&amp;D306&amp;"_llm.dfy",'Results_ClaudeOpus4.5Repair'!O:P,2,0),"")</f>
        <v>20</v>
      </c>
      <c r="X306">
        <f>IFERROR(VLOOKUP(LEFT(C306,LEN(C306)-4)&amp;"_"&amp;D306&amp;"_llm.dfy",'Results_GPT5.2LowRepair'!O:P,2,0),"")</f>
        <v>26</v>
      </c>
    </row>
    <row r="307" spans="2:24" x14ac:dyDescent="0.45">
      <c r="B307" t="str">
        <f t="shared" si="40"/>
        <v>task_id_578.dfy-2</v>
      </c>
      <c r="C307" t="s">
        <v>56</v>
      </c>
      <c r="D307">
        <v>2</v>
      </c>
      <c r="E307">
        <f>MAX(IFERROR(VLOOKUP(B307,'Results_ClaudeOpus4.5Repair'!B:E,4,0),0),IFERROR(VLOOKUP(B307,'Results_GPT5.2LowRepair'!B:E,4,0),0))</f>
        <v>1</v>
      </c>
      <c r="F307">
        <f>MAX(IFERROR(VLOOKUP(B307,'Results_ClaudeOpus4.5Repair'!B:H,5,0),0),IFERROR(VLOOKUP(B307,'Results_GPT5.2LowRepair'!B:H,5,0),0))</f>
        <v>28.307700000000001</v>
      </c>
      <c r="G307">
        <f>MAX(IFERROR(VLOOKUP(B307,'Results_ClaudeOpus4.5Repair'!B:H,6,0),0),IFERROR(VLOOKUP(B307,'Results_GPT5.2LowRepair'!B:H,6,0),0))</f>
        <v>6.3954000000000004</v>
      </c>
      <c r="H307">
        <f>MAX(IFERROR(VLOOKUP(B307,'Results_ClaudeOpus4.5Repair'!B:H,7,0),0),IFERROR(VLOOKUP(B307,'Results_GPT5.2LowRepair'!B:H,7,0),0))</f>
        <v>28.306100000000001</v>
      </c>
      <c r="I307">
        <f>MAX(IFERROR(VLOOKUP(B307,'Results_ClaudeOpus4.5Repair'!B:I,8,0),0),IFERROR(VLOOKUP(B307,'Results_GPT5.2LowRepair'!B:I,8,0),0))</f>
        <v>1</v>
      </c>
      <c r="J307">
        <v>0</v>
      </c>
      <c r="K307">
        <v>0</v>
      </c>
      <c r="L307">
        <f t="shared" si="37"/>
        <v>2</v>
      </c>
      <c r="M307">
        <f t="shared" si="38"/>
        <v>2</v>
      </c>
      <c r="N307">
        <f t="shared" si="33"/>
        <v>1</v>
      </c>
      <c r="O307">
        <f t="shared" si="34"/>
        <v>1</v>
      </c>
      <c r="P307">
        <f t="shared" si="39"/>
        <v>27</v>
      </c>
      <c r="Q307">
        <f>VLOOKUP(C307,Locs!A:C,3,0)</f>
        <v>23</v>
      </c>
      <c r="R307">
        <f>VLOOKUP(C307,Locs!A:F,6,0)</f>
        <v>3</v>
      </c>
      <c r="S307">
        <f t="shared" si="35"/>
        <v>1</v>
      </c>
      <c r="T307" t="str">
        <f t="shared" si="36"/>
        <v>Claude</v>
      </c>
      <c r="U307">
        <f>IFERROR(VLOOKUP(B307,'Results_ClaudeOpus4.5Repair'!B:E,4,0),"")</f>
        <v>1</v>
      </c>
      <c r="V307">
        <f>IFERROR(VLOOKUP(B307,'Results_GPT5.2LowRepair'!B:E,4,0),"")</f>
        <v>0</v>
      </c>
      <c r="W307">
        <f>IFERROR(VLOOKUP(LEFT(C307,LEN(C307)-4)&amp;"_"&amp;D307&amp;"_llm.dfy",'Results_ClaudeOpus4.5Repair'!O:P,2,0),"")</f>
        <v>27</v>
      </c>
      <c r="X307">
        <f>IFERROR(VLOOKUP(LEFT(C307,LEN(C307)-4)&amp;"_"&amp;D307&amp;"_llm.dfy",'Results_GPT5.2LowRepair'!O:P,2,0),"")</f>
        <v>47</v>
      </c>
    </row>
    <row r="308" spans="2:24" x14ac:dyDescent="0.45">
      <c r="B308" t="str">
        <f t="shared" si="40"/>
        <v>task_id_578.dfy-3</v>
      </c>
      <c r="C308" t="s">
        <v>56</v>
      </c>
      <c r="D308">
        <v>3</v>
      </c>
      <c r="E308">
        <f>MAX(IFERROR(VLOOKUP(B308,'Results_ClaudeOpus4.5Repair'!B:E,4,0),0),IFERROR(VLOOKUP(B308,'Results_GPT5.2LowRepair'!B:E,4,0),0))</f>
        <v>1</v>
      </c>
      <c r="F308">
        <f>MAX(IFERROR(VLOOKUP(B308,'Results_ClaudeOpus4.5Repair'!B:H,5,0),0),IFERROR(VLOOKUP(B308,'Results_GPT5.2LowRepair'!B:H,5,0),0))</f>
        <v>27.544499999999999</v>
      </c>
      <c r="G308">
        <f>MAX(IFERROR(VLOOKUP(B308,'Results_ClaudeOpus4.5Repair'!B:H,6,0),0),IFERROR(VLOOKUP(B308,'Results_GPT5.2LowRepair'!B:H,6,0),0))</f>
        <v>4.3371000000000004</v>
      </c>
      <c r="H308">
        <f>MAX(IFERROR(VLOOKUP(B308,'Results_ClaudeOpus4.5Repair'!B:H,7,0),0),IFERROR(VLOOKUP(B308,'Results_GPT5.2LowRepair'!B:H,7,0),0))</f>
        <v>27.542899999999999</v>
      </c>
      <c r="I308">
        <f>MAX(IFERROR(VLOOKUP(B308,'Results_ClaudeOpus4.5Repair'!B:I,8,0),0),IFERROR(VLOOKUP(B308,'Results_GPT5.2LowRepair'!B:I,8,0),0))</f>
        <v>1</v>
      </c>
      <c r="J308">
        <v>0</v>
      </c>
      <c r="K308">
        <v>0</v>
      </c>
      <c r="L308">
        <f t="shared" si="37"/>
        <v>2</v>
      </c>
      <c r="M308">
        <f t="shared" si="38"/>
        <v>2</v>
      </c>
      <c r="N308">
        <f t="shared" si="33"/>
        <v>1</v>
      </c>
      <c r="O308">
        <f t="shared" si="34"/>
        <v>1</v>
      </c>
      <c r="P308">
        <f t="shared" si="39"/>
        <v>71</v>
      </c>
      <c r="Q308">
        <f>VLOOKUP(C308,Locs!A:C,3,0)</f>
        <v>23</v>
      </c>
      <c r="R308">
        <f>VLOOKUP(C308,Locs!A:F,6,0)</f>
        <v>3</v>
      </c>
      <c r="S308">
        <f t="shared" si="35"/>
        <v>0</v>
      </c>
      <c r="T308" t="str">
        <f t="shared" si="36"/>
        <v/>
      </c>
      <c r="U308" t="str">
        <f>IFERROR(VLOOKUP(B308,'Results_ClaudeOpus4.5Repair'!B:E,4,0),"")</f>
        <v/>
      </c>
      <c r="V308">
        <f>IFERROR(VLOOKUP(B308,'Results_GPT5.2LowRepair'!B:E,4,0),"")</f>
        <v>1</v>
      </c>
      <c r="W308" t="str">
        <f>IFERROR(VLOOKUP(LEFT(C308,LEN(C308)-4)&amp;"_"&amp;D308&amp;"_llm.dfy",'Results_ClaudeOpus4.5Repair'!O:P,2,0),"")</f>
        <v/>
      </c>
      <c r="X308">
        <f>IFERROR(VLOOKUP(LEFT(C308,LEN(C308)-4)&amp;"_"&amp;D308&amp;"_llm.dfy",'Results_GPT5.2LowRepair'!O:P,2,0),"")</f>
        <v>71</v>
      </c>
    </row>
    <row r="309" spans="2:24" x14ac:dyDescent="0.45">
      <c r="B309" t="str">
        <f t="shared" si="40"/>
        <v>task_id_579.dfy-1</v>
      </c>
      <c r="C309" t="s">
        <v>57</v>
      </c>
      <c r="D309">
        <v>1</v>
      </c>
      <c r="E309">
        <f>MAX(IFERROR(VLOOKUP(B309,'Results_ClaudeOpus4.5Repair'!B:E,4,0),0),IFERROR(VLOOKUP(B309,'Results_GPT5.2LowRepair'!B:E,4,0),0))</f>
        <v>0</v>
      </c>
      <c r="F309">
        <f>MAX(IFERROR(VLOOKUP(B309,'Results_ClaudeOpus4.5Repair'!B:H,5,0),0),IFERROR(VLOOKUP(B309,'Results_GPT5.2LowRepair'!B:H,5,0),0))</f>
        <v>19.603000000000002</v>
      </c>
      <c r="G309">
        <f>MAX(IFERROR(VLOOKUP(B309,'Results_ClaudeOpus4.5Repair'!B:H,6,0),0),IFERROR(VLOOKUP(B309,'Results_GPT5.2LowRepair'!B:H,6,0),0))</f>
        <v>2.2435</v>
      </c>
      <c r="H309">
        <f>MAX(IFERROR(VLOOKUP(B309,'Results_ClaudeOpus4.5Repair'!B:H,7,0),0),IFERROR(VLOOKUP(B309,'Results_GPT5.2LowRepair'!B:H,7,0),0))</f>
        <v>19.581700000000001</v>
      </c>
      <c r="I309">
        <f>MAX(IFERROR(VLOOKUP(B309,'Results_ClaudeOpus4.5Repair'!B:I,8,0),0),IFERROR(VLOOKUP(B309,'Results_GPT5.2LowRepair'!B:I,8,0),0))</f>
        <v>1</v>
      </c>
      <c r="J309">
        <v>0</v>
      </c>
      <c r="K309">
        <v>0</v>
      </c>
      <c r="L309">
        <f t="shared" si="37"/>
        <v>2</v>
      </c>
      <c r="M309">
        <f t="shared" si="38"/>
        <v>2</v>
      </c>
      <c r="N309">
        <f t="shared" si="33"/>
        <v>1</v>
      </c>
      <c r="O309">
        <f t="shared" si="34"/>
        <v>1</v>
      </c>
      <c r="P309">
        <f t="shared" si="39"/>
        <v>70</v>
      </c>
      <c r="Q309">
        <f>VLOOKUP(C309,Locs!A:C,3,0)</f>
        <v>49</v>
      </c>
      <c r="R309">
        <f>VLOOKUP(C309,Locs!A:F,6,0)</f>
        <v>2</v>
      </c>
      <c r="S309">
        <f t="shared" si="35"/>
        <v>0</v>
      </c>
      <c r="T309" t="str">
        <f t="shared" si="36"/>
        <v/>
      </c>
      <c r="U309">
        <f>IFERROR(VLOOKUP(B309,'Results_ClaudeOpus4.5Repair'!B:E,4,0),"")</f>
        <v>0</v>
      </c>
      <c r="V309">
        <f>IFERROR(VLOOKUP(B309,'Results_GPT5.2LowRepair'!B:E,4,0),"")</f>
        <v>0</v>
      </c>
      <c r="W309">
        <f>IFERROR(VLOOKUP(LEFT(C309,LEN(C309)-4)&amp;"_"&amp;D309&amp;"_llm.dfy",'Results_ClaudeOpus4.5Repair'!O:P,2,0),"")</f>
        <v>55</v>
      </c>
      <c r="X309">
        <f>IFERROR(VLOOKUP(LEFT(C309,LEN(C309)-4)&amp;"_"&amp;D309&amp;"_llm.dfy",'Results_GPT5.2LowRepair'!O:P,2,0),"")</f>
        <v>70</v>
      </c>
    </row>
    <row r="310" spans="2:24" x14ac:dyDescent="0.45">
      <c r="B310" t="str">
        <f t="shared" si="40"/>
        <v>task_id_579.dfy-2</v>
      </c>
      <c r="C310" t="s">
        <v>57</v>
      </c>
      <c r="D310">
        <v>2</v>
      </c>
      <c r="E310">
        <f>MAX(IFERROR(VLOOKUP(B310,'Results_ClaudeOpus4.5Repair'!B:E,4,0),0),IFERROR(VLOOKUP(B310,'Results_GPT5.2LowRepair'!B:E,4,0),0))</f>
        <v>1</v>
      </c>
      <c r="F310">
        <f>MAX(IFERROR(VLOOKUP(B310,'Results_ClaudeOpus4.5Repair'!B:H,5,0),0),IFERROR(VLOOKUP(B310,'Results_GPT5.2LowRepair'!B:H,5,0),0))</f>
        <v>50.747999999999998</v>
      </c>
      <c r="G310">
        <f>MAX(IFERROR(VLOOKUP(B310,'Results_ClaudeOpus4.5Repair'!B:H,6,0),0),IFERROR(VLOOKUP(B310,'Results_GPT5.2LowRepair'!B:H,6,0),0))</f>
        <v>1.7455000000000001</v>
      </c>
      <c r="H310">
        <f>MAX(IFERROR(VLOOKUP(B310,'Results_ClaudeOpus4.5Repair'!B:H,7,0),0),IFERROR(VLOOKUP(B310,'Results_GPT5.2LowRepair'!B:H,7,0),0))</f>
        <v>50.745800000000003</v>
      </c>
      <c r="I310">
        <f>MAX(IFERROR(VLOOKUP(B310,'Results_ClaudeOpus4.5Repair'!B:I,8,0),0),IFERROR(VLOOKUP(B310,'Results_GPT5.2LowRepair'!B:I,8,0),0))</f>
        <v>1</v>
      </c>
      <c r="J310">
        <v>0</v>
      </c>
      <c r="K310">
        <v>0</v>
      </c>
      <c r="L310">
        <f t="shared" si="37"/>
        <v>2</v>
      </c>
      <c r="M310">
        <f t="shared" si="38"/>
        <v>2</v>
      </c>
      <c r="N310">
        <f t="shared" si="33"/>
        <v>1</v>
      </c>
      <c r="O310">
        <f t="shared" si="34"/>
        <v>1</v>
      </c>
      <c r="P310">
        <f t="shared" si="39"/>
        <v>62</v>
      </c>
      <c r="Q310">
        <f>VLOOKUP(C310,Locs!A:C,3,0)</f>
        <v>49</v>
      </c>
      <c r="R310">
        <f>VLOOKUP(C310,Locs!A:F,6,0)</f>
        <v>2</v>
      </c>
      <c r="S310">
        <f t="shared" si="35"/>
        <v>1</v>
      </c>
      <c r="T310" t="str">
        <f t="shared" si="36"/>
        <v>Claude</v>
      </c>
      <c r="U310">
        <f>IFERROR(VLOOKUP(B310,'Results_ClaudeOpus4.5Repair'!B:E,4,0),"")</f>
        <v>1</v>
      </c>
      <c r="V310">
        <f>IFERROR(VLOOKUP(B310,'Results_GPT5.2LowRepair'!B:E,4,0),"")</f>
        <v>-1</v>
      </c>
      <c r="W310">
        <f>IFERROR(VLOOKUP(LEFT(C310,LEN(C310)-4)&amp;"_"&amp;D310&amp;"_llm.dfy",'Results_ClaudeOpus4.5Repair'!O:P,2,0),"")</f>
        <v>62</v>
      </c>
      <c r="X310">
        <f>IFERROR(VLOOKUP(LEFT(C310,LEN(C310)-4)&amp;"_"&amp;D310&amp;"_llm.dfy",'Results_GPT5.2LowRepair'!O:P,2,0),"")</f>
        <v>148</v>
      </c>
    </row>
    <row r="311" spans="2:24" x14ac:dyDescent="0.45">
      <c r="B311" t="str">
        <f t="shared" si="40"/>
        <v>task_id_579.dfy-3</v>
      </c>
      <c r="C311" t="s">
        <v>57</v>
      </c>
      <c r="D311">
        <v>3</v>
      </c>
      <c r="E311">
        <f>MAX(IFERROR(VLOOKUP(B311,'Results_ClaudeOpus4.5Repair'!B:E,4,0),0),IFERROR(VLOOKUP(B311,'Results_GPT5.2LowRepair'!B:E,4,0),0))</f>
        <v>0</v>
      </c>
      <c r="F311">
        <f>MAX(IFERROR(VLOOKUP(B311,'Results_ClaudeOpus4.5Repair'!B:H,5,0),0),IFERROR(VLOOKUP(B311,'Results_GPT5.2LowRepair'!B:H,5,0),0))</f>
        <v>34.657699999999998</v>
      </c>
      <c r="G311">
        <f>MAX(IFERROR(VLOOKUP(B311,'Results_ClaudeOpus4.5Repair'!B:H,6,0),0),IFERROR(VLOOKUP(B311,'Results_GPT5.2LowRepair'!B:H,6,0),0))</f>
        <v>0.28489999999999999</v>
      </c>
      <c r="H311">
        <f>MAX(IFERROR(VLOOKUP(B311,'Results_ClaudeOpus4.5Repair'!B:H,7,0),0),IFERROR(VLOOKUP(B311,'Results_GPT5.2LowRepair'!B:H,7,0),0))</f>
        <v>34.656100000000002</v>
      </c>
      <c r="I311">
        <f>MAX(IFERROR(VLOOKUP(B311,'Results_ClaudeOpus4.5Repair'!B:I,8,0),0),IFERROR(VLOOKUP(B311,'Results_GPT5.2LowRepair'!B:I,8,0),0))</f>
        <v>0</v>
      </c>
      <c r="J311">
        <v>0</v>
      </c>
      <c r="K311">
        <v>0</v>
      </c>
      <c r="L311">
        <f t="shared" si="37"/>
        <v>2</v>
      </c>
      <c r="M311">
        <f t="shared" si="38"/>
        <v>2</v>
      </c>
      <c r="N311">
        <f t="shared" si="33"/>
        <v>1</v>
      </c>
      <c r="O311">
        <f t="shared" si="34"/>
        <v>1</v>
      </c>
      <c r="P311">
        <f t="shared" si="39"/>
        <v>164</v>
      </c>
      <c r="Q311">
        <f>VLOOKUP(C311,Locs!A:C,3,0)</f>
        <v>49</v>
      </c>
      <c r="R311">
        <f>VLOOKUP(C311,Locs!A:F,6,0)</f>
        <v>2</v>
      </c>
      <c r="S311">
        <f t="shared" si="35"/>
        <v>0</v>
      </c>
      <c r="T311" t="str">
        <f t="shared" si="36"/>
        <v/>
      </c>
      <c r="U311" t="str">
        <f>IFERROR(VLOOKUP(B311,'Results_ClaudeOpus4.5Repair'!B:E,4,0),"")</f>
        <v/>
      </c>
      <c r="V311">
        <f>IFERROR(VLOOKUP(B311,'Results_GPT5.2LowRepair'!B:E,4,0),"")</f>
        <v>-1</v>
      </c>
      <c r="W311" t="str">
        <f>IFERROR(VLOOKUP(LEFT(C311,LEN(C311)-4)&amp;"_"&amp;D311&amp;"_llm.dfy",'Results_ClaudeOpus4.5Repair'!O:P,2,0),"")</f>
        <v/>
      </c>
      <c r="X311">
        <f>IFERROR(VLOOKUP(LEFT(C311,LEN(C311)-4)&amp;"_"&amp;D311&amp;"_llm.dfy",'Results_GPT5.2LowRepair'!O:P,2,0),"")</f>
        <v>164</v>
      </c>
    </row>
    <row r="312" spans="2:24" x14ac:dyDescent="0.45">
      <c r="B312" t="str">
        <f t="shared" si="40"/>
        <v>task_id_579.dfy-4</v>
      </c>
      <c r="C312" t="s">
        <v>57</v>
      </c>
      <c r="D312">
        <v>4</v>
      </c>
      <c r="E312">
        <f>MAX(IFERROR(VLOOKUP(B312,'Results_ClaudeOpus4.5Repair'!B:E,4,0),0),IFERROR(VLOOKUP(B312,'Results_GPT5.2LowRepair'!B:E,4,0),0))</f>
        <v>0</v>
      </c>
      <c r="F312">
        <f>MAX(IFERROR(VLOOKUP(B312,'Results_ClaudeOpus4.5Repair'!B:H,5,0),0),IFERROR(VLOOKUP(B312,'Results_GPT5.2LowRepair'!B:H,5,0),0))</f>
        <v>23.476800000000001</v>
      </c>
      <c r="G312">
        <f>MAX(IFERROR(VLOOKUP(B312,'Results_ClaudeOpus4.5Repair'!B:H,6,0),0),IFERROR(VLOOKUP(B312,'Results_GPT5.2LowRepair'!B:H,6,0),0))</f>
        <v>0.4602</v>
      </c>
      <c r="H312">
        <f>MAX(IFERROR(VLOOKUP(B312,'Results_ClaudeOpus4.5Repair'!B:H,7,0),0),IFERROR(VLOOKUP(B312,'Results_GPT5.2LowRepair'!B:H,7,0),0))</f>
        <v>23.475100000000001</v>
      </c>
      <c r="I312">
        <f>MAX(IFERROR(VLOOKUP(B312,'Results_ClaudeOpus4.5Repair'!B:I,8,0),0),IFERROR(VLOOKUP(B312,'Results_GPT5.2LowRepair'!B:I,8,0),0))</f>
        <v>0</v>
      </c>
      <c r="J312">
        <v>0</v>
      </c>
      <c r="K312">
        <v>0</v>
      </c>
      <c r="L312">
        <f t="shared" si="37"/>
        <v>2</v>
      </c>
      <c r="M312">
        <f t="shared" si="38"/>
        <v>2</v>
      </c>
      <c r="N312">
        <f t="shared" si="33"/>
        <v>1</v>
      </c>
      <c r="O312">
        <f t="shared" si="34"/>
        <v>1</v>
      </c>
      <c r="P312">
        <f t="shared" si="39"/>
        <v>166</v>
      </c>
      <c r="Q312">
        <f>VLOOKUP(C312,Locs!A:C,3,0)</f>
        <v>49</v>
      </c>
      <c r="R312">
        <f>VLOOKUP(C312,Locs!A:F,6,0)</f>
        <v>2</v>
      </c>
      <c r="S312">
        <f t="shared" si="35"/>
        <v>0</v>
      </c>
      <c r="T312" t="str">
        <f t="shared" si="36"/>
        <v/>
      </c>
      <c r="U312" t="str">
        <f>IFERROR(VLOOKUP(B312,'Results_ClaudeOpus4.5Repair'!B:E,4,0),"")</f>
        <v/>
      </c>
      <c r="V312">
        <f>IFERROR(VLOOKUP(B312,'Results_GPT5.2LowRepair'!B:E,4,0),"")</f>
        <v>-1</v>
      </c>
      <c r="W312" t="str">
        <f>IFERROR(VLOOKUP(LEFT(C312,LEN(C312)-4)&amp;"_"&amp;D312&amp;"_llm.dfy",'Results_ClaudeOpus4.5Repair'!O:P,2,0),"")</f>
        <v/>
      </c>
      <c r="X312">
        <f>IFERROR(VLOOKUP(LEFT(C312,LEN(C312)-4)&amp;"_"&amp;D312&amp;"_llm.dfy",'Results_GPT5.2LowRepair'!O:P,2,0),"")</f>
        <v>166</v>
      </c>
    </row>
    <row r="313" spans="2:24" x14ac:dyDescent="0.45">
      <c r="B313" t="str">
        <f t="shared" si="40"/>
        <v>task_id_579.dfy-5</v>
      </c>
      <c r="C313" t="s">
        <v>57</v>
      </c>
      <c r="D313">
        <v>5</v>
      </c>
      <c r="E313">
        <f>MAX(IFERROR(VLOOKUP(B313,'Results_ClaudeOpus4.5Repair'!B:E,4,0),0),IFERROR(VLOOKUP(B313,'Results_GPT5.2LowRepair'!B:E,4,0),0))</f>
        <v>0</v>
      </c>
      <c r="F313">
        <f>MAX(IFERROR(VLOOKUP(B313,'Results_ClaudeOpus4.5Repair'!B:H,5,0),0),IFERROR(VLOOKUP(B313,'Results_GPT5.2LowRepair'!B:H,5,0),0))</f>
        <v>41.404800000000002</v>
      </c>
      <c r="G313">
        <f>MAX(IFERROR(VLOOKUP(B313,'Results_ClaudeOpus4.5Repair'!B:H,6,0),0),IFERROR(VLOOKUP(B313,'Results_GPT5.2LowRepair'!B:H,6,0),0))</f>
        <v>0.30459999999999998</v>
      </c>
      <c r="H313">
        <f>MAX(IFERROR(VLOOKUP(B313,'Results_ClaudeOpus4.5Repair'!B:H,7,0),0),IFERROR(VLOOKUP(B313,'Results_GPT5.2LowRepair'!B:H,7,0),0))</f>
        <v>41.403300000000002</v>
      </c>
      <c r="I313">
        <f>MAX(IFERROR(VLOOKUP(B313,'Results_ClaudeOpus4.5Repair'!B:I,8,0),0),IFERROR(VLOOKUP(B313,'Results_GPT5.2LowRepair'!B:I,8,0),0))</f>
        <v>0</v>
      </c>
      <c r="J313">
        <v>0</v>
      </c>
      <c r="K313">
        <v>0</v>
      </c>
      <c r="L313">
        <f t="shared" si="37"/>
        <v>2</v>
      </c>
      <c r="M313">
        <f t="shared" si="38"/>
        <v>2</v>
      </c>
      <c r="N313">
        <f t="shared" ref="N313:N376" si="41">CHOOSE(L313+1,0,2/3,1,1)</f>
        <v>1</v>
      </c>
      <c r="O313">
        <f t="shared" ref="O313:O376" si="42">IF(L313&gt;0,1,0)</f>
        <v>1</v>
      </c>
      <c r="P313">
        <f t="shared" si="39"/>
        <v>181</v>
      </c>
      <c r="Q313">
        <f>VLOOKUP(C313,Locs!A:C,3,0)</f>
        <v>49</v>
      </c>
      <c r="R313">
        <f>VLOOKUP(C313,Locs!A:F,6,0)</f>
        <v>2</v>
      </c>
      <c r="S313">
        <f t="shared" ref="S313:S376" si="43">IF(M313=D313,1,0)</f>
        <v>0</v>
      </c>
      <c r="T313" t="str">
        <f t="shared" ref="T313:T376" si="44">IF(S313=0,"",IF(AND(U313=1,V313=1),IF(W313&lt;=X313,"Claude","GPT"),IF(U313=1,"Claude","GPT")))</f>
        <v/>
      </c>
      <c r="U313" t="str">
        <f>IFERROR(VLOOKUP(B313,'Results_ClaudeOpus4.5Repair'!B:E,4,0),"")</f>
        <v/>
      </c>
      <c r="V313">
        <f>IFERROR(VLOOKUP(B313,'Results_GPT5.2LowRepair'!B:E,4,0),"")</f>
        <v>-1</v>
      </c>
      <c r="W313" t="str">
        <f>IFERROR(VLOOKUP(LEFT(C313,LEN(C313)-4)&amp;"_"&amp;D313&amp;"_llm.dfy",'Results_ClaudeOpus4.5Repair'!O:P,2,0),"")</f>
        <v/>
      </c>
      <c r="X313">
        <f>IFERROR(VLOOKUP(LEFT(C313,LEN(C313)-4)&amp;"_"&amp;D313&amp;"_llm.dfy",'Results_GPT5.2LowRepair'!O:P,2,0),"")</f>
        <v>181</v>
      </c>
    </row>
    <row r="314" spans="2:24" x14ac:dyDescent="0.45">
      <c r="B314" t="str">
        <f t="shared" si="40"/>
        <v>task_id_579.dfy-6</v>
      </c>
      <c r="C314" t="s">
        <v>57</v>
      </c>
      <c r="D314">
        <v>6</v>
      </c>
      <c r="E314">
        <f>MAX(IFERROR(VLOOKUP(B314,'Results_ClaudeOpus4.5Repair'!B:E,4,0),0),IFERROR(VLOOKUP(B314,'Results_GPT5.2LowRepair'!B:E,4,0),0))</f>
        <v>1</v>
      </c>
      <c r="F314">
        <f>MAX(IFERROR(VLOOKUP(B314,'Results_ClaudeOpus4.5Repair'!B:H,5,0),0),IFERROR(VLOOKUP(B314,'Results_GPT5.2LowRepair'!B:H,5,0),0))</f>
        <v>29.906400000000001</v>
      </c>
      <c r="G314">
        <f>MAX(IFERROR(VLOOKUP(B314,'Results_ClaudeOpus4.5Repair'!B:H,6,0),0),IFERROR(VLOOKUP(B314,'Results_GPT5.2LowRepair'!B:H,6,0),0))</f>
        <v>2.1076000000000001</v>
      </c>
      <c r="H314">
        <f>MAX(IFERROR(VLOOKUP(B314,'Results_ClaudeOpus4.5Repair'!B:H,7,0),0),IFERROR(VLOOKUP(B314,'Results_GPT5.2LowRepair'!B:H,7,0),0))</f>
        <v>29.904599999999999</v>
      </c>
      <c r="I314">
        <f>MAX(IFERROR(VLOOKUP(B314,'Results_ClaudeOpus4.5Repair'!B:I,8,0),0),IFERROR(VLOOKUP(B314,'Results_GPT5.2LowRepair'!B:I,8,0),0))</f>
        <v>1</v>
      </c>
      <c r="J314">
        <v>0</v>
      </c>
      <c r="K314">
        <v>0</v>
      </c>
      <c r="L314">
        <f t="shared" si="37"/>
        <v>2</v>
      </c>
      <c r="M314">
        <f t="shared" si="38"/>
        <v>2</v>
      </c>
      <c r="N314">
        <f t="shared" si="41"/>
        <v>1</v>
      </c>
      <c r="O314">
        <f t="shared" si="42"/>
        <v>1</v>
      </c>
      <c r="P314">
        <f t="shared" si="39"/>
        <v>181</v>
      </c>
      <c r="Q314">
        <f>VLOOKUP(C314,Locs!A:C,3,0)</f>
        <v>49</v>
      </c>
      <c r="R314">
        <f>VLOOKUP(C314,Locs!A:F,6,0)</f>
        <v>2</v>
      </c>
      <c r="S314">
        <f t="shared" si="43"/>
        <v>0</v>
      </c>
      <c r="T314" t="str">
        <f t="shared" si="44"/>
        <v/>
      </c>
      <c r="U314" t="str">
        <f>IFERROR(VLOOKUP(B314,'Results_ClaudeOpus4.5Repair'!B:E,4,0),"")</f>
        <v/>
      </c>
      <c r="V314">
        <f>IFERROR(VLOOKUP(B314,'Results_GPT5.2LowRepair'!B:E,4,0),"")</f>
        <v>1</v>
      </c>
      <c r="W314" t="str">
        <f>IFERROR(VLOOKUP(LEFT(C314,LEN(C314)-4)&amp;"_"&amp;D314&amp;"_llm.dfy",'Results_ClaudeOpus4.5Repair'!O:P,2,0),"")</f>
        <v/>
      </c>
      <c r="X314">
        <f>IFERROR(VLOOKUP(LEFT(C314,LEN(C314)-4)&amp;"_"&amp;D314&amp;"_llm.dfy",'Results_GPT5.2LowRepair'!O:P,2,0),"")</f>
        <v>181</v>
      </c>
    </row>
    <row r="315" spans="2:24" x14ac:dyDescent="0.45">
      <c r="B315" t="str">
        <f t="shared" si="40"/>
        <v>task_id_587.dfy-1</v>
      </c>
      <c r="C315" t="s">
        <v>58</v>
      </c>
      <c r="D315">
        <v>1</v>
      </c>
      <c r="E315">
        <f>MAX(IFERROR(VLOOKUP(B315,'Results_ClaudeOpus4.5Repair'!B:E,4,0),0),IFERROR(VLOOKUP(B315,'Results_GPT5.2LowRepair'!B:E,4,0),0))</f>
        <v>1</v>
      </c>
      <c r="F315">
        <f>MAX(IFERROR(VLOOKUP(B315,'Results_ClaudeOpus4.5Repair'!B:H,5,0),0),IFERROR(VLOOKUP(B315,'Results_GPT5.2LowRepair'!B:H,5,0),0))</f>
        <v>12.3592</v>
      </c>
      <c r="G315">
        <f>MAX(IFERROR(VLOOKUP(B315,'Results_ClaudeOpus4.5Repair'!B:H,6,0),0),IFERROR(VLOOKUP(B315,'Results_GPT5.2LowRepair'!B:H,6,0),0))</f>
        <v>0.79500000000000004</v>
      </c>
      <c r="H315">
        <f>MAX(IFERROR(VLOOKUP(B315,'Results_ClaudeOpus4.5Repair'!B:H,7,0),0),IFERROR(VLOOKUP(B315,'Results_GPT5.2LowRepair'!B:H,7,0),0))</f>
        <v>12.337300000000001</v>
      </c>
      <c r="I315">
        <f>MAX(IFERROR(VLOOKUP(B315,'Results_ClaudeOpus4.5Repair'!B:I,8,0),0),IFERROR(VLOOKUP(B315,'Results_GPT5.2LowRepair'!B:I,8,0),0))</f>
        <v>1</v>
      </c>
      <c r="J315">
        <v>0</v>
      </c>
      <c r="K315">
        <v>0</v>
      </c>
      <c r="L315">
        <f t="shared" si="37"/>
        <v>1</v>
      </c>
      <c r="M315">
        <f t="shared" si="38"/>
        <v>1</v>
      </c>
      <c r="N315">
        <f t="shared" si="41"/>
        <v>0.66666666666666663</v>
      </c>
      <c r="O315">
        <f t="shared" si="42"/>
        <v>1</v>
      </c>
      <c r="P315">
        <f t="shared" si="39"/>
        <v>15</v>
      </c>
      <c r="Q315">
        <f>VLOOKUP(C315,Locs!A:C,3,0)</f>
        <v>15</v>
      </c>
      <c r="R315">
        <f>VLOOKUP(C315,Locs!A:F,6,0)</f>
        <v>0</v>
      </c>
      <c r="S315">
        <f t="shared" si="43"/>
        <v>1</v>
      </c>
      <c r="T315" t="str">
        <f t="shared" si="44"/>
        <v>Claude</v>
      </c>
      <c r="U315">
        <f>IFERROR(VLOOKUP(B315,'Results_ClaudeOpus4.5Repair'!B:E,4,0),"")</f>
        <v>1</v>
      </c>
      <c r="V315">
        <f>IFERROR(VLOOKUP(B315,'Results_GPT5.2LowRepair'!B:E,4,0),"")</f>
        <v>1</v>
      </c>
      <c r="W315">
        <f>IFERROR(VLOOKUP(LEFT(C315,LEN(C315)-4)&amp;"_"&amp;D315&amp;"_llm.dfy",'Results_ClaudeOpus4.5Repair'!O:P,2,0),"")</f>
        <v>15</v>
      </c>
      <c r="X315">
        <f>IFERROR(VLOOKUP(LEFT(C315,LEN(C315)-4)&amp;"_"&amp;D315&amp;"_llm.dfy",'Results_GPT5.2LowRepair'!O:P,2,0),"")</f>
        <v>17</v>
      </c>
    </row>
    <row r="316" spans="2:24" x14ac:dyDescent="0.45">
      <c r="B316" t="str">
        <f t="shared" si="40"/>
        <v>task_id_594.dfy-1</v>
      </c>
      <c r="C316" t="s">
        <v>59</v>
      </c>
      <c r="D316">
        <v>1</v>
      </c>
      <c r="E316">
        <f>MAX(IFERROR(VLOOKUP(B316,'Results_ClaudeOpus4.5Repair'!B:E,4,0),0),IFERROR(VLOOKUP(B316,'Results_GPT5.2LowRepair'!B:E,4,0),0))</f>
        <v>0</v>
      </c>
      <c r="F316">
        <f>MAX(IFERROR(VLOOKUP(B316,'Results_ClaudeOpus4.5Repair'!B:H,5,0),0),IFERROR(VLOOKUP(B316,'Results_GPT5.2LowRepair'!B:H,5,0),0))</f>
        <v>37.2639</v>
      </c>
      <c r="G316">
        <f>MAX(IFERROR(VLOOKUP(B316,'Results_ClaudeOpus4.5Repair'!B:H,6,0),0),IFERROR(VLOOKUP(B316,'Results_GPT5.2LowRepair'!B:H,6,0),0))</f>
        <v>1.7453000000000001</v>
      </c>
      <c r="H316">
        <f>MAX(IFERROR(VLOOKUP(B316,'Results_ClaudeOpus4.5Repair'!B:H,7,0),0),IFERROR(VLOOKUP(B316,'Results_GPT5.2LowRepair'!B:H,7,0),0))</f>
        <v>37.236800000000002</v>
      </c>
      <c r="I316">
        <f>MAX(IFERROR(VLOOKUP(B316,'Results_ClaudeOpus4.5Repair'!B:I,8,0),0),IFERROR(VLOOKUP(B316,'Results_GPT5.2LowRepair'!B:I,8,0),0))</f>
        <v>1</v>
      </c>
      <c r="J316">
        <v>0</v>
      </c>
      <c r="K316">
        <v>0</v>
      </c>
      <c r="L316">
        <f t="shared" si="37"/>
        <v>1</v>
      </c>
      <c r="M316">
        <f t="shared" si="38"/>
        <v>2</v>
      </c>
      <c r="N316">
        <f t="shared" si="41"/>
        <v>0.66666666666666663</v>
      </c>
      <c r="O316">
        <f t="shared" si="42"/>
        <v>1</v>
      </c>
      <c r="P316">
        <f t="shared" si="39"/>
        <v>94</v>
      </c>
      <c r="Q316">
        <f>VLOOKUP(C316,Locs!A:C,3,0)</f>
        <v>48</v>
      </c>
      <c r="R316">
        <f>VLOOKUP(C316,Locs!A:F,6,0)</f>
        <v>6</v>
      </c>
      <c r="S316">
        <f t="shared" si="43"/>
        <v>0</v>
      </c>
      <c r="T316" t="str">
        <f t="shared" si="44"/>
        <v/>
      </c>
      <c r="U316">
        <f>IFERROR(VLOOKUP(B316,'Results_ClaudeOpus4.5Repair'!B:E,4,0),"")</f>
        <v>0</v>
      </c>
      <c r="V316">
        <f>IFERROR(VLOOKUP(B316,'Results_GPT5.2LowRepair'!B:E,4,0),"")</f>
        <v>0</v>
      </c>
      <c r="W316">
        <f>IFERROR(VLOOKUP(LEFT(C316,LEN(C316)-4)&amp;"_"&amp;D316&amp;"_llm.dfy",'Results_ClaudeOpus4.5Repair'!O:P,2,0),"")</f>
        <v>44</v>
      </c>
      <c r="X316">
        <f>IFERROR(VLOOKUP(LEFT(C316,LEN(C316)-4)&amp;"_"&amp;D316&amp;"_llm.dfy",'Results_GPT5.2LowRepair'!O:P,2,0),"")</f>
        <v>94</v>
      </c>
    </row>
    <row r="317" spans="2:24" x14ac:dyDescent="0.45">
      <c r="B317" t="str">
        <f t="shared" si="40"/>
        <v>task_id_594.dfy-2</v>
      </c>
      <c r="C317" t="s">
        <v>59</v>
      </c>
      <c r="D317">
        <v>2</v>
      </c>
      <c r="E317">
        <f>MAX(IFERROR(VLOOKUP(B317,'Results_ClaudeOpus4.5Repair'!B:E,4,0),0),IFERROR(VLOOKUP(B317,'Results_GPT5.2LowRepair'!B:E,4,0),0))</f>
        <v>1</v>
      </c>
      <c r="F317">
        <f>MAX(IFERROR(VLOOKUP(B317,'Results_ClaudeOpus4.5Repair'!B:H,5,0),0),IFERROR(VLOOKUP(B317,'Results_GPT5.2LowRepair'!B:H,5,0),0))</f>
        <v>49.680900000000001</v>
      </c>
      <c r="G317">
        <f>MAX(IFERROR(VLOOKUP(B317,'Results_ClaudeOpus4.5Repair'!B:H,6,0),0),IFERROR(VLOOKUP(B317,'Results_GPT5.2LowRepair'!B:H,6,0),0))</f>
        <v>4.4592999999999998</v>
      </c>
      <c r="H317">
        <f>MAX(IFERROR(VLOOKUP(B317,'Results_ClaudeOpus4.5Repair'!B:H,7,0),0),IFERROR(VLOOKUP(B317,'Results_GPT5.2LowRepair'!B:H,7,0),0))</f>
        <v>49.679099999999998</v>
      </c>
      <c r="I317">
        <f>MAX(IFERROR(VLOOKUP(B317,'Results_ClaudeOpus4.5Repair'!B:I,8,0),0),IFERROR(VLOOKUP(B317,'Results_GPT5.2LowRepair'!B:I,8,0),0))</f>
        <v>1</v>
      </c>
      <c r="J317">
        <v>0</v>
      </c>
      <c r="K317">
        <v>0</v>
      </c>
      <c r="L317">
        <f t="shared" si="37"/>
        <v>1</v>
      </c>
      <c r="M317">
        <f t="shared" si="38"/>
        <v>2</v>
      </c>
      <c r="N317">
        <f t="shared" si="41"/>
        <v>0.66666666666666663</v>
      </c>
      <c r="O317">
        <f t="shared" si="42"/>
        <v>1</v>
      </c>
      <c r="P317">
        <f t="shared" si="39"/>
        <v>56</v>
      </c>
      <c r="Q317">
        <f>VLOOKUP(C317,Locs!A:C,3,0)</f>
        <v>48</v>
      </c>
      <c r="R317">
        <f>VLOOKUP(C317,Locs!A:F,6,0)</f>
        <v>6</v>
      </c>
      <c r="S317">
        <f t="shared" si="43"/>
        <v>1</v>
      </c>
      <c r="T317" t="str">
        <f t="shared" si="44"/>
        <v>Claude</v>
      </c>
      <c r="U317">
        <f>IFERROR(VLOOKUP(B317,'Results_ClaudeOpus4.5Repair'!B:E,4,0),"")</f>
        <v>1</v>
      </c>
      <c r="V317">
        <f>IFERROR(VLOOKUP(B317,'Results_GPT5.2LowRepair'!B:E,4,0),"")</f>
        <v>1</v>
      </c>
      <c r="W317">
        <f>IFERROR(VLOOKUP(LEFT(C317,LEN(C317)-4)&amp;"_"&amp;D317&amp;"_llm.dfy",'Results_ClaudeOpus4.5Repair'!O:P,2,0),"")</f>
        <v>56</v>
      </c>
      <c r="X317">
        <f>IFERROR(VLOOKUP(LEFT(C317,LEN(C317)-4)&amp;"_"&amp;D317&amp;"_llm.dfy",'Results_GPT5.2LowRepair'!O:P,2,0),"")</f>
        <v>115</v>
      </c>
    </row>
    <row r="318" spans="2:24" x14ac:dyDescent="0.45">
      <c r="B318" t="str">
        <f t="shared" si="40"/>
        <v>task_id_599.dfy-1</v>
      </c>
      <c r="C318" t="s">
        <v>60</v>
      </c>
      <c r="D318">
        <v>1</v>
      </c>
      <c r="E318">
        <f>MAX(IFERROR(VLOOKUP(B318,'Results_ClaudeOpus4.5Repair'!B:E,4,0),0),IFERROR(VLOOKUP(B318,'Results_GPT5.2LowRepair'!B:E,4,0),0))</f>
        <v>1</v>
      </c>
      <c r="F318">
        <f>MAX(IFERROR(VLOOKUP(B318,'Results_ClaudeOpus4.5Repair'!B:H,5,0),0),IFERROR(VLOOKUP(B318,'Results_GPT5.2LowRepair'!B:H,5,0),0))</f>
        <v>18.602399999999999</v>
      </c>
      <c r="G318">
        <f>MAX(IFERROR(VLOOKUP(B318,'Results_ClaudeOpus4.5Repair'!B:H,6,0),0),IFERROR(VLOOKUP(B318,'Results_GPT5.2LowRepair'!B:H,6,0),0))</f>
        <v>0.84840000000000004</v>
      </c>
      <c r="H318">
        <f>MAX(IFERROR(VLOOKUP(B318,'Results_ClaudeOpus4.5Repair'!B:H,7,0),0),IFERROR(VLOOKUP(B318,'Results_GPT5.2LowRepair'!B:H,7,0),0))</f>
        <v>18.583400000000001</v>
      </c>
      <c r="I318">
        <f>MAX(IFERROR(VLOOKUP(B318,'Results_ClaudeOpus4.5Repair'!B:I,8,0),0),IFERROR(VLOOKUP(B318,'Results_GPT5.2LowRepair'!B:I,8,0),0))</f>
        <v>1</v>
      </c>
      <c r="J318">
        <v>0</v>
      </c>
      <c r="K318">
        <v>0</v>
      </c>
      <c r="L318">
        <f t="shared" si="37"/>
        <v>1</v>
      </c>
      <c r="M318">
        <f t="shared" si="38"/>
        <v>1</v>
      </c>
      <c r="N318">
        <f t="shared" si="41"/>
        <v>0.66666666666666663</v>
      </c>
      <c r="O318">
        <f t="shared" si="42"/>
        <v>1</v>
      </c>
      <c r="P318">
        <f t="shared" si="39"/>
        <v>21</v>
      </c>
      <c r="Q318">
        <f>VLOOKUP(C318,Locs!A:C,3,0)</f>
        <v>21</v>
      </c>
      <c r="R318">
        <f>VLOOKUP(C318,Locs!A:F,6,0)</f>
        <v>0</v>
      </c>
      <c r="S318">
        <f t="shared" si="43"/>
        <v>1</v>
      </c>
      <c r="T318" t="str">
        <f t="shared" si="44"/>
        <v>Claude</v>
      </c>
      <c r="U318">
        <f>IFERROR(VLOOKUP(B318,'Results_ClaudeOpus4.5Repair'!B:E,4,0),"")</f>
        <v>1</v>
      </c>
      <c r="V318">
        <f>IFERROR(VLOOKUP(B318,'Results_GPT5.2LowRepair'!B:E,4,0),"")</f>
        <v>1</v>
      </c>
      <c r="W318">
        <f>IFERROR(VLOOKUP(LEFT(C318,LEN(C318)-4)&amp;"_"&amp;D318&amp;"_llm.dfy",'Results_ClaudeOpus4.5Repair'!O:P,2,0),"")</f>
        <v>21</v>
      </c>
      <c r="X318">
        <f>IFERROR(VLOOKUP(LEFT(C318,LEN(C318)-4)&amp;"_"&amp;D318&amp;"_llm.dfy",'Results_GPT5.2LowRepair'!O:P,2,0),"")</f>
        <v>22</v>
      </c>
    </row>
    <row r="319" spans="2:24" x14ac:dyDescent="0.45">
      <c r="B319" t="str">
        <f t="shared" si="40"/>
        <v>task_id_602.dfy-1</v>
      </c>
      <c r="C319" t="s">
        <v>61</v>
      </c>
      <c r="D319">
        <v>1</v>
      </c>
      <c r="E319">
        <f>MAX(IFERROR(VLOOKUP(B319,'Results_ClaudeOpus4.5Repair'!B:E,4,0),0),IFERROR(VLOOKUP(B319,'Results_GPT5.2LowRepair'!B:E,4,0),0))</f>
        <v>0</v>
      </c>
      <c r="F319">
        <f>MAX(IFERROR(VLOOKUP(B319,'Results_ClaudeOpus4.5Repair'!B:H,5,0),0),IFERROR(VLOOKUP(B319,'Results_GPT5.2LowRepair'!B:H,5,0),0))</f>
        <v>26.166599999999999</v>
      </c>
      <c r="G319">
        <f>MAX(IFERROR(VLOOKUP(B319,'Results_ClaudeOpus4.5Repair'!B:H,6,0),0),IFERROR(VLOOKUP(B319,'Results_GPT5.2LowRepair'!B:H,6,0),0))</f>
        <v>1.6975</v>
      </c>
      <c r="H319">
        <f>MAX(IFERROR(VLOOKUP(B319,'Results_ClaudeOpus4.5Repair'!B:H,7,0),0),IFERROR(VLOOKUP(B319,'Results_GPT5.2LowRepair'!B:H,7,0),0))</f>
        <v>26.143899999999999</v>
      </c>
      <c r="I319">
        <f>MAX(IFERROR(VLOOKUP(B319,'Results_ClaudeOpus4.5Repair'!B:I,8,0),0),IFERROR(VLOOKUP(B319,'Results_GPT5.2LowRepair'!B:I,8,0),0))</f>
        <v>0</v>
      </c>
      <c r="J319">
        <v>0</v>
      </c>
      <c r="K319">
        <v>0</v>
      </c>
      <c r="L319">
        <f t="shared" si="37"/>
        <v>2</v>
      </c>
      <c r="M319">
        <f t="shared" si="38"/>
        <v>2</v>
      </c>
      <c r="N319">
        <f t="shared" si="41"/>
        <v>1</v>
      </c>
      <c r="O319">
        <f t="shared" si="42"/>
        <v>1</v>
      </c>
      <c r="P319">
        <f t="shared" si="39"/>
        <v>52</v>
      </c>
      <c r="Q319">
        <f>VLOOKUP(C319,Locs!A:C,3,0)</f>
        <v>31</v>
      </c>
      <c r="R319">
        <f>VLOOKUP(C319,Locs!A:F,6,0)</f>
        <v>2</v>
      </c>
      <c r="S319">
        <f t="shared" si="43"/>
        <v>0</v>
      </c>
      <c r="T319" t="str">
        <f t="shared" si="44"/>
        <v/>
      </c>
      <c r="U319">
        <f>IFERROR(VLOOKUP(B319,'Results_ClaudeOpus4.5Repair'!B:E,4,0),"")</f>
        <v>0</v>
      </c>
      <c r="V319">
        <f>IFERROR(VLOOKUP(B319,'Results_GPT5.2LowRepair'!B:E,4,0),"")</f>
        <v>0</v>
      </c>
      <c r="W319">
        <f>IFERROR(VLOOKUP(LEFT(C319,LEN(C319)-4)&amp;"_"&amp;D319&amp;"_llm.dfy",'Results_ClaudeOpus4.5Repair'!O:P,2,0),"")</f>
        <v>31</v>
      </c>
      <c r="X319">
        <f>IFERROR(VLOOKUP(LEFT(C319,LEN(C319)-4)&amp;"_"&amp;D319&amp;"_llm.dfy",'Results_GPT5.2LowRepair'!O:P,2,0),"")</f>
        <v>52</v>
      </c>
    </row>
    <row r="320" spans="2:24" x14ac:dyDescent="0.45">
      <c r="B320" t="str">
        <f t="shared" si="40"/>
        <v>task_id_602.dfy-2</v>
      </c>
      <c r="C320" t="s">
        <v>61</v>
      </c>
      <c r="D320">
        <v>2</v>
      </c>
      <c r="E320">
        <f>MAX(IFERROR(VLOOKUP(B320,'Results_ClaudeOpus4.5Repair'!B:E,4,0),0),IFERROR(VLOOKUP(B320,'Results_GPT5.2LowRepair'!B:E,4,0),0))</f>
        <v>1</v>
      </c>
      <c r="F320">
        <f>MAX(IFERROR(VLOOKUP(B320,'Results_ClaudeOpus4.5Repair'!B:H,5,0),0),IFERROR(VLOOKUP(B320,'Results_GPT5.2LowRepair'!B:H,5,0),0))</f>
        <v>48.1783</v>
      </c>
      <c r="G320">
        <f>MAX(IFERROR(VLOOKUP(B320,'Results_ClaudeOpus4.5Repair'!B:H,6,0),0),IFERROR(VLOOKUP(B320,'Results_GPT5.2LowRepair'!B:H,6,0),0))</f>
        <v>1.8048999999999999</v>
      </c>
      <c r="H320">
        <f>MAX(IFERROR(VLOOKUP(B320,'Results_ClaudeOpus4.5Repair'!B:H,7,0),0),IFERROR(VLOOKUP(B320,'Results_GPT5.2LowRepair'!B:H,7,0),0))</f>
        <v>48.176499999999997</v>
      </c>
      <c r="I320">
        <f>MAX(IFERROR(VLOOKUP(B320,'Results_ClaudeOpus4.5Repair'!B:I,8,0),0),IFERROR(VLOOKUP(B320,'Results_GPT5.2LowRepair'!B:I,8,0),0))</f>
        <v>1</v>
      </c>
      <c r="J320">
        <v>0</v>
      </c>
      <c r="K320">
        <v>0</v>
      </c>
      <c r="L320">
        <f t="shared" si="37"/>
        <v>2</v>
      </c>
      <c r="M320">
        <f t="shared" si="38"/>
        <v>2</v>
      </c>
      <c r="N320">
        <f t="shared" si="41"/>
        <v>1</v>
      </c>
      <c r="O320">
        <f t="shared" si="42"/>
        <v>1</v>
      </c>
      <c r="P320">
        <f t="shared" si="39"/>
        <v>45</v>
      </c>
      <c r="Q320">
        <f>VLOOKUP(C320,Locs!A:C,3,0)</f>
        <v>31</v>
      </c>
      <c r="R320">
        <f>VLOOKUP(C320,Locs!A:F,6,0)</f>
        <v>2</v>
      </c>
      <c r="S320">
        <f t="shared" si="43"/>
        <v>1</v>
      </c>
      <c r="T320" t="str">
        <f t="shared" si="44"/>
        <v>Claude</v>
      </c>
      <c r="U320">
        <f>IFERROR(VLOOKUP(B320,'Results_ClaudeOpus4.5Repair'!B:E,4,0),"")</f>
        <v>1</v>
      </c>
      <c r="V320">
        <f>IFERROR(VLOOKUP(B320,'Results_GPT5.2LowRepair'!B:E,4,0),"")</f>
        <v>0</v>
      </c>
      <c r="W320">
        <f>IFERROR(VLOOKUP(LEFT(C320,LEN(C320)-4)&amp;"_"&amp;D320&amp;"_llm.dfy",'Results_ClaudeOpus4.5Repair'!O:P,2,0),"")</f>
        <v>45</v>
      </c>
      <c r="X320">
        <f>IFERROR(VLOOKUP(LEFT(C320,LEN(C320)-4)&amp;"_"&amp;D320&amp;"_llm.dfy",'Results_GPT5.2LowRepair'!O:P,2,0),"")</f>
        <v>115</v>
      </c>
    </row>
    <row r="321" spans="2:24" x14ac:dyDescent="0.45">
      <c r="B321" t="str">
        <f t="shared" si="40"/>
        <v>task_id_602.dfy-3</v>
      </c>
      <c r="C321" t="s">
        <v>61</v>
      </c>
      <c r="D321">
        <v>3</v>
      </c>
      <c r="E321">
        <f>MAX(IFERROR(VLOOKUP(B321,'Results_ClaudeOpus4.5Repair'!B:E,4,0),0),IFERROR(VLOOKUP(B321,'Results_GPT5.2LowRepair'!B:E,4,0),0))</f>
        <v>1</v>
      </c>
      <c r="F321">
        <f>MAX(IFERROR(VLOOKUP(B321,'Results_ClaudeOpus4.5Repair'!B:H,5,0),0),IFERROR(VLOOKUP(B321,'Results_GPT5.2LowRepair'!B:H,5,0),0))</f>
        <v>17.102399999999999</v>
      </c>
      <c r="G321">
        <f>MAX(IFERROR(VLOOKUP(B321,'Results_ClaudeOpus4.5Repair'!B:H,6,0),0),IFERROR(VLOOKUP(B321,'Results_GPT5.2LowRepair'!B:H,6,0),0))</f>
        <v>1.0667</v>
      </c>
      <c r="H321">
        <f>MAX(IFERROR(VLOOKUP(B321,'Results_ClaudeOpus4.5Repair'!B:H,7,0),0),IFERROR(VLOOKUP(B321,'Results_GPT5.2LowRepair'!B:H,7,0),0))</f>
        <v>17.1006</v>
      </c>
      <c r="I321">
        <f>MAX(IFERROR(VLOOKUP(B321,'Results_ClaudeOpus4.5Repair'!B:I,8,0),0),IFERROR(VLOOKUP(B321,'Results_GPT5.2LowRepair'!B:I,8,0),0))</f>
        <v>1</v>
      </c>
      <c r="J321">
        <v>0</v>
      </c>
      <c r="K321">
        <v>0</v>
      </c>
      <c r="L321">
        <f t="shared" si="37"/>
        <v>2</v>
      </c>
      <c r="M321">
        <f t="shared" si="38"/>
        <v>2</v>
      </c>
      <c r="N321">
        <f t="shared" si="41"/>
        <v>1</v>
      </c>
      <c r="O321">
        <f t="shared" si="42"/>
        <v>1</v>
      </c>
      <c r="P321">
        <f t="shared" si="39"/>
        <v>133</v>
      </c>
      <c r="Q321">
        <f>VLOOKUP(C321,Locs!A:C,3,0)</f>
        <v>31</v>
      </c>
      <c r="R321">
        <f>VLOOKUP(C321,Locs!A:F,6,0)</f>
        <v>2</v>
      </c>
      <c r="S321">
        <f t="shared" si="43"/>
        <v>0</v>
      </c>
      <c r="T321" t="str">
        <f t="shared" si="44"/>
        <v/>
      </c>
      <c r="U321" t="str">
        <f>IFERROR(VLOOKUP(B321,'Results_ClaudeOpus4.5Repair'!B:E,4,0),"")</f>
        <v/>
      </c>
      <c r="V321">
        <f>IFERROR(VLOOKUP(B321,'Results_GPT5.2LowRepair'!B:E,4,0),"")</f>
        <v>1</v>
      </c>
      <c r="W321" t="str">
        <f>IFERROR(VLOOKUP(LEFT(C321,LEN(C321)-4)&amp;"_"&amp;D321&amp;"_llm.dfy",'Results_ClaudeOpus4.5Repair'!O:P,2,0),"")</f>
        <v/>
      </c>
      <c r="X321">
        <f>IFERROR(VLOOKUP(LEFT(C321,LEN(C321)-4)&amp;"_"&amp;D321&amp;"_llm.dfy",'Results_GPT5.2LowRepair'!O:P,2,0),"")</f>
        <v>133</v>
      </c>
    </row>
    <row r="322" spans="2:24" x14ac:dyDescent="0.45">
      <c r="B322" t="str">
        <f t="shared" si="40"/>
        <v>task_id_605.dfy-1</v>
      </c>
      <c r="C322" t="s">
        <v>62</v>
      </c>
      <c r="D322">
        <v>1</v>
      </c>
      <c r="E322">
        <f>MAX(IFERROR(VLOOKUP(B322,'Results_ClaudeOpus4.5Repair'!B:E,4,0),0),IFERROR(VLOOKUP(B322,'Results_GPT5.2LowRepair'!B:E,4,0),0))</f>
        <v>0</v>
      </c>
      <c r="F322">
        <f>MAX(IFERROR(VLOOKUP(B322,'Results_ClaudeOpus4.5Repair'!B:H,5,0),0),IFERROR(VLOOKUP(B322,'Results_GPT5.2LowRepair'!B:H,5,0),0))</f>
        <v>26.378499999999999</v>
      </c>
      <c r="G322">
        <f>MAX(IFERROR(VLOOKUP(B322,'Results_ClaudeOpus4.5Repair'!B:H,6,0),0),IFERROR(VLOOKUP(B322,'Results_GPT5.2LowRepair'!B:H,6,0),0))</f>
        <v>1.7242999999999999</v>
      </c>
      <c r="H322">
        <f>MAX(IFERROR(VLOOKUP(B322,'Results_ClaudeOpus4.5Repair'!B:H,7,0),0),IFERROR(VLOOKUP(B322,'Results_GPT5.2LowRepair'!B:H,7,0),0))</f>
        <v>26.3582</v>
      </c>
      <c r="I322">
        <f>MAX(IFERROR(VLOOKUP(B322,'Results_ClaudeOpus4.5Repair'!B:I,8,0),0),IFERROR(VLOOKUP(B322,'Results_GPT5.2LowRepair'!B:I,8,0),0))</f>
        <v>1</v>
      </c>
      <c r="J322">
        <v>0</v>
      </c>
      <c r="K322">
        <v>0</v>
      </c>
      <c r="L322">
        <f t="shared" ref="L322:L385" si="45">COUNTIFS(C:C,C322,E:E,1)</f>
        <v>2</v>
      </c>
      <c r="M322">
        <f t="shared" ref="M322:M385" si="46">_xlfn.MINIFS(D:D,C:C,C322,E:E,1)</f>
        <v>2</v>
      </c>
      <c r="N322">
        <f t="shared" si="41"/>
        <v>1</v>
      </c>
      <c r="O322">
        <f t="shared" si="42"/>
        <v>1</v>
      </c>
      <c r="P322">
        <f t="shared" si="39"/>
        <v>24</v>
      </c>
      <c r="Q322">
        <f>VLOOKUP(C322,Locs!A:C,3,0)</f>
        <v>22</v>
      </c>
      <c r="R322">
        <f>VLOOKUP(C322,Locs!A:F,6,0)</f>
        <v>1</v>
      </c>
      <c r="S322">
        <f t="shared" si="43"/>
        <v>0</v>
      </c>
      <c r="T322" t="str">
        <f t="shared" si="44"/>
        <v/>
      </c>
      <c r="U322">
        <f>IFERROR(VLOOKUP(B322,'Results_ClaudeOpus4.5Repair'!B:E,4,0),"")</f>
        <v>0</v>
      </c>
      <c r="V322">
        <f>IFERROR(VLOOKUP(B322,'Results_GPT5.2LowRepair'!B:E,4,0),"")</f>
        <v>0</v>
      </c>
      <c r="W322">
        <f>IFERROR(VLOOKUP(LEFT(C322,LEN(C322)-4)&amp;"_"&amp;D322&amp;"_llm.dfy",'Results_ClaudeOpus4.5Repair'!O:P,2,0),"")</f>
        <v>48</v>
      </c>
      <c r="X322">
        <f>IFERROR(VLOOKUP(LEFT(C322,LEN(C322)-4)&amp;"_"&amp;D322&amp;"_llm.dfy",'Results_GPT5.2LowRepair'!O:P,2,0),"")</f>
        <v>24</v>
      </c>
    </row>
    <row r="323" spans="2:24" x14ac:dyDescent="0.45">
      <c r="B323" t="str">
        <f t="shared" si="40"/>
        <v>task_id_605.dfy-2</v>
      </c>
      <c r="C323" t="s">
        <v>62</v>
      </c>
      <c r="D323">
        <v>2</v>
      </c>
      <c r="E323">
        <f>MAX(IFERROR(VLOOKUP(B323,'Results_ClaudeOpus4.5Repair'!B:E,4,0),0),IFERROR(VLOOKUP(B323,'Results_GPT5.2LowRepair'!B:E,4,0),0))</f>
        <v>1</v>
      </c>
      <c r="F323">
        <f>MAX(IFERROR(VLOOKUP(B323,'Results_ClaudeOpus4.5Repair'!B:H,5,0),0),IFERROR(VLOOKUP(B323,'Results_GPT5.2LowRepair'!B:H,5,0),0))</f>
        <v>16.8735</v>
      </c>
      <c r="G323">
        <f>MAX(IFERROR(VLOOKUP(B323,'Results_ClaudeOpus4.5Repair'!B:H,6,0),0),IFERROR(VLOOKUP(B323,'Results_GPT5.2LowRepair'!B:H,6,0),0))</f>
        <v>1.8009999999999999</v>
      </c>
      <c r="H323">
        <f>MAX(IFERROR(VLOOKUP(B323,'Results_ClaudeOpus4.5Repair'!B:H,7,0),0),IFERROR(VLOOKUP(B323,'Results_GPT5.2LowRepair'!B:H,7,0),0))</f>
        <v>16.871500000000001</v>
      </c>
      <c r="I323">
        <f>MAX(IFERROR(VLOOKUP(B323,'Results_ClaudeOpus4.5Repair'!B:I,8,0),0),IFERROR(VLOOKUP(B323,'Results_GPT5.2LowRepair'!B:I,8,0),0))</f>
        <v>1</v>
      </c>
      <c r="J323">
        <v>0</v>
      </c>
      <c r="K323">
        <v>0</v>
      </c>
      <c r="L323">
        <f t="shared" si="45"/>
        <v>2</v>
      </c>
      <c r="M323">
        <f t="shared" si="46"/>
        <v>2</v>
      </c>
      <c r="N323">
        <f t="shared" si="41"/>
        <v>1</v>
      </c>
      <c r="O323">
        <f t="shared" si="42"/>
        <v>1</v>
      </c>
      <c r="P323">
        <f t="shared" ref="P323:P386" si="47">IF(T323="Claude",W323,X323)</f>
        <v>52</v>
      </c>
      <c r="Q323">
        <f>VLOOKUP(C323,Locs!A:C,3,0)</f>
        <v>22</v>
      </c>
      <c r="R323">
        <f>VLOOKUP(C323,Locs!A:F,6,0)</f>
        <v>1</v>
      </c>
      <c r="S323">
        <f t="shared" si="43"/>
        <v>1</v>
      </c>
      <c r="T323" t="str">
        <f t="shared" si="44"/>
        <v>Claude</v>
      </c>
      <c r="U323">
        <f>IFERROR(VLOOKUP(B323,'Results_ClaudeOpus4.5Repair'!B:E,4,0),"")</f>
        <v>1</v>
      </c>
      <c r="V323">
        <f>IFERROR(VLOOKUP(B323,'Results_GPT5.2LowRepair'!B:E,4,0),"")</f>
        <v>-1</v>
      </c>
      <c r="W323">
        <f>IFERROR(VLOOKUP(LEFT(C323,LEN(C323)-4)&amp;"_"&amp;D323&amp;"_llm.dfy",'Results_ClaudeOpus4.5Repair'!O:P,2,0),"")</f>
        <v>52</v>
      </c>
      <c r="X323">
        <f>IFERROR(VLOOKUP(LEFT(C323,LEN(C323)-4)&amp;"_"&amp;D323&amp;"_llm.dfy",'Results_GPT5.2LowRepair'!O:P,2,0),"")</f>
        <v>30</v>
      </c>
    </row>
    <row r="324" spans="2:24" x14ac:dyDescent="0.45">
      <c r="B324" t="str">
        <f t="shared" si="40"/>
        <v>task_id_605.dfy-3</v>
      </c>
      <c r="C324" t="s">
        <v>62</v>
      </c>
      <c r="D324">
        <v>3</v>
      </c>
      <c r="E324">
        <f>MAX(IFERROR(VLOOKUP(B324,'Results_ClaudeOpus4.5Repair'!B:E,4,0),0),IFERROR(VLOOKUP(B324,'Results_GPT5.2LowRepair'!B:E,4,0),0))</f>
        <v>1</v>
      </c>
      <c r="F324">
        <f>MAX(IFERROR(VLOOKUP(B324,'Results_ClaudeOpus4.5Repair'!B:H,5,0),0),IFERROR(VLOOKUP(B324,'Results_GPT5.2LowRepair'!B:H,5,0),0))</f>
        <v>10.866</v>
      </c>
      <c r="G324">
        <f>MAX(IFERROR(VLOOKUP(B324,'Results_ClaudeOpus4.5Repair'!B:H,6,0),0),IFERROR(VLOOKUP(B324,'Results_GPT5.2LowRepair'!B:H,6,0),0))</f>
        <v>0.87080000000000002</v>
      </c>
      <c r="H324">
        <f>MAX(IFERROR(VLOOKUP(B324,'Results_ClaudeOpus4.5Repair'!B:H,7,0),0),IFERROR(VLOOKUP(B324,'Results_GPT5.2LowRepair'!B:H,7,0),0))</f>
        <v>10.864599999999999</v>
      </c>
      <c r="I324">
        <f>MAX(IFERROR(VLOOKUP(B324,'Results_ClaudeOpus4.5Repair'!B:I,8,0),0),IFERROR(VLOOKUP(B324,'Results_GPT5.2LowRepair'!B:I,8,0),0))</f>
        <v>1</v>
      </c>
      <c r="J324">
        <v>0</v>
      </c>
      <c r="K324">
        <v>0</v>
      </c>
      <c r="L324">
        <f t="shared" si="45"/>
        <v>2</v>
      </c>
      <c r="M324">
        <f t="shared" si="46"/>
        <v>2</v>
      </c>
      <c r="N324">
        <f t="shared" si="41"/>
        <v>1</v>
      </c>
      <c r="O324">
        <f t="shared" si="42"/>
        <v>1</v>
      </c>
      <c r="P324">
        <f t="shared" si="47"/>
        <v>31</v>
      </c>
      <c r="Q324">
        <f>VLOOKUP(C324,Locs!A:C,3,0)</f>
        <v>22</v>
      </c>
      <c r="R324">
        <f>VLOOKUP(C324,Locs!A:F,6,0)</f>
        <v>1</v>
      </c>
      <c r="S324">
        <f t="shared" si="43"/>
        <v>0</v>
      </c>
      <c r="T324" t="str">
        <f t="shared" si="44"/>
        <v/>
      </c>
      <c r="U324" t="str">
        <f>IFERROR(VLOOKUP(B324,'Results_ClaudeOpus4.5Repair'!B:E,4,0),"")</f>
        <v/>
      </c>
      <c r="V324">
        <f>IFERROR(VLOOKUP(B324,'Results_GPT5.2LowRepair'!B:E,4,0),"")</f>
        <v>1</v>
      </c>
      <c r="W324" t="str">
        <f>IFERROR(VLOOKUP(LEFT(C324,LEN(C324)-4)&amp;"_"&amp;D324&amp;"_llm.dfy",'Results_ClaudeOpus4.5Repair'!O:P,2,0),"")</f>
        <v/>
      </c>
      <c r="X324">
        <f>IFERROR(VLOOKUP(LEFT(C324,LEN(C324)-4)&amp;"_"&amp;D324&amp;"_llm.dfy",'Results_GPT5.2LowRepair'!O:P,2,0),"")</f>
        <v>31</v>
      </c>
    </row>
    <row r="325" spans="2:24" x14ac:dyDescent="0.45">
      <c r="B325" t="str">
        <f t="shared" si="40"/>
        <v>task_id_610.dfy-1</v>
      </c>
      <c r="C325" t="s">
        <v>63</v>
      </c>
      <c r="D325">
        <v>1</v>
      </c>
      <c r="E325">
        <f>MAX(IFERROR(VLOOKUP(B325,'Results_ClaudeOpus4.5Repair'!B:E,4,0),0),IFERROR(VLOOKUP(B325,'Results_GPT5.2LowRepair'!B:E,4,0),0))</f>
        <v>1</v>
      </c>
      <c r="F325">
        <f>MAX(IFERROR(VLOOKUP(B325,'Results_ClaudeOpus4.5Repair'!B:H,5,0),0),IFERROR(VLOOKUP(B325,'Results_GPT5.2LowRepair'!B:H,5,0),0))</f>
        <v>10.849299999999999</v>
      </c>
      <c r="G325">
        <f>MAX(IFERROR(VLOOKUP(B325,'Results_ClaudeOpus4.5Repair'!B:H,6,0),0),IFERROR(VLOOKUP(B325,'Results_GPT5.2LowRepair'!B:H,6,0),0))</f>
        <v>0.89710000000000001</v>
      </c>
      <c r="H325">
        <f>MAX(IFERROR(VLOOKUP(B325,'Results_ClaudeOpus4.5Repair'!B:H,7,0),0),IFERROR(VLOOKUP(B325,'Results_GPT5.2LowRepair'!B:H,7,0),0))</f>
        <v>10.832100000000001</v>
      </c>
      <c r="I325">
        <f>MAX(IFERROR(VLOOKUP(B325,'Results_ClaudeOpus4.5Repair'!B:I,8,0),0),IFERROR(VLOOKUP(B325,'Results_GPT5.2LowRepair'!B:I,8,0),0))</f>
        <v>1</v>
      </c>
      <c r="J325">
        <v>0</v>
      </c>
      <c r="K325">
        <v>0</v>
      </c>
      <c r="L325">
        <f t="shared" si="45"/>
        <v>1</v>
      </c>
      <c r="M325">
        <f t="shared" si="46"/>
        <v>1</v>
      </c>
      <c r="N325">
        <f t="shared" si="41"/>
        <v>0.66666666666666663</v>
      </c>
      <c r="O325">
        <f t="shared" si="42"/>
        <v>1</v>
      </c>
      <c r="P325">
        <f t="shared" si="47"/>
        <v>30</v>
      </c>
      <c r="Q325">
        <f>VLOOKUP(C325,Locs!A:C,3,0)</f>
        <v>26</v>
      </c>
      <c r="R325">
        <f>VLOOKUP(C325,Locs!A:F,6,0)</f>
        <v>0</v>
      </c>
      <c r="S325">
        <f t="shared" si="43"/>
        <v>1</v>
      </c>
      <c r="T325" t="str">
        <f t="shared" si="44"/>
        <v>Claude</v>
      </c>
      <c r="U325">
        <f>IFERROR(VLOOKUP(B325,'Results_ClaudeOpus4.5Repair'!B:E,4,0),"")</f>
        <v>1</v>
      </c>
      <c r="V325">
        <f>IFERROR(VLOOKUP(B325,'Results_GPT5.2LowRepair'!B:E,4,0),"")</f>
        <v>1</v>
      </c>
      <c r="W325">
        <f>IFERROR(VLOOKUP(LEFT(C325,LEN(C325)-4)&amp;"_"&amp;D325&amp;"_llm.dfy",'Results_ClaudeOpus4.5Repair'!O:P,2,0),"")</f>
        <v>30</v>
      </c>
      <c r="X325">
        <f>IFERROR(VLOOKUP(LEFT(C325,LEN(C325)-4)&amp;"_"&amp;D325&amp;"_llm.dfy",'Results_GPT5.2LowRepair'!O:P,2,0),"")</f>
        <v>31</v>
      </c>
    </row>
    <row r="326" spans="2:24" x14ac:dyDescent="0.45">
      <c r="B326" t="str">
        <f t="shared" si="40"/>
        <v>task_id_616.dfy-1</v>
      </c>
      <c r="C326" t="s">
        <v>64</v>
      </c>
      <c r="D326">
        <v>1</v>
      </c>
      <c r="E326">
        <f>MAX(IFERROR(VLOOKUP(B326,'Results_ClaudeOpus4.5Repair'!B:E,4,0),0),IFERROR(VLOOKUP(B326,'Results_GPT5.2LowRepair'!B:E,4,0),0))</f>
        <v>1</v>
      </c>
      <c r="F326">
        <f>MAX(IFERROR(VLOOKUP(B326,'Results_ClaudeOpus4.5Repair'!B:H,5,0),0),IFERROR(VLOOKUP(B326,'Results_GPT5.2LowRepair'!B:H,5,0),0))</f>
        <v>10.94</v>
      </c>
      <c r="G326">
        <f>MAX(IFERROR(VLOOKUP(B326,'Results_ClaudeOpus4.5Repair'!B:H,6,0),0),IFERROR(VLOOKUP(B326,'Results_GPT5.2LowRepair'!B:H,6,0),0))</f>
        <v>0.92549999999999999</v>
      </c>
      <c r="H326">
        <f>MAX(IFERROR(VLOOKUP(B326,'Results_ClaudeOpus4.5Repair'!B:H,7,0),0),IFERROR(VLOOKUP(B326,'Results_GPT5.2LowRepair'!B:H,7,0),0))</f>
        <v>10.918799999999999</v>
      </c>
      <c r="I326">
        <f>MAX(IFERROR(VLOOKUP(B326,'Results_ClaudeOpus4.5Repair'!B:I,8,0),0),IFERROR(VLOOKUP(B326,'Results_GPT5.2LowRepair'!B:I,8,0),0))</f>
        <v>1</v>
      </c>
      <c r="J326">
        <v>0</v>
      </c>
      <c r="K326">
        <v>0</v>
      </c>
      <c r="L326">
        <f t="shared" si="45"/>
        <v>1</v>
      </c>
      <c r="M326">
        <f t="shared" si="46"/>
        <v>1</v>
      </c>
      <c r="N326">
        <f t="shared" si="41"/>
        <v>0.66666666666666663</v>
      </c>
      <c r="O326">
        <f t="shared" si="42"/>
        <v>1</v>
      </c>
      <c r="P326">
        <f t="shared" si="47"/>
        <v>24</v>
      </c>
      <c r="Q326">
        <f>VLOOKUP(C326,Locs!A:C,3,0)</f>
        <v>24</v>
      </c>
      <c r="R326">
        <f>VLOOKUP(C326,Locs!A:F,6,0)</f>
        <v>0</v>
      </c>
      <c r="S326">
        <f t="shared" si="43"/>
        <v>1</v>
      </c>
      <c r="T326" t="str">
        <f t="shared" si="44"/>
        <v>Claude</v>
      </c>
      <c r="U326">
        <f>IFERROR(VLOOKUP(B326,'Results_ClaudeOpus4.5Repair'!B:E,4,0),"")</f>
        <v>1</v>
      </c>
      <c r="V326">
        <f>IFERROR(VLOOKUP(B326,'Results_GPT5.2LowRepair'!B:E,4,0),"")</f>
        <v>1</v>
      </c>
      <c r="W326">
        <f>IFERROR(VLOOKUP(LEFT(C326,LEN(C326)-4)&amp;"_"&amp;D326&amp;"_llm.dfy",'Results_ClaudeOpus4.5Repair'!O:P,2,0),"")</f>
        <v>24</v>
      </c>
      <c r="X326">
        <f>IFERROR(VLOOKUP(LEFT(C326,LEN(C326)-4)&amp;"_"&amp;D326&amp;"_llm.dfy",'Results_GPT5.2LowRepair'!O:P,2,0),"")</f>
        <v>25</v>
      </c>
    </row>
    <row r="327" spans="2:24" x14ac:dyDescent="0.45">
      <c r="B327" t="str">
        <f t="shared" si="40"/>
        <v>task_id_62.dfy-1</v>
      </c>
      <c r="C327" t="s">
        <v>65</v>
      </c>
      <c r="D327">
        <v>1</v>
      </c>
      <c r="E327">
        <f>MAX(IFERROR(VLOOKUP(B327,'Results_ClaudeOpus4.5Repair'!B:E,4,0),0),IFERROR(VLOOKUP(B327,'Results_GPT5.2LowRepair'!B:E,4,0),0))</f>
        <v>0</v>
      </c>
      <c r="F327">
        <f>MAX(IFERROR(VLOOKUP(B327,'Results_ClaudeOpus4.5Repair'!B:H,5,0),0),IFERROR(VLOOKUP(B327,'Results_GPT5.2LowRepair'!B:H,5,0),0))</f>
        <v>11.742100000000001</v>
      </c>
      <c r="G327">
        <f>MAX(IFERROR(VLOOKUP(B327,'Results_ClaudeOpus4.5Repair'!B:H,6,0),0),IFERROR(VLOOKUP(B327,'Results_GPT5.2LowRepair'!B:H,6,0),0))</f>
        <v>0.92500000000000004</v>
      </c>
      <c r="H327">
        <f>MAX(IFERROR(VLOOKUP(B327,'Results_ClaudeOpus4.5Repair'!B:H,7,0),0),IFERROR(VLOOKUP(B327,'Results_GPT5.2LowRepair'!B:H,7,0),0))</f>
        <v>11.725</v>
      </c>
      <c r="I327">
        <f>MAX(IFERROR(VLOOKUP(B327,'Results_ClaudeOpus4.5Repair'!B:I,8,0),0),IFERROR(VLOOKUP(B327,'Results_GPT5.2LowRepair'!B:I,8,0),0))</f>
        <v>1</v>
      </c>
      <c r="J327">
        <v>0</v>
      </c>
      <c r="K327">
        <v>0</v>
      </c>
      <c r="L327">
        <f t="shared" si="45"/>
        <v>1</v>
      </c>
      <c r="M327">
        <f t="shared" si="46"/>
        <v>2</v>
      </c>
      <c r="N327">
        <f t="shared" si="41"/>
        <v>0.66666666666666663</v>
      </c>
      <c r="O327">
        <f t="shared" si="42"/>
        <v>1</v>
      </c>
      <c r="P327">
        <f t="shared" si="47"/>
        <v>27</v>
      </c>
      <c r="Q327">
        <f>VLOOKUP(C327,Locs!A:C,3,0)</f>
        <v>30</v>
      </c>
      <c r="R327">
        <f>VLOOKUP(C327,Locs!A:F,6,0)</f>
        <v>3</v>
      </c>
      <c r="S327">
        <f t="shared" si="43"/>
        <v>0</v>
      </c>
      <c r="T327" t="str">
        <f t="shared" si="44"/>
        <v/>
      </c>
      <c r="U327">
        <f>IFERROR(VLOOKUP(B327,'Results_ClaudeOpus4.5Repair'!B:E,4,0),"")</f>
        <v>0</v>
      </c>
      <c r="V327">
        <f>IFERROR(VLOOKUP(B327,'Results_GPT5.2LowRepair'!B:E,4,0),"")</f>
        <v>0</v>
      </c>
      <c r="W327">
        <f>IFERROR(VLOOKUP(LEFT(C327,LEN(C327)-4)&amp;"_"&amp;D327&amp;"_llm.dfy",'Results_ClaudeOpus4.5Repair'!O:P,2,0),"")</f>
        <v>26</v>
      </c>
      <c r="X327">
        <f>IFERROR(VLOOKUP(LEFT(C327,LEN(C327)-4)&amp;"_"&amp;D327&amp;"_llm.dfy",'Results_GPT5.2LowRepair'!O:P,2,0),"")</f>
        <v>27</v>
      </c>
    </row>
    <row r="328" spans="2:24" x14ac:dyDescent="0.45">
      <c r="B328" t="str">
        <f t="shared" si="40"/>
        <v>task_id_62.dfy-2</v>
      </c>
      <c r="C328" t="s">
        <v>65</v>
      </c>
      <c r="D328">
        <v>2</v>
      </c>
      <c r="E328">
        <f>MAX(IFERROR(VLOOKUP(B328,'Results_ClaudeOpus4.5Repair'!B:E,4,0),0),IFERROR(VLOOKUP(B328,'Results_GPT5.2LowRepair'!B:E,4,0),0))</f>
        <v>1</v>
      </c>
      <c r="F328">
        <f>MAX(IFERROR(VLOOKUP(B328,'Results_ClaudeOpus4.5Repair'!B:H,5,0),0),IFERROR(VLOOKUP(B328,'Results_GPT5.2LowRepair'!B:H,5,0),0))</f>
        <v>41.174300000000002</v>
      </c>
      <c r="G328">
        <f>MAX(IFERROR(VLOOKUP(B328,'Results_ClaudeOpus4.5Repair'!B:H,6,0),0),IFERROR(VLOOKUP(B328,'Results_GPT5.2LowRepair'!B:H,6,0),0))</f>
        <v>2.2008000000000001</v>
      </c>
      <c r="H328">
        <f>MAX(IFERROR(VLOOKUP(B328,'Results_ClaudeOpus4.5Repair'!B:H,7,0),0),IFERROR(VLOOKUP(B328,'Results_GPT5.2LowRepair'!B:H,7,0),0))</f>
        <v>41.171900000000001</v>
      </c>
      <c r="I328">
        <f>MAX(IFERROR(VLOOKUP(B328,'Results_ClaudeOpus4.5Repair'!B:I,8,0),0),IFERROR(VLOOKUP(B328,'Results_GPT5.2LowRepair'!B:I,8,0),0))</f>
        <v>1</v>
      </c>
      <c r="J328">
        <v>0</v>
      </c>
      <c r="K328">
        <v>0</v>
      </c>
      <c r="L328">
        <f t="shared" si="45"/>
        <v>1</v>
      </c>
      <c r="M328">
        <f t="shared" si="46"/>
        <v>2</v>
      </c>
      <c r="N328">
        <f t="shared" si="41"/>
        <v>0.66666666666666663</v>
      </c>
      <c r="O328">
        <f t="shared" si="42"/>
        <v>1</v>
      </c>
      <c r="P328">
        <f t="shared" si="47"/>
        <v>51</v>
      </c>
      <c r="Q328">
        <f>VLOOKUP(C328,Locs!A:C,3,0)</f>
        <v>30</v>
      </c>
      <c r="R328">
        <f>VLOOKUP(C328,Locs!A:F,6,0)</f>
        <v>3</v>
      </c>
      <c r="S328">
        <f t="shared" si="43"/>
        <v>1</v>
      </c>
      <c r="T328" t="str">
        <f t="shared" si="44"/>
        <v>Claude</v>
      </c>
      <c r="U328">
        <f>IFERROR(VLOOKUP(B328,'Results_ClaudeOpus4.5Repair'!B:E,4,0),"")</f>
        <v>1</v>
      </c>
      <c r="V328">
        <f>IFERROR(VLOOKUP(B328,'Results_GPT5.2LowRepair'!B:E,4,0),"")</f>
        <v>1</v>
      </c>
      <c r="W328">
        <f>IFERROR(VLOOKUP(LEFT(C328,LEN(C328)-4)&amp;"_"&amp;D328&amp;"_llm.dfy",'Results_ClaudeOpus4.5Repair'!O:P,2,0),"")</f>
        <v>51</v>
      </c>
      <c r="X328">
        <f>IFERROR(VLOOKUP(LEFT(C328,LEN(C328)-4)&amp;"_"&amp;D328&amp;"_llm.dfy",'Results_GPT5.2LowRepair'!O:P,2,0),"")</f>
        <v>51</v>
      </c>
    </row>
    <row r="329" spans="2:24" x14ac:dyDescent="0.45">
      <c r="B329" t="str">
        <f t="shared" si="40"/>
        <v>task_id_623.dfy-1</v>
      </c>
      <c r="C329" t="s">
        <v>66</v>
      </c>
      <c r="D329">
        <v>1</v>
      </c>
      <c r="E329">
        <f>MAX(IFERROR(VLOOKUP(B329,'Results_ClaudeOpus4.5Repair'!B:E,4,0),0),IFERROR(VLOOKUP(B329,'Results_GPT5.2LowRepair'!B:E,4,0),0))</f>
        <v>1</v>
      </c>
      <c r="F329">
        <f>MAX(IFERROR(VLOOKUP(B329,'Results_ClaudeOpus4.5Repair'!B:H,5,0),0),IFERROR(VLOOKUP(B329,'Results_GPT5.2LowRepair'!B:H,5,0),0))</f>
        <v>9.4826999999999995</v>
      </c>
      <c r="G329">
        <f>MAX(IFERROR(VLOOKUP(B329,'Results_ClaudeOpus4.5Repair'!B:H,6,0),0),IFERROR(VLOOKUP(B329,'Results_GPT5.2LowRepair'!B:H,6,0),0))</f>
        <v>1.7277</v>
      </c>
      <c r="H329">
        <f>MAX(IFERROR(VLOOKUP(B329,'Results_ClaudeOpus4.5Repair'!B:H,7,0),0),IFERROR(VLOOKUP(B329,'Results_GPT5.2LowRepair'!B:H,7,0),0))</f>
        <v>9.4603999999999999</v>
      </c>
      <c r="I329">
        <f>MAX(IFERROR(VLOOKUP(B329,'Results_ClaudeOpus4.5Repair'!B:I,8,0),0),IFERROR(VLOOKUP(B329,'Results_GPT5.2LowRepair'!B:I,8,0),0))</f>
        <v>1</v>
      </c>
      <c r="J329">
        <v>0</v>
      </c>
      <c r="K329">
        <v>0</v>
      </c>
      <c r="L329">
        <f t="shared" si="45"/>
        <v>2</v>
      </c>
      <c r="M329">
        <f t="shared" si="46"/>
        <v>1</v>
      </c>
      <c r="N329">
        <f t="shared" si="41"/>
        <v>1</v>
      </c>
      <c r="O329">
        <f t="shared" si="42"/>
        <v>1</v>
      </c>
      <c r="P329">
        <f t="shared" si="47"/>
        <v>24</v>
      </c>
      <c r="Q329">
        <f>VLOOKUP(C329,Locs!A:C,3,0)</f>
        <v>25</v>
      </c>
      <c r="R329">
        <f>VLOOKUP(C329,Locs!A:F,6,0)</f>
        <v>0</v>
      </c>
      <c r="S329">
        <f t="shared" si="43"/>
        <v>1</v>
      </c>
      <c r="T329" t="str">
        <f t="shared" si="44"/>
        <v>Claude</v>
      </c>
      <c r="U329">
        <f>IFERROR(VLOOKUP(B329,'Results_ClaudeOpus4.5Repair'!B:E,4,0),"")</f>
        <v>1</v>
      </c>
      <c r="V329">
        <f>IFERROR(VLOOKUP(B329,'Results_GPT5.2LowRepair'!B:E,4,0),"")</f>
        <v>0</v>
      </c>
      <c r="W329">
        <f>IFERROR(VLOOKUP(LEFT(C329,LEN(C329)-4)&amp;"_"&amp;D329&amp;"_llm.dfy",'Results_ClaudeOpus4.5Repair'!O:P,2,0),"")</f>
        <v>24</v>
      </c>
      <c r="X329">
        <f>IFERROR(VLOOKUP(LEFT(C329,LEN(C329)-4)&amp;"_"&amp;D329&amp;"_llm.dfy",'Results_GPT5.2LowRepair'!O:P,2,0),"")</f>
        <v>32</v>
      </c>
    </row>
    <row r="330" spans="2:24" x14ac:dyDescent="0.45">
      <c r="B330" t="str">
        <f t="shared" si="40"/>
        <v>task_id_623.dfy-2</v>
      </c>
      <c r="C330" t="s">
        <v>66</v>
      </c>
      <c r="D330">
        <v>2</v>
      </c>
      <c r="E330">
        <f>MAX(IFERROR(VLOOKUP(B330,'Results_ClaudeOpus4.5Repair'!B:E,4,0),0),IFERROR(VLOOKUP(B330,'Results_GPT5.2LowRepair'!B:E,4,0),0))</f>
        <v>0</v>
      </c>
      <c r="F330">
        <f>MAX(IFERROR(VLOOKUP(B330,'Results_ClaudeOpus4.5Repair'!B:H,5,0),0),IFERROR(VLOOKUP(B330,'Results_GPT5.2LowRepair'!B:H,5,0),0))</f>
        <v>29.506900000000002</v>
      </c>
      <c r="G330">
        <f>MAX(IFERROR(VLOOKUP(B330,'Results_ClaudeOpus4.5Repair'!B:H,6,0),0),IFERROR(VLOOKUP(B330,'Results_GPT5.2LowRepair'!B:H,6,0),0))</f>
        <v>0.29010000000000002</v>
      </c>
      <c r="H330">
        <f>MAX(IFERROR(VLOOKUP(B330,'Results_ClaudeOpus4.5Repair'!B:H,7,0),0),IFERROR(VLOOKUP(B330,'Results_GPT5.2LowRepair'!B:H,7,0),0))</f>
        <v>29.505099999999999</v>
      </c>
      <c r="I330">
        <f>MAX(IFERROR(VLOOKUP(B330,'Results_ClaudeOpus4.5Repair'!B:I,8,0),0),IFERROR(VLOOKUP(B330,'Results_GPT5.2LowRepair'!B:I,8,0),0))</f>
        <v>0</v>
      </c>
      <c r="J330">
        <v>0</v>
      </c>
      <c r="K330">
        <v>0</v>
      </c>
      <c r="L330">
        <f t="shared" si="45"/>
        <v>2</v>
      </c>
      <c r="M330">
        <f t="shared" si="46"/>
        <v>1</v>
      </c>
      <c r="N330">
        <f t="shared" si="41"/>
        <v>1</v>
      </c>
      <c r="O330">
        <f t="shared" si="42"/>
        <v>1</v>
      </c>
      <c r="P330">
        <f t="shared" si="47"/>
        <v>67</v>
      </c>
      <c r="Q330">
        <f>VLOOKUP(C330,Locs!A:C,3,0)</f>
        <v>25</v>
      </c>
      <c r="R330">
        <f>VLOOKUP(C330,Locs!A:F,6,0)</f>
        <v>0</v>
      </c>
      <c r="S330">
        <f t="shared" si="43"/>
        <v>0</v>
      </c>
      <c r="T330" t="str">
        <f t="shared" si="44"/>
        <v/>
      </c>
      <c r="U330" t="str">
        <f>IFERROR(VLOOKUP(B330,'Results_ClaudeOpus4.5Repair'!B:E,4,0),"")</f>
        <v/>
      </c>
      <c r="V330">
        <f>IFERROR(VLOOKUP(B330,'Results_GPT5.2LowRepair'!B:E,4,0),"")</f>
        <v>-1</v>
      </c>
      <c r="W330" t="str">
        <f>IFERROR(VLOOKUP(LEFT(C330,LEN(C330)-4)&amp;"_"&amp;D330&amp;"_llm.dfy",'Results_ClaudeOpus4.5Repair'!O:P,2,0),"")</f>
        <v/>
      </c>
      <c r="X330">
        <f>IFERROR(VLOOKUP(LEFT(C330,LEN(C330)-4)&amp;"_"&amp;D330&amp;"_llm.dfy",'Results_GPT5.2LowRepair'!O:P,2,0),"")</f>
        <v>67</v>
      </c>
    </row>
    <row r="331" spans="2:24" x14ac:dyDescent="0.45">
      <c r="B331" t="str">
        <f t="shared" si="40"/>
        <v>task_id_623.dfy-3</v>
      </c>
      <c r="C331" t="s">
        <v>66</v>
      </c>
      <c r="D331">
        <v>3</v>
      </c>
      <c r="E331">
        <f>MAX(IFERROR(VLOOKUP(B331,'Results_ClaudeOpus4.5Repair'!B:E,4,0),0),IFERROR(VLOOKUP(B331,'Results_GPT5.2LowRepair'!B:E,4,0),0))</f>
        <v>0</v>
      </c>
      <c r="F331">
        <f>MAX(IFERROR(VLOOKUP(B331,'Results_ClaudeOpus4.5Repair'!B:H,5,0),0),IFERROR(VLOOKUP(B331,'Results_GPT5.2LowRepair'!B:H,5,0),0))</f>
        <v>35.884500000000003</v>
      </c>
      <c r="G331">
        <f>MAX(IFERROR(VLOOKUP(B331,'Results_ClaudeOpus4.5Repair'!B:H,6,0),0),IFERROR(VLOOKUP(B331,'Results_GPT5.2LowRepair'!B:H,6,0),0))</f>
        <v>61.767099999999999</v>
      </c>
      <c r="H331">
        <f>MAX(IFERROR(VLOOKUP(B331,'Results_ClaudeOpus4.5Repair'!B:H,7,0),0),IFERROR(VLOOKUP(B331,'Results_GPT5.2LowRepair'!B:H,7,0),0))</f>
        <v>35.878599999999999</v>
      </c>
      <c r="I331">
        <f>MAX(IFERROR(VLOOKUP(B331,'Results_ClaudeOpus4.5Repair'!B:I,8,0),0),IFERROR(VLOOKUP(B331,'Results_GPT5.2LowRepair'!B:I,8,0),0))</f>
        <v>0</v>
      </c>
      <c r="J331">
        <v>0</v>
      </c>
      <c r="K331">
        <v>0</v>
      </c>
      <c r="L331">
        <f t="shared" si="45"/>
        <v>2</v>
      </c>
      <c r="M331">
        <f t="shared" si="46"/>
        <v>1</v>
      </c>
      <c r="N331">
        <f t="shared" si="41"/>
        <v>1</v>
      </c>
      <c r="O331">
        <f t="shared" si="42"/>
        <v>1</v>
      </c>
      <c r="P331">
        <f t="shared" si="47"/>
        <v>63</v>
      </c>
      <c r="Q331">
        <f>VLOOKUP(C331,Locs!A:C,3,0)</f>
        <v>25</v>
      </c>
      <c r="R331">
        <f>VLOOKUP(C331,Locs!A:F,6,0)</f>
        <v>0</v>
      </c>
      <c r="S331">
        <f t="shared" si="43"/>
        <v>0</v>
      </c>
      <c r="T331" t="str">
        <f t="shared" si="44"/>
        <v/>
      </c>
      <c r="U331" t="str">
        <f>IFERROR(VLOOKUP(B331,'Results_ClaudeOpus4.5Repair'!B:E,4,0),"")</f>
        <v/>
      </c>
      <c r="V331">
        <f>IFERROR(VLOOKUP(B331,'Results_GPT5.2LowRepair'!B:E,4,0),"")</f>
        <v>0</v>
      </c>
      <c r="W331" t="str">
        <f>IFERROR(VLOOKUP(LEFT(C331,LEN(C331)-4)&amp;"_"&amp;D331&amp;"_llm.dfy",'Results_ClaudeOpus4.5Repair'!O:P,2,0),"")</f>
        <v/>
      </c>
      <c r="X331">
        <f>IFERROR(VLOOKUP(LEFT(C331,LEN(C331)-4)&amp;"_"&amp;D331&amp;"_llm.dfy",'Results_GPT5.2LowRepair'!O:P,2,0),"")</f>
        <v>63</v>
      </c>
    </row>
    <row r="332" spans="2:24" x14ac:dyDescent="0.45">
      <c r="B332" t="str">
        <f t="shared" si="40"/>
        <v>task_id_623.dfy-4</v>
      </c>
      <c r="C332" t="s">
        <v>66</v>
      </c>
      <c r="D332">
        <v>4</v>
      </c>
      <c r="E332">
        <f>MAX(IFERROR(VLOOKUP(B332,'Results_ClaudeOpus4.5Repair'!B:E,4,0),0),IFERROR(VLOOKUP(B332,'Results_GPT5.2LowRepair'!B:E,4,0),0))</f>
        <v>0</v>
      </c>
      <c r="F332">
        <f>MAX(IFERROR(VLOOKUP(B332,'Results_ClaudeOpus4.5Repair'!B:H,5,0),0),IFERROR(VLOOKUP(B332,'Results_GPT5.2LowRepair'!B:H,5,0),0))</f>
        <v>24.652999999999999</v>
      </c>
      <c r="G332">
        <f>MAX(IFERROR(VLOOKUP(B332,'Results_ClaudeOpus4.5Repair'!B:H,6,0),0),IFERROR(VLOOKUP(B332,'Results_GPT5.2LowRepair'!B:H,6,0),0))</f>
        <v>61.847799999999999</v>
      </c>
      <c r="H332">
        <f>MAX(IFERROR(VLOOKUP(B332,'Results_ClaudeOpus4.5Repair'!B:H,7,0),0),IFERROR(VLOOKUP(B332,'Results_GPT5.2LowRepair'!B:H,7,0),0))</f>
        <v>24.6509</v>
      </c>
      <c r="I332">
        <f>MAX(IFERROR(VLOOKUP(B332,'Results_ClaudeOpus4.5Repair'!B:I,8,0),0),IFERROR(VLOOKUP(B332,'Results_GPT5.2LowRepair'!B:I,8,0),0))</f>
        <v>0</v>
      </c>
      <c r="J332">
        <v>0</v>
      </c>
      <c r="K332">
        <v>0</v>
      </c>
      <c r="L332">
        <f t="shared" si="45"/>
        <v>2</v>
      </c>
      <c r="M332">
        <f t="shared" si="46"/>
        <v>1</v>
      </c>
      <c r="N332">
        <f t="shared" si="41"/>
        <v>1</v>
      </c>
      <c r="O332">
        <f t="shared" si="42"/>
        <v>1</v>
      </c>
      <c r="P332">
        <f t="shared" si="47"/>
        <v>100</v>
      </c>
      <c r="Q332">
        <f>VLOOKUP(C332,Locs!A:C,3,0)</f>
        <v>25</v>
      </c>
      <c r="R332">
        <f>VLOOKUP(C332,Locs!A:F,6,0)</f>
        <v>0</v>
      </c>
      <c r="S332">
        <f t="shared" si="43"/>
        <v>0</v>
      </c>
      <c r="T332" t="str">
        <f t="shared" si="44"/>
        <v/>
      </c>
      <c r="U332" t="str">
        <f>IFERROR(VLOOKUP(B332,'Results_ClaudeOpus4.5Repair'!B:E,4,0),"")</f>
        <v/>
      </c>
      <c r="V332">
        <f>IFERROR(VLOOKUP(B332,'Results_GPT5.2LowRepair'!B:E,4,0),"")</f>
        <v>0</v>
      </c>
      <c r="W332" t="str">
        <f>IFERROR(VLOOKUP(LEFT(C332,LEN(C332)-4)&amp;"_"&amp;D332&amp;"_llm.dfy",'Results_ClaudeOpus4.5Repair'!O:P,2,0),"")</f>
        <v/>
      </c>
      <c r="X332">
        <f>IFERROR(VLOOKUP(LEFT(C332,LEN(C332)-4)&amp;"_"&amp;D332&amp;"_llm.dfy",'Results_GPT5.2LowRepair'!O:P,2,0),"")</f>
        <v>100</v>
      </c>
    </row>
    <row r="333" spans="2:24" x14ac:dyDescent="0.45">
      <c r="B333" t="str">
        <f t="shared" si="40"/>
        <v>task_id_623.dfy-5</v>
      </c>
      <c r="C333" t="s">
        <v>66</v>
      </c>
      <c r="D333">
        <v>5</v>
      </c>
      <c r="E333">
        <f>MAX(IFERROR(VLOOKUP(B333,'Results_ClaudeOpus4.5Repair'!B:E,4,0),0),IFERROR(VLOOKUP(B333,'Results_GPT5.2LowRepair'!B:E,4,0),0))</f>
        <v>0</v>
      </c>
      <c r="F333">
        <f>MAX(IFERROR(VLOOKUP(B333,'Results_ClaudeOpus4.5Repair'!B:H,5,0),0),IFERROR(VLOOKUP(B333,'Results_GPT5.2LowRepair'!B:H,5,0),0))</f>
        <v>33.780200000000001</v>
      </c>
      <c r="G333">
        <f>MAX(IFERROR(VLOOKUP(B333,'Results_ClaudeOpus4.5Repair'!B:H,6,0),0),IFERROR(VLOOKUP(B333,'Results_GPT5.2LowRepair'!B:H,6,0),0))</f>
        <v>0.23960000000000001</v>
      </c>
      <c r="H333">
        <f>MAX(IFERROR(VLOOKUP(B333,'Results_ClaudeOpus4.5Repair'!B:H,7,0),0),IFERROR(VLOOKUP(B333,'Results_GPT5.2LowRepair'!B:H,7,0),0))</f>
        <v>33.778199999999998</v>
      </c>
      <c r="I333">
        <f>MAX(IFERROR(VLOOKUP(B333,'Results_ClaudeOpus4.5Repair'!B:I,8,0),0),IFERROR(VLOOKUP(B333,'Results_GPT5.2LowRepair'!B:I,8,0),0))</f>
        <v>0</v>
      </c>
      <c r="J333">
        <v>0</v>
      </c>
      <c r="K333">
        <v>0</v>
      </c>
      <c r="L333">
        <f t="shared" si="45"/>
        <v>2</v>
      </c>
      <c r="M333">
        <f t="shared" si="46"/>
        <v>1</v>
      </c>
      <c r="N333">
        <f t="shared" si="41"/>
        <v>1</v>
      </c>
      <c r="O333">
        <f t="shared" si="42"/>
        <v>1</v>
      </c>
      <c r="P333">
        <f t="shared" si="47"/>
        <v>104</v>
      </c>
      <c r="Q333">
        <f>VLOOKUP(C333,Locs!A:C,3,0)</f>
        <v>25</v>
      </c>
      <c r="R333">
        <f>VLOOKUP(C333,Locs!A:F,6,0)</f>
        <v>0</v>
      </c>
      <c r="S333">
        <f t="shared" si="43"/>
        <v>0</v>
      </c>
      <c r="T333" t="str">
        <f t="shared" si="44"/>
        <v/>
      </c>
      <c r="U333" t="str">
        <f>IFERROR(VLOOKUP(B333,'Results_ClaudeOpus4.5Repair'!B:E,4,0),"")</f>
        <v/>
      </c>
      <c r="V333">
        <f>IFERROR(VLOOKUP(B333,'Results_GPT5.2LowRepair'!B:E,4,0),"")</f>
        <v>-1</v>
      </c>
      <c r="W333" t="str">
        <f>IFERROR(VLOOKUP(LEFT(C333,LEN(C333)-4)&amp;"_"&amp;D333&amp;"_llm.dfy",'Results_ClaudeOpus4.5Repair'!O:P,2,0),"")</f>
        <v/>
      </c>
      <c r="X333">
        <f>IFERROR(VLOOKUP(LEFT(C333,LEN(C333)-4)&amp;"_"&amp;D333&amp;"_llm.dfy",'Results_GPT5.2LowRepair'!O:P,2,0),"")</f>
        <v>104</v>
      </c>
    </row>
    <row r="334" spans="2:24" x14ac:dyDescent="0.45">
      <c r="B334" t="str">
        <f t="shared" si="40"/>
        <v>task_id_623.dfy-6</v>
      </c>
      <c r="C334" t="s">
        <v>66</v>
      </c>
      <c r="D334">
        <v>6</v>
      </c>
      <c r="E334">
        <f>MAX(IFERROR(VLOOKUP(B334,'Results_ClaudeOpus4.5Repair'!B:E,4,0),0),IFERROR(VLOOKUP(B334,'Results_GPT5.2LowRepair'!B:E,4,0),0))</f>
        <v>0</v>
      </c>
      <c r="F334">
        <f>MAX(IFERROR(VLOOKUP(B334,'Results_ClaudeOpus4.5Repair'!B:H,5,0),0),IFERROR(VLOOKUP(B334,'Results_GPT5.2LowRepair'!B:H,5,0),0))</f>
        <v>15.436299999999999</v>
      </c>
      <c r="G334">
        <f>MAX(IFERROR(VLOOKUP(B334,'Results_ClaudeOpus4.5Repair'!B:H,6,0),0),IFERROR(VLOOKUP(B334,'Results_GPT5.2LowRepair'!B:H,6,0),0))</f>
        <v>1.6066</v>
      </c>
      <c r="H334">
        <f>MAX(IFERROR(VLOOKUP(B334,'Results_ClaudeOpus4.5Repair'!B:H,7,0),0),IFERROR(VLOOKUP(B334,'Results_GPT5.2LowRepair'!B:H,7,0),0))</f>
        <v>15.434699999999999</v>
      </c>
      <c r="I334">
        <f>MAX(IFERROR(VLOOKUP(B334,'Results_ClaudeOpus4.5Repair'!B:I,8,0),0),IFERROR(VLOOKUP(B334,'Results_GPT5.2LowRepair'!B:I,8,0),0))</f>
        <v>0</v>
      </c>
      <c r="J334">
        <v>0</v>
      </c>
      <c r="K334">
        <v>0</v>
      </c>
      <c r="L334">
        <f t="shared" si="45"/>
        <v>2</v>
      </c>
      <c r="M334">
        <f t="shared" si="46"/>
        <v>1</v>
      </c>
      <c r="N334">
        <f t="shared" si="41"/>
        <v>1</v>
      </c>
      <c r="O334">
        <f t="shared" si="42"/>
        <v>1</v>
      </c>
      <c r="P334">
        <f t="shared" si="47"/>
        <v>105</v>
      </c>
      <c r="Q334">
        <f>VLOOKUP(C334,Locs!A:C,3,0)</f>
        <v>25</v>
      </c>
      <c r="R334">
        <f>VLOOKUP(C334,Locs!A:F,6,0)</f>
        <v>0</v>
      </c>
      <c r="S334">
        <f t="shared" si="43"/>
        <v>0</v>
      </c>
      <c r="T334" t="str">
        <f t="shared" si="44"/>
        <v/>
      </c>
      <c r="U334" t="str">
        <f>IFERROR(VLOOKUP(B334,'Results_ClaudeOpus4.5Repair'!B:E,4,0),"")</f>
        <v/>
      </c>
      <c r="V334">
        <f>IFERROR(VLOOKUP(B334,'Results_GPT5.2LowRepair'!B:E,4,0),"")</f>
        <v>0</v>
      </c>
      <c r="W334" t="str">
        <f>IFERROR(VLOOKUP(LEFT(C334,LEN(C334)-4)&amp;"_"&amp;D334&amp;"_llm.dfy",'Results_ClaudeOpus4.5Repair'!O:P,2,0),"")</f>
        <v/>
      </c>
      <c r="X334">
        <f>IFERROR(VLOOKUP(LEFT(C334,LEN(C334)-4)&amp;"_"&amp;D334&amp;"_llm.dfy",'Results_GPT5.2LowRepair'!O:P,2,0),"")</f>
        <v>105</v>
      </c>
    </row>
    <row r="335" spans="2:24" x14ac:dyDescent="0.45">
      <c r="B335" t="str">
        <f t="shared" si="40"/>
        <v>task_id_623.dfy-7</v>
      </c>
      <c r="C335" t="s">
        <v>66</v>
      </c>
      <c r="D335">
        <v>7</v>
      </c>
      <c r="E335">
        <f>MAX(IFERROR(VLOOKUP(B335,'Results_ClaudeOpus4.5Repair'!B:E,4,0),0),IFERROR(VLOOKUP(B335,'Results_GPT5.2LowRepair'!B:E,4,0),0))</f>
        <v>1</v>
      </c>
      <c r="F335">
        <f>MAX(IFERROR(VLOOKUP(B335,'Results_ClaudeOpus4.5Repair'!B:H,5,0),0),IFERROR(VLOOKUP(B335,'Results_GPT5.2LowRepair'!B:H,5,0),0))</f>
        <v>34.223999999999997</v>
      </c>
      <c r="G335">
        <f>MAX(IFERROR(VLOOKUP(B335,'Results_ClaudeOpus4.5Repair'!B:H,6,0),0),IFERROR(VLOOKUP(B335,'Results_GPT5.2LowRepair'!B:H,6,0),0))</f>
        <v>1.0838000000000001</v>
      </c>
      <c r="H335">
        <f>MAX(IFERROR(VLOOKUP(B335,'Results_ClaudeOpus4.5Repair'!B:H,7,0),0),IFERROR(VLOOKUP(B335,'Results_GPT5.2LowRepair'!B:H,7,0),0))</f>
        <v>34.222000000000001</v>
      </c>
      <c r="I335">
        <f>MAX(IFERROR(VLOOKUP(B335,'Results_ClaudeOpus4.5Repair'!B:I,8,0),0),IFERROR(VLOOKUP(B335,'Results_GPT5.2LowRepair'!B:I,8,0),0))</f>
        <v>1</v>
      </c>
      <c r="J335">
        <v>0</v>
      </c>
      <c r="K335">
        <v>0</v>
      </c>
      <c r="L335">
        <f t="shared" si="45"/>
        <v>2</v>
      </c>
      <c r="M335">
        <f t="shared" si="46"/>
        <v>1</v>
      </c>
      <c r="N335">
        <f t="shared" si="41"/>
        <v>1</v>
      </c>
      <c r="O335">
        <f t="shared" si="42"/>
        <v>1</v>
      </c>
      <c r="P335">
        <f t="shared" si="47"/>
        <v>119</v>
      </c>
      <c r="Q335">
        <f>VLOOKUP(C335,Locs!A:C,3,0)</f>
        <v>25</v>
      </c>
      <c r="R335">
        <f>VLOOKUP(C335,Locs!A:F,6,0)</f>
        <v>0</v>
      </c>
      <c r="S335">
        <f t="shared" si="43"/>
        <v>0</v>
      </c>
      <c r="T335" t="str">
        <f t="shared" si="44"/>
        <v/>
      </c>
      <c r="U335" t="str">
        <f>IFERROR(VLOOKUP(B335,'Results_ClaudeOpus4.5Repair'!B:E,4,0),"")</f>
        <v/>
      </c>
      <c r="V335">
        <f>IFERROR(VLOOKUP(B335,'Results_GPT5.2LowRepair'!B:E,4,0),"")</f>
        <v>1</v>
      </c>
      <c r="W335" t="str">
        <f>IFERROR(VLOOKUP(LEFT(C335,LEN(C335)-4)&amp;"_"&amp;D335&amp;"_llm.dfy",'Results_ClaudeOpus4.5Repair'!O:P,2,0),"")</f>
        <v/>
      </c>
      <c r="X335">
        <f>IFERROR(VLOOKUP(LEFT(C335,LEN(C335)-4)&amp;"_"&amp;D335&amp;"_llm.dfy",'Results_GPT5.2LowRepair'!O:P,2,0),"")</f>
        <v>119</v>
      </c>
    </row>
    <row r="336" spans="2:24" x14ac:dyDescent="0.45">
      <c r="B336" t="str">
        <f t="shared" si="40"/>
        <v>task_id_624.dfy-1</v>
      </c>
      <c r="C336" t="s">
        <v>67</v>
      </c>
      <c r="D336">
        <v>1</v>
      </c>
      <c r="E336">
        <f>MAX(IFERROR(VLOOKUP(B336,'Results_ClaudeOpus4.5Repair'!B:E,4,0),0),IFERROR(VLOOKUP(B336,'Results_GPT5.2LowRepair'!B:E,4,0),0))</f>
        <v>1</v>
      </c>
      <c r="F336">
        <f>MAX(IFERROR(VLOOKUP(B336,'Results_ClaudeOpus4.5Repair'!B:H,5,0),0),IFERROR(VLOOKUP(B336,'Results_GPT5.2LowRepair'!B:H,5,0),0))</f>
        <v>10.4315</v>
      </c>
      <c r="G336">
        <f>MAX(IFERROR(VLOOKUP(B336,'Results_ClaudeOpus4.5Repair'!B:H,6,0),0),IFERROR(VLOOKUP(B336,'Results_GPT5.2LowRepair'!B:H,6,0),0))</f>
        <v>1.6561999999999999</v>
      </c>
      <c r="H336">
        <f>MAX(IFERROR(VLOOKUP(B336,'Results_ClaudeOpus4.5Repair'!B:H,7,0),0),IFERROR(VLOOKUP(B336,'Results_GPT5.2LowRepair'!B:H,7,0),0))</f>
        <v>10.4063</v>
      </c>
      <c r="I336">
        <f>MAX(IFERROR(VLOOKUP(B336,'Results_ClaudeOpus4.5Repair'!B:I,8,0),0),IFERROR(VLOOKUP(B336,'Results_GPT5.2LowRepair'!B:I,8,0),0))</f>
        <v>1</v>
      </c>
      <c r="J336">
        <v>0</v>
      </c>
      <c r="K336">
        <v>0</v>
      </c>
      <c r="L336">
        <f t="shared" si="45"/>
        <v>1</v>
      </c>
      <c r="M336">
        <f t="shared" si="46"/>
        <v>1</v>
      </c>
      <c r="N336">
        <f t="shared" si="41"/>
        <v>0.66666666666666663</v>
      </c>
      <c r="O336">
        <f t="shared" si="42"/>
        <v>1</v>
      </c>
      <c r="P336">
        <f t="shared" si="47"/>
        <v>21</v>
      </c>
      <c r="Q336">
        <f>VLOOKUP(C336,Locs!A:C,3,0)</f>
        <v>22</v>
      </c>
      <c r="R336">
        <f>VLOOKUP(C336,Locs!A:F,6,0)</f>
        <v>0</v>
      </c>
      <c r="S336">
        <f t="shared" si="43"/>
        <v>1</v>
      </c>
      <c r="T336" t="str">
        <f t="shared" si="44"/>
        <v>Claude</v>
      </c>
      <c r="U336">
        <f>IFERROR(VLOOKUP(B336,'Results_ClaudeOpus4.5Repair'!B:E,4,0),"")</f>
        <v>1</v>
      </c>
      <c r="V336">
        <f>IFERROR(VLOOKUP(B336,'Results_GPT5.2LowRepair'!B:E,4,0),"")</f>
        <v>1</v>
      </c>
      <c r="W336">
        <f>IFERROR(VLOOKUP(LEFT(C336,LEN(C336)-4)&amp;"_"&amp;D336&amp;"_llm.dfy",'Results_ClaudeOpus4.5Repair'!O:P,2,0),"")</f>
        <v>21</v>
      </c>
      <c r="X336">
        <f>IFERROR(VLOOKUP(LEFT(C336,LEN(C336)-4)&amp;"_"&amp;D336&amp;"_llm.dfy",'Results_GPT5.2LowRepair'!O:P,2,0),"")</f>
        <v>22</v>
      </c>
    </row>
    <row r="337" spans="2:24" x14ac:dyDescent="0.45">
      <c r="B337" t="str">
        <f t="shared" si="40"/>
        <v>task_id_627.dfy-1</v>
      </c>
      <c r="C337" t="s">
        <v>68</v>
      </c>
      <c r="D337">
        <v>1</v>
      </c>
      <c r="E337">
        <f>MAX(IFERROR(VLOOKUP(B337,'Results_ClaudeOpus4.5Repair'!B:E,4,0),0),IFERROR(VLOOKUP(B337,'Results_GPT5.2LowRepair'!B:E,4,0),0))</f>
        <v>0</v>
      </c>
      <c r="F337">
        <f>MAX(IFERROR(VLOOKUP(B337,'Results_ClaudeOpus4.5Repair'!B:H,5,0),0),IFERROR(VLOOKUP(B337,'Results_GPT5.2LowRepair'!B:H,5,0),0))</f>
        <v>51.187899999999999</v>
      </c>
      <c r="G337">
        <f>MAX(IFERROR(VLOOKUP(B337,'Results_ClaudeOpus4.5Repair'!B:H,6,0),0),IFERROR(VLOOKUP(B337,'Results_GPT5.2LowRepair'!B:H,6,0),0))</f>
        <v>0.88519999999999999</v>
      </c>
      <c r="H337">
        <f>MAX(IFERROR(VLOOKUP(B337,'Results_ClaudeOpus4.5Repair'!B:H,7,0),0),IFERROR(VLOOKUP(B337,'Results_GPT5.2LowRepair'!B:H,7,0),0))</f>
        <v>51.168300000000002</v>
      </c>
      <c r="I337">
        <f>MAX(IFERROR(VLOOKUP(B337,'Results_ClaudeOpus4.5Repair'!B:I,8,0),0),IFERROR(VLOOKUP(B337,'Results_GPT5.2LowRepair'!B:I,8,0),0))</f>
        <v>1</v>
      </c>
      <c r="J337">
        <v>0</v>
      </c>
      <c r="K337">
        <v>0</v>
      </c>
      <c r="L337">
        <f t="shared" si="45"/>
        <v>2</v>
      </c>
      <c r="M337">
        <f t="shared" si="46"/>
        <v>2</v>
      </c>
      <c r="N337">
        <f t="shared" si="41"/>
        <v>1</v>
      </c>
      <c r="O337">
        <f t="shared" si="42"/>
        <v>1</v>
      </c>
      <c r="P337">
        <f t="shared" si="47"/>
        <v>82</v>
      </c>
      <c r="Q337">
        <f>VLOOKUP(C337,Locs!A:C,3,0)</f>
        <v>36</v>
      </c>
      <c r="R337">
        <f>VLOOKUP(C337,Locs!A:F,6,0)</f>
        <v>6</v>
      </c>
      <c r="S337">
        <f t="shared" si="43"/>
        <v>0</v>
      </c>
      <c r="T337" t="str">
        <f t="shared" si="44"/>
        <v/>
      </c>
      <c r="U337">
        <f>IFERROR(VLOOKUP(B337,'Results_ClaudeOpus4.5Repair'!B:E,4,0),"")</f>
        <v>0</v>
      </c>
      <c r="V337">
        <f>IFERROR(VLOOKUP(B337,'Results_GPT5.2LowRepair'!B:E,4,0),"")</f>
        <v>-1</v>
      </c>
      <c r="W337">
        <f>IFERROR(VLOOKUP(LEFT(C337,LEN(C337)-4)&amp;"_"&amp;D337&amp;"_llm.dfy",'Results_ClaudeOpus4.5Repair'!O:P,2,0),"")</f>
        <v>30</v>
      </c>
      <c r="X337">
        <f>IFERROR(VLOOKUP(LEFT(C337,LEN(C337)-4)&amp;"_"&amp;D337&amp;"_llm.dfy",'Results_GPT5.2LowRepair'!O:P,2,0),"")</f>
        <v>82</v>
      </c>
    </row>
    <row r="338" spans="2:24" x14ac:dyDescent="0.45">
      <c r="B338" t="str">
        <f t="shared" si="40"/>
        <v>task_id_627.dfy-2</v>
      </c>
      <c r="C338" t="s">
        <v>68</v>
      </c>
      <c r="D338">
        <v>2</v>
      </c>
      <c r="E338">
        <f>MAX(IFERROR(VLOOKUP(B338,'Results_ClaudeOpus4.5Repair'!B:E,4,0),0),IFERROR(VLOOKUP(B338,'Results_GPT5.2LowRepair'!B:E,4,0),0))</f>
        <v>1</v>
      </c>
      <c r="F338">
        <f>MAX(IFERROR(VLOOKUP(B338,'Results_ClaudeOpus4.5Repair'!B:H,5,0),0),IFERROR(VLOOKUP(B338,'Results_GPT5.2LowRepair'!B:H,5,0),0))</f>
        <v>43.040799999999997</v>
      </c>
      <c r="G338">
        <f>MAX(IFERROR(VLOOKUP(B338,'Results_ClaudeOpus4.5Repair'!B:H,6,0),0),IFERROR(VLOOKUP(B338,'Results_GPT5.2LowRepair'!B:H,6,0),0))</f>
        <v>1.7682</v>
      </c>
      <c r="H338">
        <f>MAX(IFERROR(VLOOKUP(B338,'Results_ClaudeOpus4.5Repair'!B:H,7,0),0),IFERROR(VLOOKUP(B338,'Results_GPT5.2LowRepair'!B:H,7,0),0))</f>
        <v>43.039299999999997</v>
      </c>
      <c r="I338">
        <f>MAX(IFERROR(VLOOKUP(B338,'Results_ClaudeOpus4.5Repair'!B:I,8,0),0),IFERROR(VLOOKUP(B338,'Results_GPT5.2LowRepair'!B:I,8,0),0))</f>
        <v>1</v>
      </c>
      <c r="J338">
        <v>0</v>
      </c>
      <c r="K338">
        <v>0</v>
      </c>
      <c r="L338">
        <f t="shared" si="45"/>
        <v>2</v>
      </c>
      <c r="M338">
        <f t="shared" si="46"/>
        <v>2</v>
      </c>
      <c r="N338">
        <f t="shared" si="41"/>
        <v>1</v>
      </c>
      <c r="O338">
        <f t="shared" si="42"/>
        <v>1</v>
      </c>
      <c r="P338">
        <f t="shared" si="47"/>
        <v>44</v>
      </c>
      <c r="Q338">
        <f>VLOOKUP(C338,Locs!A:C,3,0)</f>
        <v>36</v>
      </c>
      <c r="R338">
        <f>VLOOKUP(C338,Locs!A:F,6,0)</f>
        <v>6</v>
      </c>
      <c r="S338">
        <f t="shared" si="43"/>
        <v>1</v>
      </c>
      <c r="T338" t="str">
        <f t="shared" si="44"/>
        <v>Claude</v>
      </c>
      <c r="U338">
        <f>IFERROR(VLOOKUP(B338,'Results_ClaudeOpus4.5Repair'!B:E,4,0),"")</f>
        <v>1</v>
      </c>
      <c r="V338">
        <f>IFERROR(VLOOKUP(B338,'Results_GPT5.2LowRepair'!B:E,4,0),"")</f>
        <v>0</v>
      </c>
      <c r="W338">
        <f>IFERROR(VLOOKUP(LEFT(C338,LEN(C338)-4)&amp;"_"&amp;D338&amp;"_llm.dfy",'Results_ClaudeOpus4.5Repair'!O:P,2,0),"")</f>
        <v>44</v>
      </c>
      <c r="X338">
        <f>IFERROR(VLOOKUP(LEFT(C338,LEN(C338)-4)&amp;"_"&amp;D338&amp;"_llm.dfy",'Results_GPT5.2LowRepair'!O:P,2,0),"")</f>
        <v>97</v>
      </c>
    </row>
    <row r="339" spans="2:24" x14ac:dyDescent="0.45">
      <c r="B339" t="str">
        <f t="shared" si="40"/>
        <v>task_id_627.dfy-3</v>
      </c>
      <c r="C339" t="s">
        <v>68</v>
      </c>
      <c r="D339">
        <v>3</v>
      </c>
      <c r="E339">
        <f>MAX(IFERROR(VLOOKUP(B339,'Results_ClaudeOpus4.5Repair'!B:E,4,0),0),IFERROR(VLOOKUP(B339,'Results_GPT5.2LowRepair'!B:E,4,0),0))</f>
        <v>0</v>
      </c>
      <c r="F339">
        <f>MAX(IFERROR(VLOOKUP(B339,'Results_ClaudeOpus4.5Repair'!B:H,5,0),0),IFERROR(VLOOKUP(B339,'Results_GPT5.2LowRepair'!B:H,5,0),0))</f>
        <v>61.640500000000003</v>
      </c>
      <c r="G339">
        <f>MAX(IFERROR(VLOOKUP(B339,'Results_ClaudeOpus4.5Repair'!B:H,6,0),0),IFERROR(VLOOKUP(B339,'Results_GPT5.2LowRepair'!B:H,6,0),0))</f>
        <v>0.27689999999999998</v>
      </c>
      <c r="H339">
        <f>MAX(IFERROR(VLOOKUP(B339,'Results_ClaudeOpus4.5Repair'!B:H,7,0),0),IFERROR(VLOOKUP(B339,'Results_GPT5.2LowRepair'!B:H,7,0),0))</f>
        <v>61.6387</v>
      </c>
      <c r="I339">
        <f>MAX(IFERROR(VLOOKUP(B339,'Results_ClaudeOpus4.5Repair'!B:I,8,0),0),IFERROR(VLOOKUP(B339,'Results_GPT5.2LowRepair'!B:I,8,0),0))</f>
        <v>0</v>
      </c>
      <c r="J339">
        <v>0</v>
      </c>
      <c r="K339">
        <v>0</v>
      </c>
      <c r="L339">
        <f t="shared" si="45"/>
        <v>2</v>
      </c>
      <c r="M339">
        <f t="shared" si="46"/>
        <v>2</v>
      </c>
      <c r="N339">
        <f t="shared" si="41"/>
        <v>1</v>
      </c>
      <c r="O339">
        <f t="shared" si="42"/>
        <v>1</v>
      </c>
      <c r="P339">
        <f t="shared" si="47"/>
        <v>147</v>
      </c>
      <c r="Q339">
        <f>VLOOKUP(C339,Locs!A:C,3,0)</f>
        <v>36</v>
      </c>
      <c r="R339">
        <f>VLOOKUP(C339,Locs!A:F,6,0)</f>
        <v>6</v>
      </c>
      <c r="S339">
        <f t="shared" si="43"/>
        <v>0</v>
      </c>
      <c r="T339" t="str">
        <f t="shared" si="44"/>
        <v/>
      </c>
      <c r="U339" t="str">
        <f>IFERROR(VLOOKUP(B339,'Results_ClaudeOpus4.5Repair'!B:E,4,0),"")</f>
        <v/>
      </c>
      <c r="V339">
        <f>IFERROR(VLOOKUP(B339,'Results_GPT5.2LowRepair'!B:E,4,0),"")</f>
        <v>-1</v>
      </c>
      <c r="W339" t="str">
        <f>IFERROR(VLOOKUP(LEFT(C339,LEN(C339)-4)&amp;"_"&amp;D339&amp;"_llm.dfy",'Results_ClaudeOpus4.5Repair'!O:P,2,0),"")</f>
        <v/>
      </c>
      <c r="X339">
        <f>IFERROR(VLOOKUP(LEFT(C339,LEN(C339)-4)&amp;"_"&amp;D339&amp;"_llm.dfy",'Results_GPT5.2LowRepair'!O:P,2,0),"")</f>
        <v>147</v>
      </c>
    </row>
    <row r="340" spans="2:24" x14ac:dyDescent="0.45">
      <c r="B340" t="str">
        <f t="shared" si="40"/>
        <v>task_id_627.dfy-4</v>
      </c>
      <c r="C340" t="s">
        <v>68</v>
      </c>
      <c r="D340">
        <v>4</v>
      </c>
      <c r="E340">
        <f>MAX(IFERROR(VLOOKUP(B340,'Results_ClaudeOpus4.5Repair'!B:E,4,0),0),IFERROR(VLOOKUP(B340,'Results_GPT5.2LowRepair'!B:E,4,0),0))</f>
        <v>0</v>
      </c>
      <c r="F340">
        <f>MAX(IFERROR(VLOOKUP(B340,'Results_ClaudeOpus4.5Repair'!B:H,5,0),0),IFERROR(VLOOKUP(B340,'Results_GPT5.2LowRepair'!B:H,5,0),0))</f>
        <v>25.137599999999999</v>
      </c>
      <c r="G340">
        <f>MAX(IFERROR(VLOOKUP(B340,'Results_ClaudeOpus4.5Repair'!B:H,6,0),0),IFERROR(VLOOKUP(B340,'Results_GPT5.2LowRepair'!B:H,6,0),0))</f>
        <v>1.0745</v>
      </c>
      <c r="H340">
        <f>MAX(IFERROR(VLOOKUP(B340,'Results_ClaudeOpus4.5Repair'!B:H,7,0),0),IFERROR(VLOOKUP(B340,'Results_GPT5.2LowRepair'!B:H,7,0),0))</f>
        <v>25.131</v>
      </c>
      <c r="I340">
        <f>MAX(IFERROR(VLOOKUP(B340,'Results_ClaudeOpus4.5Repair'!B:I,8,0),0),IFERROR(VLOOKUP(B340,'Results_GPT5.2LowRepair'!B:I,8,0),0))</f>
        <v>0</v>
      </c>
      <c r="J340">
        <v>0</v>
      </c>
      <c r="K340">
        <v>0</v>
      </c>
      <c r="L340">
        <f t="shared" si="45"/>
        <v>2</v>
      </c>
      <c r="M340">
        <f t="shared" si="46"/>
        <v>2</v>
      </c>
      <c r="N340">
        <f t="shared" si="41"/>
        <v>1</v>
      </c>
      <c r="O340">
        <f t="shared" si="42"/>
        <v>1</v>
      </c>
      <c r="P340">
        <f t="shared" si="47"/>
        <v>147</v>
      </c>
      <c r="Q340">
        <f>VLOOKUP(C340,Locs!A:C,3,0)</f>
        <v>36</v>
      </c>
      <c r="R340">
        <f>VLOOKUP(C340,Locs!A:F,6,0)</f>
        <v>6</v>
      </c>
      <c r="S340">
        <f t="shared" si="43"/>
        <v>0</v>
      </c>
      <c r="T340" t="str">
        <f t="shared" si="44"/>
        <v/>
      </c>
      <c r="U340" t="str">
        <f>IFERROR(VLOOKUP(B340,'Results_ClaudeOpus4.5Repair'!B:E,4,0),"")</f>
        <v/>
      </c>
      <c r="V340">
        <f>IFERROR(VLOOKUP(B340,'Results_GPT5.2LowRepair'!B:E,4,0),"")</f>
        <v>0</v>
      </c>
      <c r="W340" t="str">
        <f>IFERROR(VLOOKUP(LEFT(C340,LEN(C340)-4)&amp;"_"&amp;D340&amp;"_llm.dfy",'Results_ClaudeOpus4.5Repair'!O:P,2,0),"")</f>
        <v/>
      </c>
      <c r="X340">
        <f>IFERROR(VLOOKUP(LEFT(C340,LEN(C340)-4)&amp;"_"&amp;D340&amp;"_llm.dfy",'Results_GPT5.2LowRepair'!O:P,2,0),"")</f>
        <v>147</v>
      </c>
    </row>
    <row r="341" spans="2:24" x14ac:dyDescent="0.45">
      <c r="B341" t="str">
        <f t="shared" si="40"/>
        <v>task_id_627.dfy-5</v>
      </c>
      <c r="C341" t="s">
        <v>68</v>
      </c>
      <c r="D341">
        <v>5</v>
      </c>
      <c r="E341">
        <f>MAX(IFERROR(VLOOKUP(B341,'Results_ClaudeOpus4.5Repair'!B:E,4,0),0),IFERROR(VLOOKUP(B341,'Results_GPT5.2LowRepair'!B:E,4,0),0))</f>
        <v>0</v>
      </c>
      <c r="F341">
        <f>MAX(IFERROR(VLOOKUP(B341,'Results_ClaudeOpus4.5Repair'!B:H,5,0),0),IFERROR(VLOOKUP(B341,'Results_GPT5.2LowRepair'!B:H,5,0),0))</f>
        <v>65.139499999999998</v>
      </c>
      <c r="G341">
        <f>MAX(IFERROR(VLOOKUP(B341,'Results_ClaudeOpus4.5Repair'!B:H,6,0),0),IFERROR(VLOOKUP(B341,'Results_GPT5.2LowRepair'!B:H,6,0),0))</f>
        <v>0.29299999999999998</v>
      </c>
      <c r="H341">
        <f>MAX(IFERROR(VLOOKUP(B341,'Results_ClaudeOpus4.5Repair'!B:H,7,0),0),IFERROR(VLOOKUP(B341,'Results_GPT5.2LowRepair'!B:H,7,0),0))</f>
        <v>65.138000000000005</v>
      </c>
      <c r="I341">
        <f>MAX(IFERROR(VLOOKUP(B341,'Results_ClaudeOpus4.5Repair'!B:I,8,0),0),IFERROR(VLOOKUP(B341,'Results_GPT5.2LowRepair'!B:I,8,0),0))</f>
        <v>0</v>
      </c>
      <c r="J341">
        <v>0</v>
      </c>
      <c r="K341">
        <v>0</v>
      </c>
      <c r="L341">
        <f t="shared" si="45"/>
        <v>2</v>
      </c>
      <c r="M341">
        <f t="shared" si="46"/>
        <v>2</v>
      </c>
      <c r="N341">
        <f t="shared" si="41"/>
        <v>1</v>
      </c>
      <c r="O341">
        <f t="shared" si="42"/>
        <v>1</v>
      </c>
      <c r="P341">
        <f t="shared" si="47"/>
        <v>261</v>
      </c>
      <c r="Q341">
        <f>VLOOKUP(C341,Locs!A:C,3,0)</f>
        <v>36</v>
      </c>
      <c r="R341">
        <f>VLOOKUP(C341,Locs!A:F,6,0)</f>
        <v>6</v>
      </c>
      <c r="S341">
        <f t="shared" si="43"/>
        <v>0</v>
      </c>
      <c r="T341" t="str">
        <f t="shared" si="44"/>
        <v/>
      </c>
      <c r="U341" t="str">
        <f>IFERROR(VLOOKUP(B341,'Results_ClaudeOpus4.5Repair'!B:E,4,0),"")</f>
        <v/>
      </c>
      <c r="V341">
        <f>IFERROR(VLOOKUP(B341,'Results_GPT5.2LowRepair'!B:E,4,0),"")</f>
        <v>-1</v>
      </c>
      <c r="W341" t="str">
        <f>IFERROR(VLOOKUP(LEFT(C341,LEN(C341)-4)&amp;"_"&amp;D341&amp;"_llm.dfy",'Results_ClaudeOpus4.5Repair'!O:P,2,0),"")</f>
        <v/>
      </c>
      <c r="X341">
        <f>IFERROR(VLOOKUP(LEFT(C341,LEN(C341)-4)&amp;"_"&amp;D341&amp;"_llm.dfy",'Results_GPT5.2LowRepair'!O:P,2,0),"")</f>
        <v>261</v>
      </c>
    </row>
    <row r="342" spans="2:24" x14ac:dyDescent="0.45">
      <c r="B342" t="str">
        <f t="shared" si="40"/>
        <v>task_id_627.dfy-6</v>
      </c>
      <c r="C342" t="s">
        <v>68</v>
      </c>
      <c r="D342">
        <v>6</v>
      </c>
      <c r="E342">
        <f>MAX(IFERROR(VLOOKUP(B342,'Results_ClaudeOpus4.5Repair'!B:E,4,0),0),IFERROR(VLOOKUP(B342,'Results_GPT5.2LowRepair'!B:E,4,0),0))</f>
        <v>0</v>
      </c>
      <c r="F342">
        <f>MAX(IFERROR(VLOOKUP(B342,'Results_ClaudeOpus4.5Repair'!B:H,5,0),0),IFERROR(VLOOKUP(B342,'Results_GPT5.2LowRepair'!B:H,5,0),0))</f>
        <v>24.019600000000001</v>
      </c>
      <c r="G342">
        <f>MAX(IFERROR(VLOOKUP(B342,'Results_ClaudeOpus4.5Repair'!B:H,6,0),0),IFERROR(VLOOKUP(B342,'Results_GPT5.2LowRepair'!B:H,6,0),0))</f>
        <v>2.3525999999999998</v>
      </c>
      <c r="H342">
        <f>MAX(IFERROR(VLOOKUP(B342,'Results_ClaudeOpus4.5Repair'!B:H,7,0),0),IFERROR(VLOOKUP(B342,'Results_GPT5.2LowRepair'!B:H,7,0),0))</f>
        <v>24.017900000000001</v>
      </c>
      <c r="I342">
        <f>MAX(IFERROR(VLOOKUP(B342,'Results_ClaudeOpus4.5Repair'!B:I,8,0),0),IFERROR(VLOOKUP(B342,'Results_GPT5.2LowRepair'!B:I,8,0),0))</f>
        <v>0</v>
      </c>
      <c r="J342">
        <v>0</v>
      </c>
      <c r="K342">
        <v>0</v>
      </c>
      <c r="L342">
        <f t="shared" si="45"/>
        <v>2</v>
      </c>
      <c r="M342">
        <f t="shared" si="46"/>
        <v>2</v>
      </c>
      <c r="N342">
        <f t="shared" si="41"/>
        <v>1</v>
      </c>
      <c r="O342">
        <f t="shared" si="42"/>
        <v>1</v>
      </c>
      <c r="P342">
        <f t="shared" si="47"/>
        <v>261</v>
      </c>
      <c r="Q342">
        <f>VLOOKUP(C342,Locs!A:C,3,0)</f>
        <v>36</v>
      </c>
      <c r="R342">
        <f>VLOOKUP(C342,Locs!A:F,6,0)</f>
        <v>6</v>
      </c>
      <c r="S342">
        <f t="shared" si="43"/>
        <v>0</v>
      </c>
      <c r="T342" t="str">
        <f t="shared" si="44"/>
        <v/>
      </c>
      <c r="U342" t="str">
        <f>IFERROR(VLOOKUP(B342,'Results_ClaudeOpus4.5Repair'!B:E,4,0),"")</f>
        <v/>
      </c>
      <c r="V342">
        <f>IFERROR(VLOOKUP(B342,'Results_GPT5.2LowRepair'!B:E,4,0),"")</f>
        <v>0</v>
      </c>
      <c r="W342" t="str">
        <f>IFERROR(VLOOKUP(LEFT(C342,LEN(C342)-4)&amp;"_"&amp;D342&amp;"_llm.dfy",'Results_ClaudeOpus4.5Repair'!O:P,2,0),"")</f>
        <v/>
      </c>
      <c r="X342">
        <f>IFERROR(VLOOKUP(LEFT(C342,LEN(C342)-4)&amp;"_"&amp;D342&amp;"_llm.dfy",'Results_GPT5.2LowRepair'!O:P,2,0),"")</f>
        <v>261</v>
      </c>
    </row>
    <row r="343" spans="2:24" x14ac:dyDescent="0.45">
      <c r="B343" t="str">
        <f t="shared" si="40"/>
        <v>task_id_627.dfy-7</v>
      </c>
      <c r="C343" t="s">
        <v>68</v>
      </c>
      <c r="D343">
        <v>7</v>
      </c>
      <c r="E343">
        <f>MAX(IFERROR(VLOOKUP(B343,'Results_ClaudeOpus4.5Repair'!B:E,4,0),0),IFERROR(VLOOKUP(B343,'Results_GPT5.2LowRepair'!B:E,4,0),0))</f>
        <v>0</v>
      </c>
      <c r="F343">
        <f>MAX(IFERROR(VLOOKUP(B343,'Results_ClaudeOpus4.5Repair'!B:H,5,0),0),IFERROR(VLOOKUP(B343,'Results_GPT5.2LowRepair'!B:H,5,0),0))</f>
        <v>48.803800000000003</v>
      </c>
      <c r="G343">
        <f>MAX(IFERROR(VLOOKUP(B343,'Results_ClaudeOpus4.5Repair'!B:H,6,0),0),IFERROR(VLOOKUP(B343,'Results_GPT5.2LowRepair'!B:H,6,0),0))</f>
        <v>0.2858</v>
      </c>
      <c r="H343">
        <f>MAX(IFERROR(VLOOKUP(B343,'Results_ClaudeOpus4.5Repair'!B:H,7,0),0),IFERROR(VLOOKUP(B343,'Results_GPT5.2LowRepair'!B:H,7,0),0))</f>
        <v>48.802300000000002</v>
      </c>
      <c r="I343">
        <f>MAX(IFERROR(VLOOKUP(B343,'Results_ClaudeOpus4.5Repair'!B:I,8,0),0),IFERROR(VLOOKUP(B343,'Results_GPT5.2LowRepair'!B:I,8,0),0))</f>
        <v>0</v>
      </c>
      <c r="J343">
        <v>0</v>
      </c>
      <c r="K343">
        <v>0</v>
      </c>
      <c r="L343">
        <f t="shared" si="45"/>
        <v>2</v>
      </c>
      <c r="M343">
        <f t="shared" si="46"/>
        <v>2</v>
      </c>
      <c r="N343">
        <f t="shared" si="41"/>
        <v>1</v>
      </c>
      <c r="O343">
        <f t="shared" si="42"/>
        <v>1</v>
      </c>
      <c r="P343">
        <f t="shared" si="47"/>
        <v>281</v>
      </c>
      <c r="Q343">
        <f>VLOOKUP(C343,Locs!A:C,3,0)</f>
        <v>36</v>
      </c>
      <c r="R343">
        <f>VLOOKUP(C343,Locs!A:F,6,0)</f>
        <v>6</v>
      </c>
      <c r="S343">
        <f t="shared" si="43"/>
        <v>0</v>
      </c>
      <c r="T343" t="str">
        <f t="shared" si="44"/>
        <v/>
      </c>
      <c r="U343" t="str">
        <f>IFERROR(VLOOKUP(B343,'Results_ClaudeOpus4.5Repair'!B:E,4,0),"")</f>
        <v/>
      </c>
      <c r="V343">
        <f>IFERROR(VLOOKUP(B343,'Results_GPT5.2LowRepair'!B:E,4,0),"")</f>
        <v>-1</v>
      </c>
      <c r="W343" t="str">
        <f>IFERROR(VLOOKUP(LEFT(C343,LEN(C343)-4)&amp;"_"&amp;D343&amp;"_llm.dfy",'Results_ClaudeOpus4.5Repair'!O:P,2,0),"")</f>
        <v/>
      </c>
      <c r="X343">
        <f>IFERROR(VLOOKUP(LEFT(C343,LEN(C343)-4)&amp;"_"&amp;D343&amp;"_llm.dfy",'Results_GPT5.2LowRepair'!O:P,2,0),"")</f>
        <v>281</v>
      </c>
    </row>
    <row r="344" spans="2:24" x14ac:dyDescent="0.45">
      <c r="B344" t="str">
        <f t="shared" si="40"/>
        <v>task_id_627.dfy-8</v>
      </c>
      <c r="C344" t="s">
        <v>68</v>
      </c>
      <c r="D344">
        <v>8</v>
      </c>
      <c r="E344">
        <f>MAX(IFERROR(VLOOKUP(B344,'Results_ClaudeOpus4.5Repair'!B:E,4,0),0),IFERROR(VLOOKUP(B344,'Results_GPT5.2LowRepair'!B:E,4,0),0))</f>
        <v>1</v>
      </c>
      <c r="F344">
        <f>MAX(IFERROR(VLOOKUP(B344,'Results_ClaudeOpus4.5Repair'!B:H,5,0),0),IFERROR(VLOOKUP(B344,'Results_GPT5.2LowRepair'!B:H,5,0),0))</f>
        <v>34.112499999999997</v>
      </c>
      <c r="G344">
        <f>MAX(IFERROR(VLOOKUP(B344,'Results_ClaudeOpus4.5Repair'!B:H,6,0),0),IFERROR(VLOOKUP(B344,'Results_GPT5.2LowRepair'!B:H,6,0),0))</f>
        <v>2.1057000000000001</v>
      </c>
      <c r="H344">
        <f>MAX(IFERROR(VLOOKUP(B344,'Results_ClaudeOpus4.5Repair'!B:H,7,0),0),IFERROR(VLOOKUP(B344,'Results_GPT5.2LowRepair'!B:H,7,0),0))</f>
        <v>34.110700000000001</v>
      </c>
      <c r="I344">
        <f>MAX(IFERROR(VLOOKUP(B344,'Results_ClaudeOpus4.5Repair'!B:I,8,0),0),IFERROR(VLOOKUP(B344,'Results_GPT5.2LowRepair'!B:I,8,0),0))</f>
        <v>1</v>
      </c>
      <c r="J344">
        <v>0</v>
      </c>
      <c r="K344">
        <v>0</v>
      </c>
      <c r="L344">
        <f t="shared" si="45"/>
        <v>2</v>
      </c>
      <c r="M344">
        <f t="shared" si="46"/>
        <v>2</v>
      </c>
      <c r="N344">
        <f t="shared" si="41"/>
        <v>1</v>
      </c>
      <c r="O344">
        <f t="shared" si="42"/>
        <v>1</v>
      </c>
      <c r="P344">
        <f t="shared" si="47"/>
        <v>283</v>
      </c>
      <c r="Q344">
        <f>VLOOKUP(C344,Locs!A:C,3,0)</f>
        <v>36</v>
      </c>
      <c r="R344">
        <f>VLOOKUP(C344,Locs!A:F,6,0)</f>
        <v>6</v>
      </c>
      <c r="S344">
        <f t="shared" si="43"/>
        <v>0</v>
      </c>
      <c r="T344" t="str">
        <f t="shared" si="44"/>
        <v/>
      </c>
      <c r="U344" t="str">
        <f>IFERROR(VLOOKUP(B344,'Results_ClaudeOpus4.5Repair'!B:E,4,0),"")</f>
        <v/>
      </c>
      <c r="V344">
        <f>IFERROR(VLOOKUP(B344,'Results_GPT5.2LowRepair'!B:E,4,0),"")</f>
        <v>1</v>
      </c>
      <c r="W344" t="str">
        <f>IFERROR(VLOOKUP(LEFT(C344,LEN(C344)-4)&amp;"_"&amp;D344&amp;"_llm.dfy",'Results_ClaudeOpus4.5Repair'!O:P,2,0),"")</f>
        <v/>
      </c>
      <c r="X344">
        <f>IFERROR(VLOOKUP(LEFT(C344,LEN(C344)-4)&amp;"_"&amp;D344&amp;"_llm.dfy",'Results_GPT5.2LowRepair'!O:P,2,0),"")</f>
        <v>283</v>
      </c>
    </row>
    <row r="345" spans="2:24" x14ac:dyDescent="0.45">
      <c r="B345" t="str">
        <f t="shared" si="40"/>
        <v>task_id_629.dfy-1</v>
      </c>
      <c r="C345" t="s">
        <v>69</v>
      </c>
      <c r="D345">
        <v>1</v>
      </c>
      <c r="E345">
        <f>MAX(IFERROR(VLOOKUP(B345,'Results_ClaudeOpus4.5Repair'!B:E,4,0),0),IFERROR(VLOOKUP(B345,'Results_GPT5.2LowRepair'!B:E,4,0),0))</f>
        <v>0</v>
      </c>
      <c r="F345">
        <f>MAX(IFERROR(VLOOKUP(B345,'Results_ClaudeOpus4.5Repair'!B:H,5,0),0),IFERROR(VLOOKUP(B345,'Results_GPT5.2LowRepair'!B:H,5,0),0))</f>
        <v>16.110099999999999</v>
      </c>
      <c r="G345">
        <f>MAX(IFERROR(VLOOKUP(B345,'Results_ClaudeOpus4.5Repair'!B:H,6,0),0),IFERROR(VLOOKUP(B345,'Results_GPT5.2LowRepair'!B:H,6,0),0))</f>
        <v>1.9001999999999999</v>
      </c>
      <c r="H345">
        <f>MAX(IFERROR(VLOOKUP(B345,'Results_ClaudeOpus4.5Repair'!B:H,7,0),0),IFERROR(VLOOKUP(B345,'Results_GPT5.2LowRepair'!B:H,7,0),0))</f>
        <v>16.084099999999999</v>
      </c>
      <c r="I345">
        <f>MAX(IFERROR(VLOOKUP(B345,'Results_ClaudeOpus4.5Repair'!B:I,8,0),0),IFERROR(VLOOKUP(B345,'Results_GPT5.2LowRepair'!B:I,8,0),0))</f>
        <v>0</v>
      </c>
      <c r="J345">
        <v>0</v>
      </c>
      <c r="K345">
        <v>0</v>
      </c>
      <c r="L345">
        <f t="shared" si="45"/>
        <v>2</v>
      </c>
      <c r="M345">
        <f t="shared" si="46"/>
        <v>2</v>
      </c>
      <c r="N345">
        <f t="shared" si="41"/>
        <v>1</v>
      </c>
      <c r="O345">
        <f t="shared" si="42"/>
        <v>1</v>
      </c>
      <c r="P345">
        <f t="shared" si="47"/>
        <v>42</v>
      </c>
      <c r="Q345">
        <f>VLOOKUP(C345,Locs!A:C,3,0)</f>
        <v>49</v>
      </c>
      <c r="R345">
        <f>VLOOKUP(C345,Locs!A:F,6,0)</f>
        <v>2</v>
      </c>
      <c r="S345">
        <f t="shared" si="43"/>
        <v>0</v>
      </c>
      <c r="T345" t="str">
        <f t="shared" si="44"/>
        <v/>
      </c>
      <c r="U345">
        <f>IFERROR(VLOOKUP(B345,'Results_ClaudeOpus4.5Repair'!B:E,4,0),"")</f>
        <v>0</v>
      </c>
      <c r="V345">
        <f>IFERROR(VLOOKUP(B345,'Results_GPT5.2LowRepair'!B:E,4,0),"")</f>
        <v>0</v>
      </c>
      <c r="W345">
        <f>IFERROR(VLOOKUP(LEFT(C345,LEN(C345)-4)&amp;"_"&amp;D345&amp;"_llm.dfy",'Results_ClaudeOpus4.5Repair'!O:P,2,0),"")</f>
        <v>45</v>
      </c>
      <c r="X345">
        <f>IFERROR(VLOOKUP(LEFT(C345,LEN(C345)-4)&amp;"_"&amp;D345&amp;"_llm.dfy",'Results_GPT5.2LowRepair'!O:P,2,0),"")</f>
        <v>42</v>
      </c>
    </row>
    <row r="346" spans="2:24" x14ac:dyDescent="0.45">
      <c r="B346" t="str">
        <f t="shared" si="40"/>
        <v>task_id_629.dfy-2</v>
      </c>
      <c r="C346" t="s">
        <v>69</v>
      </c>
      <c r="D346">
        <v>2</v>
      </c>
      <c r="E346">
        <f>MAX(IFERROR(VLOOKUP(B346,'Results_ClaudeOpus4.5Repair'!B:E,4,0),0),IFERROR(VLOOKUP(B346,'Results_GPT5.2LowRepair'!B:E,4,0),0))</f>
        <v>1</v>
      </c>
      <c r="F346">
        <f>MAX(IFERROR(VLOOKUP(B346,'Results_ClaudeOpus4.5Repair'!B:H,5,0),0),IFERROR(VLOOKUP(B346,'Results_GPT5.2LowRepair'!B:H,5,0),0))</f>
        <v>42.160299999999999</v>
      </c>
      <c r="G346">
        <f>MAX(IFERROR(VLOOKUP(B346,'Results_ClaudeOpus4.5Repair'!B:H,6,0),0),IFERROR(VLOOKUP(B346,'Results_GPT5.2LowRepair'!B:H,6,0),0))</f>
        <v>2.2904</v>
      </c>
      <c r="H346">
        <f>MAX(IFERROR(VLOOKUP(B346,'Results_ClaudeOpus4.5Repair'!B:H,7,0),0),IFERROR(VLOOKUP(B346,'Results_GPT5.2LowRepair'!B:H,7,0),0))</f>
        <v>42.158200000000001</v>
      </c>
      <c r="I346">
        <f>MAX(IFERROR(VLOOKUP(B346,'Results_ClaudeOpus4.5Repair'!B:I,8,0),0),IFERROR(VLOOKUP(B346,'Results_GPT5.2LowRepair'!B:I,8,0),0))</f>
        <v>1</v>
      </c>
      <c r="J346">
        <v>0</v>
      </c>
      <c r="K346">
        <v>0</v>
      </c>
      <c r="L346">
        <f t="shared" si="45"/>
        <v>2</v>
      </c>
      <c r="M346">
        <f t="shared" si="46"/>
        <v>2</v>
      </c>
      <c r="N346">
        <f t="shared" si="41"/>
        <v>1</v>
      </c>
      <c r="O346">
        <f t="shared" si="42"/>
        <v>1</v>
      </c>
      <c r="P346">
        <f t="shared" si="47"/>
        <v>45</v>
      </c>
      <c r="Q346">
        <f>VLOOKUP(C346,Locs!A:C,3,0)</f>
        <v>49</v>
      </c>
      <c r="R346">
        <f>VLOOKUP(C346,Locs!A:F,6,0)</f>
        <v>2</v>
      </c>
      <c r="S346">
        <f t="shared" si="43"/>
        <v>1</v>
      </c>
      <c r="T346" t="str">
        <f t="shared" si="44"/>
        <v>Claude</v>
      </c>
      <c r="U346">
        <f>IFERROR(VLOOKUP(B346,'Results_ClaudeOpus4.5Repair'!B:E,4,0),"")</f>
        <v>1</v>
      </c>
      <c r="V346">
        <f>IFERROR(VLOOKUP(B346,'Results_GPT5.2LowRepair'!B:E,4,0),"")</f>
        <v>0</v>
      </c>
      <c r="W346">
        <f>IFERROR(VLOOKUP(LEFT(C346,LEN(C346)-4)&amp;"_"&amp;D346&amp;"_llm.dfy",'Results_ClaudeOpus4.5Repair'!O:P,2,0),"")</f>
        <v>45</v>
      </c>
      <c r="X346">
        <f>IFERROR(VLOOKUP(LEFT(C346,LEN(C346)-4)&amp;"_"&amp;D346&amp;"_llm.dfy",'Results_GPT5.2LowRepair'!O:P,2,0),"")</f>
        <v>69</v>
      </c>
    </row>
    <row r="347" spans="2:24" x14ac:dyDescent="0.45">
      <c r="B347" t="str">
        <f t="shared" si="40"/>
        <v>task_id_629.dfy-3</v>
      </c>
      <c r="C347" t="s">
        <v>69</v>
      </c>
      <c r="D347">
        <v>3</v>
      </c>
      <c r="E347">
        <f>MAX(IFERROR(VLOOKUP(B347,'Results_ClaudeOpus4.5Repair'!B:E,4,0),0),IFERROR(VLOOKUP(B347,'Results_GPT5.2LowRepair'!B:E,4,0),0))</f>
        <v>0</v>
      </c>
      <c r="F347">
        <f>MAX(IFERROR(VLOOKUP(B347,'Results_ClaudeOpus4.5Repair'!B:H,5,0),0),IFERROR(VLOOKUP(B347,'Results_GPT5.2LowRepair'!B:H,5,0),0))</f>
        <v>73.869399999999999</v>
      </c>
      <c r="G347">
        <f>MAX(IFERROR(VLOOKUP(B347,'Results_ClaudeOpus4.5Repair'!B:H,6,0),0),IFERROR(VLOOKUP(B347,'Results_GPT5.2LowRepair'!B:H,6,0),0))</f>
        <v>2.3706</v>
      </c>
      <c r="H347">
        <f>MAX(IFERROR(VLOOKUP(B347,'Results_ClaudeOpus4.5Repair'!B:H,7,0),0),IFERROR(VLOOKUP(B347,'Results_GPT5.2LowRepair'!B:H,7,0),0))</f>
        <v>73.868099999999998</v>
      </c>
      <c r="I347">
        <f>MAX(IFERROR(VLOOKUP(B347,'Results_ClaudeOpus4.5Repair'!B:I,8,0),0),IFERROR(VLOOKUP(B347,'Results_GPT5.2LowRepair'!B:I,8,0),0))</f>
        <v>0</v>
      </c>
      <c r="J347">
        <v>0</v>
      </c>
      <c r="K347">
        <v>0</v>
      </c>
      <c r="L347">
        <f t="shared" si="45"/>
        <v>2</v>
      </c>
      <c r="M347">
        <f t="shared" si="46"/>
        <v>2</v>
      </c>
      <c r="N347">
        <f t="shared" si="41"/>
        <v>1</v>
      </c>
      <c r="O347">
        <f t="shared" si="42"/>
        <v>1</v>
      </c>
      <c r="P347">
        <f t="shared" si="47"/>
        <v>87</v>
      </c>
      <c r="Q347">
        <f>VLOOKUP(C347,Locs!A:C,3,0)</f>
        <v>49</v>
      </c>
      <c r="R347">
        <f>VLOOKUP(C347,Locs!A:F,6,0)</f>
        <v>2</v>
      </c>
      <c r="S347">
        <f t="shared" si="43"/>
        <v>0</v>
      </c>
      <c r="T347" t="str">
        <f t="shared" si="44"/>
        <v/>
      </c>
      <c r="U347" t="str">
        <f>IFERROR(VLOOKUP(B347,'Results_ClaudeOpus4.5Repair'!B:E,4,0),"")</f>
        <v/>
      </c>
      <c r="V347">
        <f>IFERROR(VLOOKUP(B347,'Results_GPT5.2LowRepair'!B:E,4,0),"")</f>
        <v>0</v>
      </c>
      <c r="W347" t="str">
        <f>IFERROR(VLOOKUP(LEFT(C347,LEN(C347)-4)&amp;"_"&amp;D347&amp;"_llm.dfy",'Results_ClaudeOpus4.5Repair'!O:P,2,0),"")</f>
        <v/>
      </c>
      <c r="X347">
        <f>IFERROR(VLOOKUP(LEFT(C347,LEN(C347)-4)&amp;"_"&amp;D347&amp;"_llm.dfy",'Results_GPT5.2LowRepair'!O:P,2,0),"")</f>
        <v>87</v>
      </c>
    </row>
    <row r="348" spans="2:24" x14ac:dyDescent="0.45">
      <c r="B348" t="str">
        <f t="shared" si="40"/>
        <v>task_id_629.dfy-4</v>
      </c>
      <c r="C348" t="s">
        <v>69</v>
      </c>
      <c r="D348">
        <v>4</v>
      </c>
      <c r="E348">
        <f>MAX(IFERROR(VLOOKUP(B348,'Results_ClaudeOpus4.5Repair'!B:E,4,0),0),IFERROR(VLOOKUP(B348,'Results_GPT5.2LowRepair'!B:E,4,0),0))</f>
        <v>0</v>
      </c>
      <c r="F348">
        <f>MAX(IFERROR(VLOOKUP(B348,'Results_ClaudeOpus4.5Repair'!B:H,5,0),0),IFERROR(VLOOKUP(B348,'Results_GPT5.2LowRepair'!B:H,5,0),0))</f>
        <v>45.342399999999998</v>
      </c>
      <c r="G348">
        <f>MAX(IFERROR(VLOOKUP(B348,'Results_ClaudeOpus4.5Repair'!B:H,6,0),0),IFERROR(VLOOKUP(B348,'Results_GPT5.2LowRepair'!B:H,6,0),0))</f>
        <v>3.1128</v>
      </c>
      <c r="H348">
        <f>MAX(IFERROR(VLOOKUP(B348,'Results_ClaudeOpus4.5Repair'!B:H,7,0),0),IFERROR(VLOOKUP(B348,'Results_GPT5.2LowRepair'!B:H,7,0),0))</f>
        <v>45.341000000000001</v>
      </c>
      <c r="I348">
        <f>MAX(IFERROR(VLOOKUP(B348,'Results_ClaudeOpus4.5Repair'!B:I,8,0),0),IFERROR(VLOOKUP(B348,'Results_GPT5.2LowRepair'!B:I,8,0),0))</f>
        <v>0</v>
      </c>
      <c r="J348">
        <v>0</v>
      </c>
      <c r="K348">
        <v>0</v>
      </c>
      <c r="L348">
        <f t="shared" si="45"/>
        <v>2</v>
      </c>
      <c r="M348">
        <f t="shared" si="46"/>
        <v>2</v>
      </c>
      <c r="N348">
        <f t="shared" si="41"/>
        <v>1</v>
      </c>
      <c r="O348">
        <f t="shared" si="42"/>
        <v>1</v>
      </c>
      <c r="P348">
        <f t="shared" si="47"/>
        <v>110</v>
      </c>
      <c r="Q348">
        <f>VLOOKUP(C348,Locs!A:C,3,0)</f>
        <v>49</v>
      </c>
      <c r="R348">
        <f>VLOOKUP(C348,Locs!A:F,6,0)</f>
        <v>2</v>
      </c>
      <c r="S348">
        <f t="shared" si="43"/>
        <v>0</v>
      </c>
      <c r="T348" t="str">
        <f t="shared" si="44"/>
        <v/>
      </c>
      <c r="U348" t="str">
        <f>IFERROR(VLOOKUP(B348,'Results_ClaudeOpus4.5Repair'!B:E,4,0),"")</f>
        <v/>
      </c>
      <c r="V348">
        <f>IFERROR(VLOOKUP(B348,'Results_GPT5.2LowRepair'!B:E,4,0),"")</f>
        <v>0</v>
      </c>
      <c r="W348" t="str">
        <f>IFERROR(VLOOKUP(LEFT(C348,LEN(C348)-4)&amp;"_"&amp;D348&amp;"_llm.dfy",'Results_ClaudeOpus4.5Repair'!O:P,2,0),"")</f>
        <v/>
      </c>
      <c r="X348">
        <f>IFERROR(VLOOKUP(LEFT(C348,LEN(C348)-4)&amp;"_"&amp;D348&amp;"_llm.dfy",'Results_GPT5.2LowRepair'!O:P,2,0),"")</f>
        <v>110</v>
      </c>
    </row>
    <row r="349" spans="2:24" x14ac:dyDescent="0.45">
      <c r="B349" t="str">
        <f t="shared" si="40"/>
        <v>task_id_629.dfy-5</v>
      </c>
      <c r="C349" t="s">
        <v>69</v>
      </c>
      <c r="D349">
        <v>5</v>
      </c>
      <c r="E349">
        <f>MAX(IFERROR(VLOOKUP(B349,'Results_ClaudeOpus4.5Repair'!B:E,4,0),0),IFERROR(VLOOKUP(B349,'Results_GPT5.2LowRepair'!B:E,4,0),0))</f>
        <v>1</v>
      </c>
      <c r="F349">
        <f>MAX(IFERROR(VLOOKUP(B349,'Results_ClaudeOpus4.5Repair'!B:H,5,0),0),IFERROR(VLOOKUP(B349,'Results_GPT5.2LowRepair'!B:H,5,0),0))</f>
        <v>30.5121</v>
      </c>
      <c r="G349">
        <f>MAX(IFERROR(VLOOKUP(B349,'Results_ClaudeOpus4.5Repair'!B:H,6,0),0),IFERROR(VLOOKUP(B349,'Results_GPT5.2LowRepair'!B:H,6,0),0))</f>
        <v>2.2951999999999999</v>
      </c>
      <c r="H349">
        <f>MAX(IFERROR(VLOOKUP(B349,'Results_ClaudeOpus4.5Repair'!B:H,7,0),0),IFERROR(VLOOKUP(B349,'Results_GPT5.2LowRepair'!B:H,7,0),0))</f>
        <v>30.510200000000001</v>
      </c>
      <c r="I349">
        <f>MAX(IFERROR(VLOOKUP(B349,'Results_ClaudeOpus4.5Repair'!B:I,8,0),0),IFERROR(VLOOKUP(B349,'Results_GPT5.2LowRepair'!B:I,8,0),0))</f>
        <v>1</v>
      </c>
      <c r="J349">
        <v>0</v>
      </c>
      <c r="K349">
        <v>0</v>
      </c>
      <c r="L349">
        <f t="shared" si="45"/>
        <v>2</v>
      </c>
      <c r="M349">
        <f t="shared" si="46"/>
        <v>2</v>
      </c>
      <c r="N349">
        <f t="shared" si="41"/>
        <v>1</v>
      </c>
      <c r="O349">
        <f t="shared" si="42"/>
        <v>1</v>
      </c>
      <c r="P349">
        <f t="shared" si="47"/>
        <v>116</v>
      </c>
      <c r="Q349">
        <f>VLOOKUP(C349,Locs!A:C,3,0)</f>
        <v>49</v>
      </c>
      <c r="R349">
        <f>VLOOKUP(C349,Locs!A:F,6,0)</f>
        <v>2</v>
      </c>
      <c r="S349">
        <f t="shared" si="43"/>
        <v>0</v>
      </c>
      <c r="T349" t="str">
        <f t="shared" si="44"/>
        <v/>
      </c>
      <c r="U349" t="str">
        <f>IFERROR(VLOOKUP(B349,'Results_ClaudeOpus4.5Repair'!B:E,4,0),"")</f>
        <v/>
      </c>
      <c r="V349">
        <f>IFERROR(VLOOKUP(B349,'Results_GPT5.2LowRepair'!B:E,4,0),"")</f>
        <v>1</v>
      </c>
      <c r="W349" t="str">
        <f>IFERROR(VLOOKUP(LEFT(C349,LEN(C349)-4)&amp;"_"&amp;D349&amp;"_llm.dfy",'Results_ClaudeOpus4.5Repair'!O:P,2,0),"")</f>
        <v/>
      </c>
      <c r="X349">
        <f>IFERROR(VLOOKUP(LEFT(C349,LEN(C349)-4)&amp;"_"&amp;D349&amp;"_llm.dfy",'Results_GPT5.2LowRepair'!O:P,2,0),"")</f>
        <v>116</v>
      </c>
    </row>
    <row r="350" spans="2:24" x14ac:dyDescent="0.45">
      <c r="B350" t="str">
        <f t="shared" si="40"/>
        <v>task_id_632.dfy-1</v>
      </c>
      <c r="C350" t="s">
        <v>70</v>
      </c>
      <c r="D350">
        <v>1</v>
      </c>
      <c r="E350">
        <f>MAX(IFERROR(VLOOKUP(B350,'Results_ClaudeOpus4.5Repair'!B:E,4,0),0),IFERROR(VLOOKUP(B350,'Results_GPT5.2LowRepair'!B:E,4,0),0))</f>
        <v>0</v>
      </c>
      <c r="F350">
        <f>MAX(IFERROR(VLOOKUP(B350,'Results_ClaudeOpus4.5Repair'!B:H,5,0),0),IFERROR(VLOOKUP(B350,'Results_GPT5.2LowRepair'!B:H,5,0),0))</f>
        <v>32.957999999999998</v>
      </c>
      <c r="G350">
        <f>MAX(IFERROR(VLOOKUP(B350,'Results_ClaudeOpus4.5Repair'!B:H,6,0),0),IFERROR(VLOOKUP(B350,'Results_GPT5.2LowRepair'!B:H,6,0),0))</f>
        <v>2.3677000000000001</v>
      </c>
      <c r="H350">
        <f>MAX(IFERROR(VLOOKUP(B350,'Results_ClaudeOpus4.5Repair'!B:H,7,0),0),IFERROR(VLOOKUP(B350,'Results_GPT5.2LowRepair'!B:H,7,0),0))</f>
        <v>32.937399999999997</v>
      </c>
      <c r="I350">
        <f>MAX(IFERROR(VLOOKUP(B350,'Results_ClaudeOpus4.5Repair'!B:I,8,0),0),IFERROR(VLOOKUP(B350,'Results_GPT5.2LowRepair'!B:I,8,0),0))</f>
        <v>0</v>
      </c>
      <c r="J350">
        <v>0</v>
      </c>
      <c r="K350">
        <v>0</v>
      </c>
      <c r="L350">
        <f t="shared" si="45"/>
        <v>1</v>
      </c>
      <c r="M350">
        <f t="shared" si="46"/>
        <v>6</v>
      </c>
      <c r="N350">
        <f t="shared" si="41"/>
        <v>0.66666666666666663</v>
      </c>
      <c r="O350">
        <f t="shared" si="42"/>
        <v>1</v>
      </c>
      <c r="P350">
        <f t="shared" si="47"/>
        <v>46</v>
      </c>
      <c r="Q350">
        <f>VLOOKUP(C350,Locs!A:C,3,0)</f>
        <v>48</v>
      </c>
      <c r="R350">
        <f>VLOOKUP(C350,Locs!A:F,6,0)</f>
        <v>2</v>
      </c>
      <c r="S350">
        <f t="shared" si="43"/>
        <v>0</v>
      </c>
      <c r="T350" t="str">
        <f t="shared" si="44"/>
        <v/>
      </c>
      <c r="U350">
        <f>IFERROR(VLOOKUP(B350,'Results_ClaudeOpus4.5Repair'!B:E,4,0),"")</f>
        <v>0</v>
      </c>
      <c r="V350">
        <f>IFERROR(VLOOKUP(B350,'Results_GPT5.2LowRepair'!B:E,4,0),"")</f>
        <v>0</v>
      </c>
      <c r="W350">
        <f>IFERROR(VLOOKUP(LEFT(C350,LEN(C350)-4)&amp;"_"&amp;D350&amp;"_llm.dfy",'Results_ClaudeOpus4.5Repair'!O:P,2,0),"")</f>
        <v>53</v>
      </c>
      <c r="X350">
        <f>IFERROR(VLOOKUP(LEFT(C350,LEN(C350)-4)&amp;"_"&amp;D350&amp;"_llm.dfy",'Results_GPT5.2LowRepair'!O:P,2,0),"")</f>
        <v>46</v>
      </c>
    </row>
    <row r="351" spans="2:24" x14ac:dyDescent="0.45">
      <c r="B351" t="str">
        <f t="shared" si="40"/>
        <v>task_id_632.dfy-2</v>
      </c>
      <c r="C351" t="s">
        <v>70</v>
      </c>
      <c r="D351">
        <v>2</v>
      </c>
      <c r="E351">
        <f>MAX(IFERROR(VLOOKUP(B351,'Results_ClaudeOpus4.5Repair'!B:E,4,0),0),IFERROR(VLOOKUP(B351,'Results_GPT5.2LowRepair'!B:E,4,0),0))</f>
        <v>0</v>
      </c>
      <c r="F351">
        <f>MAX(IFERROR(VLOOKUP(B351,'Results_ClaudeOpus4.5Repair'!B:H,5,0),0),IFERROR(VLOOKUP(B351,'Results_GPT5.2LowRepair'!B:H,5,0),0))</f>
        <v>46.392400000000002</v>
      </c>
      <c r="G351">
        <f>MAX(IFERROR(VLOOKUP(B351,'Results_ClaudeOpus4.5Repair'!B:H,6,0),0),IFERROR(VLOOKUP(B351,'Results_GPT5.2LowRepair'!B:H,6,0),0))</f>
        <v>19.944500000000001</v>
      </c>
      <c r="H351">
        <f>MAX(IFERROR(VLOOKUP(B351,'Results_ClaudeOpus4.5Repair'!B:H,7,0),0),IFERROR(VLOOKUP(B351,'Results_GPT5.2LowRepair'!B:H,7,0),0))</f>
        <v>46.390599999999999</v>
      </c>
      <c r="I351">
        <f>MAX(IFERROR(VLOOKUP(B351,'Results_ClaudeOpus4.5Repair'!B:I,8,0),0),IFERROR(VLOOKUP(B351,'Results_GPT5.2LowRepair'!B:I,8,0),0))</f>
        <v>0</v>
      </c>
      <c r="J351">
        <v>0</v>
      </c>
      <c r="K351">
        <v>0</v>
      </c>
      <c r="L351">
        <f t="shared" si="45"/>
        <v>1</v>
      </c>
      <c r="M351">
        <f t="shared" si="46"/>
        <v>6</v>
      </c>
      <c r="N351">
        <f t="shared" si="41"/>
        <v>0.66666666666666663</v>
      </c>
      <c r="O351">
        <f t="shared" si="42"/>
        <v>1</v>
      </c>
      <c r="P351">
        <f t="shared" si="47"/>
        <v>65</v>
      </c>
      <c r="Q351">
        <f>VLOOKUP(C351,Locs!A:C,3,0)</f>
        <v>48</v>
      </c>
      <c r="R351">
        <f>VLOOKUP(C351,Locs!A:F,6,0)</f>
        <v>2</v>
      </c>
      <c r="S351">
        <f t="shared" si="43"/>
        <v>0</v>
      </c>
      <c r="T351" t="str">
        <f t="shared" si="44"/>
        <v/>
      </c>
      <c r="U351">
        <f>IFERROR(VLOOKUP(B351,'Results_ClaudeOpus4.5Repair'!B:E,4,0),"")</f>
        <v>0</v>
      </c>
      <c r="V351">
        <f>IFERROR(VLOOKUP(B351,'Results_GPT5.2LowRepair'!B:E,4,0),"")</f>
        <v>0</v>
      </c>
      <c r="W351">
        <f>IFERROR(VLOOKUP(LEFT(C351,LEN(C351)-4)&amp;"_"&amp;D351&amp;"_llm.dfy",'Results_ClaudeOpus4.5Repair'!O:P,2,0),"")</f>
        <v>89</v>
      </c>
      <c r="X351">
        <f>IFERROR(VLOOKUP(LEFT(C351,LEN(C351)-4)&amp;"_"&amp;D351&amp;"_llm.dfy",'Results_GPT5.2LowRepair'!O:P,2,0),"")</f>
        <v>65</v>
      </c>
    </row>
    <row r="352" spans="2:24" x14ac:dyDescent="0.45">
      <c r="B352" t="str">
        <f t="shared" si="40"/>
        <v>task_id_632.dfy-3</v>
      </c>
      <c r="C352" t="s">
        <v>70</v>
      </c>
      <c r="D352">
        <v>3</v>
      </c>
      <c r="E352">
        <f>MAX(IFERROR(VLOOKUP(B352,'Results_ClaudeOpus4.5Repair'!B:E,4,0),0),IFERROR(VLOOKUP(B352,'Results_GPT5.2LowRepair'!B:E,4,0),0))</f>
        <v>0</v>
      </c>
      <c r="F352">
        <f>MAX(IFERROR(VLOOKUP(B352,'Results_ClaudeOpus4.5Repair'!B:H,5,0),0),IFERROR(VLOOKUP(B352,'Results_GPT5.2LowRepair'!B:H,5,0),0))</f>
        <v>43.480600000000003</v>
      </c>
      <c r="G352">
        <f>MAX(IFERROR(VLOOKUP(B352,'Results_ClaudeOpus4.5Repair'!B:H,6,0),0),IFERROR(VLOOKUP(B352,'Results_GPT5.2LowRepair'!B:H,6,0),0))</f>
        <v>62.338500000000003</v>
      </c>
      <c r="H352">
        <f>MAX(IFERROR(VLOOKUP(B352,'Results_ClaudeOpus4.5Repair'!B:H,7,0),0),IFERROR(VLOOKUP(B352,'Results_GPT5.2LowRepair'!B:H,7,0),0))</f>
        <v>43.4788</v>
      </c>
      <c r="I352">
        <f>MAX(IFERROR(VLOOKUP(B352,'Results_ClaudeOpus4.5Repair'!B:I,8,0),0),IFERROR(VLOOKUP(B352,'Results_GPT5.2LowRepair'!B:I,8,0),0))</f>
        <v>1</v>
      </c>
      <c r="J352">
        <v>0</v>
      </c>
      <c r="K352">
        <v>0</v>
      </c>
      <c r="L352">
        <f t="shared" si="45"/>
        <v>1</v>
      </c>
      <c r="M352">
        <f t="shared" si="46"/>
        <v>6</v>
      </c>
      <c r="N352">
        <f t="shared" si="41"/>
        <v>0.66666666666666663</v>
      </c>
      <c r="O352">
        <f t="shared" si="42"/>
        <v>1</v>
      </c>
      <c r="P352">
        <f t="shared" si="47"/>
        <v>101</v>
      </c>
      <c r="Q352">
        <f>VLOOKUP(C352,Locs!A:C,3,0)</f>
        <v>48</v>
      </c>
      <c r="R352">
        <f>VLOOKUP(C352,Locs!A:F,6,0)</f>
        <v>2</v>
      </c>
      <c r="S352">
        <f t="shared" si="43"/>
        <v>0</v>
      </c>
      <c r="T352" t="str">
        <f t="shared" si="44"/>
        <v/>
      </c>
      <c r="U352">
        <f>IFERROR(VLOOKUP(B352,'Results_ClaudeOpus4.5Repair'!B:E,4,0),"")</f>
        <v>0</v>
      </c>
      <c r="V352">
        <f>IFERROR(VLOOKUP(B352,'Results_GPT5.2LowRepair'!B:E,4,0),"")</f>
        <v>-1</v>
      </c>
      <c r="W352">
        <f>IFERROR(VLOOKUP(LEFT(C352,LEN(C352)-4)&amp;"_"&amp;D352&amp;"_llm.dfy",'Results_ClaudeOpus4.5Repair'!O:P,2,0),"")</f>
        <v>118</v>
      </c>
      <c r="X352">
        <f>IFERROR(VLOOKUP(LEFT(C352,LEN(C352)-4)&amp;"_"&amp;D352&amp;"_llm.dfy",'Results_GPT5.2LowRepair'!O:P,2,0),"")</f>
        <v>101</v>
      </c>
    </row>
    <row r="353" spans="2:24" x14ac:dyDescent="0.45">
      <c r="B353" t="str">
        <f t="shared" si="40"/>
        <v>task_id_632.dfy-4</v>
      </c>
      <c r="C353" t="s">
        <v>70</v>
      </c>
      <c r="D353">
        <v>4</v>
      </c>
      <c r="E353">
        <f>MAX(IFERROR(VLOOKUP(B353,'Results_ClaudeOpus4.5Repair'!B:E,4,0),0),IFERROR(VLOOKUP(B353,'Results_GPT5.2LowRepair'!B:E,4,0),0))</f>
        <v>0</v>
      </c>
      <c r="F353">
        <f>MAX(IFERROR(VLOOKUP(B353,'Results_ClaudeOpus4.5Repair'!B:H,5,0),0),IFERROR(VLOOKUP(B353,'Results_GPT5.2LowRepair'!B:H,5,0),0))</f>
        <v>28.271699999999999</v>
      </c>
      <c r="G353">
        <f>MAX(IFERROR(VLOOKUP(B353,'Results_ClaudeOpus4.5Repair'!B:H,6,0),0),IFERROR(VLOOKUP(B353,'Results_GPT5.2LowRepair'!B:H,6,0),0))</f>
        <v>2.5684999999999998</v>
      </c>
      <c r="H353">
        <f>MAX(IFERROR(VLOOKUP(B353,'Results_ClaudeOpus4.5Repair'!B:H,7,0),0),IFERROR(VLOOKUP(B353,'Results_GPT5.2LowRepair'!B:H,7,0),0))</f>
        <v>28.270399999999999</v>
      </c>
      <c r="I353">
        <f>MAX(IFERROR(VLOOKUP(B353,'Results_ClaudeOpus4.5Repair'!B:I,8,0),0),IFERROR(VLOOKUP(B353,'Results_GPT5.2LowRepair'!B:I,8,0),0))</f>
        <v>1</v>
      </c>
      <c r="J353">
        <v>0</v>
      </c>
      <c r="K353">
        <v>0</v>
      </c>
      <c r="L353">
        <f t="shared" si="45"/>
        <v>1</v>
      </c>
      <c r="M353">
        <f t="shared" si="46"/>
        <v>6</v>
      </c>
      <c r="N353">
        <f t="shared" si="41"/>
        <v>0.66666666666666663</v>
      </c>
      <c r="O353">
        <f t="shared" si="42"/>
        <v>1</v>
      </c>
      <c r="P353">
        <f t="shared" si="47"/>
        <v>99</v>
      </c>
      <c r="Q353">
        <f>VLOOKUP(C353,Locs!A:C,3,0)</f>
        <v>48</v>
      </c>
      <c r="R353">
        <f>VLOOKUP(C353,Locs!A:F,6,0)</f>
        <v>2</v>
      </c>
      <c r="S353">
        <f t="shared" si="43"/>
        <v>0</v>
      </c>
      <c r="T353" t="str">
        <f t="shared" si="44"/>
        <v/>
      </c>
      <c r="U353">
        <f>IFERROR(VLOOKUP(B353,'Results_ClaudeOpus4.5Repair'!B:E,4,0),"")</f>
        <v>0</v>
      </c>
      <c r="V353">
        <f>IFERROR(VLOOKUP(B353,'Results_GPT5.2LowRepair'!B:E,4,0),"")</f>
        <v>0</v>
      </c>
      <c r="W353">
        <f>IFERROR(VLOOKUP(LEFT(C353,LEN(C353)-4)&amp;"_"&amp;D353&amp;"_llm.dfy",'Results_ClaudeOpus4.5Repair'!O:P,2,0),"")</f>
        <v>131</v>
      </c>
      <c r="X353">
        <f>IFERROR(VLOOKUP(LEFT(C353,LEN(C353)-4)&amp;"_"&amp;D353&amp;"_llm.dfy",'Results_GPT5.2LowRepair'!O:P,2,0),"")</f>
        <v>99</v>
      </c>
    </row>
    <row r="354" spans="2:24" x14ac:dyDescent="0.45">
      <c r="B354" t="str">
        <f t="shared" si="40"/>
        <v>task_id_632.dfy-5</v>
      </c>
      <c r="C354" t="s">
        <v>70</v>
      </c>
      <c r="D354">
        <v>5</v>
      </c>
      <c r="E354">
        <f>MAX(IFERROR(VLOOKUP(B354,'Results_ClaudeOpus4.5Repair'!B:E,4,0),0),IFERROR(VLOOKUP(B354,'Results_GPT5.2LowRepair'!B:E,4,0),0))</f>
        <v>0</v>
      </c>
      <c r="F354">
        <f>MAX(IFERROR(VLOOKUP(B354,'Results_ClaudeOpus4.5Repair'!B:H,5,0),0),IFERROR(VLOOKUP(B354,'Results_GPT5.2LowRepair'!B:H,5,0),0))</f>
        <v>31.3368</v>
      </c>
      <c r="G354">
        <f>MAX(IFERROR(VLOOKUP(B354,'Results_ClaudeOpus4.5Repair'!B:H,6,0),0),IFERROR(VLOOKUP(B354,'Results_GPT5.2LowRepair'!B:H,6,0),0))</f>
        <v>2.2951000000000001</v>
      </c>
      <c r="H354">
        <f>MAX(IFERROR(VLOOKUP(B354,'Results_ClaudeOpus4.5Repair'!B:H,7,0),0),IFERROR(VLOOKUP(B354,'Results_GPT5.2LowRepair'!B:H,7,0),0))</f>
        <v>31.334599999999998</v>
      </c>
      <c r="I354">
        <f>MAX(IFERROR(VLOOKUP(B354,'Results_ClaudeOpus4.5Repair'!B:I,8,0),0),IFERROR(VLOOKUP(B354,'Results_GPT5.2LowRepair'!B:I,8,0),0))</f>
        <v>1</v>
      </c>
      <c r="J354">
        <v>0</v>
      </c>
      <c r="K354">
        <v>0</v>
      </c>
      <c r="L354">
        <f t="shared" si="45"/>
        <v>1</v>
      </c>
      <c r="M354">
        <f t="shared" si="46"/>
        <v>6</v>
      </c>
      <c r="N354">
        <f t="shared" si="41"/>
        <v>0.66666666666666663</v>
      </c>
      <c r="O354">
        <f t="shared" si="42"/>
        <v>1</v>
      </c>
      <c r="P354">
        <f t="shared" si="47"/>
        <v>105</v>
      </c>
      <c r="Q354">
        <f>VLOOKUP(C354,Locs!A:C,3,0)</f>
        <v>48</v>
      </c>
      <c r="R354">
        <f>VLOOKUP(C354,Locs!A:F,6,0)</f>
        <v>2</v>
      </c>
      <c r="S354">
        <f t="shared" si="43"/>
        <v>0</v>
      </c>
      <c r="T354" t="str">
        <f t="shared" si="44"/>
        <v/>
      </c>
      <c r="U354">
        <f>IFERROR(VLOOKUP(B354,'Results_ClaudeOpus4.5Repair'!B:E,4,0),"")</f>
        <v>0</v>
      </c>
      <c r="V354">
        <f>IFERROR(VLOOKUP(B354,'Results_GPT5.2LowRepair'!B:E,4,0),"")</f>
        <v>0</v>
      </c>
      <c r="W354">
        <f>IFERROR(VLOOKUP(LEFT(C354,LEN(C354)-4)&amp;"_"&amp;D354&amp;"_llm.dfy",'Results_ClaudeOpus4.5Repair'!O:P,2,0),"")</f>
        <v>135</v>
      </c>
      <c r="X354">
        <f>IFERROR(VLOOKUP(LEFT(C354,LEN(C354)-4)&amp;"_"&amp;D354&amp;"_llm.dfy",'Results_GPT5.2LowRepair'!O:P,2,0),"")</f>
        <v>105</v>
      </c>
    </row>
    <row r="355" spans="2:24" x14ac:dyDescent="0.45">
      <c r="B355" t="str">
        <f t="shared" si="40"/>
        <v>task_id_632.dfy-6</v>
      </c>
      <c r="C355" t="s">
        <v>70</v>
      </c>
      <c r="D355">
        <v>6</v>
      </c>
      <c r="E355">
        <f>MAX(IFERROR(VLOOKUP(B355,'Results_ClaudeOpus4.5Repair'!B:E,4,0),0),IFERROR(VLOOKUP(B355,'Results_GPT5.2LowRepair'!B:E,4,0),0))</f>
        <v>1</v>
      </c>
      <c r="F355">
        <f>MAX(IFERROR(VLOOKUP(B355,'Results_ClaudeOpus4.5Repair'!B:H,5,0),0),IFERROR(VLOOKUP(B355,'Results_GPT5.2LowRepair'!B:H,5,0),0))</f>
        <v>39.526200000000003</v>
      </c>
      <c r="G355">
        <f>MAX(IFERROR(VLOOKUP(B355,'Results_ClaudeOpus4.5Repair'!B:H,6,0),0),IFERROR(VLOOKUP(B355,'Results_GPT5.2LowRepair'!B:H,6,0),0))</f>
        <v>1.7274</v>
      </c>
      <c r="H355">
        <f>MAX(IFERROR(VLOOKUP(B355,'Results_ClaudeOpus4.5Repair'!B:H,7,0),0),IFERROR(VLOOKUP(B355,'Results_GPT5.2LowRepair'!B:H,7,0),0))</f>
        <v>39.5246</v>
      </c>
      <c r="I355">
        <f>MAX(IFERROR(VLOOKUP(B355,'Results_ClaudeOpus4.5Repair'!B:I,8,0),0),IFERROR(VLOOKUP(B355,'Results_GPT5.2LowRepair'!B:I,8,0),0))</f>
        <v>1</v>
      </c>
      <c r="J355">
        <v>0</v>
      </c>
      <c r="K355">
        <v>0</v>
      </c>
      <c r="L355">
        <f t="shared" si="45"/>
        <v>1</v>
      </c>
      <c r="M355">
        <f t="shared" si="46"/>
        <v>6</v>
      </c>
      <c r="N355">
        <f t="shared" si="41"/>
        <v>0.66666666666666663</v>
      </c>
      <c r="O355">
        <f t="shared" si="42"/>
        <v>1</v>
      </c>
      <c r="P355">
        <f t="shared" si="47"/>
        <v>135</v>
      </c>
      <c r="Q355">
        <f>VLOOKUP(C355,Locs!A:C,3,0)</f>
        <v>48</v>
      </c>
      <c r="R355">
        <f>VLOOKUP(C355,Locs!A:F,6,0)</f>
        <v>2</v>
      </c>
      <c r="S355">
        <f t="shared" si="43"/>
        <v>1</v>
      </c>
      <c r="T355" t="str">
        <f t="shared" si="44"/>
        <v>Claude</v>
      </c>
      <c r="U355">
        <f>IFERROR(VLOOKUP(B355,'Results_ClaudeOpus4.5Repair'!B:E,4,0),"")</f>
        <v>1</v>
      </c>
      <c r="V355">
        <f>IFERROR(VLOOKUP(B355,'Results_GPT5.2LowRepair'!B:E,4,0),"")</f>
        <v>0</v>
      </c>
      <c r="W355">
        <f>IFERROR(VLOOKUP(LEFT(C355,LEN(C355)-4)&amp;"_"&amp;D355&amp;"_llm.dfy",'Results_ClaudeOpus4.5Repair'!O:P,2,0),"")</f>
        <v>135</v>
      </c>
      <c r="X355">
        <f>IFERROR(VLOOKUP(LEFT(C355,LEN(C355)-4)&amp;"_"&amp;D355&amp;"_llm.dfy",'Results_GPT5.2LowRepair'!O:P,2,0),"")</f>
        <v>143</v>
      </c>
    </row>
    <row r="356" spans="2:24" x14ac:dyDescent="0.45">
      <c r="B356" t="str">
        <f t="shared" si="40"/>
        <v>task_id_632.dfy-7</v>
      </c>
      <c r="C356" t="s">
        <v>70</v>
      </c>
      <c r="D356">
        <v>7</v>
      </c>
      <c r="E356">
        <f>MAX(IFERROR(VLOOKUP(B356,'Results_ClaudeOpus4.5Repair'!B:E,4,0),0),IFERROR(VLOOKUP(B356,'Results_GPT5.2LowRepair'!B:E,4,0),0))</f>
        <v>0</v>
      </c>
      <c r="F356">
        <f>MAX(IFERROR(VLOOKUP(B356,'Results_ClaudeOpus4.5Repair'!B:H,5,0),0),IFERROR(VLOOKUP(B356,'Results_GPT5.2LowRepair'!B:H,5,0),0))</f>
        <v>19.740400000000001</v>
      </c>
      <c r="G356">
        <f>MAX(IFERROR(VLOOKUP(B356,'Results_ClaudeOpus4.5Repair'!B:H,6,0),0),IFERROR(VLOOKUP(B356,'Results_GPT5.2LowRepair'!B:H,6,0),0))</f>
        <v>0.26169999999999999</v>
      </c>
      <c r="H356">
        <f>MAX(IFERROR(VLOOKUP(B356,'Results_ClaudeOpus4.5Repair'!B:H,7,0),0),IFERROR(VLOOKUP(B356,'Results_GPT5.2LowRepair'!B:H,7,0),0))</f>
        <v>19.738299999999999</v>
      </c>
      <c r="I356">
        <f>MAX(IFERROR(VLOOKUP(B356,'Results_ClaudeOpus4.5Repair'!B:I,8,0),0),IFERROR(VLOOKUP(B356,'Results_GPT5.2LowRepair'!B:I,8,0),0))</f>
        <v>0</v>
      </c>
      <c r="J356">
        <v>0</v>
      </c>
      <c r="K356">
        <v>0</v>
      </c>
      <c r="L356">
        <f t="shared" si="45"/>
        <v>1</v>
      </c>
      <c r="M356">
        <f t="shared" si="46"/>
        <v>6</v>
      </c>
      <c r="N356">
        <f t="shared" si="41"/>
        <v>0.66666666666666663</v>
      </c>
      <c r="O356">
        <f t="shared" si="42"/>
        <v>1</v>
      </c>
      <c r="P356">
        <f t="shared" si="47"/>
        <v>143</v>
      </c>
      <c r="Q356">
        <f>VLOOKUP(C356,Locs!A:C,3,0)</f>
        <v>48</v>
      </c>
      <c r="R356">
        <f>VLOOKUP(C356,Locs!A:F,6,0)</f>
        <v>2</v>
      </c>
      <c r="S356">
        <f t="shared" si="43"/>
        <v>0</v>
      </c>
      <c r="T356" t="str">
        <f t="shared" si="44"/>
        <v/>
      </c>
      <c r="U356" t="str">
        <f>IFERROR(VLOOKUP(B356,'Results_ClaudeOpus4.5Repair'!B:E,4,0),"")</f>
        <v/>
      </c>
      <c r="V356">
        <f>IFERROR(VLOOKUP(B356,'Results_GPT5.2LowRepair'!B:E,4,0),"")</f>
        <v>-1</v>
      </c>
      <c r="W356" t="str">
        <f>IFERROR(VLOOKUP(LEFT(C356,LEN(C356)-4)&amp;"_"&amp;D356&amp;"_llm.dfy",'Results_ClaudeOpus4.5Repair'!O:P,2,0),"")</f>
        <v/>
      </c>
      <c r="X356">
        <f>IFERROR(VLOOKUP(LEFT(C356,LEN(C356)-4)&amp;"_"&amp;D356&amp;"_llm.dfy",'Results_GPT5.2LowRepair'!O:P,2,0),"")</f>
        <v>143</v>
      </c>
    </row>
    <row r="357" spans="2:24" x14ac:dyDescent="0.45">
      <c r="B357" t="str">
        <f t="shared" si="40"/>
        <v>task_id_632.dfy-8</v>
      </c>
      <c r="C357" t="s">
        <v>70</v>
      </c>
      <c r="D357">
        <v>8</v>
      </c>
      <c r="E357">
        <f>MAX(IFERROR(VLOOKUP(B357,'Results_ClaudeOpus4.5Repair'!B:E,4,0),0),IFERROR(VLOOKUP(B357,'Results_GPT5.2LowRepair'!B:E,4,0),0))</f>
        <v>0</v>
      </c>
      <c r="F357">
        <f>MAX(IFERROR(VLOOKUP(B357,'Results_ClaudeOpus4.5Repair'!B:H,5,0),0),IFERROR(VLOOKUP(B357,'Results_GPT5.2LowRepair'!B:H,5,0),0))</f>
        <v>22.125699999999998</v>
      </c>
      <c r="G357">
        <f>MAX(IFERROR(VLOOKUP(B357,'Results_ClaudeOpus4.5Repair'!B:H,6,0),0),IFERROR(VLOOKUP(B357,'Results_GPT5.2LowRepair'!B:H,6,0),0))</f>
        <v>0.29649999999999999</v>
      </c>
      <c r="H357">
        <f>MAX(IFERROR(VLOOKUP(B357,'Results_ClaudeOpus4.5Repair'!B:H,7,0),0),IFERROR(VLOOKUP(B357,'Results_GPT5.2LowRepair'!B:H,7,0),0))</f>
        <v>22.124199999999998</v>
      </c>
      <c r="I357">
        <f>MAX(IFERROR(VLOOKUP(B357,'Results_ClaudeOpus4.5Repair'!B:I,8,0),0),IFERROR(VLOOKUP(B357,'Results_GPT5.2LowRepair'!B:I,8,0),0))</f>
        <v>0</v>
      </c>
      <c r="J357">
        <v>0</v>
      </c>
      <c r="K357">
        <v>0</v>
      </c>
      <c r="L357">
        <f t="shared" si="45"/>
        <v>1</v>
      </c>
      <c r="M357">
        <f t="shared" si="46"/>
        <v>6</v>
      </c>
      <c r="N357">
        <f t="shared" si="41"/>
        <v>0.66666666666666663</v>
      </c>
      <c r="O357">
        <f t="shared" si="42"/>
        <v>1</v>
      </c>
      <c r="P357">
        <f t="shared" si="47"/>
        <v>143</v>
      </c>
      <c r="Q357">
        <f>VLOOKUP(C357,Locs!A:C,3,0)</f>
        <v>48</v>
      </c>
      <c r="R357">
        <f>VLOOKUP(C357,Locs!A:F,6,0)</f>
        <v>2</v>
      </c>
      <c r="S357">
        <f t="shared" si="43"/>
        <v>0</v>
      </c>
      <c r="T357" t="str">
        <f t="shared" si="44"/>
        <v/>
      </c>
      <c r="U357" t="str">
        <f>IFERROR(VLOOKUP(B357,'Results_ClaudeOpus4.5Repair'!B:E,4,0),"")</f>
        <v/>
      </c>
      <c r="V357">
        <f>IFERROR(VLOOKUP(B357,'Results_GPT5.2LowRepair'!B:E,4,0),"")</f>
        <v>-1</v>
      </c>
      <c r="W357" t="str">
        <f>IFERROR(VLOOKUP(LEFT(C357,LEN(C357)-4)&amp;"_"&amp;D357&amp;"_llm.dfy",'Results_ClaudeOpus4.5Repair'!O:P,2,0),"")</f>
        <v/>
      </c>
      <c r="X357">
        <f>IFERROR(VLOOKUP(LEFT(C357,LEN(C357)-4)&amp;"_"&amp;D357&amp;"_llm.dfy",'Results_GPT5.2LowRepair'!O:P,2,0),"")</f>
        <v>143</v>
      </c>
    </row>
    <row r="358" spans="2:24" x14ac:dyDescent="0.45">
      <c r="B358" t="str">
        <f t="shared" ref="B358:B421" si="48">C358&amp;"-"&amp;D358</f>
        <v>task_id_632.dfy-9</v>
      </c>
      <c r="C358" t="s">
        <v>70</v>
      </c>
      <c r="D358">
        <v>9</v>
      </c>
      <c r="E358">
        <f>MAX(IFERROR(VLOOKUP(B358,'Results_ClaudeOpus4.5Repair'!B:E,4,0),0),IFERROR(VLOOKUP(B358,'Results_GPT5.2LowRepair'!B:E,4,0),0))</f>
        <v>0</v>
      </c>
      <c r="F358">
        <f>MAX(IFERROR(VLOOKUP(B358,'Results_ClaudeOpus4.5Repair'!B:H,5,0),0),IFERROR(VLOOKUP(B358,'Results_GPT5.2LowRepair'!B:H,5,0),0))</f>
        <v>25.536200000000001</v>
      </c>
      <c r="G358">
        <f>MAX(IFERROR(VLOOKUP(B358,'Results_ClaudeOpus4.5Repair'!B:H,6,0),0),IFERROR(VLOOKUP(B358,'Results_GPT5.2LowRepair'!B:H,6,0),0))</f>
        <v>0.28670000000000001</v>
      </c>
      <c r="H358">
        <f>MAX(IFERROR(VLOOKUP(B358,'Results_ClaudeOpus4.5Repair'!B:H,7,0),0),IFERROR(VLOOKUP(B358,'Results_GPT5.2LowRepair'!B:H,7,0),0))</f>
        <v>25.534600000000001</v>
      </c>
      <c r="I358">
        <f>MAX(IFERROR(VLOOKUP(B358,'Results_ClaudeOpus4.5Repair'!B:I,8,0),0),IFERROR(VLOOKUP(B358,'Results_GPT5.2LowRepair'!B:I,8,0),0))</f>
        <v>0</v>
      </c>
      <c r="J358">
        <v>0</v>
      </c>
      <c r="K358">
        <v>0</v>
      </c>
      <c r="L358">
        <f t="shared" si="45"/>
        <v>1</v>
      </c>
      <c r="M358">
        <f t="shared" si="46"/>
        <v>6</v>
      </c>
      <c r="N358">
        <f t="shared" si="41"/>
        <v>0.66666666666666663</v>
      </c>
      <c r="O358">
        <f t="shared" si="42"/>
        <v>1</v>
      </c>
      <c r="P358">
        <f t="shared" si="47"/>
        <v>147</v>
      </c>
      <c r="Q358">
        <f>VLOOKUP(C358,Locs!A:C,3,0)</f>
        <v>48</v>
      </c>
      <c r="R358">
        <f>VLOOKUP(C358,Locs!A:F,6,0)</f>
        <v>2</v>
      </c>
      <c r="S358">
        <f t="shared" si="43"/>
        <v>0</v>
      </c>
      <c r="T358" t="str">
        <f t="shared" si="44"/>
        <v/>
      </c>
      <c r="U358" t="str">
        <f>IFERROR(VLOOKUP(B358,'Results_ClaudeOpus4.5Repair'!B:E,4,0),"")</f>
        <v/>
      </c>
      <c r="V358">
        <f>IFERROR(VLOOKUP(B358,'Results_GPT5.2LowRepair'!B:E,4,0),"")</f>
        <v>-1</v>
      </c>
      <c r="W358" t="str">
        <f>IFERROR(VLOOKUP(LEFT(C358,LEN(C358)-4)&amp;"_"&amp;D358&amp;"_llm.dfy",'Results_ClaudeOpus4.5Repair'!O:P,2,0),"")</f>
        <v/>
      </c>
      <c r="X358">
        <f>IFERROR(VLOOKUP(LEFT(C358,LEN(C358)-4)&amp;"_"&amp;D358&amp;"_llm.dfy",'Results_GPT5.2LowRepair'!O:P,2,0),"")</f>
        <v>147</v>
      </c>
    </row>
    <row r="359" spans="2:24" x14ac:dyDescent="0.45">
      <c r="B359" t="str">
        <f t="shared" si="48"/>
        <v>task_id_632.dfy-10</v>
      </c>
      <c r="C359" t="s">
        <v>70</v>
      </c>
      <c r="D359">
        <v>10</v>
      </c>
      <c r="E359">
        <f>MAX(IFERROR(VLOOKUP(B359,'Results_ClaudeOpus4.5Repair'!B:E,4,0),0),IFERROR(VLOOKUP(B359,'Results_GPT5.2LowRepair'!B:E,4,0),0))</f>
        <v>0</v>
      </c>
      <c r="F359">
        <f>MAX(IFERROR(VLOOKUP(B359,'Results_ClaudeOpus4.5Repair'!B:H,5,0),0),IFERROR(VLOOKUP(B359,'Results_GPT5.2LowRepair'!B:H,5,0),0))</f>
        <v>16.3675</v>
      </c>
      <c r="G359">
        <f>MAX(IFERROR(VLOOKUP(B359,'Results_ClaudeOpus4.5Repair'!B:H,6,0),0),IFERROR(VLOOKUP(B359,'Results_GPT5.2LowRepair'!B:H,6,0),0))</f>
        <v>0.27150000000000002</v>
      </c>
      <c r="H359">
        <f>MAX(IFERROR(VLOOKUP(B359,'Results_ClaudeOpus4.5Repair'!B:H,7,0),0),IFERROR(VLOOKUP(B359,'Results_GPT5.2LowRepair'!B:H,7,0),0))</f>
        <v>16.365400000000001</v>
      </c>
      <c r="I359">
        <f>MAX(IFERROR(VLOOKUP(B359,'Results_ClaudeOpus4.5Repair'!B:I,8,0),0),IFERROR(VLOOKUP(B359,'Results_GPT5.2LowRepair'!B:I,8,0),0))</f>
        <v>0</v>
      </c>
      <c r="J359">
        <v>0</v>
      </c>
      <c r="K359">
        <v>0</v>
      </c>
      <c r="L359">
        <f t="shared" si="45"/>
        <v>1</v>
      </c>
      <c r="M359">
        <f t="shared" si="46"/>
        <v>6</v>
      </c>
      <c r="N359">
        <f t="shared" si="41"/>
        <v>0.66666666666666663</v>
      </c>
      <c r="O359">
        <f t="shared" si="42"/>
        <v>1</v>
      </c>
      <c r="P359">
        <f t="shared" si="47"/>
        <v>147</v>
      </c>
      <c r="Q359">
        <f>VLOOKUP(C359,Locs!A:C,3,0)</f>
        <v>48</v>
      </c>
      <c r="R359">
        <f>VLOOKUP(C359,Locs!A:F,6,0)</f>
        <v>2</v>
      </c>
      <c r="S359">
        <f t="shared" si="43"/>
        <v>0</v>
      </c>
      <c r="T359" t="str">
        <f t="shared" si="44"/>
        <v/>
      </c>
      <c r="U359" t="str">
        <f>IFERROR(VLOOKUP(B359,'Results_ClaudeOpus4.5Repair'!B:E,4,0),"")</f>
        <v/>
      </c>
      <c r="V359">
        <f>IFERROR(VLOOKUP(B359,'Results_GPT5.2LowRepair'!B:E,4,0),"")</f>
        <v>-1</v>
      </c>
      <c r="W359" t="str">
        <f>IFERROR(VLOOKUP(LEFT(C359,LEN(C359)-4)&amp;"_"&amp;D359&amp;"_llm.dfy",'Results_ClaudeOpus4.5Repair'!O:P,2,0),"")</f>
        <v/>
      </c>
      <c r="X359">
        <f>IFERROR(VLOOKUP(LEFT(C359,LEN(C359)-4)&amp;"_"&amp;D359&amp;"_llm.dfy",'Results_GPT5.2LowRepair'!O:P,2,0),"")</f>
        <v>147</v>
      </c>
    </row>
    <row r="360" spans="2:24" x14ac:dyDescent="0.45">
      <c r="B360" t="str">
        <f t="shared" si="48"/>
        <v>task_id_644.dfy-1</v>
      </c>
      <c r="C360" t="s">
        <v>71</v>
      </c>
      <c r="D360">
        <v>1</v>
      </c>
      <c r="E360">
        <f>MAX(IFERROR(VLOOKUP(B360,'Results_ClaudeOpus4.5Repair'!B:E,4,0),0),IFERROR(VLOOKUP(B360,'Results_GPT5.2LowRepair'!B:E,4,0),0))</f>
        <v>1</v>
      </c>
      <c r="F360">
        <f>MAX(IFERROR(VLOOKUP(B360,'Results_ClaudeOpus4.5Repair'!B:H,5,0),0),IFERROR(VLOOKUP(B360,'Results_GPT5.2LowRepair'!B:H,5,0),0))</f>
        <v>14.366</v>
      </c>
      <c r="G360">
        <f>MAX(IFERROR(VLOOKUP(B360,'Results_ClaudeOpus4.5Repair'!B:H,6,0),0),IFERROR(VLOOKUP(B360,'Results_GPT5.2LowRepair'!B:H,6,0),0))</f>
        <v>0.97840000000000005</v>
      </c>
      <c r="H360">
        <f>MAX(IFERROR(VLOOKUP(B360,'Results_ClaudeOpus4.5Repair'!B:H,7,0),0),IFERROR(VLOOKUP(B360,'Results_GPT5.2LowRepair'!B:H,7,0),0))</f>
        <v>14.346</v>
      </c>
      <c r="I360">
        <f>MAX(IFERROR(VLOOKUP(B360,'Results_ClaudeOpus4.5Repair'!B:I,8,0),0),IFERROR(VLOOKUP(B360,'Results_GPT5.2LowRepair'!B:I,8,0),0))</f>
        <v>1</v>
      </c>
      <c r="J360">
        <v>0</v>
      </c>
      <c r="K360">
        <v>0</v>
      </c>
      <c r="L360">
        <f t="shared" si="45"/>
        <v>1</v>
      </c>
      <c r="M360">
        <f t="shared" si="46"/>
        <v>1</v>
      </c>
      <c r="N360">
        <f t="shared" si="41"/>
        <v>0.66666666666666663</v>
      </c>
      <c r="O360">
        <f t="shared" si="42"/>
        <v>1</v>
      </c>
      <c r="P360">
        <f t="shared" si="47"/>
        <v>32</v>
      </c>
      <c r="Q360">
        <f>VLOOKUP(C360,Locs!A:C,3,0)</f>
        <v>31</v>
      </c>
      <c r="R360">
        <f>VLOOKUP(C360,Locs!A:F,6,0)</f>
        <v>0</v>
      </c>
      <c r="S360">
        <f t="shared" si="43"/>
        <v>1</v>
      </c>
      <c r="T360" t="str">
        <f t="shared" si="44"/>
        <v>GPT</v>
      </c>
      <c r="U360">
        <f>IFERROR(VLOOKUP(B360,'Results_ClaudeOpus4.5Repair'!B:E,4,0),"")</f>
        <v>1</v>
      </c>
      <c r="V360">
        <f>IFERROR(VLOOKUP(B360,'Results_GPT5.2LowRepair'!B:E,4,0),"")</f>
        <v>1</v>
      </c>
      <c r="W360">
        <f>IFERROR(VLOOKUP(LEFT(C360,LEN(C360)-4)&amp;"_"&amp;D360&amp;"_llm.dfy",'Results_ClaudeOpus4.5Repair'!O:P,2,0),"")</f>
        <v>33</v>
      </c>
      <c r="X360">
        <f>IFERROR(VLOOKUP(LEFT(C360,LEN(C360)-4)&amp;"_"&amp;D360&amp;"_llm.dfy",'Results_GPT5.2LowRepair'!O:P,2,0),"")</f>
        <v>32</v>
      </c>
    </row>
    <row r="361" spans="2:24" x14ac:dyDescent="0.45">
      <c r="B361" t="str">
        <f t="shared" si="48"/>
        <v>task_id_69.dfy-1</v>
      </c>
      <c r="C361" t="s">
        <v>72</v>
      </c>
      <c r="D361">
        <v>1</v>
      </c>
      <c r="E361">
        <f>MAX(IFERROR(VLOOKUP(B361,'Results_ClaudeOpus4.5Repair'!B:E,4,0),0),IFERROR(VLOOKUP(B361,'Results_GPT5.2LowRepair'!B:E,4,0),0))</f>
        <v>1</v>
      </c>
      <c r="F361">
        <f>MAX(IFERROR(VLOOKUP(B361,'Results_ClaudeOpus4.5Repair'!B:H,5,0),0),IFERROR(VLOOKUP(B361,'Results_GPT5.2LowRepair'!B:H,5,0),0))</f>
        <v>10.982699999999999</v>
      </c>
      <c r="G361">
        <f>MAX(IFERROR(VLOOKUP(B361,'Results_ClaudeOpus4.5Repair'!B:H,6,0),0),IFERROR(VLOOKUP(B361,'Results_GPT5.2LowRepair'!B:H,6,0),0))</f>
        <v>0.84279999999999999</v>
      </c>
      <c r="H361">
        <f>MAX(IFERROR(VLOOKUP(B361,'Results_ClaudeOpus4.5Repair'!B:H,7,0),0),IFERROR(VLOOKUP(B361,'Results_GPT5.2LowRepair'!B:H,7,0),0))</f>
        <v>10.9527</v>
      </c>
      <c r="I361">
        <f>MAX(IFERROR(VLOOKUP(B361,'Results_ClaudeOpus4.5Repair'!B:I,8,0),0),IFERROR(VLOOKUP(B361,'Results_GPT5.2LowRepair'!B:I,8,0),0))</f>
        <v>1</v>
      </c>
      <c r="J361">
        <v>0</v>
      </c>
      <c r="K361">
        <v>0</v>
      </c>
      <c r="L361">
        <f t="shared" si="45"/>
        <v>2</v>
      </c>
      <c r="M361">
        <f t="shared" si="46"/>
        <v>1</v>
      </c>
      <c r="N361">
        <f t="shared" si="41"/>
        <v>1</v>
      </c>
      <c r="O361">
        <f t="shared" si="42"/>
        <v>1</v>
      </c>
      <c r="P361">
        <f t="shared" si="47"/>
        <v>27</v>
      </c>
      <c r="Q361">
        <f>VLOOKUP(C361,Locs!A:C,3,0)</f>
        <v>27</v>
      </c>
      <c r="R361">
        <f>VLOOKUP(C361,Locs!A:F,6,0)</f>
        <v>0</v>
      </c>
      <c r="S361">
        <f t="shared" si="43"/>
        <v>1</v>
      </c>
      <c r="T361" t="str">
        <f t="shared" si="44"/>
        <v>Claude</v>
      </c>
      <c r="U361">
        <f>IFERROR(VLOOKUP(B361,'Results_ClaudeOpus4.5Repair'!B:E,4,0),"")</f>
        <v>1</v>
      </c>
      <c r="V361">
        <f>IFERROR(VLOOKUP(B361,'Results_GPT5.2LowRepair'!B:E,4,0),"")</f>
        <v>0</v>
      </c>
      <c r="W361">
        <f>IFERROR(VLOOKUP(LEFT(C361,LEN(C361)-4)&amp;"_"&amp;D361&amp;"_llm.dfy",'Results_ClaudeOpus4.5Repair'!O:P,2,0),"")</f>
        <v>27</v>
      </c>
      <c r="X361">
        <f>IFERROR(VLOOKUP(LEFT(C361,LEN(C361)-4)&amp;"_"&amp;D361&amp;"_llm.dfy",'Results_GPT5.2LowRepair'!O:P,2,0),"")</f>
        <v>26</v>
      </c>
    </row>
    <row r="362" spans="2:24" x14ac:dyDescent="0.45">
      <c r="B362" t="str">
        <f t="shared" si="48"/>
        <v>task_id_69.dfy-2</v>
      </c>
      <c r="C362" t="s">
        <v>72</v>
      </c>
      <c r="D362">
        <v>2</v>
      </c>
      <c r="E362">
        <f>MAX(IFERROR(VLOOKUP(B362,'Results_ClaudeOpus4.5Repair'!B:E,4,0),0),IFERROR(VLOOKUP(B362,'Results_GPT5.2LowRepair'!B:E,4,0),0))</f>
        <v>1</v>
      </c>
      <c r="F362">
        <f>MAX(IFERROR(VLOOKUP(B362,'Results_ClaudeOpus4.5Repair'!B:H,5,0),0),IFERROR(VLOOKUP(B362,'Results_GPT5.2LowRepair'!B:H,5,0),0))</f>
        <v>21.363499999999998</v>
      </c>
      <c r="G362">
        <f>MAX(IFERROR(VLOOKUP(B362,'Results_ClaudeOpus4.5Repair'!B:H,6,0),0),IFERROR(VLOOKUP(B362,'Results_GPT5.2LowRepair'!B:H,6,0),0))</f>
        <v>0.81920000000000004</v>
      </c>
      <c r="H362">
        <f>MAX(IFERROR(VLOOKUP(B362,'Results_ClaudeOpus4.5Repair'!B:H,7,0),0),IFERROR(VLOOKUP(B362,'Results_GPT5.2LowRepair'!B:H,7,0),0))</f>
        <v>21.362100000000002</v>
      </c>
      <c r="I362">
        <f>MAX(IFERROR(VLOOKUP(B362,'Results_ClaudeOpus4.5Repair'!B:I,8,0),0),IFERROR(VLOOKUP(B362,'Results_GPT5.2LowRepair'!B:I,8,0),0))</f>
        <v>1</v>
      </c>
      <c r="J362">
        <v>0</v>
      </c>
      <c r="K362">
        <v>0</v>
      </c>
      <c r="L362">
        <f t="shared" si="45"/>
        <v>2</v>
      </c>
      <c r="M362">
        <f t="shared" si="46"/>
        <v>1</v>
      </c>
      <c r="N362">
        <f t="shared" si="41"/>
        <v>1</v>
      </c>
      <c r="O362">
        <f t="shared" si="42"/>
        <v>1</v>
      </c>
      <c r="P362">
        <f t="shared" si="47"/>
        <v>37</v>
      </c>
      <c r="Q362">
        <f>VLOOKUP(C362,Locs!A:C,3,0)</f>
        <v>27</v>
      </c>
      <c r="R362">
        <f>VLOOKUP(C362,Locs!A:F,6,0)</f>
        <v>0</v>
      </c>
      <c r="S362">
        <f t="shared" si="43"/>
        <v>0</v>
      </c>
      <c r="T362" t="str">
        <f t="shared" si="44"/>
        <v/>
      </c>
      <c r="U362" t="str">
        <f>IFERROR(VLOOKUP(B362,'Results_ClaudeOpus4.5Repair'!B:E,4,0),"")</f>
        <v/>
      </c>
      <c r="V362">
        <f>IFERROR(VLOOKUP(B362,'Results_GPT5.2LowRepair'!B:E,4,0),"")</f>
        <v>1</v>
      </c>
      <c r="W362" t="str">
        <f>IFERROR(VLOOKUP(LEFT(C362,LEN(C362)-4)&amp;"_"&amp;D362&amp;"_llm.dfy",'Results_ClaudeOpus4.5Repair'!O:P,2,0),"")</f>
        <v/>
      </c>
      <c r="X362">
        <f>IFERROR(VLOOKUP(LEFT(C362,LEN(C362)-4)&amp;"_"&amp;D362&amp;"_llm.dfy",'Results_GPT5.2LowRepair'!O:P,2,0),"")</f>
        <v>37</v>
      </c>
    </row>
    <row r="363" spans="2:24" x14ac:dyDescent="0.45">
      <c r="B363" t="str">
        <f t="shared" si="48"/>
        <v>task_id_70.dfy-1</v>
      </c>
      <c r="C363" t="s">
        <v>73</v>
      </c>
      <c r="D363">
        <v>1</v>
      </c>
      <c r="E363">
        <f>MAX(IFERROR(VLOOKUP(B363,'Results_ClaudeOpus4.5Repair'!B:E,4,0),0),IFERROR(VLOOKUP(B363,'Results_GPT5.2LowRepair'!B:E,4,0),0))</f>
        <v>0</v>
      </c>
      <c r="F363">
        <f>MAX(IFERROR(VLOOKUP(B363,'Results_ClaudeOpus4.5Repair'!B:H,5,0),0),IFERROR(VLOOKUP(B363,'Results_GPT5.2LowRepair'!B:H,5,0),0))</f>
        <v>9.0043000000000006</v>
      </c>
      <c r="G363">
        <f>MAX(IFERROR(VLOOKUP(B363,'Results_ClaudeOpus4.5Repair'!B:H,6,0),0),IFERROR(VLOOKUP(B363,'Results_GPT5.2LowRepair'!B:H,6,0),0))</f>
        <v>0.86780000000000002</v>
      </c>
      <c r="H363">
        <f>MAX(IFERROR(VLOOKUP(B363,'Results_ClaudeOpus4.5Repair'!B:H,7,0),0),IFERROR(VLOOKUP(B363,'Results_GPT5.2LowRepair'!B:H,7,0),0))</f>
        <v>8.9789999999999992</v>
      </c>
      <c r="I363">
        <f>MAX(IFERROR(VLOOKUP(B363,'Results_ClaudeOpus4.5Repair'!B:I,8,0),0),IFERROR(VLOOKUP(B363,'Results_GPT5.2LowRepair'!B:I,8,0),0))</f>
        <v>1</v>
      </c>
      <c r="J363">
        <v>0</v>
      </c>
      <c r="K363">
        <v>0</v>
      </c>
      <c r="L363">
        <f t="shared" si="45"/>
        <v>1</v>
      </c>
      <c r="M363">
        <f t="shared" si="46"/>
        <v>2</v>
      </c>
      <c r="N363">
        <f t="shared" si="41"/>
        <v>0.66666666666666663</v>
      </c>
      <c r="O363">
        <f t="shared" si="42"/>
        <v>1</v>
      </c>
      <c r="P363">
        <f t="shared" si="47"/>
        <v>29</v>
      </c>
      <c r="Q363">
        <f>VLOOKUP(C363,Locs!A:C,3,0)</f>
        <v>28</v>
      </c>
      <c r="R363">
        <f>VLOOKUP(C363,Locs!A:F,6,0)</f>
        <v>1</v>
      </c>
      <c r="S363">
        <f t="shared" si="43"/>
        <v>0</v>
      </c>
      <c r="T363" t="str">
        <f t="shared" si="44"/>
        <v/>
      </c>
      <c r="U363">
        <f>IFERROR(VLOOKUP(B363,'Results_ClaudeOpus4.5Repair'!B:E,4,0),"")</f>
        <v>0</v>
      </c>
      <c r="V363">
        <f>IFERROR(VLOOKUP(B363,'Results_GPT5.2LowRepair'!B:E,4,0),"")</f>
        <v>0</v>
      </c>
      <c r="W363">
        <f>IFERROR(VLOOKUP(LEFT(C363,LEN(C363)-4)&amp;"_"&amp;D363&amp;"_llm.dfy",'Results_ClaudeOpus4.5Repair'!O:P,2,0),"")</f>
        <v>27</v>
      </c>
      <c r="X363">
        <f>IFERROR(VLOOKUP(LEFT(C363,LEN(C363)-4)&amp;"_"&amp;D363&amp;"_llm.dfy",'Results_GPT5.2LowRepair'!O:P,2,0),"")</f>
        <v>29</v>
      </c>
    </row>
    <row r="364" spans="2:24" x14ac:dyDescent="0.45">
      <c r="B364" t="str">
        <f t="shared" si="48"/>
        <v>task_id_70.dfy-2</v>
      </c>
      <c r="C364" t="s">
        <v>73</v>
      </c>
      <c r="D364">
        <v>2</v>
      </c>
      <c r="E364">
        <f>MAX(IFERROR(VLOOKUP(B364,'Results_ClaudeOpus4.5Repair'!B:E,4,0),0),IFERROR(VLOOKUP(B364,'Results_GPT5.2LowRepair'!B:E,4,0),0))</f>
        <v>1</v>
      </c>
      <c r="F364">
        <f>MAX(IFERROR(VLOOKUP(B364,'Results_ClaudeOpus4.5Repair'!B:H,5,0),0),IFERROR(VLOOKUP(B364,'Results_GPT5.2LowRepair'!B:H,5,0),0))</f>
        <v>24.506</v>
      </c>
      <c r="G364">
        <f>MAX(IFERROR(VLOOKUP(B364,'Results_ClaudeOpus4.5Repair'!B:H,6,0),0),IFERROR(VLOOKUP(B364,'Results_GPT5.2LowRepair'!B:H,6,0),0))</f>
        <v>0.82389999999999997</v>
      </c>
      <c r="H364">
        <f>MAX(IFERROR(VLOOKUP(B364,'Results_ClaudeOpus4.5Repair'!B:H,7,0),0),IFERROR(VLOOKUP(B364,'Results_GPT5.2LowRepair'!B:H,7,0),0))</f>
        <v>24.499700000000001</v>
      </c>
      <c r="I364">
        <f>MAX(IFERROR(VLOOKUP(B364,'Results_ClaudeOpus4.5Repair'!B:I,8,0),0),IFERROR(VLOOKUP(B364,'Results_GPT5.2LowRepair'!B:I,8,0),0))</f>
        <v>1</v>
      </c>
      <c r="J364">
        <v>0</v>
      </c>
      <c r="K364">
        <v>0</v>
      </c>
      <c r="L364">
        <f t="shared" si="45"/>
        <v>1</v>
      </c>
      <c r="M364">
        <f t="shared" si="46"/>
        <v>2</v>
      </c>
      <c r="N364">
        <f t="shared" si="41"/>
        <v>0.66666666666666663</v>
      </c>
      <c r="O364">
        <f t="shared" si="42"/>
        <v>1</v>
      </c>
      <c r="P364">
        <f t="shared" si="47"/>
        <v>30</v>
      </c>
      <c r="Q364">
        <f>VLOOKUP(C364,Locs!A:C,3,0)</f>
        <v>28</v>
      </c>
      <c r="R364">
        <f>VLOOKUP(C364,Locs!A:F,6,0)</f>
        <v>1</v>
      </c>
      <c r="S364">
        <f t="shared" si="43"/>
        <v>1</v>
      </c>
      <c r="T364" t="str">
        <f t="shared" si="44"/>
        <v>Claude</v>
      </c>
      <c r="U364">
        <f>IFERROR(VLOOKUP(B364,'Results_ClaudeOpus4.5Repair'!B:E,4,0),"")</f>
        <v>1</v>
      </c>
      <c r="V364">
        <f>IFERROR(VLOOKUP(B364,'Results_GPT5.2LowRepair'!B:E,4,0),"")</f>
        <v>1</v>
      </c>
      <c r="W364">
        <f>IFERROR(VLOOKUP(LEFT(C364,LEN(C364)-4)&amp;"_"&amp;D364&amp;"_llm.dfy",'Results_ClaudeOpus4.5Repair'!O:P,2,0),"")</f>
        <v>30</v>
      </c>
      <c r="X364">
        <f>IFERROR(VLOOKUP(LEFT(C364,LEN(C364)-4)&amp;"_"&amp;D364&amp;"_llm.dfy",'Results_GPT5.2LowRepair'!O:P,2,0),"")</f>
        <v>35</v>
      </c>
    </row>
    <row r="365" spans="2:24" x14ac:dyDescent="0.45">
      <c r="B365" t="str">
        <f t="shared" si="48"/>
        <v>task_id_728.dfy-1</v>
      </c>
      <c r="C365" t="s">
        <v>74</v>
      </c>
      <c r="D365">
        <v>1</v>
      </c>
      <c r="E365">
        <f>MAX(IFERROR(VLOOKUP(B365,'Results_ClaudeOpus4.5Repair'!B:E,4,0),0),IFERROR(VLOOKUP(B365,'Results_GPT5.2LowRepair'!B:E,4,0),0))</f>
        <v>1</v>
      </c>
      <c r="F365">
        <f>MAX(IFERROR(VLOOKUP(B365,'Results_ClaudeOpus4.5Repair'!B:H,5,0),0),IFERROR(VLOOKUP(B365,'Results_GPT5.2LowRepair'!B:H,5,0),0))</f>
        <v>6.0585000000000004</v>
      </c>
      <c r="G365">
        <f>MAX(IFERROR(VLOOKUP(B365,'Results_ClaudeOpus4.5Repair'!B:H,6,0),0),IFERROR(VLOOKUP(B365,'Results_GPT5.2LowRepair'!B:H,6,0),0))</f>
        <v>0.83530000000000004</v>
      </c>
      <c r="H365">
        <f>MAX(IFERROR(VLOOKUP(B365,'Results_ClaudeOpus4.5Repair'!B:H,7,0),0),IFERROR(VLOOKUP(B365,'Results_GPT5.2LowRepair'!B:H,7,0),0))</f>
        <v>6.0561999999999996</v>
      </c>
      <c r="I365">
        <f>MAX(IFERROR(VLOOKUP(B365,'Results_ClaudeOpus4.5Repair'!B:I,8,0),0),IFERROR(VLOOKUP(B365,'Results_GPT5.2LowRepair'!B:I,8,0),0))</f>
        <v>1</v>
      </c>
      <c r="J365">
        <v>0</v>
      </c>
      <c r="K365">
        <v>0</v>
      </c>
      <c r="L365">
        <f t="shared" si="45"/>
        <v>1</v>
      </c>
      <c r="M365">
        <f t="shared" si="46"/>
        <v>1</v>
      </c>
      <c r="N365">
        <f t="shared" si="41"/>
        <v>0.66666666666666663</v>
      </c>
      <c r="O365">
        <f t="shared" si="42"/>
        <v>1</v>
      </c>
      <c r="P365">
        <f t="shared" si="47"/>
        <v>23</v>
      </c>
      <c r="Q365">
        <f>VLOOKUP(C365,Locs!A:C,3,0)</f>
        <v>23</v>
      </c>
      <c r="R365">
        <f>VLOOKUP(C365,Locs!A:F,6,0)</f>
        <v>0</v>
      </c>
      <c r="S365">
        <f t="shared" si="43"/>
        <v>1</v>
      </c>
      <c r="T365" t="str">
        <f t="shared" si="44"/>
        <v>Claude</v>
      </c>
      <c r="U365">
        <f>IFERROR(VLOOKUP(B365,'Results_ClaudeOpus4.5Repair'!B:E,4,0),"")</f>
        <v>1</v>
      </c>
      <c r="V365">
        <f>IFERROR(VLOOKUP(B365,'Results_GPT5.2LowRepair'!B:E,4,0),"")</f>
        <v>1</v>
      </c>
      <c r="W365">
        <f>IFERROR(VLOOKUP(LEFT(C365,LEN(C365)-4)&amp;"_"&amp;D365&amp;"_llm.dfy",'Results_ClaudeOpus4.5Repair'!O:P,2,0),"")</f>
        <v>23</v>
      </c>
      <c r="X365">
        <f>IFERROR(VLOOKUP(LEFT(C365,LEN(C365)-4)&amp;"_"&amp;D365&amp;"_llm.dfy",'Results_GPT5.2LowRepair'!O:P,2,0),"")</f>
        <v>23</v>
      </c>
    </row>
    <row r="366" spans="2:24" x14ac:dyDescent="0.45">
      <c r="B366" t="str">
        <f t="shared" si="48"/>
        <v>task_id_732.dfy-1</v>
      </c>
      <c r="C366" t="s">
        <v>75</v>
      </c>
      <c r="D366">
        <v>1</v>
      </c>
      <c r="E366">
        <f>MAX(IFERROR(VLOOKUP(B366,'Results_ClaudeOpus4.5Repair'!B:E,4,0),0),IFERROR(VLOOKUP(B366,'Results_GPT5.2LowRepair'!B:E,4,0),0))</f>
        <v>1</v>
      </c>
      <c r="F366">
        <f>MAX(IFERROR(VLOOKUP(B366,'Results_ClaudeOpus4.5Repair'!B:H,5,0),0),IFERROR(VLOOKUP(B366,'Results_GPT5.2LowRepair'!B:H,5,0),0))</f>
        <v>10.379200000000001</v>
      </c>
      <c r="G366">
        <f>MAX(IFERROR(VLOOKUP(B366,'Results_ClaudeOpus4.5Repair'!B:H,6,0),0),IFERROR(VLOOKUP(B366,'Results_GPT5.2LowRepair'!B:H,6,0),0))</f>
        <v>0.84119999999999995</v>
      </c>
      <c r="H366">
        <f>MAX(IFERROR(VLOOKUP(B366,'Results_ClaudeOpus4.5Repair'!B:H,7,0),0),IFERROR(VLOOKUP(B366,'Results_GPT5.2LowRepair'!B:H,7,0),0))</f>
        <v>10.358000000000001</v>
      </c>
      <c r="I366">
        <f>MAX(IFERROR(VLOOKUP(B366,'Results_ClaudeOpus4.5Repair'!B:I,8,0),0),IFERROR(VLOOKUP(B366,'Results_GPT5.2LowRepair'!B:I,8,0),0))</f>
        <v>1</v>
      </c>
      <c r="J366">
        <v>0</v>
      </c>
      <c r="K366">
        <v>0</v>
      </c>
      <c r="L366">
        <f t="shared" si="45"/>
        <v>1</v>
      </c>
      <c r="M366">
        <f t="shared" si="46"/>
        <v>1</v>
      </c>
      <c r="N366">
        <f t="shared" si="41"/>
        <v>0.66666666666666663</v>
      </c>
      <c r="O366">
        <f t="shared" si="42"/>
        <v>1</v>
      </c>
      <c r="P366">
        <f t="shared" si="47"/>
        <v>23</v>
      </c>
      <c r="Q366">
        <f>VLOOKUP(C366,Locs!A:C,3,0)</f>
        <v>24</v>
      </c>
      <c r="R366">
        <f>VLOOKUP(C366,Locs!A:F,6,0)</f>
        <v>0</v>
      </c>
      <c r="S366">
        <f t="shared" si="43"/>
        <v>1</v>
      </c>
      <c r="T366" t="str">
        <f t="shared" si="44"/>
        <v>Claude</v>
      </c>
      <c r="U366">
        <f>IFERROR(VLOOKUP(B366,'Results_ClaudeOpus4.5Repair'!B:E,4,0),"")</f>
        <v>1</v>
      </c>
      <c r="V366">
        <f>IFERROR(VLOOKUP(B366,'Results_GPT5.2LowRepair'!B:E,4,0),"")</f>
        <v>1</v>
      </c>
      <c r="W366">
        <f>IFERROR(VLOOKUP(LEFT(C366,LEN(C366)-4)&amp;"_"&amp;D366&amp;"_llm.dfy",'Results_ClaudeOpus4.5Repair'!O:P,2,0),"")</f>
        <v>23</v>
      </c>
      <c r="X366">
        <f>IFERROR(VLOOKUP(LEFT(C366,LEN(C366)-4)&amp;"_"&amp;D366&amp;"_llm.dfy",'Results_GPT5.2LowRepair'!O:P,2,0),"")</f>
        <v>24</v>
      </c>
    </row>
    <row r="367" spans="2:24" x14ac:dyDescent="0.45">
      <c r="B367" t="str">
        <f t="shared" si="48"/>
        <v>task_id_733.dfy-1</v>
      </c>
      <c r="C367" t="s">
        <v>76</v>
      </c>
      <c r="D367">
        <v>1</v>
      </c>
      <c r="E367">
        <f>MAX(IFERROR(VLOOKUP(B367,'Results_ClaudeOpus4.5Repair'!B:E,4,0),0),IFERROR(VLOOKUP(B367,'Results_GPT5.2LowRepair'!B:E,4,0),0))</f>
        <v>0</v>
      </c>
      <c r="F367">
        <f>MAX(IFERROR(VLOOKUP(B367,'Results_ClaudeOpus4.5Repair'!B:H,5,0),0),IFERROR(VLOOKUP(B367,'Results_GPT5.2LowRepair'!B:H,5,0),0))</f>
        <v>19.651299999999999</v>
      </c>
      <c r="G367">
        <f>MAX(IFERROR(VLOOKUP(B367,'Results_ClaudeOpus4.5Repair'!B:H,6,0),0),IFERROR(VLOOKUP(B367,'Results_GPT5.2LowRepair'!B:H,6,0),0))</f>
        <v>1.7098</v>
      </c>
      <c r="H367">
        <f>MAX(IFERROR(VLOOKUP(B367,'Results_ClaudeOpus4.5Repair'!B:H,7,0),0),IFERROR(VLOOKUP(B367,'Results_GPT5.2LowRepair'!B:H,7,0),0))</f>
        <v>19.630800000000001</v>
      </c>
      <c r="I367">
        <f>MAX(IFERROR(VLOOKUP(B367,'Results_ClaudeOpus4.5Repair'!B:I,8,0),0),IFERROR(VLOOKUP(B367,'Results_GPT5.2LowRepair'!B:I,8,0),0))</f>
        <v>1</v>
      </c>
      <c r="J367">
        <v>0</v>
      </c>
      <c r="K367">
        <v>0</v>
      </c>
      <c r="L367">
        <f t="shared" si="45"/>
        <v>2</v>
      </c>
      <c r="M367">
        <f t="shared" si="46"/>
        <v>2</v>
      </c>
      <c r="N367">
        <f t="shared" si="41"/>
        <v>1</v>
      </c>
      <c r="O367">
        <f t="shared" si="42"/>
        <v>1</v>
      </c>
      <c r="P367">
        <f t="shared" si="47"/>
        <v>39</v>
      </c>
      <c r="Q367">
        <f>VLOOKUP(C367,Locs!A:C,3,0)</f>
        <v>28</v>
      </c>
      <c r="R367">
        <f>VLOOKUP(C367,Locs!A:F,6,0)</f>
        <v>1</v>
      </c>
      <c r="S367">
        <f t="shared" si="43"/>
        <v>0</v>
      </c>
      <c r="T367" t="str">
        <f t="shared" si="44"/>
        <v/>
      </c>
      <c r="U367">
        <f>IFERROR(VLOOKUP(B367,'Results_ClaudeOpus4.5Repair'!B:E,4,0),"")</f>
        <v>0</v>
      </c>
      <c r="V367">
        <f>IFERROR(VLOOKUP(B367,'Results_GPT5.2LowRepair'!B:E,4,0),"")</f>
        <v>0</v>
      </c>
      <c r="W367">
        <f>IFERROR(VLOOKUP(LEFT(C367,LEN(C367)-4)&amp;"_"&amp;D367&amp;"_llm.dfy",'Results_ClaudeOpus4.5Repair'!O:P,2,0),"")</f>
        <v>28</v>
      </c>
      <c r="X367">
        <f>IFERROR(VLOOKUP(LEFT(C367,LEN(C367)-4)&amp;"_"&amp;D367&amp;"_llm.dfy",'Results_GPT5.2LowRepair'!O:P,2,0),"")</f>
        <v>39</v>
      </c>
    </row>
    <row r="368" spans="2:24" x14ac:dyDescent="0.45">
      <c r="B368" t="str">
        <f t="shared" si="48"/>
        <v>task_id_733.dfy-2</v>
      </c>
      <c r="C368" t="s">
        <v>76</v>
      </c>
      <c r="D368">
        <v>2</v>
      </c>
      <c r="E368">
        <f>MAX(IFERROR(VLOOKUP(B368,'Results_ClaudeOpus4.5Repair'!B:E,4,0),0),IFERROR(VLOOKUP(B368,'Results_GPT5.2LowRepair'!B:E,4,0),0))</f>
        <v>1</v>
      </c>
      <c r="F368">
        <f>MAX(IFERROR(VLOOKUP(B368,'Results_ClaudeOpus4.5Repair'!B:H,5,0),0),IFERROR(VLOOKUP(B368,'Results_GPT5.2LowRepair'!B:H,5,0),0))</f>
        <v>35.127400000000002</v>
      </c>
      <c r="G368">
        <f>MAX(IFERROR(VLOOKUP(B368,'Results_ClaudeOpus4.5Repair'!B:H,6,0),0),IFERROR(VLOOKUP(B368,'Results_GPT5.2LowRepair'!B:H,6,0),0))</f>
        <v>1.6786000000000001</v>
      </c>
      <c r="H368">
        <f>MAX(IFERROR(VLOOKUP(B368,'Results_ClaudeOpus4.5Repair'!B:H,7,0),0),IFERROR(VLOOKUP(B368,'Results_GPT5.2LowRepair'!B:H,7,0),0))</f>
        <v>35.1252</v>
      </c>
      <c r="I368">
        <f>MAX(IFERROR(VLOOKUP(B368,'Results_ClaudeOpus4.5Repair'!B:I,8,0),0),IFERROR(VLOOKUP(B368,'Results_GPT5.2LowRepair'!B:I,8,0),0))</f>
        <v>1</v>
      </c>
      <c r="J368">
        <v>0</v>
      </c>
      <c r="K368">
        <v>0</v>
      </c>
      <c r="L368">
        <f t="shared" si="45"/>
        <v>2</v>
      </c>
      <c r="M368">
        <f t="shared" si="46"/>
        <v>2</v>
      </c>
      <c r="N368">
        <f t="shared" si="41"/>
        <v>1</v>
      </c>
      <c r="O368">
        <f t="shared" si="42"/>
        <v>1</v>
      </c>
      <c r="P368">
        <f t="shared" si="47"/>
        <v>49</v>
      </c>
      <c r="Q368">
        <f>VLOOKUP(C368,Locs!A:C,3,0)</f>
        <v>28</v>
      </c>
      <c r="R368">
        <f>VLOOKUP(C368,Locs!A:F,6,0)</f>
        <v>1</v>
      </c>
      <c r="S368">
        <f t="shared" si="43"/>
        <v>1</v>
      </c>
      <c r="T368" t="str">
        <f t="shared" si="44"/>
        <v>GPT</v>
      </c>
      <c r="U368">
        <f>IFERROR(VLOOKUP(B368,'Results_ClaudeOpus4.5Repair'!B:E,4,0),"")</f>
        <v>0</v>
      </c>
      <c r="V368">
        <f>IFERROR(VLOOKUP(B368,'Results_GPT5.2LowRepair'!B:E,4,0),"")</f>
        <v>1</v>
      </c>
      <c r="W368">
        <f>IFERROR(VLOOKUP(LEFT(C368,LEN(C368)-4)&amp;"_"&amp;D368&amp;"_llm.dfy",'Results_ClaudeOpus4.5Repair'!O:P,2,0),"")</f>
        <v>38</v>
      </c>
      <c r="X368">
        <f>IFERROR(VLOOKUP(LEFT(C368,LEN(C368)-4)&amp;"_"&amp;D368&amp;"_llm.dfy",'Results_GPT5.2LowRepair'!O:P,2,0),"")</f>
        <v>49</v>
      </c>
    </row>
    <row r="369" spans="2:24" x14ac:dyDescent="0.45">
      <c r="B369" t="str">
        <f t="shared" si="48"/>
        <v>task_id_733.dfy-3</v>
      </c>
      <c r="C369" t="s">
        <v>76</v>
      </c>
      <c r="D369">
        <v>3</v>
      </c>
      <c r="E369">
        <f>MAX(IFERROR(VLOOKUP(B369,'Results_ClaudeOpus4.5Repair'!B:E,4,0),0),IFERROR(VLOOKUP(B369,'Results_GPT5.2LowRepair'!B:E,4,0),0))</f>
        <v>0</v>
      </c>
      <c r="F369">
        <f>MAX(IFERROR(VLOOKUP(B369,'Results_ClaudeOpus4.5Repair'!B:H,5,0),0),IFERROR(VLOOKUP(B369,'Results_GPT5.2LowRepair'!B:H,5,0),0))</f>
        <v>17.810199999999998</v>
      </c>
      <c r="G369">
        <f>MAX(IFERROR(VLOOKUP(B369,'Results_ClaudeOpus4.5Repair'!B:H,6,0),0),IFERROR(VLOOKUP(B369,'Results_GPT5.2LowRepair'!B:H,6,0),0))</f>
        <v>1.8363</v>
      </c>
      <c r="H369">
        <f>MAX(IFERROR(VLOOKUP(B369,'Results_ClaudeOpus4.5Repair'!B:H,7,0),0),IFERROR(VLOOKUP(B369,'Results_GPT5.2LowRepair'!B:H,7,0),0))</f>
        <v>17.8081</v>
      </c>
      <c r="I369">
        <f>MAX(IFERROR(VLOOKUP(B369,'Results_ClaudeOpus4.5Repair'!B:I,8,0),0),IFERROR(VLOOKUP(B369,'Results_GPT5.2LowRepair'!B:I,8,0),0))</f>
        <v>1</v>
      </c>
      <c r="J369">
        <v>0</v>
      </c>
      <c r="K369">
        <v>0</v>
      </c>
      <c r="L369">
        <f t="shared" si="45"/>
        <v>2</v>
      </c>
      <c r="M369">
        <f t="shared" si="46"/>
        <v>2</v>
      </c>
      <c r="N369">
        <f t="shared" si="41"/>
        <v>1</v>
      </c>
      <c r="O369">
        <f t="shared" si="42"/>
        <v>1</v>
      </c>
      <c r="P369" t="str">
        <f t="shared" si="47"/>
        <v/>
      </c>
      <c r="Q369">
        <f>VLOOKUP(C369,Locs!A:C,3,0)</f>
        <v>28</v>
      </c>
      <c r="R369">
        <f>VLOOKUP(C369,Locs!A:F,6,0)</f>
        <v>1</v>
      </c>
      <c r="S369">
        <f t="shared" si="43"/>
        <v>0</v>
      </c>
      <c r="T369" t="str">
        <f t="shared" si="44"/>
        <v/>
      </c>
      <c r="U369">
        <f>IFERROR(VLOOKUP(B369,'Results_ClaudeOpus4.5Repair'!B:E,4,0),"")</f>
        <v>0</v>
      </c>
      <c r="V369" t="str">
        <f>IFERROR(VLOOKUP(B369,'Results_GPT5.2LowRepair'!B:E,4,0),"")</f>
        <v/>
      </c>
      <c r="W369">
        <f>IFERROR(VLOOKUP(LEFT(C369,LEN(C369)-4)&amp;"_"&amp;D369&amp;"_llm.dfy",'Results_ClaudeOpus4.5Repair'!O:P,2,0),"")</f>
        <v>52</v>
      </c>
      <c r="X369" t="str">
        <f>IFERROR(VLOOKUP(LEFT(C369,LEN(C369)-4)&amp;"_"&amp;D369&amp;"_llm.dfy",'Results_GPT5.2LowRepair'!O:P,2,0),"")</f>
        <v/>
      </c>
    </row>
    <row r="370" spans="2:24" x14ac:dyDescent="0.45">
      <c r="B370" t="str">
        <f t="shared" si="48"/>
        <v>task_id_733.dfy-4</v>
      </c>
      <c r="C370" t="s">
        <v>76</v>
      </c>
      <c r="D370">
        <v>4</v>
      </c>
      <c r="E370">
        <f>MAX(IFERROR(VLOOKUP(B370,'Results_ClaudeOpus4.5Repair'!B:E,4,0),0),IFERROR(VLOOKUP(B370,'Results_GPT5.2LowRepair'!B:E,4,0),0))</f>
        <v>0</v>
      </c>
      <c r="F370">
        <f>MAX(IFERROR(VLOOKUP(B370,'Results_ClaudeOpus4.5Repair'!B:H,5,0),0),IFERROR(VLOOKUP(B370,'Results_GPT5.2LowRepair'!B:H,5,0),0))</f>
        <v>17.7515</v>
      </c>
      <c r="G370">
        <f>MAX(IFERROR(VLOOKUP(B370,'Results_ClaudeOpus4.5Repair'!B:H,6,0),0),IFERROR(VLOOKUP(B370,'Results_GPT5.2LowRepair'!B:H,6,0),0))</f>
        <v>1.8196000000000001</v>
      </c>
      <c r="H370">
        <f>MAX(IFERROR(VLOOKUP(B370,'Results_ClaudeOpus4.5Repair'!B:H,7,0),0),IFERROR(VLOOKUP(B370,'Results_GPT5.2LowRepair'!B:H,7,0),0))</f>
        <v>17.7499</v>
      </c>
      <c r="I370">
        <f>MAX(IFERROR(VLOOKUP(B370,'Results_ClaudeOpus4.5Repair'!B:I,8,0),0),IFERROR(VLOOKUP(B370,'Results_GPT5.2LowRepair'!B:I,8,0),0))</f>
        <v>1</v>
      </c>
      <c r="J370">
        <v>0</v>
      </c>
      <c r="K370">
        <v>0</v>
      </c>
      <c r="L370">
        <f t="shared" si="45"/>
        <v>2</v>
      </c>
      <c r="M370">
        <f t="shared" si="46"/>
        <v>2</v>
      </c>
      <c r="N370">
        <f t="shared" si="41"/>
        <v>1</v>
      </c>
      <c r="O370">
        <f t="shared" si="42"/>
        <v>1</v>
      </c>
      <c r="P370" t="str">
        <f t="shared" si="47"/>
        <v/>
      </c>
      <c r="Q370">
        <f>VLOOKUP(C370,Locs!A:C,3,0)</f>
        <v>28</v>
      </c>
      <c r="R370">
        <f>VLOOKUP(C370,Locs!A:F,6,0)</f>
        <v>1</v>
      </c>
      <c r="S370">
        <f t="shared" si="43"/>
        <v>0</v>
      </c>
      <c r="T370" t="str">
        <f t="shared" si="44"/>
        <v/>
      </c>
      <c r="U370">
        <f>IFERROR(VLOOKUP(B370,'Results_ClaudeOpus4.5Repair'!B:E,4,0),"")</f>
        <v>0</v>
      </c>
      <c r="V370" t="str">
        <f>IFERROR(VLOOKUP(B370,'Results_GPT5.2LowRepair'!B:E,4,0),"")</f>
        <v/>
      </c>
      <c r="W370">
        <f>IFERROR(VLOOKUP(LEFT(C370,LEN(C370)-4)&amp;"_"&amp;D370&amp;"_llm.dfy",'Results_ClaudeOpus4.5Repair'!O:P,2,0),"")</f>
        <v>60</v>
      </c>
      <c r="X370" t="str">
        <f>IFERROR(VLOOKUP(LEFT(C370,LEN(C370)-4)&amp;"_"&amp;D370&amp;"_llm.dfy",'Results_GPT5.2LowRepair'!O:P,2,0),"")</f>
        <v/>
      </c>
    </row>
    <row r="371" spans="2:24" x14ac:dyDescent="0.45">
      <c r="B371" t="str">
        <f t="shared" si="48"/>
        <v>task_id_733.dfy-5</v>
      </c>
      <c r="C371" t="s">
        <v>76</v>
      </c>
      <c r="D371">
        <v>5</v>
      </c>
      <c r="E371">
        <f>MAX(IFERROR(VLOOKUP(B371,'Results_ClaudeOpus4.5Repair'!B:E,4,0),0),IFERROR(VLOOKUP(B371,'Results_GPT5.2LowRepair'!B:E,4,0),0))</f>
        <v>1</v>
      </c>
      <c r="F371">
        <f>MAX(IFERROR(VLOOKUP(B371,'Results_ClaudeOpus4.5Repair'!B:H,5,0),0),IFERROR(VLOOKUP(B371,'Results_GPT5.2LowRepair'!B:H,5,0),0))</f>
        <v>21.837800000000001</v>
      </c>
      <c r="G371">
        <f>MAX(IFERROR(VLOOKUP(B371,'Results_ClaudeOpus4.5Repair'!B:H,6,0),0),IFERROR(VLOOKUP(B371,'Results_GPT5.2LowRepair'!B:H,6,0),0))</f>
        <v>1.7785</v>
      </c>
      <c r="H371">
        <f>MAX(IFERROR(VLOOKUP(B371,'Results_ClaudeOpus4.5Repair'!B:H,7,0),0),IFERROR(VLOOKUP(B371,'Results_GPT5.2LowRepair'!B:H,7,0),0))</f>
        <v>21.835899999999999</v>
      </c>
      <c r="I371">
        <f>MAX(IFERROR(VLOOKUP(B371,'Results_ClaudeOpus4.5Repair'!B:I,8,0),0),IFERROR(VLOOKUP(B371,'Results_GPT5.2LowRepair'!B:I,8,0),0))</f>
        <v>1</v>
      </c>
      <c r="J371">
        <v>0</v>
      </c>
      <c r="K371">
        <v>0</v>
      </c>
      <c r="L371">
        <f t="shared" si="45"/>
        <v>2</v>
      </c>
      <c r="M371">
        <f t="shared" si="46"/>
        <v>2</v>
      </c>
      <c r="N371">
        <f t="shared" si="41"/>
        <v>1</v>
      </c>
      <c r="O371">
        <f t="shared" si="42"/>
        <v>1</v>
      </c>
      <c r="P371" t="str">
        <f t="shared" si="47"/>
        <v/>
      </c>
      <c r="Q371">
        <f>VLOOKUP(C371,Locs!A:C,3,0)</f>
        <v>28</v>
      </c>
      <c r="R371">
        <f>VLOOKUP(C371,Locs!A:F,6,0)</f>
        <v>1</v>
      </c>
      <c r="S371">
        <f t="shared" si="43"/>
        <v>0</v>
      </c>
      <c r="T371" t="str">
        <f t="shared" si="44"/>
        <v/>
      </c>
      <c r="U371">
        <f>IFERROR(VLOOKUP(B371,'Results_ClaudeOpus4.5Repair'!B:E,4,0),"")</f>
        <v>1</v>
      </c>
      <c r="V371" t="str">
        <f>IFERROR(VLOOKUP(B371,'Results_GPT5.2LowRepair'!B:E,4,0),"")</f>
        <v/>
      </c>
      <c r="W371">
        <f>IFERROR(VLOOKUP(LEFT(C371,LEN(C371)-4)&amp;"_"&amp;D371&amp;"_llm.dfy",'Results_ClaudeOpus4.5Repair'!O:P,2,0),"")</f>
        <v>63</v>
      </c>
      <c r="X371" t="str">
        <f>IFERROR(VLOOKUP(LEFT(C371,LEN(C371)-4)&amp;"_"&amp;D371&amp;"_llm.dfy",'Results_GPT5.2LowRepair'!O:P,2,0),"")</f>
        <v/>
      </c>
    </row>
    <row r="372" spans="2:24" x14ac:dyDescent="0.45">
      <c r="B372" t="str">
        <f t="shared" si="48"/>
        <v>task_id_741.dfy-1</v>
      </c>
      <c r="C372" t="s">
        <v>77</v>
      </c>
      <c r="D372">
        <v>1</v>
      </c>
      <c r="E372">
        <f>MAX(IFERROR(VLOOKUP(B372,'Results_ClaudeOpus4.5Repair'!B:E,4,0),0),IFERROR(VLOOKUP(B372,'Results_GPT5.2LowRepair'!B:E,4,0),0))</f>
        <v>0</v>
      </c>
      <c r="F372">
        <f>MAX(IFERROR(VLOOKUP(B372,'Results_ClaudeOpus4.5Repair'!B:H,5,0),0),IFERROR(VLOOKUP(B372,'Results_GPT5.2LowRepair'!B:H,5,0),0))</f>
        <v>18.679400000000001</v>
      </c>
      <c r="G372">
        <f>MAX(IFERROR(VLOOKUP(B372,'Results_ClaudeOpus4.5Repair'!B:H,6,0),0),IFERROR(VLOOKUP(B372,'Results_GPT5.2LowRepair'!B:H,6,0),0))</f>
        <v>0.9254</v>
      </c>
      <c r="H372">
        <f>MAX(IFERROR(VLOOKUP(B372,'Results_ClaudeOpus4.5Repair'!B:H,7,0),0),IFERROR(VLOOKUP(B372,'Results_GPT5.2LowRepair'!B:H,7,0),0))</f>
        <v>18.659700000000001</v>
      </c>
      <c r="I372">
        <f>MAX(IFERROR(VLOOKUP(B372,'Results_ClaudeOpus4.5Repair'!B:I,8,0),0),IFERROR(VLOOKUP(B372,'Results_GPT5.2LowRepair'!B:I,8,0),0))</f>
        <v>1</v>
      </c>
      <c r="J372">
        <v>0</v>
      </c>
      <c r="K372">
        <v>0</v>
      </c>
      <c r="L372">
        <f t="shared" si="45"/>
        <v>2</v>
      </c>
      <c r="M372">
        <f t="shared" si="46"/>
        <v>2</v>
      </c>
      <c r="N372">
        <f t="shared" si="41"/>
        <v>1</v>
      </c>
      <c r="O372">
        <f t="shared" si="42"/>
        <v>1</v>
      </c>
      <c r="P372">
        <f t="shared" si="47"/>
        <v>33</v>
      </c>
      <c r="Q372">
        <f>VLOOKUP(C372,Locs!A:C,3,0)</f>
        <v>24</v>
      </c>
      <c r="R372">
        <f>VLOOKUP(C372,Locs!A:F,6,0)</f>
        <v>1</v>
      </c>
      <c r="S372">
        <f t="shared" si="43"/>
        <v>0</v>
      </c>
      <c r="T372" t="str">
        <f t="shared" si="44"/>
        <v/>
      </c>
      <c r="U372">
        <f>IFERROR(VLOOKUP(B372,'Results_ClaudeOpus4.5Repair'!B:E,4,0),"")</f>
        <v>0</v>
      </c>
      <c r="V372">
        <f>IFERROR(VLOOKUP(B372,'Results_GPT5.2LowRepair'!B:E,4,0),"")</f>
        <v>0</v>
      </c>
      <c r="W372">
        <f>IFERROR(VLOOKUP(LEFT(C372,LEN(C372)-4)&amp;"_"&amp;D372&amp;"_llm.dfy",'Results_ClaudeOpus4.5Repair'!O:P,2,0),"")</f>
        <v>23</v>
      </c>
      <c r="X372">
        <f>IFERROR(VLOOKUP(LEFT(C372,LEN(C372)-4)&amp;"_"&amp;D372&amp;"_llm.dfy",'Results_GPT5.2LowRepair'!O:P,2,0),"")</f>
        <v>33</v>
      </c>
    </row>
    <row r="373" spans="2:24" x14ac:dyDescent="0.45">
      <c r="B373" t="str">
        <f t="shared" si="48"/>
        <v>task_id_741.dfy-2</v>
      </c>
      <c r="C373" t="s">
        <v>77</v>
      </c>
      <c r="D373">
        <v>2</v>
      </c>
      <c r="E373">
        <f>MAX(IFERROR(VLOOKUP(B373,'Results_ClaudeOpus4.5Repair'!B:E,4,0),0),IFERROR(VLOOKUP(B373,'Results_GPT5.2LowRepair'!B:E,4,0),0))</f>
        <v>1</v>
      </c>
      <c r="F373">
        <f>MAX(IFERROR(VLOOKUP(B373,'Results_ClaudeOpus4.5Repair'!B:H,5,0),0),IFERROR(VLOOKUP(B373,'Results_GPT5.2LowRepair'!B:H,5,0),0))</f>
        <v>37.483400000000003</v>
      </c>
      <c r="G373">
        <f>MAX(IFERROR(VLOOKUP(B373,'Results_ClaudeOpus4.5Repair'!B:H,6,0),0),IFERROR(VLOOKUP(B373,'Results_GPT5.2LowRepair'!B:H,6,0),0))</f>
        <v>0.878</v>
      </c>
      <c r="H373">
        <f>MAX(IFERROR(VLOOKUP(B373,'Results_ClaudeOpus4.5Repair'!B:H,7,0),0),IFERROR(VLOOKUP(B373,'Results_GPT5.2LowRepair'!B:H,7,0),0))</f>
        <v>37.476199999999999</v>
      </c>
      <c r="I373">
        <f>MAX(IFERROR(VLOOKUP(B373,'Results_ClaudeOpus4.5Repair'!B:I,8,0),0),IFERROR(VLOOKUP(B373,'Results_GPT5.2LowRepair'!B:I,8,0),0))</f>
        <v>1</v>
      </c>
      <c r="J373">
        <v>0</v>
      </c>
      <c r="K373">
        <v>0</v>
      </c>
      <c r="L373">
        <f t="shared" si="45"/>
        <v>2</v>
      </c>
      <c r="M373">
        <f t="shared" si="46"/>
        <v>2</v>
      </c>
      <c r="N373">
        <f t="shared" si="41"/>
        <v>1</v>
      </c>
      <c r="O373">
        <f t="shared" si="42"/>
        <v>1</v>
      </c>
      <c r="P373">
        <f t="shared" si="47"/>
        <v>25</v>
      </c>
      <c r="Q373">
        <f>VLOOKUP(C373,Locs!A:C,3,0)</f>
        <v>24</v>
      </c>
      <c r="R373">
        <f>VLOOKUP(C373,Locs!A:F,6,0)</f>
        <v>1</v>
      </c>
      <c r="S373">
        <f t="shared" si="43"/>
        <v>1</v>
      </c>
      <c r="T373" t="str">
        <f t="shared" si="44"/>
        <v>Claude</v>
      </c>
      <c r="U373">
        <f>IFERROR(VLOOKUP(B373,'Results_ClaudeOpus4.5Repair'!B:E,4,0),"")</f>
        <v>1</v>
      </c>
      <c r="V373">
        <f>IFERROR(VLOOKUP(B373,'Results_GPT5.2LowRepair'!B:E,4,0),"")</f>
        <v>-1</v>
      </c>
      <c r="W373">
        <f>IFERROR(VLOOKUP(LEFT(C373,LEN(C373)-4)&amp;"_"&amp;D373&amp;"_llm.dfy",'Results_ClaudeOpus4.5Repair'!O:P,2,0),"")</f>
        <v>25</v>
      </c>
      <c r="X373">
        <f>IFERROR(VLOOKUP(LEFT(C373,LEN(C373)-4)&amp;"_"&amp;D373&amp;"_llm.dfy",'Results_GPT5.2LowRepair'!O:P,2,0),"")</f>
        <v>56</v>
      </c>
    </row>
    <row r="374" spans="2:24" x14ac:dyDescent="0.45">
      <c r="B374" t="str">
        <f t="shared" si="48"/>
        <v>task_id_741.dfy-3</v>
      </c>
      <c r="C374" t="s">
        <v>77</v>
      </c>
      <c r="D374">
        <v>3</v>
      </c>
      <c r="E374">
        <f>MAX(IFERROR(VLOOKUP(B374,'Results_ClaudeOpus4.5Repair'!B:E,4,0),0),IFERROR(VLOOKUP(B374,'Results_GPT5.2LowRepair'!B:E,4,0),0))</f>
        <v>0</v>
      </c>
      <c r="F374">
        <f>MAX(IFERROR(VLOOKUP(B374,'Results_ClaudeOpus4.5Repair'!B:H,5,0),0),IFERROR(VLOOKUP(B374,'Results_GPT5.2LowRepair'!B:H,5,0),0))</f>
        <v>18.3307</v>
      </c>
      <c r="G374">
        <f>MAX(IFERROR(VLOOKUP(B374,'Results_ClaudeOpus4.5Repair'!B:H,6,0),0),IFERROR(VLOOKUP(B374,'Results_GPT5.2LowRepair'!B:H,6,0),0))</f>
        <v>0.2888</v>
      </c>
      <c r="H374">
        <f>MAX(IFERROR(VLOOKUP(B374,'Results_ClaudeOpus4.5Repair'!B:H,7,0),0),IFERROR(VLOOKUP(B374,'Results_GPT5.2LowRepair'!B:H,7,0),0))</f>
        <v>18.328299999999999</v>
      </c>
      <c r="I374">
        <f>MAX(IFERROR(VLOOKUP(B374,'Results_ClaudeOpus4.5Repair'!B:I,8,0),0),IFERROR(VLOOKUP(B374,'Results_GPT5.2LowRepair'!B:I,8,0),0))</f>
        <v>0</v>
      </c>
      <c r="J374">
        <v>0</v>
      </c>
      <c r="K374">
        <v>0</v>
      </c>
      <c r="L374">
        <f t="shared" si="45"/>
        <v>2</v>
      </c>
      <c r="M374">
        <f t="shared" si="46"/>
        <v>2</v>
      </c>
      <c r="N374">
        <f t="shared" si="41"/>
        <v>1</v>
      </c>
      <c r="O374">
        <f t="shared" si="42"/>
        <v>1</v>
      </c>
      <c r="P374">
        <f t="shared" si="47"/>
        <v>61</v>
      </c>
      <c r="Q374">
        <f>VLOOKUP(C374,Locs!A:C,3,0)</f>
        <v>24</v>
      </c>
      <c r="R374">
        <f>VLOOKUP(C374,Locs!A:F,6,0)</f>
        <v>1</v>
      </c>
      <c r="S374">
        <f t="shared" si="43"/>
        <v>0</v>
      </c>
      <c r="T374" t="str">
        <f t="shared" si="44"/>
        <v/>
      </c>
      <c r="U374" t="str">
        <f>IFERROR(VLOOKUP(B374,'Results_ClaudeOpus4.5Repair'!B:E,4,0),"")</f>
        <v/>
      </c>
      <c r="V374">
        <f>IFERROR(VLOOKUP(B374,'Results_GPT5.2LowRepair'!B:E,4,0),"")</f>
        <v>-1</v>
      </c>
      <c r="W374" t="str">
        <f>IFERROR(VLOOKUP(LEFT(C374,LEN(C374)-4)&amp;"_"&amp;D374&amp;"_llm.dfy",'Results_ClaudeOpus4.5Repair'!O:P,2,0),"")</f>
        <v/>
      </c>
      <c r="X374">
        <f>IFERROR(VLOOKUP(LEFT(C374,LEN(C374)-4)&amp;"_"&amp;D374&amp;"_llm.dfy",'Results_GPT5.2LowRepair'!O:P,2,0),"")</f>
        <v>61</v>
      </c>
    </row>
    <row r="375" spans="2:24" x14ac:dyDescent="0.45">
      <c r="B375" t="str">
        <f t="shared" si="48"/>
        <v>task_id_741.dfy-4</v>
      </c>
      <c r="C375" t="s">
        <v>77</v>
      </c>
      <c r="D375">
        <v>4</v>
      </c>
      <c r="E375">
        <f>MAX(IFERROR(VLOOKUP(B375,'Results_ClaudeOpus4.5Repair'!B:E,4,0),0),IFERROR(VLOOKUP(B375,'Results_GPT5.2LowRepair'!B:E,4,0),0))</f>
        <v>1</v>
      </c>
      <c r="F375">
        <f>MAX(IFERROR(VLOOKUP(B375,'Results_ClaudeOpus4.5Repair'!B:H,5,0),0),IFERROR(VLOOKUP(B375,'Results_GPT5.2LowRepair'!B:H,5,0),0))</f>
        <v>19.622599999999998</v>
      </c>
      <c r="G375">
        <f>MAX(IFERROR(VLOOKUP(B375,'Results_ClaudeOpus4.5Repair'!B:H,6,0),0),IFERROR(VLOOKUP(B375,'Results_GPT5.2LowRepair'!B:H,6,0),0))</f>
        <v>1.6880999999999999</v>
      </c>
      <c r="H375">
        <f>MAX(IFERROR(VLOOKUP(B375,'Results_ClaudeOpus4.5Repair'!B:H,7,0),0),IFERROR(VLOOKUP(B375,'Results_GPT5.2LowRepair'!B:H,7,0),0))</f>
        <v>19.620699999999999</v>
      </c>
      <c r="I375">
        <f>MAX(IFERROR(VLOOKUP(B375,'Results_ClaudeOpus4.5Repair'!B:I,8,0),0),IFERROR(VLOOKUP(B375,'Results_GPT5.2LowRepair'!B:I,8,0),0))</f>
        <v>1</v>
      </c>
      <c r="J375">
        <v>0</v>
      </c>
      <c r="K375">
        <v>0</v>
      </c>
      <c r="L375">
        <f t="shared" si="45"/>
        <v>2</v>
      </c>
      <c r="M375">
        <f t="shared" si="46"/>
        <v>2</v>
      </c>
      <c r="N375">
        <f t="shared" si="41"/>
        <v>1</v>
      </c>
      <c r="O375">
        <f t="shared" si="42"/>
        <v>1</v>
      </c>
      <c r="P375">
        <f t="shared" si="47"/>
        <v>63</v>
      </c>
      <c r="Q375">
        <f>VLOOKUP(C375,Locs!A:C,3,0)</f>
        <v>24</v>
      </c>
      <c r="R375">
        <f>VLOOKUP(C375,Locs!A:F,6,0)</f>
        <v>1</v>
      </c>
      <c r="S375">
        <f t="shared" si="43"/>
        <v>0</v>
      </c>
      <c r="T375" t="str">
        <f t="shared" si="44"/>
        <v/>
      </c>
      <c r="U375" t="str">
        <f>IFERROR(VLOOKUP(B375,'Results_ClaudeOpus4.5Repair'!B:E,4,0),"")</f>
        <v/>
      </c>
      <c r="V375">
        <f>IFERROR(VLOOKUP(B375,'Results_GPT5.2LowRepair'!B:E,4,0),"")</f>
        <v>1</v>
      </c>
      <c r="W375" t="str">
        <f>IFERROR(VLOOKUP(LEFT(C375,LEN(C375)-4)&amp;"_"&amp;D375&amp;"_llm.dfy",'Results_ClaudeOpus4.5Repair'!O:P,2,0),"")</f>
        <v/>
      </c>
      <c r="X375">
        <f>IFERROR(VLOOKUP(LEFT(C375,LEN(C375)-4)&amp;"_"&amp;D375&amp;"_llm.dfy",'Results_GPT5.2LowRepair'!O:P,2,0),"")</f>
        <v>63</v>
      </c>
    </row>
    <row r="376" spans="2:24" x14ac:dyDescent="0.45">
      <c r="B376" t="str">
        <f t="shared" si="48"/>
        <v>task_id_743.dfy-1</v>
      </c>
      <c r="C376" t="s">
        <v>78</v>
      </c>
      <c r="D376">
        <v>1</v>
      </c>
      <c r="E376">
        <f>MAX(IFERROR(VLOOKUP(B376,'Results_ClaudeOpus4.5Repair'!B:E,4,0),0),IFERROR(VLOOKUP(B376,'Results_GPT5.2LowRepair'!B:E,4,0),0))</f>
        <v>1</v>
      </c>
      <c r="F376">
        <f>MAX(IFERROR(VLOOKUP(B376,'Results_ClaudeOpus4.5Repair'!B:H,5,0),0),IFERROR(VLOOKUP(B376,'Results_GPT5.2LowRepair'!B:H,5,0),0))</f>
        <v>19.360800000000001</v>
      </c>
      <c r="G376">
        <f>MAX(IFERROR(VLOOKUP(B376,'Results_ClaudeOpus4.5Repair'!B:H,6,0),0),IFERROR(VLOOKUP(B376,'Results_GPT5.2LowRepair'!B:H,6,0),0))</f>
        <v>2.7370999999999999</v>
      </c>
      <c r="H376">
        <f>MAX(IFERROR(VLOOKUP(B376,'Results_ClaudeOpus4.5Repair'!B:H,7,0),0),IFERROR(VLOOKUP(B376,'Results_GPT5.2LowRepair'!B:H,7,0),0))</f>
        <v>19.337399999999999</v>
      </c>
      <c r="I376">
        <f>MAX(IFERROR(VLOOKUP(B376,'Results_ClaudeOpus4.5Repair'!B:I,8,0),0),IFERROR(VLOOKUP(B376,'Results_GPT5.2LowRepair'!B:I,8,0),0))</f>
        <v>1</v>
      </c>
      <c r="J376">
        <v>0</v>
      </c>
      <c r="K376">
        <v>0</v>
      </c>
      <c r="L376">
        <f t="shared" si="45"/>
        <v>2</v>
      </c>
      <c r="M376">
        <f t="shared" si="46"/>
        <v>1</v>
      </c>
      <c r="N376">
        <f t="shared" si="41"/>
        <v>1</v>
      </c>
      <c r="O376">
        <f t="shared" si="42"/>
        <v>1</v>
      </c>
      <c r="P376">
        <f t="shared" si="47"/>
        <v>26</v>
      </c>
      <c r="Q376">
        <f>VLOOKUP(C376,Locs!A:C,3,0)</f>
        <v>22</v>
      </c>
      <c r="R376">
        <f>VLOOKUP(C376,Locs!A:F,6,0)</f>
        <v>0</v>
      </c>
      <c r="S376">
        <f t="shared" si="43"/>
        <v>1</v>
      </c>
      <c r="T376" t="str">
        <f t="shared" si="44"/>
        <v>GPT</v>
      </c>
      <c r="U376">
        <f>IFERROR(VLOOKUP(B376,'Results_ClaudeOpus4.5Repair'!B:E,4,0),"")</f>
        <v>0</v>
      </c>
      <c r="V376">
        <f>IFERROR(VLOOKUP(B376,'Results_GPT5.2LowRepair'!B:E,4,0),"")</f>
        <v>1</v>
      </c>
      <c r="W376">
        <f>IFERROR(VLOOKUP(LEFT(C376,LEN(C376)-4)&amp;"_"&amp;D376&amp;"_llm.dfy",'Results_ClaudeOpus4.5Repair'!O:P,2,0),"")</f>
        <v>23</v>
      </c>
      <c r="X376">
        <f>IFERROR(VLOOKUP(LEFT(C376,LEN(C376)-4)&amp;"_"&amp;D376&amp;"_llm.dfy",'Results_GPT5.2LowRepair'!O:P,2,0),"")</f>
        <v>26</v>
      </c>
    </row>
    <row r="377" spans="2:24" x14ac:dyDescent="0.45">
      <c r="B377" t="str">
        <f t="shared" si="48"/>
        <v>task_id_743.dfy-2</v>
      </c>
      <c r="C377" t="s">
        <v>78</v>
      </c>
      <c r="D377">
        <v>2</v>
      </c>
      <c r="E377">
        <f>MAX(IFERROR(VLOOKUP(B377,'Results_ClaudeOpus4.5Repair'!B:E,4,0),0),IFERROR(VLOOKUP(B377,'Results_GPT5.2LowRepair'!B:E,4,0),0))</f>
        <v>0</v>
      </c>
      <c r="F377">
        <f>MAX(IFERROR(VLOOKUP(B377,'Results_ClaudeOpus4.5Repair'!B:H,5,0),0),IFERROR(VLOOKUP(B377,'Results_GPT5.2LowRepair'!B:H,5,0),0))</f>
        <v>19.068100000000001</v>
      </c>
      <c r="G377">
        <f>MAX(IFERROR(VLOOKUP(B377,'Results_ClaudeOpus4.5Repair'!B:H,6,0),0),IFERROR(VLOOKUP(B377,'Results_GPT5.2LowRepair'!B:H,6,0),0))</f>
        <v>15.7326</v>
      </c>
      <c r="H377">
        <f>MAX(IFERROR(VLOOKUP(B377,'Results_ClaudeOpus4.5Repair'!B:H,7,0),0),IFERROR(VLOOKUP(B377,'Results_GPT5.2LowRepair'!B:H,7,0),0))</f>
        <v>19.066600000000001</v>
      </c>
      <c r="I377">
        <f>MAX(IFERROR(VLOOKUP(B377,'Results_ClaudeOpus4.5Repair'!B:I,8,0),0),IFERROR(VLOOKUP(B377,'Results_GPT5.2LowRepair'!B:I,8,0),0))</f>
        <v>0</v>
      </c>
      <c r="J377">
        <v>0</v>
      </c>
      <c r="K377">
        <v>0</v>
      </c>
      <c r="L377">
        <f t="shared" si="45"/>
        <v>2</v>
      </c>
      <c r="M377">
        <f t="shared" si="46"/>
        <v>1</v>
      </c>
      <c r="N377">
        <f t="shared" ref="N377:N440" si="49">CHOOSE(L377+1,0,2/3,1,1)</f>
        <v>1</v>
      </c>
      <c r="O377">
        <f t="shared" ref="O377:O440" si="50">IF(L377&gt;0,1,0)</f>
        <v>1</v>
      </c>
      <c r="P377" t="str">
        <f t="shared" si="47"/>
        <v/>
      </c>
      <c r="Q377">
        <f>VLOOKUP(C377,Locs!A:C,3,0)</f>
        <v>22</v>
      </c>
      <c r="R377">
        <f>VLOOKUP(C377,Locs!A:F,6,0)</f>
        <v>0</v>
      </c>
      <c r="S377">
        <f t="shared" ref="S377:S440" si="51">IF(M377=D377,1,0)</f>
        <v>0</v>
      </c>
      <c r="T377" t="str">
        <f t="shared" ref="T377:T440" si="52">IF(S377=0,"",IF(AND(U377=1,V377=1),IF(W377&lt;=X377,"Claude","GPT"),IF(U377=1,"Claude","GPT")))</f>
        <v/>
      </c>
      <c r="U377">
        <f>IFERROR(VLOOKUP(B377,'Results_ClaudeOpus4.5Repair'!B:E,4,0),"")</f>
        <v>0</v>
      </c>
      <c r="V377" t="str">
        <f>IFERROR(VLOOKUP(B377,'Results_GPT5.2LowRepair'!B:E,4,0),"")</f>
        <v/>
      </c>
      <c r="W377">
        <f>IFERROR(VLOOKUP(LEFT(C377,LEN(C377)-4)&amp;"_"&amp;D377&amp;"_llm.dfy",'Results_ClaudeOpus4.5Repair'!O:P,2,0),"")</f>
        <v>25</v>
      </c>
      <c r="X377" t="str">
        <f>IFERROR(VLOOKUP(LEFT(C377,LEN(C377)-4)&amp;"_"&amp;D377&amp;"_llm.dfy",'Results_GPT5.2LowRepair'!O:P,2,0),"")</f>
        <v/>
      </c>
    </row>
    <row r="378" spans="2:24" x14ac:dyDescent="0.45">
      <c r="B378" t="str">
        <f t="shared" si="48"/>
        <v>task_id_743.dfy-3</v>
      </c>
      <c r="C378" t="s">
        <v>78</v>
      </c>
      <c r="D378">
        <v>3</v>
      </c>
      <c r="E378">
        <f>MAX(IFERROR(VLOOKUP(B378,'Results_ClaudeOpus4.5Repair'!B:E,4,0),0),IFERROR(VLOOKUP(B378,'Results_GPT5.2LowRepair'!B:E,4,0),0))</f>
        <v>1</v>
      </c>
      <c r="F378">
        <f>MAX(IFERROR(VLOOKUP(B378,'Results_ClaudeOpus4.5Repair'!B:H,5,0),0),IFERROR(VLOOKUP(B378,'Results_GPT5.2LowRepair'!B:H,5,0),0))</f>
        <v>16.562999999999999</v>
      </c>
      <c r="G378">
        <f>MAX(IFERROR(VLOOKUP(B378,'Results_ClaudeOpus4.5Repair'!B:H,6,0),0),IFERROR(VLOOKUP(B378,'Results_GPT5.2LowRepair'!B:H,6,0),0))</f>
        <v>0.9143</v>
      </c>
      <c r="H378">
        <f>MAX(IFERROR(VLOOKUP(B378,'Results_ClaudeOpus4.5Repair'!B:H,7,0),0),IFERROR(VLOOKUP(B378,'Results_GPT5.2LowRepair'!B:H,7,0),0))</f>
        <v>16.5611</v>
      </c>
      <c r="I378">
        <f>MAX(IFERROR(VLOOKUP(B378,'Results_ClaudeOpus4.5Repair'!B:I,8,0),0),IFERROR(VLOOKUP(B378,'Results_GPT5.2LowRepair'!B:I,8,0),0))</f>
        <v>1</v>
      </c>
      <c r="J378">
        <v>0</v>
      </c>
      <c r="K378">
        <v>0</v>
      </c>
      <c r="L378">
        <f t="shared" si="45"/>
        <v>2</v>
      </c>
      <c r="M378">
        <f t="shared" si="46"/>
        <v>1</v>
      </c>
      <c r="N378">
        <f t="shared" si="49"/>
        <v>1</v>
      </c>
      <c r="O378">
        <f t="shared" si="50"/>
        <v>1</v>
      </c>
      <c r="P378" t="str">
        <f t="shared" si="47"/>
        <v/>
      </c>
      <c r="Q378">
        <f>VLOOKUP(C378,Locs!A:C,3,0)</f>
        <v>22</v>
      </c>
      <c r="R378">
        <f>VLOOKUP(C378,Locs!A:F,6,0)</f>
        <v>0</v>
      </c>
      <c r="S378">
        <f t="shared" si="51"/>
        <v>0</v>
      </c>
      <c r="T378" t="str">
        <f t="shared" si="52"/>
        <v/>
      </c>
      <c r="U378">
        <f>IFERROR(VLOOKUP(B378,'Results_ClaudeOpus4.5Repair'!B:E,4,0),"")</f>
        <v>1</v>
      </c>
      <c r="V378" t="str">
        <f>IFERROR(VLOOKUP(B378,'Results_GPT5.2LowRepair'!B:E,4,0),"")</f>
        <v/>
      </c>
      <c r="W378">
        <f>IFERROR(VLOOKUP(LEFT(C378,LEN(C378)-4)&amp;"_"&amp;D378&amp;"_llm.dfy",'Results_ClaudeOpus4.5Repair'!O:P,2,0),"")</f>
        <v>40</v>
      </c>
      <c r="X378" t="str">
        <f>IFERROR(VLOOKUP(LEFT(C378,LEN(C378)-4)&amp;"_"&amp;D378&amp;"_llm.dfy",'Results_GPT5.2LowRepair'!O:P,2,0),"")</f>
        <v/>
      </c>
    </row>
    <row r="379" spans="2:24" x14ac:dyDescent="0.45">
      <c r="B379" t="str">
        <f t="shared" si="48"/>
        <v>task_id_751.dfy-1</v>
      </c>
      <c r="C379" t="s">
        <v>79</v>
      </c>
      <c r="D379">
        <v>1</v>
      </c>
      <c r="E379">
        <f>MAX(IFERROR(VLOOKUP(B379,'Results_ClaudeOpus4.5Repair'!B:E,4,0),0),IFERROR(VLOOKUP(B379,'Results_GPT5.2LowRepair'!B:E,4,0),0))</f>
        <v>0</v>
      </c>
      <c r="F379">
        <f>MAX(IFERROR(VLOOKUP(B379,'Results_ClaudeOpus4.5Repair'!B:H,5,0),0),IFERROR(VLOOKUP(B379,'Results_GPT5.2LowRepair'!B:H,5,0),0))</f>
        <v>23.139500000000002</v>
      </c>
      <c r="G379">
        <f>MAX(IFERROR(VLOOKUP(B379,'Results_ClaudeOpus4.5Repair'!B:H,6,0),0),IFERROR(VLOOKUP(B379,'Results_GPT5.2LowRepair'!B:H,6,0),0))</f>
        <v>1.7507999999999999</v>
      </c>
      <c r="H379">
        <f>MAX(IFERROR(VLOOKUP(B379,'Results_ClaudeOpus4.5Repair'!B:H,7,0),0),IFERROR(VLOOKUP(B379,'Results_GPT5.2LowRepair'!B:H,7,0),0))</f>
        <v>23.120100000000001</v>
      </c>
      <c r="I379">
        <f>MAX(IFERROR(VLOOKUP(B379,'Results_ClaudeOpus4.5Repair'!B:I,8,0),0),IFERROR(VLOOKUP(B379,'Results_GPT5.2LowRepair'!B:I,8,0),0))</f>
        <v>1</v>
      </c>
      <c r="J379">
        <v>0</v>
      </c>
      <c r="K379">
        <v>0</v>
      </c>
      <c r="L379">
        <f t="shared" si="45"/>
        <v>1</v>
      </c>
      <c r="M379">
        <f t="shared" si="46"/>
        <v>2</v>
      </c>
      <c r="N379">
        <f t="shared" si="49"/>
        <v>0.66666666666666663</v>
      </c>
      <c r="O379">
        <f t="shared" si="50"/>
        <v>1</v>
      </c>
      <c r="P379">
        <f t="shared" si="47"/>
        <v>44</v>
      </c>
      <c r="Q379">
        <f>VLOOKUP(C379,Locs!A:C,3,0)</f>
        <v>31</v>
      </c>
      <c r="R379">
        <f>VLOOKUP(C379,Locs!A:F,6,0)</f>
        <v>1</v>
      </c>
      <c r="S379">
        <f t="shared" si="51"/>
        <v>0</v>
      </c>
      <c r="T379" t="str">
        <f t="shared" si="52"/>
        <v/>
      </c>
      <c r="U379">
        <f>IFERROR(VLOOKUP(B379,'Results_ClaudeOpus4.5Repair'!B:E,4,0),"")</f>
        <v>0</v>
      </c>
      <c r="V379">
        <f>IFERROR(VLOOKUP(B379,'Results_GPT5.2LowRepair'!B:E,4,0),"")</f>
        <v>0</v>
      </c>
      <c r="W379">
        <f>IFERROR(VLOOKUP(LEFT(C379,LEN(C379)-4)&amp;"_"&amp;D379&amp;"_llm.dfy",'Results_ClaudeOpus4.5Repair'!O:P,2,0),"")</f>
        <v>30</v>
      </c>
      <c r="X379">
        <f>IFERROR(VLOOKUP(LEFT(C379,LEN(C379)-4)&amp;"_"&amp;D379&amp;"_llm.dfy",'Results_GPT5.2LowRepair'!O:P,2,0),"")</f>
        <v>44</v>
      </c>
    </row>
    <row r="380" spans="2:24" x14ac:dyDescent="0.45">
      <c r="B380" t="str">
        <f t="shared" si="48"/>
        <v>task_id_751.dfy-2</v>
      </c>
      <c r="C380" t="s">
        <v>79</v>
      </c>
      <c r="D380">
        <v>2</v>
      </c>
      <c r="E380">
        <f>MAX(IFERROR(VLOOKUP(B380,'Results_ClaudeOpus4.5Repair'!B:E,4,0),0),IFERROR(VLOOKUP(B380,'Results_GPT5.2LowRepair'!B:E,4,0),0))</f>
        <v>1</v>
      </c>
      <c r="F380">
        <f>MAX(IFERROR(VLOOKUP(B380,'Results_ClaudeOpus4.5Repair'!B:H,5,0),0),IFERROR(VLOOKUP(B380,'Results_GPT5.2LowRepair'!B:H,5,0),0))</f>
        <v>16.2075</v>
      </c>
      <c r="G380">
        <f>MAX(IFERROR(VLOOKUP(B380,'Results_ClaudeOpus4.5Repair'!B:H,6,0),0),IFERROR(VLOOKUP(B380,'Results_GPT5.2LowRepair'!B:H,6,0),0))</f>
        <v>1.7192000000000001</v>
      </c>
      <c r="H380">
        <f>MAX(IFERROR(VLOOKUP(B380,'Results_ClaudeOpus4.5Repair'!B:H,7,0),0),IFERROR(VLOOKUP(B380,'Results_GPT5.2LowRepair'!B:H,7,0),0))</f>
        <v>16.198899999999998</v>
      </c>
      <c r="I380">
        <f>MAX(IFERROR(VLOOKUP(B380,'Results_ClaudeOpus4.5Repair'!B:I,8,0),0),IFERROR(VLOOKUP(B380,'Results_GPT5.2LowRepair'!B:I,8,0),0))</f>
        <v>1</v>
      </c>
      <c r="J380">
        <v>0</v>
      </c>
      <c r="K380">
        <v>0</v>
      </c>
      <c r="L380">
        <f t="shared" si="45"/>
        <v>1</v>
      </c>
      <c r="M380">
        <f t="shared" si="46"/>
        <v>2</v>
      </c>
      <c r="N380">
        <f t="shared" si="49"/>
        <v>0.66666666666666663</v>
      </c>
      <c r="O380">
        <f t="shared" si="50"/>
        <v>1</v>
      </c>
      <c r="P380">
        <f t="shared" si="47"/>
        <v>36</v>
      </c>
      <c r="Q380">
        <f>VLOOKUP(C380,Locs!A:C,3,0)</f>
        <v>31</v>
      </c>
      <c r="R380">
        <f>VLOOKUP(C380,Locs!A:F,6,0)</f>
        <v>1</v>
      </c>
      <c r="S380">
        <f t="shared" si="51"/>
        <v>1</v>
      </c>
      <c r="T380" t="str">
        <f t="shared" si="52"/>
        <v>Claude</v>
      </c>
      <c r="U380">
        <f>IFERROR(VLOOKUP(B380,'Results_ClaudeOpus4.5Repair'!B:E,4,0),"")</f>
        <v>1</v>
      </c>
      <c r="V380">
        <f>IFERROR(VLOOKUP(B380,'Results_GPT5.2LowRepair'!B:E,4,0),"")</f>
        <v>1</v>
      </c>
      <c r="W380">
        <f>IFERROR(VLOOKUP(LEFT(C380,LEN(C380)-4)&amp;"_"&amp;D380&amp;"_llm.dfy",'Results_ClaudeOpus4.5Repair'!O:P,2,0),"")</f>
        <v>36</v>
      </c>
      <c r="X380">
        <f>IFERROR(VLOOKUP(LEFT(C380,LEN(C380)-4)&amp;"_"&amp;D380&amp;"_llm.dfy",'Results_GPT5.2LowRepair'!O:P,2,0),"")</f>
        <v>51</v>
      </c>
    </row>
    <row r="381" spans="2:24" x14ac:dyDescent="0.45">
      <c r="B381" t="str">
        <f t="shared" si="48"/>
        <v>task_id_755.dfy-1</v>
      </c>
      <c r="C381" t="s">
        <v>80</v>
      </c>
      <c r="D381">
        <v>1</v>
      </c>
      <c r="E381">
        <f>MAX(IFERROR(VLOOKUP(B381,'Results_ClaudeOpus4.5Repair'!B:E,4,0),0),IFERROR(VLOOKUP(B381,'Results_GPT5.2LowRepair'!B:E,4,0),0))</f>
        <v>0</v>
      </c>
      <c r="F381">
        <f>MAX(IFERROR(VLOOKUP(B381,'Results_ClaudeOpus4.5Repair'!B:H,5,0),0),IFERROR(VLOOKUP(B381,'Results_GPT5.2LowRepair'!B:H,5,0),0))</f>
        <v>28.772600000000001</v>
      </c>
      <c r="G381">
        <f>MAX(IFERROR(VLOOKUP(B381,'Results_ClaudeOpus4.5Repair'!B:H,6,0),0),IFERROR(VLOOKUP(B381,'Results_GPT5.2LowRepair'!B:H,6,0),0))</f>
        <v>1.8193999999999999</v>
      </c>
      <c r="H381">
        <f>MAX(IFERROR(VLOOKUP(B381,'Results_ClaudeOpus4.5Repair'!B:H,7,0),0),IFERROR(VLOOKUP(B381,'Results_GPT5.2LowRepair'!B:H,7,0),0))</f>
        <v>28.752099999999999</v>
      </c>
      <c r="I381">
        <f>MAX(IFERROR(VLOOKUP(B381,'Results_ClaudeOpus4.5Repair'!B:I,8,0),0),IFERROR(VLOOKUP(B381,'Results_GPT5.2LowRepair'!B:I,8,0),0))</f>
        <v>1</v>
      </c>
      <c r="J381">
        <v>0</v>
      </c>
      <c r="K381">
        <v>0</v>
      </c>
      <c r="L381">
        <f t="shared" si="45"/>
        <v>1</v>
      </c>
      <c r="M381">
        <f t="shared" si="46"/>
        <v>2</v>
      </c>
      <c r="N381">
        <f t="shared" si="49"/>
        <v>0.66666666666666663</v>
      </c>
      <c r="O381">
        <f t="shared" si="50"/>
        <v>1</v>
      </c>
      <c r="P381">
        <f t="shared" si="47"/>
        <v>63</v>
      </c>
      <c r="Q381">
        <f>VLOOKUP(C381,Locs!A:C,3,0)</f>
        <v>38</v>
      </c>
      <c r="R381">
        <f>VLOOKUP(C381,Locs!A:F,6,0)</f>
        <v>1</v>
      </c>
      <c r="S381">
        <f t="shared" si="51"/>
        <v>0</v>
      </c>
      <c r="T381" t="str">
        <f t="shared" si="52"/>
        <v/>
      </c>
      <c r="U381">
        <f>IFERROR(VLOOKUP(B381,'Results_ClaudeOpus4.5Repair'!B:E,4,0),"")</f>
        <v>0</v>
      </c>
      <c r="V381">
        <f>IFERROR(VLOOKUP(B381,'Results_GPT5.2LowRepair'!B:E,4,0),"")</f>
        <v>0</v>
      </c>
      <c r="W381">
        <f>IFERROR(VLOOKUP(LEFT(C381,LEN(C381)-4)&amp;"_"&amp;D381&amp;"_llm.dfy",'Results_ClaudeOpus4.5Repair'!O:P,2,0),"")</f>
        <v>69</v>
      </c>
      <c r="X381">
        <f>IFERROR(VLOOKUP(LEFT(C381,LEN(C381)-4)&amp;"_"&amp;D381&amp;"_llm.dfy",'Results_GPT5.2LowRepair'!O:P,2,0),"")</f>
        <v>63</v>
      </c>
    </row>
    <row r="382" spans="2:24" x14ac:dyDescent="0.45">
      <c r="B382" t="str">
        <f t="shared" si="48"/>
        <v>task_id_755.dfy-2</v>
      </c>
      <c r="C382" t="s">
        <v>80</v>
      </c>
      <c r="D382">
        <v>2</v>
      </c>
      <c r="E382">
        <f>MAX(IFERROR(VLOOKUP(B382,'Results_ClaudeOpus4.5Repair'!B:E,4,0),0),IFERROR(VLOOKUP(B382,'Results_GPT5.2LowRepair'!B:E,4,0),0))</f>
        <v>1</v>
      </c>
      <c r="F382">
        <f>MAX(IFERROR(VLOOKUP(B382,'Results_ClaudeOpus4.5Repair'!B:H,5,0),0),IFERROR(VLOOKUP(B382,'Results_GPT5.2LowRepair'!B:H,5,0),0))</f>
        <v>40.795900000000003</v>
      </c>
      <c r="G382">
        <f>MAX(IFERROR(VLOOKUP(B382,'Results_ClaudeOpus4.5Repair'!B:H,6,0),0),IFERROR(VLOOKUP(B382,'Results_GPT5.2LowRepair'!B:H,6,0),0))</f>
        <v>1.9343999999999999</v>
      </c>
      <c r="H382">
        <f>MAX(IFERROR(VLOOKUP(B382,'Results_ClaudeOpus4.5Repair'!B:H,7,0),0),IFERROR(VLOOKUP(B382,'Results_GPT5.2LowRepair'!B:H,7,0),0))</f>
        <v>40.7941</v>
      </c>
      <c r="I382">
        <f>MAX(IFERROR(VLOOKUP(B382,'Results_ClaudeOpus4.5Repair'!B:I,8,0),0),IFERROR(VLOOKUP(B382,'Results_GPT5.2LowRepair'!B:I,8,0),0))</f>
        <v>1</v>
      </c>
      <c r="J382">
        <v>0</v>
      </c>
      <c r="K382">
        <v>0</v>
      </c>
      <c r="L382">
        <f t="shared" si="45"/>
        <v>1</v>
      </c>
      <c r="M382">
        <f t="shared" si="46"/>
        <v>2</v>
      </c>
      <c r="N382">
        <f t="shared" si="49"/>
        <v>0.66666666666666663</v>
      </c>
      <c r="O382">
        <f t="shared" si="50"/>
        <v>1</v>
      </c>
      <c r="P382">
        <f t="shared" si="47"/>
        <v>95</v>
      </c>
      <c r="Q382">
        <f>VLOOKUP(C382,Locs!A:C,3,0)</f>
        <v>38</v>
      </c>
      <c r="R382">
        <f>VLOOKUP(C382,Locs!A:F,6,0)</f>
        <v>1</v>
      </c>
      <c r="S382">
        <f t="shared" si="51"/>
        <v>1</v>
      </c>
      <c r="T382" t="str">
        <f t="shared" si="52"/>
        <v>Claude</v>
      </c>
      <c r="U382">
        <f>IFERROR(VLOOKUP(B382,'Results_ClaudeOpus4.5Repair'!B:E,4,0),"")</f>
        <v>1</v>
      </c>
      <c r="V382">
        <f>IFERROR(VLOOKUP(B382,'Results_GPT5.2LowRepair'!B:E,4,0),"")</f>
        <v>1</v>
      </c>
      <c r="W382">
        <f>IFERROR(VLOOKUP(LEFT(C382,LEN(C382)-4)&amp;"_"&amp;D382&amp;"_llm.dfy",'Results_ClaudeOpus4.5Repair'!O:P,2,0),"")</f>
        <v>95</v>
      </c>
      <c r="X382">
        <f>IFERROR(VLOOKUP(LEFT(C382,LEN(C382)-4)&amp;"_"&amp;D382&amp;"_llm.dfy",'Results_GPT5.2LowRepair'!O:P,2,0),"")</f>
        <v>97</v>
      </c>
    </row>
    <row r="383" spans="2:24" x14ac:dyDescent="0.45">
      <c r="B383" t="str">
        <f t="shared" si="48"/>
        <v>task_id_760.dfy-1</v>
      </c>
      <c r="C383" t="s">
        <v>81</v>
      </c>
      <c r="D383">
        <v>1</v>
      </c>
      <c r="E383">
        <f>MAX(IFERROR(VLOOKUP(B383,'Results_ClaudeOpus4.5Repair'!B:E,4,0),0),IFERROR(VLOOKUP(B383,'Results_GPT5.2LowRepair'!B:E,4,0),0))</f>
        <v>0</v>
      </c>
      <c r="F383">
        <f>MAX(IFERROR(VLOOKUP(B383,'Results_ClaudeOpus4.5Repair'!B:H,5,0),0),IFERROR(VLOOKUP(B383,'Results_GPT5.2LowRepair'!B:H,5,0),0))</f>
        <v>11.432499999999999</v>
      </c>
      <c r="G383">
        <f>MAX(IFERROR(VLOOKUP(B383,'Results_ClaudeOpus4.5Repair'!B:H,6,0),0),IFERROR(VLOOKUP(B383,'Results_GPT5.2LowRepair'!B:H,6,0),0))</f>
        <v>0.89070000000000005</v>
      </c>
      <c r="H383">
        <f>MAX(IFERROR(VLOOKUP(B383,'Results_ClaudeOpus4.5Repair'!B:H,7,0),0),IFERROR(VLOOKUP(B383,'Results_GPT5.2LowRepair'!B:H,7,0),0))</f>
        <v>11.4069</v>
      </c>
      <c r="I383">
        <f>MAX(IFERROR(VLOOKUP(B383,'Results_ClaudeOpus4.5Repair'!B:I,8,0),0),IFERROR(VLOOKUP(B383,'Results_GPT5.2LowRepair'!B:I,8,0),0))</f>
        <v>1</v>
      </c>
      <c r="J383">
        <v>0</v>
      </c>
      <c r="K383">
        <v>0</v>
      </c>
      <c r="L383">
        <f t="shared" si="45"/>
        <v>2</v>
      </c>
      <c r="M383">
        <f t="shared" si="46"/>
        <v>4</v>
      </c>
      <c r="N383">
        <f t="shared" si="49"/>
        <v>1</v>
      </c>
      <c r="O383">
        <f t="shared" si="50"/>
        <v>1</v>
      </c>
      <c r="P383">
        <f t="shared" si="47"/>
        <v>29</v>
      </c>
      <c r="Q383">
        <f>VLOOKUP(C383,Locs!A:C,3,0)</f>
        <v>28</v>
      </c>
      <c r="R383">
        <f>VLOOKUP(C383,Locs!A:F,6,0)</f>
        <v>1</v>
      </c>
      <c r="S383">
        <f t="shared" si="51"/>
        <v>0</v>
      </c>
      <c r="T383" t="str">
        <f t="shared" si="52"/>
        <v/>
      </c>
      <c r="U383">
        <f>IFERROR(VLOOKUP(B383,'Results_ClaudeOpus4.5Repair'!B:E,4,0),"")</f>
        <v>0</v>
      </c>
      <c r="V383">
        <f>IFERROR(VLOOKUP(B383,'Results_GPT5.2LowRepair'!B:E,4,0),"")</f>
        <v>0</v>
      </c>
      <c r="W383">
        <f>IFERROR(VLOOKUP(LEFT(C383,LEN(C383)-4)&amp;"_"&amp;D383&amp;"_llm.dfy",'Results_ClaudeOpus4.5Repair'!O:P,2,0),"")</f>
        <v>27</v>
      </c>
      <c r="X383">
        <f>IFERROR(VLOOKUP(LEFT(C383,LEN(C383)-4)&amp;"_"&amp;D383&amp;"_llm.dfy",'Results_GPT5.2LowRepair'!O:P,2,0),"")</f>
        <v>29</v>
      </c>
    </row>
    <row r="384" spans="2:24" x14ac:dyDescent="0.45">
      <c r="B384" t="str">
        <f t="shared" si="48"/>
        <v>task_id_760.dfy-2</v>
      </c>
      <c r="C384" t="s">
        <v>81</v>
      </c>
      <c r="D384">
        <v>2</v>
      </c>
      <c r="E384">
        <f>MAX(IFERROR(VLOOKUP(B384,'Results_ClaudeOpus4.5Repair'!B:E,4,0),0),IFERROR(VLOOKUP(B384,'Results_GPT5.2LowRepair'!B:E,4,0),0))</f>
        <v>0</v>
      </c>
      <c r="F384">
        <f>MAX(IFERROR(VLOOKUP(B384,'Results_ClaudeOpus4.5Repair'!B:H,5,0),0),IFERROR(VLOOKUP(B384,'Results_GPT5.2LowRepair'!B:H,5,0),0))</f>
        <v>18.139500000000002</v>
      </c>
      <c r="G384">
        <f>MAX(IFERROR(VLOOKUP(B384,'Results_ClaudeOpus4.5Repair'!B:H,6,0),0),IFERROR(VLOOKUP(B384,'Results_GPT5.2LowRepair'!B:H,6,0),0))</f>
        <v>0.85219999999999996</v>
      </c>
      <c r="H384">
        <f>MAX(IFERROR(VLOOKUP(B384,'Results_ClaudeOpus4.5Repair'!B:H,7,0),0),IFERROR(VLOOKUP(B384,'Results_GPT5.2LowRepair'!B:H,7,0),0))</f>
        <v>18.132000000000001</v>
      </c>
      <c r="I384">
        <f>MAX(IFERROR(VLOOKUP(B384,'Results_ClaudeOpus4.5Repair'!B:I,8,0),0),IFERROR(VLOOKUP(B384,'Results_GPT5.2LowRepair'!B:I,8,0),0))</f>
        <v>1</v>
      </c>
      <c r="J384">
        <v>0</v>
      </c>
      <c r="K384">
        <v>0</v>
      </c>
      <c r="L384">
        <f t="shared" si="45"/>
        <v>2</v>
      </c>
      <c r="M384">
        <f t="shared" si="46"/>
        <v>4</v>
      </c>
      <c r="N384">
        <f t="shared" si="49"/>
        <v>1</v>
      </c>
      <c r="O384">
        <f t="shared" si="50"/>
        <v>1</v>
      </c>
      <c r="P384">
        <f t="shared" si="47"/>
        <v>35</v>
      </c>
      <c r="Q384">
        <f>VLOOKUP(C384,Locs!A:C,3,0)</f>
        <v>28</v>
      </c>
      <c r="R384">
        <f>VLOOKUP(C384,Locs!A:F,6,0)</f>
        <v>1</v>
      </c>
      <c r="S384">
        <f t="shared" si="51"/>
        <v>0</v>
      </c>
      <c r="T384" t="str">
        <f t="shared" si="52"/>
        <v/>
      </c>
      <c r="U384">
        <f>IFERROR(VLOOKUP(B384,'Results_ClaudeOpus4.5Repair'!B:E,4,0),"")</f>
        <v>0</v>
      </c>
      <c r="V384">
        <f>IFERROR(VLOOKUP(B384,'Results_GPT5.2LowRepair'!B:E,4,0),"")</f>
        <v>0</v>
      </c>
      <c r="W384">
        <f>IFERROR(VLOOKUP(LEFT(C384,LEN(C384)-4)&amp;"_"&amp;D384&amp;"_llm.dfy",'Results_ClaudeOpus4.5Repair'!O:P,2,0),"")</f>
        <v>30</v>
      </c>
      <c r="X384">
        <f>IFERROR(VLOOKUP(LEFT(C384,LEN(C384)-4)&amp;"_"&amp;D384&amp;"_llm.dfy",'Results_GPT5.2LowRepair'!O:P,2,0),"")</f>
        <v>35</v>
      </c>
    </row>
    <row r="385" spans="2:24" x14ac:dyDescent="0.45">
      <c r="B385" t="str">
        <f t="shared" si="48"/>
        <v>task_id_760.dfy-3</v>
      </c>
      <c r="C385" t="s">
        <v>81</v>
      </c>
      <c r="D385">
        <v>3</v>
      </c>
      <c r="E385">
        <f>MAX(IFERROR(VLOOKUP(B385,'Results_ClaudeOpus4.5Repair'!B:E,4,0),0),IFERROR(VLOOKUP(B385,'Results_GPT5.2LowRepair'!B:E,4,0),0))</f>
        <v>0</v>
      </c>
      <c r="F385">
        <f>MAX(IFERROR(VLOOKUP(B385,'Results_ClaudeOpus4.5Repair'!B:H,5,0),0),IFERROR(VLOOKUP(B385,'Results_GPT5.2LowRepair'!B:H,5,0),0))</f>
        <v>22.592500000000001</v>
      </c>
      <c r="G385">
        <f>MAX(IFERROR(VLOOKUP(B385,'Results_ClaudeOpus4.5Repair'!B:H,6,0),0),IFERROR(VLOOKUP(B385,'Results_GPT5.2LowRepair'!B:H,6,0),0))</f>
        <v>0.84419999999999995</v>
      </c>
      <c r="H385">
        <f>MAX(IFERROR(VLOOKUP(B385,'Results_ClaudeOpus4.5Repair'!B:H,7,0),0),IFERROR(VLOOKUP(B385,'Results_GPT5.2LowRepair'!B:H,7,0),0))</f>
        <v>22.590900000000001</v>
      </c>
      <c r="I385">
        <f>MAX(IFERROR(VLOOKUP(B385,'Results_ClaudeOpus4.5Repair'!B:I,8,0),0),IFERROR(VLOOKUP(B385,'Results_GPT5.2LowRepair'!B:I,8,0),0))</f>
        <v>1</v>
      </c>
      <c r="J385">
        <v>0</v>
      </c>
      <c r="K385">
        <v>0</v>
      </c>
      <c r="L385">
        <f t="shared" si="45"/>
        <v>2</v>
      </c>
      <c r="M385">
        <f t="shared" si="46"/>
        <v>4</v>
      </c>
      <c r="N385">
        <f t="shared" si="49"/>
        <v>1</v>
      </c>
      <c r="O385">
        <f t="shared" si="50"/>
        <v>1</v>
      </c>
      <c r="P385">
        <f t="shared" si="47"/>
        <v>37</v>
      </c>
      <c r="Q385">
        <f>VLOOKUP(C385,Locs!A:C,3,0)</f>
        <v>28</v>
      </c>
      <c r="R385">
        <f>VLOOKUP(C385,Locs!A:F,6,0)</f>
        <v>1</v>
      </c>
      <c r="S385">
        <f t="shared" si="51"/>
        <v>0</v>
      </c>
      <c r="T385" t="str">
        <f t="shared" si="52"/>
        <v/>
      </c>
      <c r="U385">
        <f>IFERROR(VLOOKUP(B385,'Results_ClaudeOpus4.5Repair'!B:E,4,0),"")</f>
        <v>0</v>
      </c>
      <c r="V385">
        <f>IFERROR(VLOOKUP(B385,'Results_GPT5.2LowRepair'!B:E,4,0),"")</f>
        <v>0</v>
      </c>
      <c r="W385">
        <f>IFERROR(VLOOKUP(LEFT(C385,LEN(C385)-4)&amp;"_"&amp;D385&amp;"_llm.dfy",'Results_ClaudeOpus4.5Repair'!O:P,2,0),"")</f>
        <v>32</v>
      </c>
      <c r="X385">
        <f>IFERROR(VLOOKUP(LEFT(C385,LEN(C385)-4)&amp;"_"&amp;D385&amp;"_llm.dfy",'Results_GPT5.2LowRepair'!O:P,2,0),"")</f>
        <v>37</v>
      </c>
    </row>
    <row r="386" spans="2:24" x14ac:dyDescent="0.45">
      <c r="B386" t="str">
        <f t="shared" si="48"/>
        <v>task_id_760.dfy-4</v>
      </c>
      <c r="C386" t="s">
        <v>81</v>
      </c>
      <c r="D386">
        <v>4</v>
      </c>
      <c r="E386">
        <f>MAX(IFERROR(VLOOKUP(B386,'Results_ClaudeOpus4.5Repair'!B:E,4,0),0),IFERROR(VLOOKUP(B386,'Results_GPT5.2LowRepair'!B:E,4,0),0))</f>
        <v>1</v>
      </c>
      <c r="F386">
        <f>MAX(IFERROR(VLOOKUP(B386,'Results_ClaudeOpus4.5Repair'!B:H,5,0),0),IFERROR(VLOOKUP(B386,'Results_GPT5.2LowRepair'!B:H,5,0),0))</f>
        <v>23.390999999999998</v>
      </c>
      <c r="G386">
        <f>MAX(IFERROR(VLOOKUP(B386,'Results_ClaudeOpus4.5Repair'!B:H,6,0),0),IFERROR(VLOOKUP(B386,'Results_GPT5.2LowRepair'!B:H,6,0),0))</f>
        <v>0.92889999999999995</v>
      </c>
      <c r="H386">
        <f>MAX(IFERROR(VLOOKUP(B386,'Results_ClaudeOpus4.5Repair'!B:H,7,0),0),IFERROR(VLOOKUP(B386,'Results_GPT5.2LowRepair'!B:H,7,0),0))</f>
        <v>23.389199999999999</v>
      </c>
      <c r="I386">
        <f>MAX(IFERROR(VLOOKUP(B386,'Results_ClaudeOpus4.5Repair'!B:I,8,0),0),IFERROR(VLOOKUP(B386,'Results_GPT5.2LowRepair'!B:I,8,0),0))</f>
        <v>1</v>
      </c>
      <c r="J386">
        <v>0</v>
      </c>
      <c r="K386">
        <v>0</v>
      </c>
      <c r="L386">
        <f t="shared" ref="L386:L440" si="53">COUNTIFS(C:C,C386,E:E,1)</f>
        <v>2</v>
      </c>
      <c r="M386">
        <f t="shared" ref="M386:M440" si="54">_xlfn.MINIFS(D:D,C:C,C386,E:E,1)</f>
        <v>4</v>
      </c>
      <c r="N386">
        <f t="shared" si="49"/>
        <v>1</v>
      </c>
      <c r="O386">
        <f t="shared" si="50"/>
        <v>1</v>
      </c>
      <c r="P386">
        <f t="shared" si="47"/>
        <v>33</v>
      </c>
      <c r="Q386">
        <f>VLOOKUP(C386,Locs!A:C,3,0)</f>
        <v>28</v>
      </c>
      <c r="R386">
        <f>VLOOKUP(C386,Locs!A:F,6,0)</f>
        <v>1</v>
      </c>
      <c r="S386">
        <f t="shared" si="51"/>
        <v>1</v>
      </c>
      <c r="T386" t="str">
        <f t="shared" si="52"/>
        <v>Claude</v>
      </c>
      <c r="U386">
        <f>IFERROR(VLOOKUP(B386,'Results_ClaudeOpus4.5Repair'!B:E,4,0),"")</f>
        <v>1</v>
      </c>
      <c r="V386">
        <f>IFERROR(VLOOKUP(B386,'Results_GPT5.2LowRepair'!B:E,4,0),"")</f>
        <v>0</v>
      </c>
      <c r="W386">
        <f>IFERROR(VLOOKUP(LEFT(C386,LEN(C386)-4)&amp;"_"&amp;D386&amp;"_llm.dfy",'Results_ClaudeOpus4.5Repair'!O:P,2,0),"")</f>
        <v>33</v>
      </c>
      <c r="X386">
        <f>IFERROR(VLOOKUP(LEFT(C386,LEN(C386)-4)&amp;"_"&amp;D386&amp;"_llm.dfy",'Results_GPT5.2LowRepair'!O:P,2,0),"")</f>
        <v>40</v>
      </c>
    </row>
    <row r="387" spans="2:24" x14ac:dyDescent="0.45">
      <c r="B387" t="str">
        <f t="shared" si="48"/>
        <v>task_id_760.dfy-5</v>
      </c>
      <c r="C387" t="s">
        <v>81</v>
      </c>
      <c r="D387">
        <v>5</v>
      </c>
      <c r="E387">
        <f>MAX(IFERROR(VLOOKUP(B387,'Results_ClaudeOpus4.5Repair'!B:E,4,0),0),IFERROR(VLOOKUP(B387,'Results_GPT5.2LowRepair'!B:E,4,0),0))</f>
        <v>0</v>
      </c>
      <c r="F387">
        <f>MAX(IFERROR(VLOOKUP(B387,'Results_ClaudeOpus4.5Repair'!B:H,5,0),0),IFERROR(VLOOKUP(B387,'Results_GPT5.2LowRepair'!B:H,5,0),0))</f>
        <v>33.216299999999997</v>
      </c>
      <c r="G387">
        <f>MAX(IFERROR(VLOOKUP(B387,'Results_ClaudeOpus4.5Repair'!B:H,6,0),0),IFERROR(VLOOKUP(B387,'Results_GPT5.2LowRepair'!B:H,6,0),0))</f>
        <v>0.47539999999999999</v>
      </c>
      <c r="H387">
        <f>MAX(IFERROR(VLOOKUP(B387,'Results_ClaudeOpus4.5Repair'!B:H,7,0),0),IFERROR(VLOOKUP(B387,'Results_GPT5.2LowRepair'!B:H,7,0),0))</f>
        <v>33.212899999999998</v>
      </c>
      <c r="I387">
        <f>MAX(IFERROR(VLOOKUP(B387,'Results_ClaudeOpus4.5Repair'!B:I,8,0),0),IFERROR(VLOOKUP(B387,'Results_GPT5.2LowRepair'!B:I,8,0),0))</f>
        <v>0</v>
      </c>
      <c r="J387">
        <v>0</v>
      </c>
      <c r="K387">
        <v>0</v>
      </c>
      <c r="L387">
        <f t="shared" si="53"/>
        <v>2</v>
      </c>
      <c r="M387">
        <f t="shared" si="54"/>
        <v>4</v>
      </c>
      <c r="N387">
        <f t="shared" si="49"/>
        <v>1</v>
      </c>
      <c r="O387">
        <f t="shared" si="50"/>
        <v>1</v>
      </c>
      <c r="P387">
        <f t="shared" ref="P387:P440" si="55">IF(T387="Claude",W387,X387)</f>
        <v>52</v>
      </c>
      <c r="Q387">
        <f>VLOOKUP(C387,Locs!A:C,3,0)</f>
        <v>28</v>
      </c>
      <c r="R387">
        <f>VLOOKUP(C387,Locs!A:F,6,0)</f>
        <v>1</v>
      </c>
      <c r="S387">
        <f t="shared" si="51"/>
        <v>0</v>
      </c>
      <c r="T387" t="str">
        <f t="shared" si="52"/>
        <v/>
      </c>
      <c r="U387" t="str">
        <f>IFERROR(VLOOKUP(B387,'Results_ClaudeOpus4.5Repair'!B:E,4,0),"")</f>
        <v/>
      </c>
      <c r="V387">
        <f>IFERROR(VLOOKUP(B387,'Results_GPT5.2LowRepair'!B:E,4,0),"")</f>
        <v>-1</v>
      </c>
      <c r="W387" t="str">
        <f>IFERROR(VLOOKUP(LEFT(C387,LEN(C387)-4)&amp;"_"&amp;D387&amp;"_llm.dfy",'Results_ClaudeOpus4.5Repair'!O:P,2,0),"")</f>
        <v/>
      </c>
      <c r="X387">
        <f>IFERROR(VLOOKUP(LEFT(C387,LEN(C387)-4)&amp;"_"&amp;D387&amp;"_llm.dfy",'Results_GPT5.2LowRepair'!O:P,2,0),"")</f>
        <v>52</v>
      </c>
    </row>
    <row r="388" spans="2:24" x14ac:dyDescent="0.45">
      <c r="B388" t="str">
        <f t="shared" si="48"/>
        <v>task_id_760.dfy-6</v>
      </c>
      <c r="C388" t="s">
        <v>81</v>
      </c>
      <c r="D388">
        <v>6</v>
      </c>
      <c r="E388">
        <f>MAX(IFERROR(VLOOKUP(B388,'Results_ClaudeOpus4.5Repair'!B:E,4,0),0),IFERROR(VLOOKUP(B388,'Results_GPT5.2LowRepair'!B:E,4,0),0))</f>
        <v>0</v>
      </c>
      <c r="F388">
        <f>MAX(IFERROR(VLOOKUP(B388,'Results_ClaudeOpus4.5Repair'!B:H,5,0),0),IFERROR(VLOOKUP(B388,'Results_GPT5.2LowRepair'!B:H,5,0),0))</f>
        <v>13.824999999999999</v>
      </c>
      <c r="G388">
        <f>MAX(IFERROR(VLOOKUP(B388,'Results_ClaudeOpus4.5Repair'!B:H,6,0),0),IFERROR(VLOOKUP(B388,'Results_GPT5.2LowRepair'!B:H,6,0),0))</f>
        <v>1.7390000000000001</v>
      </c>
      <c r="H388">
        <f>MAX(IFERROR(VLOOKUP(B388,'Results_ClaudeOpus4.5Repair'!B:H,7,0),0),IFERROR(VLOOKUP(B388,'Results_GPT5.2LowRepair'!B:H,7,0),0))</f>
        <v>13.8231</v>
      </c>
      <c r="I388">
        <f>MAX(IFERROR(VLOOKUP(B388,'Results_ClaudeOpus4.5Repair'!B:I,8,0),0),IFERROR(VLOOKUP(B388,'Results_GPT5.2LowRepair'!B:I,8,0),0))</f>
        <v>1</v>
      </c>
      <c r="J388">
        <v>0</v>
      </c>
      <c r="K388">
        <v>0</v>
      </c>
      <c r="L388">
        <f t="shared" si="53"/>
        <v>2</v>
      </c>
      <c r="M388">
        <f t="shared" si="54"/>
        <v>4</v>
      </c>
      <c r="N388">
        <f t="shared" si="49"/>
        <v>1</v>
      </c>
      <c r="O388">
        <f t="shared" si="50"/>
        <v>1</v>
      </c>
      <c r="P388">
        <f t="shared" si="55"/>
        <v>55</v>
      </c>
      <c r="Q388">
        <f>VLOOKUP(C388,Locs!A:C,3,0)</f>
        <v>28</v>
      </c>
      <c r="R388">
        <f>VLOOKUP(C388,Locs!A:F,6,0)</f>
        <v>1</v>
      </c>
      <c r="S388">
        <f t="shared" si="51"/>
        <v>0</v>
      </c>
      <c r="T388" t="str">
        <f t="shared" si="52"/>
        <v/>
      </c>
      <c r="U388" t="str">
        <f>IFERROR(VLOOKUP(B388,'Results_ClaudeOpus4.5Repair'!B:E,4,0),"")</f>
        <v/>
      </c>
      <c r="V388">
        <f>IFERROR(VLOOKUP(B388,'Results_GPT5.2LowRepair'!B:E,4,0),"")</f>
        <v>0</v>
      </c>
      <c r="W388" t="str">
        <f>IFERROR(VLOOKUP(LEFT(C388,LEN(C388)-4)&amp;"_"&amp;D388&amp;"_llm.dfy",'Results_ClaudeOpus4.5Repair'!O:P,2,0),"")</f>
        <v/>
      </c>
      <c r="X388">
        <f>IFERROR(VLOOKUP(LEFT(C388,LEN(C388)-4)&amp;"_"&amp;D388&amp;"_llm.dfy",'Results_GPT5.2LowRepair'!O:P,2,0),"")</f>
        <v>55</v>
      </c>
    </row>
    <row r="389" spans="2:24" x14ac:dyDescent="0.45">
      <c r="B389" t="str">
        <f t="shared" si="48"/>
        <v>task_id_760.dfy-7</v>
      </c>
      <c r="C389" t="s">
        <v>81</v>
      </c>
      <c r="D389">
        <v>7</v>
      </c>
      <c r="E389">
        <f>MAX(IFERROR(VLOOKUP(B389,'Results_ClaudeOpus4.5Repair'!B:E,4,0),0),IFERROR(VLOOKUP(B389,'Results_GPT5.2LowRepair'!B:E,4,0),0))</f>
        <v>0</v>
      </c>
      <c r="F389">
        <f>MAX(IFERROR(VLOOKUP(B389,'Results_ClaudeOpus4.5Repair'!B:H,5,0),0),IFERROR(VLOOKUP(B389,'Results_GPT5.2LowRepair'!B:H,5,0),0))</f>
        <v>12.6997</v>
      </c>
      <c r="G389">
        <f>MAX(IFERROR(VLOOKUP(B389,'Results_ClaudeOpus4.5Repair'!B:H,6,0),0),IFERROR(VLOOKUP(B389,'Results_GPT5.2LowRepair'!B:H,6,0),0))</f>
        <v>1.754</v>
      </c>
      <c r="H389">
        <f>MAX(IFERROR(VLOOKUP(B389,'Results_ClaudeOpus4.5Repair'!B:H,7,0),0),IFERROR(VLOOKUP(B389,'Results_GPT5.2LowRepair'!B:H,7,0),0))</f>
        <v>12.6973</v>
      </c>
      <c r="I389">
        <f>MAX(IFERROR(VLOOKUP(B389,'Results_ClaudeOpus4.5Repair'!B:I,8,0),0),IFERROR(VLOOKUP(B389,'Results_GPT5.2LowRepair'!B:I,8,0),0))</f>
        <v>1</v>
      </c>
      <c r="J389">
        <v>0</v>
      </c>
      <c r="K389">
        <v>0</v>
      </c>
      <c r="L389">
        <f t="shared" si="53"/>
        <v>2</v>
      </c>
      <c r="M389">
        <f t="shared" si="54"/>
        <v>4</v>
      </c>
      <c r="N389">
        <f t="shared" si="49"/>
        <v>1</v>
      </c>
      <c r="O389">
        <f t="shared" si="50"/>
        <v>1</v>
      </c>
      <c r="P389">
        <f t="shared" si="55"/>
        <v>57</v>
      </c>
      <c r="Q389">
        <f>VLOOKUP(C389,Locs!A:C,3,0)</f>
        <v>28</v>
      </c>
      <c r="R389">
        <f>VLOOKUP(C389,Locs!A:F,6,0)</f>
        <v>1</v>
      </c>
      <c r="S389">
        <f t="shared" si="51"/>
        <v>0</v>
      </c>
      <c r="T389" t="str">
        <f t="shared" si="52"/>
        <v/>
      </c>
      <c r="U389" t="str">
        <f>IFERROR(VLOOKUP(B389,'Results_ClaudeOpus4.5Repair'!B:E,4,0),"")</f>
        <v/>
      </c>
      <c r="V389">
        <f>IFERROR(VLOOKUP(B389,'Results_GPT5.2LowRepair'!B:E,4,0),"")</f>
        <v>0</v>
      </c>
      <c r="W389" t="str">
        <f>IFERROR(VLOOKUP(LEFT(C389,LEN(C389)-4)&amp;"_"&amp;D389&amp;"_llm.dfy",'Results_ClaudeOpus4.5Repair'!O:P,2,0),"")</f>
        <v/>
      </c>
      <c r="X389">
        <f>IFERROR(VLOOKUP(LEFT(C389,LEN(C389)-4)&amp;"_"&amp;D389&amp;"_llm.dfy",'Results_GPT5.2LowRepair'!O:P,2,0),"")</f>
        <v>57</v>
      </c>
    </row>
    <row r="390" spans="2:24" x14ac:dyDescent="0.45">
      <c r="B390" t="str">
        <f t="shared" si="48"/>
        <v>task_id_760.dfy-8</v>
      </c>
      <c r="C390" t="s">
        <v>81</v>
      </c>
      <c r="D390">
        <v>8</v>
      </c>
      <c r="E390">
        <f>MAX(IFERROR(VLOOKUP(B390,'Results_ClaudeOpus4.5Repair'!B:E,4,0),0),IFERROR(VLOOKUP(B390,'Results_GPT5.2LowRepair'!B:E,4,0),0))</f>
        <v>1</v>
      </c>
      <c r="F390">
        <f>MAX(IFERROR(VLOOKUP(B390,'Results_ClaudeOpus4.5Repair'!B:H,5,0),0),IFERROR(VLOOKUP(B390,'Results_GPT5.2LowRepair'!B:H,5,0),0))</f>
        <v>17.2713</v>
      </c>
      <c r="G390">
        <f>MAX(IFERROR(VLOOKUP(B390,'Results_ClaudeOpus4.5Repair'!B:H,6,0),0),IFERROR(VLOOKUP(B390,'Results_GPT5.2LowRepair'!B:H,6,0),0))</f>
        <v>1.7123999999999999</v>
      </c>
      <c r="H390">
        <f>MAX(IFERROR(VLOOKUP(B390,'Results_ClaudeOpus4.5Repair'!B:H,7,0),0),IFERROR(VLOOKUP(B390,'Results_GPT5.2LowRepair'!B:H,7,0),0))</f>
        <v>17.269100000000002</v>
      </c>
      <c r="I390">
        <f>MAX(IFERROR(VLOOKUP(B390,'Results_ClaudeOpus4.5Repair'!B:I,8,0),0),IFERROR(VLOOKUP(B390,'Results_GPT5.2LowRepair'!B:I,8,0),0))</f>
        <v>1</v>
      </c>
      <c r="J390">
        <v>0</v>
      </c>
      <c r="K390">
        <v>0</v>
      </c>
      <c r="L390">
        <f t="shared" si="53"/>
        <v>2</v>
      </c>
      <c r="M390">
        <f t="shared" si="54"/>
        <v>4</v>
      </c>
      <c r="N390">
        <f t="shared" si="49"/>
        <v>1</v>
      </c>
      <c r="O390">
        <f t="shared" si="50"/>
        <v>1</v>
      </c>
      <c r="P390">
        <f t="shared" si="55"/>
        <v>60</v>
      </c>
      <c r="Q390">
        <f>VLOOKUP(C390,Locs!A:C,3,0)</f>
        <v>28</v>
      </c>
      <c r="R390">
        <f>VLOOKUP(C390,Locs!A:F,6,0)</f>
        <v>1</v>
      </c>
      <c r="S390">
        <f t="shared" si="51"/>
        <v>0</v>
      </c>
      <c r="T390" t="str">
        <f t="shared" si="52"/>
        <v/>
      </c>
      <c r="U390" t="str">
        <f>IFERROR(VLOOKUP(B390,'Results_ClaudeOpus4.5Repair'!B:E,4,0),"")</f>
        <v/>
      </c>
      <c r="V390">
        <f>IFERROR(VLOOKUP(B390,'Results_GPT5.2LowRepair'!B:E,4,0),"")</f>
        <v>1</v>
      </c>
      <c r="W390" t="str">
        <f>IFERROR(VLOOKUP(LEFT(C390,LEN(C390)-4)&amp;"_"&amp;D390&amp;"_llm.dfy",'Results_ClaudeOpus4.5Repair'!O:P,2,0),"")</f>
        <v/>
      </c>
      <c r="X390">
        <f>IFERROR(VLOOKUP(LEFT(C390,LEN(C390)-4)&amp;"_"&amp;D390&amp;"_llm.dfy",'Results_GPT5.2LowRepair'!O:P,2,0),"")</f>
        <v>60</v>
      </c>
    </row>
    <row r="391" spans="2:24" x14ac:dyDescent="0.45">
      <c r="B391" t="str">
        <f t="shared" si="48"/>
        <v>task_id_769.dfy-1</v>
      </c>
      <c r="C391" t="s">
        <v>82</v>
      </c>
      <c r="D391">
        <v>1</v>
      </c>
      <c r="E391">
        <f>MAX(IFERROR(VLOOKUP(B391,'Results_ClaudeOpus4.5Repair'!B:E,4,0),0),IFERROR(VLOOKUP(B391,'Results_GPT5.2LowRepair'!B:E,4,0),0))</f>
        <v>0</v>
      </c>
      <c r="F391">
        <f>MAX(IFERROR(VLOOKUP(B391,'Results_ClaudeOpus4.5Repair'!B:H,5,0),0),IFERROR(VLOOKUP(B391,'Results_GPT5.2LowRepair'!B:H,5,0),0))</f>
        <v>10.8064</v>
      </c>
      <c r="G391">
        <f>MAX(IFERROR(VLOOKUP(B391,'Results_ClaudeOpus4.5Repair'!B:H,6,0),0),IFERROR(VLOOKUP(B391,'Results_GPT5.2LowRepair'!B:H,6,0),0))</f>
        <v>0.85709999999999997</v>
      </c>
      <c r="H391">
        <f>MAX(IFERROR(VLOOKUP(B391,'Results_ClaudeOpus4.5Repair'!B:H,7,0),0),IFERROR(VLOOKUP(B391,'Results_GPT5.2LowRepair'!B:H,7,0),0))</f>
        <v>10.790900000000001</v>
      </c>
      <c r="I391">
        <f>MAX(IFERROR(VLOOKUP(B391,'Results_ClaudeOpus4.5Repair'!B:I,8,0),0),IFERROR(VLOOKUP(B391,'Results_GPT5.2LowRepair'!B:I,8,0),0))</f>
        <v>-1</v>
      </c>
      <c r="J391">
        <v>0</v>
      </c>
      <c r="K391">
        <v>0</v>
      </c>
      <c r="L391">
        <f t="shared" si="53"/>
        <v>1</v>
      </c>
      <c r="M391">
        <f t="shared" si="54"/>
        <v>2</v>
      </c>
      <c r="N391">
        <f t="shared" si="49"/>
        <v>0.66666666666666663</v>
      </c>
      <c r="O391">
        <f t="shared" si="50"/>
        <v>1</v>
      </c>
      <c r="P391">
        <f t="shared" si="55"/>
        <v>26</v>
      </c>
      <c r="Q391">
        <f>VLOOKUP(C391,Locs!A:C,3,0)</f>
        <v>33</v>
      </c>
      <c r="R391">
        <f>VLOOKUP(C391,Locs!A:F,6,0)</f>
        <v>2</v>
      </c>
      <c r="S391">
        <f t="shared" si="51"/>
        <v>0</v>
      </c>
      <c r="T391" t="str">
        <f t="shared" si="52"/>
        <v/>
      </c>
      <c r="U391">
        <f>IFERROR(VLOOKUP(B391,'Results_ClaudeOpus4.5Repair'!B:E,4,0),"")</f>
        <v>0</v>
      </c>
      <c r="V391">
        <f>IFERROR(VLOOKUP(B391,'Results_GPT5.2LowRepair'!B:E,4,0),"")</f>
        <v>-1</v>
      </c>
      <c r="W391">
        <f>IFERROR(VLOOKUP(LEFT(C391,LEN(C391)-4)&amp;"_"&amp;D391&amp;"_llm.dfy",'Results_ClaudeOpus4.5Repair'!O:P,2,0),"")</f>
        <v>34</v>
      </c>
      <c r="X391">
        <f>IFERROR(VLOOKUP(LEFT(C391,LEN(C391)-4)&amp;"_"&amp;D391&amp;"_llm.dfy",'Results_GPT5.2LowRepair'!O:P,2,0),"")</f>
        <v>26</v>
      </c>
    </row>
    <row r="392" spans="2:24" x14ac:dyDescent="0.45">
      <c r="B392" t="str">
        <f t="shared" si="48"/>
        <v>task_id_769.dfy-2</v>
      </c>
      <c r="C392" t="s">
        <v>82</v>
      </c>
      <c r="D392">
        <v>2</v>
      </c>
      <c r="E392">
        <f>MAX(IFERROR(VLOOKUP(B392,'Results_ClaudeOpus4.5Repair'!B:E,4,0),0),IFERROR(VLOOKUP(B392,'Results_GPT5.2LowRepair'!B:E,4,0),0))</f>
        <v>1</v>
      </c>
      <c r="F392">
        <f>MAX(IFERROR(VLOOKUP(B392,'Results_ClaudeOpus4.5Repair'!B:H,5,0),0),IFERROR(VLOOKUP(B392,'Results_GPT5.2LowRepair'!B:H,5,0),0))</f>
        <v>36.508800000000001</v>
      </c>
      <c r="G392">
        <f>MAX(IFERROR(VLOOKUP(B392,'Results_ClaudeOpus4.5Repair'!B:H,6,0),0),IFERROR(VLOOKUP(B392,'Results_GPT5.2LowRepair'!B:H,6,0),0))</f>
        <v>1.7528999999999999</v>
      </c>
      <c r="H392">
        <f>MAX(IFERROR(VLOOKUP(B392,'Results_ClaudeOpus4.5Repair'!B:H,7,0),0),IFERROR(VLOOKUP(B392,'Results_GPT5.2LowRepair'!B:H,7,0),0))</f>
        <v>36.503399999999999</v>
      </c>
      <c r="I392">
        <f>MAX(IFERROR(VLOOKUP(B392,'Results_ClaudeOpus4.5Repair'!B:I,8,0),0),IFERROR(VLOOKUP(B392,'Results_GPT5.2LowRepair'!B:I,8,0),0))</f>
        <v>1</v>
      </c>
      <c r="J392">
        <v>0</v>
      </c>
      <c r="K392">
        <v>0</v>
      </c>
      <c r="L392">
        <f t="shared" si="53"/>
        <v>1</v>
      </c>
      <c r="M392">
        <f t="shared" si="54"/>
        <v>2</v>
      </c>
      <c r="N392">
        <f t="shared" si="49"/>
        <v>0.66666666666666663</v>
      </c>
      <c r="O392">
        <f t="shared" si="50"/>
        <v>1</v>
      </c>
      <c r="P392">
        <f t="shared" si="55"/>
        <v>42</v>
      </c>
      <c r="Q392">
        <f>VLOOKUP(C392,Locs!A:C,3,0)</f>
        <v>33</v>
      </c>
      <c r="R392">
        <f>VLOOKUP(C392,Locs!A:F,6,0)</f>
        <v>2</v>
      </c>
      <c r="S392">
        <f t="shared" si="51"/>
        <v>1</v>
      </c>
      <c r="T392" t="str">
        <f t="shared" si="52"/>
        <v>Claude</v>
      </c>
      <c r="U392">
        <f>IFERROR(VLOOKUP(B392,'Results_ClaudeOpus4.5Repair'!B:E,4,0),"")</f>
        <v>1</v>
      </c>
      <c r="V392">
        <f>IFERROR(VLOOKUP(B392,'Results_GPT5.2LowRepair'!B:E,4,0),"")</f>
        <v>1</v>
      </c>
      <c r="W392">
        <f>IFERROR(VLOOKUP(LEFT(C392,LEN(C392)-4)&amp;"_"&amp;D392&amp;"_llm.dfy",'Results_ClaudeOpus4.5Repair'!O:P,2,0),"")</f>
        <v>42</v>
      </c>
      <c r="X392">
        <f>IFERROR(VLOOKUP(LEFT(C392,LEN(C392)-4)&amp;"_"&amp;D392&amp;"_llm.dfy",'Results_GPT5.2LowRepair'!O:P,2,0),"")</f>
        <v>45</v>
      </c>
    </row>
    <row r="393" spans="2:24" x14ac:dyDescent="0.45">
      <c r="B393" t="str">
        <f t="shared" si="48"/>
        <v>task_id_770.dfy-1</v>
      </c>
      <c r="C393" t="s">
        <v>83</v>
      </c>
      <c r="D393">
        <v>1</v>
      </c>
      <c r="E393">
        <f>MAX(IFERROR(VLOOKUP(B393,'Results_ClaudeOpus4.5Repair'!B:E,4,0),0),IFERROR(VLOOKUP(B393,'Results_GPT5.2LowRepair'!B:E,4,0),0))</f>
        <v>1</v>
      </c>
      <c r="F393">
        <f>MAX(IFERROR(VLOOKUP(B393,'Results_ClaudeOpus4.5Repair'!B:H,5,0),0),IFERROR(VLOOKUP(B393,'Results_GPT5.2LowRepair'!B:H,5,0),0))</f>
        <v>18.068999999999999</v>
      </c>
      <c r="G393">
        <f>MAX(IFERROR(VLOOKUP(B393,'Results_ClaudeOpus4.5Repair'!B:H,6,0),0),IFERROR(VLOOKUP(B393,'Results_GPT5.2LowRepair'!B:H,6,0),0))</f>
        <v>1.6359999999999999</v>
      </c>
      <c r="H393">
        <f>MAX(IFERROR(VLOOKUP(B393,'Results_ClaudeOpus4.5Repair'!B:H,7,0),0),IFERROR(VLOOKUP(B393,'Results_GPT5.2LowRepair'!B:H,7,0),0))</f>
        <v>18.041399999999999</v>
      </c>
      <c r="I393">
        <f>MAX(IFERROR(VLOOKUP(B393,'Results_ClaudeOpus4.5Repair'!B:I,8,0),0),IFERROR(VLOOKUP(B393,'Results_GPT5.2LowRepair'!B:I,8,0),0))</f>
        <v>1</v>
      </c>
      <c r="J393">
        <v>0</v>
      </c>
      <c r="K393">
        <v>0</v>
      </c>
      <c r="L393">
        <f t="shared" si="53"/>
        <v>1</v>
      </c>
      <c r="M393">
        <f t="shared" si="54"/>
        <v>1</v>
      </c>
      <c r="N393">
        <f t="shared" si="49"/>
        <v>0.66666666666666663</v>
      </c>
      <c r="O393">
        <f t="shared" si="50"/>
        <v>1</v>
      </c>
      <c r="P393">
        <f t="shared" si="55"/>
        <v>30</v>
      </c>
      <c r="Q393">
        <f>VLOOKUP(C393,Locs!A:C,3,0)</f>
        <v>23</v>
      </c>
      <c r="R393">
        <f>VLOOKUP(C393,Locs!A:F,6,0)</f>
        <v>0</v>
      </c>
      <c r="S393">
        <f t="shared" si="51"/>
        <v>1</v>
      </c>
      <c r="T393" t="str">
        <f t="shared" si="52"/>
        <v>Claude</v>
      </c>
      <c r="U393">
        <f>IFERROR(VLOOKUP(B393,'Results_ClaudeOpus4.5Repair'!B:E,4,0),"")</f>
        <v>1</v>
      </c>
      <c r="V393">
        <f>IFERROR(VLOOKUP(B393,'Results_GPT5.2LowRepair'!B:E,4,0),"")</f>
        <v>1</v>
      </c>
      <c r="W393">
        <f>IFERROR(VLOOKUP(LEFT(C393,LEN(C393)-4)&amp;"_"&amp;D393&amp;"_llm.dfy",'Results_ClaudeOpus4.5Repair'!O:P,2,0),"")</f>
        <v>30</v>
      </c>
      <c r="X393">
        <f>IFERROR(VLOOKUP(LEFT(C393,LEN(C393)-4)&amp;"_"&amp;D393&amp;"_llm.dfy",'Results_GPT5.2LowRepair'!O:P,2,0),"")</f>
        <v>34</v>
      </c>
    </row>
    <row r="394" spans="2:24" x14ac:dyDescent="0.45">
      <c r="B394" t="str">
        <f t="shared" si="48"/>
        <v>task_id_775.dfy-1</v>
      </c>
      <c r="C394" t="s">
        <v>84</v>
      </c>
      <c r="D394">
        <v>1</v>
      </c>
      <c r="E394">
        <f>MAX(IFERROR(VLOOKUP(B394,'Results_ClaudeOpus4.5Repair'!B:E,4,0),0),IFERROR(VLOOKUP(B394,'Results_GPT5.2LowRepair'!B:E,4,0),0))</f>
        <v>0</v>
      </c>
      <c r="F394">
        <f>MAX(IFERROR(VLOOKUP(B394,'Results_ClaudeOpus4.5Repair'!B:H,5,0),0),IFERROR(VLOOKUP(B394,'Results_GPT5.2LowRepair'!B:H,5,0),0))</f>
        <v>12.3316</v>
      </c>
      <c r="G394">
        <f>MAX(IFERROR(VLOOKUP(B394,'Results_ClaudeOpus4.5Repair'!B:H,6,0),0),IFERROR(VLOOKUP(B394,'Results_GPT5.2LowRepair'!B:H,6,0),0))</f>
        <v>1.6909000000000001</v>
      </c>
      <c r="H394">
        <f>MAX(IFERROR(VLOOKUP(B394,'Results_ClaudeOpus4.5Repair'!B:H,7,0),0),IFERROR(VLOOKUP(B394,'Results_GPT5.2LowRepair'!B:H,7,0),0))</f>
        <v>12.303699999999999</v>
      </c>
      <c r="I394">
        <f>MAX(IFERROR(VLOOKUP(B394,'Results_ClaudeOpus4.5Repair'!B:I,8,0),0),IFERROR(VLOOKUP(B394,'Results_GPT5.2LowRepair'!B:I,8,0),0))</f>
        <v>1</v>
      </c>
      <c r="J394">
        <v>0</v>
      </c>
      <c r="K394">
        <v>0</v>
      </c>
      <c r="L394">
        <f t="shared" si="53"/>
        <v>2</v>
      </c>
      <c r="M394">
        <f t="shared" si="54"/>
        <v>2</v>
      </c>
      <c r="N394">
        <f t="shared" si="49"/>
        <v>1</v>
      </c>
      <c r="O394">
        <f t="shared" si="50"/>
        <v>1</v>
      </c>
      <c r="P394">
        <f t="shared" si="55"/>
        <v>25</v>
      </c>
      <c r="Q394">
        <f>VLOOKUP(C394,Locs!A:C,3,0)</f>
        <v>24</v>
      </c>
      <c r="R394">
        <f>VLOOKUP(C394,Locs!A:F,6,0)</f>
        <v>1</v>
      </c>
      <c r="S394">
        <f t="shared" si="51"/>
        <v>0</v>
      </c>
      <c r="T394" t="str">
        <f t="shared" si="52"/>
        <v/>
      </c>
      <c r="U394">
        <f>IFERROR(VLOOKUP(B394,'Results_ClaudeOpus4.5Repair'!B:E,4,0),"")</f>
        <v>0</v>
      </c>
      <c r="V394">
        <f>IFERROR(VLOOKUP(B394,'Results_GPT5.2LowRepair'!B:E,4,0),"")</f>
        <v>0</v>
      </c>
      <c r="W394">
        <f>IFERROR(VLOOKUP(LEFT(C394,LEN(C394)-4)&amp;"_"&amp;D394&amp;"_llm.dfy",'Results_ClaudeOpus4.5Repair'!O:P,2,0),"")</f>
        <v>23</v>
      </c>
      <c r="X394">
        <f>IFERROR(VLOOKUP(LEFT(C394,LEN(C394)-4)&amp;"_"&amp;D394&amp;"_llm.dfy",'Results_GPT5.2LowRepair'!O:P,2,0),"")</f>
        <v>25</v>
      </c>
    </row>
    <row r="395" spans="2:24" x14ac:dyDescent="0.45">
      <c r="B395" t="str">
        <f t="shared" si="48"/>
        <v>task_id_775.dfy-2</v>
      </c>
      <c r="C395" t="s">
        <v>84</v>
      </c>
      <c r="D395">
        <v>2</v>
      </c>
      <c r="E395">
        <f>MAX(IFERROR(VLOOKUP(B395,'Results_ClaudeOpus4.5Repair'!B:E,4,0),0),IFERROR(VLOOKUP(B395,'Results_GPT5.2LowRepair'!B:E,4,0),0))</f>
        <v>1</v>
      </c>
      <c r="F395">
        <f>MAX(IFERROR(VLOOKUP(B395,'Results_ClaudeOpus4.5Repair'!B:H,5,0),0),IFERROR(VLOOKUP(B395,'Results_GPT5.2LowRepair'!B:H,5,0),0))</f>
        <v>21.468</v>
      </c>
      <c r="G395">
        <f>MAX(IFERROR(VLOOKUP(B395,'Results_ClaudeOpus4.5Repair'!B:H,6,0),0),IFERROR(VLOOKUP(B395,'Results_GPT5.2LowRepair'!B:H,6,0),0))</f>
        <v>1.7216</v>
      </c>
      <c r="H395">
        <f>MAX(IFERROR(VLOOKUP(B395,'Results_ClaudeOpus4.5Repair'!B:H,7,0),0),IFERROR(VLOOKUP(B395,'Results_GPT5.2LowRepair'!B:H,7,0),0))</f>
        <v>21.466100000000001</v>
      </c>
      <c r="I395">
        <f>MAX(IFERROR(VLOOKUP(B395,'Results_ClaudeOpus4.5Repair'!B:I,8,0),0),IFERROR(VLOOKUP(B395,'Results_GPT5.2LowRepair'!B:I,8,0),0))</f>
        <v>1</v>
      </c>
      <c r="J395">
        <v>0</v>
      </c>
      <c r="K395">
        <v>0</v>
      </c>
      <c r="L395">
        <f t="shared" si="53"/>
        <v>2</v>
      </c>
      <c r="M395">
        <f t="shared" si="54"/>
        <v>2</v>
      </c>
      <c r="N395">
        <f t="shared" si="49"/>
        <v>1</v>
      </c>
      <c r="O395">
        <f t="shared" si="50"/>
        <v>1</v>
      </c>
      <c r="P395">
        <f t="shared" si="55"/>
        <v>33</v>
      </c>
      <c r="Q395">
        <f>VLOOKUP(C395,Locs!A:C,3,0)</f>
        <v>24</v>
      </c>
      <c r="R395">
        <f>VLOOKUP(C395,Locs!A:F,6,0)</f>
        <v>1</v>
      </c>
      <c r="S395">
        <f t="shared" si="51"/>
        <v>1</v>
      </c>
      <c r="T395" t="str">
        <f t="shared" si="52"/>
        <v>GPT</v>
      </c>
      <c r="U395">
        <f>IFERROR(VLOOKUP(B395,'Results_ClaudeOpus4.5Repair'!B:E,4,0),"")</f>
        <v>0</v>
      </c>
      <c r="V395">
        <f>IFERROR(VLOOKUP(B395,'Results_GPT5.2LowRepair'!B:E,4,0),"")</f>
        <v>1</v>
      </c>
      <c r="W395">
        <f>IFERROR(VLOOKUP(LEFT(C395,LEN(C395)-4)&amp;"_"&amp;D395&amp;"_llm.dfy",'Results_ClaudeOpus4.5Repair'!O:P,2,0),"")</f>
        <v>25</v>
      </c>
      <c r="X395">
        <f>IFERROR(VLOOKUP(LEFT(C395,LEN(C395)-4)&amp;"_"&amp;D395&amp;"_llm.dfy",'Results_GPT5.2LowRepair'!O:P,2,0),"")</f>
        <v>33</v>
      </c>
    </row>
    <row r="396" spans="2:24" x14ac:dyDescent="0.45">
      <c r="B396" t="str">
        <f t="shared" si="48"/>
        <v>task_id_775.dfy-3</v>
      </c>
      <c r="C396" t="s">
        <v>84</v>
      </c>
      <c r="D396">
        <v>3</v>
      </c>
      <c r="E396">
        <f>MAX(IFERROR(VLOOKUP(B396,'Results_ClaudeOpus4.5Repair'!B:E,4,0),0),IFERROR(VLOOKUP(B396,'Results_GPT5.2LowRepair'!B:E,4,0),0))</f>
        <v>0</v>
      </c>
      <c r="F396">
        <f>MAX(IFERROR(VLOOKUP(B396,'Results_ClaudeOpus4.5Repair'!B:H,5,0),0),IFERROR(VLOOKUP(B396,'Results_GPT5.2LowRepair'!B:H,5,0),0))</f>
        <v>20.7166</v>
      </c>
      <c r="G396">
        <f>MAX(IFERROR(VLOOKUP(B396,'Results_ClaudeOpus4.5Repair'!B:H,6,0),0),IFERROR(VLOOKUP(B396,'Results_GPT5.2LowRepair'!B:H,6,0),0))</f>
        <v>0.3196</v>
      </c>
      <c r="H396">
        <f>MAX(IFERROR(VLOOKUP(B396,'Results_ClaudeOpus4.5Repair'!B:H,7,0),0),IFERROR(VLOOKUP(B396,'Results_GPT5.2LowRepair'!B:H,7,0),0))</f>
        <v>20.714600000000001</v>
      </c>
      <c r="I396">
        <f>MAX(IFERROR(VLOOKUP(B396,'Results_ClaudeOpus4.5Repair'!B:I,8,0),0),IFERROR(VLOOKUP(B396,'Results_GPT5.2LowRepair'!B:I,8,0),0))</f>
        <v>0</v>
      </c>
      <c r="J396">
        <v>0</v>
      </c>
      <c r="K396">
        <v>0</v>
      </c>
      <c r="L396">
        <f t="shared" si="53"/>
        <v>2</v>
      </c>
      <c r="M396">
        <f t="shared" si="54"/>
        <v>2</v>
      </c>
      <c r="N396">
        <f t="shared" si="49"/>
        <v>1</v>
      </c>
      <c r="O396">
        <f t="shared" si="50"/>
        <v>1</v>
      </c>
      <c r="P396" t="str">
        <f t="shared" si="55"/>
        <v/>
      </c>
      <c r="Q396">
        <f>VLOOKUP(C396,Locs!A:C,3,0)</f>
        <v>24</v>
      </c>
      <c r="R396">
        <f>VLOOKUP(C396,Locs!A:F,6,0)</f>
        <v>1</v>
      </c>
      <c r="S396">
        <f t="shared" si="51"/>
        <v>0</v>
      </c>
      <c r="T396" t="str">
        <f t="shared" si="52"/>
        <v/>
      </c>
      <c r="U396">
        <f>IFERROR(VLOOKUP(B396,'Results_ClaudeOpus4.5Repair'!B:E,4,0),"")</f>
        <v>0</v>
      </c>
      <c r="V396" t="str">
        <f>IFERROR(VLOOKUP(B396,'Results_GPT5.2LowRepair'!B:E,4,0),"")</f>
        <v/>
      </c>
      <c r="W396">
        <f>IFERROR(VLOOKUP(LEFT(C396,LEN(C396)-4)&amp;"_"&amp;D396&amp;"_llm.dfy",'Results_ClaudeOpus4.5Repair'!O:P,2,0),"")</f>
        <v>60</v>
      </c>
      <c r="X396" t="str">
        <f>IFERROR(VLOOKUP(LEFT(C396,LEN(C396)-4)&amp;"_"&amp;D396&amp;"_llm.dfy",'Results_GPT5.2LowRepair'!O:P,2,0),"")</f>
        <v/>
      </c>
    </row>
    <row r="397" spans="2:24" x14ac:dyDescent="0.45">
      <c r="B397" t="str">
        <f t="shared" si="48"/>
        <v>task_id_775.dfy-4</v>
      </c>
      <c r="C397" t="s">
        <v>84</v>
      </c>
      <c r="D397">
        <v>4</v>
      </c>
      <c r="E397">
        <f>MAX(IFERROR(VLOOKUP(B397,'Results_ClaudeOpus4.5Repair'!B:E,4,0),0),IFERROR(VLOOKUP(B397,'Results_GPT5.2LowRepair'!B:E,4,0),0))</f>
        <v>0</v>
      </c>
      <c r="F397">
        <f>MAX(IFERROR(VLOOKUP(B397,'Results_ClaudeOpus4.5Repair'!B:H,5,0),0),IFERROR(VLOOKUP(B397,'Results_GPT5.2LowRepair'!B:H,5,0),0))</f>
        <v>7.4527999999999999</v>
      </c>
      <c r="G397">
        <f>MAX(IFERROR(VLOOKUP(B397,'Results_ClaudeOpus4.5Repair'!B:H,6,0),0),IFERROR(VLOOKUP(B397,'Results_GPT5.2LowRepair'!B:H,6,0),0))</f>
        <v>1.7083999999999999</v>
      </c>
      <c r="H397">
        <f>MAX(IFERROR(VLOOKUP(B397,'Results_ClaudeOpus4.5Repair'!B:H,7,0),0),IFERROR(VLOOKUP(B397,'Results_GPT5.2LowRepair'!B:H,7,0),0))</f>
        <v>7.4509999999999996</v>
      </c>
      <c r="I397">
        <f>MAX(IFERROR(VLOOKUP(B397,'Results_ClaudeOpus4.5Repair'!B:I,8,0),0),IFERROR(VLOOKUP(B397,'Results_GPT5.2LowRepair'!B:I,8,0),0))</f>
        <v>1</v>
      </c>
      <c r="J397">
        <v>0</v>
      </c>
      <c r="K397">
        <v>0</v>
      </c>
      <c r="L397">
        <f t="shared" si="53"/>
        <v>2</v>
      </c>
      <c r="M397">
        <f t="shared" si="54"/>
        <v>2</v>
      </c>
      <c r="N397">
        <f t="shared" si="49"/>
        <v>1</v>
      </c>
      <c r="O397">
        <f t="shared" si="50"/>
        <v>1</v>
      </c>
      <c r="P397" t="str">
        <f t="shared" si="55"/>
        <v/>
      </c>
      <c r="Q397">
        <f>VLOOKUP(C397,Locs!A:C,3,0)</f>
        <v>24</v>
      </c>
      <c r="R397">
        <f>VLOOKUP(C397,Locs!A:F,6,0)</f>
        <v>1</v>
      </c>
      <c r="S397">
        <f t="shared" si="51"/>
        <v>0</v>
      </c>
      <c r="T397" t="str">
        <f t="shared" si="52"/>
        <v/>
      </c>
      <c r="U397">
        <f>IFERROR(VLOOKUP(B397,'Results_ClaudeOpus4.5Repair'!B:E,4,0),"")</f>
        <v>0</v>
      </c>
      <c r="V397" t="str">
        <f>IFERROR(VLOOKUP(B397,'Results_GPT5.2LowRepair'!B:E,4,0),"")</f>
        <v/>
      </c>
      <c r="W397">
        <f>IFERROR(VLOOKUP(LEFT(C397,LEN(C397)-4)&amp;"_"&amp;D397&amp;"_llm.dfy",'Results_ClaudeOpus4.5Repair'!O:P,2,0),"")</f>
        <v>27</v>
      </c>
      <c r="X397" t="str">
        <f>IFERROR(VLOOKUP(LEFT(C397,LEN(C397)-4)&amp;"_"&amp;D397&amp;"_llm.dfy",'Results_GPT5.2LowRepair'!O:P,2,0),"")</f>
        <v/>
      </c>
    </row>
    <row r="398" spans="2:24" x14ac:dyDescent="0.45">
      <c r="B398" t="str">
        <f t="shared" si="48"/>
        <v>task_id_775.dfy-5</v>
      </c>
      <c r="C398" t="s">
        <v>84</v>
      </c>
      <c r="D398">
        <v>5</v>
      </c>
      <c r="E398">
        <f>MAX(IFERROR(VLOOKUP(B398,'Results_ClaudeOpus4.5Repair'!B:E,4,0),0),IFERROR(VLOOKUP(B398,'Results_GPT5.2LowRepair'!B:E,4,0),0))</f>
        <v>0</v>
      </c>
      <c r="F398">
        <f>MAX(IFERROR(VLOOKUP(B398,'Results_ClaudeOpus4.5Repair'!B:H,5,0),0),IFERROR(VLOOKUP(B398,'Results_GPT5.2LowRepair'!B:H,5,0),0))</f>
        <v>10.8941</v>
      </c>
      <c r="G398">
        <f>MAX(IFERROR(VLOOKUP(B398,'Results_ClaudeOpus4.5Repair'!B:H,6,0),0),IFERROR(VLOOKUP(B398,'Results_GPT5.2LowRepair'!B:H,6,0),0))</f>
        <v>1.6935</v>
      </c>
      <c r="H398">
        <f>MAX(IFERROR(VLOOKUP(B398,'Results_ClaudeOpus4.5Repair'!B:H,7,0),0),IFERROR(VLOOKUP(B398,'Results_GPT5.2LowRepair'!B:H,7,0),0))</f>
        <v>10.891999999999999</v>
      </c>
      <c r="I398">
        <f>MAX(IFERROR(VLOOKUP(B398,'Results_ClaudeOpus4.5Repair'!B:I,8,0),0),IFERROR(VLOOKUP(B398,'Results_GPT5.2LowRepair'!B:I,8,0),0))</f>
        <v>1</v>
      </c>
      <c r="J398">
        <v>0</v>
      </c>
      <c r="K398">
        <v>0</v>
      </c>
      <c r="L398">
        <f t="shared" si="53"/>
        <v>2</v>
      </c>
      <c r="M398">
        <f t="shared" si="54"/>
        <v>2</v>
      </c>
      <c r="N398">
        <f t="shared" si="49"/>
        <v>1</v>
      </c>
      <c r="O398">
        <f t="shared" si="50"/>
        <v>1</v>
      </c>
      <c r="P398" t="str">
        <f t="shared" si="55"/>
        <v/>
      </c>
      <c r="Q398">
        <f>VLOOKUP(C398,Locs!A:C,3,0)</f>
        <v>24</v>
      </c>
      <c r="R398">
        <f>VLOOKUP(C398,Locs!A:F,6,0)</f>
        <v>1</v>
      </c>
      <c r="S398">
        <f t="shared" si="51"/>
        <v>0</v>
      </c>
      <c r="T398" t="str">
        <f t="shared" si="52"/>
        <v/>
      </c>
      <c r="U398">
        <f>IFERROR(VLOOKUP(B398,'Results_ClaudeOpus4.5Repair'!B:E,4,0),"")</f>
        <v>0</v>
      </c>
      <c r="V398" t="str">
        <f>IFERROR(VLOOKUP(B398,'Results_GPT5.2LowRepair'!B:E,4,0),"")</f>
        <v/>
      </c>
      <c r="W398">
        <f>IFERROR(VLOOKUP(LEFT(C398,LEN(C398)-4)&amp;"_"&amp;D398&amp;"_llm.dfy",'Results_ClaudeOpus4.5Repair'!O:P,2,0),"")</f>
        <v>31</v>
      </c>
      <c r="X398" t="str">
        <f>IFERROR(VLOOKUP(LEFT(C398,LEN(C398)-4)&amp;"_"&amp;D398&amp;"_llm.dfy",'Results_GPT5.2LowRepair'!O:P,2,0),"")</f>
        <v/>
      </c>
    </row>
    <row r="399" spans="2:24" x14ac:dyDescent="0.45">
      <c r="B399" t="str">
        <f t="shared" si="48"/>
        <v>task_id_775.dfy-6</v>
      </c>
      <c r="C399" t="s">
        <v>84</v>
      </c>
      <c r="D399">
        <v>6</v>
      </c>
      <c r="E399">
        <f>MAX(IFERROR(VLOOKUP(B399,'Results_ClaudeOpus4.5Repair'!B:E,4,0),0),IFERROR(VLOOKUP(B399,'Results_GPT5.2LowRepair'!B:E,4,0),0))</f>
        <v>1</v>
      </c>
      <c r="F399">
        <f>MAX(IFERROR(VLOOKUP(B399,'Results_ClaudeOpus4.5Repair'!B:H,5,0),0),IFERROR(VLOOKUP(B399,'Results_GPT5.2LowRepair'!B:H,5,0),0))</f>
        <v>14.1252</v>
      </c>
      <c r="G399">
        <f>MAX(IFERROR(VLOOKUP(B399,'Results_ClaudeOpus4.5Repair'!B:H,6,0),0),IFERROR(VLOOKUP(B399,'Results_GPT5.2LowRepair'!B:H,6,0),0))</f>
        <v>1.6661999999999999</v>
      </c>
      <c r="H399">
        <f>MAX(IFERROR(VLOOKUP(B399,'Results_ClaudeOpus4.5Repair'!B:H,7,0),0),IFERROR(VLOOKUP(B399,'Results_GPT5.2LowRepair'!B:H,7,0),0))</f>
        <v>14.1226</v>
      </c>
      <c r="I399">
        <f>MAX(IFERROR(VLOOKUP(B399,'Results_ClaudeOpus4.5Repair'!B:I,8,0),0),IFERROR(VLOOKUP(B399,'Results_GPT5.2LowRepair'!B:I,8,0),0))</f>
        <v>1</v>
      </c>
      <c r="J399">
        <v>0</v>
      </c>
      <c r="K399">
        <v>0</v>
      </c>
      <c r="L399">
        <f t="shared" si="53"/>
        <v>2</v>
      </c>
      <c r="M399">
        <f t="shared" si="54"/>
        <v>2</v>
      </c>
      <c r="N399">
        <f t="shared" si="49"/>
        <v>1</v>
      </c>
      <c r="O399">
        <f t="shared" si="50"/>
        <v>1</v>
      </c>
      <c r="P399" t="str">
        <f t="shared" si="55"/>
        <v/>
      </c>
      <c r="Q399">
        <f>VLOOKUP(C399,Locs!A:C,3,0)</f>
        <v>24</v>
      </c>
      <c r="R399">
        <f>VLOOKUP(C399,Locs!A:F,6,0)</f>
        <v>1</v>
      </c>
      <c r="S399">
        <f t="shared" si="51"/>
        <v>0</v>
      </c>
      <c r="T399" t="str">
        <f t="shared" si="52"/>
        <v/>
      </c>
      <c r="U399">
        <f>IFERROR(VLOOKUP(B399,'Results_ClaudeOpus4.5Repair'!B:E,4,0),"")</f>
        <v>1</v>
      </c>
      <c r="V399" t="str">
        <f>IFERROR(VLOOKUP(B399,'Results_GPT5.2LowRepair'!B:E,4,0),"")</f>
        <v/>
      </c>
      <c r="W399">
        <f>IFERROR(VLOOKUP(LEFT(C399,LEN(C399)-4)&amp;"_"&amp;D399&amp;"_llm.dfy",'Results_ClaudeOpus4.5Repair'!O:P,2,0),"")</f>
        <v>37</v>
      </c>
      <c r="X399" t="str">
        <f>IFERROR(VLOOKUP(LEFT(C399,LEN(C399)-4)&amp;"_"&amp;D399&amp;"_llm.dfy",'Results_GPT5.2LowRepair'!O:P,2,0),"")</f>
        <v/>
      </c>
    </row>
    <row r="400" spans="2:24" x14ac:dyDescent="0.45">
      <c r="B400" t="str">
        <f t="shared" si="48"/>
        <v>task_id_784.dfy-1</v>
      </c>
      <c r="C400" t="s">
        <v>85</v>
      </c>
      <c r="D400">
        <v>1</v>
      </c>
      <c r="E400">
        <f>MAX(IFERROR(VLOOKUP(B400,'Results_ClaudeOpus4.5Repair'!B:E,4,0),0),IFERROR(VLOOKUP(B400,'Results_GPT5.2LowRepair'!B:E,4,0),0))</f>
        <v>0</v>
      </c>
      <c r="F400">
        <f>MAX(IFERROR(VLOOKUP(B400,'Results_ClaudeOpus4.5Repair'!B:H,5,0),0),IFERROR(VLOOKUP(B400,'Results_GPT5.2LowRepair'!B:H,5,0),0))</f>
        <v>37.187100000000001</v>
      </c>
      <c r="G400">
        <f>MAX(IFERROR(VLOOKUP(B400,'Results_ClaudeOpus4.5Repair'!B:H,6,0),0),IFERROR(VLOOKUP(B400,'Results_GPT5.2LowRepair'!B:H,6,0),0))</f>
        <v>1.7697000000000001</v>
      </c>
      <c r="H400">
        <f>MAX(IFERROR(VLOOKUP(B400,'Results_ClaudeOpus4.5Repair'!B:H,7,0),0),IFERROR(VLOOKUP(B400,'Results_GPT5.2LowRepair'!B:H,7,0),0))</f>
        <v>37.165199999999999</v>
      </c>
      <c r="I400">
        <f>MAX(IFERROR(VLOOKUP(B400,'Results_ClaudeOpus4.5Repair'!B:I,8,0),0),IFERROR(VLOOKUP(B400,'Results_GPT5.2LowRepair'!B:I,8,0),0))</f>
        <v>-1</v>
      </c>
      <c r="J400">
        <v>0</v>
      </c>
      <c r="K400">
        <v>0</v>
      </c>
      <c r="L400">
        <f t="shared" si="53"/>
        <v>2</v>
      </c>
      <c r="M400">
        <f t="shared" si="54"/>
        <v>2</v>
      </c>
      <c r="N400">
        <f t="shared" si="49"/>
        <v>1</v>
      </c>
      <c r="O400">
        <f t="shared" si="50"/>
        <v>1</v>
      </c>
      <c r="P400">
        <f t="shared" si="55"/>
        <v>58</v>
      </c>
      <c r="Q400">
        <f>VLOOKUP(C400,Locs!A:C,3,0)</f>
        <v>57</v>
      </c>
      <c r="R400">
        <f>VLOOKUP(C400,Locs!A:F,6,0)</f>
        <v>4</v>
      </c>
      <c r="S400">
        <f t="shared" si="51"/>
        <v>0</v>
      </c>
      <c r="T400" t="str">
        <f t="shared" si="52"/>
        <v/>
      </c>
      <c r="U400">
        <f>IFERROR(VLOOKUP(B400,'Results_ClaudeOpus4.5Repair'!B:E,4,0),"")</f>
        <v>0</v>
      </c>
      <c r="V400">
        <f>IFERROR(VLOOKUP(B400,'Results_GPT5.2LowRepair'!B:E,4,0),"")</f>
        <v>0</v>
      </c>
      <c r="W400">
        <f>IFERROR(VLOOKUP(LEFT(C400,LEN(C400)-4)&amp;"_"&amp;D400&amp;"_llm.dfy",'Results_ClaudeOpus4.5Repair'!O:P,2,0),"")</f>
        <v>50</v>
      </c>
      <c r="X400">
        <f>IFERROR(VLOOKUP(LEFT(C400,LEN(C400)-4)&amp;"_"&amp;D400&amp;"_llm.dfy",'Results_GPT5.2LowRepair'!O:P,2,0),"")</f>
        <v>58</v>
      </c>
    </row>
    <row r="401" spans="2:24" x14ac:dyDescent="0.45">
      <c r="B401" t="str">
        <f t="shared" si="48"/>
        <v>task_id_784.dfy-2</v>
      </c>
      <c r="C401" t="s">
        <v>85</v>
      </c>
      <c r="D401">
        <v>2</v>
      </c>
      <c r="E401">
        <f>MAX(IFERROR(VLOOKUP(B401,'Results_ClaudeOpus4.5Repair'!B:E,4,0),0),IFERROR(VLOOKUP(B401,'Results_GPT5.2LowRepair'!B:E,4,0),0))</f>
        <v>1</v>
      </c>
      <c r="F401">
        <f>MAX(IFERROR(VLOOKUP(B401,'Results_ClaudeOpus4.5Repair'!B:H,5,0),0),IFERROR(VLOOKUP(B401,'Results_GPT5.2LowRepair'!B:H,5,0),0))</f>
        <v>78.0501</v>
      </c>
      <c r="G401">
        <f>MAX(IFERROR(VLOOKUP(B401,'Results_ClaudeOpus4.5Repair'!B:H,6,0),0),IFERROR(VLOOKUP(B401,'Results_GPT5.2LowRepair'!B:H,6,0),0))</f>
        <v>1.8181</v>
      </c>
      <c r="H401">
        <f>MAX(IFERROR(VLOOKUP(B401,'Results_ClaudeOpus4.5Repair'!B:H,7,0),0),IFERROR(VLOOKUP(B401,'Results_GPT5.2LowRepair'!B:H,7,0),0))</f>
        <v>78.041700000000006</v>
      </c>
      <c r="I401">
        <f>MAX(IFERROR(VLOOKUP(B401,'Results_ClaudeOpus4.5Repair'!B:I,8,0),0),IFERROR(VLOOKUP(B401,'Results_GPT5.2LowRepair'!B:I,8,0),0))</f>
        <v>1</v>
      </c>
      <c r="J401">
        <v>0</v>
      </c>
      <c r="K401">
        <v>0</v>
      </c>
      <c r="L401">
        <f t="shared" si="53"/>
        <v>2</v>
      </c>
      <c r="M401">
        <f t="shared" si="54"/>
        <v>2</v>
      </c>
      <c r="N401">
        <f t="shared" si="49"/>
        <v>1</v>
      </c>
      <c r="O401">
        <f t="shared" si="50"/>
        <v>1</v>
      </c>
      <c r="P401">
        <f t="shared" si="55"/>
        <v>68</v>
      </c>
      <c r="Q401">
        <f>VLOOKUP(C401,Locs!A:C,3,0)</f>
        <v>57</v>
      </c>
      <c r="R401">
        <f>VLOOKUP(C401,Locs!A:F,6,0)</f>
        <v>4</v>
      </c>
      <c r="S401">
        <f t="shared" si="51"/>
        <v>1</v>
      </c>
      <c r="T401" t="str">
        <f t="shared" si="52"/>
        <v>Claude</v>
      </c>
      <c r="U401">
        <f>IFERROR(VLOOKUP(B401,'Results_ClaudeOpus4.5Repair'!B:E,4,0),"")</f>
        <v>1</v>
      </c>
      <c r="V401">
        <f>IFERROR(VLOOKUP(B401,'Results_GPT5.2LowRepair'!B:E,4,0),"")</f>
        <v>-1</v>
      </c>
      <c r="W401">
        <f>IFERROR(VLOOKUP(LEFT(C401,LEN(C401)-4)&amp;"_"&amp;D401&amp;"_llm.dfy",'Results_ClaudeOpus4.5Repair'!O:P,2,0),"")</f>
        <v>68</v>
      </c>
      <c r="X401">
        <f>IFERROR(VLOOKUP(LEFT(C401,LEN(C401)-4)&amp;"_"&amp;D401&amp;"_llm.dfy",'Results_GPT5.2LowRepair'!O:P,2,0),"")</f>
        <v>205</v>
      </c>
    </row>
    <row r="402" spans="2:24" x14ac:dyDescent="0.45">
      <c r="B402" t="str">
        <f t="shared" si="48"/>
        <v>task_id_784.dfy-3</v>
      </c>
      <c r="C402" t="s">
        <v>85</v>
      </c>
      <c r="D402">
        <v>3</v>
      </c>
      <c r="E402">
        <f>MAX(IFERROR(VLOOKUP(B402,'Results_ClaudeOpus4.5Repair'!B:E,4,0),0),IFERROR(VLOOKUP(B402,'Results_GPT5.2LowRepair'!B:E,4,0),0))</f>
        <v>1</v>
      </c>
      <c r="F402">
        <f>MAX(IFERROR(VLOOKUP(B402,'Results_ClaudeOpus4.5Repair'!B:H,5,0),0),IFERROR(VLOOKUP(B402,'Results_GPT5.2LowRepair'!B:H,5,0),0))</f>
        <v>33.9345</v>
      </c>
      <c r="G402">
        <f>MAX(IFERROR(VLOOKUP(B402,'Results_ClaudeOpus4.5Repair'!B:H,6,0),0),IFERROR(VLOOKUP(B402,'Results_GPT5.2LowRepair'!B:H,6,0),0))</f>
        <v>3.8959999999999999</v>
      </c>
      <c r="H402">
        <f>MAX(IFERROR(VLOOKUP(B402,'Results_ClaudeOpus4.5Repair'!B:H,7,0),0),IFERROR(VLOOKUP(B402,'Results_GPT5.2LowRepair'!B:H,7,0),0))</f>
        <v>33.9328</v>
      </c>
      <c r="I402">
        <f>MAX(IFERROR(VLOOKUP(B402,'Results_ClaudeOpus4.5Repair'!B:I,8,0),0),IFERROR(VLOOKUP(B402,'Results_GPT5.2LowRepair'!B:I,8,0),0))</f>
        <v>1</v>
      </c>
      <c r="J402">
        <v>0</v>
      </c>
      <c r="K402">
        <v>0</v>
      </c>
      <c r="L402">
        <f t="shared" si="53"/>
        <v>2</v>
      </c>
      <c r="M402">
        <f t="shared" si="54"/>
        <v>2</v>
      </c>
      <c r="N402">
        <f t="shared" si="49"/>
        <v>1</v>
      </c>
      <c r="O402">
        <f t="shared" si="50"/>
        <v>1</v>
      </c>
      <c r="P402">
        <f t="shared" si="55"/>
        <v>211</v>
      </c>
      <c r="Q402">
        <f>VLOOKUP(C402,Locs!A:C,3,0)</f>
        <v>57</v>
      </c>
      <c r="R402">
        <f>VLOOKUP(C402,Locs!A:F,6,0)</f>
        <v>4</v>
      </c>
      <c r="S402">
        <f t="shared" si="51"/>
        <v>0</v>
      </c>
      <c r="T402" t="str">
        <f t="shared" si="52"/>
        <v/>
      </c>
      <c r="U402" t="str">
        <f>IFERROR(VLOOKUP(B402,'Results_ClaudeOpus4.5Repair'!B:E,4,0),"")</f>
        <v/>
      </c>
      <c r="V402">
        <f>IFERROR(VLOOKUP(B402,'Results_GPT5.2LowRepair'!B:E,4,0),"")</f>
        <v>1</v>
      </c>
      <c r="W402" t="str">
        <f>IFERROR(VLOOKUP(LEFT(C402,LEN(C402)-4)&amp;"_"&amp;D402&amp;"_llm.dfy",'Results_ClaudeOpus4.5Repair'!O:P,2,0),"")</f>
        <v/>
      </c>
      <c r="X402">
        <f>IFERROR(VLOOKUP(LEFT(C402,LEN(C402)-4)&amp;"_"&amp;D402&amp;"_llm.dfy",'Results_GPT5.2LowRepair'!O:P,2,0),"")</f>
        <v>211</v>
      </c>
    </row>
    <row r="403" spans="2:24" x14ac:dyDescent="0.45">
      <c r="B403" t="str">
        <f t="shared" si="48"/>
        <v>task_id_790.dfy-1</v>
      </c>
      <c r="C403" t="s">
        <v>86</v>
      </c>
      <c r="D403">
        <v>1</v>
      </c>
      <c r="E403">
        <f>MAX(IFERROR(VLOOKUP(B403,'Results_ClaudeOpus4.5Repair'!B:E,4,0),0),IFERROR(VLOOKUP(B403,'Results_GPT5.2LowRepair'!B:E,4,0),0))</f>
        <v>1</v>
      </c>
      <c r="F403">
        <f>MAX(IFERROR(VLOOKUP(B403,'Results_ClaudeOpus4.5Repair'!B:H,5,0),0),IFERROR(VLOOKUP(B403,'Results_GPT5.2LowRepair'!B:H,5,0),0))</f>
        <v>16.611699999999999</v>
      </c>
      <c r="G403">
        <f>MAX(IFERROR(VLOOKUP(B403,'Results_ClaudeOpus4.5Repair'!B:H,6,0),0),IFERROR(VLOOKUP(B403,'Results_GPT5.2LowRepair'!B:H,6,0),0))</f>
        <v>1.6773</v>
      </c>
      <c r="H403">
        <f>MAX(IFERROR(VLOOKUP(B403,'Results_ClaudeOpus4.5Repair'!B:H,7,0),0),IFERROR(VLOOKUP(B403,'Results_GPT5.2LowRepair'!B:H,7,0),0))</f>
        <v>16.595400000000001</v>
      </c>
      <c r="I403">
        <f>MAX(IFERROR(VLOOKUP(B403,'Results_ClaudeOpus4.5Repair'!B:I,8,0),0),IFERROR(VLOOKUP(B403,'Results_GPT5.2LowRepair'!B:I,8,0),0))</f>
        <v>1</v>
      </c>
      <c r="J403">
        <v>0</v>
      </c>
      <c r="K403">
        <v>0</v>
      </c>
      <c r="L403">
        <f t="shared" si="53"/>
        <v>1</v>
      </c>
      <c r="M403">
        <f t="shared" si="54"/>
        <v>1</v>
      </c>
      <c r="N403">
        <f t="shared" si="49"/>
        <v>0.66666666666666663</v>
      </c>
      <c r="O403">
        <f t="shared" si="50"/>
        <v>1</v>
      </c>
      <c r="P403">
        <f t="shared" si="55"/>
        <v>28</v>
      </c>
      <c r="Q403">
        <f>VLOOKUP(C403,Locs!A:C,3,0)</f>
        <v>28</v>
      </c>
      <c r="R403">
        <f>VLOOKUP(C403,Locs!A:F,6,0)</f>
        <v>0</v>
      </c>
      <c r="S403">
        <f t="shared" si="51"/>
        <v>1</v>
      </c>
      <c r="T403" t="str">
        <f t="shared" si="52"/>
        <v>Claude</v>
      </c>
      <c r="U403">
        <f>IFERROR(VLOOKUP(B403,'Results_ClaudeOpus4.5Repair'!B:E,4,0),"")</f>
        <v>1</v>
      </c>
      <c r="V403">
        <f>IFERROR(VLOOKUP(B403,'Results_GPT5.2LowRepair'!B:E,4,0),"")</f>
        <v>1</v>
      </c>
      <c r="W403">
        <f>IFERROR(VLOOKUP(LEFT(C403,LEN(C403)-4)&amp;"_"&amp;D403&amp;"_llm.dfy",'Results_ClaudeOpus4.5Repair'!O:P,2,0),"")</f>
        <v>28</v>
      </c>
      <c r="X403">
        <f>IFERROR(VLOOKUP(LEFT(C403,LEN(C403)-4)&amp;"_"&amp;D403&amp;"_llm.dfy",'Results_GPT5.2LowRepair'!O:P,2,0),"")</f>
        <v>33</v>
      </c>
    </row>
    <row r="404" spans="2:24" x14ac:dyDescent="0.45">
      <c r="B404" t="str">
        <f t="shared" si="48"/>
        <v>task_id_793.dfy-1</v>
      </c>
      <c r="C404" t="s">
        <v>87</v>
      </c>
      <c r="D404">
        <v>1</v>
      </c>
      <c r="E404">
        <f>MAX(IFERROR(VLOOKUP(B404,'Results_ClaudeOpus4.5Repair'!B:E,4,0),0),IFERROR(VLOOKUP(B404,'Results_GPT5.2LowRepair'!B:E,4,0),0))</f>
        <v>0</v>
      </c>
      <c r="F404">
        <f>MAX(IFERROR(VLOOKUP(B404,'Results_ClaudeOpus4.5Repair'!B:H,5,0),0),IFERROR(VLOOKUP(B404,'Results_GPT5.2LowRepair'!B:H,5,0),0))</f>
        <v>13.882099999999999</v>
      </c>
      <c r="G404">
        <f>MAX(IFERROR(VLOOKUP(B404,'Results_ClaudeOpus4.5Repair'!B:H,6,0),0),IFERROR(VLOOKUP(B404,'Results_GPT5.2LowRepair'!B:H,6,0),0))</f>
        <v>1.7079</v>
      </c>
      <c r="H404">
        <f>MAX(IFERROR(VLOOKUP(B404,'Results_ClaudeOpus4.5Repair'!B:H,7,0),0),IFERROR(VLOOKUP(B404,'Results_GPT5.2LowRepair'!B:H,7,0),0))</f>
        <v>13.8658</v>
      </c>
      <c r="I404">
        <f>MAX(IFERROR(VLOOKUP(B404,'Results_ClaudeOpus4.5Repair'!B:I,8,0),0),IFERROR(VLOOKUP(B404,'Results_GPT5.2LowRepair'!B:I,8,0),0))</f>
        <v>1</v>
      </c>
      <c r="J404">
        <v>0</v>
      </c>
      <c r="K404">
        <v>0</v>
      </c>
      <c r="L404">
        <f t="shared" si="53"/>
        <v>1</v>
      </c>
      <c r="M404">
        <f t="shared" si="54"/>
        <v>5</v>
      </c>
      <c r="N404">
        <f t="shared" si="49"/>
        <v>0.66666666666666663</v>
      </c>
      <c r="O404">
        <f t="shared" si="50"/>
        <v>1</v>
      </c>
      <c r="P404">
        <f t="shared" si="55"/>
        <v>37</v>
      </c>
      <c r="Q404">
        <f>VLOOKUP(C404,Locs!A:C,3,0)</f>
        <v>30</v>
      </c>
      <c r="R404">
        <f>VLOOKUP(C404,Locs!A:F,6,0)</f>
        <v>2</v>
      </c>
      <c r="S404">
        <f t="shared" si="51"/>
        <v>0</v>
      </c>
      <c r="T404" t="str">
        <f t="shared" si="52"/>
        <v/>
      </c>
      <c r="U404">
        <f>IFERROR(VLOOKUP(B404,'Results_ClaudeOpus4.5Repair'!B:E,4,0),"")</f>
        <v>0</v>
      </c>
      <c r="V404">
        <f>IFERROR(VLOOKUP(B404,'Results_GPT5.2LowRepair'!B:E,4,0),"")</f>
        <v>0</v>
      </c>
      <c r="W404">
        <f>IFERROR(VLOOKUP(LEFT(C404,LEN(C404)-4)&amp;"_"&amp;D404&amp;"_llm.dfy",'Results_ClaudeOpus4.5Repair'!O:P,2,0),"")</f>
        <v>29</v>
      </c>
      <c r="X404">
        <f>IFERROR(VLOOKUP(LEFT(C404,LEN(C404)-4)&amp;"_"&amp;D404&amp;"_llm.dfy",'Results_GPT5.2LowRepair'!O:P,2,0),"")</f>
        <v>37</v>
      </c>
    </row>
    <row r="405" spans="2:24" x14ac:dyDescent="0.45">
      <c r="B405" t="str">
        <f t="shared" si="48"/>
        <v>task_id_793.dfy-2</v>
      </c>
      <c r="C405" t="s">
        <v>87</v>
      </c>
      <c r="D405">
        <v>2</v>
      </c>
      <c r="E405">
        <f>MAX(IFERROR(VLOOKUP(B405,'Results_ClaudeOpus4.5Repair'!B:E,4,0),0),IFERROR(VLOOKUP(B405,'Results_GPT5.2LowRepair'!B:E,4,0),0))</f>
        <v>0</v>
      </c>
      <c r="F405">
        <f>MAX(IFERROR(VLOOKUP(B405,'Results_ClaudeOpus4.5Repair'!B:H,5,0),0),IFERROR(VLOOKUP(B405,'Results_GPT5.2LowRepair'!B:H,5,0),0))</f>
        <v>43.000599999999999</v>
      </c>
      <c r="G405">
        <f>MAX(IFERROR(VLOOKUP(B405,'Results_ClaudeOpus4.5Repair'!B:H,6,0),0),IFERROR(VLOOKUP(B405,'Results_GPT5.2LowRepair'!B:H,6,0),0))</f>
        <v>1.7423999999999999</v>
      </c>
      <c r="H405">
        <f>MAX(IFERROR(VLOOKUP(B405,'Results_ClaudeOpus4.5Repair'!B:H,7,0),0),IFERROR(VLOOKUP(B405,'Results_GPT5.2LowRepair'!B:H,7,0),0))</f>
        <v>42.999099999999999</v>
      </c>
      <c r="I405">
        <f>MAX(IFERROR(VLOOKUP(B405,'Results_ClaudeOpus4.5Repair'!B:I,8,0),0),IFERROR(VLOOKUP(B405,'Results_GPT5.2LowRepair'!B:I,8,0),0))</f>
        <v>1</v>
      </c>
      <c r="J405">
        <v>0</v>
      </c>
      <c r="K405">
        <v>0</v>
      </c>
      <c r="L405">
        <f t="shared" si="53"/>
        <v>1</v>
      </c>
      <c r="M405">
        <f t="shared" si="54"/>
        <v>5</v>
      </c>
      <c r="N405">
        <f t="shared" si="49"/>
        <v>0.66666666666666663</v>
      </c>
      <c r="O405">
        <f t="shared" si="50"/>
        <v>1</v>
      </c>
      <c r="P405">
        <f t="shared" si="55"/>
        <v>39</v>
      </c>
      <c r="Q405">
        <f>VLOOKUP(C405,Locs!A:C,3,0)</f>
        <v>30</v>
      </c>
      <c r="R405">
        <f>VLOOKUP(C405,Locs!A:F,6,0)</f>
        <v>2</v>
      </c>
      <c r="S405">
        <f t="shared" si="51"/>
        <v>0</v>
      </c>
      <c r="T405" t="str">
        <f t="shared" si="52"/>
        <v/>
      </c>
      <c r="U405">
        <f>IFERROR(VLOOKUP(B405,'Results_ClaudeOpus4.5Repair'!B:E,4,0),"")</f>
        <v>0</v>
      </c>
      <c r="V405">
        <f>IFERROR(VLOOKUP(B405,'Results_GPT5.2LowRepair'!B:E,4,0),"")</f>
        <v>0</v>
      </c>
      <c r="W405">
        <f>IFERROR(VLOOKUP(LEFT(C405,LEN(C405)-4)&amp;"_"&amp;D405&amp;"_llm.dfy",'Results_ClaudeOpus4.5Repair'!O:P,2,0),"")</f>
        <v>33</v>
      </c>
      <c r="X405">
        <f>IFERROR(VLOOKUP(LEFT(C405,LEN(C405)-4)&amp;"_"&amp;D405&amp;"_llm.dfy",'Results_GPT5.2LowRepair'!O:P,2,0),"")</f>
        <v>39</v>
      </c>
    </row>
    <row r="406" spans="2:24" x14ac:dyDescent="0.45">
      <c r="B406" t="str">
        <f t="shared" si="48"/>
        <v>task_id_793.dfy-3</v>
      </c>
      <c r="C406" t="s">
        <v>87</v>
      </c>
      <c r="D406">
        <v>3</v>
      </c>
      <c r="E406">
        <f>MAX(IFERROR(VLOOKUP(B406,'Results_ClaudeOpus4.5Repair'!B:E,4,0),0),IFERROR(VLOOKUP(B406,'Results_GPT5.2LowRepair'!B:E,4,0),0))</f>
        <v>0</v>
      </c>
      <c r="F406">
        <f>MAX(IFERROR(VLOOKUP(B406,'Results_ClaudeOpus4.5Repair'!B:H,5,0),0),IFERROR(VLOOKUP(B406,'Results_GPT5.2LowRepair'!B:H,5,0),0))</f>
        <v>52.744100000000003</v>
      </c>
      <c r="G406">
        <f>MAX(IFERROR(VLOOKUP(B406,'Results_ClaudeOpus4.5Repair'!B:H,6,0),0),IFERROR(VLOOKUP(B406,'Results_GPT5.2LowRepair'!B:H,6,0),0))</f>
        <v>1.0250999999999999</v>
      </c>
      <c r="H406">
        <f>MAX(IFERROR(VLOOKUP(B406,'Results_ClaudeOpus4.5Repair'!B:H,7,0),0),IFERROR(VLOOKUP(B406,'Results_GPT5.2LowRepair'!B:H,7,0),0))</f>
        <v>52.741999999999997</v>
      </c>
      <c r="I406">
        <f>MAX(IFERROR(VLOOKUP(B406,'Results_ClaudeOpus4.5Repair'!B:I,8,0),0),IFERROR(VLOOKUP(B406,'Results_GPT5.2LowRepair'!B:I,8,0),0))</f>
        <v>1</v>
      </c>
      <c r="J406">
        <v>0</v>
      </c>
      <c r="K406">
        <v>0</v>
      </c>
      <c r="L406">
        <f t="shared" si="53"/>
        <v>1</v>
      </c>
      <c r="M406">
        <f t="shared" si="54"/>
        <v>5</v>
      </c>
      <c r="N406">
        <f t="shared" si="49"/>
        <v>0.66666666666666663</v>
      </c>
      <c r="O406">
        <f t="shared" si="50"/>
        <v>1</v>
      </c>
      <c r="P406">
        <f t="shared" si="55"/>
        <v>105</v>
      </c>
      <c r="Q406">
        <f>VLOOKUP(C406,Locs!A:C,3,0)</f>
        <v>30</v>
      </c>
      <c r="R406">
        <f>VLOOKUP(C406,Locs!A:F,6,0)</f>
        <v>2</v>
      </c>
      <c r="S406">
        <f t="shared" si="51"/>
        <v>0</v>
      </c>
      <c r="T406" t="str">
        <f t="shared" si="52"/>
        <v/>
      </c>
      <c r="U406">
        <f>IFERROR(VLOOKUP(B406,'Results_ClaudeOpus4.5Repair'!B:E,4,0),"")</f>
        <v>0</v>
      </c>
      <c r="V406">
        <f>IFERROR(VLOOKUP(B406,'Results_GPT5.2LowRepair'!B:E,4,0),"")</f>
        <v>-1</v>
      </c>
      <c r="W406">
        <f>IFERROR(VLOOKUP(LEFT(C406,LEN(C406)-4)&amp;"_"&amp;D406&amp;"_llm.dfy",'Results_ClaudeOpus4.5Repair'!O:P,2,0),"")</f>
        <v>40</v>
      </c>
      <c r="X406">
        <f>IFERROR(VLOOKUP(LEFT(C406,LEN(C406)-4)&amp;"_"&amp;D406&amp;"_llm.dfy",'Results_GPT5.2LowRepair'!O:P,2,0),"")</f>
        <v>105</v>
      </c>
    </row>
    <row r="407" spans="2:24" x14ac:dyDescent="0.45">
      <c r="B407" t="str">
        <f t="shared" si="48"/>
        <v>task_id_793.dfy-4</v>
      </c>
      <c r="C407" t="s">
        <v>87</v>
      </c>
      <c r="D407">
        <v>4</v>
      </c>
      <c r="E407">
        <f>MAX(IFERROR(VLOOKUP(B407,'Results_ClaudeOpus4.5Repair'!B:E,4,0),0),IFERROR(VLOOKUP(B407,'Results_GPT5.2LowRepair'!B:E,4,0),0))</f>
        <v>0</v>
      </c>
      <c r="F407">
        <f>MAX(IFERROR(VLOOKUP(B407,'Results_ClaudeOpus4.5Repair'!B:H,5,0),0),IFERROR(VLOOKUP(B407,'Results_GPT5.2LowRepair'!B:H,5,0),0))</f>
        <v>31.9237</v>
      </c>
      <c r="G407">
        <f>MAX(IFERROR(VLOOKUP(B407,'Results_ClaudeOpus4.5Repair'!B:H,6,0),0),IFERROR(VLOOKUP(B407,'Results_GPT5.2LowRepair'!B:H,6,0),0))</f>
        <v>1.0257000000000001</v>
      </c>
      <c r="H407">
        <f>MAX(IFERROR(VLOOKUP(B407,'Results_ClaudeOpus4.5Repair'!B:H,7,0),0),IFERROR(VLOOKUP(B407,'Results_GPT5.2LowRepair'!B:H,7,0),0))</f>
        <v>31.9223</v>
      </c>
      <c r="I407">
        <f>MAX(IFERROR(VLOOKUP(B407,'Results_ClaudeOpus4.5Repair'!B:I,8,0),0),IFERROR(VLOOKUP(B407,'Results_GPT5.2LowRepair'!B:I,8,0),0))</f>
        <v>1</v>
      </c>
      <c r="J407">
        <v>0</v>
      </c>
      <c r="K407">
        <v>0</v>
      </c>
      <c r="L407">
        <f t="shared" si="53"/>
        <v>1</v>
      </c>
      <c r="M407">
        <f t="shared" si="54"/>
        <v>5</v>
      </c>
      <c r="N407">
        <f t="shared" si="49"/>
        <v>0.66666666666666663</v>
      </c>
      <c r="O407">
        <f t="shared" si="50"/>
        <v>1</v>
      </c>
      <c r="P407">
        <f t="shared" si="55"/>
        <v>114</v>
      </c>
      <c r="Q407">
        <f>VLOOKUP(C407,Locs!A:C,3,0)</f>
        <v>30</v>
      </c>
      <c r="R407">
        <f>VLOOKUP(C407,Locs!A:F,6,0)</f>
        <v>2</v>
      </c>
      <c r="S407">
        <f t="shared" si="51"/>
        <v>0</v>
      </c>
      <c r="T407" t="str">
        <f t="shared" si="52"/>
        <v/>
      </c>
      <c r="U407">
        <f>IFERROR(VLOOKUP(B407,'Results_ClaudeOpus4.5Repair'!B:E,4,0),"")</f>
        <v>0</v>
      </c>
      <c r="V407">
        <f>IFERROR(VLOOKUP(B407,'Results_GPT5.2LowRepair'!B:E,4,0),"")</f>
        <v>-1</v>
      </c>
      <c r="W407">
        <f>IFERROR(VLOOKUP(LEFT(C407,LEN(C407)-4)&amp;"_"&amp;D407&amp;"_llm.dfy",'Results_ClaudeOpus4.5Repair'!O:P,2,0),"")</f>
        <v>42</v>
      </c>
      <c r="X407">
        <f>IFERROR(VLOOKUP(LEFT(C407,LEN(C407)-4)&amp;"_"&amp;D407&amp;"_llm.dfy",'Results_GPT5.2LowRepair'!O:P,2,0),"")</f>
        <v>114</v>
      </c>
    </row>
    <row r="408" spans="2:24" x14ac:dyDescent="0.45">
      <c r="B408" t="str">
        <f t="shared" si="48"/>
        <v>task_id_793.dfy-5</v>
      </c>
      <c r="C408" t="s">
        <v>87</v>
      </c>
      <c r="D408">
        <v>5</v>
      </c>
      <c r="E408">
        <f>MAX(IFERROR(VLOOKUP(B408,'Results_ClaudeOpus4.5Repair'!B:E,4,0),0),IFERROR(VLOOKUP(B408,'Results_GPT5.2LowRepair'!B:E,4,0),0))</f>
        <v>1</v>
      </c>
      <c r="F408">
        <f>MAX(IFERROR(VLOOKUP(B408,'Results_ClaudeOpus4.5Repair'!B:H,5,0),0),IFERROR(VLOOKUP(B408,'Results_GPT5.2LowRepair'!B:H,5,0),0))</f>
        <v>14.9696</v>
      </c>
      <c r="G408">
        <f>MAX(IFERROR(VLOOKUP(B408,'Results_ClaudeOpus4.5Repair'!B:H,6,0),0),IFERROR(VLOOKUP(B408,'Results_GPT5.2LowRepair'!B:H,6,0),0))</f>
        <v>1.7750999999999999</v>
      </c>
      <c r="H408">
        <f>MAX(IFERROR(VLOOKUP(B408,'Results_ClaudeOpus4.5Repair'!B:H,7,0),0),IFERROR(VLOOKUP(B408,'Results_GPT5.2LowRepair'!B:H,7,0),0))</f>
        <v>14.9682</v>
      </c>
      <c r="I408">
        <f>MAX(IFERROR(VLOOKUP(B408,'Results_ClaudeOpus4.5Repair'!B:I,8,0),0),IFERROR(VLOOKUP(B408,'Results_GPT5.2LowRepair'!B:I,8,0),0))</f>
        <v>1</v>
      </c>
      <c r="J408">
        <v>0</v>
      </c>
      <c r="K408">
        <v>0</v>
      </c>
      <c r="L408">
        <f t="shared" si="53"/>
        <v>1</v>
      </c>
      <c r="M408">
        <f t="shared" si="54"/>
        <v>5</v>
      </c>
      <c r="N408">
        <f t="shared" si="49"/>
        <v>0.66666666666666663</v>
      </c>
      <c r="O408">
        <f t="shared" si="50"/>
        <v>1</v>
      </c>
      <c r="P408">
        <f t="shared" si="55"/>
        <v>43</v>
      </c>
      <c r="Q408">
        <f>VLOOKUP(C408,Locs!A:C,3,0)</f>
        <v>30</v>
      </c>
      <c r="R408">
        <f>VLOOKUP(C408,Locs!A:F,6,0)</f>
        <v>2</v>
      </c>
      <c r="S408">
        <f t="shared" si="51"/>
        <v>1</v>
      </c>
      <c r="T408" t="str">
        <f t="shared" si="52"/>
        <v>Claude</v>
      </c>
      <c r="U408">
        <f>IFERROR(VLOOKUP(B408,'Results_ClaudeOpus4.5Repair'!B:E,4,0),"")</f>
        <v>1</v>
      </c>
      <c r="V408">
        <f>IFERROR(VLOOKUP(B408,'Results_GPT5.2LowRepair'!B:E,4,0),"")</f>
        <v>1</v>
      </c>
      <c r="W408">
        <f>IFERROR(VLOOKUP(LEFT(C408,LEN(C408)-4)&amp;"_"&amp;D408&amp;"_llm.dfy",'Results_ClaudeOpus4.5Repair'!O:P,2,0),"")</f>
        <v>43</v>
      </c>
      <c r="X408">
        <f>IFERROR(VLOOKUP(LEFT(C408,LEN(C408)-4)&amp;"_"&amp;D408&amp;"_llm.dfy",'Results_GPT5.2LowRepair'!O:P,2,0),"")</f>
        <v>109</v>
      </c>
    </row>
    <row r="409" spans="2:24" x14ac:dyDescent="0.45">
      <c r="B409" t="str">
        <f t="shared" si="48"/>
        <v>task_id_798.dfy-1</v>
      </c>
      <c r="C409" t="s">
        <v>88</v>
      </c>
      <c r="D409">
        <v>1</v>
      </c>
      <c r="E409">
        <f>MAX(IFERROR(VLOOKUP(B409,'Results_ClaudeOpus4.5Repair'!B:E,4,0),0),IFERROR(VLOOKUP(B409,'Results_GPT5.2LowRepair'!B:E,4,0),0))</f>
        <v>0</v>
      </c>
      <c r="F409">
        <f>MAX(IFERROR(VLOOKUP(B409,'Results_ClaudeOpus4.5Repair'!B:H,5,0),0),IFERROR(VLOOKUP(B409,'Results_GPT5.2LowRepair'!B:H,5,0),0))</f>
        <v>12.4924</v>
      </c>
      <c r="G409">
        <f>MAX(IFERROR(VLOOKUP(B409,'Results_ClaudeOpus4.5Repair'!B:H,6,0),0),IFERROR(VLOOKUP(B409,'Results_GPT5.2LowRepair'!B:H,6,0),0))</f>
        <v>1.7391000000000001</v>
      </c>
      <c r="H409">
        <f>MAX(IFERROR(VLOOKUP(B409,'Results_ClaudeOpus4.5Repair'!B:H,7,0),0),IFERROR(VLOOKUP(B409,'Results_GPT5.2LowRepair'!B:H,7,0),0))</f>
        <v>12.4733</v>
      </c>
      <c r="I409">
        <f>MAX(IFERROR(VLOOKUP(B409,'Results_ClaudeOpus4.5Repair'!B:I,8,0),0),IFERROR(VLOOKUP(B409,'Results_GPT5.2LowRepair'!B:I,8,0),0))</f>
        <v>-1</v>
      </c>
      <c r="J409">
        <v>0</v>
      </c>
      <c r="K409">
        <v>0</v>
      </c>
      <c r="L409">
        <f t="shared" si="53"/>
        <v>2</v>
      </c>
      <c r="M409">
        <f t="shared" si="54"/>
        <v>2</v>
      </c>
      <c r="N409">
        <f t="shared" si="49"/>
        <v>1</v>
      </c>
      <c r="O409">
        <f t="shared" si="50"/>
        <v>1</v>
      </c>
      <c r="P409">
        <f t="shared" si="55"/>
        <v>42</v>
      </c>
      <c r="Q409">
        <f>VLOOKUP(C409,Locs!A:C,3,0)</f>
        <v>35</v>
      </c>
      <c r="R409">
        <f>VLOOKUP(C409,Locs!A:F,6,0)</f>
        <v>0</v>
      </c>
      <c r="S409">
        <f t="shared" si="51"/>
        <v>0</v>
      </c>
      <c r="T409" t="str">
        <f t="shared" si="52"/>
        <v/>
      </c>
      <c r="U409">
        <f>IFERROR(VLOOKUP(B409,'Results_ClaudeOpus4.5Repair'!B:E,4,0),"")</f>
        <v>0</v>
      </c>
      <c r="V409">
        <f>IFERROR(VLOOKUP(B409,'Results_GPT5.2LowRepair'!B:E,4,0),"")</f>
        <v>0</v>
      </c>
      <c r="W409">
        <f>IFERROR(VLOOKUP(LEFT(C409,LEN(C409)-4)&amp;"_"&amp;D409&amp;"_llm.dfy",'Results_ClaudeOpus4.5Repair'!O:P,2,0),"")</f>
        <v>40</v>
      </c>
      <c r="X409">
        <f>IFERROR(VLOOKUP(LEFT(C409,LEN(C409)-4)&amp;"_"&amp;D409&amp;"_llm.dfy",'Results_GPT5.2LowRepair'!O:P,2,0),"")</f>
        <v>42</v>
      </c>
    </row>
    <row r="410" spans="2:24" x14ac:dyDescent="0.45">
      <c r="B410" t="str">
        <f t="shared" si="48"/>
        <v>task_id_798.dfy-2</v>
      </c>
      <c r="C410" t="s">
        <v>88</v>
      </c>
      <c r="D410">
        <v>2</v>
      </c>
      <c r="E410">
        <f>MAX(IFERROR(VLOOKUP(B410,'Results_ClaudeOpus4.5Repair'!B:E,4,0),0),IFERROR(VLOOKUP(B410,'Results_GPT5.2LowRepair'!B:E,4,0),0))</f>
        <v>1</v>
      </c>
      <c r="F410">
        <f>MAX(IFERROR(VLOOKUP(B410,'Results_ClaudeOpus4.5Repair'!B:H,5,0),0),IFERROR(VLOOKUP(B410,'Results_GPT5.2LowRepair'!B:H,5,0),0))</f>
        <v>25.341899999999999</v>
      </c>
      <c r="G410">
        <f>MAX(IFERROR(VLOOKUP(B410,'Results_ClaudeOpus4.5Repair'!B:H,6,0),0),IFERROR(VLOOKUP(B410,'Results_GPT5.2LowRepair'!B:H,6,0),0))</f>
        <v>1.8228</v>
      </c>
      <c r="H410">
        <f>MAX(IFERROR(VLOOKUP(B410,'Results_ClaudeOpus4.5Repair'!B:H,7,0),0),IFERROR(VLOOKUP(B410,'Results_GPT5.2LowRepair'!B:H,7,0),0))</f>
        <v>25.340399999999999</v>
      </c>
      <c r="I410">
        <f>MAX(IFERROR(VLOOKUP(B410,'Results_ClaudeOpus4.5Repair'!B:I,8,0),0),IFERROR(VLOOKUP(B410,'Results_GPT5.2LowRepair'!B:I,8,0),0))</f>
        <v>1</v>
      </c>
      <c r="J410">
        <v>0</v>
      </c>
      <c r="K410">
        <v>0</v>
      </c>
      <c r="L410">
        <f t="shared" si="53"/>
        <v>2</v>
      </c>
      <c r="M410">
        <f t="shared" si="54"/>
        <v>2</v>
      </c>
      <c r="N410">
        <f t="shared" si="49"/>
        <v>1</v>
      </c>
      <c r="O410">
        <f t="shared" si="50"/>
        <v>1</v>
      </c>
      <c r="P410">
        <f t="shared" si="55"/>
        <v>40</v>
      </c>
      <c r="Q410">
        <f>VLOOKUP(C410,Locs!A:C,3,0)</f>
        <v>35</v>
      </c>
      <c r="R410">
        <f>VLOOKUP(C410,Locs!A:F,6,0)</f>
        <v>0</v>
      </c>
      <c r="S410">
        <f t="shared" si="51"/>
        <v>1</v>
      </c>
      <c r="T410" t="str">
        <f t="shared" si="52"/>
        <v>Claude</v>
      </c>
      <c r="U410">
        <f>IFERROR(VLOOKUP(B410,'Results_ClaudeOpus4.5Repair'!B:E,4,0),"")</f>
        <v>1</v>
      </c>
      <c r="V410">
        <f>IFERROR(VLOOKUP(B410,'Results_GPT5.2LowRepair'!B:E,4,0),"")</f>
        <v>0</v>
      </c>
      <c r="W410">
        <f>IFERROR(VLOOKUP(LEFT(C410,LEN(C410)-4)&amp;"_"&amp;D410&amp;"_llm.dfy",'Results_ClaudeOpus4.5Repair'!O:P,2,0),"")</f>
        <v>40</v>
      </c>
      <c r="X410">
        <f>IFERROR(VLOOKUP(LEFT(C410,LEN(C410)-4)&amp;"_"&amp;D410&amp;"_llm.dfy",'Results_GPT5.2LowRepair'!O:P,2,0),"")</f>
        <v>59</v>
      </c>
    </row>
    <row r="411" spans="2:24" x14ac:dyDescent="0.45">
      <c r="B411" t="str">
        <f t="shared" si="48"/>
        <v>task_id_798.dfy-3</v>
      </c>
      <c r="C411" t="s">
        <v>88</v>
      </c>
      <c r="D411">
        <v>3</v>
      </c>
      <c r="E411">
        <f>MAX(IFERROR(VLOOKUP(B411,'Results_ClaudeOpus4.5Repair'!B:E,4,0),0),IFERROR(VLOOKUP(B411,'Results_GPT5.2LowRepair'!B:E,4,0),0))</f>
        <v>0</v>
      </c>
      <c r="F411">
        <f>MAX(IFERROR(VLOOKUP(B411,'Results_ClaudeOpus4.5Repair'!B:H,5,0),0),IFERROR(VLOOKUP(B411,'Results_GPT5.2LowRepair'!B:H,5,0),0))</f>
        <v>11.897600000000001</v>
      </c>
      <c r="G411">
        <f>MAX(IFERROR(VLOOKUP(B411,'Results_ClaudeOpus4.5Repair'!B:H,6,0),0),IFERROR(VLOOKUP(B411,'Results_GPT5.2LowRepair'!B:H,6,0),0))</f>
        <v>1.7828999999999999</v>
      </c>
      <c r="H411">
        <f>MAX(IFERROR(VLOOKUP(B411,'Results_ClaudeOpus4.5Repair'!B:H,7,0),0),IFERROR(VLOOKUP(B411,'Results_GPT5.2LowRepair'!B:H,7,0),0))</f>
        <v>11.8956</v>
      </c>
      <c r="I411">
        <f>MAX(IFERROR(VLOOKUP(B411,'Results_ClaudeOpus4.5Repair'!B:I,8,0),0),IFERROR(VLOOKUP(B411,'Results_GPT5.2LowRepair'!B:I,8,0),0))</f>
        <v>0</v>
      </c>
      <c r="J411">
        <v>0</v>
      </c>
      <c r="K411">
        <v>0</v>
      </c>
      <c r="L411">
        <f t="shared" si="53"/>
        <v>2</v>
      </c>
      <c r="M411">
        <f t="shared" si="54"/>
        <v>2</v>
      </c>
      <c r="N411">
        <f t="shared" si="49"/>
        <v>1</v>
      </c>
      <c r="O411">
        <f t="shared" si="50"/>
        <v>1</v>
      </c>
      <c r="P411">
        <f t="shared" si="55"/>
        <v>59</v>
      </c>
      <c r="Q411">
        <f>VLOOKUP(C411,Locs!A:C,3,0)</f>
        <v>35</v>
      </c>
      <c r="R411">
        <f>VLOOKUP(C411,Locs!A:F,6,0)</f>
        <v>0</v>
      </c>
      <c r="S411">
        <f t="shared" si="51"/>
        <v>0</v>
      </c>
      <c r="T411" t="str">
        <f t="shared" si="52"/>
        <v/>
      </c>
      <c r="U411" t="str">
        <f>IFERROR(VLOOKUP(B411,'Results_ClaudeOpus4.5Repair'!B:E,4,0),"")</f>
        <v/>
      </c>
      <c r="V411">
        <f>IFERROR(VLOOKUP(B411,'Results_GPT5.2LowRepair'!B:E,4,0),"")</f>
        <v>0</v>
      </c>
      <c r="W411" t="str">
        <f>IFERROR(VLOOKUP(LEFT(C411,LEN(C411)-4)&amp;"_"&amp;D411&amp;"_llm.dfy",'Results_ClaudeOpus4.5Repair'!O:P,2,0),"")</f>
        <v/>
      </c>
      <c r="X411">
        <f>IFERROR(VLOOKUP(LEFT(C411,LEN(C411)-4)&amp;"_"&amp;D411&amp;"_llm.dfy",'Results_GPT5.2LowRepair'!O:P,2,0),"")</f>
        <v>59</v>
      </c>
    </row>
    <row r="412" spans="2:24" x14ac:dyDescent="0.45">
      <c r="B412" t="str">
        <f t="shared" si="48"/>
        <v>task_id_798.dfy-4</v>
      </c>
      <c r="C412" t="s">
        <v>88</v>
      </c>
      <c r="D412">
        <v>4</v>
      </c>
      <c r="E412">
        <f>MAX(IFERROR(VLOOKUP(B412,'Results_ClaudeOpus4.5Repair'!B:E,4,0),0),IFERROR(VLOOKUP(B412,'Results_GPT5.2LowRepair'!B:E,4,0),0))</f>
        <v>1</v>
      </c>
      <c r="F412">
        <f>MAX(IFERROR(VLOOKUP(B412,'Results_ClaudeOpus4.5Repair'!B:H,5,0),0),IFERROR(VLOOKUP(B412,'Results_GPT5.2LowRepair'!B:H,5,0),0))</f>
        <v>24.953900000000001</v>
      </c>
      <c r="G412">
        <f>MAX(IFERROR(VLOOKUP(B412,'Results_ClaudeOpus4.5Repair'!B:H,6,0),0),IFERROR(VLOOKUP(B412,'Results_GPT5.2LowRepair'!B:H,6,0),0))</f>
        <v>1.7499</v>
      </c>
      <c r="H412">
        <f>MAX(IFERROR(VLOOKUP(B412,'Results_ClaudeOpus4.5Repair'!B:H,7,0),0),IFERROR(VLOOKUP(B412,'Results_GPT5.2LowRepair'!B:H,7,0),0))</f>
        <v>24.947199999999999</v>
      </c>
      <c r="I412">
        <f>MAX(IFERROR(VLOOKUP(B412,'Results_ClaudeOpus4.5Repair'!B:I,8,0),0),IFERROR(VLOOKUP(B412,'Results_GPT5.2LowRepair'!B:I,8,0),0))</f>
        <v>1</v>
      </c>
      <c r="J412">
        <v>0</v>
      </c>
      <c r="K412">
        <v>0</v>
      </c>
      <c r="L412">
        <f t="shared" si="53"/>
        <v>2</v>
      </c>
      <c r="M412">
        <f t="shared" si="54"/>
        <v>2</v>
      </c>
      <c r="N412">
        <f t="shared" si="49"/>
        <v>1</v>
      </c>
      <c r="O412">
        <f t="shared" si="50"/>
        <v>1</v>
      </c>
      <c r="P412">
        <f t="shared" si="55"/>
        <v>65</v>
      </c>
      <c r="Q412">
        <f>VLOOKUP(C412,Locs!A:C,3,0)</f>
        <v>35</v>
      </c>
      <c r="R412">
        <f>VLOOKUP(C412,Locs!A:F,6,0)</f>
        <v>0</v>
      </c>
      <c r="S412">
        <f t="shared" si="51"/>
        <v>0</v>
      </c>
      <c r="T412" t="str">
        <f t="shared" si="52"/>
        <v/>
      </c>
      <c r="U412" t="str">
        <f>IFERROR(VLOOKUP(B412,'Results_ClaudeOpus4.5Repair'!B:E,4,0),"")</f>
        <v/>
      </c>
      <c r="V412">
        <f>IFERROR(VLOOKUP(B412,'Results_GPT5.2LowRepair'!B:E,4,0),"")</f>
        <v>1</v>
      </c>
      <c r="W412" t="str">
        <f>IFERROR(VLOOKUP(LEFT(C412,LEN(C412)-4)&amp;"_"&amp;D412&amp;"_llm.dfy",'Results_ClaudeOpus4.5Repair'!O:P,2,0),"")</f>
        <v/>
      </c>
      <c r="X412">
        <f>IFERROR(VLOOKUP(LEFT(C412,LEN(C412)-4)&amp;"_"&amp;D412&amp;"_llm.dfy",'Results_GPT5.2LowRepair'!O:P,2,0),"")</f>
        <v>65</v>
      </c>
    </row>
    <row r="413" spans="2:24" x14ac:dyDescent="0.45">
      <c r="B413" t="str">
        <f t="shared" si="48"/>
        <v>task_id_8.dfy-1</v>
      </c>
      <c r="C413" t="s">
        <v>89</v>
      </c>
      <c r="D413">
        <v>1</v>
      </c>
      <c r="E413">
        <f>MAX(IFERROR(VLOOKUP(B413,'Results_ClaudeOpus4.5Repair'!B:E,4,0),0),IFERROR(VLOOKUP(B413,'Results_GPT5.2LowRepair'!B:E,4,0),0))</f>
        <v>1</v>
      </c>
      <c r="F413">
        <f>MAX(IFERROR(VLOOKUP(B413,'Results_ClaudeOpus4.5Repair'!B:H,5,0),0),IFERROR(VLOOKUP(B413,'Results_GPT5.2LowRepair'!B:H,5,0),0))</f>
        <v>13.1845</v>
      </c>
      <c r="G413">
        <f>MAX(IFERROR(VLOOKUP(B413,'Results_ClaudeOpus4.5Repair'!B:H,6,0),0),IFERROR(VLOOKUP(B413,'Results_GPT5.2LowRepair'!B:H,6,0),0))</f>
        <v>0.84130000000000005</v>
      </c>
      <c r="H413">
        <f>MAX(IFERROR(VLOOKUP(B413,'Results_ClaudeOpus4.5Repair'!B:H,7,0),0),IFERROR(VLOOKUP(B413,'Results_GPT5.2LowRepair'!B:H,7,0),0))</f>
        <v>13.1616</v>
      </c>
      <c r="I413">
        <f>MAX(IFERROR(VLOOKUP(B413,'Results_ClaudeOpus4.5Repair'!B:I,8,0),0),IFERROR(VLOOKUP(B413,'Results_GPT5.2LowRepair'!B:I,8,0),0))</f>
        <v>1</v>
      </c>
      <c r="J413">
        <v>0</v>
      </c>
      <c r="K413">
        <v>0</v>
      </c>
      <c r="L413">
        <f t="shared" si="53"/>
        <v>1</v>
      </c>
      <c r="M413">
        <f t="shared" si="54"/>
        <v>1</v>
      </c>
      <c r="N413">
        <f t="shared" si="49"/>
        <v>0.66666666666666663</v>
      </c>
      <c r="O413">
        <f t="shared" si="50"/>
        <v>1</v>
      </c>
      <c r="P413">
        <f t="shared" si="55"/>
        <v>23</v>
      </c>
      <c r="Q413">
        <f>VLOOKUP(C413,Locs!A:C,3,0)</f>
        <v>22</v>
      </c>
      <c r="R413">
        <f>VLOOKUP(C413,Locs!A:F,6,0)</f>
        <v>0</v>
      </c>
      <c r="S413">
        <f t="shared" si="51"/>
        <v>1</v>
      </c>
      <c r="T413" t="str">
        <f t="shared" si="52"/>
        <v>Claude</v>
      </c>
      <c r="U413">
        <f>IFERROR(VLOOKUP(B413,'Results_ClaudeOpus4.5Repair'!B:E,4,0),"")</f>
        <v>1</v>
      </c>
      <c r="V413">
        <f>IFERROR(VLOOKUP(B413,'Results_GPT5.2LowRepair'!B:E,4,0),"")</f>
        <v>1</v>
      </c>
      <c r="W413">
        <f>IFERROR(VLOOKUP(LEFT(C413,LEN(C413)-4)&amp;"_"&amp;D413&amp;"_llm.dfy",'Results_ClaudeOpus4.5Repair'!O:P,2,0),"")</f>
        <v>23</v>
      </c>
      <c r="X413">
        <f>IFERROR(VLOOKUP(LEFT(C413,LEN(C413)-4)&amp;"_"&amp;D413&amp;"_llm.dfy",'Results_GPT5.2LowRepair'!O:P,2,0),"")</f>
        <v>23</v>
      </c>
    </row>
    <row r="414" spans="2:24" x14ac:dyDescent="0.45">
      <c r="B414" t="str">
        <f t="shared" si="48"/>
        <v>task_id_803.dfy-1</v>
      </c>
      <c r="C414" t="s">
        <v>90</v>
      </c>
      <c r="D414">
        <v>1</v>
      </c>
      <c r="E414">
        <f>MAX(IFERROR(VLOOKUP(B414,'Results_ClaudeOpus4.5Repair'!B:E,4,0),0),IFERROR(VLOOKUP(B414,'Results_GPT5.2LowRepair'!B:E,4,0),0))</f>
        <v>0</v>
      </c>
      <c r="F414">
        <f>MAX(IFERROR(VLOOKUP(B414,'Results_ClaudeOpus4.5Repair'!B:H,5,0),0),IFERROR(VLOOKUP(B414,'Results_GPT5.2LowRepair'!B:H,5,0),0))</f>
        <v>32.468299999999999</v>
      </c>
      <c r="G414">
        <f>MAX(IFERROR(VLOOKUP(B414,'Results_ClaudeOpus4.5Repair'!B:H,6,0),0),IFERROR(VLOOKUP(B414,'Results_GPT5.2LowRepair'!B:H,6,0),0))</f>
        <v>0.92949999999999999</v>
      </c>
      <c r="H414">
        <f>MAX(IFERROR(VLOOKUP(B414,'Results_ClaudeOpus4.5Repair'!B:H,7,0),0),IFERROR(VLOOKUP(B414,'Results_GPT5.2LowRepair'!B:H,7,0),0))</f>
        <v>32.4529</v>
      </c>
      <c r="I414">
        <f>MAX(IFERROR(VLOOKUP(B414,'Results_ClaudeOpus4.5Repair'!B:I,8,0),0),IFERROR(VLOOKUP(B414,'Results_GPT5.2LowRepair'!B:I,8,0),0))</f>
        <v>0</v>
      </c>
      <c r="J414">
        <v>0</v>
      </c>
      <c r="K414">
        <v>0</v>
      </c>
      <c r="L414">
        <f t="shared" si="53"/>
        <v>1</v>
      </c>
      <c r="M414">
        <f t="shared" si="54"/>
        <v>6</v>
      </c>
      <c r="N414">
        <f t="shared" si="49"/>
        <v>0.66666666666666663</v>
      </c>
      <c r="O414">
        <f t="shared" si="50"/>
        <v>1</v>
      </c>
      <c r="P414">
        <f t="shared" si="55"/>
        <v>48</v>
      </c>
      <c r="Q414">
        <f>VLOOKUP(C414,Locs!A:C,3,0)</f>
        <v>30</v>
      </c>
      <c r="R414">
        <f>VLOOKUP(C414,Locs!A:F,6,0)</f>
        <v>5</v>
      </c>
      <c r="S414">
        <f t="shared" si="51"/>
        <v>0</v>
      </c>
      <c r="T414" t="str">
        <f t="shared" si="52"/>
        <v/>
      </c>
      <c r="U414">
        <f>IFERROR(VLOOKUP(B414,'Results_ClaudeOpus4.5Repair'!B:E,4,0),"")</f>
        <v>0</v>
      </c>
      <c r="V414">
        <f>IFERROR(VLOOKUP(B414,'Results_GPT5.2LowRepair'!B:E,4,0),"")</f>
        <v>-1</v>
      </c>
      <c r="W414">
        <f>IFERROR(VLOOKUP(LEFT(C414,LEN(C414)-4)&amp;"_"&amp;D414&amp;"_llm.dfy",'Results_ClaudeOpus4.5Repair'!O:P,2,0),"")</f>
        <v>20</v>
      </c>
      <c r="X414">
        <f>IFERROR(VLOOKUP(LEFT(C414,LEN(C414)-4)&amp;"_"&amp;D414&amp;"_llm.dfy",'Results_GPT5.2LowRepair'!O:P,2,0),"")</f>
        <v>48</v>
      </c>
    </row>
    <row r="415" spans="2:24" x14ac:dyDescent="0.45">
      <c r="B415" t="str">
        <f t="shared" si="48"/>
        <v>task_id_803.dfy-2</v>
      </c>
      <c r="C415" t="s">
        <v>90</v>
      </c>
      <c r="D415">
        <v>2</v>
      </c>
      <c r="E415">
        <f>MAX(IFERROR(VLOOKUP(B415,'Results_ClaudeOpus4.5Repair'!B:E,4,0),0),IFERROR(VLOOKUP(B415,'Results_GPT5.2LowRepair'!B:E,4,0),0))</f>
        <v>0</v>
      </c>
      <c r="F415">
        <f>MAX(IFERROR(VLOOKUP(B415,'Results_ClaudeOpus4.5Repair'!B:H,5,0),0),IFERROR(VLOOKUP(B415,'Results_GPT5.2LowRepair'!B:H,5,0),0))</f>
        <v>34.631300000000003</v>
      </c>
      <c r="G415">
        <f>MAX(IFERROR(VLOOKUP(B415,'Results_ClaudeOpus4.5Repair'!B:H,6,0),0),IFERROR(VLOOKUP(B415,'Results_GPT5.2LowRepair'!B:H,6,0),0))</f>
        <v>0.9899</v>
      </c>
      <c r="H415">
        <f>MAX(IFERROR(VLOOKUP(B415,'Results_ClaudeOpus4.5Repair'!B:H,7,0),0),IFERROR(VLOOKUP(B415,'Results_GPT5.2LowRepair'!B:H,7,0),0))</f>
        <v>34.630000000000003</v>
      </c>
      <c r="I415">
        <f>MAX(IFERROR(VLOOKUP(B415,'Results_ClaudeOpus4.5Repair'!B:I,8,0),0),IFERROR(VLOOKUP(B415,'Results_GPT5.2LowRepair'!B:I,8,0),0))</f>
        <v>0</v>
      </c>
      <c r="J415">
        <v>0</v>
      </c>
      <c r="K415">
        <v>0</v>
      </c>
      <c r="L415">
        <f t="shared" si="53"/>
        <v>1</v>
      </c>
      <c r="M415">
        <f t="shared" si="54"/>
        <v>6</v>
      </c>
      <c r="N415">
        <f t="shared" si="49"/>
        <v>0.66666666666666663</v>
      </c>
      <c r="O415">
        <f t="shared" si="50"/>
        <v>1</v>
      </c>
      <c r="P415">
        <f t="shared" si="55"/>
        <v>102</v>
      </c>
      <c r="Q415">
        <f>VLOOKUP(C415,Locs!A:C,3,0)</f>
        <v>30</v>
      </c>
      <c r="R415">
        <f>VLOOKUP(C415,Locs!A:F,6,0)</f>
        <v>5</v>
      </c>
      <c r="S415">
        <f t="shared" si="51"/>
        <v>0</v>
      </c>
      <c r="T415" t="str">
        <f t="shared" si="52"/>
        <v/>
      </c>
      <c r="U415">
        <f>IFERROR(VLOOKUP(B415,'Results_ClaudeOpus4.5Repair'!B:E,4,0),"")</f>
        <v>0</v>
      </c>
      <c r="V415">
        <f>IFERROR(VLOOKUP(B415,'Results_GPT5.2LowRepair'!B:E,4,0),"")</f>
        <v>-1</v>
      </c>
      <c r="W415">
        <f>IFERROR(VLOOKUP(LEFT(C415,LEN(C415)-4)&amp;"_"&amp;D415&amp;"_llm.dfy",'Results_ClaudeOpus4.5Repair'!O:P,2,0),"")</f>
        <v>24</v>
      </c>
      <c r="X415">
        <f>IFERROR(VLOOKUP(LEFT(C415,LEN(C415)-4)&amp;"_"&amp;D415&amp;"_llm.dfy",'Results_GPT5.2LowRepair'!O:P,2,0),"")</f>
        <v>102</v>
      </c>
    </row>
    <row r="416" spans="2:24" x14ac:dyDescent="0.45">
      <c r="B416" t="str">
        <f t="shared" si="48"/>
        <v>task_id_803.dfy-3</v>
      </c>
      <c r="C416" t="s">
        <v>90</v>
      </c>
      <c r="D416">
        <v>3</v>
      </c>
      <c r="E416">
        <f>MAX(IFERROR(VLOOKUP(B416,'Results_ClaudeOpus4.5Repair'!B:E,4,0),0),IFERROR(VLOOKUP(B416,'Results_GPT5.2LowRepair'!B:E,4,0),0))</f>
        <v>0</v>
      </c>
      <c r="F416">
        <f>MAX(IFERROR(VLOOKUP(B416,'Results_ClaudeOpus4.5Repair'!B:H,5,0),0),IFERROR(VLOOKUP(B416,'Results_GPT5.2LowRepair'!B:H,5,0),0))</f>
        <v>36.595700000000001</v>
      </c>
      <c r="G416">
        <f>MAX(IFERROR(VLOOKUP(B416,'Results_ClaudeOpus4.5Repair'!B:H,6,0),0),IFERROR(VLOOKUP(B416,'Results_GPT5.2LowRepair'!B:H,6,0),0))</f>
        <v>0.95289999999999997</v>
      </c>
      <c r="H416">
        <f>MAX(IFERROR(VLOOKUP(B416,'Results_ClaudeOpus4.5Repair'!B:H,7,0),0),IFERROR(VLOOKUP(B416,'Results_GPT5.2LowRepair'!B:H,7,0),0))</f>
        <v>36.587600000000002</v>
      </c>
      <c r="I416">
        <f>MAX(IFERROR(VLOOKUP(B416,'Results_ClaudeOpus4.5Repair'!B:I,8,0),0),IFERROR(VLOOKUP(B416,'Results_GPT5.2LowRepair'!B:I,8,0),0))</f>
        <v>-1</v>
      </c>
      <c r="J416">
        <v>0</v>
      </c>
      <c r="K416">
        <v>0</v>
      </c>
      <c r="L416">
        <f t="shared" si="53"/>
        <v>1</v>
      </c>
      <c r="M416">
        <f t="shared" si="54"/>
        <v>6</v>
      </c>
      <c r="N416">
        <f t="shared" si="49"/>
        <v>0.66666666666666663</v>
      </c>
      <c r="O416">
        <f t="shared" si="50"/>
        <v>1</v>
      </c>
      <c r="P416">
        <f t="shared" si="55"/>
        <v>95</v>
      </c>
      <c r="Q416">
        <f>VLOOKUP(C416,Locs!A:C,3,0)</f>
        <v>30</v>
      </c>
      <c r="R416">
        <f>VLOOKUP(C416,Locs!A:F,6,0)</f>
        <v>5</v>
      </c>
      <c r="S416">
        <f t="shared" si="51"/>
        <v>0</v>
      </c>
      <c r="T416" t="str">
        <f t="shared" si="52"/>
        <v/>
      </c>
      <c r="U416">
        <f>IFERROR(VLOOKUP(B416,'Results_ClaudeOpus4.5Repair'!B:E,4,0),"")</f>
        <v>0</v>
      </c>
      <c r="V416">
        <f>IFERROR(VLOOKUP(B416,'Results_GPT5.2LowRepair'!B:E,4,0),"")</f>
        <v>-1</v>
      </c>
      <c r="W416">
        <f>IFERROR(VLOOKUP(LEFT(C416,LEN(C416)-4)&amp;"_"&amp;D416&amp;"_llm.dfy",'Results_ClaudeOpus4.5Repair'!O:P,2,0),"")</f>
        <v>46</v>
      </c>
      <c r="X416">
        <f>IFERROR(VLOOKUP(LEFT(C416,LEN(C416)-4)&amp;"_"&amp;D416&amp;"_llm.dfy",'Results_GPT5.2LowRepair'!O:P,2,0),"")</f>
        <v>95</v>
      </c>
    </row>
    <row r="417" spans="2:24" x14ac:dyDescent="0.45">
      <c r="B417" t="str">
        <f t="shared" si="48"/>
        <v>task_id_803.dfy-4</v>
      </c>
      <c r="C417" t="s">
        <v>90</v>
      </c>
      <c r="D417">
        <v>4</v>
      </c>
      <c r="E417">
        <f>MAX(IFERROR(VLOOKUP(B417,'Results_ClaudeOpus4.5Repair'!B:E,4,0),0),IFERROR(VLOOKUP(B417,'Results_GPT5.2LowRepair'!B:E,4,0),0))</f>
        <v>0</v>
      </c>
      <c r="F417">
        <f>MAX(IFERROR(VLOOKUP(B417,'Results_ClaudeOpus4.5Repair'!B:H,5,0),0),IFERROR(VLOOKUP(B417,'Results_GPT5.2LowRepair'!B:H,5,0),0))</f>
        <v>19.693899999999999</v>
      </c>
      <c r="G417">
        <f>MAX(IFERROR(VLOOKUP(B417,'Results_ClaudeOpus4.5Repair'!B:H,6,0),0),IFERROR(VLOOKUP(B417,'Results_GPT5.2LowRepair'!B:H,6,0),0))</f>
        <v>0.94479999999999997</v>
      </c>
      <c r="H417">
        <f>MAX(IFERROR(VLOOKUP(B417,'Results_ClaudeOpus4.5Repair'!B:H,7,0),0),IFERROR(VLOOKUP(B417,'Results_GPT5.2LowRepair'!B:H,7,0),0))</f>
        <v>19.692</v>
      </c>
      <c r="I417">
        <f>MAX(IFERROR(VLOOKUP(B417,'Results_ClaudeOpus4.5Repair'!B:I,8,0),0),IFERROR(VLOOKUP(B417,'Results_GPT5.2LowRepair'!B:I,8,0),0))</f>
        <v>-1</v>
      </c>
      <c r="J417">
        <v>0</v>
      </c>
      <c r="K417">
        <v>0</v>
      </c>
      <c r="L417">
        <f t="shared" si="53"/>
        <v>1</v>
      </c>
      <c r="M417">
        <f t="shared" si="54"/>
        <v>6</v>
      </c>
      <c r="N417">
        <f t="shared" si="49"/>
        <v>0.66666666666666663</v>
      </c>
      <c r="O417">
        <f t="shared" si="50"/>
        <v>1</v>
      </c>
      <c r="P417">
        <f t="shared" si="55"/>
        <v>114</v>
      </c>
      <c r="Q417">
        <f>VLOOKUP(C417,Locs!A:C,3,0)</f>
        <v>30</v>
      </c>
      <c r="R417">
        <f>VLOOKUP(C417,Locs!A:F,6,0)</f>
        <v>5</v>
      </c>
      <c r="S417">
        <f t="shared" si="51"/>
        <v>0</v>
      </c>
      <c r="T417" t="str">
        <f t="shared" si="52"/>
        <v/>
      </c>
      <c r="U417">
        <f>IFERROR(VLOOKUP(B417,'Results_ClaudeOpus4.5Repair'!B:E,4,0),"")</f>
        <v>0</v>
      </c>
      <c r="V417">
        <f>IFERROR(VLOOKUP(B417,'Results_GPT5.2LowRepair'!B:E,4,0),"")</f>
        <v>-1</v>
      </c>
      <c r="W417">
        <f>IFERROR(VLOOKUP(LEFT(C417,LEN(C417)-4)&amp;"_"&amp;D417&amp;"_llm.dfy",'Results_ClaudeOpus4.5Repair'!O:P,2,0),"")</f>
        <v>48</v>
      </c>
      <c r="X417">
        <f>IFERROR(VLOOKUP(LEFT(C417,LEN(C417)-4)&amp;"_"&amp;D417&amp;"_llm.dfy",'Results_GPT5.2LowRepair'!O:P,2,0),"")</f>
        <v>114</v>
      </c>
    </row>
    <row r="418" spans="2:24" x14ac:dyDescent="0.45">
      <c r="B418" t="str">
        <f t="shared" si="48"/>
        <v>task_id_803.dfy-5</v>
      </c>
      <c r="C418" t="s">
        <v>90</v>
      </c>
      <c r="D418">
        <v>5</v>
      </c>
      <c r="E418">
        <f>MAX(IFERROR(VLOOKUP(B418,'Results_ClaudeOpus4.5Repair'!B:E,4,0),0),IFERROR(VLOOKUP(B418,'Results_GPT5.2LowRepair'!B:E,4,0),0))</f>
        <v>0</v>
      </c>
      <c r="F418">
        <f>MAX(IFERROR(VLOOKUP(B418,'Results_ClaudeOpus4.5Repair'!B:H,5,0),0),IFERROR(VLOOKUP(B418,'Results_GPT5.2LowRepair'!B:H,5,0),0))</f>
        <v>14.6058</v>
      </c>
      <c r="G418">
        <f>MAX(IFERROR(VLOOKUP(B418,'Results_ClaudeOpus4.5Repair'!B:H,6,0),0),IFERROR(VLOOKUP(B418,'Results_GPT5.2LowRepair'!B:H,6,0),0))</f>
        <v>2.0078</v>
      </c>
      <c r="H418">
        <f>MAX(IFERROR(VLOOKUP(B418,'Results_ClaudeOpus4.5Repair'!B:H,7,0),0),IFERROR(VLOOKUP(B418,'Results_GPT5.2LowRepair'!B:H,7,0),0))</f>
        <v>14.6037</v>
      </c>
      <c r="I418">
        <f>MAX(IFERROR(VLOOKUP(B418,'Results_ClaudeOpus4.5Repair'!B:I,8,0),0),IFERROR(VLOOKUP(B418,'Results_GPT5.2LowRepair'!B:I,8,0),0))</f>
        <v>-1</v>
      </c>
      <c r="J418">
        <v>0</v>
      </c>
      <c r="K418">
        <v>0</v>
      </c>
      <c r="L418">
        <f t="shared" si="53"/>
        <v>1</v>
      </c>
      <c r="M418">
        <f t="shared" si="54"/>
        <v>6</v>
      </c>
      <c r="N418">
        <f t="shared" si="49"/>
        <v>0.66666666666666663</v>
      </c>
      <c r="O418">
        <f t="shared" si="50"/>
        <v>1</v>
      </c>
      <c r="P418">
        <f t="shared" si="55"/>
        <v>114</v>
      </c>
      <c r="Q418">
        <f>VLOOKUP(C418,Locs!A:C,3,0)</f>
        <v>30</v>
      </c>
      <c r="R418">
        <f>VLOOKUP(C418,Locs!A:F,6,0)</f>
        <v>5</v>
      </c>
      <c r="S418">
        <f t="shared" si="51"/>
        <v>0</v>
      </c>
      <c r="T418" t="str">
        <f t="shared" si="52"/>
        <v/>
      </c>
      <c r="U418">
        <f>IFERROR(VLOOKUP(B418,'Results_ClaudeOpus4.5Repair'!B:E,4,0),"")</f>
        <v>0</v>
      </c>
      <c r="V418">
        <f>IFERROR(VLOOKUP(B418,'Results_GPT5.2LowRepair'!B:E,4,0),"")</f>
        <v>0</v>
      </c>
      <c r="W418">
        <f>IFERROR(VLOOKUP(LEFT(C418,LEN(C418)-4)&amp;"_"&amp;D418&amp;"_llm.dfy",'Results_ClaudeOpus4.5Repair'!O:P,2,0),"")</f>
        <v>54</v>
      </c>
      <c r="X418">
        <f>IFERROR(VLOOKUP(LEFT(C418,LEN(C418)-4)&amp;"_"&amp;D418&amp;"_llm.dfy",'Results_GPT5.2LowRepair'!O:P,2,0),"")</f>
        <v>114</v>
      </c>
    </row>
    <row r="419" spans="2:24" x14ac:dyDescent="0.45">
      <c r="B419" t="str">
        <f t="shared" si="48"/>
        <v>task_id_803.dfy-6</v>
      </c>
      <c r="C419" t="s">
        <v>90</v>
      </c>
      <c r="D419">
        <v>6</v>
      </c>
      <c r="E419">
        <f>MAX(IFERROR(VLOOKUP(B419,'Results_ClaudeOpus4.5Repair'!B:E,4,0),0),IFERROR(VLOOKUP(B419,'Results_GPT5.2LowRepair'!B:E,4,0),0))</f>
        <v>1</v>
      </c>
      <c r="F419">
        <f>MAX(IFERROR(VLOOKUP(B419,'Results_ClaudeOpus4.5Repair'!B:H,5,0),0),IFERROR(VLOOKUP(B419,'Results_GPT5.2LowRepair'!B:H,5,0),0))</f>
        <v>29.629100000000001</v>
      </c>
      <c r="G419">
        <f>MAX(IFERROR(VLOOKUP(B419,'Results_ClaudeOpus4.5Repair'!B:H,6,0),0),IFERROR(VLOOKUP(B419,'Results_GPT5.2LowRepair'!B:H,6,0),0))</f>
        <v>1.6269</v>
      </c>
      <c r="H419">
        <f>MAX(IFERROR(VLOOKUP(B419,'Results_ClaudeOpus4.5Repair'!B:H,7,0),0),IFERROR(VLOOKUP(B419,'Results_GPT5.2LowRepair'!B:H,7,0),0))</f>
        <v>29.627600000000001</v>
      </c>
      <c r="I419">
        <f>MAX(IFERROR(VLOOKUP(B419,'Results_ClaudeOpus4.5Repair'!B:I,8,0),0),IFERROR(VLOOKUP(B419,'Results_GPT5.2LowRepair'!B:I,8,0),0))</f>
        <v>1</v>
      </c>
      <c r="J419">
        <v>0</v>
      </c>
      <c r="K419">
        <v>0</v>
      </c>
      <c r="L419">
        <f t="shared" si="53"/>
        <v>1</v>
      </c>
      <c r="M419">
        <f t="shared" si="54"/>
        <v>6</v>
      </c>
      <c r="N419">
        <f t="shared" si="49"/>
        <v>0.66666666666666663</v>
      </c>
      <c r="O419">
        <f t="shared" si="50"/>
        <v>1</v>
      </c>
      <c r="P419">
        <f t="shared" si="55"/>
        <v>150</v>
      </c>
      <c r="Q419">
        <f>VLOOKUP(C419,Locs!A:C,3,0)</f>
        <v>30</v>
      </c>
      <c r="R419">
        <f>VLOOKUP(C419,Locs!A:F,6,0)</f>
        <v>5</v>
      </c>
      <c r="S419">
        <f t="shared" si="51"/>
        <v>1</v>
      </c>
      <c r="T419" t="str">
        <f t="shared" si="52"/>
        <v>GPT</v>
      </c>
      <c r="U419">
        <f>IFERROR(VLOOKUP(B419,'Results_ClaudeOpus4.5Repair'!B:E,4,0),"")</f>
        <v>0</v>
      </c>
      <c r="V419">
        <f>IFERROR(VLOOKUP(B419,'Results_GPT5.2LowRepair'!B:E,4,0),"")</f>
        <v>1</v>
      </c>
      <c r="W419">
        <f>IFERROR(VLOOKUP(LEFT(C419,LEN(C419)-4)&amp;"_"&amp;D419&amp;"_llm.dfy",'Results_ClaudeOpus4.5Repair'!O:P,2,0),"")</f>
        <v>48</v>
      </c>
      <c r="X419">
        <f>IFERROR(VLOOKUP(LEFT(C419,LEN(C419)-4)&amp;"_"&amp;D419&amp;"_llm.dfy",'Results_GPT5.2LowRepair'!O:P,2,0),"")</f>
        <v>150</v>
      </c>
    </row>
    <row r="420" spans="2:24" x14ac:dyDescent="0.45">
      <c r="B420" t="str">
        <f t="shared" si="48"/>
        <v>task_id_803.dfy-7</v>
      </c>
      <c r="C420" t="s">
        <v>90</v>
      </c>
      <c r="D420">
        <v>7</v>
      </c>
      <c r="E420">
        <f>MAX(IFERROR(VLOOKUP(B420,'Results_ClaudeOpus4.5Repair'!B:E,4,0),0),IFERROR(VLOOKUP(B420,'Results_GPT5.2LowRepair'!B:E,4,0),0))</f>
        <v>0</v>
      </c>
      <c r="F420">
        <f>MAX(IFERROR(VLOOKUP(B420,'Results_ClaudeOpus4.5Repair'!B:H,5,0),0),IFERROR(VLOOKUP(B420,'Results_GPT5.2LowRepair'!B:H,5,0),0))</f>
        <v>19.826799999999999</v>
      </c>
      <c r="G420">
        <f>MAX(IFERROR(VLOOKUP(B420,'Results_ClaudeOpus4.5Repair'!B:H,6,0),0),IFERROR(VLOOKUP(B420,'Results_GPT5.2LowRepair'!B:H,6,0),0))</f>
        <v>0.27129999999999999</v>
      </c>
      <c r="H420">
        <f>MAX(IFERROR(VLOOKUP(B420,'Results_ClaudeOpus4.5Repair'!B:H,7,0),0),IFERROR(VLOOKUP(B420,'Results_GPT5.2LowRepair'!B:H,7,0),0))</f>
        <v>19.820399999999999</v>
      </c>
      <c r="I420">
        <f>MAX(IFERROR(VLOOKUP(B420,'Results_ClaudeOpus4.5Repair'!B:I,8,0),0),IFERROR(VLOOKUP(B420,'Results_GPT5.2LowRepair'!B:I,8,0),0))</f>
        <v>0</v>
      </c>
      <c r="J420">
        <v>0</v>
      </c>
      <c r="K420">
        <v>0</v>
      </c>
      <c r="L420">
        <f t="shared" si="53"/>
        <v>1</v>
      </c>
      <c r="M420">
        <f t="shared" si="54"/>
        <v>6</v>
      </c>
      <c r="N420">
        <f t="shared" si="49"/>
        <v>0.66666666666666663</v>
      </c>
      <c r="O420">
        <f t="shared" si="50"/>
        <v>1</v>
      </c>
      <c r="P420" t="str">
        <f t="shared" si="55"/>
        <v/>
      </c>
      <c r="Q420">
        <f>VLOOKUP(C420,Locs!A:C,3,0)</f>
        <v>30</v>
      </c>
      <c r="R420">
        <f>VLOOKUP(C420,Locs!A:F,6,0)</f>
        <v>5</v>
      </c>
      <c r="S420">
        <f t="shared" si="51"/>
        <v>0</v>
      </c>
      <c r="T420" t="str">
        <f t="shared" si="52"/>
        <v/>
      </c>
      <c r="U420">
        <f>IFERROR(VLOOKUP(B420,'Results_ClaudeOpus4.5Repair'!B:E,4,0),"")</f>
        <v>0</v>
      </c>
      <c r="V420" t="str">
        <f>IFERROR(VLOOKUP(B420,'Results_GPT5.2LowRepair'!B:E,4,0),"")</f>
        <v/>
      </c>
      <c r="W420">
        <f>IFERROR(VLOOKUP(LEFT(C420,LEN(C420)-4)&amp;"_"&amp;D420&amp;"_llm.dfy",'Results_ClaudeOpus4.5Repair'!O:P,2,0),"")</f>
        <v>103</v>
      </c>
      <c r="X420" t="str">
        <f>IFERROR(VLOOKUP(LEFT(C420,LEN(C420)-4)&amp;"_"&amp;D420&amp;"_llm.dfy",'Results_GPT5.2LowRepair'!O:P,2,0),"")</f>
        <v/>
      </c>
    </row>
    <row r="421" spans="2:24" x14ac:dyDescent="0.45">
      <c r="B421" t="str">
        <f t="shared" si="48"/>
        <v>task_id_803.dfy-8</v>
      </c>
      <c r="C421" t="s">
        <v>90</v>
      </c>
      <c r="D421">
        <v>8</v>
      </c>
      <c r="E421">
        <f>MAX(IFERROR(VLOOKUP(B421,'Results_ClaudeOpus4.5Repair'!B:E,4,0),0),IFERROR(VLOOKUP(B421,'Results_GPT5.2LowRepair'!B:E,4,0),0))</f>
        <v>0</v>
      </c>
      <c r="F421">
        <f>MAX(IFERROR(VLOOKUP(B421,'Results_ClaudeOpus4.5Repair'!B:H,5,0),0),IFERROR(VLOOKUP(B421,'Results_GPT5.2LowRepair'!B:H,5,0),0))</f>
        <v>11.802899999999999</v>
      </c>
      <c r="G421">
        <f>MAX(IFERROR(VLOOKUP(B421,'Results_ClaudeOpus4.5Repair'!B:H,6,0),0),IFERROR(VLOOKUP(B421,'Results_GPT5.2LowRepair'!B:H,6,0),0))</f>
        <v>0.99370000000000003</v>
      </c>
      <c r="H421">
        <f>MAX(IFERROR(VLOOKUP(B421,'Results_ClaudeOpus4.5Repair'!B:H,7,0),0),IFERROR(VLOOKUP(B421,'Results_GPT5.2LowRepair'!B:H,7,0),0))</f>
        <v>11.797000000000001</v>
      </c>
      <c r="I421">
        <f>MAX(IFERROR(VLOOKUP(B421,'Results_ClaudeOpus4.5Repair'!B:I,8,0),0),IFERROR(VLOOKUP(B421,'Results_GPT5.2LowRepair'!B:I,8,0),0))</f>
        <v>0</v>
      </c>
      <c r="J421">
        <v>0</v>
      </c>
      <c r="K421">
        <v>0</v>
      </c>
      <c r="L421">
        <f t="shared" si="53"/>
        <v>1</v>
      </c>
      <c r="M421">
        <f t="shared" si="54"/>
        <v>6</v>
      </c>
      <c r="N421">
        <f t="shared" si="49"/>
        <v>0.66666666666666663</v>
      </c>
      <c r="O421">
        <f t="shared" si="50"/>
        <v>1</v>
      </c>
      <c r="P421" t="str">
        <f t="shared" si="55"/>
        <v/>
      </c>
      <c r="Q421">
        <f>VLOOKUP(C421,Locs!A:C,3,0)</f>
        <v>30</v>
      </c>
      <c r="R421">
        <f>VLOOKUP(C421,Locs!A:F,6,0)</f>
        <v>5</v>
      </c>
      <c r="S421">
        <f t="shared" si="51"/>
        <v>0</v>
      </c>
      <c r="T421" t="str">
        <f t="shared" si="52"/>
        <v/>
      </c>
      <c r="U421">
        <f>IFERROR(VLOOKUP(B421,'Results_ClaudeOpus4.5Repair'!B:E,4,0),"")</f>
        <v>0</v>
      </c>
      <c r="V421" t="str">
        <f>IFERROR(VLOOKUP(B421,'Results_GPT5.2LowRepair'!B:E,4,0),"")</f>
        <v/>
      </c>
      <c r="W421">
        <f>IFERROR(VLOOKUP(LEFT(C421,LEN(C421)-4)&amp;"_"&amp;D421&amp;"_llm.dfy",'Results_ClaudeOpus4.5Repair'!O:P,2,0),"")</f>
        <v>47</v>
      </c>
      <c r="X421" t="str">
        <f>IFERROR(VLOOKUP(LEFT(C421,LEN(C421)-4)&amp;"_"&amp;D421&amp;"_llm.dfy",'Results_GPT5.2LowRepair'!O:P,2,0),"")</f>
        <v/>
      </c>
    </row>
    <row r="422" spans="2:24" x14ac:dyDescent="0.45">
      <c r="B422" t="str">
        <f t="shared" ref="B422:B440" si="56">C422&amp;"-"&amp;D422</f>
        <v>task_id_803.dfy-9</v>
      </c>
      <c r="C422" t="s">
        <v>90</v>
      </c>
      <c r="D422">
        <v>9</v>
      </c>
      <c r="E422">
        <f>MAX(IFERROR(VLOOKUP(B422,'Results_ClaudeOpus4.5Repair'!B:E,4,0),0),IFERROR(VLOOKUP(B422,'Results_GPT5.2LowRepair'!B:E,4,0),0))</f>
        <v>0</v>
      </c>
      <c r="F422">
        <f>MAX(IFERROR(VLOOKUP(B422,'Results_ClaudeOpus4.5Repair'!B:H,5,0),0),IFERROR(VLOOKUP(B422,'Results_GPT5.2LowRepair'!B:H,5,0),0))</f>
        <v>12.7216</v>
      </c>
      <c r="G422">
        <f>MAX(IFERROR(VLOOKUP(B422,'Results_ClaudeOpus4.5Repair'!B:H,6,0),0),IFERROR(VLOOKUP(B422,'Results_GPT5.2LowRepair'!B:H,6,0),0))</f>
        <v>0.97989999999999999</v>
      </c>
      <c r="H422">
        <f>MAX(IFERROR(VLOOKUP(B422,'Results_ClaudeOpus4.5Repair'!B:H,7,0),0),IFERROR(VLOOKUP(B422,'Results_GPT5.2LowRepair'!B:H,7,0),0))</f>
        <v>12.7159</v>
      </c>
      <c r="I422">
        <f>MAX(IFERROR(VLOOKUP(B422,'Results_ClaudeOpus4.5Repair'!B:I,8,0),0),IFERROR(VLOOKUP(B422,'Results_GPT5.2LowRepair'!B:I,8,0),0))</f>
        <v>0</v>
      </c>
      <c r="J422">
        <v>0</v>
      </c>
      <c r="K422">
        <v>0</v>
      </c>
      <c r="L422">
        <f t="shared" si="53"/>
        <v>1</v>
      </c>
      <c r="M422">
        <f t="shared" si="54"/>
        <v>6</v>
      </c>
      <c r="N422">
        <f t="shared" si="49"/>
        <v>0.66666666666666663</v>
      </c>
      <c r="O422">
        <f t="shared" si="50"/>
        <v>1</v>
      </c>
      <c r="P422" t="str">
        <f t="shared" si="55"/>
        <v/>
      </c>
      <c r="Q422">
        <f>VLOOKUP(C422,Locs!A:C,3,0)</f>
        <v>30</v>
      </c>
      <c r="R422">
        <f>VLOOKUP(C422,Locs!A:F,6,0)</f>
        <v>5</v>
      </c>
      <c r="S422">
        <f t="shared" si="51"/>
        <v>0</v>
      </c>
      <c r="T422" t="str">
        <f t="shared" si="52"/>
        <v/>
      </c>
      <c r="U422">
        <f>IFERROR(VLOOKUP(B422,'Results_ClaudeOpus4.5Repair'!B:E,4,0),"")</f>
        <v>0</v>
      </c>
      <c r="V422" t="str">
        <f>IFERROR(VLOOKUP(B422,'Results_GPT5.2LowRepair'!B:E,4,0),"")</f>
        <v/>
      </c>
      <c r="W422">
        <f>IFERROR(VLOOKUP(LEFT(C422,LEN(C422)-4)&amp;"_"&amp;D422&amp;"_llm.dfy",'Results_ClaudeOpus4.5Repair'!O:P,2,0),"")</f>
        <v>48</v>
      </c>
      <c r="X422" t="str">
        <f>IFERROR(VLOOKUP(LEFT(C422,LEN(C422)-4)&amp;"_"&amp;D422&amp;"_llm.dfy",'Results_GPT5.2LowRepair'!O:P,2,0),"")</f>
        <v/>
      </c>
    </row>
    <row r="423" spans="2:24" x14ac:dyDescent="0.45">
      <c r="B423" t="str">
        <f t="shared" si="56"/>
        <v>task_id_803.dfy-10</v>
      </c>
      <c r="C423" t="s">
        <v>90</v>
      </c>
      <c r="D423">
        <v>10</v>
      </c>
      <c r="E423">
        <f>MAX(IFERROR(VLOOKUP(B423,'Results_ClaudeOpus4.5Repair'!B:E,4,0),0),IFERROR(VLOOKUP(B423,'Results_GPT5.2LowRepair'!B:E,4,0),0))</f>
        <v>0</v>
      </c>
      <c r="F423">
        <f>MAX(IFERROR(VLOOKUP(B423,'Results_ClaudeOpus4.5Repair'!B:H,5,0),0),IFERROR(VLOOKUP(B423,'Results_GPT5.2LowRepair'!B:H,5,0),0))</f>
        <v>11.6823</v>
      </c>
      <c r="G423">
        <f>MAX(IFERROR(VLOOKUP(B423,'Results_ClaudeOpus4.5Repair'!B:H,6,0),0),IFERROR(VLOOKUP(B423,'Results_GPT5.2LowRepair'!B:H,6,0),0))</f>
        <v>0.98799999999999999</v>
      </c>
      <c r="H423">
        <f>MAX(IFERROR(VLOOKUP(B423,'Results_ClaudeOpus4.5Repair'!B:H,7,0),0),IFERROR(VLOOKUP(B423,'Results_GPT5.2LowRepair'!B:H,7,0),0))</f>
        <v>11.676</v>
      </c>
      <c r="I423">
        <f>MAX(IFERROR(VLOOKUP(B423,'Results_ClaudeOpus4.5Repair'!B:I,8,0),0),IFERROR(VLOOKUP(B423,'Results_GPT5.2LowRepair'!B:I,8,0),0))</f>
        <v>0</v>
      </c>
      <c r="J423">
        <v>0</v>
      </c>
      <c r="K423">
        <v>0</v>
      </c>
      <c r="L423">
        <f t="shared" si="53"/>
        <v>1</v>
      </c>
      <c r="M423">
        <f t="shared" si="54"/>
        <v>6</v>
      </c>
      <c r="N423">
        <f t="shared" si="49"/>
        <v>0.66666666666666663</v>
      </c>
      <c r="O423">
        <f t="shared" si="50"/>
        <v>1</v>
      </c>
      <c r="P423" t="str">
        <f t="shared" si="55"/>
        <v/>
      </c>
      <c r="Q423">
        <f>VLOOKUP(C423,Locs!A:C,3,0)</f>
        <v>30</v>
      </c>
      <c r="R423">
        <f>VLOOKUP(C423,Locs!A:F,6,0)</f>
        <v>5</v>
      </c>
      <c r="S423">
        <f t="shared" si="51"/>
        <v>0</v>
      </c>
      <c r="T423" t="str">
        <f t="shared" si="52"/>
        <v/>
      </c>
      <c r="U423">
        <f>IFERROR(VLOOKUP(B423,'Results_ClaudeOpus4.5Repair'!B:E,4,0),"")</f>
        <v>0</v>
      </c>
      <c r="V423" t="str">
        <f>IFERROR(VLOOKUP(B423,'Results_GPT5.2LowRepair'!B:E,4,0),"")</f>
        <v/>
      </c>
      <c r="W423">
        <f>IFERROR(VLOOKUP(LEFT(C423,LEN(C423)-4)&amp;"_"&amp;D423&amp;"_llm.dfy",'Results_ClaudeOpus4.5Repair'!O:P,2,0),"")</f>
        <v>55</v>
      </c>
      <c r="X423" t="str">
        <f>IFERROR(VLOOKUP(LEFT(C423,LEN(C423)-4)&amp;"_"&amp;D423&amp;"_llm.dfy",'Results_GPT5.2LowRepair'!O:P,2,0),"")</f>
        <v/>
      </c>
    </row>
    <row r="424" spans="2:24" x14ac:dyDescent="0.45">
      <c r="B424" t="str">
        <f t="shared" si="56"/>
        <v>task_id_804.dfy-1</v>
      </c>
      <c r="C424" t="s">
        <v>91</v>
      </c>
      <c r="D424">
        <v>1</v>
      </c>
      <c r="E424">
        <f>MAX(IFERROR(VLOOKUP(B424,'Results_ClaudeOpus4.5Repair'!B:E,4,0),0),IFERROR(VLOOKUP(B424,'Results_GPT5.2LowRepair'!B:E,4,0),0))</f>
        <v>1</v>
      </c>
      <c r="F424">
        <f>MAX(IFERROR(VLOOKUP(B424,'Results_ClaudeOpus4.5Repair'!B:H,5,0),0),IFERROR(VLOOKUP(B424,'Results_GPT5.2LowRepair'!B:H,5,0),0))</f>
        <v>11.601599999999999</v>
      </c>
      <c r="G424">
        <f>MAX(IFERROR(VLOOKUP(B424,'Results_ClaudeOpus4.5Repair'!B:H,6,0),0),IFERROR(VLOOKUP(B424,'Results_GPT5.2LowRepair'!B:H,6,0),0))</f>
        <v>1.6739999999999999</v>
      </c>
      <c r="H424">
        <f>MAX(IFERROR(VLOOKUP(B424,'Results_ClaudeOpus4.5Repair'!B:H,7,0),0),IFERROR(VLOOKUP(B424,'Results_GPT5.2LowRepair'!B:H,7,0),0))</f>
        <v>11.572900000000001</v>
      </c>
      <c r="I424">
        <f>MAX(IFERROR(VLOOKUP(B424,'Results_ClaudeOpus4.5Repair'!B:I,8,0),0),IFERROR(VLOOKUP(B424,'Results_GPT5.2LowRepair'!B:I,8,0),0))</f>
        <v>1</v>
      </c>
      <c r="J424">
        <v>0</v>
      </c>
      <c r="K424">
        <v>0</v>
      </c>
      <c r="L424">
        <f t="shared" si="53"/>
        <v>2</v>
      </c>
      <c r="M424">
        <f t="shared" si="54"/>
        <v>1</v>
      </c>
      <c r="N424">
        <f t="shared" si="49"/>
        <v>1</v>
      </c>
      <c r="O424">
        <f t="shared" si="50"/>
        <v>1</v>
      </c>
      <c r="P424">
        <f t="shared" si="55"/>
        <v>29</v>
      </c>
      <c r="Q424">
        <f>VLOOKUP(C424,Locs!A:C,3,0)</f>
        <v>29</v>
      </c>
      <c r="R424">
        <f>VLOOKUP(C424,Locs!A:F,6,0)</f>
        <v>1</v>
      </c>
      <c r="S424">
        <f t="shared" si="51"/>
        <v>1</v>
      </c>
      <c r="T424" t="str">
        <f t="shared" si="52"/>
        <v>Claude</v>
      </c>
      <c r="U424">
        <f>IFERROR(VLOOKUP(B424,'Results_ClaudeOpus4.5Repair'!B:E,4,0),"")</f>
        <v>1</v>
      </c>
      <c r="V424">
        <f>IFERROR(VLOOKUP(B424,'Results_GPT5.2LowRepair'!B:E,4,0),"")</f>
        <v>0</v>
      </c>
      <c r="W424">
        <f>IFERROR(VLOOKUP(LEFT(C424,LEN(C424)-4)&amp;"_"&amp;D424&amp;"_llm.dfy",'Results_ClaudeOpus4.5Repair'!O:P,2,0),"")</f>
        <v>29</v>
      </c>
      <c r="X424">
        <f>IFERROR(VLOOKUP(LEFT(C424,LEN(C424)-4)&amp;"_"&amp;D424&amp;"_llm.dfy",'Results_GPT5.2LowRepair'!O:P,2,0),"")</f>
        <v>30</v>
      </c>
    </row>
    <row r="425" spans="2:24" x14ac:dyDescent="0.45">
      <c r="B425" t="str">
        <f t="shared" si="56"/>
        <v>task_id_804.dfy-2</v>
      </c>
      <c r="C425" t="s">
        <v>91</v>
      </c>
      <c r="D425">
        <v>2</v>
      </c>
      <c r="E425">
        <f>MAX(IFERROR(VLOOKUP(B425,'Results_ClaudeOpus4.5Repair'!B:E,4,0),0),IFERROR(VLOOKUP(B425,'Results_GPT5.2LowRepair'!B:E,4,0),0))</f>
        <v>0</v>
      </c>
      <c r="F425">
        <f>MAX(IFERROR(VLOOKUP(B425,'Results_ClaudeOpus4.5Repair'!B:H,5,0),0),IFERROR(VLOOKUP(B425,'Results_GPT5.2LowRepair'!B:H,5,0),0))</f>
        <v>22.1584</v>
      </c>
      <c r="G425">
        <f>MAX(IFERROR(VLOOKUP(B425,'Results_ClaudeOpus4.5Repair'!B:H,6,0),0),IFERROR(VLOOKUP(B425,'Results_GPT5.2LowRepair'!B:H,6,0),0))</f>
        <v>1.6968000000000001</v>
      </c>
      <c r="H425">
        <f>MAX(IFERROR(VLOOKUP(B425,'Results_ClaudeOpus4.5Repair'!B:H,7,0),0),IFERROR(VLOOKUP(B425,'Results_GPT5.2LowRepair'!B:H,7,0),0))</f>
        <v>22.156300000000002</v>
      </c>
      <c r="I425">
        <f>MAX(IFERROR(VLOOKUP(B425,'Results_ClaudeOpus4.5Repair'!B:I,8,0),0),IFERROR(VLOOKUP(B425,'Results_GPT5.2LowRepair'!B:I,8,0),0))</f>
        <v>0</v>
      </c>
      <c r="J425">
        <v>0</v>
      </c>
      <c r="K425">
        <v>0</v>
      </c>
      <c r="L425">
        <f t="shared" si="53"/>
        <v>2</v>
      </c>
      <c r="M425">
        <f t="shared" si="54"/>
        <v>1</v>
      </c>
      <c r="N425">
        <f t="shared" si="49"/>
        <v>1</v>
      </c>
      <c r="O425">
        <f t="shared" si="50"/>
        <v>1</v>
      </c>
      <c r="P425">
        <f t="shared" si="55"/>
        <v>33</v>
      </c>
      <c r="Q425">
        <f>VLOOKUP(C425,Locs!A:C,3,0)</f>
        <v>29</v>
      </c>
      <c r="R425">
        <f>VLOOKUP(C425,Locs!A:F,6,0)</f>
        <v>1</v>
      </c>
      <c r="S425">
        <f t="shared" si="51"/>
        <v>0</v>
      </c>
      <c r="T425" t="str">
        <f t="shared" si="52"/>
        <v/>
      </c>
      <c r="U425" t="str">
        <f>IFERROR(VLOOKUP(B425,'Results_ClaudeOpus4.5Repair'!B:E,4,0),"")</f>
        <v/>
      </c>
      <c r="V425">
        <f>IFERROR(VLOOKUP(B425,'Results_GPT5.2LowRepair'!B:E,4,0),"")</f>
        <v>0</v>
      </c>
      <c r="W425" t="str">
        <f>IFERROR(VLOOKUP(LEFT(C425,LEN(C425)-4)&amp;"_"&amp;D425&amp;"_llm.dfy",'Results_ClaudeOpus4.5Repair'!O:P,2,0),"")</f>
        <v/>
      </c>
      <c r="X425">
        <f>IFERROR(VLOOKUP(LEFT(C425,LEN(C425)-4)&amp;"_"&amp;D425&amp;"_llm.dfy",'Results_GPT5.2LowRepair'!O:P,2,0),"")</f>
        <v>33</v>
      </c>
    </row>
    <row r="426" spans="2:24" x14ac:dyDescent="0.45">
      <c r="B426" t="str">
        <f t="shared" si="56"/>
        <v>task_id_804.dfy-3</v>
      </c>
      <c r="C426" t="s">
        <v>91</v>
      </c>
      <c r="D426">
        <v>3</v>
      </c>
      <c r="E426">
        <f>MAX(IFERROR(VLOOKUP(B426,'Results_ClaudeOpus4.5Repair'!B:E,4,0),0),IFERROR(VLOOKUP(B426,'Results_GPT5.2LowRepair'!B:E,4,0),0))</f>
        <v>0</v>
      </c>
      <c r="F426">
        <f>MAX(IFERROR(VLOOKUP(B426,'Results_ClaudeOpus4.5Repair'!B:H,5,0),0),IFERROR(VLOOKUP(B426,'Results_GPT5.2LowRepair'!B:H,5,0),0))</f>
        <v>22.9009</v>
      </c>
      <c r="G426">
        <f>MAX(IFERROR(VLOOKUP(B426,'Results_ClaudeOpus4.5Repair'!B:H,6,0),0),IFERROR(VLOOKUP(B426,'Results_GPT5.2LowRepair'!B:H,6,0),0))</f>
        <v>1.6910000000000001</v>
      </c>
      <c r="H426">
        <f>MAX(IFERROR(VLOOKUP(B426,'Results_ClaudeOpus4.5Repair'!B:H,7,0),0),IFERROR(VLOOKUP(B426,'Results_GPT5.2LowRepair'!B:H,7,0),0))</f>
        <v>22.892600000000002</v>
      </c>
      <c r="I426">
        <f>MAX(IFERROR(VLOOKUP(B426,'Results_ClaudeOpus4.5Repair'!B:I,8,0),0),IFERROR(VLOOKUP(B426,'Results_GPT5.2LowRepair'!B:I,8,0),0))</f>
        <v>0</v>
      </c>
      <c r="J426">
        <v>0</v>
      </c>
      <c r="K426">
        <v>0</v>
      </c>
      <c r="L426">
        <f t="shared" si="53"/>
        <v>2</v>
      </c>
      <c r="M426">
        <f t="shared" si="54"/>
        <v>1</v>
      </c>
      <c r="N426">
        <f t="shared" si="49"/>
        <v>1</v>
      </c>
      <c r="O426">
        <f t="shared" si="50"/>
        <v>1</v>
      </c>
      <c r="P426">
        <f t="shared" si="55"/>
        <v>32</v>
      </c>
      <c r="Q426">
        <f>VLOOKUP(C426,Locs!A:C,3,0)</f>
        <v>29</v>
      </c>
      <c r="R426">
        <f>VLOOKUP(C426,Locs!A:F,6,0)</f>
        <v>1</v>
      </c>
      <c r="S426">
        <f t="shared" si="51"/>
        <v>0</v>
      </c>
      <c r="T426" t="str">
        <f t="shared" si="52"/>
        <v/>
      </c>
      <c r="U426" t="str">
        <f>IFERROR(VLOOKUP(B426,'Results_ClaudeOpus4.5Repair'!B:E,4,0),"")</f>
        <v/>
      </c>
      <c r="V426">
        <f>IFERROR(VLOOKUP(B426,'Results_GPT5.2LowRepair'!B:E,4,0),"")</f>
        <v>0</v>
      </c>
      <c r="W426" t="str">
        <f>IFERROR(VLOOKUP(LEFT(C426,LEN(C426)-4)&amp;"_"&amp;D426&amp;"_llm.dfy",'Results_ClaudeOpus4.5Repair'!O:P,2,0),"")</f>
        <v/>
      </c>
      <c r="X426">
        <f>IFERROR(VLOOKUP(LEFT(C426,LEN(C426)-4)&amp;"_"&amp;D426&amp;"_llm.dfy",'Results_GPT5.2LowRepair'!O:P,2,0),"")</f>
        <v>32</v>
      </c>
    </row>
    <row r="427" spans="2:24" x14ac:dyDescent="0.45">
      <c r="B427" t="str">
        <f t="shared" si="56"/>
        <v>task_id_804.dfy-4</v>
      </c>
      <c r="C427" t="s">
        <v>91</v>
      </c>
      <c r="D427">
        <v>4</v>
      </c>
      <c r="E427">
        <f>MAX(IFERROR(VLOOKUP(B427,'Results_ClaudeOpus4.5Repair'!B:E,4,0),0),IFERROR(VLOOKUP(B427,'Results_GPT5.2LowRepair'!B:E,4,0),0))</f>
        <v>0</v>
      </c>
      <c r="F427">
        <f>MAX(IFERROR(VLOOKUP(B427,'Results_ClaudeOpus4.5Repair'!B:H,5,0),0),IFERROR(VLOOKUP(B427,'Results_GPT5.2LowRepair'!B:H,5,0),0))</f>
        <v>34.142400000000002</v>
      </c>
      <c r="G427">
        <f>MAX(IFERROR(VLOOKUP(B427,'Results_ClaudeOpus4.5Repair'!B:H,6,0),0),IFERROR(VLOOKUP(B427,'Results_GPT5.2LowRepair'!B:H,6,0),0))</f>
        <v>1.7602</v>
      </c>
      <c r="H427">
        <f>MAX(IFERROR(VLOOKUP(B427,'Results_ClaudeOpus4.5Repair'!B:H,7,0),0),IFERROR(VLOOKUP(B427,'Results_GPT5.2LowRepair'!B:H,7,0),0))</f>
        <v>34.140900000000002</v>
      </c>
      <c r="I427">
        <f>MAX(IFERROR(VLOOKUP(B427,'Results_ClaudeOpus4.5Repair'!B:I,8,0),0),IFERROR(VLOOKUP(B427,'Results_GPT5.2LowRepair'!B:I,8,0),0))</f>
        <v>0</v>
      </c>
      <c r="J427">
        <v>0</v>
      </c>
      <c r="K427">
        <v>0</v>
      </c>
      <c r="L427">
        <f t="shared" si="53"/>
        <v>2</v>
      </c>
      <c r="M427">
        <f t="shared" si="54"/>
        <v>1</v>
      </c>
      <c r="N427">
        <f t="shared" si="49"/>
        <v>1</v>
      </c>
      <c r="O427">
        <f t="shared" si="50"/>
        <v>1</v>
      </c>
      <c r="P427">
        <f t="shared" si="55"/>
        <v>40</v>
      </c>
      <c r="Q427">
        <f>VLOOKUP(C427,Locs!A:C,3,0)</f>
        <v>29</v>
      </c>
      <c r="R427">
        <f>VLOOKUP(C427,Locs!A:F,6,0)</f>
        <v>1</v>
      </c>
      <c r="S427">
        <f t="shared" si="51"/>
        <v>0</v>
      </c>
      <c r="T427" t="str">
        <f t="shared" si="52"/>
        <v/>
      </c>
      <c r="U427" t="str">
        <f>IFERROR(VLOOKUP(B427,'Results_ClaudeOpus4.5Repair'!B:E,4,0),"")</f>
        <v/>
      </c>
      <c r="V427">
        <f>IFERROR(VLOOKUP(B427,'Results_GPT5.2LowRepair'!B:E,4,0),"")</f>
        <v>0</v>
      </c>
      <c r="W427" t="str">
        <f>IFERROR(VLOOKUP(LEFT(C427,LEN(C427)-4)&amp;"_"&amp;D427&amp;"_llm.dfy",'Results_ClaudeOpus4.5Repair'!O:P,2,0),"")</f>
        <v/>
      </c>
      <c r="X427">
        <f>IFERROR(VLOOKUP(LEFT(C427,LEN(C427)-4)&amp;"_"&amp;D427&amp;"_llm.dfy",'Results_GPT5.2LowRepair'!O:P,2,0),"")</f>
        <v>40</v>
      </c>
    </row>
    <row r="428" spans="2:24" x14ac:dyDescent="0.45">
      <c r="B428" t="str">
        <f t="shared" si="56"/>
        <v>task_id_804.dfy-5</v>
      </c>
      <c r="C428" t="s">
        <v>91</v>
      </c>
      <c r="D428">
        <v>5</v>
      </c>
      <c r="E428">
        <f>MAX(IFERROR(VLOOKUP(B428,'Results_ClaudeOpus4.5Repair'!B:E,4,0),0),IFERROR(VLOOKUP(B428,'Results_GPT5.2LowRepair'!B:E,4,0),0))</f>
        <v>0</v>
      </c>
      <c r="F428">
        <f>MAX(IFERROR(VLOOKUP(B428,'Results_ClaudeOpus4.5Repair'!B:H,5,0),0),IFERROR(VLOOKUP(B428,'Results_GPT5.2LowRepair'!B:H,5,0),0))</f>
        <v>25.794899999999998</v>
      </c>
      <c r="G428">
        <f>MAX(IFERROR(VLOOKUP(B428,'Results_ClaudeOpus4.5Repair'!B:H,6,0),0),IFERROR(VLOOKUP(B428,'Results_GPT5.2LowRepair'!B:H,6,0),0))</f>
        <v>1.7784</v>
      </c>
      <c r="H428">
        <f>MAX(IFERROR(VLOOKUP(B428,'Results_ClaudeOpus4.5Repair'!B:H,7,0),0),IFERROR(VLOOKUP(B428,'Results_GPT5.2LowRepair'!B:H,7,0),0))</f>
        <v>25.793099999999999</v>
      </c>
      <c r="I428">
        <f>MAX(IFERROR(VLOOKUP(B428,'Results_ClaudeOpus4.5Repair'!B:I,8,0),0),IFERROR(VLOOKUP(B428,'Results_GPT5.2LowRepair'!B:I,8,0),0))</f>
        <v>0</v>
      </c>
      <c r="J428">
        <v>0</v>
      </c>
      <c r="K428">
        <v>0</v>
      </c>
      <c r="L428">
        <f t="shared" si="53"/>
        <v>2</v>
      </c>
      <c r="M428">
        <f t="shared" si="54"/>
        <v>1</v>
      </c>
      <c r="N428">
        <f t="shared" si="49"/>
        <v>1</v>
      </c>
      <c r="O428">
        <f t="shared" si="50"/>
        <v>1</v>
      </c>
      <c r="P428">
        <f t="shared" si="55"/>
        <v>43</v>
      </c>
      <c r="Q428">
        <f>VLOOKUP(C428,Locs!A:C,3,0)</f>
        <v>29</v>
      </c>
      <c r="R428">
        <f>VLOOKUP(C428,Locs!A:F,6,0)</f>
        <v>1</v>
      </c>
      <c r="S428">
        <f t="shared" si="51"/>
        <v>0</v>
      </c>
      <c r="T428" t="str">
        <f t="shared" si="52"/>
        <v/>
      </c>
      <c r="U428" t="str">
        <f>IFERROR(VLOOKUP(B428,'Results_ClaudeOpus4.5Repair'!B:E,4,0),"")</f>
        <v/>
      </c>
      <c r="V428">
        <f>IFERROR(VLOOKUP(B428,'Results_GPT5.2LowRepair'!B:E,4,0),"")</f>
        <v>0</v>
      </c>
      <c r="W428" t="str">
        <f>IFERROR(VLOOKUP(LEFT(C428,LEN(C428)-4)&amp;"_"&amp;D428&amp;"_llm.dfy",'Results_ClaudeOpus4.5Repair'!O:P,2,0),"")</f>
        <v/>
      </c>
      <c r="X428">
        <f>IFERROR(VLOOKUP(LEFT(C428,LEN(C428)-4)&amp;"_"&amp;D428&amp;"_llm.dfy",'Results_GPT5.2LowRepair'!O:P,2,0),"")</f>
        <v>43</v>
      </c>
    </row>
    <row r="429" spans="2:24" x14ac:dyDescent="0.45">
      <c r="B429" t="str">
        <f t="shared" si="56"/>
        <v>task_id_804.dfy-6</v>
      </c>
      <c r="C429" t="s">
        <v>91</v>
      </c>
      <c r="D429">
        <v>6</v>
      </c>
      <c r="E429">
        <f>MAX(IFERROR(VLOOKUP(B429,'Results_ClaudeOpus4.5Repair'!B:E,4,0),0),IFERROR(VLOOKUP(B429,'Results_GPT5.2LowRepair'!B:E,4,0),0))</f>
        <v>1</v>
      </c>
      <c r="F429">
        <f>MAX(IFERROR(VLOOKUP(B429,'Results_ClaudeOpus4.5Repair'!B:H,5,0),0),IFERROR(VLOOKUP(B429,'Results_GPT5.2LowRepair'!B:H,5,0),0))</f>
        <v>50.978900000000003</v>
      </c>
      <c r="G429">
        <f>MAX(IFERROR(VLOOKUP(B429,'Results_ClaudeOpus4.5Repair'!B:H,6,0),0),IFERROR(VLOOKUP(B429,'Results_GPT5.2LowRepair'!B:H,6,0),0))</f>
        <v>1.7421</v>
      </c>
      <c r="H429">
        <f>MAX(IFERROR(VLOOKUP(B429,'Results_ClaudeOpus4.5Repair'!B:H,7,0),0),IFERROR(VLOOKUP(B429,'Results_GPT5.2LowRepair'!B:H,7,0),0))</f>
        <v>50.976999999999997</v>
      </c>
      <c r="I429">
        <f>MAX(IFERROR(VLOOKUP(B429,'Results_ClaudeOpus4.5Repair'!B:I,8,0),0),IFERROR(VLOOKUP(B429,'Results_GPT5.2LowRepair'!B:I,8,0),0))</f>
        <v>1</v>
      </c>
      <c r="J429">
        <v>0</v>
      </c>
      <c r="K429">
        <v>0</v>
      </c>
      <c r="L429">
        <f t="shared" si="53"/>
        <v>2</v>
      </c>
      <c r="M429">
        <f t="shared" si="54"/>
        <v>1</v>
      </c>
      <c r="N429">
        <f t="shared" si="49"/>
        <v>1</v>
      </c>
      <c r="O429">
        <f t="shared" si="50"/>
        <v>1</v>
      </c>
      <c r="P429">
        <f t="shared" si="55"/>
        <v>48</v>
      </c>
      <c r="Q429">
        <f>VLOOKUP(C429,Locs!A:C,3,0)</f>
        <v>29</v>
      </c>
      <c r="R429">
        <f>VLOOKUP(C429,Locs!A:F,6,0)</f>
        <v>1</v>
      </c>
      <c r="S429">
        <f t="shared" si="51"/>
        <v>0</v>
      </c>
      <c r="T429" t="str">
        <f t="shared" si="52"/>
        <v/>
      </c>
      <c r="U429" t="str">
        <f>IFERROR(VLOOKUP(B429,'Results_ClaudeOpus4.5Repair'!B:E,4,0),"")</f>
        <v/>
      </c>
      <c r="V429">
        <f>IFERROR(VLOOKUP(B429,'Results_GPT5.2LowRepair'!B:E,4,0),"")</f>
        <v>1</v>
      </c>
      <c r="W429" t="str">
        <f>IFERROR(VLOOKUP(LEFT(C429,LEN(C429)-4)&amp;"_"&amp;D429&amp;"_llm.dfy",'Results_ClaudeOpus4.5Repair'!O:P,2,0),"")</f>
        <v/>
      </c>
      <c r="X429">
        <f>IFERROR(VLOOKUP(LEFT(C429,LEN(C429)-4)&amp;"_"&amp;D429&amp;"_llm.dfy",'Results_GPT5.2LowRepair'!O:P,2,0),"")</f>
        <v>48</v>
      </c>
    </row>
    <row r="430" spans="2:24" x14ac:dyDescent="0.45">
      <c r="B430" t="str">
        <f t="shared" si="56"/>
        <v>task_id_807.dfy-1</v>
      </c>
      <c r="C430" t="s">
        <v>92</v>
      </c>
      <c r="D430">
        <v>1</v>
      </c>
      <c r="E430">
        <f>MAX(IFERROR(VLOOKUP(B430,'Results_ClaudeOpus4.5Repair'!B:E,4,0),0),IFERROR(VLOOKUP(B430,'Results_GPT5.2LowRepair'!B:E,4,0),0))</f>
        <v>0</v>
      </c>
      <c r="F430">
        <f>MAX(IFERROR(VLOOKUP(B430,'Results_ClaudeOpus4.5Repair'!B:H,5,0),0),IFERROR(VLOOKUP(B430,'Results_GPT5.2LowRepair'!B:H,5,0),0))</f>
        <v>9.3986999999999998</v>
      </c>
      <c r="G430">
        <f>MAX(IFERROR(VLOOKUP(B430,'Results_ClaudeOpus4.5Repair'!B:H,6,0),0),IFERROR(VLOOKUP(B430,'Results_GPT5.2LowRepair'!B:H,6,0),0))</f>
        <v>1.6783999999999999</v>
      </c>
      <c r="H430">
        <f>MAX(IFERROR(VLOOKUP(B430,'Results_ClaudeOpus4.5Repair'!B:H,7,0),0),IFERROR(VLOOKUP(B430,'Results_GPT5.2LowRepair'!B:H,7,0),0))</f>
        <v>9.3779000000000003</v>
      </c>
      <c r="I430">
        <f>MAX(IFERROR(VLOOKUP(B430,'Results_ClaudeOpus4.5Repair'!B:I,8,0),0),IFERROR(VLOOKUP(B430,'Results_GPT5.2LowRepair'!B:I,8,0),0))</f>
        <v>1</v>
      </c>
      <c r="J430">
        <v>0</v>
      </c>
      <c r="K430">
        <v>0</v>
      </c>
      <c r="L430">
        <f t="shared" si="53"/>
        <v>2</v>
      </c>
      <c r="M430">
        <f t="shared" si="54"/>
        <v>3</v>
      </c>
      <c r="N430">
        <f t="shared" si="49"/>
        <v>1</v>
      </c>
      <c r="O430">
        <f t="shared" si="50"/>
        <v>1</v>
      </c>
      <c r="P430">
        <f t="shared" si="55"/>
        <v>28</v>
      </c>
      <c r="Q430">
        <f>VLOOKUP(C430,Locs!A:C,3,0)</f>
        <v>35</v>
      </c>
      <c r="R430">
        <f>VLOOKUP(C430,Locs!A:F,6,0)</f>
        <v>2</v>
      </c>
      <c r="S430">
        <f t="shared" si="51"/>
        <v>0</v>
      </c>
      <c r="T430" t="str">
        <f t="shared" si="52"/>
        <v/>
      </c>
      <c r="U430">
        <f>IFERROR(VLOOKUP(B430,'Results_ClaudeOpus4.5Repair'!B:E,4,0),"")</f>
        <v>0</v>
      </c>
      <c r="V430">
        <f>IFERROR(VLOOKUP(B430,'Results_GPT5.2LowRepair'!B:E,4,0),"")</f>
        <v>0</v>
      </c>
      <c r="W430">
        <f>IFERROR(VLOOKUP(LEFT(C430,LEN(C430)-4)&amp;"_"&amp;D430&amp;"_llm.dfy",'Results_ClaudeOpus4.5Repair'!O:P,2,0),"")</f>
        <v>29</v>
      </c>
      <c r="X430">
        <f>IFERROR(VLOOKUP(LEFT(C430,LEN(C430)-4)&amp;"_"&amp;D430&amp;"_llm.dfy",'Results_GPT5.2LowRepair'!O:P,2,0),"")</f>
        <v>28</v>
      </c>
    </row>
    <row r="431" spans="2:24" x14ac:dyDescent="0.45">
      <c r="B431" t="str">
        <f t="shared" si="56"/>
        <v>task_id_807.dfy-2</v>
      </c>
      <c r="C431" t="s">
        <v>92</v>
      </c>
      <c r="D431">
        <v>2</v>
      </c>
      <c r="E431">
        <f>MAX(IFERROR(VLOOKUP(B431,'Results_ClaudeOpus4.5Repair'!B:E,4,0),0),IFERROR(VLOOKUP(B431,'Results_GPT5.2LowRepair'!B:E,4,0),0))</f>
        <v>0</v>
      </c>
      <c r="F431">
        <f>MAX(IFERROR(VLOOKUP(B431,'Results_ClaudeOpus4.5Repair'!B:H,5,0),0),IFERROR(VLOOKUP(B431,'Results_GPT5.2LowRepair'!B:H,5,0),0))</f>
        <v>19.731400000000001</v>
      </c>
      <c r="G431">
        <f>MAX(IFERROR(VLOOKUP(B431,'Results_ClaudeOpus4.5Repair'!B:H,6,0),0),IFERROR(VLOOKUP(B431,'Results_GPT5.2LowRepair'!B:H,6,0),0))</f>
        <v>1.7421</v>
      </c>
      <c r="H431">
        <f>MAX(IFERROR(VLOOKUP(B431,'Results_ClaudeOpus4.5Repair'!B:H,7,0),0),IFERROR(VLOOKUP(B431,'Results_GPT5.2LowRepair'!B:H,7,0),0))</f>
        <v>19.729299999999999</v>
      </c>
      <c r="I431">
        <f>MAX(IFERROR(VLOOKUP(B431,'Results_ClaudeOpus4.5Repair'!B:I,8,0),0),IFERROR(VLOOKUP(B431,'Results_GPT5.2LowRepair'!B:I,8,0),0))</f>
        <v>1</v>
      </c>
      <c r="J431">
        <v>0</v>
      </c>
      <c r="K431">
        <v>0</v>
      </c>
      <c r="L431">
        <f t="shared" si="53"/>
        <v>2</v>
      </c>
      <c r="M431">
        <f t="shared" si="54"/>
        <v>3</v>
      </c>
      <c r="N431">
        <f t="shared" si="49"/>
        <v>1</v>
      </c>
      <c r="O431">
        <f t="shared" si="50"/>
        <v>1</v>
      </c>
      <c r="P431">
        <f t="shared" si="55"/>
        <v>32</v>
      </c>
      <c r="Q431">
        <f>VLOOKUP(C431,Locs!A:C,3,0)</f>
        <v>35</v>
      </c>
      <c r="R431">
        <f>VLOOKUP(C431,Locs!A:F,6,0)</f>
        <v>2</v>
      </c>
      <c r="S431">
        <f t="shared" si="51"/>
        <v>0</v>
      </c>
      <c r="T431" t="str">
        <f t="shared" si="52"/>
        <v/>
      </c>
      <c r="U431">
        <f>IFERROR(VLOOKUP(B431,'Results_ClaudeOpus4.5Repair'!B:E,4,0),"")</f>
        <v>0</v>
      </c>
      <c r="V431">
        <f>IFERROR(VLOOKUP(B431,'Results_GPT5.2LowRepair'!B:E,4,0),"")</f>
        <v>0</v>
      </c>
      <c r="W431">
        <f>IFERROR(VLOOKUP(LEFT(C431,LEN(C431)-4)&amp;"_"&amp;D431&amp;"_llm.dfy",'Results_ClaudeOpus4.5Repair'!O:P,2,0),"")</f>
        <v>41</v>
      </c>
      <c r="X431">
        <f>IFERROR(VLOOKUP(LEFT(C431,LEN(C431)-4)&amp;"_"&amp;D431&amp;"_llm.dfy",'Results_GPT5.2LowRepair'!O:P,2,0),"")</f>
        <v>32</v>
      </c>
    </row>
    <row r="432" spans="2:24" x14ac:dyDescent="0.45">
      <c r="B432" t="str">
        <f t="shared" si="56"/>
        <v>task_id_807.dfy-3</v>
      </c>
      <c r="C432" t="s">
        <v>92</v>
      </c>
      <c r="D432">
        <v>3</v>
      </c>
      <c r="E432">
        <f>MAX(IFERROR(VLOOKUP(B432,'Results_ClaudeOpus4.5Repair'!B:E,4,0),0),IFERROR(VLOOKUP(B432,'Results_GPT5.2LowRepair'!B:E,4,0),0))</f>
        <v>1</v>
      </c>
      <c r="F432">
        <f>MAX(IFERROR(VLOOKUP(B432,'Results_ClaudeOpus4.5Repair'!B:H,5,0),0),IFERROR(VLOOKUP(B432,'Results_GPT5.2LowRepair'!B:H,5,0),0))</f>
        <v>29.1022</v>
      </c>
      <c r="G432">
        <f>MAX(IFERROR(VLOOKUP(B432,'Results_ClaudeOpus4.5Repair'!B:H,6,0),0),IFERROR(VLOOKUP(B432,'Results_GPT5.2LowRepair'!B:H,6,0),0))</f>
        <v>1.7234</v>
      </c>
      <c r="H432">
        <f>MAX(IFERROR(VLOOKUP(B432,'Results_ClaudeOpus4.5Repair'!B:H,7,0),0),IFERROR(VLOOKUP(B432,'Results_GPT5.2LowRepair'!B:H,7,0),0))</f>
        <v>29.098600000000001</v>
      </c>
      <c r="I432">
        <f>MAX(IFERROR(VLOOKUP(B432,'Results_ClaudeOpus4.5Repair'!B:I,8,0),0),IFERROR(VLOOKUP(B432,'Results_GPT5.2LowRepair'!B:I,8,0),0))</f>
        <v>1</v>
      </c>
      <c r="J432">
        <v>0</v>
      </c>
      <c r="K432">
        <v>0</v>
      </c>
      <c r="L432">
        <f t="shared" si="53"/>
        <v>2</v>
      </c>
      <c r="M432">
        <f t="shared" si="54"/>
        <v>3</v>
      </c>
      <c r="N432">
        <f t="shared" si="49"/>
        <v>1</v>
      </c>
      <c r="O432">
        <f t="shared" si="50"/>
        <v>1</v>
      </c>
      <c r="P432">
        <f t="shared" si="55"/>
        <v>63</v>
      </c>
      <c r="Q432">
        <f>VLOOKUP(C432,Locs!A:C,3,0)</f>
        <v>35</v>
      </c>
      <c r="R432">
        <f>VLOOKUP(C432,Locs!A:F,6,0)</f>
        <v>2</v>
      </c>
      <c r="S432">
        <f t="shared" si="51"/>
        <v>1</v>
      </c>
      <c r="T432" t="str">
        <f t="shared" si="52"/>
        <v>GPT</v>
      </c>
      <c r="U432">
        <f>IFERROR(VLOOKUP(B432,'Results_ClaudeOpus4.5Repair'!B:E,4,0),"")</f>
        <v>0</v>
      </c>
      <c r="V432">
        <f>IFERROR(VLOOKUP(B432,'Results_GPT5.2LowRepair'!B:E,4,0),"")</f>
        <v>1</v>
      </c>
      <c r="W432">
        <f>IFERROR(VLOOKUP(LEFT(C432,LEN(C432)-4)&amp;"_"&amp;D432&amp;"_llm.dfy",'Results_ClaudeOpus4.5Repair'!O:P,2,0),"")</f>
        <v>42</v>
      </c>
      <c r="X432">
        <f>IFERROR(VLOOKUP(LEFT(C432,LEN(C432)-4)&amp;"_"&amp;D432&amp;"_llm.dfy",'Results_GPT5.2LowRepair'!O:P,2,0),"")</f>
        <v>63</v>
      </c>
    </row>
    <row r="433" spans="2:24" x14ac:dyDescent="0.45">
      <c r="B433" t="str">
        <f t="shared" si="56"/>
        <v>task_id_807.dfy-4</v>
      </c>
      <c r="C433" t="s">
        <v>92</v>
      </c>
      <c r="D433">
        <v>4</v>
      </c>
      <c r="E433">
        <f>MAX(IFERROR(VLOOKUP(B433,'Results_ClaudeOpus4.5Repair'!B:E,4,0),0),IFERROR(VLOOKUP(B433,'Results_GPT5.2LowRepair'!B:E,4,0),0))</f>
        <v>0</v>
      </c>
      <c r="F433">
        <f>MAX(IFERROR(VLOOKUP(B433,'Results_ClaudeOpus4.5Repair'!B:H,5,0),0),IFERROR(VLOOKUP(B433,'Results_GPT5.2LowRepair'!B:H,5,0),0))</f>
        <v>11.4537</v>
      </c>
      <c r="G433">
        <f>MAX(IFERROR(VLOOKUP(B433,'Results_ClaudeOpus4.5Repair'!B:H,6,0),0),IFERROR(VLOOKUP(B433,'Results_GPT5.2LowRepair'!B:H,6,0),0))</f>
        <v>1.7326999999999999</v>
      </c>
      <c r="H433">
        <f>MAX(IFERROR(VLOOKUP(B433,'Results_ClaudeOpus4.5Repair'!B:H,7,0),0),IFERROR(VLOOKUP(B433,'Results_GPT5.2LowRepair'!B:H,7,0),0))</f>
        <v>11.451700000000001</v>
      </c>
      <c r="I433">
        <f>MAX(IFERROR(VLOOKUP(B433,'Results_ClaudeOpus4.5Repair'!B:I,8,0),0),IFERROR(VLOOKUP(B433,'Results_GPT5.2LowRepair'!B:I,8,0),0))</f>
        <v>1</v>
      </c>
      <c r="J433">
        <v>0</v>
      </c>
      <c r="K433">
        <v>0</v>
      </c>
      <c r="L433">
        <f t="shared" si="53"/>
        <v>2</v>
      </c>
      <c r="M433">
        <f t="shared" si="54"/>
        <v>3</v>
      </c>
      <c r="N433">
        <f t="shared" si="49"/>
        <v>1</v>
      </c>
      <c r="O433">
        <f t="shared" si="50"/>
        <v>1</v>
      </c>
      <c r="P433" t="str">
        <f t="shared" si="55"/>
        <v/>
      </c>
      <c r="Q433">
        <f>VLOOKUP(C433,Locs!A:C,3,0)</f>
        <v>35</v>
      </c>
      <c r="R433">
        <f>VLOOKUP(C433,Locs!A:F,6,0)</f>
        <v>2</v>
      </c>
      <c r="S433">
        <f t="shared" si="51"/>
        <v>0</v>
      </c>
      <c r="T433" t="str">
        <f t="shared" si="52"/>
        <v/>
      </c>
      <c r="U433">
        <f>IFERROR(VLOOKUP(B433,'Results_ClaudeOpus4.5Repair'!B:E,4,0),"")</f>
        <v>0</v>
      </c>
      <c r="V433" t="str">
        <f>IFERROR(VLOOKUP(B433,'Results_GPT5.2LowRepair'!B:E,4,0),"")</f>
        <v/>
      </c>
      <c r="W433">
        <f>IFERROR(VLOOKUP(LEFT(C433,LEN(C433)-4)&amp;"_"&amp;D433&amp;"_llm.dfy",'Results_ClaudeOpus4.5Repair'!O:P,2,0),"")</f>
        <v>46</v>
      </c>
      <c r="X433" t="str">
        <f>IFERROR(VLOOKUP(LEFT(C433,LEN(C433)-4)&amp;"_"&amp;D433&amp;"_llm.dfy",'Results_GPT5.2LowRepair'!O:P,2,0),"")</f>
        <v/>
      </c>
    </row>
    <row r="434" spans="2:24" x14ac:dyDescent="0.45">
      <c r="B434" t="str">
        <f t="shared" si="56"/>
        <v>task_id_807.dfy-5</v>
      </c>
      <c r="C434" t="s">
        <v>92</v>
      </c>
      <c r="D434">
        <v>5</v>
      </c>
      <c r="E434">
        <f>MAX(IFERROR(VLOOKUP(B434,'Results_ClaudeOpus4.5Repair'!B:E,4,0),0),IFERROR(VLOOKUP(B434,'Results_GPT5.2LowRepair'!B:E,4,0),0))</f>
        <v>1</v>
      </c>
      <c r="F434">
        <f>MAX(IFERROR(VLOOKUP(B434,'Results_ClaudeOpus4.5Repair'!B:H,5,0),0),IFERROR(VLOOKUP(B434,'Results_GPT5.2LowRepair'!B:H,5,0),0))</f>
        <v>20.430199999999999</v>
      </c>
      <c r="G434">
        <f>MAX(IFERROR(VLOOKUP(B434,'Results_ClaudeOpus4.5Repair'!B:H,6,0),0),IFERROR(VLOOKUP(B434,'Results_GPT5.2LowRepair'!B:H,6,0),0))</f>
        <v>1.6476999999999999</v>
      </c>
      <c r="H434">
        <f>MAX(IFERROR(VLOOKUP(B434,'Results_ClaudeOpus4.5Repair'!B:H,7,0),0),IFERROR(VLOOKUP(B434,'Results_GPT5.2LowRepair'!B:H,7,0),0))</f>
        <v>20.4283</v>
      </c>
      <c r="I434">
        <f>MAX(IFERROR(VLOOKUP(B434,'Results_ClaudeOpus4.5Repair'!B:I,8,0),0),IFERROR(VLOOKUP(B434,'Results_GPT5.2LowRepair'!B:I,8,0),0))</f>
        <v>1</v>
      </c>
      <c r="J434">
        <v>0</v>
      </c>
      <c r="K434">
        <v>0</v>
      </c>
      <c r="L434">
        <f t="shared" si="53"/>
        <v>2</v>
      </c>
      <c r="M434">
        <f t="shared" si="54"/>
        <v>3</v>
      </c>
      <c r="N434">
        <f t="shared" si="49"/>
        <v>1</v>
      </c>
      <c r="O434">
        <f t="shared" si="50"/>
        <v>1</v>
      </c>
      <c r="P434" t="str">
        <f t="shared" si="55"/>
        <v/>
      </c>
      <c r="Q434">
        <f>VLOOKUP(C434,Locs!A:C,3,0)</f>
        <v>35</v>
      </c>
      <c r="R434">
        <f>VLOOKUP(C434,Locs!A:F,6,0)</f>
        <v>2</v>
      </c>
      <c r="S434">
        <f t="shared" si="51"/>
        <v>0</v>
      </c>
      <c r="T434" t="str">
        <f t="shared" si="52"/>
        <v/>
      </c>
      <c r="U434">
        <f>IFERROR(VLOOKUP(B434,'Results_ClaudeOpus4.5Repair'!B:E,4,0),"")</f>
        <v>1</v>
      </c>
      <c r="V434" t="str">
        <f>IFERROR(VLOOKUP(B434,'Results_GPT5.2LowRepair'!B:E,4,0),"")</f>
        <v/>
      </c>
      <c r="W434">
        <f>IFERROR(VLOOKUP(LEFT(C434,LEN(C434)-4)&amp;"_"&amp;D434&amp;"_llm.dfy",'Results_ClaudeOpus4.5Repair'!O:P,2,0),"")</f>
        <v>54</v>
      </c>
      <c r="X434" t="str">
        <f>IFERROR(VLOOKUP(LEFT(C434,LEN(C434)-4)&amp;"_"&amp;D434&amp;"_llm.dfy",'Results_GPT5.2LowRepair'!O:P,2,0),"")</f>
        <v/>
      </c>
    </row>
    <row r="435" spans="2:24" x14ac:dyDescent="0.45">
      <c r="B435" t="str">
        <f t="shared" si="56"/>
        <v>task_id_808.dfy-1</v>
      </c>
      <c r="C435" t="s">
        <v>93</v>
      </c>
      <c r="D435">
        <v>1</v>
      </c>
      <c r="E435">
        <f>MAX(IFERROR(VLOOKUP(B435,'Results_ClaudeOpus4.5Repair'!B:E,4,0),0),IFERROR(VLOOKUP(B435,'Results_GPT5.2LowRepair'!B:E,4,0),0))</f>
        <v>1</v>
      </c>
      <c r="F435">
        <f>MAX(IFERROR(VLOOKUP(B435,'Results_ClaudeOpus4.5Repair'!B:H,5,0),0),IFERROR(VLOOKUP(B435,'Results_GPT5.2LowRepair'!B:H,5,0),0))</f>
        <v>12.8058</v>
      </c>
      <c r="G435">
        <f>MAX(IFERROR(VLOOKUP(B435,'Results_ClaudeOpus4.5Repair'!B:H,6,0),0),IFERROR(VLOOKUP(B435,'Results_GPT5.2LowRepair'!B:H,6,0),0))</f>
        <v>0.87790000000000001</v>
      </c>
      <c r="H435">
        <f>MAX(IFERROR(VLOOKUP(B435,'Results_ClaudeOpus4.5Repair'!B:H,7,0),0),IFERROR(VLOOKUP(B435,'Results_GPT5.2LowRepair'!B:H,7,0),0))</f>
        <v>12.7799</v>
      </c>
      <c r="I435">
        <f>MAX(IFERROR(VLOOKUP(B435,'Results_ClaudeOpus4.5Repair'!B:I,8,0),0),IFERROR(VLOOKUP(B435,'Results_GPT5.2LowRepair'!B:I,8,0),0))</f>
        <v>1</v>
      </c>
      <c r="J435">
        <v>0</v>
      </c>
      <c r="K435">
        <v>0</v>
      </c>
      <c r="L435">
        <f t="shared" si="53"/>
        <v>2</v>
      </c>
      <c r="M435">
        <f t="shared" si="54"/>
        <v>1</v>
      </c>
      <c r="N435">
        <f t="shared" si="49"/>
        <v>1</v>
      </c>
      <c r="O435">
        <f t="shared" si="50"/>
        <v>1</v>
      </c>
      <c r="P435">
        <f t="shared" si="55"/>
        <v>24</v>
      </c>
      <c r="Q435">
        <f>VLOOKUP(C435,Locs!A:C,3,0)</f>
        <v>24</v>
      </c>
      <c r="R435">
        <f>VLOOKUP(C435,Locs!A:F,6,0)</f>
        <v>0</v>
      </c>
      <c r="S435">
        <f t="shared" si="51"/>
        <v>1</v>
      </c>
      <c r="T435" t="str">
        <f t="shared" si="52"/>
        <v>Claude</v>
      </c>
      <c r="U435">
        <f>IFERROR(VLOOKUP(B435,'Results_ClaudeOpus4.5Repair'!B:E,4,0),"")</f>
        <v>1</v>
      </c>
      <c r="V435">
        <f>IFERROR(VLOOKUP(B435,'Results_GPT5.2LowRepair'!B:E,4,0),"")</f>
        <v>0</v>
      </c>
      <c r="W435">
        <f>IFERROR(VLOOKUP(LEFT(C435,LEN(C435)-4)&amp;"_"&amp;D435&amp;"_llm.dfy",'Results_ClaudeOpus4.5Repair'!O:P,2,0),"")</f>
        <v>24</v>
      </c>
      <c r="X435">
        <f>IFERROR(VLOOKUP(LEFT(C435,LEN(C435)-4)&amp;"_"&amp;D435&amp;"_llm.dfy",'Results_GPT5.2LowRepair'!O:P,2,0),"")</f>
        <v>27</v>
      </c>
    </row>
    <row r="436" spans="2:24" x14ac:dyDescent="0.45">
      <c r="B436" t="str">
        <f t="shared" si="56"/>
        <v>task_id_808.dfy-2</v>
      </c>
      <c r="C436" t="s">
        <v>93</v>
      </c>
      <c r="D436">
        <v>2</v>
      </c>
      <c r="E436">
        <f>MAX(IFERROR(VLOOKUP(B436,'Results_ClaudeOpus4.5Repair'!B:E,4,0),0),IFERROR(VLOOKUP(B436,'Results_GPT5.2LowRepair'!B:E,4,0),0))</f>
        <v>1</v>
      </c>
      <c r="F436">
        <f>MAX(IFERROR(VLOOKUP(B436,'Results_ClaudeOpus4.5Repair'!B:H,5,0),0),IFERROR(VLOOKUP(B436,'Results_GPT5.2LowRepair'!B:H,5,0),0))</f>
        <v>23.703399999999998</v>
      </c>
      <c r="G436">
        <f>MAX(IFERROR(VLOOKUP(B436,'Results_ClaudeOpus4.5Repair'!B:H,6,0),0),IFERROR(VLOOKUP(B436,'Results_GPT5.2LowRepair'!B:H,6,0),0))</f>
        <v>0.83069999999999999</v>
      </c>
      <c r="H436">
        <f>MAX(IFERROR(VLOOKUP(B436,'Results_ClaudeOpus4.5Repair'!B:H,7,0),0),IFERROR(VLOOKUP(B436,'Results_GPT5.2LowRepair'!B:H,7,0),0))</f>
        <v>23.697099999999999</v>
      </c>
      <c r="I436">
        <f>MAX(IFERROR(VLOOKUP(B436,'Results_ClaudeOpus4.5Repair'!B:I,8,0),0),IFERROR(VLOOKUP(B436,'Results_GPT5.2LowRepair'!B:I,8,0),0))</f>
        <v>1</v>
      </c>
      <c r="J436">
        <v>0</v>
      </c>
      <c r="K436">
        <v>0</v>
      </c>
      <c r="L436">
        <f t="shared" si="53"/>
        <v>2</v>
      </c>
      <c r="M436">
        <f t="shared" si="54"/>
        <v>1</v>
      </c>
      <c r="N436">
        <f t="shared" si="49"/>
        <v>1</v>
      </c>
      <c r="O436">
        <f t="shared" si="50"/>
        <v>1</v>
      </c>
      <c r="P436">
        <f t="shared" si="55"/>
        <v>31</v>
      </c>
      <c r="Q436">
        <f>VLOOKUP(C436,Locs!A:C,3,0)</f>
        <v>24</v>
      </c>
      <c r="R436">
        <f>VLOOKUP(C436,Locs!A:F,6,0)</f>
        <v>0</v>
      </c>
      <c r="S436">
        <f t="shared" si="51"/>
        <v>0</v>
      </c>
      <c r="T436" t="str">
        <f t="shared" si="52"/>
        <v/>
      </c>
      <c r="U436" t="str">
        <f>IFERROR(VLOOKUP(B436,'Results_ClaudeOpus4.5Repair'!B:E,4,0),"")</f>
        <v/>
      </c>
      <c r="V436">
        <f>IFERROR(VLOOKUP(B436,'Results_GPT5.2LowRepair'!B:E,4,0),"")</f>
        <v>1</v>
      </c>
      <c r="W436" t="str">
        <f>IFERROR(VLOOKUP(LEFT(C436,LEN(C436)-4)&amp;"_"&amp;D436&amp;"_llm.dfy",'Results_ClaudeOpus4.5Repair'!O:P,2,0),"")</f>
        <v/>
      </c>
      <c r="X436">
        <f>IFERROR(VLOOKUP(LEFT(C436,LEN(C436)-4)&amp;"_"&amp;D436&amp;"_llm.dfy",'Results_GPT5.2LowRepair'!O:P,2,0),"")</f>
        <v>31</v>
      </c>
    </row>
    <row r="437" spans="2:24" x14ac:dyDescent="0.45">
      <c r="B437" t="str">
        <f t="shared" si="56"/>
        <v>task_id_809.dfy-1</v>
      </c>
      <c r="C437" t="s">
        <v>94</v>
      </c>
      <c r="D437">
        <v>1</v>
      </c>
      <c r="E437">
        <f>MAX(IFERROR(VLOOKUP(B437,'Results_ClaudeOpus4.5Repair'!B:E,4,0),0),IFERROR(VLOOKUP(B437,'Results_GPT5.2LowRepair'!B:E,4,0),0))</f>
        <v>0</v>
      </c>
      <c r="F437">
        <f>MAX(IFERROR(VLOOKUP(B437,'Results_ClaudeOpus4.5Repair'!B:H,5,0),0),IFERROR(VLOOKUP(B437,'Results_GPT5.2LowRepair'!B:H,5,0),0))</f>
        <v>7.7295999999999996</v>
      </c>
      <c r="G437">
        <f>MAX(IFERROR(VLOOKUP(B437,'Results_ClaudeOpus4.5Repair'!B:H,6,0),0),IFERROR(VLOOKUP(B437,'Results_GPT5.2LowRepair'!B:H,6,0),0))</f>
        <v>0.89359999999999995</v>
      </c>
      <c r="H437">
        <f>MAX(IFERROR(VLOOKUP(B437,'Results_ClaudeOpus4.5Repair'!B:H,7,0),0),IFERROR(VLOOKUP(B437,'Results_GPT5.2LowRepair'!B:H,7,0),0))</f>
        <v>7.7142999999999997</v>
      </c>
      <c r="I437">
        <f>MAX(IFERROR(VLOOKUP(B437,'Results_ClaudeOpus4.5Repair'!B:I,8,0),0),IFERROR(VLOOKUP(B437,'Results_GPT5.2LowRepair'!B:I,8,0),0))</f>
        <v>1</v>
      </c>
      <c r="J437">
        <v>0</v>
      </c>
      <c r="K437">
        <v>0</v>
      </c>
      <c r="L437">
        <f t="shared" si="53"/>
        <v>1</v>
      </c>
      <c r="M437">
        <f t="shared" si="54"/>
        <v>2</v>
      </c>
      <c r="N437">
        <f t="shared" si="49"/>
        <v>0.66666666666666663</v>
      </c>
      <c r="O437">
        <f t="shared" si="50"/>
        <v>1</v>
      </c>
      <c r="P437">
        <f t="shared" si="55"/>
        <v>28</v>
      </c>
      <c r="Q437">
        <f>VLOOKUP(C437,Locs!A:C,3,0)</f>
        <v>29</v>
      </c>
      <c r="R437">
        <f>VLOOKUP(C437,Locs!A:F,6,0)</f>
        <v>2</v>
      </c>
      <c r="S437">
        <f t="shared" si="51"/>
        <v>0</v>
      </c>
      <c r="T437" t="str">
        <f t="shared" si="52"/>
        <v/>
      </c>
      <c r="U437">
        <f>IFERROR(VLOOKUP(B437,'Results_ClaudeOpus4.5Repair'!B:E,4,0),"")</f>
        <v>0</v>
      </c>
      <c r="V437">
        <f>IFERROR(VLOOKUP(B437,'Results_GPT5.2LowRepair'!B:E,4,0),"")</f>
        <v>0</v>
      </c>
      <c r="W437">
        <f>IFERROR(VLOOKUP(LEFT(C437,LEN(C437)-4)&amp;"_"&amp;D437&amp;"_llm.dfy",'Results_ClaudeOpus4.5Repair'!O:P,2,0),"")</f>
        <v>27</v>
      </c>
      <c r="X437">
        <f>IFERROR(VLOOKUP(LEFT(C437,LEN(C437)-4)&amp;"_"&amp;D437&amp;"_llm.dfy",'Results_GPT5.2LowRepair'!O:P,2,0),"")</f>
        <v>28</v>
      </c>
    </row>
    <row r="438" spans="2:24" x14ac:dyDescent="0.45">
      <c r="B438" t="str">
        <f t="shared" si="56"/>
        <v>task_id_809.dfy-2</v>
      </c>
      <c r="C438" t="s">
        <v>94</v>
      </c>
      <c r="D438">
        <v>2</v>
      </c>
      <c r="E438">
        <f>MAX(IFERROR(VLOOKUP(B438,'Results_ClaudeOpus4.5Repair'!B:E,4,0),0),IFERROR(VLOOKUP(B438,'Results_GPT5.2LowRepair'!B:E,4,0),0))</f>
        <v>1</v>
      </c>
      <c r="F438">
        <f>MAX(IFERROR(VLOOKUP(B438,'Results_ClaudeOpus4.5Repair'!B:H,5,0),0),IFERROR(VLOOKUP(B438,'Results_GPT5.2LowRepair'!B:H,5,0),0))</f>
        <v>25.013400000000001</v>
      </c>
      <c r="G438">
        <f>MAX(IFERROR(VLOOKUP(B438,'Results_ClaudeOpus4.5Repair'!B:H,6,0),0),IFERROR(VLOOKUP(B438,'Results_GPT5.2LowRepair'!B:H,6,0),0))</f>
        <v>0.82130000000000003</v>
      </c>
      <c r="H438">
        <f>MAX(IFERROR(VLOOKUP(B438,'Results_ClaudeOpus4.5Repair'!B:H,7,0),0),IFERROR(VLOOKUP(B438,'Results_GPT5.2LowRepair'!B:H,7,0),0))</f>
        <v>25.010899999999999</v>
      </c>
      <c r="I438">
        <f>MAX(IFERROR(VLOOKUP(B438,'Results_ClaudeOpus4.5Repair'!B:I,8,0),0),IFERROR(VLOOKUP(B438,'Results_GPT5.2LowRepair'!B:I,8,0),0))</f>
        <v>1</v>
      </c>
      <c r="J438">
        <v>0</v>
      </c>
      <c r="K438">
        <v>0</v>
      </c>
      <c r="L438">
        <f t="shared" si="53"/>
        <v>1</v>
      </c>
      <c r="M438">
        <f t="shared" si="54"/>
        <v>2</v>
      </c>
      <c r="N438">
        <f t="shared" si="49"/>
        <v>0.66666666666666663</v>
      </c>
      <c r="O438">
        <f t="shared" si="50"/>
        <v>1</v>
      </c>
      <c r="P438">
        <f t="shared" si="55"/>
        <v>31</v>
      </c>
      <c r="Q438">
        <f>VLOOKUP(C438,Locs!A:C,3,0)</f>
        <v>29</v>
      </c>
      <c r="R438">
        <f>VLOOKUP(C438,Locs!A:F,6,0)</f>
        <v>2</v>
      </c>
      <c r="S438">
        <f t="shared" si="51"/>
        <v>1</v>
      </c>
      <c r="T438" t="str">
        <f t="shared" si="52"/>
        <v>Claude</v>
      </c>
      <c r="U438">
        <f>IFERROR(VLOOKUP(B438,'Results_ClaudeOpus4.5Repair'!B:E,4,0),"")</f>
        <v>1</v>
      </c>
      <c r="V438">
        <f>IFERROR(VLOOKUP(B438,'Results_GPT5.2LowRepair'!B:E,4,0),"")</f>
        <v>1</v>
      </c>
      <c r="W438">
        <f>IFERROR(VLOOKUP(LEFT(C438,LEN(C438)-4)&amp;"_"&amp;D438&amp;"_llm.dfy",'Results_ClaudeOpus4.5Repair'!O:P,2,0),"")</f>
        <v>31</v>
      </c>
      <c r="X438">
        <f>IFERROR(VLOOKUP(LEFT(C438,LEN(C438)-4)&amp;"_"&amp;D438&amp;"_llm.dfy",'Results_GPT5.2LowRepair'!O:P,2,0),"")</f>
        <v>40</v>
      </c>
    </row>
    <row r="439" spans="2:24" x14ac:dyDescent="0.45">
      <c r="B439" t="str">
        <f t="shared" si="56"/>
        <v>task_id_95.dfy-1</v>
      </c>
      <c r="C439" t="s">
        <v>95</v>
      </c>
      <c r="D439">
        <v>1</v>
      </c>
      <c r="E439">
        <f>MAX(IFERROR(VLOOKUP(B439,'Results_ClaudeOpus4.5Repair'!B:E,4,0),0),IFERROR(VLOOKUP(B439,'Results_GPT5.2LowRepair'!B:E,4,0),0))</f>
        <v>0</v>
      </c>
      <c r="F439">
        <f>MAX(IFERROR(VLOOKUP(B439,'Results_ClaudeOpus4.5Repair'!B:H,5,0),0),IFERROR(VLOOKUP(B439,'Results_GPT5.2LowRepair'!B:H,5,0),0))</f>
        <v>15.834300000000001</v>
      </c>
      <c r="G439">
        <f>MAX(IFERROR(VLOOKUP(B439,'Results_ClaudeOpus4.5Repair'!B:H,6,0),0),IFERROR(VLOOKUP(B439,'Results_GPT5.2LowRepair'!B:H,6,0),0))</f>
        <v>0.8054</v>
      </c>
      <c r="H439">
        <f>MAX(IFERROR(VLOOKUP(B439,'Results_ClaudeOpus4.5Repair'!B:H,7,0),0),IFERROR(VLOOKUP(B439,'Results_GPT5.2LowRepair'!B:H,7,0),0))</f>
        <v>15.807399999999999</v>
      </c>
      <c r="I439">
        <f>MAX(IFERROR(VLOOKUP(B439,'Results_ClaudeOpus4.5Repair'!B:I,8,0),0),IFERROR(VLOOKUP(B439,'Results_GPT5.2LowRepair'!B:I,8,0),0))</f>
        <v>1</v>
      </c>
      <c r="J439">
        <v>0</v>
      </c>
      <c r="K439">
        <v>0</v>
      </c>
      <c r="L439">
        <f t="shared" si="53"/>
        <v>1</v>
      </c>
      <c r="M439">
        <f t="shared" si="54"/>
        <v>2</v>
      </c>
      <c r="N439">
        <f t="shared" si="49"/>
        <v>0.66666666666666663</v>
      </c>
      <c r="O439">
        <f t="shared" si="50"/>
        <v>1</v>
      </c>
      <c r="P439">
        <f t="shared" si="55"/>
        <v>30</v>
      </c>
      <c r="Q439">
        <f>VLOOKUP(C439,Locs!A:C,3,0)</f>
        <v>32</v>
      </c>
      <c r="R439">
        <f>VLOOKUP(C439,Locs!A:F,6,0)</f>
        <v>6</v>
      </c>
      <c r="S439">
        <f t="shared" si="51"/>
        <v>0</v>
      </c>
      <c r="T439" t="str">
        <f t="shared" si="52"/>
        <v/>
      </c>
      <c r="U439">
        <f>IFERROR(VLOOKUP(B439,'Results_ClaudeOpus4.5Repair'!B:E,4,0),"")</f>
        <v>0</v>
      </c>
      <c r="V439">
        <f>IFERROR(VLOOKUP(B439,'Results_GPT5.2LowRepair'!B:E,4,0),"")</f>
        <v>0</v>
      </c>
      <c r="W439">
        <f>IFERROR(VLOOKUP(LEFT(C439,LEN(C439)-4)&amp;"_"&amp;D439&amp;"_llm.dfy",'Results_ClaudeOpus4.5Repair'!O:P,2,0),"")</f>
        <v>26</v>
      </c>
      <c r="X439">
        <f>IFERROR(VLOOKUP(LEFT(C439,LEN(C439)-4)&amp;"_"&amp;D439&amp;"_llm.dfy",'Results_GPT5.2LowRepair'!O:P,2,0),"")</f>
        <v>30</v>
      </c>
    </row>
    <row r="440" spans="2:24" x14ac:dyDescent="0.45">
      <c r="B440" t="str">
        <f t="shared" si="56"/>
        <v>task_id_95.dfy-2</v>
      </c>
      <c r="C440" t="s">
        <v>95</v>
      </c>
      <c r="D440">
        <v>2</v>
      </c>
      <c r="E440">
        <f>MAX(IFERROR(VLOOKUP(B440,'Results_ClaudeOpus4.5Repair'!B:E,4,0),0),IFERROR(VLOOKUP(B440,'Results_GPT5.2LowRepair'!B:E,4,0),0))</f>
        <v>1</v>
      </c>
      <c r="F440">
        <f>MAX(IFERROR(VLOOKUP(B440,'Results_ClaudeOpus4.5Repair'!B:H,5,0),0),IFERROR(VLOOKUP(B440,'Results_GPT5.2LowRepair'!B:H,5,0),0))</f>
        <v>24.6629</v>
      </c>
      <c r="G440">
        <f>MAX(IFERROR(VLOOKUP(B440,'Results_ClaudeOpus4.5Repair'!B:H,6,0),0),IFERROR(VLOOKUP(B440,'Results_GPT5.2LowRepair'!B:H,6,0),0))</f>
        <v>1.6589</v>
      </c>
      <c r="H440">
        <f>MAX(IFERROR(VLOOKUP(B440,'Results_ClaudeOpus4.5Repair'!B:H,7,0),0),IFERROR(VLOOKUP(B440,'Results_GPT5.2LowRepair'!B:H,7,0),0))</f>
        <v>24.660299999999999</v>
      </c>
      <c r="I440">
        <f>MAX(IFERROR(VLOOKUP(B440,'Results_ClaudeOpus4.5Repair'!B:I,8,0),0),IFERROR(VLOOKUP(B440,'Results_GPT5.2LowRepair'!B:I,8,0),0))</f>
        <v>1</v>
      </c>
      <c r="J440">
        <v>0</v>
      </c>
      <c r="K440">
        <v>0</v>
      </c>
      <c r="L440">
        <f t="shared" si="53"/>
        <v>1</v>
      </c>
      <c r="M440">
        <f t="shared" si="54"/>
        <v>2</v>
      </c>
      <c r="N440">
        <f t="shared" si="49"/>
        <v>0.66666666666666663</v>
      </c>
      <c r="O440">
        <f t="shared" si="50"/>
        <v>1</v>
      </c>
      <c r="P440">
        <f t="shared" si="55"/>
        <v>39</v>
      </c>
      <c r="Q440">
        <f>VLOOKUP(C440,Locs!A:C,3,0)</f>
        <v>32</v>
      </c>
      <c r="R440">
        <f>VLOOKUP(C440,Locs!A:F,6,0)</f>
        <v>6</v>
      </c>
      <c r="S440">
        <f t="shared" si="51"/>
        <v>1</v>
      </c>
      <c r="T440" t="str">
        <f t="shared" si="52"/>
        <v>Claude</v>
      </c>
      <c r="U440">
        <f>IFERROR(VLOOKUP(B440,'Results_ClaudeOpus4.5Repair'!B:E,4,0),"")</f>
        <v>1</v>
      </c>
      <c r="V440">
        <f>IFERROR(VLOOKUP(B440,'Results_GPT5.2LowRepair'!B:E,4,0),"")</f>
        <v>1</v>
      </c>
      <c r="W440">
        <f>IFERROR(VLOOKUP(LEFT(C440,LEN(C440)-4)&amp;"_"&amp;D440&amp;"_llm.dfy",'Results_ClaudeOpus4.5Repair'!O:P,2,0),"")</f>
        <v>39</v>
      </c>
      <c r="X440">
        <f>IFERROR(VLOOKUP(LEFT(C440,LEN(C440)-4)&amp;"_"&amp;D440&amp;"_llm.dfy",'Results_GPT5.2LowRepair'!O:P,2,0),"")</f>
        <v>72</v>
      </c>
    </row>
  </sheetData>
  <autoFilter ref="A1:X440" xr:uid="{390887CB-3335-4EEC-8485-D41AAEBAA66D}"/>
  <sortState xmlns:xlrd2="http://schemas.microsoft.com/office/spreadsheetml/2017/richdata2" ref="C2:D667">
    <sortCondition ref="C2:C667"/>
    <sortCondition ref="D2:D667"/>
  </sortState>
  <hyperlinks>
    <hyperlink ref="O1" r:id="rId1" xr:uid="{7B698FE4-3F9A-47B3-B115-863F8C2C99E8}"/>
    <hyperlink ref="N1" r:id="rId2" xr:uid="{FF6085A2-2FEC-42E1-B8BA-08B79AB4E27B}"/>
    <hyperlink ref="M1" r:id="rId3" display="pass@1" xr:uid="{BD9C4D2E-19C3-4CE8-BEEC-CD3FBE8DD8E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41AA-6667-4C09-B07B-960771EEB899}">
  <dimension ref="A1:T309"/>
  <sheetViews>
    <sheetView zoomScale="70" zoomScaleNormal="70" workbookViewId="0">
      <pane ySplit="1" topLeftCell="A2" activePane="bottomLeft" state="frozen"/>
      <selection activeCell="C1" sqref="C1"/>
      <selection pane="bottomLeft" activeCell="A11" sqref="A11"/>
    </sheetView>
  </sheetViews>
  <sheetFormatPr defaultRowHeight="14.25" x14ac:dyDescent="0.45"/>
  <cols>
    <col min="2" max="2" width="21.86328125" customWidth="1"/>
    <col min="3" max="3" width="19.46484375" customWidth="1"/>
    <col min="5" max="5" width="9.06640625" style="170"/>
    <col min="6" max="6" width="9.33203125" style="170" bestFit="1" customWidth="1"/>
    <col min="7" max="9" width="9.06640625" style="170"/>
    <col min="10" max="10" width="8.06640625" style="170" customWidth="1"/>
    <col min="11" max="11" width="13.33203125" style="170" customWidth="1"/>
    <col min="12" max="12" width="3.796875" style="170" bestFit="1" customWidth="1"/>
    <col min="13" max="13" width="6.86328125" style="170" customWidth="1"/>
    <col min="14" max="14" width="7.796875" style="170" customWidth="1"/>
    <col min="15" max="15" width="24.1328125" style="170" customWidth="1"/>
    <col min="16" max="16" width="9.06640625" style="170" customWidth="1"/>
    <col min="17" max="17" width="9.06640625" style="170"/>
    <col min="18" max="18" width="11.19921875" style="170" bestFit="1" customWidth="1"/>
  </cols>
  <sheetData>
    <row r="1" spans="1:20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169" t="s">
        <v>197</v>
      </c>
      <c r="F1" s="169" t="s">
        <v>234</v>
      </c>
      <c r="G1" s="169" t="s">
        <v>235</v>
      </c>
      <c r="H1" s="169" t="s">
        <v>236</v>
      </c>
      <c r="I1" s="169" t="s">
        <v>237</v>
      </c>
      <c r="J1" s="169" t="s">
        <v>298</v>
      </c>
      <c r="K1" s="169" t="s">
        <v>299</v>
      </c>
      <c r="L1" s="167" t="s">
        <v>645</v>
      </c>
      <c r="M1" s="167" t="s">
        <v>646</v>
      </c>
      <c r="N1" s="167" t="s">
        <v>651</v>
      </c>
      <c r="O1" s="167" t="s">
        <v>163</v>
      </c>
      <c r="P1" s="167" t="s">
        <v>643</v>
      </c>
      <c r="Q1" s="167" t="s">
        <v>1362</v>
      </c>
      <c r="R1" s="167"/>
    </row>
    <row r="2" spans="1:20" x14ac:dyDescent="0.45">
      <c r="A2">
        <v>1</v>
      </c>
      <c r="B2" t="str">
        <f t="shared" ref="B2:B59" si="0">C2&amp;"-"&amp;D2</f>
        <v>BinarySearch.dfy-1</v>
      </c>
      <c r="C2" t="s">
        <v>0</v>
      </c>
      <c r="D2">
        <v>1</v>
      </c>
      <c r="E2" s="170">
        <v>1</v>
      </c>
      <c r="F2" s="170">
        <v>7.8301999999999996</v>
      </c>
      <c r="G2" s="170">
        <v>2.2347000000000001</v>
      </c>
      <c r="H2" s="170">
        <v>7.8250000000000002</v>
      </c>
      <c r="I2" s="170">
        <v>1</v>
      </c>
      <c r="J2" s="170">
        <v>1</v>
      </c>
      <c r="K2" s="170">
        <v>1</v>
      </c>
      <c r="L2" s="170">
        <f t="shared" ref="L2:L54" si="1">VLOOKUP(LEFT(C2,LEN(C2)-4)&amp;"_"&amp;D2&amp;"_llm.dfy",O:P,2,0)</f>
        <v>44</v>
      </c>
      <c r="M2" s="170">
        <f>VLOOKUP(C2,Locs!A:C,3,0)</f>
        <v>38</v>
      </c>
      <c r="N2" s="170">
        <f>VLOOKUP(C2,Locs!A:F,6,0)</f>
        <v>0</v>
      </c>
      <c r="O2" s="170" t="s">
        <v>313</v>
      </c>
      <c r="P2" s="170">
        <v>44</v>
      </c>
      <c r="S2" t="s">
        <v>313</v>
      </c>
      <c r="T2">
        <v>44</v>
      </c>
    </row>
    <row r="3" spans="1:20" x14ac:dyDescent="0.45">
      <c r="A3">
        <v>2</v>
      </c>
      <c r="B3" t="str">
        <f t="shared" si="0"/>
        <v>BubbleSort.dfy-1</v>
      </c>
      <c r="C3" t="s">
        <v>1</v>
      </c>
      <c r="D3">
        <v>1</v>
      </c>
      <c r="E3" s="170">
        <v>0</v>
      </c>
      <c r="F3" s="170">
        <v>10.912100000000001</v>
      </c>
      <c r="G3" s="170">
        <v>2.8633999999999999</v>
      </c>
      <c r="H3" s="170">
        <v>10.9085</v>
      </c>
      <c r="I3" s="170">
        <v>-1</v>
      </c>
      <c r="J3" s="170">
        <v>0</v>
      </c>
      <c r="K3" s="170">
        <v>0</v>
      </c>
      <c r="L3" s="170">
        <f t="shared" si="1"/>
        <v>50</v>
      </c>
      <c r="M3" s="170">
        <f>VLOOKUP(C3,Locs!A:C,3,0)</f>
        <v>44</v>
      </c>
      <c r="N3" s="170">
        <f>VLOOKUP(C3,Locs!A:F,6,0)</f>
        <v>1</v>
      </c>
      <c r="O3" s="170" t="s">
        <v>316</v>
      </c>
      <c r="P3" s="170">
        <v>50</v>
      </c>
      <c r="Q3" s="170" t="s">
        <v>1363</v>
      </c>
      <c r="S3" t="s">
        <v>316</v>
      </c>
      <c r="T3">
        <v>50</v>
      </c>
    </row>
    <row r="4" spans="1:20" x14ac:dyDescent="0.45">
      <c r="A4">
        <v>3</v>
      </c>
      <c r="B4" t="str">
        <f t="shared" si="0"/>
        <v>BubbleSort.dfy-2</v>
      </c>
      <c r="C4" t="s">
        <v>1</v>
      </c>
      <c r="D4">
        <v>2</v>
      </c>
      <c r="E4" s="170">
        <v>0</v>
      </c>
      <c r="F4" s="170">
        <v>25.222000000000001</v>
      </c>
      <c r="G4" s="170">
        <v>2.9649000000000001</v>
      </c>
      <c r="H4" s="170">
        <v>25.2196</v>
      </c>
      <c r="I4" s="170">
        <v>-1</v>
      </c>
      <c r="J4" s="170">
        <v>0</v>
      </c>
      <c r="K4" s="170">
        <v>0</v>
      </c>
      <c r="L4" s="170">
        <f t="shared" si="1"/>
        <v>83</v>
      </c>
      <c r="M4" s="170">
        <f>VLOOKUP(C4,Locs!A:C,3,0)</f>
        <v>44</v>
      </c>
      <c r="N4" s="170">
        <f>VLOOKUP(C4,Locs!A:F,6,0)</f>
        <v>1</v>
      </c>
      <c r="O4" s="170" t="s">
        <v>317</v>
      </c>
      <c r="P4" s="170">
        <v>83</v>
      </c>
      <c r="Q4" s="170" t="s">
        <v>1363</v>
      </c>
      <c r="S4" t="s">
        <v>317</v>
      </c>
      <c r="T4">
        <v>83</v>
      </c>
    </row>
    <row r="5" spans="1:20" x14ac:dyDescent="0.45">
      <c r="A5">
        <v>4</v>
      </c>
      <c r="B5" t="str">
        <f t="shared" si="0"/>
        <v>BubbleSort.dfy-3</v>
      </c>
      <c r="C5" t="s">
        <v>1</v>
      </c>
      <c r="D5">
        <v>3</v>
      </c>
      <c r="E5" s="170">
        <v>1</v>
      </c>
      <c r="F5" s="170">
        <v>15.898300000000001</v>
      </c>
      <c r="G5" s="170">
        <v>2.9870000000000001</v>
      </c>
      <c r="H5" s="170">
        <v>15.8903</v>
      </c>
      <c r="I5" s="170">
        <v>1</v>
      </c>
      <c r="J5" s="170">
        <v>1</v>
      </c>
      <c r="K5" s="170">
        <v>1</v>
      </c>
      <c r="L5" s="170">
        <f t="shared" si="1"/>
        <v>93</v>
      </c>
      <c r="M5" s="170">
        <f>VLOOKUP(C5,Locs!A:C,3,0)</f>
        <v>44</v>
      </c>
      <c r="N5" s="170">
        <f>VLOOKUP(C5,Locs!A:F,6,0)</f>
        <v>1</v>
      </c>
      <c r="O5" s="170" t="s">
        <v>318</v>
      </c>
      <c r="P5" s="170">
        <v>93</v>
      </c>
      <c r="S5" t="s">
        <v>318</v>
      </c>
      <c r="T5">
        <v>93</v>
      </c>
    </row>
    <row r="6" spans="1:20" x14ac:dyDescent="0.45">
      <c r="A6">
        <v>5</v>
      </c>
      <c r="B6" t="str">
        <f t="shared" si="0"/>
        <v>Catalan.dfy-1</v>
      </c>
      <c r="C6" t="s">
        <v>300</v>
      </c>
      <c r="D6">
        <v>1</v>
      </c>
      <c r="E6" s="170">
        <v>1</v>
      </c>
      <c r="F6" s="170">
        <v>5.3944999999999999</v>
      </c>
      <c r="G6" s="170">
        <v>1.2142999999999999</v>
      </c>
      <c r="H6" s="170">
        <v>5.3902000000000001</v>
      </c>
      <c r="I6" s="170">
        <v>1</v>
      </c>
      <c r="J6" s="170">
        <v>1</v>
      </c>
      <c r="K6" s="170">
        <v>1</v>
      </c>
      <c r="L6" s="170">
        <f t="shared" si="1"/>
        <v>30</v>
      </c>
      <c r="M6" s="170">
        <f>VLOOKUP(C6,Locs!A:C,3,0)</f>
        <v>28</v>
      </c>
      <c r="N6" s="170">
        <f>VLOOKUP(C6,Locs!A:F,6,0)</f>
        <v>0</v>
      </c>
      <c r="O6" s="170" t="s">
        <v>319</v>
      </c>
      <c r="P6" s="170">
        <v>30</v>
      </c>
      <c r="S6" t="s">
        <v>319</v>
      </c>
      <c r="T6">
        <v>30</v>
      </c>
    </row>
    <row r="7" spans="1:20" x14ac:dyDescent="0.45">
      <c r="A7">
        <v>6</v>
      </c>
      <c r="B7" t="str">
        <f t="shared" si="0"/>
        <v>CombNK.dfy-1</v>
      </c>
      <c r="C7" t="s">
        <v>2</v>
      </c>
      <c r="D7">
        <v>1</v>
      </c>
      <c r="E7" s="170">
        <v>0</v>
      </c>
      <c r="F7" s="170">
        <v>8.0639000000000003</v>
      </c>
      <c r="G7" s="170">
        <v>1.2949999999999999</v>
      </c>
      <c r="H7" s="170">
        <v>8.0602</v>
      </c>
      <c r="I7" s="170">
        <v>-1</v>
      </c>
      <c r="J7" s="170">
        <v>0</v>
      </c>
      <c r="K7" s="170">
        <v>0</v>
      </c>
      <c r="L7" s="170">
        <f t="shared" si="1"/>
        <v>40</v>
      </c>
      <c r="M7" s="170">
        <f>VLOOKUP(C7,Locs!A:C,3,0)</f>
        <v>38</v>
      </c>
      <c r="N7" s="170">
        <f>VLOOKUP(C7,Locs!A:F,6,0)</f>
        <v>0</v>
      </c>
      <c r="O7" s="170" t="s">
        <v>322</v>
      </c>
      <c r="P7" s="170">
        <v>40</v>
      </c>
      <c r="Q7" s="170" t="s">
        <v>1364</v>
      </c>
      <c r="S7" t="s">
        <v>322</v>
      </c>
      <c r="T7">
        <v>40</v>
      </c>
    </row>
    <row r="8" spans="1:20" x14ac:dyDescent="0.45">
      <c r="A8">
        <v>7</v>
      </c>
      <c r="B8" t="str">
        <f t="shared" si="0"/>
        <v>CombNK.dfy-2</v>
      </c>
      <c r="C8" t="s">
        <v>2</v>
      </c>
      <c r="D8">
        <v>2</v>
      </c>
      <c r="E8" s="170">
        <v>1</v>
      </c>
      <c r="F8" s="170">
        <v>25.929600000000001</v>
      </c>
      <c r="G8" s="170">
        <v>2.3820000000000001</v>
      </c>
      <c r="H8" s="170">
        <v>25.927399999999999</v>
      </c>
      <c r="I8" s="170">
        <v>1</v>
      </c>
      <c r="J8" s="170">
        <v>1</v>
      </c>
      <c r="K8" s="170">
        <v>1</v>
      </c>
      <c r="L8" s="170">
        <f t="shared" si="1"/>
        <v>62</v>
      </c>
      <c r="M8" s="170">
        <f>VLOOKUP(C8,Locs!A:C,3,0)</f>
        <v>38</v>
      </c>
      <c r="N8" s="170">
        <f>VLOOKUP(C8,Locs!A:F,6,0)</f>
        <v>0</v>
      </c>
      <c r="O8" s="170" t="s">
        <v>323</v>
      </c>
      <c r="P8" s="170">
        <v>62</v>
      </c>
      <c r="S8" t="s">
        <v>323</v>
      </c>
      <c r="T8">
        <v>62</v>
      </c>
    </row>
    <row r="9" spans="1:20" x14ac:dyDescent="0.45">
      <c r="A9">
        <v>8</v>
      </c>
      <c r="B9" t="str">
        <f t="shared" si="0"/>
        <v>CountDistinct.dfy-1</v>
      </c>
      <c r="C9" t="s">
        <v>301</v>
      </c>
      <c r="D9">
        <v>1</v>
      </c>
      <c r="E9" s="170">
        <v>0</v>
      </c>
      <c r="F9" s="170">
        <v>5.6101999999999999</v>
      </c>
      <c r="G9" s="170">
        <v>2.3180000000000001</v>
      </c>
      <c r="H9" s="170">
        <v>5.6063999999999998</v>
      </c>
      <c r="I9" s="170">
        <v>0</v>
      </c>
      <c r="J9" s="170">
        <v>0</v>
      </c>
      <c r="K9" s="170">
        <v>0</v>
      </c>
      <c r="L9" s="170">
        <f t="shared" si="1"/>
        <v>33</v>
      </c>
      <c r="M9" s="170">
        <f>VLOOKUP(C9,Locs!A:C,3,0)</f>
        <v>39</v>
      </c>
      <c r="N9" s="170">
        <f>VLOOKUP(C9,Locs!A:F,6,0)</f>
        <v>5</v>
      </c>
      <c r="O9" s="170" t="s">
        <v>325</v>
      </c>
      <c r="P9" s="170">
        <v>33</v>
      </c>
      <c r="Q9" s="170" t="s">
        <v>1364</v>
      </c>
      <c r="S9" t="s">
        <v>325</v>
      </c>
      <c r="T9">
        <v>33</v>
      </c>
    </row>
    <row r="10" spans="1:20" x14ac:dyDescent="0.45">
      <c r="A10">
        <v>9</v>
      </c>
      <c r="B10" t="str">
        <f t="shared" si="0"/>
        <v>CountDistinct.dfy-2</v>
      </c>
      <c r="C10" t="s">
        <v>301</v>
      </c>
      <c r="D10">
        <v>2</v>
      </c>
      <c r="E10" s="170">
        <v>1</v>
      </c>
      <c r="F10" s="170">
        <v>10.0335</v>
      </c>
      <c r="G10" s="170">
        <v>2.2686000000000002</v>
      </c>
      <c r="H10" s="170">
        <v>10.031000000000001</v>
      </c>
      <c r="I10" s="170">
        <v>1</v>
      </c>
      <c r="J10" s="170">
        <v>1</v>
      </c>
      <c r="K10" s="170">
        <v>1</v>
      </c>
      <c r="L10" s="170">
        <f t="shared" si="1"/>
        <v>35</v>
      </c>
      <c r="M10" s="170">
        <f>VLOOKUP(C10,Locs!A:C,3,0)</f>
        <v>39</v>
      </c>
      <c r="N10" s="170">
        <f>VLOOKUP(C10,Locs!A:F,6,0)</f>
        <v>5</v>
      </c>
      <c r="O10" s="170" t="s">
        <v>326</v>
      </c>
      <c r="P10" s="170">
        <v>35</v>
      </c>
      <c r="S10" t="s">
        <v>326</v>
      </c>
      <c r="T10">
        <v>35</v>
      </c>
    </row>
    <row r="11" spans="1:20" x14ac:dyDescent="0.45">
      <c r="A11">
        <v>10</v>
      </c>
      <c r="B11" t="str">
        <f t="shared" si="0"/>
        <v>Div.dfy-1</v>
      </c>
      <c r="C11" t="s">
        <v>3</v>
      </c>
      <c r="D11">
        <v>1</v>
      </c>
      <c r="E11" s="170">
        <v>1</v>
      </c>
      <c r="F11" s="170">
        <v>4.1138000000000003</v>
      </c>
      <c r="G11" s="170">
        <v>1.337</v>
      </c>
      <c r="H11" s="170">
        <v>4.0984999999999996</v>
      </c>
      <c r="I11" s="170">
        <v>1</v>
      </c>
      <c r="J11" s="170">
        <v>1</v>
      </c>
      <c r="K11" s="170">
        <v>1</v>
      </c>
      <c r="L11" s="170">
        <f t="shared" si="1"/>
        <v>19</v>
      </c>
      <c r="M11" s="170">
        <f>VLOOKUP(C11,Locs!A:C,3,0)</f>
        <v>18</v>
      </c>
      <c r="N11" s="170">
        <f>VLOOKUP(C11,Locs!A:F,6,0)</f>
        <v>0</v>
      </c>
      <c r="O11" s="170" t="s">
        <v>328</v>
      </c>
      <c r="P11" s="170">
        <v>19</v>
      </c>
      <c r="S11" t="s">
        <v>328</v>
      </c>
      <c r="T11">
        <v>19</v>
      </c>
    </row>
    <row r="12" spans="1:20" x14ac:dyDescent="0.45">
      <c r="A12">
        <v>11</v>
      </c>
      <c r="B12" t="str">
        <f t="shared" si="0"/>
        <v>Factorial.dfy-1</v>
      </c>
      <c r="C12" t="s">
        <v>181</v>
      </c>
      <c r="D12">
        <v>1</v>
      </c>
      <c r="E12" s="170">
        <v>1</v>
      </c>
      <c r="F12" s="170">
        <v>4.6905999999999999</v>
      </c>
      <c r="G12" s="170">
        <v>1.3694999999999999</v>
      </c>
      <c r="H12" s="170">
        <v>4.6658999999999997</v>
      </c>
      <c r="I12" s="170">
        <v>1</v>
      </c>
      <c r="J12" s="170">
        <v>1</v>
      </c>
      <c r="K12" s="170">
        <v>1</v>
      </c>
      <c r="L12" s="170">
        <f t="shared" si="1"/>
        <v>21</v>
      </c>
      <c r="M12" s="170">
        <f>VLOOKUP(C12,Locs!A:C,3,0)</f>
        <v>21</v>
      </c>
      <c r="N12" s="170">
        <f>VLOOKUP(C12,Locs!A:F,6,0)</f>
        <v>0</v>
      </c>
      <c r="O12" s="170" t="s">
        <v>331</v>
      </c>
      <c r="P12" s="170">
        <v>21</v>
      </c>
      <c r="S12" t="s">
        <v>331</v>
      </c>
      <c r="T12">
        <v>21</v>
      </c>
    </row>
    <row r="13" spans="1:20" x14ac:dyDescent="0.45">
      <c r="A13">
        <v>12</v>
      </c>
      <c r="B13" t="str">
        <f t="shared" si="0"/>
        <v>FastExponentiation.dfy-1</v>
      </c>
      <c r="C13" t="s">
        <v>193</v>
      </c>
      <c r="D13">
        <v>1</v>
      </c>
      <c r="E13" s="170">
        <v>1</v>
      </c>
      <c r="F13" s="170">
        <v>13.2179</v>
      </c>
      <c r="G13" s="170">
        <v>2.3285</v>
      </c>
      <c r="H13" s="170">
        <v>13.2012</v>
      </c>
      <c r="I13" s="170">
        <v>1</v>
      </c>
      <c r="J13" s="170">
        <v>1</v>
      </c>
      <c r="K13" s="170">
        <v>1</v>
      </c>
      <c r="L13" s="170">
        <f t="shared" si="1"/>
        <v>71</v>
      </c>
      <c r="M13" s="170">
        <f>VLOOKUP(C13,Locs!A:C,3,0)</f>
        <v>38</v>
      </c>
      <c r="N13" s="170">
        <f>VLOOKUP(C13,Locs!A:F,6,0)</f>
        <v>3</v>
      </c>
      <c r="O13" s="170" t="s">
        <v>334</v>
      </c>
      <c r="P13" s="170">
        <v>71</v>
      </c>
      <c r="S13" t="s">
        <v>334</v>
      </c>
      <c r="T13">
        <v>71</v>
      </c>
    </row>
    <row r="14" spans="1:20" x14ac:dyDescent="0.45">
      <c r="A14">
        <v>13</v>
      </c>
      <c r="B14" t="str">
        <f t="shared" si="0"/>
        <v>FastModularExponentiation.dfy-1</v>
      </c>
      <c r="C14" t="s">
        <v>208</v>
      </c>
      <c r="D14">
        <v>1</v>
      </c>
      <c r="E14" s="170">
        <v>0</v>
      </c>
      <c r="F14" s="170">
        <v>26.109400000000001</v>
      </c>
      <c r="G14" s="170">
        <v>124.6352</v>
      </c>
      <c r="H14" s="170">
        <v>26.087299999999999</v>
      </c>
      <c r="I14" s="170">
        <v>-1</v>
      </c>
      <c r="J14" s="170">
        <v>0</v>
      </c>
      <c r="K14" s="170">
        <v>0</v>
      </c>
      <c r="L14" s="170">
        <f t="shared" si="1"/>
        <v>175</v>
      </c>
      <c r="M14" s="170">
        <f>VLOOKUP(C14,Locs!A:C,3,0)</f>
        <v>104</v>
      </c>
      <c r="N14" s="170">
        <f>VLOOKUP(C14,Locs!A:F,6,0)</f>
        <v>12</v>
      </c>
      <c r="O14" s="170" t="s">
        <v>669</v>
      </c>
      <c r="P14" s="170">
        <v>177</v>
      </c>
      <c r="S14" t="s">
        <v>669</v>
      </c>
      <c r="T14">
        <v>177</v>
      </c>
    </row>
    <row r="15" spans="1:20" x14ac:dyDescent="0.45">
      <c r="A15">
        <v>14</v>
      </c>
      <c r="B15" t="str">
        <f t="shared" si="0"/>
        <v>FastModularExponentiation.dfy-2</v>
      </c>
      <c r="C15" t="s">
        <v>208</v>
      </c>
      <c r="D15">
        <v>2</v>
      </c>
      <c r="E15" s="170">
        <v>0</v>
      </c>
      <c r="F15" s="170">
        <v>43.256399999999999</v>
      </c>
      <c r="G15" s="170">
        <v>122.2133</v>
      </c>
      <c r="H15" s="170">
        <v>43.253900000000002</v>
      </c>
      <c r="I15" s="170">
        <v>-1</v>
      </c>
      <c r="J15" s="170">
        <v>0</v>
      </c>
      <c r="K15" s="170">
        <v>0</v>
      </c>
      <c r="L15" s="170">
        <f t="shared" si="1"/>
        <v>169</v>
      </c>
      <c r="M15" s="170">
        <f>VLOOKUP(C15,Locs!A:C,3,0)</f>
        <v>104</v>
      </c>
      <c r="N15" s="170">
        <f>VLOOKUP(C15,Locs!A:F,6,0)</f>
        <v>12</v>
      </c>
      <c r="O15" s="170" t="s">
        <v>670</v>
      </c>
      <c r="P15" s="170">
        <v>191</v>
      </c>
      <c r="S15" t="s">
        <v>670</v>
      </c>
      <c r="T15">
        <v>191</v>
      </c>
    </row>
    <row r="16" spans="1:20" x14ac:dyDescent="0.45">
      <c r="A16">
        <v>15</v>
      </c>
      <c r="B16" t="str">
        <f t="shared" si="0"/>
        <v>FastModularExponentiation.dfy-3</v>
      </c>
      <c r="C16" t="s">
        <v>208</v>
      </c>
      <c r="D16">
        <v>3</v>
      </c>
      <c r="E16" s="170">
        <v>0</v>
      </c>
      <c r="F16" s="170">
        <v>43.639699999999998</v>
      </c>
      <c r="G16" s="170">
        <v>122.3378</v>
      </c>
      <c r="H16" s="170">
        <v>43.6327</v>
      </c>
      <c r="I16" s="170">
        <v>-1</v>
      </c>
      <c r="J16" s="170">
        <v>0</v>
      </c>
      <c r="K16" s="170">
        <v>0</v>
      </c>
      <c r="L16" s="170">
        <f t="shared" si="1"/>
        <v>185</v>
      </c>
      <c r="M16" s="170">
        <f>VLOOKUP(C16,Locs!A:C,3,0)</f>
        <v>104</v>
      </c>
      <c r="N16" s="170">
        <f>VLOOKUP(C16,Locs!A:F,6,0)</f>
        <v>12</v>
      </c>
      <c r="O16" s="170" t="s">
        <v>671</v>
      </c>
      <c r="P16" s="170">
        <v>204</v>
      </c>
      <c r="S16" t="s">
        <v>671</v>
      </c>
      <c r="T16">
        <v>204</v>
      </c>
    </row>
    <row r="17" spans="1:20" x14ac:dyDescent="0.45">
      <c r="A17">
        <v>16</v>
      </c>
      <c r="B17" t="str">
        <f t="shared" si="0"/>
        <v>FastModularExponentiation.dfy-4</v>
      </c>
      <c r="C17" t="s">
        <v>208</v>
      </c>
      <c r="D17">
        <v>4</v>
      </c>
      <c r="E17" s="170">
        <v>0</v>
      </c>
      <c r="F17" s="170">
        <v>24.803999999999998</v>
      </c>
      <c r="G17" s="170">
        <v>124.33880000000001</v>
      </c>
      <c r="H17" s="170">
        <v>24.801200000000001</v>
      </c>
      <c r="I17" s="170">
        <v>-1</v>
      </c>
      <c r="J17" s="170">
        <v>0</v>
      </c>
      <c r="K17" s="170">
        <v>0</v>
      </c>
      <c r="L17" s="170">
        <f t="shared" si="1"/>
        <v>190</v>
      </c>
      <c r="M17" s="170">
        <f>VLOOKUP(C17,Locs!A:C,3,0)</f>
        <v>104</v>
      </c>
      <c r="N17" s="170">
        <f>VLOOKUP(C17,Locs!A:F,6,0)</f>
        <v>12</v>
      </c>
      <c r="O17" s="170" t="s">
        <v>672</v>
      </c>
      <c r="P17" s="170">
        <v>203</v>
      </c>
      <c r="S17" t="s">
        <v>672</v>
      </c>
      <c r="T17">
        <v>203</v>
      </c>
    </row>
    <row r="18" spans="1:20" x14ac:dyDescent="0.45">
      <c r="A18">
        <v>17</v>
      </c>
      <c r="B18" t="str">
        <f t="shared" si="0"/>
        <v>FastModularExponentiation.dfy-5</v>
      </c>
      <c r="C18" t="s">
        <v>208</v>
      </c>
      <c r="D18">
        <v>5</v>
      </c>
      <c r="E18" s="170">
        <v>0</v>
      </c>
      <c r="F18" s="170">
        <v>51.843699999999998</v>
      </c>
      <c r="G18" s="170">
        <v>122.84950000000001</v>
      </c>
      <c r="H18" s="170">
        <v>51.841200000000001</v>
      </c>
      <c r="I18" s="170">
        <v>-1</v>
      </c>
      <c r="J18" s="170">
        <v>0</v>
      </c>
      <c r="K18" s="170">
        <v>0</v>
      </c>
      <c r="L18" s="170">
        <f t="shared" si="1"/>
        <v>217</v>
      </c>
      <c r="M18" s="170">
        <f>VLOOKUP(C18,Locs!A:C,3,0)</f>
        <v>104</v>
      </c>
      <c r="N18" s="170">
        <f>VLOOKUP(C18,Locs!A:F,6,0)</f>
        <v>12</v>
      </c>
      <c r="O18" s="170" t="s">
        <v>673</v>
      </c>
      <c r="P18" s="170">
        <v>180</v>
      </c>
      <c r="S18" t="s">
        <v>673</v>
      </c>
      <c r="T18">
        <v>180</v>
      </c>
    </row>
    <row r="19" spans="1:20" x14ac:dyDescent="0.45">
      <c r="A19">
        <v>18</v>
      </c>
      <c r="B19" t="str">
        <f t="shared" si="0"/>
        <v>FastModularExponentiation.dfy-6</v>
      </c>
      <c r="C19" t="s">
        <v>208</v>
      </c>
      <c r="D19">
        <v>6</v>
      </c>
      <c r="E19" s="170">
        <v>-1</v>
      </c>
      <c r="F19" s="170">
        <v>40.189799999999998</v>
      </c>
      <c r="G19" s="170">
        <v>0.39129999999999998</v>
      </c>
      <c r="H19" s="170">
        <v>40.187899999999999</v>
      </c>
      <c r="I19" s="170">
        <v>-1</v>
      </c>
      <c r="J19" s="170">
        <v>-1</v>
      </c>
      <c r="K19" s="170">
        <v>-1</v>
      </c>
      <c r="L19" s="170">
        <f t="shared" si="1"/>
        <v>173</v>
      </c>
      <c r="M19" s="170">
        <f>VLOOKUP(C19,Locs!A:C,3,0)</f>
        <v>104</v>
      </c>
      <c r="N19" s="170">
        <f>VLOOKUP(C19,Locs!A:F,6,0)</f>
        <v>12</v>
      </c>
      <c r="O19" s="170" t="s">
        <v>674</v>
      </c>
      <c r="P19" s="170">
        <v>193</v>
      </c>
      <c r="S19" t="s">
        <v>674</v>
      </c>
      <c r="T19">
        <v>193</v>
      </c>
    </row>
    <row r="20" spans="1:20" x14ac:dyDescent="0.45">
      <c r="A20">
        <v>19</v>
      </c>
      <c r="B20" t="str">
        <f t="shared" si="0"/>
        <v>FastModularExponentiation.dfy-7</v>
      </c>
      <c r="C20" t="s">
        <v>208</v>
      </c>
      <c r="D20">
        <v>7</v>
      </c>
      <c r="E20" s="170">
        <v>0</v>
      </c>
      <c r="F20" s="170">
        <v>39.669499999999999</v>
      </c>
      <c r="G20" s="170">
        <v>62.7943</v>
      </c>
      <c r="H20" s="170">
        <v>39.667900000000003</v>
      </c>
      <c r="I20" s="170">
        <v>-1</v>
      </c>
      <c r="J20" s="170">
        <v>0</v>
      </c>
      <c r="K20" s="170">
        <v>0</v>
      </c>
      <c r="L20" s="170">
        <f t="shared" si="1"/>
        <v>170</v>
      </c>
      <c r="M20" s="170">
        <f>VLOOKUP(C20,Locs!A:C,3,0)</f>
        <v>104</v>
      </c>
      <c r="N20" s="170">
        <f>VLOOKUP(C20,Locs!A:F,6,0)</f>
        <v>12</v>
      </c>
      <c r="O20" s="170" t="s">
        <v>675</v>
      </c>
      <c r="P20" s="170">
        <v>180</v>
      </c>
      <c r="S20" t="s">
        <v>675</v>
      </c>
      <c r="T20">
        <v>180</v>
      </c>
    </row>
    <row r="21" spans="1:20" x14ac:dyDescent="0.45">
      <c r="A21">
        <v>20</v>
      </c>
      <c r="B21" t="str">
        <f t="shared" si="0"/>
        <v>FastModularExponentiation.dfy-8</v>
      </c>
      <c r="C21" t="s">
        <v>208</v>
      </c>
      <c r="D21">
        <v>8</v>
      </c>
      <c r="E21" s="170">
        <v>0</v>
      </c>
      <c r="F21" s="170">
        <v>26.453199999999999</v>
      </c>
      <c r="G21" s="170">
        <v>64.1815</v>
      </c>
      <c r="H21" s="170">
        <v>26.451799999999999</v>
      </c>
      <c r="I21" s="170">
        <v>-1</v>
      </c>
      <c r="J21" s="170">
        <v>0</v>
      </c>
      <c r="K21" s="170">
        <v>0</v>
      </c>
      <c r="L21" s="170">
        <f t="shared" si="1"/>
        <v>193</v>
      </c>
      <c r="M21" s="170">
        <f>VLOOKUP(C21,Locs!A:C,3,0)</f>
        <v>104</v>
      </c>
      <c r="N21" s="170">
        <f>VLOOKUP(C21,Locs!A:F,6,0)</f>
        <v>12</v>
      </c>
      <c r="O21" s="170" t="s">
        <v>676</v>
      </c>
      <c r="P21" s="170">
        <v>181</v>
      </c>
      <c r="S21" t="s">
        <v>676</v>
      </c>
      <c r="T21">
        <v>181</v>
      </c>
    </row>
    <row r="22" spans="1:20" x14ac:dyDescent="0.45">
      <c r="A22">
        <v>21</v>
      </c>
      <c r="B22" t="str">
        <f t="shared" si="0"/>
        <v>FastModularExponentiation.dfy-9</v>
      </c>
      <c r="C22" t="s">
        <v>208</v>
      </c>
      <c r="D22">
        <v>9</v>
      </c>
      <c r="E22" s="170">
        <v>0</v>
      </c>
      <c r="F22" s="170">
        <v>45.250799999999998</v>
      </c>
      <c r="G22" s="170">
        <v>116.71550000000001</v>
      </c>
      <c r="H22" s="170">
        <v>45.249099999999999</v>
      </c>
      <c r="I22" s="170">
        <v>-1</v>
      </c>
      <c r="J22" s="170">
        <v>0</v>
      </c>
      <c r="K22" s="170">
        <v>0</v>
      </c>
      <c r="L22" s="170">
        <f t="shared" si="1"/>
        <v>200</v>
      </c>
      <c r="M22" s="170">
        <f>VLOOKUP(C22,Locs!A:C,3,0)</f>
        <v>104</v>
      </c>
      <c r="N22" s="170">
        <f>VLOOKUP(C22,Locs!A:F,6,0)</f>
        <v>12</v>
      </c>
      <c r="O22" s="170" t="s">
        <v>677</v>
      </c>
      <c r="P22" s="170">
        <v>178</v>
      </c>
      <c r="S22" t="s">
        <v>677</v>
      </c>
      <c r="T22">
        <v>178</v>
      </c>
    </row>
    <row r="23" spans="1:20" x14ac:dyDescent="0.45">
      <c r="A23">
        <v>22</v>
      </c>
      <c r="B23" t="str">
        <f t="shared" si="0"/>
        <v>FastModularExponentiation.dfy-10</v>
      </c>
      <c r="C23" t="s">
        <v>208</v>
      </c>
      <c r="D23">
        <v>10</v>
      </c>
      <c r="E23" s="170">
        <v>0</v>
      </c>
      <c r="F23" s="170">
        <v>21.7164</v>
      </c>
      <c r="G23" s="170">
        <v>62.012599999999999</v>
      </c>
      <c r="H23" s="170">
        <v>21.7148</v>
      </c>
      <c r="I23" s="170">
        <v>-1</v>
      </c>
      <c r="J23" s="170">
        <v>0</v>
      </c>
      <c r="K23" s="170">
        <v>0</v>
      </c>
      <c r="L23" s="170">
        <f t="shared" si="1"/>
        <v>177</v>
      </c>
      <c r="M23" s="170">
        <f>VLOOKUP(C23,Locs!A:C,3,0)</f>
        <v>104</v>
      </c>
      <c r="N23" s="170">
        <f>VLOOKUP(C23,Locs!A:F,6,0)</f>
        <v>12</v>
      </c>
      <c r="O23" s="170" t="s">
        <v>678</v>
      </c>
      <c r="P23" s="170">
        <v>193</v>
      </c>
      <c r="S23" t="s">
        <v>678</v>
      </c>
      <c r="T23">
        <v>193</v>
      </c>
    </row>
    <row r="24" spans="1:20" x14ac:dyDescent="0.45">
      <c r="A24">
        <v>28</v>
      </c>
      <c r="B24" t="str">
        <f t="shared" si="0"/>
        <v>Fibonacci.dfy-1</v>
      </c>
      <c r="C24" t="s">
        <v>4</v>
      </c>
      <c r="D24">
        <v>1</v>
      </c>
      <c r="E24" s="170">
        <v>1</v>
      </c>
      <c r="F24" s="170">
        <v>5.7988</v>
      </c>
      <c r="G24" s="170">
        <v>0.81440000000000001</v>
      </c>
      <c r="H24" s="170">
        <v>5.7721</v>
      </c>
      <c r="I24" s="170">
        <v>1</v>
      </c>
      <c r="J24" s="170">
        <v>1</v>
      </c>
      <c r="K24" s="170">
        <v>1</v>
      </c>
      <c r="L24" s="170">
        <f t="shared" si="1"/>
        <v>29</v>
      </c>
      <c r="M24" s="170">
        <f>VLOOKUP(C24,Locs!A:C,3,0)</f>
        <v>25</v>
      </c>
      <c r="N24" s="170">
        <f>VLOOKUP(C24,Locs!A:F,6,0)</f>
        <v>0</v>
      </c>
      <c r="O24" s="170" t="s">
        <v>337</v>
      </c>
      <c r="P24" s="170">
        <v>175</v>
      </c>
      <c r="S24" t="s">
        <v>337</v>
      </c>
      <c r="T24">
        <v>175</v>
      </c>
    </row>
    <row r="25" spans="1:20" x14ac:dyDescent="0.45">
      <c r="A25">
        <v>29</v>
      </c>
      <c r="B25" t="str">
        <f t="shared" si="0"/>
        <v>FindMax.dfy-1</v>
      </c>
      <c r="C25" t="s">
        <v>5</v>
      </c>
      <c r="D25">
        <v>1</v>
      </c>
      <c r="E25" s="170">
        <v>1</v>
      </c>
      <c r="F25" s="170">
        <v>5.4013</v>
      </c>
      <c r="G25" s="170">
        <v>0.81220000000000003</v>
      </c>
      <c r="H25" s="170">
        <v>5.3730000000000002</v>
      </c>
      <c r="I25" s="170">
        <v>1</v>
      </c>
      <c r="J25" s="170">
        <v>1</v>
      </c>
      <c r="K25" s="170">
        <v>1</v>
      </c>
      <c r="L25" s="170">
        <f t="shared" si="1"/>
        <v>28</v>
      </c>
      <c r="M25" s="170">
        <f>VLOOKUP(C25,Locs!A:C,3,0)</f>
        <v>29</v>
      </c>
      <c r="N25" s="170">
        <f>VLOOKUP(C25,Locs!A:F,6,0)</f>
        <v>1</v>
      </c>
      <c r="O25" s="170" t="s">
        <v>679</v>
      </c>
      <c r="P25" s="170">
        <v>178</v>
      </c>
      <c r="S25" t="s">
        <v>679</v>
      </c>
      <c r="T25">
        <v>178</v>
      </c>
    </row>
    <row r="26" spans="1:20" x14ac:dyDescent="0.45">
      <c r="A26">
        <v>30</v>
      </c>
      <c r="B26" t="str">
        <f t="shared" si="0"/>
        <v>InsertionSort.dfy-1</v>
      </c>
      <c r="C26" t="s">
        <v>6</v>
      </c>
      <c r="D26">
        <v>1</v>
      </c>
      <c r="E26" s="170">
        <v>0</v>
      </c>
      <c r="F26" s="170">
        <v>9.4902999999999995</v>
      </c>
      <c r="G26" s="170">
        <v>2.0232999999999999</v>
      </c>
      <c r="H26" s="170">
        <v>9.4669000000000008</v>
      </c>
      <c r="I26" s="170">
        <v>-1</v>
      </c>
      <c r="J26" s="170">
        <v>0</v>
      </c>
      <c r="K26" s="170">
        <v>0</v>
      </c>
      <c r="L26" s="170">
        <f t="shared" si="1"/>
        <v>43</v>
      </c>
      <c r="M26" s="170">
        <f>VLOOKUP(C26,Locs!A:C,3,0)</f>
        <v>57</v>
      </c>
      <c r="N26" s="170">
        <f>VLOOKUP(C26,Locs!A:F,6,0)</f>
        <v>5</v>
      </c>
      <c r="O26" s="170" t="s">
        <v>338</v>
      </c>
      <c r="P26" s="170">
        <v>169</v>
      </c>
      <c r="Q26" s="170" t="s">
        <v>1363</v>
      </c>
      <c r="S26" t="s">
        <v>338</v>
      </c>
      <c r="T26">
        <v>169</v>
      </c>
    </row>
    <row r="27" spans="1:20" x14ac:dyDescent="0.45">
      <c r="A27">
        <v>31</v>
      </c>
      <c r="B27" t="str">
        <f t="shared" si="0"/>
        <v>InsertionSort.dfy-2</v>
      </c>
      <c r="C27" t="s">
        <v>6</v>
      </c>
      <c r="D27">
        <v>2</v>
      </c>
      <c r="E27" s="170">
        <v>0</v>
      </c>
      <c r="F27" s="170">
        <v>27.836300000000001</v>
      </c>
      <c r="G27" s="170">
        <v>2.4885000000000002</v>
      </c>
      <c r="H27" s="170">
        <v>27.835000000000001</v>
      </c>
      <c r="I27" s="170">
        <v>-1</v>
      </c>
      <c r="J27" s="170">
        <v>0</v>
      </c>
      <c r="K27" s="170">
        <v>0</v>
      </c>
      <c r="L27" s="170">
        <f t="shared" si="1"/>
        <v>91</v>
      </c>
      <c r="M27" s="170">
        <f>VLOOKUP(C27,Locs!A:C,3,0)</f>
        <v>57</v>
      </c>
      <c r="N27" s="170">
        <f>VLOOKUP(C27,Locs!A:F,6,0)</f>
        <v>5</v>
      </c>
      <c r="O27" s="170" t="s">
        <v>339</v>
      </c>
      <c r="P27" s="170">
        <v>185</v>
      </c>
      <c r="Q27" s="170" t="s">
        <v>1363</v>
      </c>
      <c r="S27" t="s">
        <v>339</v>
      </c>
      <c r="T27">
        <v>185</v>
      </c>
    </row>
    <row r="28" spans="1:20" x14ac:dyDescent="0.45">
      <c r="A28">
        <v>32</v>
      </c>
      <c r="B28" t="str">
        <f t="shared" si="0"/>
        <v>InsertionSort.dfy-3</v>
      </c>
      <c r="C28" t="s">
        <v>6</v>
      </c>
      <c r="D28">
        <v>3</v>
      </c>
      <c r="E28" s="170">
        <v>1</v>
      </c>
      <c r="F28" s="170">
        <v>24.965900000000001</v>
      </c>
      <c r="G28" s="170">
        <v>2.3193999999999999</v>
      </c>
      <c r="H28" s="170">
        <v>24.96</v>
      </c>
      <c r="I28" s="170">
        <v>1</v>
      </c>
      <c r="J28" s="170">
        <v>1</v>
      </c>
      <c r="K28" s="170">
        <v>1</v>
      </c>
      <c r="L28" s="170">
        <f t="shared" si="1"/>
        <v>94</v>
      </c>
      <c r="M28" s="170">
        <f>VLOOKUP(C28,Locs!A:C,3,0)</f>
        <v>57</v>
      </c>
      <c r="N28" s="170">
        <f>VLOOKUP(C28,Locs!A:F,6,0)</f>
        <v>5</v>
      </c>
      <c r="O28" s="170" t="s">
        <v>680</v>
      </c>
      <c r="P28" s="170">
        <v>190</v>
      </c>
      <c r="S28" t="s">
        <v>680</v>
      </c>
      <c r="T28">
        <v>190</v>
      </c>
    </row>
    <row r="29" spans="1:20" x14ac:dyDescent="0.45">
      <c r="A29">
        <v>33</v>
      </c>
      <c r="B29" t="str">
        <f t="shared" si="0"/>
        <v>IntersectIntervals.dfy-1</v>
      </c>
      <c r="C29" t="s">
        <v>302</v>
      </c>
      <c r="D29">
        <v>1</v>
      </c>
      <c r="E29" s="170">
        <v>0</v>
      </c>
      <c r="F29" s="170">
        <v>15.700699999999999</v>
      </c>
      <c r="G29" s="170">
        <v>1.752</v>
      </c>
      <c r="H29" s="170">
        <v>15.680300000000001</v>
      </c>
      <c r="I29" s="170">
        <v>-1</v>
      </c>
      <c r="J29" s="170">
        <v>0</v>
      </c>
      <c r="K29" s="170">
        <v>0</v>
      </c>
      <c r="L29" s="170">
        <f t="shared" si="1"/>
        <v>59</v>
      </c>
      <c r="M29" s="170">
        <f>VLOOKUP(C29,Locs!A:C,3,0)</f>
        <v>40</v>
      </c>
      <c r="N29" s="170">
        <f>VLOOKUP(C29,Locs!A:F,6,0)</f>
        <v>0</v>
      </c>
      <c r="O29" s="170" t="s">
        <v>681</v>
      </c>
      <c r="P29" s="170">
        <v>217</v>
      </c>
      <c r="Q29" s="170" t="s">
        <v>1365</v>
      </c>
      <c r="S29" t="s">
        <v>681</v>
      </c>
      <c r="T29">
        <v>217</v>
      </c>
    </row>
    <row r="30" spans="1:20" x14ac:dyDescent="0.45">
      <c r="A30">
        <v>34</v>
      </c>
      <c r="B30" t="str">
        <f t="shared" si="0"/>
        <v>IntersectIntervals.dfy-2</v>
      </c>
      <c r="C30" t="s">
        <v>302</v>
      </c>
      <c r="D30">
        <v>2</v>
      </c>
      <c r="E30" s="170">
        <v>0</v>
      </c>
      <c r="F30" s="170">
        <v>16.9773</v>
      </c>
      <c r="G30" s="170">
        <v>1.75</v>
      </c>
      <c r="H30" s="170">
        <v>16.9758</v>
      </c>
      <c r="I30" s="170">
        <v>-1</v>
      </c>
      <c r="J30" s="170">
        <v>0</v>
      </c>
      <c r="K30" s="170">
        <v>0</v>
      </c>
      <c r="L30" s="170">
        <f t="shared" si="1"/>
        <v>75</v>
      </c>
      <c r="M30" s="170">
        <f>VLOOKUP(C30,Locs!A:C,3,0)</f>
        <v>40</v>
      </c>
      <c r="N30" s="170">
        <f>VLOOKUP(C30,Locs!A:F,6,0)</f>
        <v>0</v>
      </c>
      <c r="O30" s="170" t="s">
        <v>682</v>
      </c>
      <c r="P30" s="170">
        <v>173</v>
      </c>
      <c r="Q30" s="170" t="s">
        <v>1365</v>
      </c>
      <c r="S30" t="s">
        <v>682</v>
      </c>
      <c r="T30">
        <v>173</v>
      </c>
    </row>
    <row r="31" spans="1:20" x14ac:dyDescent="0.45">
      <c r="A31">
        <v>35</v>
      </c>
      <c r="B31" t="str">
        <f t="shared" si="0"/>
        <v>IntersectIntervals.dfy-3</v>
      </c>
      <c r="C31" t="s">
        <v>302</v>
      </c>
      <c r="D31">
        <v>3</v>
      </c>
      <c r="E31" s="170">
        <v>1</v>
      </c>
      <c r="F31" s="170">
        <v>33.348199999999999</v>
      </c>
      <c r="G31" s="170">
        <v>1.7547999999999999</v>
      </c>
      <c r="H31" s="170">
        <v>33.346499999999999</v>
      </c>
      <c r="I31" s="170">
        <v>1</v>
      </c>
      <c r="J31" s="170">
        <v>1</v>
      </c>
      <c r="K31" s="170">
        <v>1</v>
      </c>
      <c r="L31" s="170">
        <f t="shared" si="1"/>
        <v>78</v>
      </c>
      <c r="M31" s="170">
        <f>VLOOKUP(C31,Locs!A:C,3,0)</f>
        <v>40</v>
      </c>
      <c r="N31" s="170">
        <f>VLOOKUP(C31,Locs!A:F,6,0)</f>
        <v>0</v>
      </c>
      <c r="O31" s="170" t="s">
        <v>683</v>
      </c>
      <c r="P31" s="170">
        <v>170</v>
      </c>
      <c r="S31" t="s">
        <v>683</v>
      </c>
      <c r="T31">
        <v>170</v>
      </c>
    </row>
    <row r="32" spans="1:20" x14ac:dyDescent="0.45">
      <c r="A32">
        <v>36</v>
      </c>
      <c r="B32" t="str">
        <f t="shared" si="0"/>
        <v>LinearSearch.dfy-1</v>
      </c>
      <c r="C32" t="s">
        <v>303</v>
      </c>
      <c r="D32">
        <v>1</v>
      </c>
      <c r="E32" s="170">
        <v>0</v>
      </c>
      <c r="F32" s="170">
        <v>6.6809000000000003</v>
      </c>
      <c r="G32" s="170">
        <v>0.84789999999999999</v>
      </c>
      <c r="H32" s="170">
        <v>6.6635999999999997</v>
      </c>
      <c r="I32" s="170">
        <v>1</v>
      </c>
      <c r="J32" s="170">
        <v>0</v>
      </c>
      <c r="K32" s="170">
        <v>0</v>
      </c>
      <c r="L32" s="170">
        <f t="shared" si="1"/>
        <v>24</v>
      </c>
      <c r="M32" s="170">
        <f>VLOOKUP(C32,Locs!A:C,3,0)</f>
        <v>23</v>
      </c>
      <c r="N32" s="170">
        <f>VLOOKUP(C32,Locs!A:F,6,0)</f>
        <v>1</v>
      </c>
      <c r="O32" s="170" t="s">
        <v>684</v>
      </c>
      <c r="P32" s="170">
        <v>193</v>
      </c>
      <c r="Q32" s="170" t="s">
        <v>1363</v>
      </c>
      <c r="S32" t="s">
        <v>684</v>
      </c>
      <c r="T32">
        <v>193</v>
      </c>
    </row>
    <row r="33" spans="1:20" x14ac:dyDescent="0.45">
      <c r="A33">
        <v>37</v>
      </c>
      <c r="B33" t="str">
        <f t="shared" si="0"/>
        <v>LinearSearch.dfy-2</v>
      </c>
      <c r="C33" t="s">
        <v>303</v>
      </c>
      <c r="D33">
        <v>2</v>
      </c>
      <c r="E33" s="170">
        <v>1</v>
      </c>
      <c r="F33" s="170">
        <v>11.9054</v>
      </c>
      <c r="G33" s="170">
        <v>0.82250000000000001</v>
      </c>
      <c r="H33" s="170">
        <v>11.903499999999999</v>
      </c>
      <c r="I33" s="170">
        <v>1</v>
      </c>
      <c r="J33" s="170">
        <v>1</v>
      </c>
      <c r="K33" s="170">
        <v>1</v>
      </c>
      <c r="L33" s="170">
        <f t="shared" si="1"/>
        <v>30</v>
      </c>
      <c r="M33" s="170">
        <f>VLOOKUP(C33,Locs!A:C,3,0)</f>
        <v>23</v>
      </c>
      <c r="N33" s="170">
        <f>VLOOKUP(C33,Locs!A:F,6,0)</f>
        <v>1</v>
      </c>
      <c r="O33" s="170" t="s">
        <v>685</v>
      </c>
      <c r="P33" s="170">
        <v>200</v>
      </c>
      <c r="S33" t="s">
        <v>685</v>
      </c>
      <c r="T33">
        <v>200</v>
      </c>
    </row>
    <row r="34" spans="1:20" x14ac:dyDescent="0.45">
      <c r="A34">
        <v>38</v>
      </c>
      <c r="B34" t="str">
        <f t="shared" si="0"/>
        <v>LongestPrefix.dfy-1</v>
      </c>
      <c r="C34" t="s">
        <v>7</v>
      </c>
      <c r="D34">
        <v>1</v>
      </c>
      <c r="E34" s="170">
        <v>0</v>
      </c>
      <c r="F34" s="170">
        <v>4.6534000000000004</v>
      </c>
      <c r="G34" s="170">
        <v>0.86450000000000005</v>
      </c>
      <c r="H34" s="170">
        <v>4.6271000000000004</v>
      </c>
      <c r="I34" s="170">
        <v>1</v>
      </c>
      <c r="J34" s="170">
        <v>0</v>
      </c>
      <c r="K34" s="170">
        <v>0</v>
      </c>
      <c r="L34" s="170">
        <f t="shared" si="1"/>
        <v>19</v>
      </c>
      <c r="M34" s="170">
        <f>VLOOKUP(C34,Locs!A:C,3,0)</f>
        <v>20</v>
      </c>
      <c r="N34" s="170">
        <f>VLOOKUP(C34,Locs!A:F,6,0)</f>
        <v>1</v>
      </c>
      <c r="O34" s="170" t="s">
        <v>340</v>
      </c>
      <c r="P34" s="170">
        <v>29</v>
      </c>
      <c r="Q34" s="170" t="s">
        <v>1363</v>
      </c>
      <c r="S34" t="s">
        <v>340</v>
      </c>
      <c r="T34">
        <v>29</v>
      </c>
    </row>
    <row r="35" spans="1:20" x14ac:dyDescent="0.45">
      <c r="A35">
        <v>39</v>
      </c>
      <c r="B35" t="str">
        <f t="shared" si="0"/>
        <v>LongestPrefix.dfy-2</v>
      </c>
      <c r="C35" t="s">
        <v>7</v>
      </c>
      <c r="D35">
        <v>2</v>
      </c>
      <c r="E35" s="170">
        <v>1</v>
      </c>
      <c r="F35" s="170">
        <v>14.460599999999999</v>
      </c>
      <c r="G35" s="170">
        <v>0.87980000000000003</v>
      </c>
      <c r="H35" s="170">
        <v>14.458399999999999</v>
      </c>
      <c r="I35" s="170">
        <v>1</v>
      </c>
      <c r="J35" s="170">
        <v>1</v>
      </c>
      <c r="K35" s="170">
        <v>1</v>
      </c>
      <c r="L35" s="170">
        <f t="shared" si="1"/>
        <v>26</v>
      </c>
      <c r="M35" s="170">
        <f>VLOOKUP(C35,Locs!A:C,3,0)</f>
        <v>20</v>
      </c>
      <c r="N35" s="170">
        <f>VLOOKUP(C35,Locs!A:F,6,0)</f>
        <v>1</v>
      </c>
      <c r="O35" s="170" t="s">
        <v>343</v>
      </c>
      <c r="P35" s="170">
        <v>28</v>
      </c>
      <c r="S35" t="s">
        <v>343</v>
      </c>
      <c r="T35">
        <v>28</v>
      </c>
    </row>
    <row r="36" spans="1:20" x14ac:dyDescent="0.45">
      <c r="A36">
        <v>40</v>
      </c>
      <c r="B36" t="str">
        <f t="shared" si="0"/>
        <v>MakeBuckets.dfy-1</v>
      </c>
      <c r="C36" t="s">
        <v>8</v>
      </c>
      <c r="D36">
        <v>1</v>
      </c>
      <c r="E36" s="170">
        <v>0</v>
      </c>
      <c r="F36" s="170">
        <v>14.4785</v>
      </c>
      <c r="G36" s="170">
        <v>1.7966</v>
      </c>
      <c r="H36" s="170">
        <v>14.456300000000001</v>
      </c>
      <c r="I36" s="170">
        <v>1</v>
      </c>
      <c r="J36" s="170">
        <v>0</v>
      </c>
      <c r="K36" s="170">
        <v>0</v>
      </c>
      <c r="L36" s="170">
        <f t="shared" si="1"/>
        <v>70</v>
      </c>
      <c r="M36" s="170">
        <f>VLOOKUP(C36,Locs!A:C,3,0)</f>
        <v>45</v>
      </c>
      <c r="N36" s="170">
        <f>VLOOKUP(C36,Locs!A:F,6,0)</f>
        <v>4</v>
      </c>
      <c r="O36" s="170" t="s">
        <v>346</v>
      </c>
      <c r="P36" s="170">
        <v>43</v>
      </c>
      <c r="Q36" s="170" t="s">
        <v>1365</v>
      </c>
      <c r="S36" t="s">
        <v>346</v>
      </c>
      <c r="T36">
        <v>43</v>
      </c>
    </row>
    <row r="37" spans="1:20" x14ac:dyDescent="0.45">
      <c r="A37">
        <v>41</v>
      </c>
      <c r="B37" t="str">
        <f t="shared" si="0"/>
        <v>MakeBuckets.dfy-2</v>
      </c>
      <c r="C37" t="s">
        <v>8</v>
      </c>
      <c r="D37">
        <v>2</v>
      </c>
      <c r="E37" s="170">
        <v>0</v>
      </c>
      <c r="F37" s="170">
        <v>15.018700000000001</v>
      </c>
      <c r="G37" s="170">
        <v>2.3740999999999999</v>
      </c>
      <c r="H37" s="170">
        <v>15.0123</v>
      </c>
      <c r="I37" s="170">
        <v>1</v>
      </c>
      <c r="J37" s="170">
        <v>0</v>
      </c>
      <c r="K37" s="170">
        <v>0</v>
      </c>
      <c r="L37" s="170">
        <f t="shared" si="1"/>
        <v>76</v>
      </c>
      <c r="M37" s="170">
        <f>VLOOKUP(C37,Locs!A:C,3,0)</f>
        <v>45</v>
      </c>
      <c r="N37" s="170">
        <f>VLOOKUP(C37,Locs!A:F,6,0)</f>
        <v>4</v>
      </c>
      <c r="O37" s="170" t="s">
        <v>347</v>
      </c>
      <c r="P37" s="170">
        <v>91</v>
      </c>
      <c r="Q37" s="170" t="s">
        <v>1365</v>
      </c>
      <c r="S37" t="s">
        <v>347</v>
      </c>
      <c r="T37">
        <v>91</v>
      </c>
    </row>
    <row r="38" spans="1:20" x14ac:dyDescent="0.45">
      <c r="A38">
        <v>42</v>
      </c>
      <c r="B38" t="str">
        <f t="shared" si="0"/>
        <v>MakeBuckets.dfy-3</v>
      </c>
      <c r="C38" t="s">
        <v>8</v>
      </c>
      <c r="D38">
        <v>3</v>
      </c>
      <c r="E38" s="170">
        <v>0</v>
      </c>
      <c r="F38" s="170">
        <v>23.234100000000002</v>
      </c>
      <c r="G38" s="170">
        <v>0.27060000000000001</v>
      </c>
      <c r="H38" s="170">
        <v>23.231999999999999</v>
      </c>
      <c r="I38" s="170">
        <v>-1</v>
      </c>
      <c r="J38" s="170">
        <v>-1</v>
      </c>
      <c r="K38" s="170">
        <v>-1</v>
      </c>
      <c r="L38" s="170">
        <f t="shared" si="1"/>
        <v>164</v>
      </c>
      <c r="M38" s="170">
        <f>VLOOKUP(C38,Locs!A:C,3,0)</f>
        <v>45</v>
      </c>
      <c r="N38" s="170">
        <f>VLOOKUP(C38,Locs!A:F,6,0)</f>
        <v>4</v>
      </c>
      <c r="O38" s="170" t="s">
        <v>348</v>
      </c>
      <c r="P38" s="170">
        <v>94</v>
      </c>
      <c r="Q38" s="170" t="s">
        <v>1376</v>
      </c>
      <c r="S38" t="s">
        <v>348</v>
      </c>
      <c r="T38">
        <v>94</v>
      </c>
    </row>
    <row r="39" spans="1:20" x14ac:dyDescent="0.45">
      <c r="A39">
        <v>43</v>
      </c>
      <c r="B39" t="str">
        <f t="shared" si="0"/>
        <v>MakeBuckets.dfy-4</v>
      </c>
      <c r="C39" t="s">
        <v>8</v>
      </c>
      <c r="D39">
        <v>4</v>
      </c>
      <c r="E39" s="170">
        <v>0</v>
      </c>
      <c r="F39" s="170">
        <v>10.323</v>
      </c>
      <c r="G39" s="170">
        <v>2.9963000000000002</v>
      </c>
      <c r="H39" s="170">
        <v>10.3209</v>
      </c>
      <c r="I39" s="170">
        <v>1</v>
      </c>
      <c r="J39" s="170">
        <v>0</v>
      </c>
      <c r="K39" s="170">
        <v>0</v>
      </c>
      <c r="L39" s="170">
        <f t="shared" si="1"/>
        <v>79</v>
      </c>
      <c r="M39" s="170">
        <f>VLOOKUP(C39,Locs!A:C,3,0)</f>
        <v>45</v>
      </c>
      <c r="N39" s="170">
        <f>VLOOKUP(C39,Locs!A:F,6,0)</f>
        <v>4</v>
      </c>
      <c r="O39" s="170" t="s">
        <v>349</v>
      </c>
      <c r="P39" s="170">
        <v>59</v>
      </c>
      <c r="Q39" s="170" t="s">
        <v>1366</v>
      </c>
      <c r="S39" t="s">
        <v>349</v>
      </c>
      <c r="T39">
        <v>59</v>
      </c>
    </row>
    <row r="40" spans="1:20" x14ac:dyDescent="0.45">
      <c r="A40">
        <v>44</v>
      </c>
      <c r="B40" t="str">
        <f t="shared" si="0"/>
        <v>MakeBuckets.dfy-5</v>
      </c>
      <c r="C40" t="s">
        <v>8</v>
      </c>
      <c r="D40">
        <v>5</v>
      </c>
      <c r="E40" s="170">
        <v>0</v>
      </c>
      <c r="F40" s="170">
        <v>14.778700000000001</v>
      </c>
      <c r="G40" s="170">
        <v>1.9919</v>
      </c>
      <c r="H40" s="170">
        <v>14.7774</v>
      </c>
      <c r="I40" s="170">
        <v>1</v>
      </c>
      <c r="J40" s="170">
        <v>0</v>
      </c>
      <c r="K40" s="170">
        <v>0</v>
      </c>
      <c r="L40" s="170">
        <f t="shared" si="1"/>
        <v>84</v>
      </c>
      <c r="M40" s="170">
        <f>VLOOKUP(C40,Locs!A:C,3,0)</f>
        <v>45</v>
      </c>
      <c r="N40" s="170">
        <f>VLOOKUP(C40,Locs!A:F,6,0)</f>
        <v>4</v>
      </c>
      <c r="O40" s="170" t="s">
        <v>350</v>
      </c>
      <c r="P40" s="170">
        <v>75</v>
      </c>
      <c r="Q40" s="170" t="s">
        <v>1366</v>
      </c>
      <c r="S40" t="s">
        <v>350</v>
      </c>
      <c r="T40">
        <v>75</v>
      </c>
    </row>
    <row r="41" spans="1:20" x14ac:dyDescent="0.45">
      <c r="A41">
        <v>45</v>
      </c>
      <c r="B41" t="str">
        <f t="shared" si="0"/>
        <v>MakeBuckets.dfy-6</v>
      </c>
      <c r="C41" t="s">
        <v>8</v>
      </c>
      <c r="D41">
        <v>6</v>
      </c>
      <c r="E41" s="170">
        <v>0</v>
      </c>
      <c r="F41" s="170">
        <v>15.0915</v>
      </c>
      <c r="G41" s="170">
        <v>1.8557999999999999</v>
      </c>
      <c r="H41" s="170">
        <v>15.089600000000001</v>
      </c>
      <c r="I41" s="170">
        <v>1</v>
      </c>
      <c r="J41" s="170">
        <v>0</v>
      </c>
      <c r="K41" s="170">
        <v>0</v>
      </c>
      <c r="L41" s="170">
        <f t="shared" si="1"/>
        <v>84</v>
      </c>
      <c r="M41" s="170">
        <f>VLOOKUP(C41,Locs!A:C,3,0)</f>
        <v>45</v>
      </c>
      <c r="N41" s="170">
        <f>VLOOKUP(C41,Locs!A:F,6,0)</f>
        <v>4</v>
      </c>
      <c r="O41" s="170" t="s">
        <v>351</v>
      </c>
      <c r="P41" s="170">
        <v>78</v>
      </c>
      <c r="Q41" s="170" t="s">
        <v>1366</v>
      </c>
      <c r="S41" t="s">
        <v>351</v>
      </c>
      <c r="T41">
        <v>78</v>
      </c>
    </row>
    <row r="42" spans="1:20" x14ac:dyDescent="0.45">
      <c r="A42">
        <v>46</v>
      </c>
      <c r="B42" t="str">
        <f t="shared" si="0"/>
        <v>MakeBuckets.dfy-7</v>
      </c>
      <c r="C42" t="s">
        <v>8</v>
      </c>
      <c r="D42">
        <v>7</v>
      </c>
      <c r="E42" s="170">
        <v>0</v>
      </c>
      <c r="F42" s="170">
        <v>22.4116</v>
      </c>
      <c r="G42" s="170">
        <v>2.2097000000000002</v>
      </c>
      <c r="H42" s="170">
        <v>22.4102</v>
      </c>
      <c r="I42" s="170">
        <v>1</v>
      </c>
      <c r="J42" s="170">
        <v>0</v>
      </c>
      <c r="K42" s="170">
        <v>0</v>
      </c>
      <c r="L42" s="170">
        <f t="shared" si="1"/>
        <v>84</v>
      </c>
      <c r="M42" s="170">
        <f>VLOOKUP(C42,Locs!A:C,3,0)</f>
        <v>45</v>
      </c>
      <c r="N42" s="170">
        <f>VLOOKUP(C42,Locs!A:F,6,0)</f>
        <v>4</v>
      </c>
      <c r="O42" s="170" t="s">
        <v>352</v>
      </c>
      <c r="P42" s="170">
        <v>24</v>
      </c>
      <c r="Q42" s="170" t="s">
        <v>1364</v>
      </c>
      <c r="S42" t="s">
        <v>352</v>
      </c>
      <c r="T42">
        <v>24</v>
      </c>
    </row>
    <row r="43" spans="1:20" x14ac:dyDescent="0.45">
      <c r="A43">
        <v>47</v>
      </c>
      <c r="B43" t="str">
        <f t="shared" si="0"/>
        <v>MakeBuckets.dfy-8</v>
      </c>
      <c r="C43" t="s">
        <v>8</v>
      </c>
      <c r="D43">
        <v>8</v>
      </c>
      <c r="E43" s="170">
        <v>0</v>
      </c>
      <c r="F43" s="170">
        <v>25.445499999999999</v>
      </c>
      <c r="G43" s="170">
        <v>2.2440000000000002</v>
      </c>
      <c r="H43" s="170">
        <v>25.4438</v>
      </c>
      <c r="I43" s="170">
        <v>1</v>
      </c>
      <c r="J43" s="170">
        <v>0</v>
      </c>
      <c r="K43" s="170">
        <v>0</v>
      </c>
      <c r="L43" s="170">
        <f t="shared" si="1"/>
        <v>83</v>
      </c>
      <c r="M43" s="170">
        <f>VLOOKUP(C43,Locs!A:C,3,0)</f>
        <v>45</v>
      </c>
      <c r="N43" s="170">
        <f>VLOOKUP(C43,Locs!A:F,6,0)</f>
        <v>4</v>
      </c>
      <c r="O43" s="170" t="s">
        <v>353</v>
      </c>
      <c r="P43" s="170">
        <v>30</v>
      </c>
      <c r="Q43" s="170" t="s">
        <v>1364</v>
      </c>
      <c r="S43" t="s">
        <v>353</v>
      </c>
      <c r="T43">
        <v>30</v>
      </c>
    </row>
    <row r="44" spans="1:20" x14ac:dyDescent="0.45">
      <c r="A44">
        <v>48</v>
      </c>
      <c r="B44" t="str">
        <f t="shared" si="0"/>
        <v>MakeBuckets.dfy-9</v>
      </c>
      <c r="C44" t="s">
        <v>8</v>
      </c>
      <c r="D44">
        <v>9</v>
      </c>
      <c r="E44" s="170">
        <v>0</v>
      </c>
      <c r="F44" s="170">
        <v>15.3734</v>
      </c>
      <c r="G44" s="170">
        <v>1.8795999999999999</v>
      </c>
      <c r="H44" s="170">
        <v>15.3719</v>
      </c>
      <c r="I44" s="170">
        <v>1</v>
      </c>
      <c r="J44" s="170">
        <v>0</v>
      </c>
      <c r="K44" s="170">
        <v>0</v>
      </c>
      <c r="L44" s="170">
        <f t="shared" si="1"/>
        <v>81</v>
      </c>
      <c r="M44" s="170">
        <f>VLOOKUP(C44,Locs!A:C,3,0)</f>
        <v>45</v>
      </c>
      <c r="N44" s="170">
        <f>VLOOKUP(C44,Locs!A:F,6,0)</f>
        <v>4</v>
      </c>
      <c r="O44" s="170" t="s">
        <v>355</v>
      </c>
      <c r="P44" s="170">
        <v>19</v>
      </c>
      <c r="Q44" s="170" t="s">
        <v>1365</v>
      </c>
      <c r="S44" t="s">
        <v>355</v>
      </c>
      <c r="T44">
        <v>19</v>
      </c>
    </row>
    <row r="45" spans="1:20" x14ac:dyDescent="0.45">
      <c r="A45">
        <v>49</v>
      </c>
      <c r="B45" t="str">
        <f t="shared" si="0"/>
        <v>MakeBuckets.dfy-10</v>
      </c>
      <c r="C45" t="s">
        <v>8</v>
      </c>
      <c r="D45">
        <v>10</v>
      </c>
      <c r="E45" s="170">
        <v>0</v>
      </c>
      <c r="F45" s="170">
        <v>25.139800000000001</v>
      </c>
      <c r="G45" s="170">
        <v>1.9226000000000001</v>
      </c>
      <c r="H45" s="170">
        <v>25.138100000000001</v>
      </c>
      <c r="I45" s="170">
        <v>1</v>
      </c>
      <c r="J45" s="170">
        <v>0</v>
      </c>
      <c r="K45" s="170">
        <v>0</v>
      </c>
      <c r="L45" s="170">
        <f t="shared" si="1"/>
        <v>83</v>
      </c>
      <c r="M45" s="170">
        <f>VLOOKUP(C45,Locs!A:C,3,0)</f>
        <v>45</v>
      </c>
      <c r="N45" s="170">
        <f>VLOOKUP(C45,Locs!A:F,6,0)</f>
        <v>4</v>
      </c>
      <c r="O45" s="170" t="s">
        <v>356</v>
      </c>
      <c r="P45" s="170">
        <v>26</v>
      </c>
      <c r="Q45" s="170" t="s">
        <v>1365</v>
      </c>
      <c r="S45" t="s">
        <v>356</v>
      </c>
      <c r="T45">
        <v>26</v>
      </c>
    </row>
    <row r="46" spans="1:20" x14ac:dyDescent="0.45">
      <c r="A46">
        <v>51</v>
      </c>
      <c r="B46" t="str">
        <f t="shared" si="0"/>
        <v>MaxDistEqual.dfy-1</v>
      </c>
      <c r="C46" t="s">
        <v>304</v>
      </c>
      <c r="D46">
        <v>1</v>
      </c>
      <c r="E46" s="170">
        <v>0</v>
      </c>
      <c r="F46" s="170">
        <v>15.1096</v>
      </c>
      <c r="G46" s="170">
        <v>1.8249</v>
      </c>
      <c r="H46" s="170">
        <v>15.0886</v>
      </c>
      <c r="I46" s="170">
        <v>0</v>
      </c>
      <c r="J46" s="170">
        <v>0</v>
      </c>
      <c r="K46" s="170">
        <v>0</v>
      </c>
      <c r="L46" s="170">
        <f t="shared" si="1"/>
        <v>87</v>
      </c>
      <c r="M46" s="170">
        <f>VLOOKUP(C46,Locs!A:C,3,0)</f>
        <v>39</v>
      </c>
      <c r="N46" s="170">
        <f>VLOOKUP(C46,Locs!A:F,6,0)</f>
        <v>2</v>
      </c>
      <c r="O46" s="170" t="s">
        <v>896</v>
      </c>
      <c r="P46" s="170">
        <v>83</v>
      </c>
      <c r="Q46" s="170" t="s">
        <v>1364</v>
      </c>
      <c r="S46" t="s">
        <v>896</v>
      </c>
      <c r="T46">
        <v>83</v>
      </c>
    </row>
    <row r="47" spans="1:20" x14ac:dyDescent="0.45">
      <c r="A47">
        <v>52</v>
      </c>
      <c r="B47" t="str">
        <f t="shared" si="0"/>
        <v>MaxDistEqual.dfy-2</v>
      </c>
      <c r="C47" t="s">
        <v>304</v>
      </c>
      <c r="D47">
        <v>2</v>
      </c>
      <c r="E47" s="170">
        <v>0</v>
      </c>
      <c r="F47" s="170">
        <v>18.520499999999998</v>
      </c>
      <c r="G47" s="170">
        <v>2.3374000000000001</v>
      </c>
      <c r="H47" s="170">
        <v>18.518699999999999</v>
      </c>
      <c r="I47" s="170">
        <v>0</v>
      </c>
      <c r="J47" s="170">
        <v>0</v>
      </c>
      <c r="K47" s="170">
        <v>0</v>
      </c>
      <c r="L47" s="170">
        <f t="shared" si="1"/>
        <v>96</v>
      </c>
      <c r="M47" s="170">
        <f>VLOOKUP(C47,Locs!A:C,3,0)</f>
        <v>39</v>
      </c>
      <c r="N47" s="170">
        <f>VLOOKUP(C47,Locs!A:F,6,0)</f>
        <v>2</v>
      </c>
      <c r="O47" s="170" t="s">
        <v>1029</v>
      </c>
      <c r="P47" s="170">
        <v>92</v>
      </c>
      <c r="Q47" s="170" t="s">
        <v>1364</v>
      </c>
      <c r="S47" t="s">
        <v>1029</v>
      </c>
      <c r="T47">
        <v>92</v>
      </c>
    </row>
    <row r="48" spans="1:20" x14ac:dyDescent="0.45">
      <c r="A48">
        <v>53</v>
      </c>
      <c r="B48" t="str">
        <f t="shared" si="0"/>
        <v>MaxDistEqual.dfy-3</v>
      </c>
      <c r="C48" t="s">
        <v>304</v>
      </c>
      <c r="D48">
        <v>3</v>
      </c>
      <c r="E48" s="170">
        <v>0</v>
      </c>
      <c r="F48" s="170">
        <v>18.6236</v>
      </c>
      <c r="G48" s="170">
        <v>2.0613000000000001</v>
      </c>
      <c r="H48" s="170">
        <v>18.621300000000002</v>
      </c>
      <c r="I48" s="170">
        <v>1</v>
      </c>
      <c r="J48" s="170">
        <v>0</v>
      </c>
      <c r="K48" s="170">
        <v>0</v>
      </c>
      <c r="L48" s="170">
        <f t="shared" si="1"/>
        <v>100</v>
      </c>
      <c r="M48" s="170">
        <f>VLOOKUP(C48,Locs!A:C,3,0)</f>
        <v>39</v>
      </c>
      <c r="N48" s="170">
        <f>VLOOKUP(C48,Locs!A:F,6,0)</f>
        <v>2</v>
      </c>
      <c r="O48" s="170" t="s">
        <v>358</v>
      </c>
      <c r="P48" s="170">
        <v>70</v>
      </c>
      <c r="Q48" s="170" t="s">
        <v>1366</v>
      </c>
      <c r="S48" t="s">
        <v>358</v>
      </c>
      <c r="T48">
        <v>70</v>
      </c>
    </row>
    <row r="49" spans="1:20" x14ac:dyDescent="0.45">
      <c r="A49">
        <v>54</v>
      </c>
      <c r="B49" t="str">
        <f t="shared" si="0"/>
        <v>MaxDistEqual.dfy-4</v>
      </c>
      <c r="C49" t="s">
        <v>304</v>
      </c>
      <c r="D49">
        <v>4</v>
      </c>
      <c r="E49" s="170">
        <v>1</v>
      </c>
      <c r="F49" s="170">
        <v>34.744700000000002</v>
      </c>
      <c r="G49" s="170">
        <v>2.1185999999999998</v>
      </c>
      <c r="H49" s="170">
        <v>34.742600000000003</v>
      </c>
      <c r="I49" s="170">
        <v>1</v>
      </c>
      <c r="J49" s="170">
        <v>1</v>
      </c>
      <c r="K49" s="170">
        <v>1</v>
      </c>
      <c r="L49" s="170">
        <f t="shared" si="1"/>
        <v>113</v>
      </c>
      <c r="M49" s="170">
        <f>VLOOKUP(C49,Locs!A:C,3,0)</f>
        <v>39</v>
      </c>
      <c r="N49" s="170">
        <f>VLOOKUP(C49,Locs!A:F,6,0)</f>
        <v>2</v>
      </c>
      <c r="O49" s="170" t="s">
        <v>359</v>
      </c>
      <c r="P49" s="170">
        <v>76</v>
      </c>
      <c r="S49" t="s">
        <v>359</v>
      </c>
      <c r="T49">
        <v>76</v>
      </c>
    </row>
    <row r="50" spans="1:20" x14ac:dyDescent="0.45">
      <c r="A50">
        <v>55</v>
      </c>
      <c r="B50" t="str">
        <f t="shared" si="0"/>
        <v>Merge.dfy-1</v>
      </c>
      <c r="C50" t="s">
        <v>200</v>
      </c>
      <c r="D50">
        <v>1</v>
      </c>
      <c r="E50" s="170">
        <v>0</v>
      </c>
      <c r="F50" s="170">
        <v>14.2141</v>
      </c>
      <c r="G50" s="170">
        <v>1.7421</v>
      </c>
      <c r="H50" s="170">
        <v>14.188700000000001</v>
      </c>
      <c r="I50" s="170">
        <v>-1</v>
      </c>
      <c r="J50" s="170">
        <v>0</v>
      </c>
      <c r="K50" s="170">
        <v>0</v>
      </c>
      <c r="L50" s="170">
        <f t="shared" si="1"/>
        <v>52</v>
      </c>
      <c r="M50" s="170">
        <f>VLOOKUP(C50,Locs!A:C,3,0)</f>
        <v>42</v>
      </c>
      <c r="N50" s="170">
        <f>VLOOKUP(C50,Locs!A:F,6,0)</f>
        <v>6</v>
      </c>
      <c r="O50" s="170" t="s">
        <v>360</v>
      </c>
      <c r="P50" s="170">
        <v>164</v>
      </c>
      <c r="Q50" s="170" t="s">
        <v>1367</v>
      </c>
      <c r="S50" t="s">
        <v>360</v>
      </c>
      <c r="T50">
        <v>164</v>
      </c>
    </row>
    <row r="51" spans="1:20" x14ac:dyDescent="0.45">
      <c r="A51">
        <v>56</v>
      </c>
      <c r="B51" t="str">
        <f t="shared" si="0"/>
        <v>Merge.dfy-2</v>
      </c>
      <c r="C51" t="s">
        <v>200</v>
      </c>
      <c r="D51">
        <v>2</v>
      </c>
      <c r="E51" s="170">
        <v>0</v>
      </c>
      <c r="F51" s="170">
        <v>14.3169</v>
      </c>
      <c r="G51" s="170">
        <v>63.999299999999998</v>
      </c>
      <c r="H51" s="170">
        <v>14.3154</v>
      </c>
      <c r="I51" s="170">
        <v>-1</v>
      </c>
      <c r="J51" s="170">
        <v>0</v>
      </c>
      <c r="K51" s="170">
        <v>0</v>
      </c>
      <c r="L51" s="170">
        <f t="shared" si="1"/>
        <v>58</v>
      </c>
      <c r="M51" s="170">
        <f>VLOOKUP(C51,Locs!A:C,3,0)</f>
        <v>42</v>
      </c>
      <c r="N51" s="170">
        <f>VLOOKUP(C51,Locs!A:F,6,0)</f>
        <v>6</v>
      </c>
      <c r="O51" s="170" t="s">
        <v>687</v>
      </c>
      <c r="P51" s="170">
        <v>79</v>
      </c>
      <c r="S51" t="s">
        <v>687</v>
      </c>
      <c r="T51">
        <v>79</v>
      </c>
    </row>
    <row r="52" spans="1:20" x14ac:dyDescent="0.45">
      <c r="A52">
        <v>57</v>
      </c>
      <c r="B52" t="str">
        <f t="shared" si="0"/>
        <v>Merge.dfy-3</v>
      </c>
      <c r="C52" t="s">
        <v>200</v>
      </c>
      <c r="D52">
        <v>3</v>
      </c>
      <c r="E52" s="170">
        <v>0</v>
      </c>
      <c r="F52" s="170">
        <v>16.041799999999999</v>
      </c>
      <c r="G52" s="170">
        <v>86.606200000000001</v>
      </c>
      <c r="H52" s="170">
        <v>16.039899999999999</v>
      </c>
      <c r="I52" s="170">
        <v>-1</v>
      </c>
      <c r="J52" s="170">
        <v>0</v>
      </c>
      <c r="K52" s="170">
        <v>0</v>
      </c>
      <c r="L52" s="170">
        <f t="shared" si="1"/>
        <v>77</v>
      </c>
      <c r="M52" s="170">
        <f>VLOOKUP(C52,Locs!A:C,3,0)</f>
        <v>42</v>
      </c>
      <c r="N52" s="170">
        <f>VLOOKUP(C52,Locs!A:F,6,0)</f>
        <v>6</v>
      </c>
      <c r="O52" s="170" t="s">
        <v>688</v>
      </c>
      <c r="P52" s="170">
        <v>84</v>
      </c>
      <c r="S52" t="s">
        <v>688</v>
      </c>
      <c r="T52">
        <v>84</v>
      </c>
    </row>
    <row r="53" spans="1:20" x14ac:dyDescent="0.45">
      <c r="A53">
        <v>58</v>
      </c>
      <c r="B53" t="str">
        <f t="shared" si="0"/>
        <v>Merge.dfy-4</v>
      </c>
      <c r="C53" t="s">
        <v>200</v>
      </c>
      <c r="D53">
        <v>4</v>
      </c>
      <c r="E53" s="170">
        <v>0</v>
      </c>
      <c r="F53" s="170">
        <v>22.2258</v>
      </c>
      <c r="G53" s="170">
        <v>63.769399999999997</v>
      </c>
      <c r="H53" s="170">
        <v>22.224</v>
      </c>
      <c r="I53" s="170">
        <v>-1</v>
      </c>
      <c r="J53" s="170">
        <v>0</v>
      </c>
      <c r="K53" s="170">
        <v>0</v>
      </c>
      <c r="L53" s="170">
        <f t="shared" si="1"/>
        <v>122</v>
      </c>
      <c r="M53" s="170">
        <f>VLOOKUP(C53,Locs!A:C,3,0)</f>
        <v>42</v>
      </c>
      <c r="N53" s="170">
        <f>VLOOKUP(C53,Locs!A:F,6,0)</f>
        <v>6</v>
      </c>
      <c r="O53" s="170" t="s">
        <v>897</v>
      </c>
      <c r="P53" s="170">
        <v>84</v>
      </c>
      <c r="S53" t="s">
        <v>897</v>
      </c>
      <c r="T53">
        <v>84</v>
      </c>
    </row>
    <row r="54" spans="1:20" x14ac:dyDescent="0.45">
      <c r="A54">
        <v>59</v>
      </c>
      <c r="B54" t="str">
        <f t="shared" si="0"/>
        <v>Merge.dfy-5</v>
      </c>
      <c r="C54" t="s">
        <v>200</v>
      </c>
      <c r="D54">
        <v>5</v>
      </c>
      <c r="E54" s="170">
        <v>0</v>
      </c>
      <c r="F54" s="170">
        <v>39.4084</v>
      </c>
      <c r="G54" s="170">
        <v>62.055100000000003</v>
      </c>
      <c r="H54" s="170">
        <v>39.406599999999997</v>
      </c>
      <c r="I54" s="170">
        <v>-1</v>
      </c>
      <c r="J54" s="170">
        <v>0</v>
      </c>
      <c r="K54" s="170">
        <v>0</v>
      </c>
      <c r="L54" s="170">
        <f t="shared" si="1"/>
        <v>202</v>
      </c>
      <c r="M54" s="170">
        <f>VLOOKUP(C54,Locs!A:C,3,0)</f>
        <v>42</v>
      </c>
      <c r="N54" s="170">
        <f>VLOOKUP(C54,Locs!A:F,6,0)</f>
        <v>6</v>
      </c>
      <c r="O54" s="170" t="s">
        <v>898</v>
      </c>
      <c r="P54" s="170">
        <v>84</v>
      </c>
      <c r="S54" t="s">
        <v>898</v>
      </c>
      <c r="T54">
        <v>84</v>
      </c>
    </row>
    <row r="55" spans="1:20" x14ac:dyDescent="0.45">
      <c r="A55">
        <v>60</v>
      </c>
      <c r="B55" t="str">
        <f t="shared" si="0"/>
        <v>Merge.dfy-6</v>
      </c>
      <c r="C55" t="s">
        <v>200</v>
      </c>
      <c r="D55">
        <v>6</v>
      </c>
      <c r="E55" s="170">
        <v>0</v>
      </c>
      <c r="F55" s="170">
        <v>38.745100000000001</v>
      </c>
      <c r="G55" s="170">
        <v>79.865899999999996</v>
      </c>
      <c r="H55" s="170">
        <v>38.7438</v>
      </c>
      <c r="I55" s="170">
        <v>-1</v>
      </c>
      <c r="J55" s="170">
        <v>0</v>
      </c>
      <c r="K55" s="170">
        <v>0</v>
      </c>
      <c r="L55" s="170">
        <f t="shared" ref="L55:L106" si="2">VLOOKUP(LEFT(C55,LEN(C55)-4)&amp;"_"&amp;D55&amp;"_llm.dfy",O:P,2,0)</f>
        <v>155</v>
      </c>
      <c r="M55" s="170">
        <f>VLOOKUP(C55,Locs!A:C,3,0)</f>
        <v>42</v>
      </c>
      <c r="N55" s="170">
        <f>VLOOKUP(C55,Locs!A:F,6,0)</f>
        <v>6</v>
      </c>
      <c r="O55" s="170" t="s">
        <v>899</v>
      </c>
      <c r="P55" s="170">
        <v>83</v>
      </c>
      <c r="S55" t="s">
        <v>899</v>
      </c>
      <c r="T55">
        <v>83</v>
      </c>
    </row>
    <row r="56" spans="1:20" x14ac:dyDescent="0.45">
      <c r="A56">
        <v>61</v>
      </c>
      <c r="B56" t="str">
        <f t="shared" si="0"/>
        <v>Merge.dfy-7</v>
      </c>
      <c r="C56" t="s">
        <v>200</v>
      </c>
      <c r="D56">
        <v>7</v>
      </c>
      <c r="E56" s="170">
        <v>0</v>
      </c>
      <c r="F56" s="170">
        <v>60.830199999999998</v>
      </c>
      <c r="G56" s="170">
        <v>63.366799999999998</v>
      </c>
      <c r="H56" s="170">
        <v>60.828299999999999</v>
      </c>
      <c r="I56" s="170">
        <v>-1</v>
      </c>
      <c r="J56" s="170">
        <v>0</v>
      </c>
      <c r="K56" s="170">
        <v>0</v>
      </c>
      <c r="L56" s="170">
        <f t="shared" si="2"/>
        <v>183</v>
      </c>
      <c r="M56" s="170">
        <f>VLOOKUP(C56,Locs!A:C,3,0)</f>
        <v>42</v>
      </c>
      <c r="N56" s="170">
        <f>VLOOKUP(C56,Locs!A:F,6,0)</f>
        <v>6</v>
      </c>
      <c r="O56" s="170" t="s">
        <v>900</v>
      </c>
      <c r="P56" s="170">
        <v>81</v>
      </c>
      <c r="S56" t="s">
        <v>900</v>
      </c>
      <c r="T56">
        <v>81</v>
      </c>
    </row>
    <row r="57" spans="1:20" x14ac:dyDescent="0.45">
      <c r="A57">
        <v>62</v>
      </c>
      <c r="B57" t="str">
        <f t="shared" si="0"/>
        <v>Merge.dfy-8</v>
      </c>
      <c r="C57" t="s">
        <v>200</v>
      </c>
      <c r="D57">
        <v>8</v>
      </c>
      <c r="E57" s="170">
        <v>0</v>
      </c>
      <c r="F57" s="170">
        <v>62.546100000000003</v>
      </c>
      <c r="G57" s="170">
        <v>0.29310000000000003</v>
      </c>
      <c r="H57" s="170">
        <v>62.544199999999996</v>
      </c>
      <c r="I57" s="170">
        <v>-1</v>
      </c>
      <c r="J57" s="170">
        <v>-1</v>
      </c>
      <c r="K57" s="170">
        <v>-1</v>
      </c>
      <c r="L57" s="170">
        <f t="shared" si="2"/>
        <v>101</v>
      </c>
      <c r="M57" s="170">
        <f>VLOOKUP(C57,Locs!A:C,3,0)</f>
        <v>42</v>
      </c>
      <c r="N57" s="170">
        <f>VLOOKUP(C57,Locs!A:F,6,0)</f>
        <v>6</v>
      </c>
      <c r="O57" s="170" t="s">
        <v>361</v>
      </c>
      <c r="P57" s="170">
        <v>87</v>
      </c>
      <c r="Q57" s="170" t="s">
        <v>1376</v>
      </c>
      <c r="S57" t="s">
        <v>361</v>
      </c>
      <c r="T57">
        <v>87</v>
      </c>
    </row>
    <row r="58" spans="1:20" x14ac:dyDescent="0.45">
      <c r="A58">
        <v>63</v>
      </c>
      <c r="B58" t="str">
        <f t="shared" si="0"/>
        <v>Merge.dfy-9</v>
      </c>
      <c r="C58" t="s">
        <v>200</v>
      </c>
      <c r="D58">
        <v>9</v>
      </c>
      <c r="E58" s="170">
        <v>0</v>
      </c>
      <c r="F58" s="170">
        <v>30.6312</v>
      </c>
      <c r="G58" s="170">
        <v>61.9041</v>
      </c>
      <c r="H58" s="170">
        <v>30.629799999999999</v>
      </c>
      <c r="I58" s="170">
        <v>-1</v>
      </c>
      <c r="J58" s="170">
        <v>0</v>
      </c>
      <c r="K58" s="170">
        <v>0</v>
      </c>
      <c r="L58" s="170">
        <f t="shared" si="2"/>
        <v>114</v>
      </c>
      <c r="M58" s="170">
        <f>VLOOKUP(C58,Locs!A:C,3,0)</f>
        <v>42</v>
      </c>
      <c r="N58" s="170">
        <f>VLOOKUP(C58,Locs!A:F,6,0)</f>
        <v>6</v>
      </c>
      <c r="O58" s="170" t="s">
        <v>362</v>
      </c>
      <c r="P58" s="170">
        <v>96</v>
      </c>
      <c r="S58" t="s">
        <v>362</v>
      </c>
      <c r="T58">
        <v>96</v>
      </c>
    </row>
    <row r="59" spans="1:20" x14ac:dyDescent="0.45">
      <c r="A59">
        <v>64</v>
      </c>
      <c r="B59" t="str">
        <f t="shared" si="0"/>
        <v>Merge.dfy-10</v>
      </c>
      <c r="C59" t="s">
        <v>200</v>
      </c>
      <c r="D59">
        <v>10</v>
      </c>
      <c r="E59" s="170">
        <v>1</v>
      </c>
      <c r="F59" s="170">
        <v>41.670299999999997</v>
      </c>
      <c r="G59" s="170">
        <v>32.020600000000002</v>
      </c>
      <c r="H59" s="170">
        <v>41.668700000000001</v>
      </c>
      <c r="I59" s="170">
        <v>1</v>
      </c>
      <c r="J59" s="170">
        <v>1</v>
      </c>
      <c r="K59" s="170">
        <v>1</v>
      </c>
      <c r="L59" s="170">
        <f t="shared" si="2"/>
        <v>167</v>
      </c>
      <c r="M59" s="170">
        <f>VLOOKUP(C59,Locs!A:C,3,0)</f>
        <v>42</v>
      </c>
      <c r="N59" s="170">
        <f>VLOOKUP(C59,Locs!A:F,6,0)</f>
        <v>6</v>
      </c>
      <c r="O59" s="170" t="s">
        <v>363</v>
      </c>
      <c r="P59" s="170">
        <v>100</v>
      </c>
      <c r="S59" t="s">
        <v>363</v>
      </c>
      <c r="T59">
        <v>100</v>
      </c>
    </row>
    <row r="60" spans="1:20" x14ac:dyDescent="0.45">
      <c r="A60">
        <v>65</v>
      </c>
      <c r="B60" t="str">
        <f t="shared" ref="B60:B112" si="3">C60&amp;"-"&amp;D60</f>
        <v>Mode.dfy-1</v>
      </c>
      <c r="C60" t="s">
        <v>305</v>
      </c>
      <c r="D60">
        <v>1</v>
      </c>
      <c r="E60" s="170">
        <v>0</v>
      </c>
      <c r="F60" s="170">
        <v>14.0076</v>
      </c>
      <c r="G60" s="170">
        <v>61.983199999999997</v>
      </c>
      <c r="H60" s="170">
        <v>13.9831</v>
      </c>
      <c r="I60" s="170">
        <v>-1</v>
      </c>
      <c r="J60" s="170">
        <v>0</v>
      </c>
      <c r="K60" s="170">
        <v>0</v>
      </c>
      <c r="L60" s="170">
        <f t="shared" si="2"/>
        <v>98</v>
      </c>
      <c r="M60" s="170">
        <f>VLOOKUP(C60,Locs!A:C,3,0)</f>
        <v>46</v>
      </c>
      <c r="N60" s="170">
        <f>VLOOKUP(C60,Locs!A:F,6,0)</f>
        <v>3</v>
      </c>
      <c r="O60" s="170" t="s">
        <v>771</v>
      </c>
      <c r="P60" s="170">
        <v>113</v>
      </c>
      <c r="S60" t="s">
        <v>771</v>
      </c>
      <c r="T60">
        <v>113</v>
      </c>
    </row>
    <row r="61" spans="1:20" x14ac:dyDescent="0.45">
      <c r="A61">
        <v>66</v>
      </c>
      <c r="B61" t="str">
        <f t="shared" si="3"/>
        <v>Mode.dfy-2</v>
      </c>
      <c r="C61" t="s">
        <v>305</v>
      </c>
      <c r="D61">
        <v>2</v>
      </c>
      <c r="E61" s="170">
        <v>0</v>
      </c>
      <c r="F61" s="170">
        <v>24.100999999999999</v>
      </c>
      <c r="G61" s="170">
        <v>61.986199999999997</v>
      </c>
      <c r="H61" s="170">
        <v>24.0992</v>
      </c>
      <c r="I61" s="170">
        <v>-1</v>
      </c>
      <c r="J61" s="170">
        <v>0</v>
      </c>
      <c r="K61" s="170">
        <v>0</v>
      </c>
      <c r="L61" s="170">
        <f t="shared" si="2"/>
        <v>119</v>
      </c>
      <c r="M61" s="170">
        <f>VLOOKUP(C61,Locs!A:C,3,0)</f>
        <v>46</v>
      </c>
      <c r="N61" s="170">
        <f>VLOOKUP(C61,Locs!A:F,6,0)</f>
        <v>3</v>
      </c>
      <c r="O61" s="170" t="s">
        <v>907</v>
      </c>
      <c r="P61" s="170">
        <v>167</v>
      </c>
      <c r="S61" t="s">
        <v>907</v>
      </c>
      <c r="T61">
        <v>167</v>
      </c>
    </row>
    <row r="62" spans="1:20" x14ac:dyDescent="0.45">
      <c r="A62">
        <v>67</v>
      </c>
      <c r="B62" t="str">
        <f t="shared" si="3"/>
        <v>Mode.dfy-3</v>
      </c>
      <c r="C62" t="s">
        <v>305</v>
      </c>
      <c r="D62">
        <v>3</v>
      </c>
      <c r="E62" s="170">
        <v>1</v>
      </c>
      <c r="F62" s="170">
        <v>19.7789</v>
      </c>
      <c r="G62" s="170">
        <v>1.6665000000000001</v>
      </c>
      <c r="H62" s="170">
        <v>19.776599999999998</v>
      </c>
      <c r="I62" s="170">
        <v>1</v>
      </c>
      <c r="J62" s="170">
        <v>1</v>
      </c>
      <c r="K62" s="170">
        <v>1</v>
      </c>
      <c r="L62" s="170">
        <f t="shared" si="2"/>
        <v>135</v>
      </c>
      <c r="M62" s="170">
        <f>VLOOKUP(C62,Locs!A:C,3,0)</f>
        <v>46</v>
      </c>
      <c r="N62" s="170">
        <f>VLOOKUP(C62,Locs!A:F,6,0)</f>
        <v>3</v>
      </c>
      <c r="O62" s="170" t="s">
        <v>364</v>
      </c>
      <c r="P62" s="170">
        <v>52</v>
      </c>
      <c r="S62" t="s">
        <v>364</v>
      </c>
      <c r="T62">
        <v>52</v>
      </c>
    </row>
    <row r="63" spans="1:20" x14ac:dyDescent="0.45">
      <c r="A63">
        <v>68</v>
      </c>
      <c r="B63" t="str">
        <f t="shared" si="3"/>
        <v>PartitionOddEven.dfy-1</v>
      </c>
      <c r="C63" t="s">
        <v>9</v>
      </c>
      <c r="D63">
        <v>1</v>
      </c>
      <c r="E63" s="170">
        <v>0</v>
      </c>
      <c r="F63" s="170">
        <v>6.8616999999999999</v>
      </c>
      <c r="G63" s="170">
        <v>1.7516</v>
      </c>
      <c r="H63" s="170">
        <v>6.8372000000000002</v>
      </c>
      <c r="I63" s="170">
        <v>0</v>
      </c>
      <c r="J63" s="170">
        <v>0</v>
      </c>
      <c r="K63" s="170">
        <v>0</v>
      </c>
      <c r="L63" s="170">
        <f t="shared" si="2"/>
        <v>33</v>
      </c>
      <c r="M63" s="170">
        <f>VLOOKUP(C63,Locs!A:C,3,0)</f>
        <v>30</v>
      </c>
      <c r="N63" s="170">
        <f>VLOOKUP(C63,Locs!A:F,6,0)</f>
        <v>1</v>
      </c>
      <c r="O63" s="170" t="s">
        <v>365</v>
      </c>
      <c r="P63" s="170">
        <v>58</v>
      </c>
      <c r="Q63" s="170" t="s">
        <v>1365</v>
      </c>
      <c r="S63" t="s">
        <v>365</v>
      </c>
      <c r="T63">
        <v>58</v>
      </c>
    </row>
    <row r="64" spans="1:20" x14ac:dyDescent="0.45">
      <c r="A64">
        <v>69</v>
      </c>
      <c r="B64" t="str">
        <f t="shared" si="3"/>
        <v>PartitionOddEven.dfy-2</v>
      </c>
      <c r="C64" t="s">
        <v>9</v>
      </c>
      <c r="D64">
        <v>2</v>
      </c>
      <c r="E64" s="170">
        <v>1</v>
      </c>
      <c r="F64" s="170">
        <v>17.777799999999999</v>
      </c>
      <c r="G64" s="170">
        <v>1.7766999999999999</v>
      </c>
      <c r="H64" s="170">
        <v>17.772200000000002</v>
      </c>
      <c r="I64" s="170">
        <v>1</v>
      </c>
      <c r="J64" s="170">
        <v>1</v>
      </c>
      <c r="K64" s="170">
        <v>1</v>
      </c>
      <c r="L64" s="170">
        <f t="shared" si="2"/>
        <v>40</v>
      </c>
      <c r="M64" s="170">
        <f>VLOOKUP(C64,Locs!A:C,3,0)</f>
        <v>30</v>
      </c>
      <c r="N64" s="170">
        <f>VLOOKUP(C64,Locs!A:F,6,0)</f>
        <v>1</v>
      </c>
      <c r="O64" s="170" t="s">
        <v>366</v>
      </c>
      <c r="P64" s="170">
        <v>77</v>
      </c>
      <c r="S64" t="s">
        <v>366</v>
      </c>
      <c r="T64">
        <v>77</v>
      </c>
    </row>
    <row r="65" spans="1:20" x14ac:dyDescent="0.45">
      <c r="A65">
        <v>70</v>
      </c>
      <c r="B65" t="str">
        <f t="shared" si="3"/>
        <v>PrimeFactors.dfy-1</v>
      </c>
      <c r="C65" t="s">
        <v>306</v>
      </c>
      <c r="D65">
        <v>1</v>
      </c>
      <c r="E65" s="170">
        <v>0</v>
      </c>
      <c r="F65" s="170">
        <v>15.1081</v>
      </c>
      <c r="G65" s="170">
        <v>61.741500000000002</v>
      </c>
      <c r="H65" s="170">
        <v>15.0886</v>
      </c>
      <c r="I65" s="170">
        <v>-1</v>
      </c>
      <c r="J65" s="170">
        <v>0</v>
      </c>
      <c r="K65" s="170">
        <v>0</v>
      </c>
      <c r="L65" s="170">
        <f t="shared" si="2"/>
        <v>61</v>
      </c>
      <c r="M65" s="170">
        <f>VLOOKUP(C65,Locs!A:C,3,0)</f>
        <v>227</v>
      </c>
      <c r="N65" s="170">
        <f>VLOOKUP(C65,Locs!A:F,6,0)</f>
        <v>17</v>
      </c>
      <c r="O65" s="170" t="s">
        <v>772</v>
      </c>
      <c r="P65" s="170">
        <v>122</v>
      </c>
      <c r="S65" t="s">
        <v>772</v>
      </c>
      <c r="T65">
        <v>122</v>
      </c>
    </row>
    <row r="66" spans="1:20" x14ac:dyDescent="0.45">
      <c r="A66">
        <v>71</v>
      </c>
      <c r="B66" t="str">
        <f t="shared" si="3"/>
        <v>PrimeFactors.dfy-2</v>
      </c>
      <c r="C66" t="s">
        <v>306</v>
      </c>
      <c r="D66">
        <v>2</v>
      </c>
      <c r="E66" s="170">
        <v>0</v>
      </c>
      <c r="F66" s="170">
        <v>14.420999999999999</v>
      </c>
      <c r="G66" s="170">
        <v>3.2370000000000001</v>
      </c>
      <c r="H66" s="170">
        <v>14.4194</v>
      </c>
      <c r="I66" s="170">
        <v>-1</v>
      </c>
      <c r="J66" s="170">
        <v>0</v>
      </c>
      <c r="K66" s="170">
        <v>0</v>
      </c>
      <c r="L66" s="170">
        <f t="shared" si="2"/>
        <v>99</v>
      </c>
      <c r="M66" s="170">
        <f>VLOOKUP(C66,Locs!A:C,3,0)</f>
        <v>227</v>
      </c>
      <c r="N66" s="170">
        <f>VLOOKUP(C66,Locs!A:F,6,0)</f>
        <v>17</v>
      </c>
      <c r="O66" s="170" t="s">
        <v>908</v>
      </c>
      <c r="P66" s="170">
        <v>202</v>
      </c>
      <c r="Q66" s="170" t="s">
        <v>1366</v>
      </c>
      <c r="S66" t="s">
        <v>908</v>
      </c>
      <c r="T66">
        <v>202</v>
      </c>
    </row>
    <row r="67" spans="1:20" x14ac:dyDescent="0.45">
      <c r="A67">
        <v>72</v>
      </c>
      <c r="B67" t="str">
        <f t="shared" si="3"/>
        <v>PrimeFactors.dfy-3</v>
      </c>
      <c r="C67" t="s">
        <v>306</v>
      </c>
      <c r="D67">
        <v>3</v>
      </c>
      <c r="E67" s="170">
        <v>0</v>
      </c>
      <c r="F67" s="170">
        <v>18.701000000000001</v>
      </c>
      <c r="G67" s="170">
        <v>61.7943</v>
      </c>
      <c r="H67" s="170">
        <v>18.699400000000001</v>
      </c>
      <c r="I67" s="170">
        <v>-1</v>
      </c>
      <c r="J67" s="170">
        <v>0</v>
      </c>
      <c r="K67" s="170">
        <v>0</v>
      </c>
      <c r="L67" s="170">
        <f t="shared" si="2"/>
        <v>129</v>
      </c>
      <c r="M67" s="170">
        <f>VLOOKUP(C67,Locs!A:C,3,0)</f>
        <v>227</v>
      </c>
      <c r="N67" s="170">
        <f>VLOOKUP(C67,Locs!A:F,6,0)</f>
        <v>17</v>
      </c>
      <c r="O67" s="170" t="s">
        <v>909</v>
      </c>
      <c r="P67" s="170">
        <v>155</v>
      </c>
      <c r="S67" t="s">
        <v>909</v>
      </c>
      <c r="T67">
        <v>155</v>
      </c>
    </row>
    <row r="68" spans="1:20" x14ac:dyDescent="0.45">
      <c r="A68">
        <v>73</v>
      </c>
      <c r="B68" t="str">
        <f t="shared" si="3"/>
        <v>PrimeFactors.dfy-4</v>
      </c>
      <c r="C68" t="s">
        <v>306</v>
      </c>
      <c r="D68">
        <v>4</v>
      </c>
      <c r="E68" s="170">
        <v>0</v>
      </c>
      <c r="F68" s="170">
        <v>62.2211</v>
      </c>
      <c r="G68" s="170">
        <v>0.26229999999999998</v>
      </c>
      <c r="H68" s="170">
        <v>62.2196</v>
      </c>
      <c r="I68" s="170">
        <v>-1</v>
      </c>
      <c r="J68" s="170">
        <v>-1</v>
      </c>
      <c r="K68" s="170">
        <v>-1</v>
      </c>
      <c r="L68" s="170">
        <f t="shared" si="2"/>
        <v>145</v>
      </c>
      <c r="M68" s="170">
        <f>VLOOKUP(C68,Locs!A:C,3,0)</f>
        <v>227</v>
      </c>
      <c r="N68" s="170">
        <f>VLOOKUP(C68,Locs!A:F,6,0)</f>
        <v>17</v>
      </c>
      <c r="O68" s="170" t="s">
        <v>910</v>
      </c>
      <c r="P68" s="170">
        <v>183</v>
      </c>
      <c r="Q68" s="170" t="s">
        <v>1376</v>
      </c>
      <c r="S68" t="s">
        <v>910</v>
      </c>
      <c r="T68">
        <v>183</v>
      </c>
    </row>
    <row r="69" spans="1:20" x14ac:dyDescent="0.45">
      <c r="A69">
        <v>74</v>
      </c>
      <c r="B69" t="str">
        <f t="shared" si="3"/>
        <v>PrimeFactors.dfy-5</v>
      </c>
      <c r="C69" t="s">
        <v>306</v>
      </c>
      <c r="D69">
        <v>5</v>
      </c>
      <c r="E69" s="170">
        <v>0</v>
      </c>
      <c r="F69" s="170">
        <v>23.813600000000001</v>
      </c>
      <c r="G69" s="170">
        <v>61.307099999999998</v>
      </c>
      <c r="H69" s="170">
        <v>23.812200000000001</v>
      </c>
      <c r="I69" s="170">
        <v>-1</v>
      </c>
      <c r="J69" s="170">
        <v>0</v>
      </c>
      <c r="K69" s="170">
        <v>0</v>
      </c>
      <c r="L69" s="170">
        <f t="shared" si="2"/>
        <v>142</v>
      </c>
      <c r="M69" s="170">
        <f>VLOOKUP(C69,Locs!A:C,3,0)</f>
        <v>227</v>
      </c>
      <c r="N69" s="170">
        <f>VLOOKUP(C69,Locs!A:F,6,0)</f>
        <v>17</v>
      </c>
      <c r="O69" s="170" t="s">
        <v>911</v>
      </c>
      <c r="P69" s="170">
        <v>101</v>
      </c>
      <c r="S69" t="s">
        <v>911</v>
      </c>
      <c r="T69">
        <v>101</v>
      </c>
    </row>
    <row r="70" spans="1:20" x14ac:dyDescent="0.45">
      <c r="A70">
        <v>75</v>
      </c>
      <c r="B70" t="str">
        <f t="shared" si="3"/>
        <v>PrimeFactors.dfy-6</v>
      </c>
      <c r="C70" t="s">
        <v>306</v>
      </c>
      <c r="D70">
        <v>6</v>
      </c>
      <c r="E70" s="170">
        <v>0</v>
      </c>
      <c r="F70" s="170">
        <v>26.499300000000002</v>
      </c>
      <c r="G70" s="170">
        <v>62.402700000000003</v>
      </c>
      <c r="H70" s="170">
        <v>26.497800000000002</v>
      </c>
      <c r="I70" s="170">
        <v>-1</v>
      </c>
      <c r="J70" s="170">
        <v>0</v>
      </c>
      <c r="K70" s="170">
        <v>0</v>
      </c>
      <c r="L70" s="170">
        <f t="shared" si="2"/>
        <v>137</v>
      </c>
      <c r="M70" s="170">
        <f>VLOOKUP(C70,Locs!A:C,3,0)</f>
        <v>227</v>
      </c>
      <c r="N70" s="170">
        <f>VLOOKUP(C70,Locs!A:F,6,0)</f>
        <v>17</v>
      </c>
      <c r="O70" s="170" t="s">
        <v>912</v>
      </c>
      <c r="P70" s="170">
        <v>114</v>
      </c>
      <c r="S70" t="s">
        <v>912</v>
      </c>
      <c r="T70">
        <v>114</v>
      </c>
    </row>
    <row r="71" spans="1:20" x14ac:dyDescent="0.45">
      <c r="A71">
        <v>76</v>
      </c>
      <c r="B71" t="str">
        <f t="shared" si="3"/>
        <v>PrimeFactors.dfy-7</v>
      </c>
      <c r="C71" t="s">
        <v>306</v>
      </c>
      <c r="D71">
        <v>7</v>
      </c>
      <c r="E71" s="170">
        <v>0</v>
      </c>
      <c r="F71" s="170">
        <v>25.7654</v>
      </c>
      <c r="G71" s="170">
        <v>62.582700000000003</v>
      </c>
      <c r="H71" s="170">
        <v>25.7638</v>
      </c>
      <c r="I71" s="170">
        <v>-1</v>
      </c>
      <c r="J71" s="170">
        <v>0</v>
      </c>
      <c r="K71" s="170">
        <v>0</v>
      </c>
      <c r="L71" s="170">
        <f t="shared" si="2"/>
        <v>139</v>
      </c>
      <c r="M71" s="170">
        <f>VLOOKUP(C71,Locs!A:C,3,0)</f>
        <v>227</v>
      </c>
      <c r="N71" s="170">
        <f>VLOOKUP(C71,Locs!A:F,6,0)</f>
        <v>17</v>
      </c>
      <c r="O71" s="170" t="s">
        <v>367</v>
      </c>
      <c r="P71" s="170">
        <v>98</v>
      </c>
      <c r="S71" t="s">
        <v>367</v>
      </c>
      <c r="T71">
        <v>98</v>
      </c>
    </row>
    <row r="72" spans="1:20" x14ac:dyDescent="0.45">
      <c r="A72">
        <v>77</v>
      </c>
      <c r="B72" t="str">
        <f t="shared" si="3"/>
        <v>PrimeFactors.dfy-8</v>
      </c>
      <c r="C72" t="s">
        <v>306</v>
      </c>
      <c r="D72">
        <v>8</v>
      </c>
      <c r="E72" s="170">
        <v>0</v>
      </c>
      <c r="F72" s="170">
        <v>17.628599999999999</v>
      </c>
      <c r="G72" s="170">
        <v>62.363399999999999</v>
      </c>
      <c r="H72" s="170">
        <v>17.6267</v>
      </c>
      <c r="I72" s="170">
        <v>-1</v>
      </c>
      <c r="J72" s="170">
        <v>0</v>
      </c>
      <c r="K72" s="170">
        <v>0</v>
      </c>
      <c r="L72" s="170">
        <f t="shared" si="2"/>
        <v>139</v>
      </c>
      <c r="M72" s="170">
        <f>VLOOKUP(C72,Locs!A:C,3,0)</f>
        <v>227</v>
      </c>
      <c r="N72" s="170">
        <f>VLOOKUP(C72,Locs!A:F,6,0)</f>
        <v>17</v>
      </c>
      <c r="O72" s="170" t="s">
        <v>368</v>
      </c>
      <c r="P72" s="170">
        <v>119</v>
      </c>
      <c r="S72" t="s">
        <v>368</v>
      </c>
      <c r="T72">
        <v>119</v>
      </c>
    </row>
    <row r="73" spans="1:20" x14ac:dyDescent="0.45">
      <c r="A73">
        <v>78</v>
      </c>
      <c r="B73" t="str">
        <f t="shared" si="3"/>
        <v>PrimeFactors.dfy-9</v>
      </c>
      <c r="C73" t="s">
        <v>306</v>
      </c>
      <c r="D73">
        <v>9</v>
      </c>
      <c r="E73" s="170">
        <v>0</v>
      </c>
      <c r="F73" s="170">
        <v>30.662400000000002</v>
      </c>
      <c r="G73" s="170">
        <v>61.7256</v>
      </c>
      <c r="H73" s="170">
        <v>30.660499999999999</v>
      </c>
      <c r="I73" s="170">
        <v>-1</v>
      </c>
      <c r="J73" s="170">
        <v>0</v>
      </c>
      <c r="K73" s="170">
        <v>0</v>
      </c>
      <c r="L73" s="170">
        <f t="shared" si="2"/>
        <v>131</v>
      </c>
      <c r="M73" s="170">
        <f>VLOOKUP(C73,Locs!A:C,3,0)</f>
        <v>227</v>
      </c>
      <c r="N73" s="170">
        <f>VLOOKUP(C73,Locs!A:F,6,0)</f>
        <v>17</v>
      </c>
      <c r="O73" s="170" t="s">
        <v>369</v>
      </c>
      <c r="P73" s="170">
        <v>135</v>
      </c>
      <c r="S73" t="s">
        <v>369</v>
      </c>
      <c r="T73">
        <v>135</v>
      </c>
    </row>
    <row r="74" spans="1:20" x14ac:dyDescent="0.45">
      <c r="A74">
        <v>79</v>
      </c>
      <c r="B74" t="str">
        <f t="shared" si="3"/>
        <v>PrimeFactors.dfy-10</v>
      </c>
      <c r="C74" t="s">
        <v>306</v>
      </c>
      <c r="D74">
        <v>10</v>
      </c>
      <c r="E74" s="170">
        <v>0</v>
      </c>
      <c r="F74" s="170">
        <v>33.7712</v>
      </c>
      <c r="G74" s="170">
        <v>62.316000000000003</v>
      </c>
      <c r="H74" s="170">
        <v>33.769100000000002</v>
      </c>
      <c r="I74" s="170">
        <v>-1</v>
      </c>
      <c r="J74" s="170">
        <v>0</v>
      </c>
      <c r="K74" s="170">
        <v>0</v>
      </c>
      <c r="L74" s="170">
        <f t="shared" si="2"/>
        <v>140</v>
      </c>
      <c r="M74" s="170">
        <f>VLOOKUP(C74,Locs!A:C,3,0)</f>
        <v>227</v>
      </c>
      <c r="N74" s="170">
        <f>VLOOKUP(C74,Locs!A:F,6,0)</f>
        <v>17</v>
      </c>
      <c r="O74" s="170" t="s">
        <v>370</v>
      </c>
      <c r="P74" s="170">
        <v>33</v>
      </c>
      <c r="S74" t="s">
        <v>370</v>
      </c>
      <c r="T74">
        <v>33</v>
      </c>
    </row>
    <row r="75" spans="1:20" x14ac:dyDescent="0.45">
      <c r="A75">
        <v>90</v>
      </c>
      <c r="B75" t="str">
        <f t="shared" si="3"/>
        <v>RawSort.dfy-1</v>
      </c>
      <c r="C75" t="s">
        <v>307</v>
      </c>
      <c r="D75">
        <v>1</v>
      </c>
      <c r="E75" s="170">
        <v>0</v>
      </c>
      <c r="F75" s="170">
        <v>7.0609000000000002</v>
      </c>
      <c r="G75" s="170">
        <v>1.6752</v>
      </c>
      <c r="H75" s="170">
        <v>7.0536000000000003</v>
      </c>
      <c r="I75" s="170">
        <v>-1</v>
      </c>
      <c r="J75" s="170">
        <v>0</v>
      </c>
      <c r="K75" s="170">
        <v>0</v>
      </c>
      <c r="L75" s="170">
        <f t="shared" si="2"/>
        <v>37</v>
      </c>
      <c r="M75" s="170">
        <f>VLOOKUP(C75,Locs!A:C,3,0)</f>
        <v>48</v>
      </c>
      <c r="N75" s="170">
        <f>VLOOKUP(C75,Locs!A:F,6,0)</f>
        <v>9</v>
      </c>
      <c r="O75" s="170" t="s">
        <v>371</v>
      </c>
      <c r="P75" s="170">
        <v>40</v>
      </c>
      <c r="Q75" s="170" t="s">
        <v>1368</v>
      </c>
      <c r="S75" t="s">
        <v>371</v>
      </c>
      <c r="T75">
        <v>40</v>
      </c>
    </row>
    <row r="76" spans="1:20" x14ac:dyDescent="0.45">
      <c r="A76">
        <v>91</v>
      </c>
      <c r="B76" t="str">
        <f t="shared" si="3"/>
        <v>RawSort.dfy-2</v>
      </c>
      <c r="C76" t="s">
        <v>307</v>
      </c>
      <c r="D76">
        <v>2</v>
      </c>
      <c r="E76" s="170">
        <v>0</v>
      </c>
      <c r="F76" s="170">
        <v>19.8444</v>
      </c>
      <c r="G76" s="170">
        <v>0.92169999999999996</v>
      </c>
      <c r="H76" s="170">
        <v>19.842600000000001</v>
      </c>
      <c r="I76" s="170">
        <v>-1</v>
      </c>
      <c r="J76" s="170">
        <v>-1</v>
      </c>
      <c r="K76" s="170">
        <v>-1</v>
      </c>
      <c r="L76" s="170">
        <f t="shared" si="2"/>
        <v>88</v>
      </c>
      <c r="M76" s="170">
        <f>VLOOKUP(C76,Locs!A:C,3,0)</f>
        <v>48</v>
      </c>
      <c r="N76" s="170">
        <f>VLOOKUP(C76,Locs!A:F,6,0)</f>
        <v>9</v>
      </c>
      <c r="O76" s="170" t="s">
        <v>696</v>
      </c>
      <c r="P76" s="170">
        <v>140</v>
      </c>
      <c r="S76" t="s">
        <v>696</v>
      </c>
      <c r="T76">
        <v>140</v>
      </c>
    </row>
    <row r="77" spans="1:20" x14ac:dyDescent="0.45">
      <c r="A77">
        <v>92</v>
      </c>
      <c r="B77" t="str">
        <f t="shared" si="3"/>
        <v>RawSort.dfy-3</v>
      </c>
      <c r="C77" t="s">
        <v>307</v>
      </c>
      <c r="D77">
        <v>3</v>
      </c>
      <c r="E77" s="170">
        <v>0</v>
      </c>
      <c r="F77" s="170">
        <v>27.932200000000002</v>
      </c>
      <c r="G77" s="170">
        <v>1.1601999999999999</v>
      </c>
      <c r="H77" s="170">
        <v>27.930800000000001</v>
      </c>
      <c r="I77" s="170">
        <v>-1</v>
      </c>
      <c r="J77" s="170">
        <v>-1</v>
      </c>
      <c r="K77" s="170">
        <v>-1</v>
      </c>
      <c r="L77" s="170">
        <f t="shared" si="2"/>
        <v>139</v>
      </c>
      <c r="M77" s="170">
        <f>VLOOKUP(C77,Locs!A:C,3,0)</f>
        <v>48</v>
      </c>
      <c r="N77" s="170">
        <f>VLOOKUP(C77,Locs!A:F,6,0)</f>
        <v>9</v>
      </c>
      <c r="O77" s="170" t="s">
        <v>697</v>
      </c>
      <c r="P77" s="170">
        <v>158</v>
      </c>
      <c r="S77" t="s">
        <v>697</v>
      </c>
      <c r="T77">
        <v>158</v>
      </c>
    </row>
    <row r="78" spans="1:20" x14ac:dyDescent="0.45">
      <c r="A78">
        <v>93</v>
      </c>
      <c r="B78" t="str">
        <f t="shared" si="3"/>
        <v>RawSort.dfy-4</v>
      </c>
      <c r="C78" t="s">
        <v>307</v>
      </c>
      <c r="D78">
        <v>4</v>
      </c>
      <c r="E78" s="170">
        <v>0</v>
      </c>
      <c r="F78" s="170">
        <v>31.347200000000001</v>
      </c>
      <c r="G78" s="170">
        <v>2.4283999999999999</v>
      </c>
      <c r="H78" s="170">
        <v>31.339099999999998</v>
      </c>
      <c r="I78" s="170">
        <v>-1</v>
      </c>
      <c r="J78" s="170">
        <v>0</v>
      </c>
      <c r="K78" s="170">
        <v>0</v>
      </c>
      <c r="L78" s="170">
        <f t="shared" si="2"/>
        <v>159</v>
      </c>
      <c r="M78" s="170">
        <f>VLOOKUP(C78,Locs!A:C,3,0)</f>
        <v>48</v>
      </c>
      <c r="N78" s="170">
        <f>VLOOKUP(C78,Locs!A:F,6,0)</f>
        <v>9</v>
      </c>
      <c r="O78" s="170" t="s">
        <v>698</v>
      </c>
      <c r="P78" s="170">
        <v>147</v>
      </c>
      <c r="Q78" s="170" t="s">
        <v>1366</v>
      </c>
      <c r="S78" t="s">
        <v>698</v>
      </c>
      <c r="T78">
        <v>147</v>
      </c>
    </row>
    <row r="79" spans="1:20" x14ac:dyDescent="0.45">
      <c r="A79">
        <v>94</v>
      </c>
      <c r="B79" t="str">
        <f t="shared" si="3"/>
        <v>RawSort.dfy-5</v>
      </c>
      <c r="C79" t="s">
        <v>307</v>
      </c>
      <c r="D79">
        <v>5</v>
      </c>
      <c r="E79" s="170">
        <v>0</v>
      </c>
      <c r="F79" s="170">
        <v>52.872999999999998</v>
      </c>
      <c r="G79" s="170">
        <v>5.0156999999999998</v>
      </c>
      <c r="H79" s="170">
        <v>52.870800000000003</v>
      </c>
      <c r="I79" s="170">
        <v>-1</v>
      </c>
      <c r="J79" s="170">
        <v>-1</v>
      </c>
      <c r="K79" s="170">
        <v>-1</v>
      </c>
      <c r="L79" s="170">
        <f t="shared" si="2"/>
        <v>194</v>
      </c>
      <c r="M79" s="170">
        <f>VLOOKUP(C79,Locs!A:C,3,0)</f>
        <v>48</v>
      </c>
      <c r="N79" s="170">
        <f>VLOOKUP(C79,Locs!A:F,6,0)</f>
        <v>9</v>
      </c>
      <c r="O79" s="170" t="s">
        <v>699</v>
      </c>
      <c r="P79" s="170">
        <v>154</v>
      </c>
      <c r="S79" t="s">
        <v>699</v>
      </c>
      <c r="T79">
        <v>154</v>
      </c>
    </row>
    <row r="80" spans="1:20" x14ac:dyDescent="0.45">
      <c r="A80">
        <v>95</v>
      </c>
      <c r="B80" t="str">
        <f t="shared" si="3"/>
        <v>RawSort.dfy-6</v>
      </c>
      <c r="C80" t="s">
        <v>307</v>
      </c>
      <c r="D80">
        <v>6</v>
      </c>
      <c r="E80" s="170">
        <v>0</v>
      </c>
      <c r="F80" s="170">
        <v>52.686300000000003</v>
      </c>
      <c r="G80" s="170">
        <v>2.7521</v>
      </c>
      <c r="H80" s="170">
        <v>52.683900000000001</v>
      </c>
      <c r="I80" s="170">
        <v>-1</v>
      </c>
      <c r="J80" s="170">
        <v>0</v>
      </c>
      <c r="K80" s="170">
        <v>0</v>
      </c>
      <c r="L80" s="170">
        <f t="shared" si="2"/>
        <v>221</v>
      </c>
      <c r="M80" s="170">
        <f>VLOOKUP(C80,Locs!A:C,3,0)</f>
        <v>48</v>
      </c>
      <c r="N80" s="170">
        <f>VLOOKUP(C80,Locs!A:F,6,0)</f>
        <v>9</v>
      </c>
      <c r="O80" s="170" t="s">
        <v>700</v>
      </c>
      <c r="P80" s="170">
        <v>171</v>
      </c>
      <c r="Q80" s="170" t="s">
        <v>1365</v>
      </c>
      <c r="S80" t="s">
        <v>700</v>
      </c>
      <c r="T80">
        <v>171</v>
      </c>
    </row>
    <row r="81" spans="1:20" x14ac:dyDescent="0.45">
      <c r="A81">
        <v>96</v>
      </c>
      <c r="B81" t="str">
        <f t="shared" si="3"/>
        <v>RawSort.dfy-7</v>
      </c>
      <c r="C81" t="s">
        <v>307</v>
      </c>
      <c r="D81">
        <v>7</v>
      </c>
      <c r="E81" s="170">
        <v>0</v>
      </c>
      <c r="F81" s="170">
        <v>28.7867</v>
      </c>
      <c r="G81" s="170">
        <v>2.4815999999999998</v>
      </c>
      <c r="H81" s="170">
        <v>28.784600000000001</v>
      </c>
      <c r="I81" s="170">
        <v>-1</v>
      </c>
      <c r="J81" s="170">
        <v>-1</v>
      </c>
      <c r="K81" s="170">
        <v>-1</v>
      </c>
      <c r="L81" s="170">
        <f t="shared" si="2"/>
        <v>199</v>
      </c>
      <c r="M81" s="170">
        <f>VLOOKUP(C81,Locs!A:C,3,0)</f>
        <v>48</v>
      </c>
      <c r="N81" s="170">
        <f>VLOOKUP(C81,Locs!A:F,6,0)</f>
        <v>9</v>
      </c>
      <c r="O81" s="170" t="s">
        <v>701</v>
      </c>
      <c r="P81" s="170">
        <v>151</v>
      </c>
      <c r="S81" t="s">
        <v>701</v>
      </c>
      <c r="T81">
        <v>151</v>
      </c>
    </row>
    <row r="82" spans="1:20" x14ac:dyDescent="0.45">
      <c r="A82">
        <v>97</v>
      </c>
      <c r="B82" t="str">
        <f t="shared" si="3"/>
        <v>RawSort.dfy-8</v>
      </c>
      <c r="C82" t="s">
        <v>307</v>
      </c>
      <c r="D82">
        <v>8</v>
      </c>
      <c r="E82" s="170">
        <v>1</v>
      </c>
      <c r="F82" s="170">
        <v>30.141200000000001</v>
      </c>
      <c r="G82" s="170">
        <v>2.7745000000000002</v>
      </c>
      <c r="H82" s="170">
        <v>30.138100000000001</v>
      </c>
      <c r="I82" s="170">
        <v>-1</v>
      </c>
      <c r="J82" s="170">
        <v>0</v>
      </c>
      <c r="K82" s="170">
        <v>0</v>
      </c>
      <c r="L82" s="170">
        <f t="shared" si="2"/>
        <v>232</v>
      </c>
      <c r="M82" s="170">
        <f>VLOOKUP(C82,Locs!A:C,3,0)</f>
        <v>48</v>
      </c>
      <c r="N82" s="170">
        <f>VLOOKUP(C82,Locs!A:F,6,0)</f>
        <v>9</v>
      </c>
      <c r="O82" s="170" t="s">
        <v>702</v>
      </c>
      <c r="P82" s="170">
        <v>167</v>
      </c>
      <c r="Q82" s="170" t="s">
        <v>1366</v>
      </c>
      <c r="S82" t="s">
        <v>702</v>
      </c>
      <c r="T82">
        <v>167</v>
      </c>
    </row>
    <row r="83" spans="1:20" x14ac:dyDescent="0.45">
      <c r="O83" s="170" t="s">
        <v>703</v>
      </c>
      <c r="P83" s="170">
        <v>159</v>
      </c>
      <c r="S83" t="s">
        <v>703</v>
      </c>
      <c r="T83">
        <v>159</v>
      </c>
    </row>
    <row r="84" spans="1:20" x14ac:dyDescent="0.45">
      <c r="O84" s="170" t="s">
        <v>704</v>
      </c>
      <c r="P84" s="170">
        <v>173</v>
      </c>
      <c r="S84" t="s">
        <v>704</v>
      </c>
      <c r="T84">
        <v>173</v>
      </c>
    </row>
    <row r="85" spans="1:20" x14ac:dyDescent="0.45">
      <c r="A85">
        <v>102</v>
      </c>
      <c r="B85" t="str">
        <f t="shared" si="3"/>
        <v>Recaman.dfy-1</v>
      </c>
      <c r="C85" t="s">
        <v>308</v>
      </c>
      <c r="D85">
        <v>1</v>
      </c>
      <c r="E85" s="170">
        <v>0</v>
      </c>
      <c r="F85" s="170">
        <v>16.9115</v>
      </c>
      <c r="G85" s="170">
        <v>1.0884</v>
      </c>
      <c r="H85" s="170">
        <v>16.889299999999999</v>
      </c>
      <c r="I85" s="170">
        <v>-1</v>
      </c>
      <c r="J85" s="170">
        <v>0</v>
      </c>
      <c r="K85" s="170">
        <v>0</v>
      </c>
      <c r="L85" s="170">
        <f t="shared" si="2"/>
        <v>98</v>
      </c>
      <c r="M85" s="170">
        <f>VLOOKUP(C85,Locs!A:C,3,0)</f>
        <v>57</v>
      </c>
      <c r="N85" s="170">
        <f>VLOOKUP(C85,Locs!A:F,6,0)</f>
        <v>0</v>
      </c>
      <c r="O85" s="170" t="s">
        <v>705</v>
      </c>
      <c r="P85" s="170">
        <v>156</v>
      </c>
      <c r="Q85" s="170" t="s">
        <v>1369</v>
      </c>
      <c r="S85" t="s">
        <v>705</v>
      </c>
      <c r="T85">
        <v>156</v>
      </c>
    </row>
    <row r="86" spans="1:20" x14ac:dyDescent="0.45">
      <c r="A86">
        <v>102</v>
      </c>
      <c r="B86" t="str">
        <f t="shared" ref="B86" si="4">C86&amp;"-"&amp;D86</f>
        <v>Recaman.dfy-2</v>
      </c>
      <c r="C86" t="s">
        <v>308</v>
      </c>
      <c r="D86">
        <v>2</v>
      </c>
      <c r="E86" s="170">
        <v>0</v>
      </c>
      <c r="F86" s="170">
        <v>16.825299999999999</v>
      </c>
      <c r="G86" s="170">
        <v>1.7909999999999999</v>
      </c>
      <c r="H86" s="170">
        <v>16.823899999999998</v>
      </c>
      <c r="I86" s="170">
        <v>-1</v>
      </c>
      <c r="J86" s="170">
        <v>0</v>
      </c>
      <c r="K86" s="170">
        <v>0</v>
      </c>
      <c r="L86" s="170">
        <f t="shared" si="2"/>
        <v>96</v>
      </c>
      <c r="M86" s="170">
        <f>VLOOKUP(C86,Locs!A:C,3,0)</f>
        <v>57</v>
      </c>
      <c r="N86" s="170">
        <f>VLOOKUP(C86,Locs!A:F,6,0)</f>
        <v>0</v>
      </c>
      <c r="O86" s="170" t="s">
        <v>373</v>
      </c>
      <c r="P86" s="170">
        <v>61</v>
      </c>
      <c r="Q86" s="170" t="s">
        <v>1363</v>
      </c>
      <c r="S86" t="s">
        <v>373</v>
      </c>
      <c r="T86">
        <v>61</v>
      </c>
    </row>
    <row r="87" spans="1:20" x14ac:dyDescent="0.45">
      <c r="A87">
        <v>103</v>
      </c>
      <c r="B87" t="str">
        <f t="shared" si="3"/>
        <v>Recaman.dfy-3</v>
      </c>
      <c r="C87" t="s">
        <v>308</v>
      </c>
      <c r="D87">
        <v>3</v>
      </c>
      <c r="E87" s="170">
        <v>1</v>
      </c>
      <c r="F87" s="170">
        <v>17.547999999999998</v>
      </c>
      <c r="G87" s="170">
        <v>13.9575</v>
      </c>
      <c r="H87" s="170">
        <v>17.546500000000002</v>
      </c>
      <c r="I87" s="170">
        <v>1</v>
      </c>
      <c r="J87" s="170">
        <v>1</v>
      </c>
      <c r="K87" s="170">
        <v>1</v>
      </c>
      <c r="L87" s="170">
        <f t="shared" si="2"/>
        <v>110</v>
      </c>
      <c r="M87" s="170">
        <f>VLOOKUP(C87,Locs!A:C,3,0)</f>
        <v>57</v>
      </c>
      <c r="N87" s="170">
        <f>VLOOKUP(C87,Locs!A:F,6,0)</f>
        <v>0</v>
      </c>
      <c r="O87" s="170" t="s">
        <v>706</v>
      </c>
      <c r="P87" s="170">
        <v>174</v>
      </c>
      <c r="S87" t="s">
        <v>706</v>
      </c>
      <c r="T87">
        <v>174</v>
      </c>
    </row>
    <row r="88" spans="1:20" x14ac:dyDescent="0.45">
      <c r="A88">
        <v>104</v>
      </c>
      <c r="B88" t="str">
        <f t="shared" si="3"/>
        <v>RotateLeft.dfy-1</v>
      </c>
      <c r="C88" t="s">
        <v>309</v>
      </c>
      <c r="D88">
        <v>1</v>
      </c>
      <c r="E88" s="170">
        <v>1</v>
      </c>
      <c r="F88" s="170">
        <v>7.6048999999999998</v>
      </c>
      <c r="G88" s="170">
        <v>0.78600000000000003</v>
      </c>
      <c r="H88" s="170">
        <v>7.5838999999999999</v>
      </c>
      <c r="I88" s="170">
        <v>1</v>
      </c>
      <c r="J88" s="170">
        <v>1</v>
      </c>
      <c r="K88" s="170">
        <v>1</v>
      </c>
      <c r="L88" s="170">
        <f t="shared" si="2"/>
        <v>25</v>
      </c>
      <c r="M88" s="170">
        <f>VLOOKUP(C88,Locs!A:C,3,0)</f>
        <v>24</v>
      </c>
      <c r="N88" s="170">
        <f>VLOOKUP(C88,Locs!A:F,6,0)</f>
        <v>0</v>
      </c>
      <c r="O88" s="170" t="s">
        <v>374</v>
      </c>
      <c r="P88" s="170">
        <v>99</v>
      </c>
      <c r="S88" t="s">
        <v>374</v>
      </c>
      <c r="T88">
        <v>99</v>
      </c>
    </row>
    <row r="89" spans="1:20" x14ac:dyDescent="0.45">
      <c r="A89">
        <v>105</v>
      </c>
      <c r="B89" t="str">
        <f t="shared" si="3"/>
        <v>SelectionSort.dfy-1</v>
      </c>
      <c r="C89" t="s">
        <v>10</v>
      </c>
      <c r="D89">
        <v>1</v>
      </c>
      <c r="E89" s="170">
        <v>0</v>
      </c>
      <c r="F89" s="170">
        <v>11.0846</v>
      </c>
      <c r="G89" s="170">
        <v>1.7588999999999999</v>
      </c>
      <c r="H89" s="170">
        <v>11.0627</v>
      </c>
      <c r="I89" s="170">
        <v>1</v>
      </c>
      <c r="J89" s="170">
        <v>0</v>
      </c>
      <c r="K89" s="170">
        <v>0</v>
      </c>
      <c r="L89" s="170">
        <f t="shared" si="2"/>
        <v>51</v>
      </c>
      <c r="M89" s="170">
        <f>VLOOKUP(C89,Locs!A:C,3,0)</f>
        <v>38</v>
      </c>
      <c r="N89" s="170">
        <f>VLOOKUP(C89,Locs!A:F,6,0)</f>
        <v>1</v>
      </c>
      <c r="O89" s="170" t="s">
        <v>375</v>
      </c>
      <c r="P89" s="170">
        <v>129</v>
      </c>
      <c r="Q89" s="170" t="s">
        <v>1363</v>
      </c>
      <c r="S89" t="s">
        <v>375</v>
      </c>
      <c r="T89">
        <v>129</v>
      </c>
    </row>
    <row r="90" spans="1:20" x14ac:dyDescent="0.45">
      <c r="A90">
        <v>106</v>
      </c>
      <c r="B90" t="str">
        <f t="shared" si="3"/>
        <v>SelectionSort.dfy-2</v>
      </c>
      <c r="C90" t="s">
        <v>10</v>
      </c>
      <c r="D90">
        <v>2</v>
      </c>
      <c r="E90" s="170">
        <v>0</v>
      </c>
      <c r="F90" s="170">
        <v>19.516100000000002</v>
      </c>
      <c r="G90" s="170">
        <v>2.1352000000000002</v>
      </c>
      <c r="H90" s="170">
        <v>19.514399999999998</v>
      </c>
      <c r="I90" s="170">
        <v>0</v>
      </c>
      <c r="J90" s="170">
        <v>0</v>
      </c>
      <c r="K90" s="170">
        <v>0</v>
      </c>
      <c r="L90" s="170">
        <f t="shared" si="2"/>
        <v>84</v>
      </c>
      <c r="M90" s="170">
        <f>VLOOKUP(C90,Locs!A:C,3,0)</f>
        <v>38</v>
      </c>
      <c r="N90" s="170">
        <f>VLOOKUP(C90,Locs!A:F,6,0)</f>
        <v>1</v>
      </c>
      <c r="O90" s="170" t="s">
        <v>707</v>
      </c>
      <c r="P90" s="170">
        <v>145</v>
      </c>
      <c r="Q90" s="170" t="s">
        <v>1363</v>
      </c>
      <c r="S90" t="s">
        <v>707</v>
      </c>
      <c r="T90">
        <v>145</v>
      </c>
    </row>
    <row r="91" spans="1:20" x14ac:dyDescent="0.45">
      <c r="A91">
        <v>107</v>
      </c>
      <c r="B91" t="str">
        <f t="shared" si="3"/>
        <v>SelectionSort.dfy-3</v>
      </c>
      <c r="C91" t="s">
        <v>10</v>
      </c>
      <c r="D91">
        <v>3</v>
      </c>
      <c r="E91" s="170">
        <v>1</v>
      </c>
      <c r="F91" s="170">
        <v>16.0609</v>
      </c>
      <c r="G91" s="170">
        <v>1.3623000000000001</v>
      </c>
      <c r="H91" s="170">
        <v>16.058700000000002</v>
      </c>
      <c r="I91" s="170">
        <v>1</v>
      </c>
      <c r="J91" s="170">
        <v>1</v>
      </c>
      <c r="K91" s="170">
        <v>1</v>
      </c>
      <c r="L91" s="170">
        <f t="shared" si="2"/>
        <v>93</v>
      </c>
      <c r="M91" s="170">
        <f>VLOOKUP(C91,Locs!A:C,3,0)</f>
        <v>38</v>
      </c>
      <c r="N91" s="170">
        <f>VLOOKUP(C91,Locs!A:F,6,0)</f>
        <v>1</v>
      </c>
      <c r="O91" s="170" t="s">
        <v>708</v>
      </c>
      <c r="P91" s="170">
        <v>142</v>
      </c>
      <c r="S91" t="s">
        <v>708</v>
      </c>
      <c r="T91">
        <v>142</v>
      </c>
    </row>
    <row r="92" spans="1:20" x14ac:dyDescent="0.45">
      <c r="A92">
        <v>108</v>
      </c>
      <c r="B92" t="str">
        <f t="shared" si="3"/>
        <v>task_id_105.dfy-1</v>
      </c>
      <c r="C92" t="s">
        <v>11</v>
      </c>
      <c r="D92">
        <v>1</v>
      </c>
      <c r="E92" s="170">
        <v>0</v>
      </c>
      <c r="F92" s="170">
        <v>6.3513999999999999</v>
      </c>
      <c r="G92" s="170">
        <v>1.698</v>
      </c>
      <c r="H92" s="170">
        <v>6.3327999999999998</v>
      </c>
      <c r="I92" s="170">
        <v>-1</v>
      </c>
      <c r="J92" s="170">
        <v>0</v>
      </c>
      <c r="K92" s="170">
        <v>0</v>
      </c>
      <c r="L92" s="170">
        <f t="shared" si="2"/>
        <v>31</v>
      </c>
      <c r="M92" s="170">
        <f>VLOOKUP(C92,Locs!A:C,3,0)</f>
        <v>26</v>
      </c>
      <c r="N92" s="170">
        <f>VLOOKUP(C92,Locs!A:F,6,0)</f>
        <v>3</v>
      </c>
      <c r="O92" s="170" t="s">
        <v>709</v>
      </c>
      <c r="P92" s="170">
        <v>137</v>
      </c>
      <c r="Q92" s="170" t="s">
        <v>1365</v>
      </c>
      <c r="S92" t="s">
        <v>709</v>
      </c>
      <c r="T92">
        <v>137</v>
      </c>
    </row>
    <row r="93" spans="1:20" x14ac:dyDescent="0.45">
      <c r="A93">
        <v>109</v>
      </c>
      <c r="B93" t="str">
        <f t="shared" si="3"/>
        <v>task_id_105.dfy-2</v>
      </c>
      <c r="C93" t="s">
        <v>11</v>
      </c>
      <c r="D93">
        <v>2</v>
      </c>
      <c r="E93" s="170">
        <v>1</v>
      </c>
      <c r="F93" s="170">
        <v>11.1754</v>
      </c>
      <c r="G93" s="170">
        <v>1.6842999999999999</v>
      </c>
      <c r="H93" s="170">
        <v>11.1737</v>
      </c>
      <c r="I93" s="170">
        <v>1</v>
      </c>
      <c r="J93" s="170">
        <v>1</v>
      </c>
      <c r="K93" s="170">
        <v>1</v>
      </c>
      <c r="L93" s="170">
        <f t="shared" si="2"/>
        <v>33</v>
      </c>
      <c r="M93" s="170">
        <f>VLOOKUP(C93,Locs!A:C,3,0)</f>
        <v>26</v>
      </c>
      <c r="N93" s="170">
        <f>VLOOKUP(C93,Locs!A:F,6,0)</f>
        <v>3</v>
      </c>
      <c r="O93" s="170" t="s">
        <v>710</v>
      </c>
      <c r="P93" s="170">
        <v>139</v>
      </c>
      <c r="S93" t="s">
        <v>710</v>
      </c>
      <c r="T93">
        <v>139</v>
      </c>
    </row>
    <row r="94" spans="1:20" x14ac:dyDescent="0.45">
      <c r="A94">
        <v>110</v>
      </c>
      <c r="B94" t="str">
        <f t="shared" si="3"/>
        <v>task_id_106.dfy-1</v>
      </c>
      <c r="C94" t="s">
        <v>12</v>
      </c>
      <c r="D94">
        <v>1</v>
      </c>
      <c r="E94" s="170">
        <v>1</v>
      </c>
      <c r="F94" s="170">
        <v>5.3438999999999997</v>
      </c>
      <c r="G94" s="170">
        <v>0.83609999999999995</v>
      </c>
      <c r="H94" s="170">
        <v>5.3251999999999997</v>
      </c>
      <c r="I94" s="170">
        <v>1</v>
      </c>
      <c r="J94" s="170">
        <v>1</v>
      </c>
      <c r="K94" s="170">
        <v>1</v>
      </c>
      <c r="L94" s="170">
        <f t="shared" si="2"/>
        <v>24</v>
      </c>
      <c r="M94" s="170">
        <f>VLOOKUP(C94,Locs!A:C,3,0)</f>
        <v>24</v>
      </c>
      <c r="N94" s="170">
        <f>VLOOKUP(C94,Locs!A:F,6,0)</f>
        <v>0</v>
      </c>
      <c r="O94" s="170" t="s">
        <v>711</v>
      </c>
      <c r="P94" s="170">
        <v>139</v>
      </c>
      <c r="S94" t="s">
        <v>711</v>
      </c>
      <c r="T94">
        <v>139</v>
      </c>
    </row>
    <row r="95" spans="1:20" x14ac:dyDescent="0.45">
      <c r="A95">
        <v>111</v>
      </c>
      <c r="B95" t="str">
        <f t="shared" si="3"/>
        <v>task_id_113.dfy-1</v>
      </c>
      <c r="C95" t="s">
        <v>13</v>
      </c>
      <c r="D95">
        <v>1</v>
      </c>
      <c r="E95" s="170">
        <v>0</v>
      </c>
      <c r="F95" s="170">
        <v>7.7340999999999998</v>
      </c>
      <c r="G95" s="170">
        <v>0.87080000000000002</v>
      </c>
      <c r="H95" s="170">
        <v>7.7055999999999996</v>
      </c>
      <c r="I95" s="170">
        <v>1</v>
      </c>
      <c r="J95" s="170">
        <v>0</v>
      </c>
      <c r="K95" s="170">
        <v>0</v>
      </c>
      <c r="L95" s="170">
        <f t="shared" si="2"/>
        <v>32</v>
      </c>
      <c r="M95" s="170">
        <f>VLOOKUP(C95,Locs!A:C,3,0)</f>
        <v>30</v>
      </c>
      <c r="N95" s="170">
        <f>VLOOKUP(C95,Locs!A:F,6,0)</f>
        <v>1</v>
      </c>
      <c r="O95" s="170" t="s">
        <v>712</v>
      </c>
      <c r="P95" s="170">
        <v>131</v>
      </c>
      <c r="Q95" s="170" t="s">
        <v>1363</v>
      </c>
      <c r="S95" t="s">
        <v>712</v>
      </c>
      <c r="T95">
        <v>131</v>
      </c>
    </row>
    <row r="96" spans="1:20" x14ac:dyDescent="0.45">
      <c r="A96">
        <v>112</v>
      </c>
      <c r="B96" t="str">
        <f t="shared" si="3"/>
        <v>task_id_113.dfy-2</v>
      </c>
      <c r="C96" t="s">
        <v>13</v>
      </c>
      <c r="D96">
        <v>2</v>
      </c>
      <c r="E96" s="170">
        <v>1</v>
      </c>
      <c r="F96" s="170">
        <v>15.639699999999999</v>
      </c>
      <c r="G96" s="170">
        <v>0.86170000000000002</v>
      </c>
      <c r="H96" s="170">
        <v>15.6373</v>
      </c>
      <c r="I96" s="170">
        <v>1</v>
      </c>
      <c r="J96" s="170">
        <v>1</v>
      </c>
      <c r="K96" s="170">
        <v>1</v>
      </c>
      <c r="L96" s="170">
        <f t="shared" si="2"/>
        <v>36</v>
      </c>
      <c r="M96" s="170">
        <f>VLOOKUP(C96,Locs!A:C,3,0)</f>
        <v>30</v>
      </c>
      <c r="N96" s="170">
        <f>VLOOKUP(C96,Locs!A:F,6,0)</f>
        <v>1</v>
      </c>
      <c r="O96" s="170" t="s">
        <v>376</v>
      </c>
      <c r="P96" s="170">
        <v>37</v>
      </c>
      <c r="S96" t="s">
        <v>376</v>
      </c>
      <c r="T96">
        <v>37</v>
      </c>
    </row>
    <row r="97" spans="1:20" x14ac:dyDescent="0.45">
      <c r="A97">
        <v>113</v>
      </c>
      <c r="B97" t="str">
        <f t="shared" si="3"/>
        <v>task_id_126.dfy-1</v>
      </c>
      <c r="C97" t="s">
        <v>14</v>
      </c>
      <c r="D97">
        <v>1</v>
      </c>
      <c r="E97" s="170">
        <v>0</v>
      </c>
      <c r="F97" s="170">
        <v>15.298299999999999</v>
      </c>
      <c r="G97" s="170">
        <v>1.7744</v>
      </c>
      <c r="H97" s="170">
        <v>15.2753</v>
      </c>
      <c r="I97" s="170">
        <v>-1</v>
      </c>
      <c r="J97" s="170">
        <v>0</v>
      </c>
      <c r="K97" s="170">
        <v>0</v>
      </c>
      <c r="L97" s="170">
        <f t="shared" si="2"/>
        <v>68</v>
      </c>
      <c r="M97" s="170">
        <f>VLOOKUP(C97,Locs!A:C,3,0)</f>
        <v>46</v>
      </c>
      <c r="N97" s="170">
        <f>VLOOKUP(C97,Locs!A:F,6,0)</f>
        <v>2</v>
      </c>
      <c r="O97" s="170" t="s">
        <v>377</v>
      </c>
      <c r="P97" s="170">
        <v>88</v>
      </c>
      <c r="Q97" s="170" t="s">
        <v>1363</v>
      </c>
      <c r="S97" t="s">
        <v>377</v>
      </c>
      <c r="T97">
        <v>88</v>
      </c>
    </row>
    <row r="98" spans="1:20" x14ac:dyDescent="0.45">
      <c r="A98">
        <v>114</v>
      </c>
      <c r="B98" t="str">
        <f t="shared" si="3"/>
        <v>task_id_126.dfy-2</v>
      </c>
      <c r="C98" t="s">
        <v>14</v>
      </c>
      <c r="D98">
        <v>2</v>
      </c>
      <c r="E98" s="170">
        <v>0</v>
      </c>
      <c r="F98" s="170">
        <v>22.640999999999998</v>
      </c>
      <c r="G98" s="170">
        <v>1.6820999999999999</v>
      </c>
      <c r="H98" s="170">
        <v>22.639399999999998</v>
      </c>
      <c r="I98" s="170">
        <v>-1</v>
      </c>
      <c r="J98" s="170">
        <v>0</v>
      </c>
      <c r="K98" s="170">
        <v>0</v>
      </c>
      <c r="L98" s="170">
        <f t="shared" si="2"/>
        <v>94</v>
      </c>
      <c r="M98" s="170">
        <f>VLOOKUP(C98,Locs!A:C,3,0)</f>
        <v>46</v>
      </c>
      <c r="N98" s="170">
        <f>VLOOKUP(C98,Locs!A:F,6,0)</f>
        <v>2</v>
      </c>
      <c r="O98" s="170" t="s">
        <v>378</v>
      </c>
      <c r="P98" s="170">
        <v>139</v>
      </c>
      <c r="Q98" s="170" t="s">
        <v>1363</v>
      </c>
      <c r="S98" t="s">
        <v>378</v>
      </c>
      <c r="T98">
        <v>139</v>
      </c>
    </row>
    <row r="99" spans="1:20" x14ac:dyDescent="0.45">
      <c r="A99">
        <v>115</v>
      </c>
      <c r="B99" t="str">
        <f t="shared" si="3"/>
        <v>task_id_126.dfy-3</v>
      </c>
      <c r="C99" t="s">
        <v>14</v>
      </c>
      <c r="D99">
        <v>3</v>
      </c>
      <c r="E99" s="170">
        <v>1</v>
      </c>
      <c r="F99" s="170">
        <v>27.258299999999998</v>
      </c>
      <c r="G99" s="170">
        <v>0.98180000000000001</v>
      </c>
      <c r="H99" s="170">
        <v>27.256900000000002</v>
      </c>
      <c r="I99" s="170">
        <v>1</v>
      </c>
      <c r="J99" s="170">
        <v>1</v>
      </c>
      <c r="K99" s="170">
        <v>1</v>
      </c>
      <c r="L99" s="170">
        <f t="shared" si="2"/>
        <v>100</v>
      </c>
      <c r="M99" s="170">
        <f>VLOOKUP(C99,Locs!A:C,3,0)</f>
        <v>46</v>
      </c>
      <c r="N99" s="170">
        <f>VLOOKUP(C99,Locs!A:F,6,0)</f>
        <v>2</v>
      </c>
      <c r="O99" s="170" t="s">
        <v>714</v>
      </c>
      <c r="P99" s="170">
        <v>159</v>
      </c>
      <c r="S99" t="s">
        <v>714</v>
      </c>
      <c r="T99">
        <v>159</v>
      </c>
    </row>
    <row r="100" spans="1:20" x14ac:dyDescent="0.45">
      <c r="A100">
        <v>116</v>
      </c>
      <c r="B100" t="str">
        <f t="shared" si="3"/>
        <v>task_id_133.dfy-1</v>
      </c>
      <c r="C100" t="s">
        <v>15</v>
      </c>
      <c r="D100">
        <v>1</v>
      </c>
      <c r="E100" s="170">
        <v>1</v>
      </c>
      <c r="F100" s="170">
        <v>6.4867999999999997</v>
      </c>
      <c r="G100" s="170">
        <v>1.663</v>
      </c>
      <c r="H100" s="170">
        <v>6.4633000000000003</v>
      </c>
      <c r="I100" s="170">
        <v>1</v>
      </c>
      <c r="J100" s="170">
        <v>1</v>
      </c>
      <c r="K100" s="170">
        <v>1</v>
      </c>
      <c r="L100" s="170">
        <f t="shared" si="2"/>
        <v>29</v>
      </c>
      <c r="M100" s="170">
        <f>VLOOKUP(C100,Locs!A:C,3,0)</f>
        <v>28</v>
      </c>
      <c r="N100" s="170">
        <f>VLOOKUP(C100,Locs!A:F,6,0)</f>
        <v>0</v>
      </c>
      <c r="O100" s="170" t="s">
        <v>715</v>
      </c>
      <c r="P100" s="170">
        <v>194</v>
      </c>
      <c r="S100" t="s">
        <v>715</v>
      </c>
      <c r="T100">
        <v>194</v>
      </c>
    </row>
    <row r="101" spans="1:20" x14ac:dyDescent="0.45">
      <c r="A101">
        <v>117</v>
      </c>
      <c r="B101" t="str">
        <f t="shared" si="3"/>
        <v>task_id_145.dfy-1</v>
      </c>
      <c r="C101" t="s">
        <v>16</v>
      </c>
      <c r="D101">
        <v>1</v>
      </c>
      <c r="E101" s="170">
        <v>0</v>
      </c>
      <c r="F101" s="170">
        <v>7.6580000000000004</v>
      </c>
      <c r="G101" s="170">
        <v>0.90100000000000002</v>
      </c>
      <c r="H101" s="170">
        <v>7.6360000000000001</v>
      </c>
      <c r="I101" s="170">
        <v>1</v>
      </c>
      <c r="J101" s="170">
        <v>0</v>
      </c>
      <c r="K101" s="170">
        <v>0</v>
      </c>
      <c r="L101" s="170">
        <f t="shared" si="2"/>
        <v>32</v>
      </c>
      <c r="M101" s="170">
        <f>VLOOKUP(C101,Locs!A:C,3,0)</f>
        <v>37</v>
      </c>
      <c r="N101" s="170">
        <f>VLOOKUP(C101,Locs!A:F,6,0)</f>
        <v>6</v>
      </c>
      <c r="O101" s="170" t="s">
        <v>716</v>
      </c>
      <c r="P101" s="170">
        <v>221</v>
      </c>
      <c r="Q101" s="170" t="s">
        <v>1363</v>
      </c>
      <c r="S101" t="s">
        <v>716</v>
      </c>
      <c r="T101">
        <v>221</v>
      </c>
    </row>
    <row r="102" spans="1:20" x14ac:dyDescent="0.45">
      <c r="A102">
        <v>118</v>
      </c>
      <c r="B102" t="str">
        <f t="shared" si="3"/>
        <v>task_id_145.dfy-2</v>
      </c>
      <c r="C102" t="s">
        <v>16</v>
      </c>
      <c r="D102">
        <v>2</v>
      </c>
      <c r="E102" s="170">
        <v>0</v>
      </c>
      <c r="F102" s="170">
        <v>17.495899999999999</v>
      </c>
      <c r="G102" s="170">
        <v>1.7553000000000001</v>
      </c>
      <c r="H102" s="170">
        <v>17.4937</v>
      </c>
      <c r="I102" s="170">
        <v>0</v>
      </c>
      <c r="J102" s="170">
        <v>0</v>
      </c>
      <c r="K102" s="170">
        <v>0</v>
      </c>
      <c r="L102" s="170">
        <f t="shared" si="2"/>
        <v>52</v>
      </c>
      <c r="M102" s="170">
        <f>VLOOKUP(C102,Locs!A:C,3,0)</f>
        <v>37</v>
      </c>
      <c r="N102" s="170">
        <f>VLOOKUP(C102,Locs!A:F,6,0)</f>
        <v>6</v>
      </c>
      <c r="O102" s="170" t="s">
        <v>717</v>
      </c>
      <c r="P102" s="170">
        <v>199</v>
      </c>
      <c r="Q102" s="170" t="s">
        <v>1363</v>
      </c>
      <c r="S102" t="s">
        <v>717</v>
      </c>
      <c r="T102">
        <v>199</v>
      </c>
    </row>
    <row r="103" spans="1:20" x14ac:dyDescent="0.45">
      <c r="A103">
        <v>119</v>
      </c>
      <c r="B103" t="str">
        <f t="shared" si="3"/>
        <v>task_id_145.dfy-3</v>
      </c>
      <c r="C103" t="s">
        <v>16</v>
      </c>
      <c r="D103">
        <v>3</v>
      </c>
      <c r="E103" s="170">
        <v>1</v>
      </c>
      <c r="F103" s="170">
        <v>22.7316</v>
      </c>
      <c r="G103" s="170">
        <v>1.7314000000000001</v>
      </c>
      <c r="H103" s="170">
        <v>22.729500000000002</v>
      </c>
      <c r="I103" s="170">
        <v>1</v>
      </c>
      <c r="J103" s="170">
        <v>1</v>
      </c>
      <c r="K103" s="170">
        <v>1</v>
      </c>
      <c r="L103" s="170">
        <f t="shared" si="2"/>
        <v>50</v>
      </c>
      <c r="M103" s="170">
        <f>VLOOKUP(C103,Locs!A:C,3,0)</f>
        <v>37</v>
      </c>
      <c r="N103" s="170">
        <f>VLOOKUP(C103,Locs!A:F,6,0)</f>
        <v>6</v>
      </c>
      <c r="O103" s="170" t="s">
        <v>718</v>
      </c>
      <c r="P103" s="170">
        <v>232</v>
      </c>
      <c r="S103" t="s">
        <v>718</v>
      </c>
      <c r="T103">
        <v>232</v>
      </c>
    </row>
    <row r="104" spans="1:20" x14ac:dyDescent="0.45">
      <c r="A104">
        <v>120</v>
      </c>
      <c r="B104" t="str">
        <f t="shared" si="3"/>
        <v>task_id_161.dfy-1</v>
      </c>
      <c r="C104" t="s">
        <v>17</v>
      </c>
      <c r="D104">
        <v>1</v>
      </c>
      <c r="E104" s="170">
        <v>0</v>
      </c>
      <c r="F104" s="170">
        <v>11.239800000000001</v>
      </c>
      <c r="G104" s="170">
        <v>1.8270999999999999</v>
      </c>
      <c r="H104" s="170">
        <v>11.2196</v>
      </c>
      <c r="I104" s="170">
        <v>0</v>
      </c>
      <c r="J104" s="170">
        <v>0</v>
      </c>
      <c r="K104" s="170">
        <v>0</v>
      </c>
      <c r="L104" s="170">
        <f t="shared" si="2"/>
        <v>59</v>
      </c>
      <c r="M104" s="170">
        <f>VLOOKUP(C104,Locs!A:C,3,0)</f>
        <v>59</v>
      </c>
      <c r="N104" s="170">
        <f>VLOOKUP(C104,Locs!A:F,6,0)</f>
        <v>9</v>
      </c>
      <c r="O104" s="170" t="s">
        <v>379</v>
      </c>
      <c r="P104" s="170">
        <v>98</v>
      </c>
      <c r="Q104" s="170" t="s">
        <v>1365</v>
      </c>
      <c r="S104" t="s">
        <v>379</v>
      </c>
      <c r="T104">
        <v>98</v>
      </c>
    </row>
    <row r="105" spans="1:20" x14ac:dyDescent="0.45">
      <c r="A105">
        <v>121</v>
      </c>
      <c r="B105" t="str">
        <f t="shared" si="3"/>
        <v>task_id_161.dfy-2</v>
      </c>
      <c r="C105" t="s">
        <v>17</v>
      </c>
      <c r="D105">
        <v>2</v>
      </c>
      <c r="E105" s="170">
        <v>0</v>
      </c>
      <c r="F105" s="170">
        <v>17.5823</v>
      </c>
      <c r="G105" s="170">
        <v>2.3041</v>
      </c>
      <c r="H105" s="170">
        <v>17.580400000000001</v>
      </c>
      <c r="I105" s="170">
        <v>-1</v>
      </c>
      <c r="J105" s="170">
        <v>0</v>
      </c>
      <c r="K105" s="170">
        <v>0</v>
      </c>
      <c r="L105" s="170">
        <f t="shared" si="2"/>
        <v>78</v>
      </c>
      <c r="M105" s="170">
        <f>VLOOKUP(C105,Locs!A:C,3,0)</f>
        <v>59</v>
      </c>
      <c r="N105" s="170">
        <f>VLOOKUP(C105,Locs!A:F,6,0)</f>
        <v>9</v>
      </c>
      <c r="O105" s="170" t="s">
        <v>380</v>
      </c>
      <c r="P105" s="170">
        <v>96</v>
      </c>
      <c r="Q105" s="170" t="s">
        <v>1364</v>
      </c>
      <c r="S105" t="s">
        <v>380</v>
      </c>
      <c r="T105">
        <v>96</v>
      </c>
    </row>
    <row r="106" spans="1:20" x14ac:dyDescent="0.45">
      <c r="A106">
        <v>122</v>
      </c>
      <c r="B106" t="str">
        <f t="shared" si="3"/>
        <v>task_id_161.dfy-3</v>
      </c>
      <c r="C106" t="s">
        <v>17</v>
      </c>
      <c r="D106">
        <v>3</v>
      </c>
      <c r="E106" s="170">
        <v>0</v>
      </c>
      <c r="F106" s="170">
        <v>31.341000000000001</v>
      </c>
      <c r="G106" s="170">
        <v>2.9094000000000002</v>
      </c>
      <c r="H106" s="170">
        <v>31.338699999999999</v>
      </c>
      <c r="I106" s="170">
        <v>-1</v>
      </c>
      <c r="J106" s="170">
        <v>0</v>
      </c>
      <c r="K106" s="170">
        <v>0</v>
      </c>
      <c r="L106" s="170">
        <f t="shared" si="2"/>
        <v>97</v>
      </c>
      <c r="M106" s="170">
        <f>VLOOKUP(C106,Locs!A:C,3,0)</f>
        <v>59</v>
      </c>
      <c r="N106" s="170">
        <f>VLOOKUP(C106,Locs!A:F,6,0)</f>
        <v>9</v>
      </c>
      <c r="O106" s="170" t="s">
        <v>381</v>
      </c>
      <c r="P106" s="170">
        <v>110</v>
      </c>
      <c r="Q106" s="170" t="s">
        <v>1369</v>
      </c>
      <c r="S106" t="s">
        <v>381</v>
      </c>
      <c r="T106">
        <v>110</v>
      </c>
    </row>
    <row r="107" spans="1:20" x14ac:dyDescent="0.45">
      <c r="A107">
        <v>123</v>
      </c>
      <c r="B107" t="str">
        <f t="shared" si="3"/>
        <v>task_id_161.dfy-4</v>
      </c>
      <c r="C107" t="s">
        <v>17</v>
      </c>
      <c r="D107">
        <v>4</v>
      </c>
      <c r="E107" s="170">
        <v>0</v>
      </c>
      <c r="F107" s="170">
        <v>19.585899999999999</v>
      </c>
      <c r="G107" s="170">
        <v>61.868400000000001</v>
      </c>
      <c r="H107" s="170">
        <v>19.584</v>
      </c>
      <c r="I107" s="170">
        <v>-1</v>
      </c>
      <c r="J107" s="170">
        <v>0</v>
      </c>
      <c r="K107" s="170">
        <v>0</v>
      </c>
      <c r="L107" s="170">
        <f t="shared" ref="L107:L170" si="5">VLOOKUP(LEFT(C107,LEN(C107)-4)&amp;"_"&amp;D107&amp;"_llm.dfy",O:P,2,0)</f>
        <v>106</v>
      </c>
      <c r="M107" s="170">
        <f>VLOOKUP(C107,Locs!A:C,3,0)</f>
        <v>59</v>
      </c>
      <c r="N107" s="170">
        <f>VLOOKUP(C107,Locs!A:F,6,0)</f>
        <v>9</v>
      </c>
      <c r="O107" s="170" t="s">
        <v>382</v>
      </c>
      <c r="P107" s="170">
        <v>25</v>
      </c>
      <c r="S107" t="s">
        <v>382</v>
      </c>
      <c r="T107">
        <v>25</v>
      </c>
    </row>
    <row r="108" spans="1:20" x14ac:dyDescent="0.45">
      <c r="A108">
        <v>124</v>
      </c>
      <c r="B108" t="str">
        <f t="shared" si="3"/>
        <v>task_id_161.dfy-5</v>
      </c>
      <c r="C108" t="s">
        <v>17</v>
      </c>
      <c r="D108">
        <v>5</v>
      </c>
      <c r="E108" s="170">
        <v>1</v>
      </c>
      <c r="F108" s="170">
        <v>19.629200000000001</v>
      </c>
      <c r="G108" s="170">
        <v>14.4404</v>
      </c>
      <c r="H108" s="170">
        <v>19.627300000000002</v>
      </c>
      <c r="I108" s="170">
        <v>1</v>
      </c>
      <c r="J108" s="170">
        <v>1</v>
      </c>
      <c r="K108" s="170">
        <v>1</v>
      </c>
      <c r="L108" s="170">
        <f t="shared" si="5"/>
        <v>90</v>
      </c>
      <c r="M108" s="170">
        <f>VLOOKUP(C108,Locs!A:C,3,0)</f>
        <v>59</v>
      </c>
      <c r="N108" s="170">
        <f>VLOOKUP(C108,Locs!A:F,6,0)</f>
        <v>9</v>
      </c>
      <c r="O108" s="170" t="s">
        <v>385</v>
      </c>
      <c r="P108" s="170">
        <v>51</v>
      </c>
      <c r="S108" t="s">
        <v>385</v>
      </c>
      <c r="T108">
        <v>51</v>
      </c>
    </row>
    <row r="109" spans="1:20" x14ac:dyDescent="0.45">
      <c r="A109">
        <v>125</v>
      </c>
      <c r="B109" t="str">
        <f t="shared" si="3"/>
        <v>task_id_170.dfy-1</v>
      </c>
      <c r="C109" t="s">
        <v>18</v>
      </c>
      <c r="D109">
        <v>1</v>
      </c>
      <c r="E109" s="170">
        <v>1</v>
      </c>
      <c r="F109" s="170">
        <v>7.2678000000000003</v>
      </c>
      <c r="G109" s="170">
        <v>2.2538</v>
      </c>
      <c r="H109" s="170">
        <v>7.2492000000000001</v>
      </c>
      <c r="I109" s="170">
        <v>1</v>
      </c>
      <c r="J109" s="170">
        <v>1</v>
      </c>
      <c r="K109" s="170">
        <v>1</v>
      </c>
      <c r="L109" s="170">
        <f t="shared" si="5"/>
        <v>29</v>
      </c>
      <c r="M109" s="170">
        <f>VLOOKUP(C109,Locs!A:C,3,0)</f>
        <v>28</v>
      </c>
      <c r="N109" s="170">
        <f>VLOOKUP(C109,Locs!A:F,6,0)</f>
        <v>1</v>
      </c>
      <c r="O109" s="170" t="s">
        <v>386</v>
      </c>
      <c r="P109" s="170">
        <v>84</v>
      </c>
      <c r="S109" t="s">
        <v>386</v>
      </c>
      <c r="T109">
        <v>84</v>
      </c>
    </row>
    <row r="110" spans="1:20" x14ac:dyDescent="0.45">
      <c r="A110">
        <v>126</v>
      </c>
      <c r="B110" t="str">
        <f t="shared" si="3"/>
        <v>task_id_18.dfy-1</v>
      </c>
      <c r="C110" t="s">
        <v>19</v>
      </c>
      <c r="D110">
        <v>1</v>
      </c>
      <c r="E110" s="170">
        <v>0</v>
      </c>
      <c r="F110" s="170">
        <v>12.866899999999999</v>
      </c>
      <c r="G110" s="170">
        <v>2.3159999999999998</v>
      </c>
      <c r="H110" s="170">
        <v>12.8461</v>
      </c>
      <c r="I110" s="170">
        <v>-1</v>
      </c>
      <c r="J110" s="170">
        <v>0</v>
      </c>
      <c r="K110" s="170">
        <v>0</v>
      </c>
      <c r="L110" s="170">
        <f t="shared" si="5"/>
        <v>56</v>
      </c>
      <c r="M110" s="170">
        <f>VLOOKUP(C110,Locs!A:C,3,0)</f>
        <v>30</v>
      </c>
      <c r="N110" s="170">
        <f>VLOOKUP(C110,Locs!A:F,6,0)</f>
        <v>4</v>
      </c>
      <c r="O110" s="170" t="s">
        <v>387</v>
      </c>
      <c r="P110" s="170">
        <v>93</v>
      </c>
      <c r="Q110" s="170" t="s">
        <v>1365</v>
      </c>
      <c r="S110" t="s">
        <v>387</v>
      </c>
      <c r="T110">
        <v>93</v>
      </c>
    </row>
    <row r="111" spans="1:20" x14ac:dyDescent="0.45">
      <c r="A111">
        <v>127</v>
      </c>
      <c r="B111" t="str">
        <f t="shared" si="3"/>
        <v>task_id_18.dfy-2</v>
      </c>
      <c r="C111" t="s">
        <v>19</v>
      </c>
      <c r="D111">
        <v>2</v>
      </c>
      <c r="E111" s="170">
        <v>0</v>
      </c>
      <c r="F111" s="170">
        <v>16.587700000000002</v>
      </c>
      <c r="G111" s="170">
        <v>3.3494000000000002</v>
      </c>
      <c r="H111" s="170">
        <v>16.585799999999999</v>
      </c>
      <c r="I111" s="170">
        <v>-1</v>
      </c>
      <c r="J111" s="170">
        <v>0</v>
      </c>
      <c r="K111" s="170">
        <v>0</v>
      </c>
      <c r="L111" s="170">
        <f t="shared" si="5"/>
        <v>83</v>
      </c>
      <c r="M111" s="170">
        <f>VLOOKUP(C111,Locs!A:C,3,0)</f>
        <v>30</v>
      </c>
      <c r="N111" s="170">
        <f>VLOOKUP(C111,Locs!A:F,6,0)</f>
        <v>4</v>
      </c>
      <c r="O111" s="170" t="s">
        <v>388</v>
      </c>
      <c r="P111" s="170">
        <v>31</v>
      </c>
      <c r="Q111" s="170" t="s">
        <v>1365</v>
      </c>
      <c r="S111" t="s">
        <v>388</v>
      </c>
      <c r="T111">
        <v>31</v>
      </c>
    </row>
    <row r="112" spans="1:20" x14ac:dyDescent="0.45">
      <c r="A112">
        <v>128</v>
      </c>
      <c r="B112" t="str">
        <f t="shared" si="3"/>
        <v>task_id_18.dfy-3</v>
      </c>
      <c r="C112" t="s">
        <v>19</v>
      </c>
      <c r="D112">
        <v>3</v>
      </c>
      <c r="E112" s="170">
        <v>0</v>
      </c>
      <c r="F112" s="170">
        <v>22.253599999999999</v>
      </c>
      <c r="G112" s="170">
        <v>3.5160999999999998</v>
      </c>
      <c r="H112" s="170">
        <v>22.252400000000002</v>
      </c>
      <c r="I112" s="170">
        <v>-1</v>
      </c>
      <c r="J112" s="170">
        <v>0</v>
      </c>
      <c r="K112" s="170">
        <v>0</v>
      </c>
      <c r="L112" s="170">
        <f t="shared" si="5"/>
        <v>84</v>
      </c>
      <c r="M112" s="170">
        <f>VLOOKUP(C112,Locs!A:C,3,0)</f>
        <v>30</v>
      </c>
      <c r="N112" s="170">
        <f>VLOOKUP(C112,Locs!A:F,6,0)</f>
        <v>4</v>
      </c>
      <c r="O112" s="170" t="s">
        <v>389</v>
      </c>
      <c r="P112" s="170">
        <v>33</v>
      </c>
      <c r="Q112" s="170" t="s">
        <v>1363</v>
      </c>
      <c r="S112" t="s">
        <v>389</v>
      </c>
      <c r="T112">
        <v>33</v>
      </c>
    </row>
    <row r="113" spans="1:20" x14ac:dyDescent="0.45">
      <c r="A113">
        <v>129</v>
      </c>
      <c r="B113" t="str">
        <f t="shared" ref="B113:B176" si="6">C113&amp;"-"&amp;D113</f>
        <v>task_id_18.dfy-4</v>
      </c>
      <c r="C113" t="s">
        <v>19</v>
      </c>
      <c r="D113">
        <v>4</v>
      </c>
      <c r="E113" s="170">
        <v>-1</v>
      </c>
      <c r="F113" s="170">
        <v>26.3582</v>
      </c>
      <c r="G113" s="170">
        <v>0.24990000000000001</v>
      </c>
      <c r="H113" s="170">
        <v>26.356999999999999</v>
      </c>
      <c r="I113" s="170">
        <v>-1</v>
      </c>
      <c r="J113" s="170">
        <v>-1</v>
      </c>
      <c r="K113" s="170">
        <v>-1</v>
      </c>
      <c r="L113" s="170">
        <f t="shared" si="5"/>
        <v>94</v>
      </c>
      <c r="M113" s="170">
        <f>VLOOKUP(C113,Locs!A:C,3,0)</f>
        <v>30</v>
      </c>
      <c r="N113" s="170">
        <f>VLOOKUP(C113,Locs!A:F,6,0)</f>
        <v>4</v>
      </c>
      <c r="O113" s="170" t="s">
        <v>391</v>
      </c>
      <c r="P113" s="170">
        <v>24</v>
      </c>
      <c r="S113" t="s">
        <v>391</v>
      </c>
      <c r="T113">
        <v>24</v>
      </c>
    </row>
    <row r="114" spans="1:20" x14ac:dyDescent="0.45">
      <c r="A114">
        <v>130</v>
      </c>
      <c r="B114" t="str">
        <f t="shared" si="6"/>
        <v>task_id_18.dfy-5</v>
      </c>
      <c r="C114" t="s">
        <v>19</v>
      </c>
      <c r="D114">
        <v>5</v>
      </c>
      <c r="E114" s="170">
        <v>1</v>
      </c>
      <c r="F114" s="170">
        <v>13.836</v>
      </c>
      <c r="G114" s="170">
        <v>2.4119999999999999</v>
      </c>
      <c r="H114" s="170">
        <v>13.8346</v>
      </c>
      <c r="I114" s="170">
        <v>1</v>
      </c>
      <c r="J114" s="170">
        <v>1</v>
      </c>
      <c r="K114" s="170">
        <v>1</v>
      </c>
      <c r="L114" s="170">
        <f t="shared" si="5"/>
        <v>94</v>
      </c>
      <c r="M114" s="170">
        <f>VLOOKUP(C114,Locs!A:C,3,0)</f>
        <v>30</v>
      </c>
      <c r="N114" s="170">
        <f>VLOOKUP(C114,Locs!A:F,6,0)</f>
        <v>4</v>
      </c>
      <c r="O114" s="170" t="s">
        <v>394</v>
      </c>
      <c r="P114" s="170">
        <v>32</v>
      </c>
      <c r="S114" t="s">
        <v>394</v>
      </c>
      <c r="T114">
        <v>32</v>
      </c>
    </row>
    <row r="115" spans="1:20" x14ac:dyDescent="0.45">
      <c r="A115">
        <v>131</v>
      </c>
      <c r="B115" t="str">
        <f t="shared" si="6"/>
        <v>task_id_2.dfy-1</v>
      </c>
      <c r="C115" t="s">
        <v>20</v>
      </c>
      <c r="D115">
        <v>1</v>
      </c>
      <c r="E115" s="170">
        <v>1</v>
      </c>
      <c r="F115" s="170">
        <v>6.2911000000000001</v>
      </c>
      <c r="G115" s="170">
        <v>0.91239999999999999</v>
      </c>
      <c r="H115" s="170">
        <v>6.2705000000000002</v>
      </c>
      <c r="I115" s="170">
        <v>1</v>
      </c>
      <c r="J115" s="170">
        <v>1</v>
      </c>
      <c r="K115" s="170">
        <v>1</v>
      </c>
      <c r="L115" s="170">
        <f t="shared" si="5"/>
        <v>32</v>
      </c>
      <c r="M115" s="170">
        <f>VLOOKUP(C115,Locs!A:C,3,0)</f>
        <v>33</v>
      </c>
      <c r="N115" s="170">
        <f>VLOOKUP(C115,Locs!A:F,6,0)</f>
        <v>4</v>
      </c>
      <c r="O115" s="170" t="s">
        <v>395</v>
      </c>
      <c r="P115" s="170">
        <v>36</v>
      </c>
      <c r="S115" t="s">
        <v>395</v>
      </c>
      <c r="T115">
        <v>36</v>
      </c>
    </row>
    <row r="116" spans="1:20" x14ac:dyDescent="0.45">
      <c r="A116">
        <v>132</v>
      </c>
      <c r="B116" t="str">
        <f t="shared" si="6"/>
        <v>task_id_230.dfy-1</v>
      </c>
      <c r="C116" t="s">
        <v>21</v>
      </c>
      <c r="D116">
        <v>1</v>
      </c>
      <c r="E116" s="170">
        <v>1</v>
      </c>
      <c r="F116" s="170">
        <v>4.8941999999999997</v>
      </c>
      <c r="G116" s="170">
        <v>0.74509999999999998</v>
      </c>
      <c r="H116" s="170">
        <v>4.8705999999999996</v>
      </c>
      <c r="I116" s="170">
        <v>1</v>
      </c>
      <c r="J116" s="170">
        <v>1</v>
      </c>
      <c r="K116" s="170">
        <v>1</v>
      </c>
      <c r="L116" s="170">
        <f t="shared" si="5"/>
        <v>25</v>
      </c>
      <c r="M116" s="170">
        <f>VLOOKUP(C116,Locs!A:C,3,0)</f>
        <v>26</v>
      </c>
      <c r="N116" s="170">
        <f>VLOOKUP(C116,Locs!A:F,6,0)</f>
        <v>0</v>
      </c>
      <c r="O116" s="170" t="s">
        <v>397</v>
      </c>
      <c r="P116" s="170">
        <v>68</v>
      </c>
      <c r="S116" t="s">
        <v>397</v>
      </c>
      <c r="T116">
        <v>68</v>
      </c>
    </row>
    <row r="117" spans="1:20" x14ac:dyDescent="0.45">
      <c r="A117">
        <v>133</v>
      </c>
      <c r="B117" t="str">
        <f t="shared" si="6"/>
        <v>task_id_249.dfy-1</v>
      </c>
      <c r="C117" t="s">
        <v>22</v>
      </c>
      <c r="D117">
        <v>1</v>
      </c>
      <c r="E117" s="170">
        <v>0</v>
      </c>
      <c r="F117" s="170">
        <v>8.4413</v>
      </c>
      <c r="G117" s="170">
        <v>0.91059999999999997</v>
      </c>
      <c r="H117" s="170">
        <v>8.4187999999999992</v>
      </c>
      <c r="I117" s="170">
        <v>0</v>
      </c>
      <c r="J117" s="170">
        <v>0</v>
      </c>
      <c r="K117" s="170">
        <v>0</v>
      </c>
      <c r="L117" s="170">
        <f t="shared" si="5"/>
        <v>29</v>
      </c>
      <c r="M117" s="170">
        <f>VLOOKUP(C117,Locs!A:C,3,0)</f>
        <v>37</v>
      </c>
      <c r="N117" s="170">
        <f>VLOOKUP(C117,Locs!A:F,6,0)</f>
        <v>8</v>
      </c>
      <c r="O117" s="170" t="s">
        <v>398</v>
      </c>
      <c r="P117" s="170">
        <v>94</v>
      </c>
      <c r="Q117" s="170" t="s">
        <v>1365</v>
      </c>
      <c r="S117" t="s">
        <v>398</v>
      </c>
      <c r="T117">
        <v>94</v>
      </c>
    </row>
    <row r="118" spans="1:20" x14ac:dyDescent="0.45">
      <c r="A118">
        <v>134</v>
      </c>
      <c r="B118" t="str">
        <f t="shared" si="6"/>
        <v>task_id_249.dfy-2</v>
      </c>
      <c r="C118" t="s">
        <v>22</v>
      </c>
      <c r="D118">
        <v>2</v>
      </c>
      <c r="E118" s="170">
        <v>0</v>
      </c>
      <c r="F118" s="170">
        <v>13.709</v>
      </c>
      <c r="G118" s="170">
        <v>2.0293000000000001</v>
      </c>
      <c r="H118" s="170">
        <v>13.707700000000001</v>
      </c>
      <c r="I118" s="170">
        <v>0</v>
      </c>
      <c r="J118" s="170">
        <v>0</v>
      </c>
      <c r="K118" s="170">
        <v>0</v>
      </c>
      <c r="L118" s="170">
        <f t="shared" si="5"/>
        <v>47</v>
      </c>
      <c r="M118" s="170">
        <f>VLOOKUP(C118,Locs!A:C,3,0)</f>
        <v>37</v>
      </c>
      <c r="N118" s="170">
        <f>VLOOKUP(C118,Locs!A:F,6,0)</f>
        <v>8</v>
      </c>
      <c r="O118" s="170" t="s">
        <v>399</v>
      </c>
      <c r="P118" s="170">
        <v>100</v>
      </c>
      <c r="Q118" s="170" t="s">
        <v>1363</v>
      </c>
      <c r="S118" t="s">
        <v>399</v>
      </c>
      <c r="T118">
        <v>100</v>
      </c>
    </row>
    <row r="119" spans="1:20" x14ac:dyDescent="0.45">
      <c r="A119">
        <v>135</v>
      </c>
      <c r="B119" t="str">
        <f t="shared" si="6"/>
        <v>task_id_249.dfy-3</v>
      </c>
      <c r="C119" t="s">
        <v>22</v>
      </c>
      <c r="D119">
        <v>3</v>
      </c>
      <c r="E119" s="170">
        <v>1</v>
      </c>
      <c r="F119" s="170">
        <v>15.9877</v>
      </c>
      <c r="G119" s="170">
        <v>2.3140000000000001</v>
      </c>
      <c r="H119" s="170">
        <v>15.985799999999999</v>
      </c>
      <c r="I119" s="170">
        <v>1</v>
      </c>
      <c r="J119" s="170">
        <v>1</v>
      </c>
      <c r="K119" s="170">
        <v>1</v>
      </c>
      <c r="L119" s="170">
        <f t="shared" si="5"/>
        <v>56</v>
      </c>
      <c r="M119" s="170">
        <f>VLOOKUP(C119,Locs!A:C,3,0)</f>
        <v>37</v>
      </c>
      <c r="N119" s="170">
        <f>VLOOKUP(C119,Locs!A:F,6,0)</f>
        <v>8</v>
      </c>
      <c r="O119" s="170" t="s">
        <v>400</v>
      </c>
      <c r="P119" s="170">
        <v>29</v>
      </c>
      <c r="S119" t="s">
        <v>400</v>
      </c>
      <c r="T119">
        <v>29</v>
      </c>
    </row>
    <row r="120" spans="1:20" x14ac:dyDescent="0.45">
      <c r="A120">
        <v>136</v>
      </c>
      <c r="B120" t="str">
        <f t="shared" si="6"/>
        <v>task_id_251.dfy-1</v>
      </c>
      <c r="C120" t="s">
        <v>23</v>
      </c>
      <c r="D120">
        <v>1</v>
      </c>
      <c r="E120" s="170">
        <v>1</v>
      </c>
      <c r="F120" s="170">
        <v>7.7416</v>
      </c>
      <c r="G120" s="170">
        <v>0.76139999999999997</v>
      </c>
      <c r="H120" s="170">
        <v>7.7393000000000001</v>
      </c>
      <c r="I120" s="170">
        <v>1</v>
      </c>
      <c r="J120" s="170">
        <v>1</v>
      </c>
      <c r="K120" s="170">
        <v>1</v>
      </c>
      <c r="L120" s="170">
        <f t="shared" si="5"/>
        <v>25</v>
      </c>
      <c r="M120" s="170">
        <f>VLOOKUP(C120,Locs!A:C,3,0)</f>
        <v>20</v>
      </c>
      <c r="N120" s="170">
        <f>VLOOKUP(C120,Locs!A:F,6,0)</f>
        <v>2</v>
      </c>
      <c r="O120" s="170" t="s">
        <v>403</v>
      </c>
      <c r="P120" s="170">
        <v>32</v>
      </c>
      <c r="S120" t="s">
        <v>403</v>
      </c>
      <c r="T120">
        <v>32</v>
      </c>
    </row>
    <row r="121" spans="1:20" x14ac:dyDescent="0.45">
      <c r="A121">
        <v>137</v>
      </c>
      <c r="B121" t="str">
        <f t="shared" si="6"/>
        <v>task_id_261.dfy-1</v>
      </c>
      <c r="C121" t="s">
        <v>24</v>
      </c>
      <c r="D121">
        <v>1</v>
      </c>
      <c r="E121" s="170">
        <v>1</v>
      </c>
      <c r="F121" s="170">
        <v>5.8139000000000003</v>
      </c>
      <c r="G121" s="170">
        <v>0.78080000000000005</v>
      </c>
      <c r="H121" s="170">
        <v>5.7929000000000004</v>
      </c>
      <c r="I121" s="170">
        <v>1</v>
      </c>
      <c r="J121" s="170">
        <v>1</v>
      </c>
      <c r="K121" s="170">
        <v>1</v>
      </c>
      <c r="L121" s="170">
        <f t="shared" si="5"/>
        <v>28</v>
      </c>
      <c r="M121" s="170">
        <f>VLOOKUP(C121,Locs!A:C,3,0)</f>
        <v>28</v>
      </c>
      <c r="N121" s="170">
        <f>VLOOKUP(C121,Locs!A:F,6,0)</f>
        <v>0</v>
      </c>
      <c r="O121" s="170" t="s">
        <v>404</v>
      </c>
      <c r="P121" s="170">
        <v>52</v>
      </c>
      <c r="S121" t="s">
        <v>404</v>
      </c>
      <c r="T121">
        <v>52</v>
      </c>
    </row>
    <row r="122" spans="1:20" x14ac:dyDescent="0.45">
      <c r="A122">
        <v>138</v>
      </c>
      <c r="B122" t="str">
        <f t="shared" si="6"/>
        <v>task_id_267.dfy-1</v>
      </c>
      <c r="C122" t="s">
        <v>25</v>
      </c>
      <c r="D122">
        <v>1</v>
      </c>
      <c r="E122" s="170">
        <v>1</v>
      </c>
      <c r="F122" s="170">
        <v>5.8449999999999998</v>
      </c>
      <c r="G122" s="170">
        <v>1.6246</v>
      </c>
      <c r="H122" s="170">
        <v>5.8429000000000002</v>
      </c>
      <c r="I122" s="170">
        <v>1</v>
      </c>
      <c r="J122" s="170">
        <v>1</v>
      </c>
      <c r="K122" s="170">
        <v>1</v>
      </c>
      <c r="L122" s="170">
        <f t="shared" si="5"/>
        <v>27</v>
      </c>
      <c r="M122" s="170">
        <f>VLOOKUP(C122,Locs!A:C,3,0)</f>
        <v>21</v>
      </c>
      <c r="N122" s="170">
        <f>VLOOKUP(C122,Locs!A:F,6,0)</f>
        <v>0</v>
      </c>
      <c r="O122" s="170" t="s">
        <v>405</v>
      </c>
      <c r="P122" s="170">
        <v>50</v>
      </c>
      <c r="S122" t="s">
        <v>405</v>
      </c>
      <c r="T122">
        <v>50</v>
      </c>
    </row>
    <row r="123" spans="1:20" x14ac:dyDescent="0.45">
      <c r="A123">
        <v>139</v>
      </c>
      <c r="B123" t="str">
        <f t="shared" si="6"/>
        <v>task_id_273.dfy-1</v>
      </c>
      <c r="C123" t="s">
        <v>26</v>
      </c>
      <c r="D123">
        <v>1</v>
      </c>
      <c r="E123" s="170">
        <v>1</v>
      </c>
      <c r="F123" s="170">
        <v>6.101</v>
      </c>
      <c r="G123" s="170">
        <v>0.72460000000000002</v>
      </c>
      <c r="H123" s="170">
        <v>6.0804</v>
      </c>
      <c r="I123" s="170">
        <v>1</v>
      </c>
      <c r="J123" s="170">
        <v>1</v>
      </c>
      <c r="K123" s="170">
        <v>1</v>
      </c>
      <c r="L123" s="170">
        <f t="shared" si="5"/>
        <v>27</v>
      </c>
      <c r="M123" s="170">
        <f>VLOOKUP(C123,Locs!A:C,3,0)</f>
        <v>27</v>
      </c>
      <c r="N123" s="170">
        <f>VLOOKUP(C123,Locs!A:F,6,0)</f>
        <v>0</v>
      </c>
      <c r="O123" s="170" t="s">
        <v>406</v>
      </c>
      <c r="P123" s="170">
        <v>59</v>
      </c>
      <c r="S123" t="s">
        <v>406</v>
      </c>
      <c r="T123">
        <v>59</v>
      </c>
    </row>
    <row r="124" spans="1:20" x14ac:dyDescent="0.45">
      <c r="A124">
        <v>140</v>
      </c>
      <c r="B124" t="str">
        <f t="shared" si="6"/>
        <v>task_id_282.dfy-1</v>
      </c>
      <c r="C124" t="s">
        <v>27</v>
      </c>
      <c r="D124">
        <v>1</v>
      </c>
      <c r="E124" s="170">
        <v>1</v>
      </c>
      <c r="F124" s="170">
        <v>7.3513000000000002</v>
      </c>
      <c r="G124" s="170">
        <v>0.78159999999999996</v>
      </c>
      <c r="H124" s="170">
        <v>7.3289999999999997</v>
      </c>
      <c r="I124" s="170">
        <v>1</v>
      </c>
      <c r="J124" s="170">
        <v>1</v>
      </c>
      <c r="K124" s="170">
        <v>1</v>
      </c>
      <c r="L124" s="170">
        <f t="shared" si="5"/>
        <v>27</v>
      </c>
      <c r="M124" s="170">
        <f>VLOOKUP(C124,Locs!A:C,3,0)</f>
        <v>26</v>
      </c>
      <c r="N124" s="170">
        <f>VLOOKUP(C124,Locs!A:F,6,0)</f>
        <v>0</v>
      </c>
      <c r="O124" s="170" t="s">
        <v>407</v>
      </c>
      <c r="P124" s="170">
        <v>78</v>
      </c>
      <c r="S124" t="s">
        <v>407</v>
      </c>
      <c r="T124">
        <v>78</v>
      </c>
    </row>
    <row r="125" spans="1:20" x14ac:dyDescent="0.45">
      <c r="A125">
        <v>141</v>
      </c>
      <c r="B125" t="str">
        <f t="shared" si="6"/>
        <v>task_id_284.dfy-1</v>
      </c>
      <c r="C125" t="s">
        <v>28</v>
      </c>
      <c r="D125">
        <v>1</v>
      </c>
      <c r="E125" s="170">
        <v>1</v>
      </c>
      <c r="F125" s="170">
        <v>5.0019999999999998</v>
      </c>
      <c r="G125" s="170">
        <v>0.72340000000000004</v>
      </c>
      <c r="H125" s="170">
        <v>4.9996999999999998</v>
      </c>
      <c r="I125" s="170">
        <v>1</v>
      </c>
      <c r="J125" s="170">
        <v>1</v>
      </c>
      <c r="K125" s="170">
        <v>1</v>
      </c>
      <c r="L125" s="170">
        <f t="shared" si="5"/>
        <v>25</v>
      </c>
      <c r="M125" s="170">
        <f>VLOOKUP(C125,Locs!A:C,3,0)</f>
        <v>25</v>
      </c>
      <c r="N125" s="170">
        <f>VLOOKUP(C125,Locs!A:F,6,0)</f>
        <v>1</v>
      </c>
      <c r="O125" s="170" t="s">
        <v>408</v>
      </c>
      <c r="P125" s="170">
        <v>97</v>
      </c>
      <c r="S125" t="s">
        <v>408</v>
      </c>
      <c r="T125">
        <v>97</v>
      </c>
    </row>
    <row r="126" spans="1:20" x14ac:dyDescent="0.45">
      <c r="A126">
        <v>142</v>
      </c>
      <c r="B126" t="str">
        <f t="shared" si="6"/>
        <v>task_id_290.dfy-1</v>
      </c>
      <c r="C126" t="s">
        <v>29</v>
      </c>
      <c r="D126">
        <v>1</v>
      </c>
      <c r="E126" s="170">
        <v>0</v>
      </c>
      <c r="F126" s="170">
        <v>5.9164000000000003</v>
      </c>
      <c r="G126" s="170">
        <v>0.7651</v>
      </c>
      <c r="H126" s="170">
        <v>5.8967000000000001</v>
      </c>
      <c r="I126" s="170">
        <v>1</v>
      </c>
      <c r="J126" s="170">
        <v>0</v>
      </c>
      <c r="K126" s="170">
        <v>0</v>
      </c>
      <c r="L126" s="170">
        <f t="shared" si="5"/>
        <v>24</v>
      </c>
      <c r="M126" s="170">
        <f>VLOOKUP(C126,Locs!A:C,3,0)</f>
        <v>24</v>
      </c>
      <c r="N126" s="170">
        <f>VLOOKUP(C126,Locs!A:F,6,0)</f>
        <v>0</v>
      </c>
      <c r="O126" s="170" t="s">
        <v>721</v>
      </c>
      <c r="P126" s="170">
        <v>106</v>
      </c>
      <c r="Q126" s="170" t="s">
        <v>1363</v>
      </c>
      <c r="S126" t="s">
        <v>721</v>
      </c>
      <c r="T126">
        <v>106</v>
      </c>
    </row>
    <row r="127" spans="1:20" x14ac:dyDescent="0.45">
      <c r="A127">
        <v>143</v>
      </c>
      <c r="B127" t="str">
        <f t="shared" si="6"/>
        <v>task_id_290.dfy-2</v>
      </c>
      <c r="C127" t="s">
        <v>29</v>
      </c>
      <c r="D127">
        <v>2</v>
      </c>
      <c r="E127" s="170">
        <v>1</v>
      </c>
      <c r="F127" s="170">
        <v>17.3962</v>
      </c>
      <c r="G127" s="170">
        <v>0.78710000000000002</v>
      </c>
      <c r="H127" s="170">
        <v>17.394400000000001</v>
      </c>
      <c r="I127" s="170">
        <v>1</v>
      </c>
      <c r="J127" s="170">
        <v>1</v>
      </c>
      <c r="K127" s="170">
        <v>1</v>
      </c>
      <c r="L127" s="170">
        <f t="shared" si="5"/>
        <v>43</v>
      </c>
      <c r="M127" s="170">
        <f>VLOOKUP(C127,Locs!A:C,3,0)</f>
        <v>24</v>
      </c>
      <c r="N127" s="170">
        <f>VLOOKUP(C127,Locs!A:F,6,0)</f>
        <v>0</v>
      </c>
      <c r="O127" s="170" t="s">
        <v>722</v>
      </c>
      <c r="P127" s="170">
        <v>90</v>
      </c>
      <c r="S127" t="s">
        <v>722</v>
      </c>
      <c r="T127">
        <v>90</v>
      </c>
    </row>
    <row r="128" spans="1:20" x14ac:dyDescent="0.45">
      <c r="A128">
        <v>144</v>
      </c>
      <c r="B128" t="str">
        <f t="shared" si="6"/>
        <v>task_id_3.dfy-1</v>
      </c>
      <c r="C128" t="s">
        <v>30</v>
      </c>
      <c r="D128">
        <v>1</v>
      </c>
      <c r="E128" s="170">
        <v>0</v>
      </c>
      <c r="F128" s="170">
        <v>5.3827999999999996</v>
      </c>
      <c r="G128" s="170">
        <v>1.6607000000000001</v>
      </c>
      <c r="H128" s="170">
        <v>5.3799000000000001</v>
      </c>
      <c r="I128" s="170">
        <v>0</v>
      </c>
      <c r="J128" s="170">
        <v>0</v>
      </c>
      <c r="K128" s="170">
        <v>0</v>
      </c>
      <c r="L128" s="170">
        <f t="shared" si="5"/>
        <v>30</v>
      </c>
      <c r="M128" s="170">
        <f>VLOOKUP(C128,Locs!A:C,3,0)</f>
        <v>23</v>
      </c>
      <c r="N128" s="170">
        <f>VLOOKUP(C128,Locs!A:F,6,0)</f>
        <v>2</v>
      </c>
      <c r="O128" s="170" t="s">
        <v>409</v>
      </c>
      <c r="P128" s="170">
        <v>29</v>
      </c>
      <c r="Q128" s="170" t="s">
        <v>1370</v>
      </c>
      <c r="S128" t="s">
        <v>409</v>
      </c>
      <c r="T128">
        <v>29</v>
      </c>
    </row>
    <row r="129" spans="1:20" x14ac:dyDescent="0.45">
      <c r="A129">
        <v>145</v>
      </c>
      <c r="B129" t="str">
        <f t="shared" si="6"/>
        <v>task_id_3.dfy-2</v>
      </c>
      <c r="C129" t="s">
        <v>30</v>
      </c>
      <c r="D129">
        <v>2</v>
      </c>
      <c r="E129" s="170">
        <v>1</v>
      </c>
      <c r="F129" s="170">
        <v>7.4710999999999999</v>
      </c>
      <c r="G129" s="170">
        <v>1.6375</v>
      </c>
      <c r="H129" s="170">
        <v>7.4691999999999998</v>
      </c>
      <c r="I129" s="170">
        <v>1</v>
      </c>
      <c r="J129" s="170">
        <v>1</v>
      </c>
      <c r="K129" s="170">
        <v>1</v>
      </c>
      <c r="L129" s="170">
        <f t="shared" si="5"/>
        <v>30</v>
      </c>
      <c r="M129" s="170">
        <f>VLOOKUP(C129,Locs!A:C,3,0)</f>
        <v>23</v>
      </c>
      <c r="N129" s="170">
        <f>VLOOKUP(C129,Locs!A:F,6,0)</f>
        <v>2</v>
      </c>
      <c r="O129" s="170" t="s">
        <v>412</v>
      </c>
      <c r="P129" s="170">
        <v>56</v>
      </c>
      <c r="S129" t="s">
        <v>412</v>
      </c>
      <c r="T129">
        <v>56</v>
      </c>
    </row>
    <row r="130" spans="1:20" x14ac:dyDescent="0.45">
      <c r="A130">
        <v>146</v>
      </c>
      <c r="B130" t="str">
        <f t="shared" si="6"/>
        <v>task_id_310.dfy-1</v>
      </c>
      <c r="C130" t="s">
        <v>31</v>
      </c>
      <c r="D130">
        <v>1</v>
      </c>
      <c r="E130" s="170">
        <v>1</v>
      </c>
      <c r="F130" s="170">
        <v>5.5270000000000001</v>
      </c>
      <c r="G130" s="170">
        <v>0.82920000000000005</v>
      </c>
      <c r="H130" s="170">
        <v>5.5240999999999998</v>
      </c>
      <c r="I130" s="170">
        <v>1</v>
      </c>
      <c r="J130" s="170">
        <v>1</v>
      </c>
      <c r="K130" s="170">
        <v>1</v>
      </c>
      <c r="L130" s="170">
        <f t="shared" si="5"/>
        <v>22</v>
      </c>
      <c r="M130" s="170">
        <f>VLOOKUP(C130,Locs!A:C,3,0)</f>
        <v>21</v>
      </c>
      <c r="N130" s="170">
        <f>VLOOKUP(C130,Locs!A:F,6,0)</f>
        <v>0</v>
      </c>
      <c r="O130" s="170" t="s">
        <v>413</v>
      </c>
      <c r="P130" s="170">
        <v>83</v>
      </c>
      <c r="S130" t="s">
        <v>413</v>
      </c>
      <c r="T130">
        <v>83</v>
      </c>
    </row>
    <row r="131" spans="1:20" x14ac:dyDescent="0.45">
      <c r="A131">
        <v>147</v>
      </c>
      <c r="B131" t="str">
        <f t="shared" si="6"/>
        <v>task_id_399.dfy-1</v>
      </c>
      <c r="C131" t="s">
        <v>32</v>
      </c>
      <c r="D131">
        <v>1</v>
      </c>
      <c r="E131" s="170">
        <v>1</v>
      </c>
      <c r="F131" s="170">
        <v>5.1737000000000002</v>
      </c>
      <c r="G131" s="170">
        <v>0.85919999999999996</v>
      </c>
      <c r="H131" s="170">
        <v>5.15</v>
      </c>
      <c r="I131" s="170">
        <v>1</v>
      </c>
      <c r="J131" s="170">
        <v>1</v>
      </c>
      <c r="K131" s="170">
        <v>1</v>
      </c>
      <c r="L131" s="170">
        <f t="shared" si="5"/>
        <v>19</v>
      </c>
      <c r="M131" s="170">
        <f>VLOOKUP(C131,Locs!A:C,3,0)</f>
        <v>19</v>
      </c>
      <c r="N131" s="170">
        <f>VLOOKUP(C131,Locs!A:F,6,0)</f>
        <v>0</v>
      </c>
      <c r="O131" s="170" t="s">
        <v>414</v>
      </c>
      <c r="P131" s="170">
        <v>84</v>
      </c>
      <c r="S131" t="s">
        <v>414</v>
      </c>
      <c r="T131">
        <v>84</v>
      </c>
    </row>
    <row r="132" spans="1:20" x14ac:dyDescent="0.45">
      <c r="A132">
        <v>148</v>
      </c>
      <c r="B132" t="str">
        <f t="shared" si="6"/>
        <v>task_id_401.dfy-1</v>
      </c>
      <c r="C132" t="s">
        <v>33</v>
      </c>
      <c r="D132">
        <v>1</v>
      </c>
      <c r="E132" s="170">
        <v>0</v>
      </c>
      <c r="F132" s="170">
        <v>13.4679</v>
      </c>
      <c r="G132" s="170">
        <v>1.766</v>
      </c>
      <c r="H132" s="170">
        <v>13.4651</v>
      </c>
      <c r="I132" s="170">
        <v>0</v>
      </c>
      <c r="J132" s="170">
        <v>0</v>
      </c>
      <c r="K132" s="170">
        <v>0</v>
      </c>
      <c r="L132" s="170">
        <f t="shared" si="5"/>
        <v>57</v>
      </c>
      <c r="M132" s="170">
        <f>VLOOKUP(C132,Locs!A:C,3,0)</f>
        <v>42</v>
      </c>
      <c r="N132" s="170">
        <f>VLOOKUP(C132,Locs!A:F,6,0)</f>
        <v>4</v>
      </c>
      <c r="O132" s="170" t="s">
        <v>723</v>
      </c>
      <c r="P132" s="170">
        <v>94</v>
      </c>
      <c r="Q132" s="170" t="s">
        <v>1364</v>
      </c>
      <c r="S132" t="s">
        <v>723</v>
      </c>
      <c r="T132">
        <v>94</v>
      </c>
    </row>
    <row r="133" spans="1:20" x14ac:dyDescent="0.45">
      <c r="A133">
        <v>149</v>
      </c>
      <c r="B133" t="str">
        <f t="shared" si="6"/>
        <v>task_id_401.dfy-2</v>
      </c>
      <c r="C133" t="s">
        <v>33</v>
      </c>
      <c r="D133">
        <v>2</v>
      </c>
      <c r="E133" s="170">
        <v>0</v>
      </c>
      <c r="F133" s="170">
        <v>19.405999999999999</v>
      </c>
      <c r="G133" s="170">
        <v>1.9209000000000001</v>
      </c>
      <c r="H133" s="170">
        <v>19.404199999999999</v>
      </c>
      <c r="I133" s="170">
        <v>1</v>
      </c>
      <c r="J133" s="170">
        <v>0</v>
      </c>
      <c r="K133" s="170">
        <v>0</v>
      </c>
      <c r="L133" s="170">
        <f t="shared" si="5"/>
        <v>65</v>
      </c>
      <c r="M133" s="170">
        <f>VLOOKUP(C133,Locs!A:C,3,0)</f>
        <v>42</v>
      </c>
      <c r="N133" s="170">
        <f>VLOOKUP(C133,Locs!A:F,6,0)</f>
        <v>4</v>
      </c>
      <c r="O133" s="170" t="s">
        <v>724</v>
      </c>
      <c r="P133" s="170">
        <v>94</v>
      </c>
      <c r="Q133" s="170" t="s">
        <v>1363</v>
      </c>
      <c r="S133" t="s">
        <v>724</v>
      </c>
      <c r="T133">
        <v>94</v>
      </c>
    </row>
    <row r="134" spans="1:20" x14ac:dyDescent="0.45">
      <c r="A134">
        <v>150</v>
      </c>
      <c r="B134" t="str">
        <f t="shared" si="6"/>
        <v>task_id_401.dfy-3</v>
      </c>
      <c r="C134" t="s">
        <v>33</v>
      </c>
      <c r="D134">
        <v>3</v>
      </c>
      <c r="E134" s="170">
        <v>0</v>
      </c>
      <c r="F134" s="170">
        <v>21.759799999999998</v>
      </c>
      <c r="G134" s="170">
        <v>1.9471000000000001</v>
      </c>
      <c r="H134" s="170">
        <v>21.758099999999999</v>
      </c>
      <c r="I134" s="170">
        <v>1</v>
      </c>
      <c r="J134" s="170">
        <v>0</v>
      </c>
      <c r="K134" s="170">
        <v>0</v>
      </c>
      <c r="L134" s="170">
        <f t="shared" si="5"/>
        <v>70</v>
      </c>
      <c r="M134" s="170">
        <f>VLOOKUP(C134,Locs!A:C,3,0)</f>
        <v>42</v>
      </c>
      <c r="N134" s="170">
        <f>VLOOKUP(C134,Locs!A:F,6,0)</f>
        <v>4</v>
      </c>
      <c r="O134" s="170" t="s">
        <v>415</v>
      </c>
      <c r="P134" s="170">
        <v>25</v>
      </c>
      <c r="Q134" s="170" t="s">
        <v>1363</v>
      </c>
      <c r="S134" t="s">
        <v>415</v>
      </c>
      <c r="T134">
        <v>25</v>
      </c>
    </row>
    <row r="135" spans="1:20" x14ac:dyDescent="0.45">
      <c r="A135">
        <v>151</v>
      </c>
      <c r="B135" t="str">
        <f t="shared" si="6"/>
        <v>task_id_401.dfy-4</v>
      </c>
      <c r="C135" t="s">
        <v>33</v>
      </c>
      <c r="D135">
        <v>4</v>
      </c>
      <c r="E135" s="170">
        <v>0</v>
      </c>
      <c r="F135" s="170">
        <v>17.488600000000002</v>
      </c>
      <c r="G135" s="170">
        <v>1.9494</v>
      </c>
      <c r="H135" s="170">
        <v>17.4818</v>
      </c>
      <c r="I135" s="170">
        <v>0</v>
      </c>
      <c r="J135" s="170">
        <v>0</v>
      </c>
      <c r="K135" s="170">
        <v>0</v>
      </c>
      <c r="L135" s="170">
        <f t="shared" si="5"/>
        <v>81</v>
      </c>
      <c r="M135" s="170">
        <f>VLOOKUP(C135,Locs!A:C,3,0)</f>
        <v>42</v>
      </c>
      <c r="N135" s="170">
        <f>VLOOKUP(C135,Locs!A:F,6,0)</f>
        <v>4</v>
      </c>
      <c r="O135" s="170" t="s">
        <v>418</v>
      </c>
      <c r="P135" s="170">
        <v>29</v>
      </c>
      <c r="Q135" s="170" t="s">
        <v>1363</v>
      </c>
      <c r="S135" t="s">
        <v>418</v>
      </c>
      <c r="T135">
        <v>29</v>
      </c>
    </row>
    <row r="136" spans="1:20" x14ac:dyDescent="0.45">
      <c r="A136">
        <v>152</v>
      </c>
      <c r="B136" t="str">
        <f t="shared" si="6"/>
        <v>task_id_401.dfy-5</v>
      </c>
      <c r="C136" t="s">
        <v>33</v>
      </c>
      <c r="D136">
        <v>5</v>
      </c>
      <c r="E136" s="170">
        <v>0</v>
      </c>
      <c r="F136" s="170">
        <v>26.434799999999999</v>
      </c>
      <c r="G136" s="170">
        <v>1.9504999999999999</v>
      </c>
      <c r="H136" s="170">
        <v>26.433299999999999</v>
      </c>
      <c r="I136" s="170">
        <v>1</v>
      </c>
      <c r="J136" s="170">
        <v>0</v>
      </c>
      <c r="K136" s="170">
        <v>0</v>
      </c>
      <c r="L136" s="170">
        <f t="shared" si="5"/>
        <v>87</v>
      </c>
      <c r="M136" s="170">
        <f>VLOOKUP(C136,Locs!A:C,3,0)</f>
        <v>42</v>
      </c>
      <c r="N136" s="170">
        <f>VLOOKUP(C136,Locs!A:F,6,0)</f>
        <v>4</v>
      </c>
      <c r="O136" s="170" t="s">
        <v>419</v>
      </c>
      <c r="P136" s="170">
        <v>47</v>
      </c>
      <c r="Q136" s="170" t="s">
        <v>1363</v>
      </c>
      <c r="S136" t="s">
        <v>419</v>
      </c>
      <c r="T136">
        <v>47</v>
      </c>
    </row>
    <row r="137" spans="1:20" x14ac:dyDescent="0.45">
      <c r="A137">
        <v>153</v>
      </c>
      <c r="B137" t="str">
        <f t="shared" si="6"/>
        <v>task_id_401.dfy-6</v>
      </c>
      <c r="C137" t="s">
        <v>33</v>
      </c>
      <c r="D137">
        <v>6</v>
      </c>
      <c r="E137" s="170">
        <v>1</v>
      </c>
      <c r="F137" s="170">
        <v>27.9816</v>
      </c>
      <c r="G137" s="170">
        <v>2.0857000000000001</v>
      </c>
      <c r="H137" s="170">
        <v>27.979800000000001</v>
      </c>
      <c r="I137" s="170">
        <v>1</v>
      </c>
      <c r="J137" s="170">
        <v>1</v>
      </c>
      <c r="K137" s="170">
        <v>1</v>
      </c>
      <c r="L137" s="170">
        <f t="shared" si="5"/>
        <v>80</v>
      </c>
      <c r="M137" s="170">
        <f>VLOOKUP(C137,Locs!A:C,3,0)</f>
        <v>42</v>
      </c>
      <c r="N137" s="170">
        <f>VLOOKUP(C137,Locs!A:F,6,0)</f>
        <v>4</v>
      </c>
      <c r="O137" s="170" t="s">
        <v>420</v>
      </c>
      <c r="P137" s="170">
        <v>56</v>
      </c>
      <c r="S137" t="s">
        <v>420</v>
      </c>
      <c r="T137">
        <v>56</v>
      </c>
    </row>
    <row r="138" spans="1:20" x14ac:dyDescent="0.45">
      <c r="A138">
        <v>154</v>
      </c>
      <c r="B138" t="str">
        <f t="shared" si="6"/>
        <v>task_id_414.dfy-1</v>
      </c>
      <c r="C138" t="s">
        <v>34</v>
      </c>
      <c r="D138">
        <v>1</v>
      </c>
      <c r="E138" s="170">
        <v>0</v>
      </c>
      <c r="F138" s="170">
        <v>5.7397</v>
      </c>
      <c r="G138" s="170">
        <v>0.87509999999999999</v>
      </c>
      <c r="H138" s="170">
        <v>5.7153</v>
      </c>
      <c r="I138" s="170">
        <v>1</v>
      </c>
      <c r="J138" s="170">
        <v>0</v>
      </c>
      <c r="K138" s="170">
        <v>0</v>
      </c>
      <c r="L138" s="170">
        <f t="shared" si="5"/>
        <v>28</v>
      </c>
      <c r="M138" s="170">
        <f>VLOOKUP(C138,Locs!A:C,3,0)</f>
        <v>28</v>
      </c>
      <c r="N138" s="170">
        <f>VLOOKUP(C138,Locs!A:F,6,0)</f>
        <v>1</v>
      </c>
      <c r="O138" s="170" t="s">
        <v>421</v>
      </c>
      <c r="P138" s="170">
        <v>25</v>
      </c>
      <c r="Q138" s="170" t="s">
        <v>1363</v>
      </c>
      <c r="S138" t="s">
        <v>421</v>
      </c>
      <c r="T138">
        <v>25</v>
      </c>
    </row>
    <row r="139" spans="1:20" x14ac:dyDescent="0.45">
      <c r="A139">
        <v>155</v>
      </c>
      <c r="B139" t="str">
        <f t="shared" si="6"/>
        <v>task_id_414.dfy-2</v>
      </c>
      <c r="C139" t="s">
        <v>34</v>
      </c>
      <c r="D139">
        <v>2</v>
      </c>
      <c r="E139" s="170">
        <v>1</v>
      </c>
      <c r="F139" s="170">
        <v>14.851800000000001</v>
      </c>
      <c r="G139" s="170">
        <v>0.77029999999999998</v>
      </c>
      <c r="H139" s="170">
        <v>14.8504</v>
      </c>
      <c r="I139" s="170">
        <v>1</v>
      </c>
      <c r="J139" s="170">
        <v>1</v>
      </c>
      <c r="K139" s="170">
        <v>1</v>
      </c>
      <c r="L139" s="170">
        <f t="shared" si="5"/>
        <v>30</v>
      </c>
      <c r="M139" s="170">
        <f>VLOOKUP(C139,Locs!A:C,3,0)</f>
        <v>28</v>
      </c>
      <c r="N139" s="170">
        <f>VLOOKUP(C139,Locs!A:F,6,0)</f>
        <v>1</v>
      </c>
      <c r="O139" s="170" t="s">
        <v>424</v>
      </c>
      <c r="P139" s="170">
        <v>28</v>
      </c>
      <c r="S139" t="s">
        <v>424</v>
      </c>
      <c r="T139">
        <v>28</v>
      </c>
    </row>
    <row r="140" spans="1:20" x14ac:dyDescent="0.45">
      <c r="A140">
        <v>156</v>
      </c>
      <c r="B140" t="str">
        <f t="shared" si="6"/>
        <v>task_id_424.dfy-1</v>
      </c>
      <c r="C140" t="s">
        <v>35</v>
      </c>
      <c r="D140">
        <v>1</v>
      </c>
      <c r="E140" s="170">
        <v>1</v>
      </c>
      <c r="F140" s="170">
        <v>6.4832000000000001</v>
      </c>
      <c r="G140" s="170">
        <v>1.6514</v>
      </c>
      <c r="H140" s="170">
        <v>6.4546000000000001</v>
      </c>
      <c r="I140" s="170">
        <v>1</v>
      </c>
      <c r="J140" s="170">
        <v>1</v>
      </c>
      <c r="K140" s="170">
        <v>1</v>
      </c>
      <c r="L140" s="170">
        <f t="shared" si="5"/>
        <v>29</v>
      </c>
      <c r="M140" s="170">
        <f>VLOOKUP(C140,Locs!A:C,3,0)</f>
        <v>29</v>
      </c>
      <c r="N140" s="170">
        <f>VLOOKUP(C140,Locs!A:F,6,0)</f>
        <v>0</v>
      </c>
      <c r="O140" s="170" t="s">
        <v>427</v>
      </c>
      <c r="P140" s="170">
        <v>27</v>
      </c>
      <c r="S140" t="s">
        <v>427</v>
      </c>
      <c r="T140">
        <v>27</v>
      </c>
    </row>
    <row r="141" spans="1:20" x14ac:dyDescent="0.45">
      <c r="A141">
        <v>157</v>
      </c>
      <c r="B141" t="str">
        <f t="shared" si="6"/>
        <v>task_id_426.dfy-1</v>
      </c>
      <c r="C141" t="s">
        <v>36</v>
      </c>
      <c r="D141">
        <v>1</v>
      </c>
      <c r="E141" s="170">
        <v>0</v>
      </c>
      <c r="F141" s="170">
        <v>7.4264000000000001</v>
      </c>
      <c r="G141" s="170">
        <v>1.7932999999999999</v>
      </c>
      <c r="H141" s="170">
        <v>7.4184000000000001</v>
      </c>
      <c r="I141" s="170">
        <v>-1</v>
      </c>
      <c r="J141" s="170">
        <v>0</v>
      </c>
      <c r="K141" s="170">
        <v>0</v>
      </c>
      <c r="L141" s="170">
        <f t="shared" si="5"/>
        <v>35</v>
      </c>
      <c r="M141" s="170">
        <f>VLOOKUP(C141,Locs!A:C,3,0)</f>
        <v>33</v>
      </c>
      <c r="N141" s="170">
        <f>VLOOKUP(C141,Locs!A:F,6,0)</f>
        <v>2</v>
      </c>
      <c r="O141" s="170" t="s">
        <v>430</v>
      </c>
      <c r="P141" s="170">
        <v>27</v>
      </c>
      <c r="Q141" s="170" t="s">
        <v>1365</v>
      </c>
      <c r="S141" t="s">
        <v>430</v>
      </c>
      <c r="T141">
        <v>27</v>
      </c>
    </row>
    <row r="142" spans="1:20" x14ac:dyDescent="0.45">
      <c r="A142">
        <v>158</v>
      </c>
      <c r="B142" t="str">
        <f t="shared" si="6"/>
        <v>task_id_426.dfy-2</v>
      </c>
      <c r="C142" t="s">
        <v>36</v>
      </c>
      <c r="D142">
        <v>2</v>
      </c>
      <c r="E142" s="170">
        <v>1</v>
      </c>
      <c r="F142" s="170">
        <v>19.148</v>
      </c>
      <c r="G142" s="170">
        <v>3.1621000000000001</v>
      </c>
      <c r="H142" s="170">
        <v>19.1418</v>
      </c>
      <c r="I142" s="170">
        <v>1</v>
      </c>
      <c r="J142" s="170">
        <v>1</v>
      </c>
      <c r="K142" s="170">
        <v>1</v>
      </c>
      <c r="L142" s="170">
        <f t="shared" si="5"/>
        <v>51</v>
      </c>
      <c r="M142" s="170">
        <f>VLOOKUP(C142,Locs!A:C,3,0)</f>
        <v>33</v>
      </c>
      <c r="N142" s="170">
        <f>VLOOKUP(C142,Locs!A:F,6,0)</f>
        <v>2</v>
      </c>
      <c r="O142" s="170" t="s">
        <v>433</v>
      </c>
      <c r="P142" s="170">
        <v>27</v>
      </c>
      <c r="S142" t="s">
        <v>433</v>
      </c>
      <c r="T142">
        <v>27</v>
      </c>
    </row>
    <row r="143" spans="1:20" x14ac:dyDescent="0.45">
      <c r="A143">
        <v>159</v>
      </c>
      <c r="B143" t="str">
        <f t="shared" si="6"/>
        <v>task_id_431.dfy-1</v>
      </c>
      <c r="C143" t="s">
        <v>37</v>
      </c>
      <c r="D143">
        <v>1</v>
      </c>
      <c r="E143" s="170">
        <v>1</v>
      </c>
      <c r="F143" s="170">
        <v>9.5411000000000001</v>
      </c>
      <c r="G143" s="170">
        <v>0.94299999999999995</v>
      </c>
      <c r="H143" s="170">
        <v>9.5380000000000003</v>
      </c>
      <c r="I143" s="170">
        <v>1</v>
      </c>
      <c r="J143" s="170">
        <v>1</v>
      </c>
      <c r="K143" s="170">
        <v>1</v>
      </c>
      <c r="L143" s="170">
        <f t="shared" si="5"/>
        <v>33</v>
      </c>
      <c r="M143" s="170">
        <f>VLOOKUP(C143,Locs!A:C,3,0)</f>
        <v>37</v>
      </c>
      <c r="N143" s="170">
        <f>VLOOKUP(C143,Locs!A:F,6,0)</f>
        <v>6</v>
      </c>
      <c r="O143" s="170" t="s">
        <v>436</v>
      </c>
      <c r="P143" s="170">
        <v>25</v>
      </c>
      <c r="S143" t="s">
        <v>436</v>
      </c>
      <c r="T143">
        <v>25</v>
      </c>
    </row>
    <row r="144" spans="1:20" x14ac:dyDescent="0.45">
      <c r="A144">
        <v>160</v>
      </c>
      <c r="B144" t="str">
        <f t="shared" si="6"/>
        <v>task_id_433.dfy-1</v>
      </c>
      <c r="C144" t="s">
        <v>38</v>
      </c>
      <c r="D144">
        <v>1</v>
      </c>
      <c r="E144" s="170">
        <v>0</v>
      </c>
      <c r="F144" s="170">
        <v>5.7663000000000002</v>
      </c>
      <c r="G144" s="170">
        <v>0.77880000000000005</v>
      </c>
      <c r="H144" s="170">
        <v>5.7568000000000001</v>
      </c>
      <c r="I144" s="170">
        <v>1</v>
      </c>
      <c r="J144" s="170">
        <v>0</v>
      </c>
      <c r="K144" s="170">
        <v>0</v>
      </c>
      <c r="L144" s="170">
        <f t="shared" si="5"/>
        <v>19</v>
      </c>
      <c r="M144" s="170">
        <f>VLOOKUP(C144,Locs!A:C,3,0)</f>
        <v>20</v>
      </c>
      <c r="N144" s="170">
        <f>VLOOKUP(C144,Locs!A:F,6,0)</f>
        <v>1</v>
      </c>
      <c r="O144" s="170" t="s">
        <v>439</v>
      </c>
      <c r="P144" s="170">
        <v>24</v>
      </c>
      <c r="Q144" s="170" t="s">
        <v>1363</v>
      </c>
      <c r="S144" t="s">
        <v>439</v>
      </c>
      <c r="T144">
        <v>24</v>
      </c>
    </row>
    <row r="145" spans="1:20" x14ac:dyDescent="0.45">
      <c r="A145">
        <v>161</v>
      </c>
      <c r="B145" t="str">
        <f t="shared" si="6"/>
        <v>task_id_433.dfy-2</v>
      </c>
      <c r="C145" t="s">
        <v>38</v>
      </c>
      <c r="D145">
        <v>2</v>
      </c>
      <c r="E145" s="170">
        <v>0</v>
      </c>
      <c r="F145" s="170">
        <v>12.681800000000001</v>
      </c>
      <c r="G145" s="170">
        <v>0.94620000000000004</v>
      </c>
      <c r="H145" s="170">
        <v>12.6797</v>
      </c>
      <c r="I145" s="170">
        <v>1</v>
      </c>
      <c r="J145" s="170">
        <v>0</v>
      </c>
      <c r="K145" s="170">
        <v>0</v>
      </c>
      <c r="L145" s="170">
        <f t="shared" si="5"/>
        <v>23</v>
      </c>
      <c r="M145" s="170">
        <f>VLOOKUP(C145,Locs!A:C,3,0)</f>
        <v>20</v>
      </c>
      <c r="N145" s="170">
        <f>VLOOKUP(C145,Locs!A:F,6,0)</f>
        <v>1</v>
      </c>
      <c r="O145" s="170" t="s">
        <v>440</v>
      </c>
      <c r="P145" s="170">
        <v>43</v>
      </c>
      <c r="Q145" s="170" t="s">
        <v>1363</v>
      </c>
      <c r="S145" t="s">
        <v>440</v>
      </c>
      <c r="T145">
        <v>43</v>
      </c>
    </row>
    <row r="146" spans="1:20" x14ac:dyDescent="0.45">
      <c r="A146">
        <v>162</v>
      </c>
      <c r="B146" t="str">
        <f t="shared" si="6"/>
        <v>task_id_433.dfy-3</v>
      </c>
      <c r="C146" t="s">
        <v>38</v>
      </c>
      <c r="D146">
        <v>3</v>
      </c>
      <c r="E146" s="170">
        <v>0</v>
      </c>
      <c r="F146" s="170">
        <v>10.891299999999999</v>
      </c>
      <c r="G146" s="170">
        <v>0.85099999999999998</v>
      </c>
      <c r="H146" s="170">
        <v>10.8888</v>
      </c>
      <c r="I146" s="170">
        <v>1</v>
      </c>
      <c r="J146" s="170">
        <v>0</v>
      </c>
      <c r="K146" s="170">
        <v>0</v>
      </c>
      <c r="L146" s="170">
        <f t="shared" si="5"/>
        <v>23</v>
      </c>
      <c r="M146" s="170">
        <f>VLOOKUP(C146,Locs!A:C,3,0)</f>
        <v>20</v>
      </c>
      <c r="N146" s="170">
        <f>VLOOKUP(C146,Locs!A:F,6,0)</f>
        <v>1</v>
      </c>
      <c r="O146" s="170" t="s">
        <v>442</v>
      </c>
      <c r="P146" s="170">
        <v>32</v>
      </c>
      <c r="Q146" s="170" t="s">
        <v>1363</v>
      </c>
      <c r="S146" t="s">
        <v>442</v>
      </c>
      <c r="T146">
        <v>32</v>
      </c>
    </row>
    <row r="147" spans="1:20" x14ac:dyDescent="0.45">
      <c r="A147">
        <v>163</v>
      </c>
      <c r="B147" t="str">
        <f t="shared" si="6"/>
        <v>task_id_433.dfy-4</v>
      </c>
      <c r="C147" t="s">
        <v>38</v>
      </c>
      <c r="D147">
        <v>4</v>
      </c>
      <c r="E147" s="170">
        <v>0</v>
      </c>
      <c r="F147" s="170">
        <v>10.8627</v>
      </c>
      <c r="G147" s="170">
        <v>0.82469999999999999</v>
      </c>
      <c r="H147" s="170">
        <v>10.860300000000001</v>
      </c>
      <c r="I147" s="170">
        <v>1</v>
      </c>
      <c r="J147" s="170">
        <v>0</v>
      </c>
      <c r="K147" s="170">
        <v>0</v>
      </c>
      <c r="L147" s="170">
        <f t="shared" si="5"/>
        <v>24</v>
      </c>
      <c r="M147" s="170">
        <f>VLOOKUP(C147,Locs!A:C,3,0)</f>
        <v>20</v>
      </c>
      <c r="N147" s="170">
        <f>VLOOKUP(C147,Locs!A:F,6,0)</f>
        <v>1</v>
      </c>
      <c r="O147" s="170" t="s">
        <v>445</v>
      </c>
      <c r="P147" s="170">
        <v>22</v>
      </c>
      <c r="Q147" s="170" t="s">
        <v>1363</v>
      </c>
      <c r="S147" t="s">
        <v>445</v>
      </c>
      <c r="T147">
        <v>22</v>
      </c>
    </row>
    <row r="148" spans="1:20" x14ac:dyDescent="0.45">
      <c r="A148">
        <v>164</v>
      </c>
      <c r="B148" t="str">
        <f t="shared" si="6"/>
        <v>task_id_433.dfy-5</v>
      </c>
      <c r="C148" t="s">
        <v>38</v>
      </c>
      <c r="D148">
        <v>5</v>
      </c>
      <c r="E148" s="170">
        <v>0</v>
      </c>
      <c r="F148" s="170">
        <v>14.010199999999999</v>
      </c>
      <c r="G148" s="170">
        <v>0.82899999999999996</v>
      </c>
      <c r="H148" s="170">
        <v>14.0078</v>
      </c>
      <c r="I148" s="170">
        <v>1</v>
      </c>
      <c r="J148" s="170">
        <v>0</v>
      </c>
      <c r="K148" s="170">
        <v>0</v>
      </c>
      <c r="L148" s="170">
        <f t="shared" si="5"/>
        <v>24</v>
      </c>
      <c r="M148" s="170">
        <f>VLOOKUP(C148,Locs!A:C,3,0)</f>
        <v>20</v>
      </c>
      <c r="N148" s="170">
        <f>VLOOKUP(C148,Locs!A:F,6,0)</f>
        <v>1</v>
      </c>
      <c r="O148" s="170" t="s">
        <v>448</v>
      </c>
      <c r="P148" s="170">
        <v>19</v>
      </c>
      <c r="Q148" s="170" t="s">
        <v>1363</v>
      </c>
      <c r="S148" t="s">
        <v>448</v>
      </c>
      <c r="T148">
        <v>19</v>
      </c>
    </row>
    <row r="149" spans="1:20" x14ac:dyDescent="0.45">
      <c r="A149">
        <v>165</v>
      </c>
      <c r="B149" t="str">
        <f t="shared" si="6"/>
        <v>task_id_433.dfy-6</v>
      </c>
      <c r="C149" t="s">
        <v>38</v>
      </c>
      <c r="D149">
        <v>6</v>
      </c>
      <c r="E149" s="170">
        <v>0</v>
      </c>
      <c r="F149" s="170">
        <v>12.926500000000001</v>
      </c>
      <c r="G149" s="170">
        <v>0.93279999999999996</v>
      </c>
      <c r="H149" s="170">
        <v>12.9247</v>
      </c>
      <c r="I149" s="170">
        <v>1</v>
      </c>
      <c r="J149" s="170">
        <v>0</v>
      </c>
      <c r="K149" s="170">
        <v>0</v>
      </c>
      <c r="L149" s="170">
        <f t="shared" si="5"/>
        <v>25</v>
      </c>
      <c r="M149" s="170">
        <f>VLOOKUP(C149,Locs!A:C,3,0)</f>
        <v>20</v>
      </c>
      <c r="N149" s="170">
        <f>VLOOKUP(C149,Locs!A:F,6,0)</f>
        <v>1</v>
      </c>
      <c r="O149" s="170" t="s">
        <v>451</v>
      </c>
      <c r="P149" s="170">
        <v>30</v>
      </c>
      <c r="Q149" s="170" t="s">
        <v>1363</v>
      </c>
      <c r="S149" t="s">
        <v>451</v>
      </c>
      <c r="T149">
        <v>30</v>
      </c>
    </row>
    <row r="150" spans="1:20" x14ac:dyDescent="0.45">
      <c r="A150">
        <v>166</v>
      </c>
      <c r="B150" t="str">
        <f t="shared" si="6"/>
        <v>task_id_433.dfy-7</v>
      </c>
      <c r="C150" t="s">
        <v>38</v>
      </c>
      <c r="D150">
        <v>7</v>
      </c>
      <c r="E150" s="170">
        <v>0</v>
      </c>
      <c r="F150" s="170">
        <v>16.718800000000002</v>
      </c>
      <c r="G150" s="170">
        <v>0.29330000000000001</v>
      </c>
      <c r="H150" s="170">
        <v>16.7166</v>
      </c>
      <c r="I150" s="170">
        <v>-1</v>
      </c>
      <c r="J150" s="170">
        <v>-1</v>
      </c>
      <c r="K150" s="170">
        <v>-1</v>
      </c>
      <c r="L150" s="170">
        <f t="shared" si="5"/>
        <v>27</v>
      </c>
      <c r="M150" s="170">
        <f>VLOOKUP(C150,Locs!A:C,3,0)</f>
        <v>20</v>
      </c>
      <c r="N150" s="170">
        <f>VLOOKUP(C150,Locs!A:F,6,0)</f>
        <v>1</v>
      </c>
      <c r="O150" s="170" t="s">
        <v>452</v>
      </c>
      <c r="P150" s="170">
        <v>30</v>
      </c>
      <c r="Q150" s="170" t="s">
        <v>1376</v>
      </c>
      <c r="S150" t="s">
        <v>452</v>
      </c>
      <c r="T150">
        <v>30</v>
      </c>
    </row>
    <row r="151" spans="1:20" x14ac:dyDescent="0.45">
      <c r="A151">
        <v>167</v>
      </c>
      <c r="B151" t="str">
        <f t="shared" si="6"/>
        <v>task_id_433.dfy-8</v>
      </c>
      <c r="C151" t="s">
        <v>38</v>
      </c>
      <c r="D151">
        <v>8</v>
      </c>
      <c r="E151" s="170">
        <v>0</v>
      </c>
      <c r="F151" s="170">
        <v>6.2887000000000004</v>
      </c>
      <c r="G151" s="170">
        <v>0.82740000000000002</v>
      </c>
      <c r="H151" s="170">
        <v>6.2792000000000003</v>
      </c>
      <c r="I151" s="170">
        <v>1</v>
      </c>
      <c r="J151" s="170">
        <v>0</v>
      </c>
      <c r="K151" s="170">
        <v>0</v>
      </c>
      <c r="L151" s="170">
        <f t="shared" si="5"/>
        <v>27</v>
      </c>
      <c r="M151" s="170">
        <f>VLOOKUP(C151,Locs!A:C,3,0)</f>
        <v>20</v>
      </c>
      <c r="N151" s="170">
        <f>VLOOKUP(C151,Locs!A:F,6,0)</f>
        <v>1</v>
      </c>
      <c r="O151" s="170" t="s">
        <v>454</v>
      </c>
      <c r="P151" s="170">
        <v>57</v>
      </c>
      <c r="Q151" s="170" t="s">
        <v>1363</v>
      </c>
      <c r="S151" t="s">
        <v>454</v>
      </c>
      <c r="T151">
        <v>57</v>
      </c>
    </row>
    <row r="152" spans="1:20" x14ac:dyDescent="0.45">
      <c r="A152">
        <v>168</v>
      </c>
      <c r="B152" t="str">
        <f t="shared" si="6"/>
        <v>task_id_433.dfy-9</v>
      </c>
      <c r="C152" t="s">
        <v>38</v>
      </c>
      <c r="D152">
        <v>9</v>
      </c>
      <c r="E152" s="170">
        <v>0</v>
      </c>
      <c r="F152" s="170">
        <v>14.1311</v>
      </c>
      <c r="G152" s="170">
        <v>0.82079999999999997</v>
      </c>
      <c r="H152" s="170">
        <v>14.128299999999999</v>
      </c>
      <c r="I152" s="170">
        <v>1</v>
      </c>
      <c r="J152" s="170">
        <v>0</v>
      </c>
      <c r="K152" s="170">
        <v>0</v>
      </c>
      <c r="L152" s="170">
        <f t="shared" si="5"/>
        <v>28</v>
      </c>
      <c r="M152" s="170">
        <f>VLOOKUP(C152,Locs!A:C,3,0)</f>
        <v>20</v>
      </c>
      <c r="N152" s="170">
        <f>VLOOKUP(C152,Locs!A:F,6,0)</f>
        <v>1</v>
      </c>
      <c r="O152" s="170" t="s">
        <v>455</v>
      </c>
      <c r="P152" s="170">
        <v>65</v>
      </c>
      <c r="Q152" s="170" t="s">
        <v>1363</v>
      </c>
      <c r="S152" t="s">
        <v>455</v>
      </c>
      <c r="T152">
        <v>65</v>
      </c>
    </row>
    <row r="153" spans="1:20" x14ac:dyDescent="0.45">
      <c r="A153">
        <v>169</v>
      </c>
      <c r="B153" t="str">
        <f t="shared" si="6"/>
        <v>task_id_433.dfy-10</v>
      </c>
      <c r="C153" t="s">
        <v>38</v>
      </c>
      <c r="D153">
        <v>10</v>
      </c>
      <c r="E153" s="170">
        <v>1</v>
      </c>
      <c r="F153" s="170">
        <v>16.9985</v>
      </c>
      <c r="G153" s="170">
        <v>0.79079999999999995</v>
      </c>
      <c r="H153" s="170">
        <v>16.996300000000002</v>
      </c>
      <c r="I153" s="170">
        <v>1</v>
      </c>
      <c r="J153" s="170">
        <v>1</v>
      </c>
      <c r="K153" s="170">
        <v>1</v>
      </c>
      <c r="L153" s="170">
        <f t="shared" si="5"/>
        <v>26</v>
      </c>
      <c r="M153" s="170">
        <f>VLOOKUP(C153,Locs!A:C,3,0)</f>
        <v>20</v>
      </c>
      <c r="N153" s="170">
        <f>VLOOKUP(C153,Locs!A:F,6,0)</f>
        <v>1</v>
      </c>
      <c r="O153" s="170" t="s">
        <v>456</v>
      </c>
      <c r="P153" s="170">
        <v>70</v>
      </c>
      <c r="S153" t="s">
        <v>456</v>
      </c>
      <c r="T153">
        <v>70</v>
      </c>
    </row>
    <row r="154" spans="1:20" x14ac:dyDescent="0.45">
      <c r="A154">
        <v>170</v>
      </c>
      <c r="B154" t="str">
        <f t="shared" si="6"/>
        <v>task_id_436.dfy-1</v>
      </c>
      <c r="C154" t="s">
        <v>39</v>
      </c>
      <c r="D154">
        <v>1</v>
      </c>
      <c r="E154" s="170">
        <v>1</v>
      </c>
      <c r="F154" s="170">
        <v>8.0780999999999992</v>
      </c>
      <c r="G154" s="170">
        <v>1.74</v>
      </c>
      <c r="H154" s="170">
        <v>8.0512999999999995</v>
      </c>
      <c r="I154" s="170">
        <v>1</v>
      </c>
      <c r="J154" s="170">
        <v>1</v>
      </c>
      <c r="K154" s="170">
        <v>1</v>
      </c>
      <c r="L154" s="170">
        <f t="shared" si="5"/>
        <v>34</v>
      </c>
      <c r="M154" s="170">
        <f>VLOOKUP(C154,Locs!A:C,3,0)</f>
        <v>30</v>
      </c>
      <c r="N154" s="170">
        <f>VLOOKUP(C154,Locs!A:F,6,0)</f>
        <v>2</v>
      </c>
      <c r="O154" s="170" t="s">
        <v>731</v>
      </c>
      <c r="P154" s="170">
        <v>81</v>
      </c>
      <c r="S154" t="s">
        <v>731</v>
      </c>
      <c r="T154">
        <v>81</v>
      </c>
    </row>
    <row r="155" spans="1:20" x14ac:dyDescent="0.45">
      <c r="A155">
        <v>171</v>
      </c>
      <c r="B155" t="str">
        <f t="shared" si="6"/>
        <v>task_id_445.dfy-1</v>
      </c>
      <c r="C155" t="s">
        <v>40</v>
      </c>
      <c r="D155">
        <v>1</v>
      </c>
      <c r="E155" s="170">
        <v>1</v>
      </c>
      <c r="F155" s="170">
        <v>4.9329000000000001</v>
      </c>
      <c r="G155" s="170">
        <v>0.77839999999999998</v>
      </c>
      <c r="H155" s="170">
        <v>4.9108999999999998</v>
      </c>
      <c r="I155" s="170">
        <v>1</v>
      </c>
      <c r="J155" s="170">
        <v>1</v>
      </c>
      <c r="K155" s="170">
        <v>1</v>
      </c>
      <c r="L155" s="170">
        <f t="shared" si="5"/>
        <v>19</v>
      </c>
      <c r="M155" s="170">
        <f>VLOOKUP(C155,Locs!A:C,3,0)</f>
        <v>19</v>
      </c>
      <c r="N155" s="170">
        <f>VLOOKUP(C155,Locs!A:F,6,0)</f>
        <v>0</v>
      </c>
      <c r="O155" s="170" t="s">
        <v>732</v>
      </c>
      <c r="P155" s="170">
        <v>87</v>
      </c>
      <c r="S155" t="s">
        <v>732</v>
      </c>
      <c r="T155">
        <v>87</v>
      </c>
    </row>
    <row r="156" spans="1:20" x14ac:dyDescent="0.45">
      <c r="A156">
        <v>172</v>
      </c>
      <c r="B156" t="str">
        <f t="shared" si="6"/>
        <v>task_id_447.dfy-1</v>
      </c>
      <c r="C156" t="s">
        <v>41</v>
      </c>
      <c r="D156">
        <v>1</v>
      </c>
      <c r="E156" s="170">
        <v>1</v>
      </c>
      <c r="F156" s="170">
        <v>6.1295000000000002</v>
      </c>
      <c r="G156" s="170">
        <v>0.87119999999999997</v>
      </c>
      <c r="H156" s="170">
        <v>6.1262999999999996</v>
      </c>
      <c r="I156" s="170">
        <v>1</v>
      </c>
      <c r="J156" s="170">
        <v>1</v>
      </c>
      <c r="K156" s="170">
        <v>1</v>
      </c>
      <c r="L156" s="170">
        <f t="shared" si="5"/>
        <v>23</v>
      </c>
      <c r="M156" s="170">
        <f>VLOOKUP(C156,Locs!A:C,3,0)</f>
        <v>26</v>
      </c>
      <c r="N156" s="170">
        <f>VLOOKUP(C156,Locs!A:F,6,0)</f>
        <v>0</v>
      </c>
      <c r="O156" s="170" t="s">
        <v>733</v>
      </c>
      <c r="P156" s="170">
        <v>80</v>
      </c>
      <c r="S156" t="s">
        <v>733</v>
      </c>
      <c r="T156">
        <v>80</v>
      </c>
    </row>
    <row r="157" spans="1:20" x14ac:dyDescent="0.45">
      <c r="A157">
        <v>173</v>
      </c>
      <c r="B157" t="str">
        <f t="shared" si="6"/>
        <v>task_id_454.dfy-1</v>
      </c>
      <c r="C157" t="s">
        <v>42</v>
      </c>
      <c r="D157">
        <v>1</v>
      </c>
      <c r="E157" s="170">
        <v>1</v>
      </c>
      <c r="F157" s="170">
        <v>5.0906000000000002</v>
      </c>
      <c r="G157" s="170">
        <v>0.82340000000000002</v>
      </c>
      <c r="H157" s="170">
        <v>5.0707000000000004</v>
      </c>
      <c r="I157" s="170">
        <v>1</v>
      </c>
      <c r="J157" s="170">
        <v>1</v>
      </c>
      <c r="K157" s="170">
        <v>1</v>
      </c>
      <c r="L157" s="170">
        <f t="shared" si="5"/>
        <v>25</v>
      </c>
      <c r="M157" s="170">
        <f>VLOOKUP(C157,Locs!A:C,3,0)</f>
        <v>23</v>
      </c>
      <c r="N157" s="170">
        <f>VLOOKUP(C157,Locs!A:F,6,0)</f>
        <v>0</v>
      </c>
      <c r="O157" s="170" t="s">
        <v>457</v>
      </c>
      <c r="P157" s="170">
        <v>28</v>
      </c>
      <c r="S157" t="s">
        <v>457</v>
      </c>
      <c r="T157">
        <v>28</v>
      </c>
    </row>
    <row r="158" spans="1:20" x14ac:dyDescent="0.45">
      <c r="A158">
        <v>174</v>
      </c>
      <c r="B158" t="str">
        <f t="shared" si="6"/>
        <v>task_id_457.dfy-1</v>
      </c>
      <c r="C158" t="s">
        <v>43</v>
      </c>
      <c r="D158">
        <v>1</v>
      </c>
      <c r="E158" s="170">
        <v>1</v>
      </c>
      <c r="F158" s="170">
        <v>5.5960000000000001</v>
      </c>
      <c r="G158" s="170">
        <v>0.9</v>
      </c>
      <c r="H158" s="170">
        <v>5.5918999999999999</v>
      </c>
      <c r="I158" s="170">
        <v>1</v>
      </c>
      <c r="J158" s="170">
        <v>1</v>
      </c>
      <c r="K158" s="170">
        <v>1</v>
      </c>
      <c r="L158" s="170">
        <f t="shared" si="5"/>
        <v>26</v>
      </c>
      <c r="M158" s="170">
        <f>VLOOKUP(C158,Locs!A:C,3,0)</f>
        <v>26</v>
      </c>
      <c r="N158" s="170">
        <f>VLOOKUP(C158,Locs!A:F,6,0)</f>
        <v>0</v>
      </c>
      <c r="O158" s="170" t="s">
        <v>458</v>
      </c>
      <c r="P158" s="170">
        <v>30</v>
      </c>
      <c r="S158" t="s">
        <v>458</v>
      </c>
      <c r="T158">
        <v>30</v>
      </c>
    </row>
    <row r="159" spans="1:20" x14ac:dyDescent="0.45">
      <c r="A159">
        <v>175</v>
      </c>
      <c r="B159" t="str">
        <f t="shared" si="6"/>
        <v>task_id_470.dfy-1</v>
      </c>
      <c r="C159" t="s">
        <v>44</v>
      </c>
      <c r="D159">
        <v>1</v>
      </c>
      <c r="E159" s="170">
        <v>1</v>
      </c>
      <c r="F159" s="170">
        <v>4.8734999999999999</v>
      </c>
      <c r="G159" s="170">
        <v>0.88360000000000005</v>
      </c>
      <c r="H159" s="170">
        <v>4.8704999999999998</v>
      </c>
      <c r="I159" s="170">
        <v>1</v>
      </c>
      <c r="J159" s="170">
        <v>1</v>
      </c>
      <c r="K159" s="170">
        <v>1</v>
      </c>
      <c r="L159" s="170">
        <f t="shared" si="5"/>
        <v>23</v>
      </c>
      <c r="M159" s="170">
        <f>VLOOKUP(C159,Locs!A:C,3,0)</f>
        <v>23</v>
      </c>
      <c r="N159" s="170">
        <f>VLOOKUP(C159,Locs!A:F,6,0)</f>
        <v>0</v>
      </c>
      <c r="O159" s="170" t="s">
        <v>460</v>
      </c>
      <c r="P159" s="170">
        <v>29</v>
      </c>
      <c r="S159" t="s">
        <v>460</v>
      </c>
      <c r="T159">
        <v>29</v>
      </c>
    </row>
    <row r="160" spans="1:20" x14ac:dyDescent="0.45">
      <c r="A160">
        <v>176</v>
      </c>
      <c r="B160" t="str">
        <f t="shared" si="6"/>
        <v>task_id_472.dfy-1</v>
      </c>
      <c r="C160" t="s">
        <v>45</v>
      </c>
      <c r="D160">
        <v>1</v>
      </c>
      <c r="E160" s="170">
        <v>1</v>
      </c>
      <c r="F160" s="170">
        <v>8.9269999999999996</v>
      </c>
      <c r="G160" s="170">
        <v>1.6553</v>
      </c>
      <c r="H160" s="170">
        <v>8.9242000000000008</v>
      </c>
      <c r="I160" s="170">
        <v>1</v>
      </c>
      <c r="J160" s="170">
        <v>1</v>
      </c>
      <c r="K160" s="170">
        <v>1</v>
      </c>
      <c r="L160" s="170">
        <f t="shared" si="5"/>
        <v>38</v>
      </c>
      <c r="M160" s="170">
        <f>VLOOKUP(C160,Locs!A:C,3,0)</f>
        <v>28</v>
      </c>
      <c r="N160" s="170">
        <f>VLOOKUP(C160,Locs!A:F,6,0)</f>
        <v>2</v>
      </c>
      <c r="O160" s="170" t="s">
        <v>463</v>
      </c>
      <c r="P160" s="170">
        <v>35</v>
      </c>
      <c r="S160" t="s">
        <v>463</v>
      </c>
      <c r="T160">
        <v>35</v>
      </c>
    </row>
    <row r="161" spans="1:20" x14ac:dyDescent="0.45">
      <c r="A161">
        <v>177</v>
      </c>
      <c r="B161" t="str">
        <f t="shared" si="6"/>
        <v>task_id_474.dfy-1</v>
      </c>
      <c r="C161" t="s">
        <v>46</v>
      </c>
      <c r="D161">
        <v>1</v>
      </c>
      <c r="E161" s="170">
        <v>1</v>
      </c>
      <c r="F161" s="170">
        <v>6.7877000000000001</v>
      </c>
      <c r="G161" s="170">
        <v>0.90959999999999996</v>
      </c>
      <c r="H161" s="170">
        <v>6.7850000000000001</v>
      </c>
      <c r="I161" s="170">
        <v>1</v>
      </c>
      <c r="J161" s="170">
        <v>1</v>
      </c>
      <c r="K161" s="170">
        <v>1</v>
      </c>
      <c r="L161" s="170">
        <f t="shared" si="5"/>
        <v>27</v>
      </c>
      <c r="M161" s="170">
        <f>VLOOKUP(C161,Locs!A:C,3,0)</f>
        <v>26</v>
      </c>
      <c r="N161" s="170">
        <f>VLOOKUP(C161,Locs!A:F,6,0)</f>
        <v>0</v>
      </c>
      <c r="O161" s="170" t="s">
        <v>464</v>
      </c>
      <c r="P161" s="170">
        <v>51</v>
      </c>
      <c r="S161" t="s">
        <v>464</v>
      </c>
      <c r="T161">
        <v>51</v>
      </c>
    </row>
    <row r="162" spans="1:20" x14ac:dyDescent="0.45">
      <c r="A162">
        <v>178</v>
      </c>
      <c r="B162" t="str">
        <f t="shared" si="6"/>
        <v>task_id_476.dfy-1</v>
      </c>
      <c r="C162" t="s">
        <v>47</v>
      </c>
      <c r="D162">
        <v>1</v>
      </c>
      <c r="E162" s="170">
        <v>0</v>
      </c>
      <c r="F162" s="170">
        <v>7.6824000000000003</v>
      </c>
      <c r="G162" s="170">
        <v>1.7766</v>
      </c>
      <c r="H162" s="170">
        <v>7.6628999999999996</v>
      </c>
      <c r="I162" s="170">
        <v>-1</v>
      </c>
      <c r="J162" s="170">
        <v>0</v>
      </c>
      <c r="K162" s="170">
        <v>0</v>
      </c>
      <c r="L162" s="170">
        <f t="shared" si="5"/>
        <v>53</v>
      </c>
      <c r="M162" s="170">
        <f>VLOOKUP(C162,Locs!A:C,3,0)</f>
        <v>54</v>
      </c>
      <c r="N162" s="170">
        <f>VLOOKUP(C162,Locs!A:F,6,0)</f>
        <v>2</v>
      </c>
      <c r="O162" s="170" t="s">
        <v>466</v>
      </c>
      <c r="P162" s="170">
        <v>33</v>
      </c>
      <c r="Q162" s="170" t="s">
        <v>1365</v>
      </c>
      <c r="S162" t="s">
        <v>466</v>
      </c>
      <c r="T162">
        <v>33</v>
      </c>
    </row>
    <row r="163" spans="1:20" x14ac:dyDescent="0.45">
      <c r="A163">
        <v>179</v>
      </c>
      <c r="B163" t="str">
        <f t="shared" si="6"/>
        <v>task_id_476.dfy-2</v>
      </c>
      <c r="C163" t="s">
        <v>47</v>
      </c>
      <c r="D163">
        <v>2</v>
      </c>
      <c r="E163" s="170">
        <v>1</v>
      </c>
      <c r="F163" s="170">
        <v>11.427199999999999</v>
      </c>
      <c r="G163" s="170">
        <v>2.0680999999999998</v>
      </c>
      <c r="H163" s="170">
        <v>11.425000000000001</v>
      </c>
      <c r="I163" s="170">
        <v>1</v>
      </c>
      <c r="J163" s="170">
        <v>1</v>
      </c>
      <c r="K163" s="170">
        <v>1</v>
      </c>
      <c r="L163" s="170">
        <f t="shared" si="5"/>
        <v>59</v>
      </c>
      <c r="M163" s="170">
        <f>VLOOKUP(C163,Locs!A:C,3,0)</f>
        <v>54</v>
      </c>
      <c r="N163" s="170">
        <f>VLOOKUP(C163,Locs!A:F,6,0)</f>
        <v>2</v>
      </c>
      <c r="O163" s="170" t="s">
        <v>1030</v>
      </c>
      <c r="P163" s="170">
        <v>26</v>
      </c>
      <c r="S163" t="s">
        <v>1030</v>
      </c>
      <c r="T163">
        <v>26</v>
      </c>
    </row>
    <row r="164" spans="1:20" x14ac:dyDescent="0.45">
      <c r="A164">
        <v>180</v>
      </c>
      <c r="B164" t="str">
        <f t="shared" si="6"/>
        <v>task_id_477.dfy-1</v>
      </c>
      <c r="C164" t="s">
        <v>48</v>
      </c>
      <c r="D164">
        <v>1</v>
      </c>
      <c r="E164" s="170">
        <v>1</v>
      </c>
      <c r="F164" s="170">
        <v>5.7359</v>
      </c>
      <c r="G164" s="170">
        <v>1.651</v>
      </c>
      <c r="H164" s="170">
        <v>5.7320000000000002</v>
      </c>
      <c r="I164" s="170">
        <v>1</v>
      </c>
      <c r="J164" s="170">
        <v>1</v>
      </c>
      <c r="K164" s="170">
        <v>1</v>
      </c>
      <c r="L164" s="170">
        <f t="shared" si="5"/>
        <v>26</v>
      </c>
      <c r="M164" s="170">
        <f>VLOOKUP(C164,Locs!A:C,3,0)</f>
        <v>27</v>
      </c>
      <c r="N164" s="170">
        <f>VLOOKUP(C164,Locs!A:F,6,0)</f>
        <v>0</v>
      </c>
      <c r="O164" s="170" t="s">
        <v>469</v>
      </c>
      <c r="P164" s="170">
        <v>19</v>
      </c>
      <c r="S164" t="s">
        <v>469</v>
      </c>
      <c r="T164">
        <v>19</v>
      </c>
    </row>
    <row r="165" spans="1:20" x14ac:dyDescent="0.45">
      <c r="A165">
        <v>181</v>
      </c>
      <c r="B165" t="str">
        <f t="shared" si="6"/>
        <v>task_id_555.dfy-1</v>
      </c>
      <c r="C165" t="s">
        <v>49</v>
      </c>
      <c r="D165">
        <v>1</v>
      </c>
      <c r="E165" s="170">
        <v>1</v>
      </c>
      <c r="F165" s="170">
        <v>9.0099</v>
      </c>
      <c r="G165" s="170">
        <v>1.6771</v>
      </c>
      <c r="H165" s="170">
        <v>8.9839000000000002</v>
      </c>
      <c r="I165" s="170">
        <v>1</v>
      </c>
      <c r="J165" s="170">
        <v>1</v>
      </c>
      <c r="K165" s="170">
        <v>1</v>
      </c>
      <c r="L165" s="170">
        <f t="shared" si="5"/>
        <v>51</v>
      </c>
      <c r="M165" s="170">
        <f>VLOOKUP(C165,Locs!A:C,3,0)</f>
        <v>43</v>
      </c>
      <c r="N165" s="170">
        <f>VLOOKUP(C165,Locs!A:F,6,0)</f>
        <v>0</v>
      </c>
      <c r="O165" s="170" t="s">
        <v>470</v>
      </c>
      <c r="P165" s="170">
        <v>23</v>
      </c>
      <c r="S165" t="s">
        <v>470</v>
      </c>
      <c r="T165">
        <v>23</v>
      </c>
    </row>
    <row r="166" spans="1:20" x14ac:dyDescent="0.45">
      <c r="A166">
        <v>182</v>
      </c>
      <c r="B166" t="str">
        <f t="shared" si="6"/>
        <v>task_id_557.dfy-1</v>
      </c>
      <c r="C166" t="s">
        <v>50</v>
      </c>
      <c r="D166">
        <v>1</v>
      </c>
      <c r="E166" s="170">
        <v>1</v>
      </c>
      <c r="F166" s="170">
        <v>6.8503999999999996</v>
      </c>
      <c r="G166" s="170">
        <v>1.6629</v>
      </c>
      <c r="H166" s="170">
        <v>6.8475999999999999</v>
      </c>
      <c r="I166" s="170">
        <v>1</v>
      </c>
      <c r="J166" s="170">
        <v>1</v>
      </c>
      <c r="K166" s="170">
        <v>1</v>
      </c>
      <c r="L166" s="170">
        <f t="shared" si="5"/>
        <v>23</v>
      </c>
      <c r="M166" s="170">
        <f>VLOOKUP(C166,Locs!A:C,3,0)</f>
        <v>24</v>
      </c>
      <c r="N166" s="170">
        <f>VLOOKUP(C166,Locs!A:F,6,0)</f>
        <v>0</v>
      </c>
      <c r="O166" s="170" t="s">
        <v>471</v>
      </c>
      <c r="P166" s="170">
        <v>23</v>
      </c>
      <c r="S166" t="s">
        <v>471</v>
      </c>
      <c r="T166">
        <v>23</v>
      </c>
    </row>
    <row r="167" spans="1:20" x14ac:dyDescent="0.45">
      <c r="A167">
        <v>183</v>
      </c>
      <c r="B167" t="str">
        <f t="shared" si="6"/>
        <v>task_id_566.dfy-1</v>
      </c>
      <c r="C167" t="s">
        <v>51</v>
      </c>
      <c r="D167">
        <v>1</v>
      </c>
      <c r="E167" s="170">
        <v>1</v>
      </c>
      <c r="F167" s="170">
        <v>6.0473999999999997</v>
      </c>
      <c r="G167" s="170">
        <v>0.84179999999999999</v>
      </c>
      <c r="H167" s="170">
        <v>6.0262000000000002</v>
      </c>
      <c r="I167" s="170">
        <v>1</v>
      </c>
      <c r="J167" s="170">
        <v>1</v>
      </c>
      <c r="K167" s="170">
        <v>1</v>
      </c>
      <c r="L167" s="170">
        <f t="shared" si="5"/>
        <v>29</v>
      </c>
      <c r="M167" s="170">
        <f>VLOOKUP(C167,Locs!A:C,3,0)</f>
        <v>28</v>
      </c>
      <c r="N167" s="170">
        <f>VLOOKUP(C167,Locs!A:F,6,0)</f>
        <v>0</v>
      </c>
      <c r="O167" s="170" t="s">
        <v>734</v>
      </c>
      <c r="P167" s="170">
        <v>24</v>
      </c>
      <c r="S167" t="s">
        <v>734</v>
      </c>
      <c r="T167">
        <v>24</v>
      </c>
    </row>
    <row r="168" spans="1:20" x14ac:dyDescent="0.45">
      <c r="A168">
        <v>184</v>
      </c>
      <c r="B168" t="str">
        <f t="shared" si="6"/>
        <v>task_id_567.dfy-1</v>
      </c>
      <c r="C168" t="s">
        <v>52</v>
      </c>
      <c r="D168">
        <v>1</v>
      </c>
      <c r="E168" s="170">
        <v>0</v>
      </c>
      <c r="F168" s="170">
        <v>4.6378000000000004</v>
      </c>
      <c r="G168" s="170">
        <v>0.79349999999999998</v>
      </c>
      <c r="H168" s="170">
        <v>4.6052</v>
      </c>
      <c r="I168" s="170">
        <v>1</v>
      </c>
      <c r="J168" s="170">
        <v>0</v>
      </c>
      <c r="K168" s="170">
        <v>0</v>
      </c>
      <c r="L168" s="170">
        <f t="shared" si="5"/>
        <v>22</v>
      </c>
      <c r="M168" s="170">
        <f>VLOOKUP(C168,Locs!A:C,3,0)</f>
        <v>23</v>
      </c>
      <c r="N168" s="170">
        <f>VLOOKUP(C168,Locs!A:F,6,0)</f>
        <v>1</v>
      </c>
      <c r="O168" s="170" t="s">
        <v>735</v>
      </c>
      <c r="P168" s="170">
        <v>24</v>
      </c>
      <c r="Q168" s="170" t="s">
        <v>1363</v>
      </c>
      <c r="S168" t="s">
        <v>735</v>
      </c>
      <c r="T168">
        <v>24</v>
      </c>
    </row>
    <row r="169" spans="1:20" x14ac:dyDescent="0.45">
      <c r="A169">
        <v>185</v>
      </c>
      <c r="B169" t="str">
        <f t="shared" si="6"/>
        <v>task_id_567.dfy-2</v>
      </c>
      <c r="C169" t="s">
        <v>52</v>
      </c>
      <c r="D169">
        <v>2</v>
      </c>
      <c r="E169" s="170">
        <v>0</v>
      </c>
      <c r="F169" s="170">
        <v>10.1564</v>
      </c>
      <c r="G169" s="170">
        <v>0.85350000000000004</v>
      </c>
      <c r="H169" s="170">
        <v>10.154500000000001</v>
      </c>
      <c r="I169" s="170">
        <v>1</v>
      </c>
      <c r="J169" s="170">
        <v>0</v>
      </c>
      <c r="K169" s="170">
        <v>0</v>
      </c>
      <c r="L169" s="170">
        <f t="shared" si="5"/>
        <v>26</v>
      </c>
      <c r="M169" s="170">
        <f>VLOOKUP(C169,Locs!A:C,3,0)</f>
        <v>23</v>
      </c>
      <c r="N169" s="170">
        <f>VLOOKUP(C169,Locs!A:F,6,0)</f>
        <v>1</v>
      </c>
      <c r="O169" s="170" t="s">
        <v>736</v>
      </c>
      <c r="P169" s="170">
        <v>25</v>
      </c>
      <c r="Q169" s="170" t="s">
        <v>1363</v>
      </c>
      <c r="S169" t="s">
        <v>736</v>
      </c>
      <c r="T169">
        <v>25</v>
      </c>
    </row>
    <row r="170" spans="1:20" x14ac:dyDescent="0.45">
      <c r="A170">
        <v>186</v>
      </c>
      <c r="B170" t="str">
        <f t="shared" si="6"/>
        <v>task_id_567.dfy-3</v>
      </c>
      <c r="C170" t="s">
        <v>52</v>
      </c>
      <c r="D170">
        <v>3</v>
      </c>
      <c r="E170" s="170">
        <v>0</v>
      </c>
      <c r="F170" s="170">
        <v>10.141</v>
      </c>
      <c r="G170" s="170">
        <v>0.89890000000000003</v>
      </c>
      <c r="H170" s="170">
        <v>10.1396</v>
      </c>
      <c r="I170" s="170">
        <v>1</v>
      </c>
      <c r="J170" s="170">
        <v>0</v>
      </c>
      <c r="K170" s="170">
        <v>0</v>
      </c>
      <c r="L170" s="170">
        <f t="shared" si="5"/>
        <v>28</v>
      </c>
      <c r="M170" s="170">
        <f>VLOOKUP(C170,Locs!A:C,3,0)</f>
        <v>23</v>
      </c>
      <c r="N170" s="170">
        <f>VLOOKUP(C170,Locs!A:F,6,0)</f>
        <v>1</v>
      </c>
      <c r="O170" s="170" t="s">
        <v>737</v>
      </c>
      <c r="P170" s="170">
        <v>27</v>
      </c>
      <c r="Q170" s="170" t="s">
        <v>1363</v>
      </c>
      <c r="S170" t="s">
        <v>737</v>
      </c>
      <c r="T170">
        <v>27</v>
      </c>
    </row>
    <row r="171" spans="1:20" x14ac:dyDescent="0.45">
      <c r="A171">
        <v>187</v>
      </c>
      <c r="B171" t="str">
        <f t="shared" si="6"/>
        <v>task_id_567.dfy-4</v>
      </c>
      <c r="C171" t="s">
        <v>52</v>
      </c>
      <c r="D171">
        <v>4</v>
      </c>
      <c r="E171" s="170">
        <v>0</v>
      </c>
      <c r="F171" s="170">
        <v>14.1944</v>
      </c>
      <c r="G171" s="170">
        <v>0.8629</v>
      </c>
      <c r="H171" s="170">
        <v>14.1922</v>
      </c>
      <c r="I171" s="170">
        <v>1</v>
      </c>
      <c r="J171" s="170">
        <v>0</v>
      </c>
      <c r="K171" s="170">
        <v>0</v>
      </c>
      <c r="L171" s="170">
        <f t="shared" ref="L171:L234" si="7">VLOOKUP(LEFT(C171,LEN(C171)-4)&amp;"_"&amp;D171&amp;"_llm.dfy",O:P,2,0)</f>
        <v>31</v>
      </c>
      <c r="M171" s="170">
        <f>VLOOKUP(C171,Locs!A:C,3,0)</f>
        <v>23</v>
      </c>
      <c r="N171" s="170">
        <f>VLOOKUP(C171,Locs!A:F,6,0)</f>
        <v>1</v>
      </c>
      <c r="O171" s="170" t="s">
        <v>1031</v>
      </c>
      <c r="P171" s="170">
        <v>27</v>
      </c>
      <c r="Q171" s="170" t="s">
        <v>1363</v>
      </c>
      <c r="S171" t="s">
        <v>1031</v>
      </c>
      <c r="T171">
        <v>27</v>
      </c>
    </row>
    <row r="172" spans="1:20" x14ac:dyDescent="0.45">
      <c r="A172">
        <v>188</v>
      </c>
      <c r="B172" t="str">
        <f t="shared" si="6"/>
        <v>task_id_567.dfy-5</v>
      </c>
      <c r="C172" t="s">
        <v>52</v>
      </c>
      <c r="D172">
        <v>5</v>
      </c>
      <c r="E172" s="170">
        <v>0</v>
      </c>
      <c r="F172" s="170">
        <v>10.9885</v>
      </c>
      <c r="G172" s="170">
        <v>1.7263999999999999</v>
      </c>
      <c r="H172" s="170">
        <v>10.980700000000001</v>
      </c>
      <c r="I172" s="170">
        <v>1</v>
      </c>
      <c r="J172" s="170">
        <v>0</v>
      </c>
      <c r="K172" s="170">
        <v>0</v>
      </c>
      <c r="L172" s="170">
        <f t="shared" si="7"/>
        <v>33</v>
      </c>
      <c r="M172" s="170">
        <f>VLOOKUP(C172,Locs!A:C,3,0)</f>
        <v>23</v>
      </c>
      <c r="N172" s="170">
        <f>VLOOKUP(C172,Locs!A:F,6,0)</f>
        <v>1</v>
      </c>
      <c r="O172" s="170" t="s">
        <v>1032</v>
      </c>
      <c r="P172" s="170">
        <v>28</v>
      </c>
      <c r="Q172" s="170" t="s">
        <v>1363</v>
      </c>
      <c r="S172" t="s">
        <v>1032</v>
      </c>
      <c r="T172">
        <v>28</v>
      </c>
    </row>
    <row r="173" spans="1:20" x14ac:dyDescent="0.45">
      <c r="A173">
        <v>189</v>
      </c>
      <c r="B173" t="str">
        <f t="shared" si="6"/>
        <v>task_id_567.dfy-6</v>
      </c>
      <c r="C173" t="s">
        <v>52</v>
      </c>
      <c r="D173">
        <v>6</v>
      </c>
      <c r="E173" s="170">
        <v>0</v>
      </c>
      <c r="F173" s="170">
        <v>10.2674</v>
      </c>
      <c r="G173" s="170">
        <v>1.7771999999999999</v>
      </c>
      <c r="H173" s="170">
        <v>10.2651</v>
      </c>
      <c r="I173" s="170">
        <v>1</v>
      </c>
      <c r="J173" s="170">
        <v>0</v>
      </c>
      <c r="K173" s="170">
        <v>0</v>
      </c>
      <c r="L173" s="170">
        <f t="shared" si="7"/>
        <v>35</v>
      </c>
      <c r="M173" s="170">
        <f>VLOOKUP(C173,Locs!A:C,3,0)</f>
        <v>23</v>
      </c>
      <c r="N173" s="170">
        <f>VLOOKUP(C173,Locs!A:F,6,0)</f>
        <v>1</v>
      </c>
      <c r="O173" s="170" t="s">
        <v>472</v>
      </c>
      <c r="P173" s="170">
        <v>34</v>
      </c>
      <c r="Q173" s="170" t="s">
        <v>1363</v>
      </c>
      <c r="S173" t="s">
        <v>472</v>
      </c>
      <c r="T173">
        <v>34</v>
      </c>
    </row>
    <row r="174" spans="1:20" x14ac:dyDescent="0.45">
      <c r="A174">
        <v>190</v>
      </c>
      <c r="B174" t="str">
        <f t="shared" si="6"/>
        <v>task_id_567.dfy-7</v>
      </c>
      <c r="C174" t="s">
        <v>52</v>
      </c>
      <c r="D174">
        <v>7</v>
      </c>
      <c r="E174" s="170">
        <v>0</v>
      </c>
      <c r="F174" s="170">
        <v>11.174899999999999</v>
      </c>
      <c r="G174" s="170">
        <v>1.7496</v>
      </c>
      <c r="H174" s="170">
        <v>11.166600000000001</v>
      </c>
      <c r="I174" s="170">
        <v>1</v>
      </c>
      <c r="J174" s="170">
        <v>0</v>
      </c>
      <c r="K174" s="170">
        <v>0</v>
      </c>
      <c r="L174" s="170">
        <f t="shared" si="7"/>
        <v>37</v>
      </c>
      <c r="M174" s="170">
        <f>VLOOKUP(C174,Locs!A:C,3,0)</f>
        <v>23</v>
      </c>
      <c r="N174" s="170">
        <f>VLOOKUP(C174,Locs!A:F,6,0)</f>
        <v>1</v>
      </c>
      <c r="O174" s="170" t="s">
        <v>475</v>
      </c>
      <c r="P174" s="170">
        <v>19</v>
      </c>
      <c r="Q174" s="170" t="s">
        <v>1363</v>
      </c>
      <c r="S174" t="s">
        <v>475</v>
      </c>
      <c r="T174">
        <v>19</v>
      </c>
    </row>
    <row r="175" spans="1:20" x14ac:dyDescent="0.45">
      <c r="A175">
        <v>191</v>
      </c>
      <c r="B175" t="str">
        <f t="shared" si="6"/>
        <v>task_id_567.dfy-8</v>
      </c>
      <c r="C175" t="s">
        <v>52</v>
      </c>
      <c r="D175">
        <v>8</v>
      </c>
      <c r="E175" s="170">
        <v>0</v>
      </c>
      <c r="F175" s="170">
        <v>14.3414</v>
      </c>
      <c r="G175" s="170">
        <v>1.7599</v>
      </c>
      <c r="H175" s="170">
        <v>14.3393</v>
      </c>
      <c r="I175" s="170">
        <v>1</v>
      </c>
      <c r="J175" s="170">
        <v>0</v>
      </c>
      <c r="K175" s="170">
        <v>0</v>
      </c>
      <c r="L175" s="170">
        <f t="shared" si="7"/>
        <v>38</v>
      </c>
      <c r="M175" s="170">
        <f>VLOOKUP(C175,Locs!A:C,3,0)</f>
        <v>23</v>
      </c>
      <c r="N175" s="170">
        <f>VLOOKUP(C175,Locs!A:F,6,0)</f>
        <v>1</v>
      </c>
      <c r="O175" s="170" t="s">
        <v>478</v>
      </c>
      <c r="P175" s="170">
        <v>23</v>
      </c>
      <c r="Q175" s="170" t="s">
        <v>1363</v>
      </c>
      <c r="S175" t="s">
        <v>478</v>
      </c>
      <c r="T175">
        <v>23</v>
      </c>
    </row>
    <row r="176" spans="1:20" x14ac:dyDescent="0.45">
      <c r="A176">
        <v>192</v>
      </c>
      <c r="B176" t="str">
        <f t="shared" si="6"/>
        <v>task_id_567.dfy-9</v>
      </c>
      <c r="C176" t="s">
        <v>52</v>
      </c>
      <c r="D176">
        <v>9</v>
      </c>
      <c r="E176" s="170">
        <v>0</v>
      </c>
      <c r="F176" s="170">
        <v>16.466200000000001</v>
      </c>
      <c r="G176" s="170">
        <v>1.7495000000000001</v>
      </c>
      <c r="H176" s="170">
        <v>16.4648</v>
      </c>
      <c r="I176" s="170">
        <v>1</v>
      </c>
      <c r="J176" s="170">
        <v>0</v>
      </c>
      <c r="K176" s="170">
        <v>0</v>
      </c>
      <c r="L176" s="170">
        <f t="shared" si="7"/>
        <v>45</v>
      </c>
      <c r="M176" s="170">
        <f>VLOOKUP(C176,Locs!A:C,3,0)</f>
        <v>23</v>
      </c>
      <c r="N176" s="170">
        <f>VLOOKUP(C176,Locs!A:F,6,0)</f>
        <v>1</v>
      </c>
      <c r="O176" s="170" t="s">
        <v>481</v>
      </c>
      <c r="P176" s="170">
        <v>25</v>
      </c>
      <c r="Q176" s="170" t="s">
        <v>1363</v>
      </c>
      <c r="S176" t="s">
        <v>481</v>
      </c>
      <c r="T176">
        <v>25</v>
      </c>
    </row>
    <row r="177" spans="1:20" x14ac:dyDescent="0.45">
      <c r="A177">
        <v>193</v>
      </c>
      <c r="B177" t="str">
        <f t="shared" ref="B177:B240" si="8">C177&amp;"-"&amp;D177</f>
        <v>task_id_567.dfy-10</v>
      </c>
      <c r="C177" t="s">
        <v>52</v>
      </c>
      <c r="D177">
        <v>10</v>
      </c>
      <c r="E177" s="170">
        <v>1</v>
      </c>
      <c r="F177" s="170">
        <v>20.364699999999999</v>
      </c>
      <c r="G177" s="170">
        <v>1.7334000000000001</v>
      </c>
      <c r="H177" s="170">
        <v>20.362400000000001</v>
      </c>
      <c r="I177" s="170">
        <v>1</v>
      </c>
      <c r="J177" s="170">
        <v>1</v>
      </c>
      <c r="K177" s="170">
        <v>1</v>
      </c>
      <c r="L177" s="170">
        <f t="shared" si="7"/>
        <v>47</v>
      </c>
      <c r="M177" s="170">
        <f>VLOOKUP(C177,Locs!A:C,3,0)</f>
        <v>23</v>
      </c>
      <c r="N177" s="170">
        <f>VLOOKUP(C177,Locs!A:F,6,0)</f>
        <v>1</v>
      </c>
      <c r="O177" s="170" t="s">
        <v>484</v>
      </c>
      <c r="P177" s="170">
        <v>26</v>
      </c>
      <c r="S177" t="s">
        <v>484</v>
      </c>
      <c r="T177">
        <v>26</v>
      </c>
    </row>
    <row r="178" spans="1:20" x14ac:dyDescent="0.45">
      <c r="A178">
        <v>194</v>
      </c>
      <c r="B178" t="str">
        <f t="shared" si="8"/>
        <v>task_id_572.dfy-1</v>
      </c>
      <c r="C178" t="s">
        <v>53</v>
      </c>
      <c r="D178">
        <v>1</v>
      </c>
      <c r="E178" s="170">
        <v>0</v>
      </c>
      <c r="F178" s="170">
        <v>14.281499999999999</v>
      </c>
      <c r="G178" s="170">
        <v>61.927399999999999</v>
      </c>
      <c r="H178" s="170">
        <v>14.279199999999999</v>
      </c>
      <c r="I178" s="170">
        <v>-1</v>
      </c>
      <c r="J178" s="170">
        <v>0</v>
      </c>
      <c r="K178" s="170">
        <v>0</v>
      </c>
      <c r="L178" s="170">
        <f t="shared" si="7"/>
        <v>36</v>
      </c>
      <c r="M178" s="170">
        <f>VLOOKUP(C178,Locs!A:C,3,0)</f>
        <v>37</v>
      </c>
      <c r="N178" s="170">
        <f>VLOOKUP(C178,Locs!A:F,6,0)</f>
        <v>2</v>
      </c>
      <c r="O178" s="170" t="s">
        <v>487</v>
      </c>
      <c r="P178" s="170">
        <v>23</v>
      </c>
      <c r="S178" t="s">
        <v>487</v>
      </c>
      <c r="T178">
        <v>23</v>
      </c>
    </row>
    <row r="179" spans="1:20" x14ac:dyDescent="0.45">
      <c r="A179">
        <v>195</v>
      </c>
      <c r="B179" t="str">
        <f t="shared" si="8"/>
        <v>task_id_572.dfy-2</v>
      </c>
      <c r="C179" t="s">
        <v>53</v>
      </c>
      <c r="D179">
        <v>2</v>
      </c>
      <c r="E179" s="170">
        <v>0</v>
      </c>
      <c r="F179" s="170">
        <v>23.1402</v>
      </c>
      <c r="G179" s="170">
        <v>18.602</v>
      </c>
      <c r="H179" s="170">
        <v>23.138500000000001</v>
      </c>
      <c r="I179" s="170">
        <v>-1</v>
      </c>
      <c r="J179" s="170">
        <v>0</v>
      </c>
      <c r="K179" s="170">
        <v>0</v>
      </c>
      <c r="L179" s="170">
        <f t="shared" si="7"/>
        <v>42</v>
      </c>
      <c r="M179" s="170">
        <f>VLOOKUP(C179,Locs!A:C,3,0)</f>
        <v>37</v>
      </c>
      <c r="N179" s="170">
        <f>VLOOKUP(C179,Locs!A:F,6,0)</f>
        <v>2</v>
      </c>
      <c r="O179" s="170" t="s">
        <v>490</v>
      </c>
      <c r="P179" s="170">
        <v>38</v>
      </c>
      <c r="Q179" s="170" t="s">
        <v>1365</v>
      </c>
      <c r="S179" t="s">
        <v>490</v>
      </c>
      <c r="T179">
        <v>38</v>
      </c>
    </row>
    <row r="180" spans="1:20" x14ac:dyDescent="0.45">
      <c r="A180">
        <v>196</v>
      </c>
      <c r="B180" t="str">
        <f t="shared" si="8"/>
        <v>task_id_572.dfy-3</v>
      </c>
      <c r="C180" t="s">
        <v>53</v>
      </c>
      <c r="D180">
        <v>3</v>
      </c>
      <c r="E180" s="170">
        <v>0</v>
      </c>
      <c r="F180" s="170">
        <v>35.235799999999998</v>
      </c>
      <c r="G180" s="170">
        <v>2.5724999999999998</v>
      </c>
      <c r="H180" s="170">
        <v>35.234499999999997</v>
      </c>
      <c r="I180" s="170">
        <v>-1</v>
      </c>
      <c r="J180" s="170">
        <v>0</v>
      </c>
      <c r="K180" s="170">
        <v>0</v>
      </c>
      <c r="L180" s="170">
        <f t="shared" si="7"/>
        <v>83</v>
      </c>
      <c r="M180" s="170">
        <f>VLOOKUP(C180,Locs!A:C,3,0)</f>
        <v>37</v>
      </c>
      <c r="N180" s="170">
        <f>VLOOKUP(C180,Locs!A:F,6,0)</f>
        <v>2</v>
      </c>
      <c r="O180" s="170" t="s">
        <v>493</v>
      </c>
      <c r="P180" s="170">
        <v>27</v>
      </c>
      <c r="Q180" s="170" t="s">
        <v>1364</v>
      </c>
      <c r="S180" t="s">
        <v>493</v>
      </c>
      <c r="T180">
        <v>27</v>
      </c>
    </row>
    <row r="181" spans="1:20" x14ac:dyDescent="0.45">
      <c r="A181">
        <v>197</v>
      </c>
      <c r="B181" t="str">
        <f t="shared" si="8"/>
        <v>task_id_572.dfy-4</v>
      </c>
      <c r="C181" t="s">
        <v>53</v>
      </c>
      <c r="D181">
        <v>4</v>
      </c>
      <c r="E181" s="170">
        <v>1</v>
      </c>
      <c r="F181" s="170">
        <v>37.460999999999999</v>
      </c>
      <c r="G181" s="170">
        <v>1.8116000000000001</v>
      </c>
      <c r="H181" s="170">
        <v>37.4587</v>
      </c>
      <c r="I181" s="170">
        <v>1</v>
      </c>
      <c r="J181" s="170">
        <v>1</v>
      </c>
      <c r="K181" s="170">
        <v>1</v>
      </c>
      <c r="L181" s="170">
        <f t="shared" si="7"/>
        <v>120</v>
      </c>
      <c r="M181" s="170">
        <f>VLOOKUP(C181,Locs!A:C,3,0)</f>
        <v>37</v>
      </c>
      <c r="N181" s="170">
        <f>VLOOKUP(C181,Locs!A:F,6,0)</f>
        <v>2</v>
      </c>
      <c r="O181" s="170" t="s">
        <v>496</v>
      </c>
      <c r="P181" s="170">
        <v>53</v>
      </c>
      <c r="S181" t="s">
        <v>496</v>
      </c>
      <c r="T181">
        <v>53</v>
      </c>
    </row>
    <row r="182" spans="1:20" x14ac:dyDescent="0.45">
      <c r="A182">
        <v>198</v>
      </c>
      <c r="B182" t="str">
        <f t="shared" si="8"/>
        <v>task_id_573.dfy-1</v>
      </c>
      <c r="C182" t="s">
        <v>54</v>
      </c>
      <c r="D182">
        <v>1</v>
      </c>
      <c r="E182" s="170">
        <v>0</v>
      </c>
      <c r="F182" s="170">
        <v>14.2759</v>
      </c>
      <c r="G182" s="170">
        <v>1.8331</v>
      </c>
      <c r="H182" s="170">
        <v>14.253</v>
      </c>
      <c r="I182" s="170">
        <v>-1</v>
      </c>
      <c r="J182" s="170">
        <v>0</v>
      </c>
      <c r="K182" s="170">
        <v>0</v>
      </c>
      <c r="L182" s="170">
        <f t="shared" si="7"/>
        <v>81</v>
      </c>
      <c r="M182" s="170">
        <f>VLOOKUP(C182,Locs!A:C,3,0)</f>
        <v>56</v>
      </c>
      <c r="N182" s="170">
        <f>VLOOKUP(C182,Locs!A:F,6,0)</f>
        <v>8</v>
      </c>
      <c r="O182" s="170" t="s">
        <v>497</v>
      </c>
      <c r="P182" s="170">
        <v>59</v>
      </c>
      <c r="Q182" s="170" t="s">
        <v>1363</v>
      </c>
      <c r="S182" t="s">
        <v>497</v>
      </c>
      <c r="T182">
        <v>59</v>
      </c>
    </row>
    <row r="183" spans="1:20" x14ac:dyDescent="0.45">
      <c r="A183">
        <v>199</v>
      </c>
      <c r="B183" t="str">
        <f t="shared" si="8"/>
        <v>task_id_573.dfy-2</v>
      </c>
      <c r="C183" t="s">
        <v>54</v>
      </c>
      <c r="D183">
        <v>2</v>
      </c>
      <c r="E183" s="170">
        <v>0</v>
      </c>
      <c r="F183" s="170">
        <v>23.046900000000001</v>
      </c>
      <c r="G183" s="170">
        <v>1.8527</v>
      </c>
      <c r="H183" s="170">
        <v>23.045100000000001</v>
      </c>
      <c r="I183" s="170">
        <v>-1</v>
      </c>
      <c r="J183" s="170">
        <v>0</v>
      </c>
      <c r="K183" s="170">
        <v>0</v>
      </c>
      <c r="L183" s="170">
        <f t="shared" si="7"/>
        <v>91</v>
      </c>
      <c r="M183" s="170">
        <f>VLOOKUP(C183,Locs!A:C,3,0)</f>
        <v>56</v>
      </c>
      <c r="N183" s="170">
        <f>VLOOKUP(C183,Locs!A:F,6,0)</f>
        <v>8</v>
      </c>
      <c r="O183" s="170" t="s">
        <v>499</v>
      </c>
      <c r="P183" s="170">
        <v>26</v>
      </c>
      <c r="Q183" s="170" t="s">
        <v>1363</v>
      </c>
      <c r="S183" t="s">
        <v>499</v>
      </c>
      <c r="T183">
        <v>26</v>
      </c>
    </row>
    <row r="184" spans="1:20" x14ac:dyDescent="0.45">
      <c r="A184">
        <v>200</v>
      </c>
      <c r="B184" t="str">
        <f t="shared" si="8"/>
        <v>task_id_573.dfy-3</v>
      </c>
      <c r="C184" t="s">
        <v>54</v>
      </c>
      <c r="D184">
        <v>3</v>
      </c>
      <c r="E184" s="170">
        <v>1</v>
      </c>
      <c r="F184" s="170">
        <v>24.1587</v>
      </c>
      <c r="G184" s="170">
        <v>1.7966</v>
      </c>
      <c r="H184" s="170">
        <v>24.156400000000001</v>
      </c>
      <c r="I184" s="170">
        <v>1</v>
      </c>
      <c r="J184" s="170">
        <v>1</v>
      </c>
      <c r="K184" s="170">
        <v>1</v>
      </c>
      <c r="L184" s="170">
        <f t="shared" si="7"/>
        <v>93</v>
      </c>
      <c r="M184" s="170">
        <f>VLOOKUP(C184,Locs!A:C,3,0)</f>
        <v>56</v>
      </c>
      <c r="N184" s="170">
        <f>VLOOKUP(C184,Locs!A:F,6,0)</f>
        <v>8</v>
      </c>
      <c r="O184" s="170" t="s">
        <v>502</v>
      </c>
      <c r="P184" s="170">
        <v>51</v>
      </c>
      <c r="S184" t="s">
        <v>502</v>
      </c>
      <c r="T184">
        <v>51</v>
      </c>
    </row>
    <row r="185" spans="1:20" x14ac:dyDescent="0.45">
      <c r="A185">
        <v>201</v>
      </c>
      <c r="B185" t="str">
        <f t="shared" si="8"/>
        <v>task_id_576.dfy-1</v>
      </c>
      <c r="C185" t="s">
        <v>55</v>
      </c>
      <c r="D185">
        <v>1</v>
      </c>
      <c r="E185" s="170">
        <v>0</v>
      </c>
      <c r="F185" s="170">
        <v>6.3426999999999998</v>
      </c>
      <c r="G185" s="170">
        <v>0.8095</v>
      </c>
      <c r="H185" s="170">
        <v>6.3209999999999997</v>
      </c>
      <c r="I185" s="170">
        <v>1</v>
      </c>
      <c r="J185" s="170">
        <v>0</v>
      </c>
      <c r="K185" s="170">
        <v>0</v>
      </c>
      <c r="L185" s="170">
        <f t="shared" si="7"/>
        <v>33</v>
      </c>
      <c r="M185" s="170">
        <f>VLOOKUP(C185,Locs!A:C,3,0)</f>
        <v>34</v>
      </c>
      <c r="N185" s="170">
        <f>VLOOKUP(C185,Locs!A:F,6,0)</f>
        <v>5</v>
      </c>
      <c r="O185" s="170" t="s">
        <v>505</v>
      </c>
      <c r="P185" s="170">
        <v>23</v>
      </c>
      <c r="Q185" s="170" t="s">
        <v>1371</v>
      </c>
      <c r="S185" t="s">
        <v>505</v>
      </c>
      <c r="T185">
        <v>23</v>
      </c>
    </row>
    <row r="186" spans="1:20" x14ac:dyDescent="0.45">
      <c r="A186">
        <v>202</v>
      </c>
      <c r="B186" t="str">
        <f t="shared" si="8"/>
        <v>task_id_576.dfy-2</v>
      </c>
      <c r="C186" t="s">
        <v>55</v>
      </c>
      <c r="D186">
        <v>2</v>
      </c>
      <c r="E186" s="170">
        <v>0</v>
      </c>
      <c r="F186" s="170">
        <v>20.0761</v>
      </c>
      <c r="G186" s="170">
        <v>0.95540000000000003</v>
      </c>
      <c r="H186" s="170">
        <v>20.073399999999999</v>
      </c>
      <c r="I186" s="170">
        <v>1</v>
      </c>
      <c r="J186" s="170">
        <v>0</v>
      </c>
      <c r="K186" s="170">
        <v>0</v>
      </c>
      <c r="L186" s="170">
        <f t="shared" si="7"/>
        <v>49</v>
      </c>
      <c r="M186" s="170">
        <f>VLOOKUP(C186,Locs!A:C,3,0)</f>
        <v>34</v>
      </c>
      <c r="N186" s="170">
        <f>VLOOKUP(C186,Locs!A:F,6,0)</f>
        <v>5</v>
      </c>
      <c r="O186" s="170" t="s">
        <v>508</v>
      </c>
      <c r="P186" s="170">
        <v>29</v>
      </c>
      <c r="Q186" s="170" t="s">
        <v>1363</v>
      </c>
      <c r="S186" t="s">
        <v>508</v>
      </c>
      <c r="T186">
        <v>29</v>
      </c>
    </row>
    <row r="187" spans="1:20" x14ac:dyDescent="0.45">
      <c r="A187">
        <v>203</v>
      </c>
      <c r="B187" t="str">
        <f t="shared" si="8"/>
        <v>task_id_576.dfy-3</v>
      </c>
      <c r="C187" t="s">
        <v>55</v>
      </c>
      <c r="D187">
        <v>3</v>
      </c>
      <c r="E187" s="170">
        <v>1</v>
      </c>
      <c r="F187" s="170">
        <v>12.0571</v>
      </c>
      <c r="G187" s="170">
        <v>0.97340000000000004</v>
      </c>
      <c r="H187" s="170">
        <v>12.050800000000001</v>
      </c>
      <c r="I187" s="170">
        <v>1</v>
      </c>
      <c r="J187" s="170">
        <v>1</v>
      </c>
      <c r="K187" s="170">
        <v>1</v>
      </c>
      <c r="L187" s="170">
        <f t="shared" si="7"/>
        <v>52</v>
      </c>
      <c r="M187" s="170">
        <f>VLOOKUP(C187,Locs!A:C,3,0)</f>
        <v>34</v>
      </c>
      <c r="N187" s="170">
        <f>VLOOKUP(C187,Locs!A:F,6,0)</f>
        <v>5</v>
      </c>
      <c r="O187" s="170" t="s">
        <v>1033</v>
      </c>
      <c r="P187" s="170">
        <v>47</v>
      </c>
      <c r="S187" t="s">
        <v>1033</v>
      </c>
      <c r="T187">
        <v>47</v>
      </c>
    </row>
    <row r="188" spans="1:20" x14ac:dyDescent="0.45">
      <c r="A188">
        <v>204</v>
      </c>
      <c r="B188" t="str">
        <f t="shared" si="8"/>
        <v>task_id_578.dfy-1</v>
      </c>
      <c r="C188" t="s">
        <v>56</v>
      </c>
      <c r="D188">
        <v>1</v>
      </c>
      <c r="E188" s="170">
        <v>0</v>
      </c>
      <c r="F188" s="170">
        <v>5.7320000000000002</v>
      </c>
      <c r="G188" s="170">
        <v>0.83179999999999998</v>
      </c>
      <c r="H188" s="170">
        <v>5.7287999999999997</v>
      </c>
      <c r="I188" s="170">
        <v>1</v>
      </c>
      <c r="J188" s="170">
        <v>0</v>
      </c>
      <c r="K188" s="170">
        <v>0</v>
      </c>
      <c r="L188" s="170">
        <f t="shared" si="7"/>
        <v>20</v>
      </c>
      <c r="M188" s="170">
        <f>VLOOKUP(C188,Locs!A:C,3,0)</f>
        <v>23</v>
      </c>
      <c r="N188" s="170">
        <f>VLOOKUP(C188,Locs!A:F,6,0)</f>
        <v>3</v>
      </c>
      <c r="O188" s="170" t="s">
        <v>511</v>
      </c>
      <c r="P188" s="170">
        <v>22</v>
      </c>
      <c r="Q188" s="170" t="s">
        <v>1363</v>
      </c>
      <c r="S188" t="s">
        <v>511</v>
      </c>
      <c r="T188">
        <v>22</v>
      </c>
    </row>
    <row r="189" spans="1:20" x14ac:dyDescent="0.45">
      <c r="A189">
        <v>205</v>
      </c>
      <c r="B189" t="str">
        <f t="shared" si="8"/>
        <v>task_id_578.dfy-2</v>
      </c>
      <c r="C189" t="s">
        <v>56</v>
      </c>
      <c r="D189">
        <v>2</v>
      </c>
      <c r="E189" s="170">
        <v>1</v>
      </c>
      <c r="F189" s="170">
        <v>14.144399999999999</v>
      </c>
      <c r="G189" s="170">
        <v>0.8911</v>
      </c>
      <c r="H189" s="170">
        <v>14.143000000000001</v>
      </c>
      <c r="I189" s="170">
        <v>1</v>
      </c>
      <c r="J189" s="170">
        <v>1</v>
      </c>
      <c r="K189" s="170">
        <v>1</v>
      </c>
      <c r="L189" s="170">
        <f t="shared" si="7"/>
        <v>27</v>
      </c>
      <c r="M189" s="170">
        <f>VLOOKUP(C189,Locs!A:C,3,0)</f>
        <v>23</v>
      </c>
      <c r="N189" s="170">
        <f>VLOOKUP(C189,Locs!A:F,6,0)</f>
        <v>3</v>
      </c>
      <c r="O189" s="170" t="s">
        <v>512</v>
      </c>
      <c r="P189" s="170">
        <v>26</v>
      </c>
      <c r="S189" t="s">
        <v>512</v>
      </c>
      <c r="T189">
        <v>26</v>
      </c>
    </row>
    <row r="190" spans="1:20" x14ac:dyDescent="0.45">
      <c r="A190">
        <v>206</v>
      </c>
      <c r="B190" t="str">
        <f t="shared" si="8"/>
        <v>task_id_579.dfy-1</v>
      </c>
      <c r="C190" t="s">
        <v>57</v>
      </c>
      <c r="D190">
        <v>1</v>
      </c>
      <c r="E190" s="170">
        <v>0</v>
      </c>
      <c r="F190" s="170">
        <v>9.1990999999999996</v>
      </c>
      <c r="G190" s="170">
        <v>1.8129</v>
      </c>
      <c r="H190" s="170">
        <v>9.1754999999999995</v>
      </c>
      <c r="I190" s="170">
        <v>0</v>
      </c>
      <c r="J190" s="170">
        <v>0</v>
      </c>
      <c r="K190" s="170">
        <v>0</v>
      </c>
      <c r="L190" s="170">
        <f t="shared" si="7"/>
        <v>55</v>
      </c>
      <c r="M190" s="170">
        <f>VLOOKUP(C190,Locs!A:C,3,0)</f>
        <v>49</v>
      </c>
      <c r="N190" s="170">
        <f>VLOOKUP(C190,Locs!A:F,6,0)</f>
        <v>2</v>
      </c>
      <c r="O190" s="170" t="s">
        <v>513</v>
      </c>
      <c r="P190" s="170">
        <v>28</v>
      </c>
      <c r="Q190" s="170" t="s">
        <v>1363</v>
      </c>
      <c r="S190" t="s">
        <v>513</v>
      </c>
      <c r="T190">
        <v>28</v>
      </c>
    </row>
    <row r="191" spans="1:20" x14ac:dyDescent="0.45">
      <c r="A191">
        <v>207</v>
      </c>
      <c r="B191" t="str">
        <f t="shared" si="8"/>
        <v>task_id_579.dfy-2</v>
      </c>
      <c r="C191" t="s">
        <v>57</v>
      </c>
      <c r="D191">
        <v>2</v>
      </c>
      <c r="E191" s="170">
        <v>1</v>
      </c>
      <c r="F191" s="170">
        <v>16.289200000000001</v>
      </c>
      <c r="G191" s="170">
        <v>1.7455000000000001</v>
      </c>
      <c r="H191" s="170">
        <v>16.2879</v>
      </c>
      <c r="I191" s="170">
        <v>1</v>
      </c>
      <c r="J191" s="170">
        <v>1</v>
      </c>
      <c r="K191" s="170">
        <v>1</v>
      </c>
      <c r="L191" s="170">
        <f t="shared" si="7"/>
        <v>62</v>
      </c>
      <c r="M191" s="170">
        <f>VLOOKUP(C191,Locs!A:C,3,0)</f>
        <v>49</v>
      </c>
      <c r="N191" s="170">
        <f>VLOOKUP(C191,Locs!A:F,6,0)</f>
        <v>2</v>
      </c>
      <c r="O191" s="170" t="s">
        <v>981</v>
      </c>
      <c r="P191" s="170">
        <v>31</v>
      </c>
      <c r="S191" t="s">
        <v>981</v>
      </c>
      <c r="T191">
        <v>31</v>
      </c>
    </row>
    <row r="192" spans="1:20" x14ac:dyDescent="0.45">
      <c r="A192">
        <v>208</v>
      </c>
      <c r="B192" t="str">
        <f t="shared" si="8"/>
        <v>task_id_587.dfy-1</v>
      </c>
      <c r="C192" t="s">
        <v>58</v>
      </c>
      <c r="D192">
        <v>1</v>
      </c>
      <c r="E192" s="170">
        <v>1</v>
      </c>
      <c r="F192" s="170">
        <v>4.0401999999999996</v>
      </c>
      <c r="G192" s="170">
        <v>0.79500000000000004</v>
      </c>
      <c r="H192" s="170">
        <v>4.0190999999999999</v>
      </c>
      <c r="I192" s="170">
        <v>1</v>
      </c>
      <c r="J192" s="170">
        <v>1</v>
      </c>
      <c r="K192" s="170">
        <v>1</v>
      </c>
      <c r="L192" s="170">
        <f t="shared" si="7"/>
        <v>15</v>
      </c>
      <c r="M192" s="170">
        <f>VLOOKUP(C192,Locs!A:C,3,0)</f>
        <v>15</v>
      </c>
      <c r="N192" s="170">
        <f>VLOOKUP(C192,Locs!A:F,6,0)</f>
        <v>0</v>
      </c>
      <c r="O192" s="170" t="s">
        <v>982</v>
      </c>
      <c r="P192" s="170">
        <v>33</v>
      </c>
      <c r="S192" t="s">
        <v>982</v>
      </c>
      <c r="T192">
        <v>33</v>
      </c>
    </row>
    <row r="193" spans="1:20" x14ac:dyDescent="0.45">
      <c r="A193">
        <v>209</v>
      </c>
      <c r="B193" t="str">
        <f t="shared" si="8"/>
        <v>task_id_594.dfy-1</v>
      </c>
      <c r="C193" t="s">
        <v>59</v>
      </c>
      <c r="D193">
        <v>1</v>
      </c>
      <c r="E193" s="170">
        <v>0</v>
      </c>
      <c r="F193" s="170">
        <v>8.8012999999999995</v>
      </c>
      <c r="G193" s="170">
        <v>1.7453000000000001</v>
      </c>
      <c r="H193" s="170">
        <v>8.7721</v>
      </c>
      <c r="I193" s="170">
        <v>-1</v>
      </c>
      <c r="J193" s="170">
        <v>0</v>
      </c>
      <c r="K193" s="170">
        <v>0</v>
      </c>
      <c r="L193" s="170">
        <f t="shared" si="7"/>
        <v>44</v>
      </c>
      <c r="M193" s="170">
        <f>VLOOKUP(C193,Locs!A:C,3,0)</f>
        <v>48</v>
      </c>
      <c r="N193" s="170">
        <f>VLOOKUP(C193,Locs!A:F,6,0)</f>
        <v>6</v>
      </c>
      <c r="O193" s="170" t="s">
        <v>983</v>
      </c>
      <c r="P193" s="170">
        <v>35</v>
      </c>
      <c r="Q193" s="170" t="s">
        <v>1363</v>
      </c>
      <c r="S193" t="s">
        <v>983</v>
      </c>
      <c r="T193">
        <v>35</v>
      </c>
    </row>
    <row r="194" spans="1:20" x14ac:dyDescent="0.45">
      <c r="A194">
        <v>210</v>
      </c>
      <c r="B194" t="str">
        <f t="shared" si="8"/>
        <v>task_id_594.dfy-2</v>
      </c>
      <c r="C194" t="s">
        <v>59</v>
      </c>
      <c r="D194">
        <v>2</v>
      </c>
      <c r="E194" s="170">
        <v>1</v>
      </c>
      <c r="F194" s="170">
        <v>20.420999999999999</v>
      </c>
      <c r="G194" s="170">
        <v>1.8378000000000001</v>
      </c>
      <c r="H194" s="170">
        <v>20.414000000000001</v>
      </c>
      <c r="I194" s="170">
        <v>1</v>
      </c>
      <c r="J194" s="170">
        <v>1</v>
      </c>
      <c r="K194" s="170">
        <v>1</v>
      </c>
      <c r="L194" s="170">
        <f t="shared" si="7"/>
        <v>56</v>
      </c>
      <c r="M194" s="170">
        <f>VLOOKUP(C194,Locs!A:C,3,0)</f>
        <v>48</v>
      </c>
      <c r="N194" s="170">
        <f>VLOOKUP(C194,Locs!A:F,6,0)</f>
        <v>6</v>
      </c>
      <c r="O194" s="170" t="s">
        <v>1034</v>
      </c>
      <c r="P194" s="170">
        <v>37</v>
      </c>
      <c r="S194" t="s">
        <v>1034</v>
      </c>
      <c r="T194">
        <v>37</v>
      </c>
    </row>
    <row r="195" spans="1:20" x14ac:dyDescent="0.45">
      <c r="A195">
        <v>211</v>
      </c>
      <c r="B195" t="str">
        <f t="shared" si="8"/>
        <v>task_id_599.dfy-1</v>
      </c>
      <c r="C195" t="s">
        <v>60</v>
      </c>
      <c r="D195">
        <v>1</v>
      </c>
      <c r="E195" s="170">
        <v>1</v>
      </c>
      <c r="F195" s="170">
        <v>5.2206999999999999</v>
      </c>
      <c r="G195" s="170">
        <v>0.74139999999999995</v>
      </c>
      <c r="H195" s="170">
        <v>5.1969000000000003</v>
      </c>
      <c r="I195" s="170">
        <v>1</v>
      </c>
      <c r="J195" s="170">
        <v>1</v>
      </c>
      <c r="K195" s="170">
        <v>1</v>
      </c>
      <c r="L195" s="170">
        <f t="shared" si="7"/>
        <v>21</v>
      </c>
      <c r="M195" s="170">
        <f>VLOOKUP(C195,Locs!A:C,3,0)</f>
        <v>21</v>
      </c>
      <c r="N195" s="170">
        <f>VLOOKUP(C195,Locs!A:F,6,0)</f>
        <v>0</v>
      </c>
      <c r="O195" s="170" t="s">
        <v>1035</v>
      </c>
      <c r="P195" s="170">
        <v>38</v>
      </c>
      <c r="S195" t="s">
        <v>1035</v>
      </c>
      <c r="T195">
        <v>38</v>
      </c>
    </row>
    <row r="196" spans="1:20" x14ac:dyDescent="0.45">
      <c r="A196">
        <v>212</v>
      </c>
      <c r="B196" t="str">
        <f t="shared" si="8"/>
        <v>task_id_602.dfy-1</v>
      </c>
      <c r="C196" t="s">
        <v>61</v>
      </c>
      <c r="D196">
        <v>1</v>
      </c>
      <c r="E196" s="170">
        <v>0</v>
      </c>
      <c r="F196" s="170">
        <v>9.7882999999999996</v>
      </c>
      <c r="G196" s="170">
        <v>0.87529999999999997</v>
      </c>
      <c r="H196" s="170">
        <v>9.7608999999999995</v>
      </c>
      <c r="I196" s="170">
        <v>-1</v>
      </c>
      <c r="J196" s="170">
        <v>0</v>
      </c>
      <c r="K196" s="170">
        <v>0</v>
      </c>
      <c r="L196" s="170">
        <f t="shared" si="7"/>
        <v>31</v>
      </c>
      <c r="M196" s="170">
        <f>VLOOKUP(C196,Locs!A:C,3,0)</f>
        <v>31</v>
      </c>
      <c r="N196" s="170">
        <f>VLOOKUP(C196,Locs!A:F,6,0)</f>
        <v>2</v>
      </c>
      <c r="O196" s="170" t="s">
        <v>1036</v>
      </c>
      <c r="P196" s="170">
        <v>45</v>
      </c>
      <c r="Q196" s="170" t="s">
        <v>1363</v>
      </c>
      <c r="S196" t="s">
        <v>1036</v>
      </c>
      <c r="T196">
        <v>45</v>
      </c>
    </row>
    <row r="197" spans="1:20" x14ac:dyDescent="0.45">
      <c r="A197">
        <v>213</v>
      </c>
      <c r="B197" t="str">
        <f t="shared" si="8"/>
        <v>task_id_602.dfy-2</v>
      </c>
      <c r="C197" t="s">
        <v>61</v>
      </c>
      <c r="D197">
        <v>2</v>
      </c>
      <c r="E197" s="170">
        <v>1</v>
      </c>
      <c r="F197" s="170">
        <v>19.379200000000001</v>
      </c>
      <c r="G197" s="170">
        <v>0.86919999999999997</v>
      </c>
      <c r="H197" s="170">
        <v>19.377800000000001</v>
      </c>
      <c r="I197" s="170">
        <v>1</v>
      </c>
      <c r="J197" s="170">
        <v>1</v>
      </c>
      <c r="K197" s="170">
        <v>1</v>
      </c>
      <c r="L197" s="170">
        <f t="shared" si="7"/>
        <v>45</v>
      </c>
      <c r="M197" s="170">
        <f>VLOOKUP(C197,Locs!A:C,3,0)</f>
        <v>31</v>
      </c>
      <c r="N197" s="170">
        <f>VLOOKUP(C197,Locs!A:F,6,0)</f>
        <v>2</v>
      </c>
      <c r="O197" s="170" t="s">
        <v>514</v>
      </c>
      <c r="P197" s="170">
        <v>36</v>
      </c>
      <c r="S197" t="s">
        <v>514</v>
      </c>
      <c r="T197">
        <v>36</v>
      </c>
    </row>
    <row r="198" spans="1:20" x14ac:dyDescent="0.45">
      <c r="A198">
        <v>214</v>
      </c>
      <c r="B198" t="str">
        <f t="shared" si="8"/>
        <v>task_id_605.dfy-1</v>
      </c>
      <c r="C198" t="s">
        <v>62</v>
      </c>
      <c r="D198">
        <v>1</v>
      </c>
      <c r="E198" s="170">
        <v>0</v>
      </c>
      <c r="F198" s="170">
        <v>8.4969999999999999</v>
      </c>
      <c r="G198" s="170">
        <v>1.7242999999999999</v>
      </c>
      <c r="H198" s="170">
        <v>8.4945000000000004</v>
      </c>
      <c r="I198" s="170">
        <v>0</v>
      </c>
      <c r="J198" s="170">
        <v>0</v>
      </c>
      <c r="K198" s="170">
        <v>0</v>
      </c>
      <c r="L198" s="170">
        <f t="shared" si="7"/>
        <v>48</v>
      </c>
      <c r="M198" s="170">
        <f>VLOOKUP(C198,Locs!A:C,3,0)</f>
        <v>22</v>
      </c>
      <c r="N198" s="170">
        <f>VLOOKUP(C198,Locs!A:F,6,0)</f>
        <v>1</v>
      </c>
      <c r="O198" s="170" t="s">
        <v>515</v>
      </c>
      <c r="P198" s="170">
        <v>42</v>
      </c>
      <c r="Q198" s="170" t="s">
        <v>1370</v>
      </c>
      <c r="S198" t="s">
        <v>515</v>
      </c>
      <c r="T198">
        <v>42</v>
      </c>
    </row>
    <row r="199" spans="1:20" x14ac:dyDescent="0.45">
      <c r="A199">
        <v>215</v>
      </c>
      <c r="B199" t="str">
        <f t="shared" si="8"/>
        <v>task_id_605.dfy-2</v>
      </c>
      <c r="C199" t="s">
        <v>62</v>
      </c>
      <c r="D199">
        <v>2</v>
      </c>
      <c r="E199" s="170">
        <v>1</v>
      </c>
      <c r="F199" s="170">
        <v>9.7935999999999996</v>
      </c>
      <c r="G199" s="170">
        <v>1.8009999999999999</v>
      </c>
      <c r="H199" s="170">
        <v>9.7860999999999994</v>
      </c>
      <c r="I199" s="170">
        <v>1</v>
      </c>
      <c r="J199" s="170">
        <v>1</v>
      </c>
      <c r="K199" s="170">
        <v>1</v>
      </c>
      <c r="L199" s="170">
        <f t="shared" si="7"/>
        <v>52</v>
      </c>
      <c r="M199" s="170">
        <f>VLOOKUP(C199,Locs!A:C,3,0)</f>
        <v>22</v>
      </c>
      <c r="N199" s="170">
        <f>VLOOKUP(C199,Locs!A:F,6,0)</f>
        <v>1</v>
      </c>
      <c r="O199" s="170" t="s">
        <v>516</v>
      </c>
      <c r="P199" s="170">
        <v>83</v>
      </c>
      <c r="S199" t="s">
        <v>516</v>
      </c>
      <c r="T199">
        <v>83</v>
      </c>
    </row>
    <row r="200" spans="1:20" x14ac:dyDescent="0.45">
      <c r="A200">
        <v>216</v>
      </c>
      <c r="B200" t="str">
        <f t="shared" si="8"/>
        <v>task_id_610.dfy-1</v>
      </c>
      <c r="C200" t="s">
        <v>63</v>
      </c>
      <c r="D200">
        <v>1</v>
      </c>
      <c r="E200" s="170">
        <v>1</v>
      </c>
      <c r="F200" s="170">
        <v>7.2229999999999999</v>
      </c>
      <c r="G200" s="170">
        <v>0.89710000000000001</v>
      </c>
      <c r="H200" s="170">
        <v>7.22</v>
      </c>
      <c r="I200" s="170">
        <v>1</v>
      </c>
      <c r="J200" s="170">
        <v>1</v>
      </c>
      <c r="K200" s="170">
        <v>1</v>
      </c>
      <c r="L200" s="170">
        <f t="shared" si="7"/>
        <v>30</v>
      </c>
      <c r="M200" s="170">
        <f>VLOOKUP(C200,Locs!A:C,3,0)</f>
        <v>26</v>
      </c>
      <c r="N200" s="170">
        <f>VLOOKUP(C200,Locs!A:F,6,0)</f>
        <v>0</v>
      </c>
      <c r="O200" s="170" t="s">
        <v>830</v>
      </c>
      <c r="P200" s="170">
        <v>120</v>
      </c>
      <c r="S200" t="s">
        <v>830</v>
      </c>
      <c r="T200">
        <v>120</v>
      </c>
    </row>
    <row r="201" spans="1:20" x14ac:dyDescent="0.45">
      <c r="A201">
        <v>217</v>
      </c>
      <c r="B201" t="str">
        <f t="shared" si="8"/>
        <v>task_id_616.dfy-1</v>
      </c>
      <c r="C201" t="s">
        <v>64</v>
      </c>
      <c r="D201">
        <v>1</v>
      </c>
      <c r="E201" s="170">
        <v>1</v>
      </c>
      <c r="F201" s="170">
        <v>5.9040999999999997</v>
      </c>
      <c r="G201" s="170">
        <v>0.92549999999999999</v>
      </c>
      <c r="H201" s="170">
        <v>5.9013999999999998</v>
      </c>
      <c r="I201" s="170">
        <v>1</v>
      </c>
      <c r="J201" s="170">
        <v>1</v>
      </c>
      <c r="K201" s="170">
        <v>1</v>
      </c>
      <c r="L201" s="170">
        <f t="shared" si="7"/>
        <v>24</v>
      </c>
      <c r="M201" s="170">
        <f>VLOOKUP(C201,Locs!A:C,3,0)</f>
        <v>24</v>
      </c>
      <c r="N201" s="170">
        <f>VLOOKUP(C201,Locs!A:F,6,0)</f>
        <v>0</v>
      </c>
      <c r="O201" s="170" t="s">
        <v>517</v>
      </c>
      <c r="P201" s="170">
        <v>81</v>
      </c>
      <c r="S201" t="s">
        <v>517</v>
      </c>
      <c r="T201">
        <v>81</v>
      </c>
    </row>
    <row r="202" spans="1:20" x14ac:dyDescent="0.45">
      <c r="A202">
        <v>218</v>
      </c>
      <c r="B202" t="str">
        <f t="shared" si="8"/>
        <v>task_id_62.dfy-1</v>
      </c>
      <c r="C202" t="s">
        <v>65</v>
      </c>
      <c r="D202">
        <v>1</v>
      </c>
      <c r="E202" s="170">
        <v>0</v>
      </c>
      <c r="F202" s="170">
        <v>6.8502999999999998</v>
      </c>
      <c r="G202" s="170">
        <v>0.87819999999999998</v>
      </c>
      <c r="H202" s="170">
        <v>6.8468999999999998</v>
      </c>
      <c r="I202" s="170">
        <v>1</v>
      </c>
      <c r="J202" s="170">
        <v>0</v>
      </c>
      <c r="K202" s="170">
        <v>0</v>
      </c>
      <c r="L202" s="170">
        <f t="shared" si="7"/>
        <v>26</v>
      </c>
      <c r="M202" s="170">
        <f>VLOOKUP(C202,Locs!A:C,3,0)</f>
        <v>30</v>
      </c>
      <c r="N202" s="170">
        <f>VLOOKUP(C202,Locs!A:F,6,0)</f>
        <v>3</v>
      </c>
      <c r="O202" s="170" t="s">
        <v>518</v>
      </c>
      <c r="P202" s="170">
        <v>91</v>
      </c>
      <c r="Q202" s="170" t="s">
        <v>1363</v>
      </c>
      <c r="S202" t="s">
        <v>518</v>
      </c>
      <c r="T202">
        <v>91</v>
      </c>
    </row>
    <row r="203" spans="1:20" x14ac:dyDescent="0.45">
      <c r="A203">
        <v>219</v>
      </c>
      <c r="B203" t="str">
        <f t="shared" si="8"/>
        <v>task_id_62.dfy-2</v>
      </c>
      <c r="C203" t="s">
        <v>65</v>
      </c>
      <c r="D203">
        <v>2</v>
      </c>
      <c r="E203" s="170">
        <v>1</v>
      </c>
      <c r="F203" s="170">
        <v>13.083399999999999</v>
      </c>
      <c r="G203" s="170">
        <v>1.7174</v>
      </c>
      <c r="H203" s="170">
        <v>13.0814</v>
      </c>
      <c r="I203" s="170">
        <v>1</v>
      </c>
      <c r="J203" s="170">
        <v>1</v>
      </c>
      <c r="K203" s="170">
        <v>1</v>
      </c>
      <c r="L203" s="170">
        <f t="shared" si="7"/>
        <v>51</v>
      </c>
      <c r="M203" s="170">
        <f>VLOOKUP(C203,Locs!A:C,3,0)</f>
        <v>30</v>
      </c>
      <c r="N203" s="170">
        <f>VLOOKUP(C203,Locs!A:F,6,0)</f>
        <v>3</v>
      </c>
      <c r="O203" s="170" t="s">
        <v>519</v>
      </c>
      <c r="P203" s="170">
        <v>93</v>
      </c>
      <c r="S203" t="s">
        <v>519</v>
      </c>
      <c r="T203">
        <v>93</v>
      </c>
    </row>
    <row r="204" spans="1:20" x14ac:dyDescent="0.45">
      <c r="A204">
        <v>220</v>
      </c>
      <c r="B204" t="str">
        <f t="shared" si="8"/>
        <v>task_id_623.dfy-1</v>
      </c>
      <c r="C204" t="s">
        <v>66</v>
      </c>
      <c r="D204">
        <v>1</v>
      </c>
      <c r="E204" s="170">
        <v>1</v>
      </c>
      <c r="F204" s="170">
        <v>5.4486999999999997</v>
      </c>
      <c r="G204" s="170">
        <v>1.6518999999999999</v>
      </c>
      <c r="H204" s="170">
        <v>5.4333999999999998</v>
      </c>
      <c r="I204" s="170">
        <v>1</v>
      </c>
      <c r="J204" s="170">
        <v>1</v>
      </c>
      <c r="K204" s="170">
        <v>1</v>
      </c>
      <c r="L204" s="170">
        <f t="shared" si="7"/>
        <v>24</v>
      </c>
      <c r="M204" s="170">
        <f>VLOOKUP(C204,Locs!A:C,3,0)</f>
        <v>25</v>
      </c>
      <c r="N204" s="170">
        <f>VLOOKUP(C204,Locs!A:F,6,0)</f>
        <v>0</v>
      </c>
      <c r="O204" s="170" t="s">
        <v>520</v>
      </c>
      <c r="P204" s="170">
        <v>33</v>
      </c>
      <c r="S204" t="s">
        <v>520</v>
      </c>
      <c r="T204">
        <v>33</v>
      </c>
    </row>
    <row r="205" spans="1:20" x14ac:dyDescent="0.45">
      <c r="A205">
        <v>221</v>
      </c>
      <c r="B205" t="str">
        <f t="shared" si="8"/>
        <v>task_id_624.dfy-1</v>
      </c>
      <c r="C205" t="s">
        <v>67</v>
      </c>
      <c r="D205">
        <v>1</v>
      </c>
      <c r="E205" s="170">
        <v>1</v>
      </c>
      <c r="F205" s="170">
        <v>4.8826000000000001</v>
      </c>
      <c r="G205" s="170">
        <v>1.6439999999999999</v>
      </c>
      <c r="H205" s="170">
        <v>4.8555000000000001</v>
      </c>
      <c r="I205" s="170">
        <v>1</v>
      </c>
      <c r="J205" s="170">
        <v>1</v>
      </c>
      <c r="K205" s="170">
        <v>1</v>
      </c>
      <c r="L205" s="170">
        <f t="shared" si="7"/>
        <v>21</v>
      </c>
      <c r="M205" s="170">
        <f>VLOOKUP(C205,Locs!A:C,3,0)</f>
        <v>22</v>
      </c>
      <c r="N205" s="170">
        <f>VLOOKUP(C205,Locs!A:F,6,0)</f>
        <v>0</v>
      </c>
      <c r="O205" s="170" t="s">
        <v>521</v>
      </c>
      <c r="P205" s="170">
        <v>49</v>
      </c>
      <c r="S205" t="s">
        <v>521</v>
      </c>
      <c r="T205">
        <v>49</v>
      </c>
    </row>
    <row r="206" spans="1:20" x14ac:dyDescent="0.45">
      <c r="A206">
        <v>222</v>
      </c>
      <c r="B206" t="str">
        <f t="shared" si="8"/>
        <v>task_id_627.dfy-1</v>
      </c>
      <c r="C206" t="s">
        <v>68</v>
      </c>
      <c r="D206">
        <v>1</v>
      </c>
      <c r="E206" s="170">
        <v>0</v>
      </c>
      <c r="F206" s="170">
        <v>6.7927999999999997</v>
      </c>
      <c r="G206" s="170">
        <v>0.88519999999999999</v>
      </c>
      <c r="H206" s="170">
        <v>6.7664999999999997</v>
      </c>
      <c r="I206" s="170">
        <v>1</v>
      </c>
      <c r="J206" s="170">
        <v>0</v>
      </c>
      <c r="K206" s="170">
        <v>0</v>
      </c>
      <c r="L206" s="170">
        <f t="shared" si="7"/>
        <v>30</v>
      </c>
      <c r="M206" s="170">
        <f>VLOOKUP(C206,Locs!A:C,3,0)</f>
        <v>36</v>
      </c>
      <c r="N206" s="170">
        <f>VLOOKUP(C206,Locs!A:F,6,0)</f>
        <v>6</v>
      </c>
      <c r="O206" s="170" t="s">
        <v>522</v>
      </c>
      <c r="P206" s="170">
        <v>52</v>
      </c>
      <c r="Q206" s="170" t="s">
        <v>1364</v>
      </c>
      <c r="S206" t="s">
        <v>522</v>
      </c>
      <c r="T206">
        <v>52</v>
      </c>
    </row>
    <row r="207" spans="1:20" x14ac:dyDescent="0.45">
      <c r="A207">
        <v>223</v>
      </c>
      <c r="B207" t="str">
        <f t="shared" si="8"/>
        <v>task_id_627.dfy-2</v>
      </c>
      <c r="C207" t="s">
        <v>68</v>
      </c>
      <c r="D207">
        <v>2</v>
      </c>
      <c r="E207" s="170">
        <v>1</v>
      </c>
      <c r="F207" s="170">
        <v>14.1393</v>
      </c>
      <c r="G207" s="170">
        <v>0.79679999999999995</v>
      </c>
      <c r="H207" s="170">
        <v>14.137600000000001</v>
      </c>
      <c r="I207" s="170">
        <v>1</v>
      </c>
      <c r="J207" s="170">
        <v>1</v>
      </c>
      <c r="K207" s="170">
        <v>1</v>
      </c>
      <c r="L207" s="170">
        <f t="shared" si="7"/>
        <v>44</v>
      </c>
      <c r="M207" s="170">
        <f>VLOOKUP(C207,Locs!A:C,3,0)</f>
        <v>36</v>
      </c>
      <c r="N207" s="170">
        <f>VLOOKUP(C207,Locs!A:F,6,0)</f>
        <v>6</v>
      </c>
      <c r="O207" s="170" t="s">
        <v>523</v>
      </c>
      <c r="P207" s="170">
        <v>20</v>
      </c>
      <c r="S207" t="s">
        <v>523</v>
      </c>
      <c r="T207">
        <v>20</v>
      </c>
    </row>
    <row r="208" spans="1:20" x14ac:dyDescent="0.45">
      <c r="A208">
        <v>224</v>
      </c>
      <c r="B208" t="str">
        <f t="shared" si="8"/>
        <v>task_id_629.dfy-1</v>
      </c>
      <c r="C208" t="s">
        <v>69</v>
      </c>
      <c r="D208">
        <v>1</v>
      </c>
      <c r="E208" s="170">
        <v>0</v>
      </c>
      <c r="F208" s="170">
        <v>8.8394999999999992</v>
      </c>
      <c r="G208" s="170">
        <v>1.9001999999999999</v>
      </c>
      <c r="H208" s="170">
        <v>8.8091000000000008</v>
      </c>
      <c r="I208" s="170">
        <v>0</v>
      </c>
      <c r="J208" s="170">
        <v>0</v>
      </c>
      <c r="K208" s="170">
        <v>0</v>
      </c>
      <c r="L208" s="170">
        <f t="shared" si="7"/>
        <v>45</v>
      </c>
      <c r="M208" s="170">
        <f>VLOOKUP(C208,Locs!A:C,3,0)</f>
        <v>49</v>
      </c>
      <c r="N208" s="170">
        <f>VLOOKUP(C208,Locs!A:F,6,0)</f>
        <v>2</v>
      </c>
      <c r="O208" s="170" t="s">
        <v>524</v>
      </c>
      <c r="P208" s="170">
        <v>27</v>
      </c>
      <c r="Q208" s="170" t="s">
        <v>1363</v>
      </c>
      <c r="S208" t="s">
        <v>524</v>
      </c>
      <c r="T208">
        <v>27</v>
      </c>
    </row>
    <row r="209" spans="1:20" x14ac:dyDescent="0.45">
      <c r="A209">
        <v>225</v>
      </c>
      <c r="B209" t="str">
        <f t="shared" si="8"/>
        <v>task_id_629.dfy-2</v>
      </c>
      <c r="C209" t="s">
        <v>69</v>
      </c>
      <c r="D209">
        <v>2</v>
      </c>
      <c r="E209" s="170">
        <v>1</v>
      </c>
      <c r="F209" s="170">
        <v>10.396699999999999</v>
      </c>
      <c r="G209" s="170">
        <v>1.8125</v>
      </c>
      <c r="H209" s="170">
        <v>10.394399999999999</v>
      </c>
      <c r="I209" s="170">
        <v>1</v>
      </c>
      <c r="J209" s="170">
        <v>1</v>
      </c>
      <c r="K209" s="170">
        <v>1</v>
      </c>
      <c r="L209" s="170">
        <f t="shared" si="7"/>
        <v>45</v>
      </c>
      <c r="M209" s="170">
        <f>VLOOKUP(C209,Locs!A:C,3,0)</f>
        <v>49</v>
      </c>
      <c r="N209" s="170">
        <f>VLOOKUP(C209,Locs!A:F,6,0)</f>
        <v>2</v>
      </c>
      <c r="O209" s="170" t="s">
        <v>526</v>
      </c>
      <c r="P209" s="170">
        <v>55</v>
      </c>
      <c r="S209" t="s">
        <v>526</v>
      </c>
      <c r="T209">
        <v>55</v>
      </c>
    </row>
    <row r="210" spans="1:20" x14ac:dyDescent="0.45">
      <c r="A210">
        <v>226</v>
      </c>
      <c r="B210" t="str">
        <f t="shared" si="8"/>
        <v>task_id_632.dfy-1</v>
      </c>
      <c r="C210" t="s">
        <v>70</v>
      </c>
      <c r="D210">
        <v>1</v>
      </c>
      <c r="E210" s="170">
        <v>0</v>
      </c>
      <c r="F210" s="170">
        <v>11.7407</v>
      </c>
      <c r="G210" s="170">
        <v>2.0165999999999999</v>
      </c>
      <c r="H210" s="170">
        <v>11.7377</v>
      </c>
      <c r="I210" s="170">
        <v>0</v>
      </c>
      <c r="J210" s="170">
        <v>0</v>
      </c>
      <c r="K210" s="170">
        <v>0</v>
      </c>
      <c r="L210" s="170">
        <f t="shared" si="7"/>
        <v>53</v>
      </c>
      <c r="M210" s="170">
        <f>VLOOKUP(C210,Locs!A:C,3,0)</f>
        <v>48</v>
      </c>
      <c r="N210" s="170">
        <f>VLOOKUP(C210,Locs!A:F,6,0)</f>
        <v>2</v>
      </c>
      <c r="O210" s="170" t="s">
        <v>527</v>
      </c>
      <c r="P210" s="170">
        <v>62</v>
      </c>
      <c r="Q210" s="170" t="s">
        <v>1365</v>
      </c>
      <c r="S210" t="s">
        <v>527</v>
      </c>
      <c r="T210">
        <v>62</v>
      </c>
    </row>
    <row r="211" spans="1:20" x14ac:dyDescent="0.45">
      <c r="A211">
        <v>227</v>
      </c>
      <c r="B211" t="str">
        <f t="shared" si="8"/>
        <v>task_id_632.dfy-2</v>
      </c>
      <c r="C211" t="s">
        <v>70</v>
      </c>
      <c r="D211">
        <v>2</v>
      </c>
      <c r="E211" s="170">
        <v>0</v>
      </c>
      <c r="F211" s="170">
        <v>26.1251</v>
      </c>
      <c r="G211" s="170">
        <v>19.944500000000001</v>
      </c>
      <c r="H211" s="170">
        <v>26.1236</v>
      </c>
      <c r="I211" s="170">
        <v>0</v>
      </c>
      <c r="J211" s="170">
        <v>0</v>
      </c>
      <c r="K211" s="170">
        <v>0</v>
      </c>
      <c r="L211" s="170">
        <f t="shared" si="7"/>
        <v>89</v>
      </c>
      <c r="M211" s="170">
        <f>VLOOKUP(C211,Locs!A:C,3,0)</f>
        <v>48</v>
      </c>
      <c r="N211" s="170">
        <f>VLOOKUP(C211,Locs!A:F,6,0)</f>
        <v>2</v>
      </c>
      <c r="O211" s="170" t="s">
        <v>529</v>
      </c>
      <c r="P211" s="170">
        <v>15</v>
      </c>
      <c r="Q211" s="170" t="s">
        <v>1365</v>
      </c>
      <c r="S211" t="s">
        <v>529</v>
      </c>
      <c r="T211">
        <v>15</v>
      </c>
    </row>
    <row r="212" spans="1:20" x14ac:dyDescent="0.45">
      <c r="A212">
        <v>228</v>
      </c>
      <c r="B212" t="str">
        <f t="shared" si="8"/>
        <v>task_id_632.dfy-3</v>
      </c>
      <c r="C212" t="s">
        <v>70</v>
      </c>
      <c r="D212">
        <v>3</v>
      </c>
      <c r="E212" s="170">
        <v>0</v>
      </c>
      <c r="F212" s="170">
        <v>29.116900000000001</v>
      </c>
      <c r="G212" s="170">
        <v>62.338500000000003</v>
      </c>
      <c r="H212" s="170">
        <v>29.115200000000002</v>
      </c>
      <c r="I212" s="170">
        <v>1</v>
      </c>
      <c r="J212" s="170">
        <v>0</v>
      </c>
      <c r="K212" s="170">
        <v>0</v>
      </c>
      <c r="L212" s="170">
        <f t="shared" si="7"/>
        <v>118</v>
      </c>
      <c r="M212" s="170">
        <f>VLOOKUP(C212,Locs!A:C,3,0)</f>
        <v>48</v>
      </c>
      <c r="N212" s="170">
        <f>VLOOKUP(C212,Locs!A:F,6,0)</f>
        <v>2</v>
      </c>
      <c r="O212" s="170" t="s">
        <v>532</v>
      </c>
      <c r="P212" s="170">
        <v>44</v>
      </c>
      <c r="S212" t="s">
        <v>532</v>
      </c>
      <c r="T212">
        <v>44</v>
      </c>
    </row>
    <row r="213" spans="1:20" x14ac:dyDescent="0.45">
      <c r="A213">
        <v>229</v>
      </c>
      <c r="B213" t="str">
        <f t="shared" si="8"/>
        <v>task_id_632.dfy-4</v>
      </c>
      <c r="C213" t="s">
        <v>70</v>
      </c>
      <c r="D213">
        <v>4</v>
      </c>
      <c r="E213" s="170">
        <v>0</v>
      </c>
      <c r="F213" s="170">
        <v>28.271699999999999</v>
      </c>
      <c r="G213" s="170">
        <v>2.5684999999999998</v>
      </c>
      <c r="H213" s="170">
        <v>28.270399999999999</v>
      </c>
      <c r="I213" s="170">
        <v>1</v>
      </c>
      <c r="J213" s="170">
        <v>0</v>
      </c>
      <c r="K213" s="170">
        <v>0</v>
      </c>
      <c r="L213" s="170">
        <f t="shared" si="7"/>
        <v>131</v>
      </c>
      <c r="M213" s="170">
        <f>VLOOKUP(C213,Locs!A:C,3,0)</f>
        <v>48</v>
      </c>
      <c r="N213" s="170">
        <f>VLOOKUP(C213,Locs!A:F,6,0)</f>
        <v>2</v>
      </c>
      <c r="O213" s="170" t="s">
        <v>533</v>
      </c>
      <c r="P213" s="170">
        <v>56</v>
      </c>
      <c r="Q213" s="170" t="s">
        <v>1364</v>
      </c>
      <c r="S213" t="s">
        <v>533</v>
      </c>
      <c r="T213">
        <v>56</v>
      </c>
    </row>
    <row r="214" spans="1:20" x14ac:dyDescent="0.45">
      <c r="A214">
        <v>230</v>
      </c>
      <c r="B214" t="str">
        <f t="shared" si="8"/>
        <v>task_id_632.dfy-5</v>
      </c>
      <c r="C214" t="s">
        <v>70</v>
      </c>
      <c r="D214">
        <v>5</v>
      </c>
      <c r="E214" s="170">
        <v>0</v>
      </c>
      <c r="F214" s="170">
        <v>31.3368</v>
      </c>
      <c r="G214" s="170">
        <v>2.2951000000000001</v>
      </c>
      <c r="H214" s="170">
        <v>31.334599999999998</v>
      </c>
      <c r="I214" s="170">
        <v>1</v>
      </c>
      <c r="J214" s="170">
        <v>0</v>
      </c>
      <c r="K214" s="170">
        <v>0</v>
      </c>
      <c r="L214" s="170">
        <f t="shared" si="7"/>
        <v>135</v>
      </c>
      <c r="M214" s="170">
        <f>VLOOKUP(C214,Locs!A:C,3,0)</f>
        <v>48</v>
      </c>
      <c r="N214" s="170">
        <f>VLOOKUP(C214,Locs!A:F,6,0)</f>
        <v>2</v>
      </c>
      <c r="O214" s="170" t="s">
        <v>535</v>
      </c>
      <c r="P214" s="170">
        <v>21</v>
      </c>
      <c r="Q214" s="170" t="s">
        <v>1364</v>
      </c>
      <c r="S214" t="s">
        <v>535</v>
      </c>
      <c r="T214">
        <v>21</v>
      </c>
    </row>
    <row r="215" spans="1:20" x14ac:dyDescent="0.45">
      <c r="A215">
        <v>231</v>
      </c>
      <c r="B215" t="str">
        <f t="shared" si="8"/>
        <v>task_id_632.dfy-6</v>
      </c>
      <c r="C215" t="s">
        <v>70</v>
      </c>
      <c r="D215">
        <v>6</v>
      </c>
      <c r="E215" s="170">
        <v>1</v>
      </c>
      <c r="F215" s="170">
        <v>39.526200000000003</v>
      </c>
      <c r="G215" s="170">
        <v>1.3136000000000001</v>
      </c>
      <c r="H215" s="170">
        <v>39.5246</v>
      </c>
      <c r="I215" s="170">
        <v>1</v>
      </c>
      <c r="J215" s="170">
        <v>1</v>
      </c>
      <c r="K215" s="170">
        <v>1</v>
      </c>
      <c r="L215" s="170">
        <f t="shared" si="7"/>
        <v>135</v>
      </c>
      <c r="M215" s="170">
        <f>VLOOKUP(C215,Locs!A:C,3,0)</f>
        <v>48</v>
      </c>
      <c r="N215" s="170">
        <f>VLOOKUP(C215,Locs!A:F,6,0)</f>
        <v>2</v>
      </c>
      <c r="O215" s="170" t="s">
        <v>538</v>
      </c>
      <c r="P215" s="170">
        <v>31</v>
      </c>
      <c r="S215" t="s">
        <v>538</v>
      </c>
      <c r="T215">
        <v>31</v>
      </c>
    </row>
    <row r="216" spans="1:20" x14ac:dyDescent="0.45">
      <c r="A216">
        <v>232</v>
      </c>
      <c r="B216" t="str">
        <f t="shared" si="8"/>
        <v>task_id_644.dfy-1</v>
      </c>
      <c r="C216" t="s">
        <v>71</v>
      </c>
      <c r="D216">
        <v>1</v>
      </c>
      <c r="E216" s="170">
        <v>1</v>
      </c>
      <c r="F216" s="170">
        <v>8.2911999999999999</v>
      </c>
      <c r="G216" s="170">
        <v>0.97840000000000005</v>
      </c>
      <c r="H216" s="170">
        <v>8.2863000000000007</v>
      </c>
      <c r="I216" s="170">
        <v>1</v>
      </c>
      <c r="J216" s="170">
        <v>1</v>
      </c>
      <c r="K216" s="170">
        <v>1</v>
      </c>
      <c r="L216" s="170">
        <f t="shared" si="7"/>
        <v>33</v>
      </c>
      <c r="M216" s="170">
        <f>VLOOKUP(C216,Locs!A:C,3,0)</f>
        <v>31</v>
      </c>
      <c r="N216" s="170">
        <f>VLOOKUP(C216,Locs!A:F,6,0)</f>
        <v>0</v>
      </c>
      <c r="O216" s="170" t="s">
        <v>539</v>
      </c>
      <c r="P216" s="170">
        <v>45</v>
      </c>
      <c r="S216" t="s">
        <v>539</v>
      </c>
      <c r="T216">
        <v>45</v>
      </c>
    </row>
    <row r="217" spans="1:20" x14ac:dyDescent="0.45">
      <c r="A217">
        <v>233</v>
      </c>
      <c r="B217" t="str">
        <f t="shared" si="8"/>
        <v>task_id_69.dfy-1</v>
      </c>
      <c r="C217" t="s">
        <v>72</v>
      </c>
      <c r="D217">
        <v>1</v>
      </c>
      <c r="E217" s="170">
        <v>1</v>
      </c>
      <c r="F217" s="170">
        <v>5.7988999999999997</v>
      </c>
      <c r="G217" s="170">
        <v>0.84279999999999999</v>
      </c>
      <c r="H217" s="170">
        <v>5.7965999999999998</v>
      </c>
      <c r="I217" s="170">
        <v>1</v>
      </c>
      <c r="J217" s="170">
        <v>1</v>
      </c>
      <c r="K217" s="170">
        <v>1</v>
      </c>
      <c r="L217" s="170">
        <f t="shared" si="7"/>
        <v>27</v>
      </c>
      <c r="M217" s="170">
        <f>VLOOKUP(C217,Locs!A:C,3,0)</f>
        <v>27</v>
      </c>
      <c r="N217" s="170">
        <f>VLOOKUP(C217,Locs!A:F,6,0)</f>
        <v>0</v>
      </c>
      <c r="O217" s="170" t="s">
        <v>541</v>
      </c>
      <c r="P217" s="170">
        <v>48</v>
      </c>
      <c r="S217" t="s">
        <v>541</v>
      </c>
      <c r="T217">
        <v>48</v>
      </c>
    </row>
    <row r="218" spans="1:20" x14ac:dyDescent="0.45">
      <c r="A218">
        <v>234</v>
      </c>
      <c r="B218" t="str">
        <f t="shared" si="8"/>
        <v>task_id_70.dfy-1</v>
      </c>
      <c r="C218" t="s">
        <v>73</v>
      </c>
      <c r="D218">
        <v>1</v>
      </c>
      <c r="E218" s="170">
        <v>0</v>
      </c>
      <c r="F218" s="170">
        <v>6.0415999999999999</v>
      </c>
      <c r="G218" s="170">
        <v>0.86780000000000002</v>
      </c>
      <c r="H218" s="170">
        <v>6.0378999999999996</v>
      </c>
      <c r="I218" s="170">
        <v>1</v>
      </c>
      <c r="J218" s="170">
        <v>0</v>
      </c>
      <c r="K218" s="170">
        <v>0</v>
      </c>
      <c r="L218" s="170">
        <f t="shared" si="7"/>
        <v>27</v>
      </c>
      <c r="M218" s="170">
        <f>VLOOKUP(C218,Locs!A:C,3,0)</f>
        <v>28</v>
      </c>
      <c r="N218" s="170">
        <f>VLOOKUP(C218,Locs!A:F,6,0)</f>
        <v>1</v>
      </c>
      <c r="O218" s="170" t="s">
        <v>542</v>
      </c>
      <c r="P218" s="170">
        <v>52</v>
      </c>
      <c r="Q218" s="170" t="s">
        <v>1363</v>
      </c>
      <c r="S218" t="s">
        <v>542</v>
      </c>
      <c r="T218">
        <v>52</v>
      </c>
    </row>
    <row r="219" spans="1:20" x14ac:dyDescent="0.45">
      <c r="A219">
        <v>235</v>
      </c>
      <c r="B219" t="str">
        <f t="shared" si="8"/>
        <v>task_id_70.dfy-2</v>
      </c>
      <c r="C219" t="s">
        <v>73</v>
      </c>
      <c r="D219">
        <v>2</v>
      </c>
      <c r="E219" s="170">
        <v>1</v>
      </c>
      <c r="F219" s="170">
        <v>10.927300000000001</v>
      </c>
      <c r="G219" s="170">
        <v>0.82389999999999997</v>
      </c>
      <c r="H219" s="170">
        <v>10.9251</v>
      </c>
      <c r="I219" s="170">
        <v>1</v>
      </c>
      <c r="J219" s="170">
        <v>1</v>
      </c>
      <c r="K219" s="170">
        <v>1</v>
      </c>
      <c r="L219" s="170">
        <f t="shared" si="7"/>
        <v>30</v>
      </c>
      <c r="M219" s="170">
        <f>VLOOKUP(C219,Locs!A:C,3,0)</f>
        <v>28</v>
      </c>
      <c r="N219" s="170">
        <f>VLOOKUP(C219,Locs!A:F,6,0)</f>
        <v>1</v>
      </c>
      <c r="O219" s="170" t="s">
        <v>544</v>
      </c>
      <c r="P219" s="170">
        <v>30</v>
      </c>
      <c r="S219" t="s">
        <v>544</v>
      </c>
      <c r="T219">
        <v>30</v>
      </c>
    </row>
    <row r="220" spans="1:20" x14ac:dyDescent="0.45">
      <c r="A220">
        <v>236</v>
      </c>
      <c r="B220" t="str">
        <f t="shared" si="8"/>
        <v>task_id_728.dfy-1</v>
      </c>
      <c r="C220" t="s">
        <v>74</v>
      </c>
      <c r="D220">
        <v>1</v>
      </c>
      <c r="E220" s="170">
        <v>1</v>
      </c>
      <c r="F220" s="170">
        <v>6.0585000000000004</v>
      </c>
      <c r="G220" s="170">
        <v>0.83530000000000004</v>
      </c>
      <c r="H220" s="170">
        <v>6.0561999999999996</v>
      </c>
      <c r="I220" s="170">
        <v>1</v>
      </c>
      <c r="J220" s="170">
        <v>1</v>
      </c>
      <c r="K220" s="170">
        <v>1</v>
      </c>
      <c r="L220" s="170">
        <f t="shared" si="7"/>
        <v>23</v>
      </c>
      <c r="M220" s="170">
        <f>VLOOKUP(C220,Locs!A:C,3,0)</f>
        <v>23</v>
      </c>
      <c r="N220" s="170">
        <f>VLOOKUP(C220,Locs!A:F,6,0)</f>
        <v>0</v>
      </c>
      <c r="O220" s="170" t="s">
        <v>547</v>
      </c>
      <c r="P220" s="170">
        <v>24</v>
      </c>
      <c r="S220" t="s">
        <v>547</v>
      </c>
      <c r="T220">
        <v>24</v>
      </c>
    </row>
    <row r="221" spans="1:20" x14ac:dyDescent="0.45">
      <c r="A221">
        <v>237</v>
      </c>
      <c r="B221" t="str">
        <f t="shared" si="8"/>
        <v>task_id_732.dfy-1</v>
      </c>
      <c r="C221" t="s">
        <v>75</v>
      </c>
      <c r="D221">
        <v>1</v>
      </c>
      <c r="E221" s="170">
        <v>1</v>
      </c>
      <c r="F221" s="170">
        <v>5.7039999999999997</v>
      </c>
      <c r="G221" s="170">
        <v>0.81969999999999998</v>
      </c>
      <c r="H221" s="170">
        <v>5.6802000000000001</v>
      </c>
      <c r="I221" s="170">
        <v>1</v>
      </c>
      <c r="J221" s="170">
        <v>1</v>
      </c>
      <c r="K221" s="170">
        <v>1</v>
      </c>
      <c r="L221" s="170">
        <f t="shared" si="7"/>
        <v>23</v>
      </c>
      <c r="M221" s="170">
        <f>VLOOKUP(C221,Locs!A:C,3,0)</f>
        <v>24</v>
      </c>
      <c r="N221" s="170">
        <f>VLOOKUP(C221,Locs!A:F,6,0)</f>
        <v>0</v>
      </c>
      <c r="O221" s="170" t="s">
        <v>550</v>
      </c>
      <c r="P221" s="170">
        <v>24</v>
      </c>
      <c r="S221" t="s">
        <v>550</v>
      </c>
      <c r="T221">
        <v>24</v>
      </c>
    </row>
    <row r="222" spans="1:20" x14ac:dyDescent="0.45">
      <c r="A222">
        <v>238</v>
      </c>
      <c r="B222" t="str">
        <f t="shared" si="8"/>
        <v>task_id_733.dfy-1</v>
      </c>
      <c r="C222" t="s">
        <v>76</v>
      </c>
      <c r="D222">
        <v>1</v>
      </c>
      <c r="E222" s="170">
        <v>0</v>
      </c>
      <c r="F222" s="170">
        <v>7.6750999999999996</v>
      </c>
      <c r="G222" s="170">
        <v>0.86709999999999998</v>
      </c>
      <c r="H222" s="170">
        <v>7.6719999999999997</v>
      </c>
      <c r="I222" s="170">
        <v>1</v>
      </c>
      <c r="J222" s="170">
        <v>0</v>
      </c>
      <c r="K222" s="170">
        <v>0</v>
      </c>
      <c r="L222" s="170">
        <f t="shared" si="7"/>
        <v>28</v>
      </c>
      <c r="M222" s="170">
        <f>VLOOKUP(C222,Locs!A:C,3,0)</f>
        <v>28</v>
      </c>
      <c r="N222" s="170">
        <f>VLOOKUP(C222,Locs!A:F,6,0)</f>
        <v>1</v>
      </c>
      <c r="O222" s="170" t="s">
        <v>553</v>
      </c>
      <c r="P222" s="170">
        <v>21</v>
      </c>
      <c r="Q222" s="170" t="s">
        <v>1363</v>
      </c>
      <c r="S222" t="s">
        <v>553</v>
      </c>
      <c r="T222">
        <v>21</v>
      </c>
    </row>
    <row r="223" spans="1:20" x14ac:dyDescent="0.45">
      <c r="A223">
        <v>239</v>
      </c>
      <c r="B223" t="str">
        <f t="shared" si="8"/>
        <v>task_id_733.dfy-2</v>
      </c>
      <c r="C223" t="s">
        <v>76</v>
      </c>
      <c r="D223">
        <v>2</v>
      </c>
      <c r="E223" s="170">
        <v>0</v>
      </c>
      <c r="F223" s="170">
        <v>16.624400000000001</v>
      </c>
      <c r="G223" s="170">
        <v>0.91869999999999996</v>
      </c>
      <c r="H223" s="170">
        <v>16.622599999999998</v>
      </c>
      <c r="I223" s="170">
        <v>1</v>
      </c>
      <c r="J223" s="170">
        <v>0</v>
      </c>
      <c r="K223" s="170">
        <v>0</v>
      </c>
      <c r="L223" s="170">
        <f t="shared" si="7"/>
        <v>38</v>
      </c>
      <c r="M223" s="170">
        <f>VLOOKUP(C223,Locs!A:C,3,0)</f>
        <v>28</v>
      </c>
      <c r="N223" s="170">
        <f>VLOOKUP(C223,Locs!A:F,6,0)</f>
        <v>1</v>
      </c>
      <c r="O223" s="170" t="s">
        <v>556</v>
      </c>
      <c r="P223" s="170">
        <v>30</v>
      </c>
      <c r="Q223" s="170" t="s">
        <v>1372</v>
      </c>
      <c r="S223" t="s">
        <v>556</v>
      </c>
      <c r="T223">
        <v>30</v>
      </c>
    </row>
    <row r="224" spans="1:20" x14ac:dyDescent="0.45">
      <c r="A224">
        <v>240</v>
      </c>
      <c r="B224" t="str">
        <f t="shared" si="8"/>
        <v>task_id_733.dfy-3</v>
      </c>
      <c r="C224" t="s">
        <v>76</v>
      </c>
      <c r="D224">
        <v>3</v>
      </c>
      <c r="E224" s="170">
        <v>0</v>
      </c>
      <c r="F224" s="170">
        <v>17.810199999999998</v>
      </c>
      <c r="G224" s="170">
        <v>1.8363</v>
      </c>
      <c r="H224" s="170">
        <v>17.8081</v>
      </c>
      <c r="I224" s="170">
        <v>1</v>
      </c>
      <c r="J224" s="170">
        <v>0</v>
      </c>
      <c r="K224" s="170">
        <v>0</v>
      </c>
      <c r="L224" s="170">
        <f t="shared" si="7"/>
        <v>52</v>
      </c>
      <c r="M224" s="170">
        <f>VLOOKUP(C224,Locs!A:C,3,0)</f>
        <v>28</v>
      </c>
      <c r="N224" s="170">
        <f>VLOOKUP(C224,Locs!A:F,6,0)</f>
        <v>1</v>
      </c>
      <c r="O224" s="170" t="s">
        <v>557</v>
      </c>
      <c r="P224" s="170">
        <v>44</v>
      </c>
      <c r="Q224" s="170" t="s">
        <v>1374</v>
      </c>
      <c r="S224" t="s">
        <v>557</v>
      </c>
      <c r="T224">
        <v>44</v>
      </c>
    </row>
    <row r="225" spans="1:20" x14ac:dyDescent="0.45">
      <c r="A225">
        <v>241</v>
      </c>
      <c r="B225" t="str">
        <f t="shared" si="8"/>
        <v>task_id_733.dfy-4</v>
      </c>
      <c r="C225" t="s">
        <v>76</v>
      </c>
      <c r="D225">
        <v>4</v>
      </c>
      <c r="E225" s="170">
        <v>0</v>
      </c>
      <c r="F225" s="170">
        <v>17.7515</v>
      </c>
      <c r="G225" s="170">
        <v>1.8196000000000001</v>
      </c>
      <c r="H225" s="170">
        <v>17.7499</v>
      </c>
      <c r="I225" s="170">
        <v>1</v>
      </c>
      <c r="J225" s="170">
        <v>0</v>
      </c>
      <c r="K225" s="170">
        <v>0</v>
      </c>
      <c r="L225" s="170">
        <f t="shared" si="7"/>
        <v>60</v>
      </c>
      <c r="M225" s="170">
        <f>VLOOKUP(C225,Locs!A:C,3,0)</f>
        <v>28</v>
      </c>
      <c r="N225" s="170">
        <f>VLOOKUP(C225,Locs!A:F,6,0)</f>
        <v>1</v>
      </c>
      <c r="O225" s="170" t="s">
        <v>559</v>
      </c>
      <c r="P225" s="170">
        <v>45</v>
      </c>
      <c r="Q225" s="170" t="s">
        <v>1373</v>
      </c>
      <c r="S225" t="s">
        <v>559</v>
      </c>
      <c r="T225">
        <v>45</v>
      </c>
    </row>
    <row r="226" spans="1:20" x14ac:dyDescent="0.45">
      <c r="A226">
        <v>242</v>
      </c>
      <c r="B226" t="str">
        <f t="shared" si="8"/>
        <v>task_id_733.dfy-5</v>
      </c>
      <c r="C226" t="s">
        <v>76</v>
      </c>
      <c r="D226">
        <v>5</v>
      </c>
      <c r="E226" s="170">
        <v>1</v>
      </c>
      <c r="F226" s="170">
        <v>21.837800000000001</v>
      </c>
      <c r="G226" s="170">
        <v>1.7785</v>
      </c>
      <c r="H226" s="170">
        <v>21.835899999999999</v>
      </c>
      <c r="I226" s="170">
        <v>1</v>
      </c>
      <c r="J226" s="170">
        <v>1</v>
      </c>
      <c r="K226" s="170">
        <v>1</v>
      </c>
      <c r="L226" s="170">
        <f t="shared" si="7"/>
        <v>63</v>
      </c>
      <c r="M226" s="170">
        <f>VLOOKUP(C226,Locs!A:C,3,0)</f>
        <v>28</v>
      </c>
      <c r="N226" s="170">
        <f>VLOOKUP(C226,Locs!A:F,6,0)</f>
        <v>1</v>
      </c>
      <c r="O226" s="170" t="s">
        <v>560</v>
      </c>
      <c r="P226" s="170">
        <v>45</v>
      </c>
      <c r="S226" t="s">
        <v>560</v>
      </c>
      <c r="T226">
        <v>45</v>
      </c>
    </row>
    <row r="227" spans="1:20" x14ac:dyDescent="0.45">
      <c r="A227">
        <v>243</v>
      </c>
      <c r="B227" t="str">
        <f t="shared" si="8"/>
        <v>task_id_741.dfy-1</v>
      </c>
      <c r="C227" t="s">
        <v>77</v>
      </c>
      <c r="D227">
        <v>1</v>
      </c>
      <c r="E227" s="170">
        <v>0</v>
      </c>
      <c r="F227" s="170">
        <v>5.1862000000000004</v>
      </c>
      <c r="G227" s="170">
        <v>0.9254</v>
      </c>
      <c r="H227" s="170">
        <v>5.1677</v>
      </c>
      <c r="I227" s="170">
        <v>1</v>
      </c>
      <c r="J227" s="170">
        <v>0</v>
      </c>
      <c r="K227" s="170">
        <v>0</v>
      </c>
      <c r="L227" s="170">
        <f t="shared" si="7"/>
        <v>23</v>
      </c>
      <c r="M227" s="170">
        <f>VLOOKUP(C227,Locs!A:C,3,0)</f>
        <v>24</v>
      </c>
      <c r="N227" s="170">
        <f>VLOOKUP(C227,Locs!A:F,6,0)</f>
        <v>1</v>
      </c>
      <c r="O227" s="170" t="s">
        <v>562</v>
      </c>
      <c r="P227" s="170">
        <v>26</v>
      </c>
      <c r="Q227" s="170" t="s">
        <v>1363</v>
      </c>
      <c r="S227" t="s">
        <v>562</v>
      </c>
      <c r="T227">
        <v>26</v>
      </c>
    </row>
    <row r="228" spans="1:20" x14ac:dyDescent="0.45">
      <c r="A228">
        <v>244</v>
      </c>
      <c r="B228" t="str">
        <f t="shared" si="8"/>
        <v>task_id_741.dfy-2</v>
      </c>
      <c r="C228" t="s">
        <v>77</v>
      </c>
      <c r="D228">
        <v>2</v>
      </c>
      <c r="E228" s="170">
        <v>1</v>
      </c>
      <c r="F228" s="170">
        <v>10.1327</v>
      </c>
      <c r="G228" s="170">
        <v>0.878</v>
      </c>
      <c r="H228" s="170">
        <v>10.130800000000001</v>
      </c>
      <c r="I228" s="170">
        <v>1</v>
      </c>
      <c r="J228" s="170">
        <v>1</v>
      </c>
      <c r="K228" s="170">
        <v>1</v>
      </c>
      <c r="L228" s="170">
        <f t="shared" si="7"/>
        <v>25</v>
      </c>
      <c r="M228" s="170">
        <f>VLOOKUP(C228,Locs!A:C,3,0)</f>
        <v>24</v>
      </c>
      <c r="N228" s="170">
        <f>VLOOKUP(C228,Locs!A:F,6,0)</f>
        <v>1</v>
      </c>
      <c r="O228" s="170" t="s">
        <v>563</v>
      </c>
      <c r="P228" s="170">
        <v>51</v>
      </c>
      <c r="S228" t="s">
        <v>563</v>
      </c>
      <c r="T228">
        <v>51</v>
      </c>
    </row>
    <row r="229" spans="1:20" x14ac:dyDescent="0.45">
      <c r="A229">
        <v>245</v>
      </c>
      <c r="B229" t="str">
        <f t="shared" si="8"/>
        <v>task_id_743.dfy-1</v>
      </c>
      <c r="C229" t="s">
        <v>78</v>
      </c>
      <c r="D229">
        <v>1</v>
      </c>
      <c r="E229" s="170">
        <v>0</v>
      </c>
      <c r="F229" s="170">
        <v>5.9554999999999998</v>
      </c>
      <c r="G229" s="170">
        <v>2.7370999999999999</v>
      </c>
      <c r="H229" s="170">
        <v>5.9523999999999999</v>
      </c>
      <c r="I229" s="170">
        <v>0</v>
      </c>
      <c r="J229" s="170">
        <v>0</v>
      </c>
      <c r="K229" s="170">
        <v>0</v>
      </c>
      <c r="L229" s="170">
        <f t="shared" si="7"/>
        <v>23</v>
      </c>
      <c r="M229" s="170">
        <f>VLOOKUP(C229,Locs!A:C,3,0)</f>
        <v>22</v>
      </c>
      <c r="N229" s="170">
        <f>VLOOKUP(C229,Locs!A:F,6,0)</f>
        <v>0</v>
      </c>
      <c r="O229" s="170" t="s">
        <v>565</v>
      </c>
      <c r="P229" s="170">
        <v>53</v>
      </c>
      <c r="Q229" s="170" t="s">
        <v>1364</v>
      </c>
      <c r="S229" t="s">
        <v>565</v>
      </c>
      <c r="T229">
        <v>53</v>
      </c>
    </row>
    <row r="230" spans="1:20" x14ac:dyDescent="0.45">
      <c r="A230">
        <v>246</v>
      </c>
      <c r="B230" t="str">
        <f t="shared" si="8"/>
        <v>task_id_743.dfy-2</v>
      </c>
      <c r="C230" t="s">
        <v>78</v>
      </c>
      <c r="D230">
        <v>2</v>
      </c>
      <c r="E230" s="170">
        <v>0</v>
      </c>
      <c r="F230" s="170">
        <v>19.068100000000001</v>
      </c>
      <c r="G230" s="170">
        <v>15.7326</v>
      </c>
      <c r="H230" s="170">
        <v>19.066600000000001</v>
      </c>
      <c r="I230" s="170">
        <v>0</v>
      </c>
      <c r="J230" s="170">
        <v>0</v>
      </c>
      <c r="K230" s="170">
        <v>0</v>
      </c>
      <c r="L230" s="170">
        <f t="shared" si="7"/>
        <v>25</v>
      </c>
      <c r="M230" s="170">
        <f>VLOOKUP(C230,Locs!A:C,3,0)</f>
        <v>22</v>
      </c>
      <c r="N230" s="170">
        <f>VLOOKUP(C230,Locs!A:F,6,0)</f>
        <v>0</v>
      </c>
      <c r="O230" s="170" t="s">
        <v>566</v>
      </c>
      <c r="P230" s="170">
        <v>89</v>
      </c>
      <c r="Q230" s="170" t="s">
        <v>1369</v>
      </c>
      <c r="S230" t="s">
        <v>566</v>
      </c>
      <c r="T230">
        <v>89</v>
      </c>
    </row>
    <row r="231" spans="1:20" x14ac:dyDescent="0.45">
      <c r="A231">
        <v>247</v>
      </c>
      <c r="B231" t="str">
        <f t="shared" si="8"/>
        <v>task_id_743.dfy-3</v>
      </c>
      <c r="C231" t="s">
        <v>78</v>
      </c>
      <c r="D231">
        <v>3</v>
      </c>
      <c r="E231" s="170">
        <v>1</v>
      </c>
      <c r="F231" s="170">
        <v>16.562999999999999</v>
      </c>
      <c r="G231" s="170">
        <v>0.9143</v>
      </c>
      <c r="H231" s="170">
        <v>16.5611</v>
      </c>
      <c r="I231" s="170">
        <v>1</v>
      </c>
      <c r="J231" s="170">
        <v>1</v>
      </c>
      <c r="K231" s="170">
        <v>1</v>
      </c>
      <c r="L231" s="170">
        <f t="shared" si="7"/>
        <v>40</v>
      </c>
      <c r="M231" s="170">
        <f>VLOOKUP(C231,Locs!A:C,3,0)</f>
        <v>22</v>
      </c>
      <c r="N231" s="170">
        <f>VLOOKUP(C231,Locs!A:F,6,0)</f>
        <v>0</v>
      </c>
      <c r="O231" s="170" t="s">
        <v>567</v>
      </c>
      <c r="P231" s="170">
        <v>118</v>
      </c>
      <c r="S231" t="s">
        <v>567</v>
      </c>
      <c r="T231">
        <v>118</v>
      </c>
    </row>
    <row r="232" spans="1:20" x14ac:dyDescent="0.45">
      <c r="A232">
        <v>248</v>
      </c>
      <c r="B232" t="str">
        <f t="shared" si="8"/>
        <v>task_id_751.dfy-1</v>
      </c>
      <c r="C232" t="s">
        <v>79</v>
      </c>
      <c r="D232">
        <v>1</v>
      </c>
      <c r="E232" s="170">
        <v>0</v>
      </c>
      <c r="F232" s="170">
        <v>5.4648000000000003</v>
      </c>
      <c r="G232" s="170">
        <v>1.7104999999999999</v>
      </c>
      <c r="H232" s="170">
        <v>5.4439000000000002</v>
      </c>
      <c r="I232" s="170">
        <v>1</v>
      </c>
      <c r="J232" s="170">
        <v>0</v>
      </c>
      <c r="K232" s="170">
        <v>0</v>
      </c>
      <c r="L232" s="170">
        <f t="shared" si="7"/>
        <v>30</v>
      </c>
      <c r="M232" s="170">
        <f>VLOOKUP(C232,Locs!A:C,3,0)</f>
        <v>31</v>
      </c>
      <c r="N232" s="170">
        <f>VLOOKUP(C232,Locs!A:F,6,0)</f>
        <v>1</v>
      </c>
      <c r="O232" s="170" t="s">
        <v>859</v>
      </c>
      <c r="P232" s="170">
        <v>131</v>
      </c>
      <c r="Q232" s="170" t="s">
        <v>1363</v>
      </c>
      <c r="S232" t="s">
        <v>859</v>
      </c>
      <c r="T232">
        <v>131</v>
      </c>
    </row>
    <row r="233" spans="1:20" x14ac:dyDescent="0.45">
      <c r="A233">
        <v>249</v>
      </c>
      <c r="B233" t="str">
        <f t="shared" si="8"/>
        <v>task_id_751.dfy-2</v>
      </c>
      <c r="C233" t="s">
        <v>79</v>
      </c>
      <c r="D233">
        <v>2</v>
      </c>
      <c r="E233" s="170">
        <v>1</v>
      </c>
      <c r="F233" s="170">
        <v>14.928000000000001</v>
      </c>
      <c r="G233" s="170">
        <v>1.6625000000000001</v>
      </c>
      <c r="H233" s="170">
        <v>14.9259</v>
      </c>
      <c r="I233" s="170">
        <v>1</v>
      </c>
      <c r="J233" s="170">
        <v>1</v>
      </c>
      <c r="K233" s="170">
        <v>1</v>
      </c>
      <c r="L233" s="170">
        <f t="shared" si="7"/>
        <v>36</v>
      </c>
      <c r="M233" s="170">
        <f>VLOOKUP(C233,Locs!A:C,3,0)</f>
        <v>31</v>
      </c>
      <c r="N233" s="170">
        <f>VLOOKUP(C233,Locs!A:F,6,0)</f>
        <v>1</v>
      </c>
      <c r="O233" s="170" t="s">
        <v>860</v>
      </c>
      <c r="P233" s="170">
        <v>135</v>
      </c>
      <c r="S233" t="s">
        <v>860</v>
      </c>
      <c r="T233">
        <v>135</v>
      </c>
    </row>
    <row r="234" spans="1:20" x14ac:dyDescent="0.45">
      <c r="A234">
        <v>250</v>
      </c>
      <c r="B234" t="str">
        <f t="shared" si="8"/>
        <v>task_id_755.dfy-1</v>
      </c>
      <c r="C234" t="s">
        <v>80</v>
      </c>
      <c r="D234">
        <v>1</v>
      </c>
      <c r="E234" s="170">
        <v>0</v>
      </c>
      <c r="F234" s="170">
        <v>16.589400000000001</v>
      </c>
      <c r="G234" s="170">
        <v>1.7574000000000001</v>
      </c>
      <c r="H234" s="170">
        <v>16.586600000000001</v>
      </c>
      <c r="I234" s="170">
        <v>1</v>
      </c>
      <c r="J234" s="170">
        <v>0</v>
      </c>
      <c r="K234" s="170">
        <v>0</v>
      </c>
      <c r="L234" s="170">
        <f t="shared" si="7"/>
        <v>69</v>
      </c>
      <c r="M234" s="170">
        <f>VLOOKUP(C234,Locs!A:C,3,0)</f>
        <v>38</v>
      </c>
      <c r="N234" s="170">
        <f>VLOOKUP(C234,Locs!A:F,6,0)</f>
        <v>1</v>
      </c>
      <c r="O234" s="170" t="s">
        <v>861</v>
      </c>
      <c r="P234" s="170">
        <v>135</v>
      </c>
      <c r="Q234" s="170" t="s">
        <v>1363</v>
      </c>
      <c r="S234" t="s">
        <v>861</v>
      </c>
      <c r="T234">
        <v>135</v>
      </c>
    </row>
    <row r="235" spans="1:20" x14ac:dyDescent="0.45">
      <c r="A235">
        <v>251</v>
      </c>
      <c r="B235" t="str">
        <f t="shared" si="8"/>
        <v>task_id_755.dfy-2</v>
      </c>
      <c r="C235" t="s">
        <v>80</v>
      </c>
      <c r="D235">
        <v>2</v>
      </c>
      <c r="E235" s="170">
        <v>1</v>
      </c>
      <c r="F235" s="170">
        <v>20.023199999999999</v>
      </c>
      <c r="G235" s="170">
        <v>1.9343999999999999</v>
      </c>
      <c r="H235" s="170">
        <v>20.0212</v>
      </c>
      <c r="I235" s="170">
        <v>1</v>
      </c>
      <c r="J235" s="170">
        <v>1</v>
      </c>
      <c r="K235" s="170">
        <v>1</v>
      </c>
      <c r="L235" s="170">
        <f t="shared" ref="L235:L272" si="9">VLOOKUP(LEFT(C235,LEN(C235)-4)&amp;"_"&amp;D235&amp;"_llm.dfy",O:P,2,0)</f>
        <v>95</v>
      </c>
      <c r="M235" s="170">
        <f>VLOOKUP(C235,Locs!A:C,3,0)</f>
        <v>38</v>
      </c>
      <c r="N235" s="170">
        <f>VLOOKUP(C235,Locs!A:F,6,0)</f>
        <v>1</v>
      </c>
      <c r="O235" s="170" t="s">
        <v>568</v>
      </c>
      <c r="P235" s="170">
        <v>33</v>
      </c>
      <c r="S235" t="s">
        <v>568</v>
      </c>
      <c r="T235">
        <v>33</v>
      </c>
    </row>
    <row r="236" spans="1:20" x14ac:dyDescent="0.45">
      <c r="A236">
        <v>252</v>
      </c>
      <c r="B236" t="str">
        <f t="shared" si="8"/>
        <v>task_id_760.dfy-1</v>
      </c>
      <c r="C236" t="s">
        <v>81</v>
      </c>
      <c r="D236">
        <v>1</v>
      </c>
      <c r="E236" s="170">
        <v>0</v>
      </c>
      <c r="F236" s="170">
        <v>5.2965999999999998</v>
      </c>
      <c r="G236" s="170">
        <v>0.89070000000000005</v>
      </c>
      <c r="H236" s="170">
        <v>5.2934999999999999</v>
      </c>
      <c r="I236" s="170">
        <v>1</v>
      </c>
      <c r="J236" s="170">
        <v>0</v>
      </c>
      <c r="K236" s="170">
        <v>0</v>
      </c>
      <c r="L236" s="170">
        <f t="shared" si="9"/>
        <v>27</v>
      </c>
      <c r="M236" s="170">
        <f>VLOOKUP(C236,Locs!A:C,3,0)</f>
        <v>28</v>
      </c>
      <c r="N236" s="170">
        <f>VLOOKUP(C236,Locs!A:F,6,0)</f>
        <v>1</v>
      </c>
      <c r="O236" s="170" t="s">
        <v>571</v>
      </c>
      <c r="P236" s="170">
        <v>27</v>
      </c>
      <c r="Q236" s="170" t="s">
        <v>1363</v>
      </c>
      <c r="S236" t="s">
        <v>571</v>
      </c>
      <c r="T236">
        <v>27</v>
      </c>
    </row>
    <row r="237" spans="1:20" x14ac:dyDescent="0.45">
      <c r="A237">
        <v>253</v>
      </c>
      <c r="B237" t="str">
        <f t="shared" si="8"/>
        <v>task_id_760.dfy-2</v>
      </c>
      <c r="C237" t="s">
        <v>81</v>
      </c>
      <c r="D237">
        <v>2</v>
      </c>
      <c r="E237" s="170">
        <v>0</v>
      </c>
      <c r="F237" s="170">
        <v>9.8789999999999996</v>
      </c>
      <c r="G237" s="170">
        <v>0.85219999999999996</v>
      </c>
      <c r="H237" s="170">
        <v>9.8770000000000007</v>
      </c>
      <c r="I237" s="170">
        <v>1</v>
      </c>
      <c r="J237" s="170">
        <v>0</v>
      </c>
      <c r="K237" s="170">
        <v>0</v>
      </c>
      <c r="L237" s="170">
        <f t="shared" si="9"/>
        <v>30</v>
      </c>
      <c r="M237" s="170">
        <f>VLOOKUP(C237,Locs!A:C,3,0)</f>
        <v>28</v>
      </c>
      <c r="N237" s="170">
        <f>VLOOKUP(C237,Locs!A:F,6,0)</f>
        <v>1</v>
      </c>
      <c r="O237" s="170" t="s">
        <v>574</v>
      </c>
      <c r="P237" s="170">
        <v>27</v>
      </c>
      <c r="Q237" s="170" t="s">
        <v>1363</v>
      </c>
      <c r="S237" t="s">
        <v>574</v>
      </c>
      <c r="T237">
        <v>27</v>
      </c>
    </row>
    <row r="238" spans="1:20" x14ac:dyDescent="0.45">
      <c r="A238">
        <v>254</v>
      </c>
      <c r="B238" t="str">
        <f t="shared" si="8"/>
        <v>task_id_760.dfy-3</v>
      </c>
      <c r="C238" t="s">
        <v>81</v>
      </c>
      <c r="D238">
        <v>3</v>
      </c>
      <c r="E238" s="170">
        <v>0</v>
      </c>
      <c r="F238" s="170">
        <v>13.1675</v>
      </c>
      <c r="G238" s="170">
        <v>0.84419999999999995</v>
      </c>
      <c r="H238" s="170">
        <v>13.160299999999999</v>
      </c>
      <c r="I238" s="170">
        <v>1</v>
      </c>
      <c r="J238" s="170">
        <v>0</v>
      </c>
      <c r="K238" s="170">
        <v>0</v>
      </c>
      <c r="L238" s="170">
        <f t="shared" si="9"/>
        <v>32</v>
      </c>
      <c r="M238" s="170">
        <f>VLOOKUP(C238,Locs!A:C,3,0)</f>
        <v>28</v>
      </c>
      <c r="N238" s="170">
        <f>VLOOKUP(C238,Locs!A:F,6,0)</f>
        <v>1</v>
      </c>
      <c r="O238" s="170" t="s">
        <v>575</v>
      </c>
      <c r="P238" s="170">
        <v>30</v>
      </c>
      <c r="Q238" s="170" t="s">
        <v>1363</v>
      </c>
      <c r="S238" t="s">
        <v>575</v>
      </c>
      <c r="T238">
        <v>30</v>
      </c>
    </row>
    <row r="239" spans="1:20" x14ac:dyDescent="0.45">
      <c r="A239">
        <v>255</v>
      </c>
      <c r="B239" t="str">
        <f t="shared" si="8"/>
        <v>task_id_760.dfy-4</v>
      </c>
      <c r="C239" t="s">
        <v>81</v>
      </c>
      <c r="D239">
        <v>4</v>
      </c>
      <c r="E239" s="170">
        <v>1</v>
      </c>
      <c r="F239" s="170">
        <v>7.4494999999999996</v>
      </c>
      <c r="G239" s="170">
        <v>0.8952</v>
      </c>
      <c r="H239" s="170">
        <v>7.4420999999999999</v>
      </c>
      <c r="I239" s="170">
        <v>1</v>
      </c>
      <c r="J239" s="170">
        <v>1</v>
      </c>
      <c r="K239" s="170">
        <v>1</v>
      </c>
      <c r="L239" s="170">
        <f t="shared" si="9"/>
        <v>33</v>
      </c>
      <c r="M239" s="170">
        <f>VLOOKUP(C239,Locs!A:C,3,0)</f>
        <v>28</v>
      </c>
      <c r="N239" s="170">
        <f>VLOOKUP(C239,Locs!A:F,6,0)</f>
        <v>1</v>
      </c>
      <c r="O239" s="170" t="s">
        <v>577</v>
      </c>
      <c r="P239" s="170">
        <v>23</v>
      </c>
      <c r="S239" t="s">
        <v>577</v>
      </c>
      <c r="T239">
        <v>23</v>
      </c>
    </row>
    <row r="240" spans="1:20" x14ac:dyDescent="0.45">
      <c r="A240">
        <v>256</v>
      </c>
      <c r="B240" t="str">
        <f t="shared" si="8"/>
        <v>task_id_769.dfy-1</v>
      </c>
      <c r="C240" t="s">
        <v>82</v>
      </c>
      <c r="D240">
        <v>1</v>
      </c>
      <c r="E240" s="170">
        <v>0</v>
      </c>
      <c r="F240" s="170">
        <v>7.6689999999999996</v>
      </c>
      <c r="G240" s="170">
        <v>0.85709999999999997</v>
      </c>
      <c r="H240" s="170">
        <v>7.6654</v>
      </c>
      <c r="I240" s="170">
        <v>-1</v>
      </c>
      <c r="J240" s="170">
        <v>0</v>
      </c>
      <c r="K240" s="170">
        <v>0</v>
      </c>
      <c r="L240" s="170">
        <f t="shared" si="9"/>
        <v>34</v>
      </c>
      <c r="M240" s="170">
        <f>VLOOKUP(C240,Locs!A:C,3,0)</f>
        <v>33</v>
      </c>
      <c r="N240" s="170">
        <f>VLOOKUP(C240,Locs!A:F,6,0)</f>
        <v>2</v>
      </c>
      <c r="O240" s="170" t="s">
        <v>580</v>
      </c>
      <c r="P240" s="170">
        <v>23</v>
      </c>
      <c r="Q240" s="170" t="s">
        <v>1363</v>
      </c>
      <c r="S240" t="s">
        <v>580</v>
      </c>
      <c r="T240">
        <v>23</v>
      </c>
    </row>
    <row r="241" spans="1:20" x14ac:dyDescent="0.45">
      <c r="A241">
        <v>257</v>
      </c>
      <c r="B241" t="str">
        <f t="shared" ref="B241:B280" si="10">C241&amp;"-"&amp;D241</f>
        <v>task_id_769.dfy-2</v>
      </c>
      <c r="C241" t="s">
        <v>82</v>
      </c>
      <c r="D241">
        <v>2</v>
      </c>
      <c r="E241" s="170">
        <v>1</v>
      </c>
      <c r="F241" s="170">
        <v>14.4392</v>
      </c>
      <c r="G241" s="170">
        <v>0.81489999999999996</v>
      </c>
      <c r="H241" s="170">
        <v>14.4375</v>
      </c>
      <c r="I241" s="170">
        <v>1</v>
      </c>
      <c r="J241" s="170">
        <v>1</v>
      </c>
      <c r="K241" s="170">
        <v>1</v>
      </c>
      <c r="L241" s="170">
        <f t="shared" si="9"/>
        <v>42</v>
      </c>
      <c r="M241" s="170">
        <f>VLOOKUP(C241,Locs!A:C,3,0)</f>
        <v>33</v>
      </c>
      <c r="N241" s="170">
        <f>VLOOKUP(C241,Locs!A:F,6,0)</f>
        <v>2</v>
      </c>
      <c r="O241" s="170" t="s">
        <v>583</v>
      </c>
      <c r="P241" s="170">
        <v>28</v>
      </c>
      <c r="S241" t="s">
        <v>583</v>
      </c>
      <c r="T241">
        <v>28</v>
      </c>
    </row>
    <row r="242" spans="1:20" x14ac:dyDescent="0.45">
      <c r="A242">
        <v>258</v>
      </c>
      <c r="B242" t="str">
        <f t="shared" si="10"/>
        <v>task_id_770.dfy-1</v>
      </c>
      <c r="C242" t="s">
        <v>83</v>
      </c>
      <c r="D242">
        <v>1</v>
      </c>
      <c r="E242" s="170">
        <v>1</v>
      </c>
      <c r="F242" s="170">
        <v>12.5648</v>
      </c>
      <c r="G242" s="170">
        <v>0.8296</v>
      </c>
      <c r="H242" s="170">
        <v>12.545999999999999</v>
      </c>
      <c r="I242" s="170">
        <v>1</v>
      </c>
      <c r="J242" s="170">
        <v>1</v>
      </c>
      <c r="K242" s="170">
        <v>1</v>
      </c>
      <c r="L242" s="170">
        <f t="shared" si="9"/>
        <v>30</v>
      </c>
      <c r="M242" s="170">
        <f>VLOOKUP(C242,Locs!A:C,3,0)</f>
        <v>23</v>
      </c>
      <c r="N242" s="170">
        <f>VLOOKUP(C242,Locs!A:F,6,0)</f>
        <v>0</v>
      </c>
      <c r="O242" s="170" t="s">
        <v>584</v>
      </c>
      <c r="P242" s="170">
        <v>38</v>
      </c>
      <c r="S242" t="s">
        <v>584</v>
      </c>
      <c r="T242">
        <v>38</v>
      </c>
    </row>
    <row r="243" spans="1:20" x14ac:dyDescent="0.45">
      <c r="A243">
        <v>259</v>
      </c>
      <c r="B243" t="str">
        <f t="shared" si="10"/>
        <v>task_id_775.dfy-1</v>
      </c>
      <c r="C243" t="s">
        <v>84</v>
      </c>
      <c r="D243">
        <v>1</v>
      </c>
      <c r="E243" s="170">
        <v>0</v>
      </c>
      <c r="F243" s="170">
        <v>5.8292000000000002</v>
      </c>
      <c r="G243" s="170">
        <v>1.6687000000000001</v>
      </c>
      <c r="H243" s="170">
        <v>5.8217999999999996</v>
      </c>
      <c r="I243" s="170">
        <v>1</v>
      </c>
      <c r="J243" s="170">
        <v>0</v>
      </c>
      <c r="K243" s="170">
        <v>0</v>
      </c>
      <c r="L243" s="170">
        <f t="shared" si="9"/>
        <v>23</v>
      </c>
      <c r="M243" s="170">
        <f>VLOOKUP(C243,Locs!A:C,3,0)</f>
        <v>24</v>
      </c>
      <c r="N243" s="170">
        <f>VLOOKUP(C243,Locs!A:F,6,0)</f>
        <v>1</v>
      </c>
      <c r="O243" s="170" t="s">
        <v>585</v>
      </c>
      <c r="P243" s="170">
        <v>52</v>
      </c>
      <c r="Q243" s="170" t="s">
        <v>1363</v>
      </c>
      <c r="S243" t="s">
        <v>585</v>
      </c>
      <c r="T243">
        <v>52</v>
      </c>
    </row>
    <row r="244" spans="1:20" x14ac:dyDescent="0.45">
      <c r="A244">
        <v>260</v>
      </c>
      <c r="B244" t="str">
        <f t="shared" si="10"/>
        <v>task_id_775.dfy-2</v>
      </c>
      <c r="C244" t="s">
        <v>84</v>
      </c>
      <c r="D244">
        <v>2</v>
      </c>
      <c r="E244" s="170">
        <v>0</v>
      </c>
      <c r="F244" s="170">
        <v>21.468</v>
      </c>
      <c r="G244" s="170">
        <v>1.7216</v>
      </c>
      <c r="H244" s="170">
        <v>21.466100000000001</v>
      </c>
      <c r="I244" s="170">
        <v>1</v>
      </c>
      <c r="J244" s="170">
        <v>0</v>
      </c>
      <c r="K244" s="170">
        <v>0</v>
      </c>
      <c r="L244" s="170">
        <f t="shared" si="9"/>
        <v>25</v>
      </c>
      <c r="M244" s="170">
        <f>VLOOKUP(C244,Locs!A:C,3,0)</f>
        <v>24</v>
      </c>
      <c r="N244" s="170">
        <f>VLOOKUP(C244,Locs!A:F,6,0)</f>
        <v>1</v>
      </c>
      <c r="O244" s="170" t="s">
        <v>741</v>
      </c>
      <c r="P244" s="170">
        <v>60</v>
      </c>
      <c r="Q244" s="170" t="s">
        <v>1363</v>
      </c>
      <c r="S244" t="s">
        <v>741</v>
      </c>
      <c r="T244">
        <v>60</v>
      </c>
    </row>
    <row r="245" spans="1:20" x14ac:dyDescent="0.45">
      <c r="A245">
        <v>261</v>
      </c>
      <c r="B245" t="str">
        <f t="shared" si="10"/>
        <v>task_id_775.dfy-3</v>
      </c>
      <c r="C245" t="s">
        <v>84</v>
      </c>
      <c r="D245">
        <v>3</v>
      </c>
      <c r="E245" s="170">
        <v>0</v>
      </c>
      <c r="F245" s="170">
        <v>20.7166</v>
      </c>
      <c r="G245" s="170">
        <v>0.3196</v>
      </c>
      <c r="H245" s="170">
        <v>20.714600000000001</v>
      </c>
      <c r="I245" s="170">
        <v>-1</v>
      </c>
      <c r="J245" s="170">
        <v>-1</v>
      </c>
      <c r="K245" s="170">
        <v>-1</v>
      </c>
      <c r="L245" s="170">
        <f t="shared" si="9"/>
        <v>60</v>
      </c>
      <c r="M245" s="170">
        <f>VLOOKUP(C245,Locs!A:C,3,0)</f>
        <v>24</v>
      </c>
      <c r="N245" s="170">
        <f>VLOOKUP(C245,Locs!A:F,6,0)</f>
        <v>1</v>
      </c>
      <c r="O245" s="170" t="s">
        <v>742</v>
      </c>
      <c r="P245" s="170">
        <v>63</v>
      </c>
      <c r="Q245" s="170" t="s">
        <v>1376</v>
      </c>
      <c r="S245" t="s">
        <v>742</v>
      </c>
      <c r="T245">
        <v>63</v>
      </c>
    </row>
    <row r="246" spans="1:20" x14ac:dyDescent="0.45">
      <c r="A246">
        <v>262</v>
      </c>
      <c r="B246" t="str">
        <f t="shared" si="10"/>
        <v>task_id_775.dfy-4</v>
      </c>
      <c r="C246" t="s">
        <v>84</v>
      </c>
      <c r="D246">
        <v>4</v>
      </c>
      <c r="E246" s="170">
        <v>0</v>
      </c>
      <c r="F246" s="170">
        <v>7.4527999999999999</v>
      </c>
      <c r="G246" s="170">
        <v>1.7083999999999999</v>
      </c>
      <c r="H246" s="170">
        <v>7.4509999999999996</v>
      </c>
      <c r="I246" s="170">
        <v>1</v>
      </c>
      <c r="J246" s="170">
        <v>0</v>
      </c>
      <c r="K246" s="170">
        <v>0</v>
      </c>
      <c r="L246" s="170">
        <f t="shared" si="9"/>
        <v>27</v>
      </c>
      <c r="M246" s="170">
        <f>VLOOKUP(C246,Locs!A:C,3,0)</f>
        <v>24</v>
      </c>
      <c r="N246" s="170">
        <f>VLOOKUP(C246,Locs!A:F,6,0)</f>
        <v>1</v>
      </c>
      <c r="O246" s="170" t="s">
        <v>586</v>
      </c>
      <c r="P246" s="170">
        <v>23</v>
      </c>
      <c r="Q246" s="170" t="s">
        <v>1363</v>
      </c>
      <c r="S246" t="s">
        <v>586</v>
      </c>
      <c r="T246">
        <v>23</v>
      </c>
    </row>
    <row r="247" spans="1:20" x14ac:dyDescent="0.45">
      <c r="A247">
        <v>263</v>
      </c>
      <c r="B247" t="str">
        <f t="shared" si="10"/>
        <v>task_id_775.dfy-5</v>
      </c>
      <c r="C247" t="s">
        <v>84</v>
      </c>
      <c r="D247">
        <v>5</v>
      </c>
      <c r="E247" s="170">
        <v>0</v>
      </c>
      <c r="F247" s="170">
        <v>10.8941</v>
      </c>
      <c r="G247" s="170">
        <v>1.6935</v>
      </c>
      <c r="H247" s="170">
        <v>10.891999999999999</v>
      </c>
      <c r="I247" s="170">
        <v>1</v>
      </c>
      <c r="J247" s="170">
        <v>0</v>
      </c>
      <c r="K247" s="170">
        <v>0</v>
      </c>
      <c r="L247" s="170">
        <f t="shared" si="9"/>
        <v>31</v>
      </c>
      <c r="M247" s="170">
        <f>VLOOKUP(C247,Locs!A:C,3,0)</f>
        <v>24</v>
      </c>
      <c r="N247" s="170">
        <f>VLOOKUP(C247,Locs!A:F,6,0)</f>
        <v>1</v>
      </c>
      <c r="O247" s="170" t="s">
        <v>587</v>
      </c>
      <c r="P247" s="170">
        <v>25</v>
      </c>
      <c r="Q247" s="170" t="s">
        <v>1363</v>
      </c>
      <c r="S247" t="s">
        <v>587</v>
      </c>
      <c r="T247">
        <v>25</v>
      </c>
    </row>
    <row r="248" spans="1:20" x14ac:dyDescent="0.45">
      <c r="A248">
        <v>264</v>
      </c>
      <c r="B248" t="str">
        <f t="shared" si="10"/>
        <v>task_id_775.dfy-6</v>
      </c>
      <c r="C248" t="s">
        <v>84</v>
      </c>
      <c r="D248">
        <v>6</v>
      </c>
      <c r="E248" s="170">
        <v>1</v>
      </c>
      <c r="F248" s="170">
        <v>14.1252</v>
      </c>
      <c r="G248" s="170">
        <v>1.6661999999999999</v>
      </c>
      <c r="H248" s="170">
        <v>14.1226</v>
      </c>
      <c r="I248" s="170">
        <v>1</v>
      </c>
      <c r="J248" s="170">
        <v>1</v>
      </c>
      <c r="K248" s="170">
        <v>1</v>
      </c>
      <c r="L248" s="170">
        <f t="shared" si="9"/>
        <v>37</v>
      </c>
      <c r="M248" s="170">
        <f>VLOOKUP(C248,Locs!A:C,3,0)</f>
        <v>24</v>
      </c>
      <c r="N248" s="170">
        <f>VLOOKUP(C248,Locs!A:F,6,0)</f>
        <v>1</v>
      </c>
      <c r="O248" s="170" t="s">
        <v>589</v>
      </c>
      <c r="P248" s="170">
        <v>23</v>
      </c>
      <c r="S248" t="s">
        <v>589</v>
      </c>
      <c r="T248">
        <v>23</v>
      </c>
    </row>
    <row r="249" spans="1:20" x14ac:dyDescent="0.45">
      <c r="A249">
        <v>265</v>
      </c>
      <c r="B249" t="str">
        <f t="shared" si="10"/>
        <v>task_id_784.dfy-1</v>
      </c>
      <c r="C249" t="s">
        <v>85</v>
      </c>
      <c r="D249">
        <v>1</v>
      </c>
      <c r="E249" s="170">
        <v>0</v>
      </c>
      <c r="F249" s="170">
        <v>10.610099999999999</v>
      </c>
      <c r="G249" s="170">
        <v>1.7697000000000001</v>
      </c>
      <c r="H249" s="170">
        <v>10.603</v>
      </c>
      <c r="I249" s="170">
        <v>-1</v>
      </c>
      <c r="J249" s="170">
        <v>0</v>
      </c>
      <c r="K249" s="170">
        <v>0</v>
      </c>
      <c r="L249" s="170">
        <f t="shared" si="9"/>
        <v>50</v>
      </c>
      <c r="M249" s="170">
        <f>VLOOKUP(C249,Locs!A:C,3,0)</f>
        <v>57</v>
      </c>
      <c r="N249" s="170">
        <f>VLOOKUP(C249,Locs!A:F,6,0)</f>
        <v>4</v>
      </c>
      <c r="O249" s="170" t="s">
        <v>590</v>
      </c>
      <c r="P249" s="170">
        <v>25</v>
      </c>
      <c r="Q249" s="170" t="s">
        <v>1363</v>
      </c>
      <c r="S249" t="s">
        <v>590</v>
      </c>
      <c r="T249">
        <v>25</v>
      </c>
    </row>
    <row r="250" spans="1:20" x14ac:dyDescent="0.45">
      <c r="A250">
        <v>266</v>
      </c>
      <c r="B250" t="str">
        <f t="shared" si="10"/>
        <v>task_id_784.dfy-2</v>
      </c>
      <c r="C250" t="s">
        <v>85</v>
      </c>
      <c r="D250">
        <v>2</v>
      </c>
      <c r="E250" s="170">
        <v>1</v>
      </c>
      <c r="F250" s="170">
        <v>18.2727</v>
      </c>
      <c r="G250" s="170">
        <v>1.8181</v>
      </c>
      <c r="H250" s="170">
        <v>18.270199999999999</v>
      </c>
      <c r="I250" s="170">
        <v>1</v>
      </c>
      <c r="J250" s="170">
        <v>1</v>
      </c>
      <c r="K250" s="170">
        <v>1</v>
      </c>
      <c r="L250" s="170">
        <f t="shared" si="9"/>
        <v>68</v>
      </c>
      <c r="M250" s="170">
        <f>VLOOKUP(C250,Locs!A:C,3,0)</f>
        <v>57</v>
      </c>
      <c r="N250" s="170">
        <f>VLOOKUP(C250,Locs!A:F,6,0)</f>
        <v>4</v>
      </c>
      <c r="O250" s="170" t="s">
        <v>591</v>
      </c>
      <c r="P250" s="170">
        <v>40</v>
      </c>
      <c r="S250" t="s">
        <v>591</v>
      </c>
      <c r="T250">
        <v>40</v>
      </c>
    </row>
    <row r="251" spans="1:20" x14ac:dyDescent="0.45">
      <c r="A251">
        <v>267</v>
      </c>
      <c r="B251" t="str">
        <f t="shared" si="10"/>
        <v>task_id_790.dfy-1</v>
      </c>
      <c r="C251" t="s">
        <v>86</v>
      </c>
      <c r="D251">
        <v>1</v>
      </c>
      <c r="E251" s="170">
        <v>1</v>
      </c>
      <c r="F251" s="170">
        <v>7.2511000000000001</v>
      </c>
      <c r="G251" s="170">
        <v>1.6771</v>
      </c>
      <c r="H251" s="170">
        <v>7.2309999999999999</v>
      </c>
      <c r="I251" s="170">
        <v>1</v>
      </c>
      <c r="J251" s="170">
        <v>1</v>
      </c>
      <c r="K251" s="170">
        <v>1</v>
      </c>
      <c r="L251" s="170">
        <f t="shared" si="9"/>
        <v>28</v>
      </c>
      <c r="M251" s="170">
        <f>VLOOKUP(C251,Locs!A:C,3,0)</f>
        <v>28</v>
      </c>
      <c r="N251" s="170">
        <f>VLOOKUP(C251,Locs!A:F,6,0)</f>
        <v>0</v>
      </c>
      <c r="O251" s="170" t="s">
        <v>592</v>
      </c>
      <c r="P251" s="170">
        <v>30</v>
      </c>
      <c r="S251" t="s">
        <v>592</v>
      </c>
      <c r="T251">
        <v>30</v>
      </c>
    </row>
    <row r="252" spans="1:20" x14ac:dyDescent="0.45">
      <c r="A252">
        <v>268</v>
      </c>
      <c r="B252" t="str">
        <f t="shared" si="10"/>
        <v>task_id_793.dfy-1</v>
      </c>
      <c r="C252" t="s">
        <v>87</v>
      </c>
      <c r="D252">
        <v>1</v>
      </c>
      <c r="E252" s="170">
        <v>0</v>
      </c>
      <c r="F252" s="170">
        <v>7.2229999999999999</v>
      </c>
      <c r="G252" s="170">
        <v>0.85819999999999996</v>
      </c>
      <c r="H252" s="170">
        <v>7.2195</v>
      </c>
      <c r="I252" s="170">
        <v>1</v>
      </c>
      <c r="J252" s="170">
        <v>0</v>
      </c>
      <c r="K252" s="170">
        <v>0</v>
      </c>
      <c r="L252" s="170">
        <f t="shared" si="9"/>
        <v>29</v>
      </c>
      <c r="M252" s="170">
        <f>VLOOKUP(C252,Locs!A:C,3,0)</f>
        <v>30</v>
      </c>
      <c r="N252" s="170">
        <f>VLOOKUP(C252,Locs!A:F,6,0)</f>
        <v>2</v>
      </c>
      <c r="O252" s="170" t="s">
        <v>593</v>
      </c>
      <c r="P252" s="170">
        <v>36</v>
      </c>
      <c r="Q252" s="170" t="s">
        <v>1372</v>
      </c>
      <c r="S252" t="s">
        <v>593</v>
      </c>
      <c r="T252">
        <v>36</v>
      </c>
    </row>
    <row r="253" spans="1:20" x14ac:dyDescent="0.45">
      <c r="A253">
        <v>269</v>
      </c>
      <c r="B253" t="str">
        <f t="shared" si="10"/>
        <v>task_id_793.dfy-2</v>
      </c>
      <c r="C253" t="s">
        <v>87</v>
      </c>
      <c r="D253">
        <v>2</v>
      </c>
      <c r="E253" s="170">
        <v>0</v>
      </c>
      <c r="F253" s="170">
        <v>23.799299999999999</v>
      </c>
      <c r="G253" s="170">
        <v>0.91349999999999998</v>
      </c>
      <c r="H253" s="170">
        <v>23.7973</v>
      </c>
      <c r="I253" s="170">
        <v>1</v>
      </c>
      <c r="J253" s="170">
        <v>0</v>
      </c>
      <c r="K253" s="170">
        <v>0</v>
      </c>
      <c r="L253" s="170">
        <f t="shared" si="9"/>
        <v>33</v>
      </c>
      <c r="M253" s="170">
        <f>VLOOKUP(C253,Locs!A:C,3,0)</f>
        <v>30</v>
      </c>
      <c r="N253" s="170">
        <f>VLOOKUP(C253,Locs!A:F,6,0)</f>
        <v>2</v>
      </c>
      <c r="O253" s="170" t="s">
        <v>595</v>
      </c>
      <c r="P253" s="170">
        <v>69</v>
      </c>
      <c r="Q253" s="170" t="s">
        <v>1375</v>
      </c>
      <c r="S253" t="s">
        <v>595</v>
      </c>
      <c r="T253">
        <v>69</v>
      </c>
    </row>
    <row r="254" spans="1:20" x14ac:dyDescent="0.45">
      <c r="A254">
        <v>270</v>
      </c>
      <c r="B254" t="str">
        <f t="shared" si="10"/>
        <v>task_id_793.dfy-3</v>
      </c>
      <c r="C254" t="s">
        <v>87</v>
      </c>
      <c r="D254">
        <v>3</v>
      </c>
      <c r="E254" s="170">
        <v>0</v>
      </c>
      <c r="F254" s="170">
        <v>19.900500000000001</v>
      </c>
      <c r="G254" s="170">
        <v>1.0250999999999999</v>
      </c>
      <c r="H254" s="170">
        <v>19.898199999999999</v>
      </c>
      <c r="I254" s="170">
        <v>1</v>
      </c>
      <c r="J254" s="170">
        <v>0</v>
      </c>
      <c r="K254" s="170">
        <v>0</v>
      </c>
      <c r="L254" s="170">
        <f t="shared" si="9"/>
        <v>40</v>
      </c>
      <c r="M254" s="170">
        <f>VLOOKUP(C254,Locs!A:C,3,0)</f>
        <v>30</v>
      </c>
      <c r="N254" s="170">
        <f>VLOOKUP(C254,Locs!A:F,6,0)</f>
        <v>2</v>
      </c>
      <c r="O254" s="170" t="s">
        <v>596</v>
      </c>
      <c r="P254" s="170">
        <v>95</v>
      </c>
      <c r="Q254" s="170" t="s">
        <v>1373</v>
      </c>
      <c r="S254" t="s">
        <v>596</v>
      </c>
      <c r="T254">
        <v>95</v>
      </c>
    </row>
    <row r="255" spans="1:20" x14ac:dyDescent="0.45">
      <c r="A255">
        <v>271</v>
      </c>
      <c r="B255" t="str">
        <f t="shared" si="10"/>
        <v>task_id_793.dfy-4</v>
      </c>
      <c r="C255" t="s">
        <v>87</v>
      </c>
      <c r="D255">
        <v>4</v>
      </c>
      <c r="E255" s="170">
        <v>0</v>
      </c>
      <c r="F255" s="170">
        <v>13.016</v>
      </c>
      <c r="G255" s="170">
        <v>1.0257000000000001</v>
      </c>
      <c r="H255" s="170">
        <v>13.014200000000001</v>
      </c>
      <c r="I255" s="170">
        <v>1</v>
      </c>
      <c r="J255" s="170">
        <v>0</v>
      </c>
      <c r="K255" s="170">
        <v>0</v>
      </c>
      <c r="L255" s="170">
        <f t="shared" si="9"/>
        <v>42</v>
      </c>
      <c r="M255" s="170">
        <f>VLOOKUP(C255,Locs!A:C,3,0)</f>
        <v>30</v>
      </c>
      <c r="N255" s="170">
        <f>VLOOKUP(C255,Locs!A:F,6,0)</f>
        <v>2</v>
      </c>
      <c r="O255" s="170" t="s">
        <v>598</v>
      </c>
      <c r="P255" s="170">
        <v>27</v>
      </c>
      <c r="Q255" s="170" t="s">
        <v>1373</v>
      </c>
      <c r="S255" t="s">
        <v>598</v>
      </c>
      <c r="T255">
        <v>27</v>
      </c>
    </row>
    <row r="256" spans="1:20" x14ac:dyDescent="0.45">
      <c r="A256">
        <v>272</v>
      </c>
      <c r="B256" t="str">
        <f t="shared" si="10"/>
        <v>task_id_793.dfy-5</v>
      </c>
      <c r="C256" t="s">
        <v>87</v>
      </c>
      <c r="D256">
        <v>5</v>
      </c>
      <c r="E256" s="170">
        <v>1</v>
      </c>
      <c r="F256" s="170">
        <v>13.249499999999999</v>
      </c>
      <c r="G256" s="170">
        <v>0.95830000000000004</v>
      </c>
      <c r="H256" s="170">
        <v>13.2475</v>
      </c>
      <c r="I256" s="170">
        <v>1</v>
      </c>
      <c r="J256" s="170">
        <v>1</v>
      </c>
      <c r="K256" s="170">
        <v>1</v>
      </c>
      <c r="L256" s="170">
        <f t="shared" si="9"/>
        <v>43</v>
      </c>
      <c r="M256" s="170">
        <f>VLOOKUP(C256,Locs!A:C,3,0)</f>
        <v>30</v>
      </c>
      <c r="N256" s="170">
        <f>VLOOKUP(C256,Locs!A:F,6,0)</f>
        <v>2</v>
      </c>
      <c r="O256" s="170" t="s">
        <v>599</v>
      </c>
      <c r="P256" s="170">
        <v>30</v>
      </c>
      <c r="S256" t="s">
        <v>599</v>
      </c>
      <c r="T256">
        <v>30</v>
      </c>
    </row>
    <row r="257" spans="1:20" x14ac:dyDescent="0.45">
      <c r="A257">
        <v>273</v>
      </c>
      <c r="B257" t="str">
        <f t="shared" si="10"/>
        <v>task_id_798.dfy-1</v>
      </c>
      <c r="C257" t="s">
        <v>88</v>
      </c>
      <c r="D257">
        <v>1</v>
      </c>
      <c r="E257" s="170">
        <v>0</v>
      </c>
      <c r="F257" s="170">
        <v>7.6883999999999997</v>
      </c>
      <c r="G257" s="170">
        <v>1.7105999999999999</v>
      </c>
      <c r="H257" s="170">
        <v>7.6853999999999996</v>
      </c>
      <c r="I257" s="170">
        <v>-1</v>
      </c>
      <c r="J257" s="170">
        <v>0</v>
      </c>
      <c r="K257" s="170">
        <v>0</v>
      </c>
      <c r="L257" s="170">
        <f t="shared" si="9"/>
        <v>40</v>
      </c>
      <c r="M257" s="170">
        <f>VLOOKUP(C257,Locs!A:C,3,0)</f>
        <v>35</v>
      </c>
      <c r="N257" s="170">
        <f>VLOOKUP(C257,Locs!A:F,6,0)</f>
        <v>0</v>
      </c>
      <c r="O257" s="170" t="s">
        <v>600</v>
      </c>
      <c r="P257" s="170">
        <v>32</v>
      </c>
      <c r="Q257" s="170" t="s">
        <v>1363</v>
      </c>
      <c r="S257" t="s">
        <v>600</v>
      </c>
      <c r="T257">
        <v>32</v>
      </c>
    </row>
    <row r="258" spans="1:20" x14ac:dyDescent="0.45">
      <c r="A258">
        <v>274</v>
      </c>
      <c r="B258" t="str">
        <f t="shared" si="10"/>
        <v>task_id_798.dfy-2</v>
      </c>
      <c r="C258" t="s">
        <v>88</v>
      </c>
      <c r="D258">
        <v>2</v>
      </c>
      <c r="E258" s="170">
        <v>1</v>
      </c>
      <c r="F258" s="170">
        <v>9.8744999999999994</v>
      </c>
      <c r="G258" s="170">
        <v>1.6803999999999999</v>
      </c>
      <c r="H258" s="170">
        <v>9.8727</v>
      </c>
      <c r="I258" s="170">
        <v>1</v>
      </c>
      <c r="J258" s="170">
        <v>1</v>
      </c>
      <c r="K258" s="170">
        <v>1</v>
      </c>
      <c r="L258" s="170">
        <f t="shared" si="9"/>
        <v>40</v>
      </c>
      <c r="M258" s="170">
        <f>VLOOKUP(C258,Locs!A:C,3,0)</f>
        <v>35</v>
      </c>
      <c r="N258" s="170">
        <f>VLOOKUP(C258,Locs!A:F,6,0)</f>
        <v>0</v>
      </c>
      <c r="O258" s="170" t="s">
        <v>743</v>
      </c>
      <c r="P258" s="170">
        <v>33</v>
      </c>
      <c r="S258" t="s">
        <v>743</v>
      </c>
      <c r="T258">
        <v>33</v>
      </c>
    </row>
    <row r="259" spans="1:20" x14ac:dyDescent="0.45">
      <c r="A259">
        <v>275</v>
      </c>
      <c r="B259" t="str">
        <f t="shared" si="10"/>
        <v>task_id_8.dfy-1</v>
      </c>
      <c r="C259" t="s">
        <v>89</v>
      </c>
      <c r="D259">
        <v>1</v>
      </c>
      <c r="E259" s="170">
        <v>1</v>
      </c>
      <c r="F259" s="170">
        <v>4.9764999999999997</v>
      </c>
      <c r="G259" s="170">
        <v>0.82130000000000003</v>
      </c>
      <c r="H259" s="170">
        <v>4.9740000000000002</v>
      </c>
      <c r="I259" s="170">
        <v>1</v>
      </c>
      <c r="J259" s="170">
        <v>1</v>
      </c>
      <c r="K259" s="170">
        <v>1</v>
      </c>
      <c r="L259" s="170">
        <f t="shared" si="9"/>
        <v>23</v>
      </c>
      <c r="M259" s="170">
        <f>VLOOKUP(C259,Locs!A:C,3,0)</f>
        <v>22</v>
      </c>
      <c r="N259" s="170">
        <f>VLOOKUP(C259,Locs!A:F,6,0)</f>
        <v>0</v>
      </c>
      <c r="O259" s="170" t="s">
        <v>601</v>
      </c>
      <c r="P259" s="170">
        <v>34</v>
      </c>
      <c r="S259" t="s">
        <v>601</v>
      </c>
      <c r="T259">
        <v>34</v>
      </c>
    </row>
    <row r="260" spans="1:20" x14ac:dyDescent="0.45">
      <c r="A260">
        <v>276</v>
      </c>
      <c r="B260" t="str">
        <f t="shared" si="10"/>
        <v>task_id_803.dfy-1</v>
      </c>
      <c r="C260" t="s">
        <v>90</v>
      </c>
      <c r="D260">
        <v>1</v>
      </c>
      <c r="E260" s="170">
        <v>0</v>
      </c>
      <c r="F260" s="170">
        <v>4.4945000000000004</v>
      </c>
      <c r="G260" s="170">
        <v>0.92949999999999999</v>
      </c>
      <c r="H260" s="170">
        <v>4.4768999999999997</v>
      </c>
      <c r="I260" s="170">
        <v>0</v>
      </c>
      <c r="J260" s="170">
        <v>0</v>
      </c>
      <c r="K260" s="170">
        <v>0</v>
      </c>
      <c r="L260" s="170">
        <f t="shared" si="9"/>
        <v>20</v>
      </c>
      <c r="M260" s="170">
        <f>VLOOKUP(C260,Locs!A:C,3,0)</f>
        <v>30</v>
      </c>
      <c r="N260" s="170">
        <f>VLOOKUP(C260,Locs!A:F,6,0)</f>
        <v>5</v>
      </c>
      <c r="O260" s="170" t="s">
        <v>602</v>
      </c>
      <c r="P260" s="170">
        <v>42</v>
      </c>
      <c r="Q260" s="170" t="s">
        <v>1364</v>
      </c>
      <c r="S260" t="s">
        <v>602</v>
      </c>
      <c r="T260">
        <v>42</v>
      </c>
    </row>
    <row r="261" spans="1:20" x14ac:dyDescent="0.45">
      <c r="A261">
        <v>277</v>
      </c>
      <c r="B261" t="str">
        <f t="shared" si="10"/>
        <v>task_id_803.dfy-2</v>
      </c>
      <c r="C261" t="s">
        <v>90</v>
      </c>
      <c r="D261">
        <v>2</v>
      </c>
      <c r="E261" s="170">
        <v>0</v>
      </c>
      <c r="F261" s="170">
        <v>13.246499999999999</v>
      </c>
      <c r="G261" s="170">
        <v>0.9899</v>
      </c>
      <c r="H261" s="170">
        <v>13.2447</v>
      </c>
      <c r="I261" s="170">
        <v>0</v>
      </c>
      <c r="J261" s="170">
        <v>0</v>
      </c>
      <c r="K261" s="170">
        <v>0</v>
      </c>
      <c r="L261" s="170">
        <f t="shared" si="9"/>
        <v>24</v>
      </c>
      <c r="M261" s="170">
        <f>VLOOKUP(C261,Locs!A:C,3,0)</f>
        <v>30</v>
      </c>
      <c r="N261" s="170">
        <f>VLOOKUP(C261,Locs!A:F,6,0)</f>
        <v>5</v>
      </c>
      <c r="O261" s="170" t="s">
        <v>604</v>
      </c>
      <c r="P261" s="170">
        <v>30</v>
      </c>
      <c r="Q261" s="170" t="s">
        <v>1366</v>
      </c>
      <c r="S261" t="s">
        <v>604</v>
      </c>
      <c r="T261">
        <v>30</v>
      </c>
    </row>
    <row r="262" spans="1:20" x14ac:dyDescent="0.45">
      <c r="A262">
        <v>278</v>
      </c>
      <c r="B262" t="str">
        <f t="shared" si="10"/>
        <v>task_id_803.dfy-3</v>
      </c>
      <c r="C262" t="s">
        <v>90</v>
      </c>
      <c r="D262">
        <v>3</v>
      </c>
      <c r="E262" s="170">
        <v>0</v>
      </c>
      <c r="F262" s="170">
        <v>14.2424</v>
      </c>
      <c r="G262" s="170">
        <v>0.95289999999999997</v>
      </c>
      <c r="H262" s="170">
        <v>14.240600000000001</v>
      </c>
      <c r="I262" s="170">
        <v>-1</v>
      </c>
      <c r="J262" s="170">
        <v>0</v>
      </c>
      <c r="K262" s="170">
        <v>0</v>
      </c>
      <c r="L262" s="170">
        <f t="shared" si="9"/>
        <v>46</v>
      </c>
      <c r="M262" s="170">
        <f>VLOOKUP(C262,Locs!A:C,3,0)</f>
        <v>30</v>
      </c>
      <c r="N262" s="170">
        <f>VLOOKUP(C262,Locs!A:F,6,0)</f>
        <v>5</v>
      </c>
      <c r="O262" s="170" t="s">
        <v>607</v>
      </c>
      <c r="P262" s="170">
        <v>23</v>
      </c>
      <c r="Q262" s="170" t="s">
        <v>1366</v>
      </c>
      <c r="S262" t="s">
        <v>607</v>
      </c>
      <c r="T262">
        <v>23</v>
      </c>
    </row>
    <row r="263" spans="1:20" x14ac:dyDescent="0.45">
      <c r="A263">
        <v>279</v>
      </c>
      <c r="B263" t="str">
        <f t="shared" si="10"/>
        <v>task_id_803.dfy-4</v>
      </c>
      <c r="C263" t="s">
        <v>90</v>
      </c>
      <c r="D263">
        <v>4</v>
      </c>
      <c r="E263" s="170">
        <v>0</v>
      </c>
      <c r="F263" s="170">
        <v>13.8858</v>
      </c>
      <c r="G263" s="170">
        <v>0.94479999999999997</v>
      </c>
      <c r="H263" s="170">
        <v>13.883699999999999</v>
      </c>
      <c r="I263" s="170">
        <v>-1</v>
      </c>
      <c r="J263" s="170">
        <v>0</v>
      </c>
      <c r="K263" s="170">
        <v>0</v>
      </c>
      <c r="L263" s="170">
        <f t="shared" si="9"/>
        <v>48</v>
      </c>
      <c r="M263" s="170">
        <f>VLOOKUP(C263,Locs!A:C,3,0)</f>
        <v>30</v>
      </c>
      <c r="N263" s="170">
        <f>VLOOKUP(C263,Locs!A:F,6,0)</f>
        <v>5</v>
      </c>
      <c r="O263" s="170" t="s">
        <v>608</v>
      </c>
      <c r="P263" s="170">
        <v>25</v>
      </c>
      <c r="Q263" s="170" t="s">
        <v>1366</v>
      </c>
      <c r="S263" t="s">
        <v>608</v>
      </c>
      <c r="T263">
        <v>25</v>
      </c>
    </row>
    <row r="264" spans="1:20" x14ac:dyDescent="0.45">
      <c r="A264">
        <v>280</v>
      </c>
      <c r="B264" t="str">
        <f t="shared" si="10"/>
        <v>task_id_803.dfy-5</v>
      </c>
      <c r="C264" t="s">
        <v>90</v>
      </c>
      <c r="D264">
        <v>5</v>
      </c>
      <c r="E264" s="170">
        <v>0</v>
      </c>
      <c r="F264" s="170">
        <v>14.6058</v>
      </c>
      <c r="G264" s="170">
        <v>0.98450000000000004</v>
      </c>
      <c r="H264" s="170">
        <v>14.6037</v>
      </c>
      <c r="I264" s="170">
        <v>-1</v>
      </c>
      <c r="J264" s="170">
        <v>0</v>
      </c>
      <c r="K264" s="170">
        <v>0</v>
      </c>
      <c r="L264" s="170">
        <f t="shared" si="9"/>
        <v>54</v>
      </c>
      <c r="M264" s="170">
        <f>VLOOKUP(C264,Locs!A:C,3,0)</f>
        <v>30</v>
      </c>
      <c r="N264" s="170">
        <f>VLOOKUP(C264,Locs!A:F,6,0)</f>
        <v>5</v>
      </c>
      <c r="O264" s="170" t="s">
        <v>609</v>
      </c>
      <c r="P264" s="170">
        <v>60</v>
      </c>
      <c r="Q264" s="170" t="s">
        <v>1366</v>
      </c>
      <c r="S264" t="s">
        <v>609</v>
      </c>
      <c r="T264">
        <v>60</v>
      </c>
    </row>
    <row r="265" spans="1:20" x14ac:dyDescent="0.45">
      <c r="A265">
        <v>281</v>
      </c>
      <c r="B265" t="str">
        <f t="shared" si="10"/>
        <v>task_id_803.dfy-6</v>
      </c>
      <c r="C265" t="s">
        <v>90</v>
      </c>
      <c r="D265">
        <v>6</v>
      </c>
      <c r="E265" s="170">
        <v>0</v>
      </c>
      <c r="F265" s="170">
        <v>10.2964</v>
      </c>
      <c r="G265" s="170">
        <v>0.92620000000000002</v>
      </c>
      <c r="H265" s="170">
        <v>10.2944</v>
      </c>
      <c r="I265" s="170">
        <v>-1</v>
      </c>
      <c r="J265" s="170">
        <v>0</v>
      </c>
      <c r="K265" s="170">
        <v>0</v>
      </c>
      <c r="L265" s="170">
        <f t="shared" si="9"/>
        <v>48</v>
      </c>
      <c r="M265" s="170">
        <f>VLOOKUP(C265,Locs!A:C,3,0)</f>
        <v>30</v>
      </c>
      <c r="N265" s="170">
        <f>VLOOKUP(C265,Locs!A:F,6,0)</f>
        <v>5</v>
      </c>
      <c r="O265" s="170" t="s">
        <v>1018</v>
      </c>
      <c r="P265" s="170">
        <v>27</v>
      </c>
      <c r="Q265" s="170" t="s">
        <v>1366</v>
      </c>
      <c r="S265" t="s">
        <v>1018</v>
      </c>
      <c r="T265">
        <v>27</v>
      </c>
    </row>
    <row r="266" spans="1:20" x14ac:dyDescent="0.45">
      <c r="A266">
        <v>282</v>
      </c>
      <c r="B266" t="str">
        <f t="shared" si="10"/>
        <v>task_id_803.dfy-7</v>
      </c>
      <c r="C266" t="s">
        <v>90</v>
      </c>
      <c r="D266">
        <v>7</v>
      </c>
      <c r="E266" s="170">
        <v>0</v>
      </c>
      <c r="F266" s="170">
        <v>19.826799999999999</v>
      </c>
      <c r="G266" s="170">
        <v>0.27129999999999999</v>
      </c>
      <c r="H266" s="170">
        <v>19.820399999999999</v>
      </c>
      <c r="I266" s="170">
        <v>-1</v>
      </c>
      <c r="J266" s="170">
        <v>-1</v>
      </c>
      <c r="K266" s="170">
        <v>-1</v>
      </c>
      <c r="L266" s="170">
        <f t="shared" si="9"/>
        <v>103</v>
      </c>
      <c r="M266" s="170">
        <f>VLOOKUP(C266,Locs!A:C,3,0)</f>
        <v>30</v>
      </c>
      <c r="N266" s="170">
        <f>VLOOKUP(C266,Locs!A:F,6,0)</f>
        <v>5</v>
      </c>
      <c r="O266" s="170" t="s">
        <v>1037</v>
      </c>
      <c r="P266" s="170">
        <v>31</v>
      </c>
      <c r="Q266" s="170" t="s">
        <v>1376</v>
      </c>
      <c r="S266" t="s">
        <v>1037</v>
      </c>
      <c r="T266">
        <v>31</v>
      </c>
    </row>
    <row r="267" spans="1:20" x14ac:dyDescent="0.45">
      <c r="A267">
        <v>283</v>
      </c>
      <c r="B267" t="str">
        <f t="shared" si="10"/>
        <v>task_id_803.dfy-8</v>
      </c>
      <c r="C267" t="s">
        <v>90</v>
      </c>
      <c r="D267">
        <v>8</v>
      </c>
      <c r="E267" s="170">
        <v>0</v>
      </c>
      <c r="F267" s="170">
        <v>11.802899999999999</v>
      </c>
      <c r="G267" s="170">
        <v>0.99370000000000003</v>
      </c>
      <c r="H267" s="170">
        <v>11.797000000000001</v>
      </c>
      <c r="I267" s="170">
        <v>-1</v>
      </c>
      <c r="J267" s="170">
        <v>0</v>
      </c>
      <c r="K267" s="170">
        <v>0</v>
      </c>
      <c r="L267" s="170">
        <f t="shared" si="9"/>
        <v>47</v>
      </c>
      <c r="M267" s="170">
        <f>VLOOKUP(C267,Locs!A:C,3,0)</f>
        <v>30</v>
      </c>
      <c r="N267" s="170">
        <f>VLOOKUP(C267,Locs!A:F,6,0)</f>
        <v>5</v>
      </c>
      <c r="O267" s="170" t="s">
        <v>1038</v>
      </c>
      <c r="P267" s="170">
        <v>37</v>
      </c>
      <c r="Q267" s="170" t="s">
        <v>1366</v>
      </c>
      <c r="S267" t="s">
        <v>1038</v>
      </c>
      <c r="T267">
        <v>37</v>
      </c>
    </row>
    <row r="268" spans="1:20" x14ac:dyDescent="0.45">
      <c r="A268">
        <v>284</v>
      </c>
      <c r="B268" t="str">
        <f t="shared" si="10"/>
        <v>task_id_803.dfy-9</v>
      </c>
      <c r="C268" t="s">
        <v>90</v>
      </c>
      <c r="D268">
        <v>9</v>
      </c>
      <c r="E268" s="170">
        <v>0</v>
      </c>
      <c r="F268" s="170">
        <v>12.7216</v>
      </c>
      <c r="G268" s="170">
        <v>0.97989999999999999</v>
      </c>
      <c r="H268" s="170">
        <v>12.7159</v>
      </c>
      <c r="I268" s="170">
        <v>-1</v>
      </c>
      <c r="J268" s="170">
        <v>0</v>
      </c>
      <c r="K268" s="170">
        <v>0</v>
      </c>
      <c r="L268" s="170">
        <f t="shared" si="9"/>
        <v>48</v>
      </c>
      <c r="M268" s="170">
        <f>VLOOKUP(C268,Locs!A:C,3,0)</f>
        <v>30</v>
      </c>
      <c r="N268" s="170">
        <f>VLOOKUP(C268,Locs!A:F,6,0)</f>
        <v>5</v>
      </c>
      <c r="O268" s="170" t="s">
        <v>610</v>
      </c>
      <c r="P268" s="170">
        <v>50</v>
      </c>
      <c r="Q268" s="170" t="s">
        <v>1366</v>
      </c>
      <c r="S268" t="s">
        <v>610</v>
      </c>
      <c r="T268">
        <v>50</v>
      </c>
    </row>
    <row r="269" spans="1:20" x14ac:dyDescent="0.45">
      <c r="A269">
        <v>285</v>
      </c>
      <c r="B269" t="str">
        <f t="shared" si="10"/>
        <v>task_id_803.dfy-10</v>
      </c>
      <c r="C269" t="s">
        <v>90</v>
      </c>
      <c r="D269">
        <v>10</v>
      </c>
      <c r="E269" s="170">
        <v>0</v>
      </c>
      <c r="F269" s="170">
        <v>11.6823</v>
      </c>
      <c r="G269" s="170">
        <v>0.98799999999999999</v>
      </c>
      <c r="H269" s="170">
        <v>11.676</v>
      </c>
      <c r="I269" s="170">
        <v>-1</v>
      </c>
      <c r="J269" s="170">
        <v>0</v>
      </c>
      <c r="K269" s="170">
        <v>0</v>
      </c>
      <c r="L269" s="170">
        <f t="shared" si="9"/>
        <v>55</v>
      </c>
      <c r="M269" s="170">
        <f>VLOOKUP(C269,Locs!A:C,3,0)</f>
        <v>30</v>
      </c>
      <c r="N269" s="170">
        <f>VLOOKUP(C269,Locs!A:F,6,0)</f>
        <v>5</v>
      </c>
      <c r="O269" s="170" t="s">
        <v>611</v>
      </c>
      <c r="P269" s="170">
        <v>68</v>
      </c>
      <c r="Q269" s="170" t="s">
        <v>1366</v>
      </c>
      <c r="S269" t="s">
        <v>611</v>
      </c>
      <c r="T269">
        <v>68</v>
      </c>
    </row>
    <row r="270" spans="1:20" x14ac:dyDescent="0.45">
      <c r="A270">
        <v>296</v>
      </c>
      <c r="B270" t="str">
        <f t="shared" si="10"/>
        <v>task_id_804.dfy-1</v>
      </c>
      <c r="C270" t="s">
        <v>91</v>
      </c>
      <c r="D270">
        <v>1</v>
      </c>
      <c r="E270" s="170">
        <v>1</v>
      </c>
      <c r="F270" s="170">
        <v>5.2994000000000003</v>
      </c>
      <c r="G270" s="170">
        <v>1.6653</v>
      </c>
      <c r="H270" s="170">
        <v>5.2961</v>
      </c>
      <c r="I270" s="170">
        <v>1</v>
      </c>
      <c r="J270" s="170">
        <v>1</v>
      </c>
      <c r="K270" s="170">
        <v>1</v>
      </c>
      <c r="L270" s="170">
        <f t="shared" si="9"/>
        <v>29</v>
      </c>
      <c r="M270" s="170">
        <f>VLOOKUP(C270,Locs!A:C,3,0)</f>
        <v>29</v>
      </c>
      <c r="N270" s="170">
        <f>VLOOKUP(C270,Locs!A:F,6,0)</f>
        <v>1</v>
      </c>
      <c r="O270" s="170" t="s">
        <v>613</v>
      </c>
      <c r="P270" s="170">
        <v>28</v>
      </c>
      <c r="S270" t="s">
        <v>613</v>
      </c>
      <c r="T270">
        <v>28</v>
      </c>
    </row>
    <row r="271" spans="1:20" x14ac:dyDescent="0.45">
      <c r="A271">
        <v>297</v>
      </c>
      <c r="B271" t="str">
        <f t="shared" si="10"/>
        <v>task_id_807.dfy-1</v>
      </c>
      <c r="C271" t="s">
        <v>92</v>
      </c>
      <c r="D271">
        <v>1</v>
      </c>
      <c r="E271" s="170">
        <v>0</v>
      </c>
      <c r="F271" s="170">
        <v>6.2031999999999998</v>
      </c>
      <c r="G271" s="170">
        <v>1.6783999999999999</v>
      </c>
      <c r="H271" s="170">
        <v>6.2000999999999999</v>
      </c>
      <c r="I271" s="170">
        <v>1</v>
      </c>
      <c r="J271" s="170">
        <v>0</v>
      </c>
      <c r="K271" s="170">
        <v>0</v>
      </c>
      <c r="L271" s="170">
        <f t="shared" si="9"/>
        <v>29</v>
      </c>
      <c r="M271" s="170">
        <f>VLOOKUP(C271,Locs!A:C,3,0)</f>
        <v>35</v>
      </c>
      <c r="N271" s="170">
        <f>VLOOKUP(C271,Locs!A:F,6,0)</f>
        <v>2</v>
      </c>
      <c r="O271" s="170" t="s">
        <v>616</v>
      </c>
      <c r="P271" s="170">
        <v>29</v>
      </c>
      <c r="Q271" s="170" t="s">
        <v>1363</v>
      </c>
      <c r="S271" t="s">
        <v>616</v>
      </c>
      <c r="T271">
        <v>29</v>
      </c>
    </row>
    <row r="272" spans="1:20" x14ac:dyDescent="0.45">
      <c r="A272">
        <v>298</v>
      </c>
      <c r="B272" t="str">
        <f t="shared" si="10"/>
        <v>task_id_807.dfy-2</v>
      </c>
      <c r="C272" t="s">
        <v>92</v>
      </c>
      <c r="D272">
        <v>2</v>
      </c>
      <c r="E272" s="170">
        <v>0</v>
      </c>
      <c r="F272" s="170">
        <v>16.840199999999999</v>
      </c>
      <c r="G272" s="170">
        <v>1.6892</v>
      </c>
      <c r="H272" s="170">
        <v>16.8386</v>
      </c>
      <c r="I272" s="170">
        <v>1</v>
      </c>
      <c r="J272" s="170">
        <v>0</v>
      </c>
      <c r="K272" s="170">
        <v>0</v>
      </c>
      <c r="L272" s="170">
        <f t="shared" si="9"/>
        <v>41</v>
      </c>
      <c r="M272" s="170">
        <f>VLOOKUP(C272,Locs!A:C,3,0)</f>
        <v>35</v>
      </c>
      <c r="N272" s="170">
        <f>VLOOKUP(C272,Locs!A:F,6,0)</f>
        <v>2</v>
      </c>
      <c r="O272" s="170" t="s">
        <v>617</v>
      </c>
      <c r="P272" s="170">
        <v>33</v>
      </c>
      <c r="Q272" s="170" t="s">
        <v>1363</v>
      </c>
      <c r="S272" t="s">
        <v>617</v>
      </c>
      <c r="T272">
        <v>33</v>
      </c>
    </row>
    <row r="273" spans="2:20" x14ac:dyDescent="0.45">
      <c r="B273" t="str">
        <f t="shared" si="10"/>
        <v>task_id_807.dfy-3</v>
      </c>
      <c r="C273" t="s">
        <v>92</v>
      </c>
      <c r="D273">
        <v>3</v>
      </c>
      <c r="E273" s="170">
        <v>0</v>
      </c>
      <c r="F273" s="170">
        <v>24.114000000000001</v>
      </c>
      <c r="G273" s="170">
        <v>1.6995</v>
      </c>
      <c r="H273" s="170">
        <v>24.112500000000001</v>
      </c>
      <c r="I273" s="170">
        <v>1</v>
      </c>
      <c r="J273" s="170">
        <v>0</v>
      </c>
      <c r="K273" s="170">
        <v>0</v>
      </c>
      <c r="L273" s="170">
        <f t="shared" ref="L273:L280" si="11">VLOOKUP(LEFT(C273,LEN(C273)-4)&amp;"_"&amp;D273&amp;"_llm.dfy",O:P,2,0)</f>
        <v>42</v>
      </c>
      <c r="M273" s="170">
        <f>VLOOKUP(C273,Locs!A:C,3,0)</f>
        <v>35</v>
      </c>
      <c r="N273" s="170">
        <f>VLOOKUP(C273,Locs!A:F,6,0)</f>
        <v>2</v>
      </c>
      <c r="O273" s="170" t="s">
        <v>618</v>
      </c>
      <c r="P273" s="170">
        <v>40</v>
      </c>
      <c r="Q273" s="170" t="s">
        <v>1363</v>
      </c>
      <c r="S273" t="s">
        <v>618</v>
      </c>
      <c r="T273">
        <v>40</v>
      </c>
    </row>
    <row r="274" spans="2:20" x14ac:dyDescent="0.45">
      <c r="B274" t="str">
        <f t="shared" si="10"/>
        <v>task_id_807.dfy-4</v>
      </c>
      <c r="C274" t="s">
        <v>92</v>
      </c>
      <c r="D274">
        <v>4</v>
      </c>
      <c r="E274" s="170">
        <v>0</v>
      </c>
      <c r="F274" s="170">
        <v>11.4537</v>
      </c>
      <c r="G274" s="170">
        <v>1.7326999999999999</v>
      </c>
      <c r="H274" s="170">
        <v>11.451700000000001</v>
      </c>
      <c r="I274" s="170">
        <v>1</v>
      </c>
      <c r="J274" s="170">
        <v>0</v>
      </c>
      <c r="K274" s="170">
        <v>0</v>
      </c>
      <c r="L274" s="170">
        <f t="shared" si="11"/>
        <v>46</v>
      </c>
      <c r="M274" s="170">
        <f>VLOOKUP(C274,Locs!A:C,3,0)</f>
        <v>35</v>
      </c>
      <c r="N274" s="170">
        <f>VLOOKUP(C274,Locs!A:F,6,0)</f>
        <v>2</v>
      </c>
      <c r="O274" s="170" t="s">
        <v>746</v>
      </c>
      <c r="P274" s="170">
        <v>42</v>
      </c>
      <c r="Q274" s="170" t="s">
        <v>1363</v>
      </c>
      <c r="S274" t="s">
        <v>746</v>
      </c>
      <c r="T274">
        <v>42</v>
      </c>
    </row>
    <row r="275" spans="2:20" x14ac:dyDescent="0.45">
      <c r="B275" t="str">
        <f t="shared" si="10"/>
        <v>task_id_807.dfy-5</v>
      </c>
      <c r="C275" t="s">
        <v>92</v>
      </c>
      <c r="D275">
        <v>5</v>
      </c>
      <c r="E275" s="170">
        <v>1</v>
      </c>
      <c r="F275" s="170">
        <v>20.430199999999999</v>
      </c>
      <c r="G275" s="170">
        <v>1.6476999999999999</v>
      </c>
      <c r="H275" s="170">
        <v>20.4283</v>
      </c>
      <c r="I275" s="170">
        <v>1</v>
      </c>
      <c r="J275" s="170">
        <v>1</v>
      </c>
      <c r="K275" s="170">
        <v>1</v>
      </c>
      <c r="L275" s="170">
        <f t="shared" si="11"/>
        <v>54</v>
      </c>
      <c r="M275" s="170">
        <f>VLOOKUP(C275,Locs!A:C,3,0)</f>
        <v>35</v>
      </c>
      <c r="N275" s="170">
        <f>VLOOKUP(C275,Locs!A:F,6,0)</f>
        <v>2</v>
      </c>
      <c r="O275" s="170" t="s">
        <v>747</v>
      </c>
      <c r="P275" s="170">
        <v>43</v>
      </c>
      <c r="S275" t="s">
        <v>747</v>
      </c>
      <c r="T275">
        <v>43</v>
      </c>
    </row>
    <row r="276" spans="2:20" x14ac:dyDescent="0.45">
      <c r="B276" t="str">
        <f t="shared" si="10"/>
        <v>task_id_808.dfy-1</v>
      </c>
      <c r="C276" t="s">
        <v>93</v>
      </c>
      <c r="D276">
        <v>1</v>
      </c>
      <c r="E276" s="170">
        <v>1</v>
      </c>
      <c r="F276" s="170">
        <v>4.5395000000000003</v>
      </c>
      <c r="G276" s="170">
        <v>0.69889999999999997</v>
      </c>
      <c r="H276" s="170">
        <v>4.5046999999999997</v>
      </c>
      <c r="I276" s="170">
        <v>1</v>
      </c>
      <c r="J276" s="170">
        <v>1</v>
      </c>
      <c r="K276" s="170">
        <v>1</v>
      </c>
      <c r="L276" s="170">
        <f t="shared" si="11"/>
        <v>24</v>
      </c>
      <c r="M276" s="170">
        <f>VLOOKUP(C276,Locs!A:C,3,0)</f>
        <v>24</v>
      </c>
      <c r="N276" s="170">
        <f>VLOOKUP(C276,Locs!A:F,6,0)</f>
        <v>0</v>
      </c>
      <c r="O276" s="170" t="s">
        <v>619</v>
      </c>
      <c r="P276" s="170">
        <v>40</v>
      </c>
      <c r="S276" t="s">
        <v>619</v>
      </c>
      <c r="T276">
        <v>40</v>
      </c>
    </row>
    <row r="277" spans="2:20" x14ac:dyDescent="0.45">
      <c r="B277" t="str">
        <f t="shared" si="10"/>
        <v>task_id_809.dfy-1</v>
      </c>
      <c r="C277" t="s">
        <v>94</v>
      </c>
      <c r="D277">
        <v>1</v>
      </c>
      <c r="E277" s="170">
        <v>0</v>
      </c>
      <c r="F277" s="170">
        <v>5.4204999999999997</v>
      </c>
      <c r="G277" s="170">
        <v>0.76129999999999998</v>
      </c>
      <c r="H277" s="170">
        <v>5.4156000000000004</v>
      </c>
      <c r="I277" s="170">
        <v>1</v>
      </c>
      <c r="J277" s="170">
        <v>0</v>
      </c>
      <c r="K277" s="170">
        <v>0</v>
      </c>
      <c r="L277" s="170">
        <f t="shared" si="11"/>
        <v>27</v>
      </c>
      <c r="M277" s="170">
        <f>VLOOKUP(C277,Locs!A:C,3,0)</f>
        <v>29</v>
      </c>
      <c r="N277" s="170">
        <f>VLOOKUP(C277,Locs!A:F,6,0)</f>
        <v>2</v>
      </c>
      <c r="O277" s="170" t="s">
        <v>620</v>
      </c>
      <c r="P277" s="170">
        <v>40</v>
      </c>
      <c r="Q277" s="170" t="s">
        <v>1363</v>
      </c>
      <c r="S277" t="s">
        <v>620</v>
      </c>
      <c r="T277">
        <v>40</v>
      </c>
    </row>
    <row r="278" spans="2:20" x14ac:dyDescent="0.45">
      <c r="B278" t="str">
        <f t="shared" si="10"/>
        <v>task_id_809.dfy-2</v>
      </c>
      <c r="C278" t="s">
        <v>94</v>
      </c>
      <c r="D278">
        <v>2</v>
      </c>
      <c r="E278" s="170">
        <v>1</v>
      </c>
      <c r="F278" s="170">
        <v>14.4604</v>
      </c>
      <c r="G278" s="170">
        <v>0.73519999999999996</v>
      </c>
      <c r="H278" s="170">
        <v>14.458399999999999</v>
      </c>
      <c r="I278" s="170">
        <v>1</v>
      </c>
      <c r="J278" s="170">
        <v>1</v>
      </c>
      <c r="K278" s="170">
        <v>1</v>
      </c>
      <c r="L278" s="170">
        <f t="shared" si="11"/>
        <v>31</v>
      </c>
      <c r="M278" s="170">
        <f>VLOOKUP(C278,Locs!A:C,3,0)</f>
        <v>29</v>
      </c>
      <c r="N278" s="170">
        <f>VLOOKUP(C278,Locs!A:F,6,0)</f>
        <v>2</v>
      </c>
      <c r="O278" s="170" t="s">
        <v>1039</v>
      </c>
      <c r="P278" s="170">
        <v>55</v>
      </c>
      <c r="S278" t="s">
        <v>1039</v>
      </c>
      <c r="T278">
        <v>55</v>
      </c>
    </row>
    <row r="279" spans="2:20" x14ac:dyDescent="0.45">
      <c r="B279" t="str">
        <f t="shared" si="10"/>
        <v>task_id_95.dfy-1</v>
      </c>
      <c r="C279" t="s">
        <v>95</v>
      </c>
      <c r="D279">
        <v>1</v>
      </c>
      <c r="E279" s="170">
        <v>0</v>
      </c>
      <c r="F279" s="170">
        <v>5.6651999999999996</v>
      </c>
      <c r="G279" s="170">
        <v>0.76739999999999997</v>
      </c>
      <c r="H279" s="170">
        <v>5.6622000000000003</v>
      </c>
      <c r="I279" s="170">
        <v>1</v>
      </c>
      <c r="J279" s="170">
        <v>0</v>
      </c>
      <c r="K279" s="170">
        <v>0</v>
      </c>
      <c r="L279" s="170">
        <f t="shared" si="11"/>
        <v>26</v>
      </c>
      <c r="M279" s="170">
        <f>VLOOKUP(C279,Locs!A:C,3,0)</f>
        <v>32</v>
      </c>
      <c r="N279" s="170">
        <f>VLOOKUP(C279,Locs!A:F,6,0)</f>
        <v>6</v>
      </c>
      <c r="O279" s="170" t="s">
        <v>1040</v>
      </c>
      <c r="P279" s="170">
        <v>48</v>
      </c>
      <c r="Q279" s="170" t="s">
        <v>1363</v>
      </c>
      <c r="S279" t="s">
        <v>1040</v>
      </c>
      <c r="T279">
        <v>48</v>
      </c>
    </row>
    <row r="280" spans="2:20" x14ac:dyDescent="0.45">
      <c r="B280" t="str">
        <f t="shared" si="10"/>
        <v>task_id_95.dfy-2</v>
      </c>
      <c r="C280" t="s">
        <v>95</v>
      </c>
      <c r="D280">
        <v>2</v>
      </c>
      <c r="E280" s="170">
        <v>1</v>
      </c>
      <c r="F280" s="170">
        <v>11.4236</v>
      </c>
      <c r="G280" s="170">
        <v>1.6589</v>
      </c>
      <c r="H280" s="170">
        <v>11.421900000000001</v>
      </c>
      <c r="I280" s="170">
        <v>1</v>
      </c>
      <c r="J280" s="170">
        <v>1</v>
      </c>
      <c r="K280" s="170">
        <v>1</v>
      </c>
      <c r="L280" s="170">
        <f t="shared" si="11"/>
        <v>39</v>
      </c>
      <c r="M280" s="170">
        <f>VLOOKUP(C280,Locs!A:C,3,0)</f>
        <v>32</v>
      </c>
      <c r="N280" s="170">
        <f>VLOOKUP(C280,Locs!A:F,6,0)</f>
        <v>6</v>
      </c>
      <c r="O280" s="170" t="s">
        <v>1041</v>
      </c>
      <c r="P280" s="170">
        <v>53</v>
      </c>
      <c r="S280" t="s">
        <v>1041</v>
      </c>
      <c r="T280">
        <v>53</v>
      </c>
    </row>
    <row r="281" spans="2:20" x14ac:dyDescent="0.45">
      <c r="O281" s="170" t="s">
        <v>1042</v>
      </c>
      <c r="P281" s="170">
        <v>52</v>
      </c>
      <c r="S281" t="s">
        <v>1042</v>
      </c>
      <c r="T281">
        <v>52</v>
      </c>
    </row>
    <row r="282" spans="2:20" x14ac:dyDescent="0.45">
      <c r="O282" s="170" t="s">
        <v>1043</v>
      </c>
      <c r="P282" s="170">
        <v>55</v>
      </c>
      <c r="S282" t="s">
        <v>1043</v>
      </c>
      <c r="T282">
        <v>55</v>
      </c>
    </row>
    <row r="283" spans="2:20" x14ac:dyDescent="0.45">
      <c r="O283" s="170" t="s">
        <v>1044</v>
      </c>
      <c r="P283" s="170">
        <v>48</v>
      </c>
      <c r="S283" t="s">
        <v>1044</v>
      </c>
      <c r="T283">
        <v>48</v>
      </c>
    </row>
    <row r="284" spans="2:20" x14ac:dyDescent="0.45">
      <c r="O284" s="170" t="s">
        <v>1045</v>
      </c>
      <c r="P284" s="170">
        <v>55</v>
      </c>
      <c r="S284" t="s">
        <v>1045</v>
      </c>
      <c r="T284">
        <v>55</v>
      </c>
    </row>
    <row r="285" spans="2:20" x14ac:dyDescent="0.45">
      <c r="O285" s="170" t="s">
        <v>1046</v>
      </c>
      <c r="P285" s="170">
        <v>48</v>
      </c>
      <c r="S285" t="s">
        <v>1046</v>
      </c>
      <c r="T285">
        <v>48</v>
      </c>
    </row>
    <row r="286" spans="2:20" x14ac:dyDescent="0.45">
      <c r="O286" s="170" t="s">
        <v>1047</v>
      </c>
      <c r="P286" s="170">
        <v>53</v>
      </c>
      <c r="S286" t="s">
        <v>1047</v>
      </c>
      <c r="T286">
        <v>53</v>
      </c>
    </row>
    <row r="287" spans="2:20" x14ac:dyDescent="0.45">
      <c r="O287" s="170" t="s">
        <v>1048</v>
      </c>
      <c r="P287" s="170">
        <v>101</v>
      </c>
      <c r="S287" t="s">
        <v>1048</v>
      </c>
      <c r="T287">
        <v>101</v>
      </c>
    </row>
    <row r="288" spans="2:20" x14ac:dyDescent="0.45">
      <c r="O288" s="170" t="s">
        <v>622</v>
      </c>
      <c r="P288" s="170">
        <v>20</v>
      </c>
      <c r="S288" t="s">
        <v>622</v>
      </c>
      <c r="T288">
        <v>20</v>
      </c>
    </row>
    <row r="289" spans="15:20" x14ac:dyDescent="0.45">
      <c r="O289" s="170" t="s">
        <v>1049</v>
      </c>
      <c r="P289" s="170">
        <v>48</v>
      </c>
      <c r="S289" t="s">
        <v>1049</v>
      </c>
      <c r="T289">
        <v>48</v>
      </c>
    </row>
    <row r="290" spans="15:20" x14ac:dyDescent="0.45">
      <c r="O290" s="170" t="s">
        <v>623</v>
      </c>
      <c r="P290" s="170">
        <v>24</v>
      </c>
      <c r="S290" t="s">
        <v>623</v>
      </c>
      <c r="T290">
        <v>24</v>
      </c>
    </row>
    <row r="291" spans="15:20" x14ac:dyDescent="0.45">
      <c r="O291" s="170" t="s">
        <v>624</v>
      </c>
      <c r="P291" s="170">
        <v>46</v>
      </c>
      <c r="S291" t="s">
        <v>624</v>
      </c>
      <c r="T291">
        <v>46</v>
      </c>
    </row>
    <row r="292" spans="15:20" x14ac:dyDescent="0.45">
      <c r="O292" s="170" t="s">
        <v>748</v>
      </c>
      <c r="P292" s="170">
        <v>48</v>
      </c>
      <c r="S292" t="s">
        <v>748</v>
      </c>
      <c r="T292">
        <v>48</v>
      </c>
    </row>
    <row r="293" spans="15:20" x14ac:dyDescent="0.45">
      <c r="O293" s="170" t="s">
        <v>749</v>
      </c>
      <c r="P293" s="170">
        <v>54</v>
      </c>
      <c r="S293" t="s">
        <v>749</v>
      </c>
      <c r="T293">
        <v>54</v>
      </c>
    </row>
    <row r="294" spans="15:20" x14ac:dyDescent="0.45">
      <c r="O294" s="170" t="s">
        <v>750</v>
      </c>
      <c r="P294" s="170">
        <v>48</v>
      </c>
      <c r="S294" t="s">
        <v>750</v>
      </c>
      <c r="T294">
        <v>48</v>
      </c>
    </row>
    <row r="295" spans="15:20" x14ac:dyDescent="0.45">
      <c r="O295" s="170" t="s">
        <v>1050</v>
      </c>
      <c r="P295" s="170">
        <v>103</v>
      </c>
      <c r="S295" t="s">
        <v>1050</v>
      </c>
      <c r="T295">
        <v>103</v>
      </c>
    </row>
    <row r="296" spans="15:20" x14ac:dyDescent="0.45">
      <c r="O296" s="170" t="s">
        <v>1051</v>
      </c>
      <c r="P296" s="170">
        <v>47</v>
      </c>
      <c r="S296" t="s">
        <v>1051</v>
      </c>
      <c r="T296">
        <v>47</v>
      </c>
    </row>
    <row r="297" spans="15:20" x14ac:dyDescent="0.45">
      <c r="O297" s="170" t="s">
        <v>1052</v>
      </c>
      <c r="P297" s="170">
        <v>48</v>
      </c>
      <c r="S297" t="s">
        <v>1052</v>
      </c>
      <c r="T297">
        <v>48</v>
      </c>
    </row>
    <row r="298" spans="15:20" x14ac:dyDescent="0.45">
      <c r="O298" s="170" t="s">
        <v>625</v>
      </c>
      <c r="P298" s="170">
        <v>29</v>
      </c>
      <c r="S298" t="s">
        <v>625</v>
      </c>
      <c r="T298">
        <v>29</v>
      </c>
    </row>
    <row r="299" spans="15:20" x14ac:dyDescent="0.45">
      <c r="O299" s="170" t="s">
        <v>628</v>
      </c>
      <c r="P299" s="170">
        <v>29</v>
      </c>
      <c r="S299" t="s">
        <v>628</v>
      </c>
      <c r="T299">
        <v>29</v>
      </c>
    </row>
    <row r="300" spans="15:20" x14ac:dyDescent="0.45">
      <c r="O300" s="170" t="s">
        <v>629</v>
      </c>
      <c r="P300" s="170">
        <v>41</v>
      </c>
      <c r="S300" t="s">
        <v>629</v>
      </c>
      <c r="T300">
        <v>41</v>
      </c>
    </row>
    <row r="301" spans="15:20" x14ac:dyDescent="0.45">
      <c r="O301" s="170" t="s">
        <v>630</v>
      </c>
      <c r="P301" s="170">
        <v>42</v>
      </c>
      <c r="S301" t="s">
        <v>630</v>
      </c>
      <c r="T301">
        <v>42</v>
      </c>
    </row>
    <row r="302" spans="15:20" x14ac:dyDescent="0.45">
      <c r="O302" s="170" t="s">
        <v>751</v>
      </c>
      <c r="P302" s="170">
        <v>46</v>
      </c>
      <c r="S302" t="s">
        <v>751</v>
      </c>
      <c r="T302">
        <v>46</v>
      </c>
    </row>
    <row r="303" spans="15:20" x14ac:dyDescent="0.45">
      <c r="O303" s="170" t="s">
        <v>1022</v>
      </c>
      <c r="P303" s="170">
        <v>54</v>
      </c>
      <c r="S303" t="s">
        <v>1022</v>
      </c>
      <c r="T303">
        <v>54</v>
      </c>
    </row>
    <row r="304" spans="15:20" x14ac:dyDescent="0.45">
      <c r="O304" s="170" t="s">
        <v>631</v>
      </c>
      <c r="P304" s="170">
        <v>24</v>
      </c>
      <c r="S304" t="s">
        <v>631</v>
      </c>
      <c r="T304">
        <v>24</v>
      </c>
    </row>
    <row r="305" spans="1:20" x14ac:dyDescent="0.45">
      <c r="O305" s="170" t="s">
        <v>634</v>
      </c>
      <c r="P305" s="170">
        <v>27</v>
      </c>
      <c r="S305" t="s">
        <v>634</v>
      </c>
      <c r="T305">
        <v>27</v>
      </c>
    </row>
    <row r="306" spans="1:20" s="1" customFormat="1" x14ac:dyDescent="0.45">
      <c r="A306"/>
      <c r="B306"/>
      <c r="C306"/>
      <c r="D306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 t="s">
        <v>635</v>
      </c>
      <c r="P306" s="170">
        <v>31</v>
      </c>
      <c r="Q306" s="171"/>
      <c r="R306" s="171"/>
      <c r="S306" t="s">
        <v>635</v>
      </c>
      <c r="T306">
        <v>31</v>
      </c>
    </row>
    <row r="307" spans="1:20" x14ac:dyDescent="0.45">
      <c r="O307" s="170" t="s">
        <v>637</v>
      </c>
      <c r="P307" s="170">
        <v>23</v>
      </c>
      <c r="S307" t="s">
        <v>637</v>
      </c>
      <c r="T307">
        <v>23</v>
      </c>
    </row>
    <row r="308" spans="1:20" x14ac:dyDescent="0.45">
      <c r="O308" s="170" t="s">
        <v>640</v>
      </c>
      <c r="P308" s="170">
        <v>26</v>
      </c>
      <c r="S308" t="s">
        <v>640</v>
      </c>
      <c r="T308">
        <v>26</v>
      </c>
    </row>
    <row r="309" spans="1:20" x14ac:dyDescent="0.45">
      <c r="O309" s="170" t="s">
        <v>641</v>
      </c>
      <c r="P309" s="170">
        <v>39</v>
      </c>
      <c r="S309" t="s">
        <v>641</v>
      </c>
      <c r="T309">
        <v>39</v>
      </c>
    </row>
  </sheetData>
  <autoFilter ref="A1:Q82" xr:uid="{0D7C41AA-6667-4C09-B07B-960771EEB89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0062-2142-4AD2-B302-B5F2DA319F66}">
  <dimension ref="A1:P282"/>
  <sheetViews>
    <sheetView zoomScaleNormal="100" workbookViewId="0">
      <pane ySplit="1" topLeftCell="A259" activePane="bottomLeft" state="frozen"/>
      <selection activeCell="C1" sqref="C1"/>
      <selection pane="bottomLeft" activeCell="L1" sqref="L1:N1"/>
    </sheetView>
  </sheetViews>
  <sheetFormatPr defaultRowHeight="14.25" x14ac:dyDescent="0.45"/>
  <cols>
    <col min="2" max="2" width="19.1328125" customWidth="1"/>
    <col min="3" max="3" width="19.46484375" customWidth="1"/>
    <col min="6" max="6" width="9.33203125" bestFit="1" customWidth="1"/>
    <col min="10" max="10" width="8.06640625" customWidth="1"/>
    <col min="11" max="11" width="13.33203125" customWidth="1"/>
    <col min="12" max="12" width="3.796875" bestFit="1" customWidth="1"/>
    <col min="13" max="13" width="6.86328125" customWidth="1"/>
    <col min="14" max="14" width="7.796875" customWidth="1"/>
    <col min="18" max="18" width="11.19921875" bestFit="1" customWidth="1"/>
  </cols>
  <sheetData>
    <row r="1" spans="1:16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21" t="s">
        <v>197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298</v>
      </c>
      <c r="K1" s="21" t="s">
        <v>299</v>
      </c>
      <c r="L1" s="167" t="s">
        <v>645</v>
      </c>
      <c r="M1" s="167" t="s">
        <v>646</v>
      </c>
      <c r="N1" s="167" t="s">
        <v>651</v>
      </c>
      <c r="O1" s="22" t="s">
        <v>163</v>
      </c>
      <c r="P1" s="22" t="s">
        <v>643</v>
      </c>
    </row>
    <row r="2" spans="1:16" x14ac:dyDescent="0.45">
      <c r="A2">
        <v>1</v>
      </c>
      <c r="B2" t="str">
        <f t="shared" ref="B2:B70" si="0">C2&amp;"-"&amp;D2</f>
        <v>BinarySearch.dfy-1</v>
      </c>
      <c r="C2" t="s">
        <v>0</v>
      </c>
      <c r="D2">
        <v>1</v>
      </c>
      <c r="E2">
        <v>1</v>
      </c>
      <c r="F2">
        <v>8.0386000000000006</v>
      </c>
      <c r="G2">
        <v>2.2839</v>
      </c>
      <c r="H2">
        <v>8.0129999999999999</v>
      </c>
      <c r="I2">
        <v>1</v>
      </c>
      <c r="J2">
        <v>1</v>
      </c>
      <c r="K2">
        <v>1</v>
      </c>
      <c r="L2">
        <f t="shared" ref="L2:L65" si="1">VLOOKUP(LEFT(C2,LEN(C2)-4)&amp;"_"&amp;D2&amp;"_llm.dfy",O:P,2,0)</f>
        <v>47</v>
      </c>
      <c r="M2">
        <f>VLOOKUP(C2,Locs!A:C,3,0)</f>
        <v>38</v>
      </c>
      <c r="N2">
        <f>VLOOKUP(C2,Locs!A:F,6,0)</f>
        <v>0</v>
      </c>
      <c r="O2" t="s">
        <v>313</v>
      </c>
      <c r="P2">
        <v>47</v>
      </c>
    </row>
    <row r="3" spans="1:16" x14ac:dyDescent="0.45">
      <c r="A3">
        <v>2</v>
      </c>
      <c r="B3" t="str">
        <f t="shared" si="0"/>
        <v>BubbleSort.dfy-1</v>
      </c>
      <c r="C3" t="s">
        <v>1</v>
      </c>
      <c r="D3">
        <v>1</v>
      </c>
      <c r="E3">
        <v>0</v>
      </c>
      <c r="F3">
        <v>10.501799999999999</v>
      </c>
      <c r="G3">
        <v>15.7948</v>
      </c>
      <c r="H3">
        <v>10.498100000000001</v>
      </c>
      <c r="I3">
        <v>-1</v>
      </c>
      <c r="J3">
        <v>0</v>
      </c>
      <c r="K3">
        <v>0</v>
      </c>
      <c r="L3">
        <f t="shared" si="1"/>
        <v>53</v>
      </c>
      <c r="M3">
        <f>VLOOKUP(C3,Locs!A:C,3,0)</f>
        <v>44</v>
      </c>
      <c r="N3">
        <f>VLOOKUP(C3,Locs!A:F,6,0)</f>
        <v>1</v>
      </c>
      <c r="O3" t="s">
        <v>316</v>
      </c>
      <c r="P3">
        <v>53</v>
      </c>
    </row>
    <row r="4" spans="1:16" x14ac:dyDescent="0.45">
      <c r="A4">
        <v>3</v>
      </c>
      <c r="B4" t="str">
        <f t="shared" si="0"/>
        <v>BubbleSort.dfy-2</v>
      </c>
      <c r="C4" t="s">
        <v>1</v>
      </c>
      <c r="D4">
        <v>2</v>
      </c>
      <c r="E4">
        <v>0</v>
      </c>
      <c r="F4">
        <v>16.118400000000001</v>
      </c>
      <c r="G4">
        <v>2.8955000000000002</v>
      </c>
      <c r="H4">
        <v>16.116800000000001</v>
      </c>
      <c r="I4">
        <v>-1</v>
      </c>
      <c r="J4">
        <v>0</v>
      </c>
      <c r="K4">
        <v>0</v>
      </c>
      <c r="L4">
        <f t="shared" si="1"/>
        <v>60</v>
      </c>
      <c r="M4">
        <f>VLOOKUP(C4,Locs!A:C,3,0)</f>
        <v>44</v>
      </c>
      <c r="N4">
        <f>VLOOKUP(C4,Locs!A:F,6,0)</f>
        <v>1</v>
      </c>
      <c r="O4" t="s">
        <v>317</v>
      </c>
      <c r="P4">
        <v>60</v>
      </c>
    </row>
    <row r="5" spans="1:16" x14ac:dyDescent="0.45">
      <c r="A5">
        <v>4</v>
      </c>
      <c r="B5" t="str">
        <f t="shared" si="0"/>
        <v>BubbleSort.dfy-3</v>
      </c>
      <c r="C5" t="s">
        <v>1</v>
      </c>
      <c r="D5">
        <v>3</v>
      </c>
      <c r="E5">
        <v>1</v>
      </c>
      <c r="F5">
        <v>20.292000000000002</v>
      </c>
      <c r="G5">
        <v>2.8784000000000001</v>
      </c>
      <c r="H5">
        <v>20.288499999999999</v>
      </c>
      <c r="I5">
        <v>1</v>
      </c>
      <c r="J5">
        <v>1</v>
      </c>
      <c r="K5">
        <v>1</v>
      </c>
      <c r="L5">
        <f t="shared" si="1"/>
        <v>63</v>
      </c>
      <c r="M5">
        <f>VLOOKUP(C5,Locs!A:C,3,0)</f>
        <v>44</v>
      </c>
      <c r="N5">
        <f>VLOOKUP(C5,Locs!A:F,6,0)</f>
        <v>1</v>
      </c>
      <c r="O5" t="s">
        <v>318</v>
      </c>
      <c r="P5">
        <v>63</v>
      </c>
    </row>
    <row r="6" spans="1:16" x14ac:dyDescent="0.45">
      <c r="A6">
        <v>5</v>
      </c>
      <c r="B6" t="str">
        <f t="shared" si="0"/>
        <v>Catalan.dfy-1</v>
      </c>
      <c r="C6" t="s">
        <v>300</v>
      </c>
      <c r="D6">
        <v>1</v>
      </c>
      <c r="E6">
        <v>1</v>
      </c>
      <c r="F6">
        <v>5.9743000000000004</v>
      </c>
      <c r="G6">
        <v>0.72370000000000001</v>
      </c>
      <c r="H6">
        <v>5.9489000000000001</v>
      </c>
      <c r="I6">
        <v>1</v>
      </c>
      <c r="J6">
        <v>1</v>
      </c>
      <c r="K6">
        <v>1</v>
      </c>
      <c r="L6">
        <f t="shared" si="1"/>
        <v>30</v>
      </c>
      <c r="M6">
        <f>VLOOKUP(C6,Locs!A:C,3,0)</f>
        <v>28</v>
      </c>
      <c r="N6">
        <f>VLOOKUP(C6,Locs!A:F,6,0)</f>
        <v>0</v>
      </c>
      <c r="O6" t="s">
        <v>319</v>
      </c>
      <c r="P6">
        <v>30</v>
      </c>
    </row>
    <row r="7" spans="1:16" x14ac:dyDescent="0.45">
      <c r="A7">
        <v>6</v>
      </c>
      <c r="B7" t="str">
        <f t="shared" si="0"/>
        <v>CombNK.dfy-1</v>
      </c>
      <c r="C7" t="s">
        <v>2</v>
      </c>
      <c r="D7">
        <v>1</v>
      </c>
      <c r="E7">
        <v>0</v>
      </c>
      <c r="F7">
        <v>10.774800000000001</v>
      </c>
      <c r="G7">
        <v>1.6958</v>
      </c>
      <c r="H7">
        <v>10.749599999999999</v>
      </c>
      <c r="I7">
        <v>-1</v>
      </c>
      <c r="J7">
        <v>0</v>
      </c>
      <c r="K7">
        <v>0</v>
      </c>
      <c r="L7">
        <f t="shared" si="1"/>
        <v>44</v>
      </c>
      <c r="M7">
        <f>VLOOKUP(C7,Locs!A:C,3,0)</f>
        <v>38</v>
      </c>
      <c r="N7">
        <f>VLOOKUP(C7,Locs!A:F,6,0)</f>
        <v>0</v>
      </c>
      <c r="O7" t="s">
        <v>322</v>
      </c>
      <c r="P7">
        <v>44</v>
      </c>
    </row>
    <row r="8" spans="1:16" x14ac:dyDescent="0.45">
      <c r="A8">
        <v>7</v>
      </c>
      <c r="B8" t="str">
        <f t="shared" si="0"/>
        <v>CombNK.dfy-2</v>
      </c>
      <c r="C8" t="s">
        <v>2</v>
      </c>
      <c r="D8">
        <v>2</v>
      </c>
      <c r="E8">
        <v>1</v>
      </c>
      <c r="F8">
        <v>23.633199999999999</v>
      </c>
      <c r="G8">
        <v>1.7063999999999999</v>
      </c>
      <c r="H8">
        <v>23.632000000000001</v>
      </c>
      <c r="I8">
        <v>1</v>
      </c>
      <c r="J8">
        <v>1</v>
      </c>
      <c r="K8">
        <v>1</v>
      </c>
      <c r="L8">
        <f t="shared" si="1"/>
        <v>57</v>
      </c>
      <c r="M8">
        <f>VLOOKUP(C8,Locs!A:C,3,0)</f>
        <v>38</v>
      </c>
      <c r="N8">
        <f>VLOOKUP(C8,Locs!A:F,6,0)</f>
        <v>0</v>
      </c>
      <c r="O8" t="s">
        <v>323</v>
      </c>
      <c r="P8">
        <v>57</v>
      </c>
    </row>
    <row r="9" spans="1:16" x14ac:dyDescent="0.45">
      <c r="A9">
        <v>8</v>
      </c>
      <c r="B9" t="str">
        <f t="shared" si="0"/>
        <v>CountDistinct.dfy-1</v>
      </c>
      <c r="C9" t="s">
        <v>301</v>
      </c>
      <c r="D9">
        <v>1</v>
      </c>
      <c r="E9">
        <v>0</v>
      </c>
      <c r="F9">
        <v>5.6604999999999999</v>
      </c>
      <c r="G9">
        <v>1.6840999999999999</v>
      </c>
      <c r="H9">
        <v>5.6571999999999996</v>
      </c>
      <c r="I9">
        <v>0</v>
      </c>
      <c r="J9">
        <v>0</v>
      </c>
      <c r="K9">
        <v>0</v>
      </c>
      <c r="L9">
        <f t="shared" si="1"/>
        <v>33</v>
      </c>
      <c r="M9">
        <f>VLOOKUP(C9,Locs!A:C,3,0)</f>
        <v>39</v>
      </c>
      <c r="N9">
        <f>VLOOKUP(C9,Locs!A:F,6,0)</f>
        <v>5</v>
      </c>
      <c r="O9" t="s">
        <v>325</v>
      </c>
      <c r="P9">
        <v>33</v>
      </c>
    </row>
    <row r="10" spans="1:16" x14ac:dyDescent="0.45">
      <c r="A10">
        <v>9</v>
      </c>
      <c r="B10" t="str">
        <f t="shared" si="0"/>
        <v>CountDistinct.dfy-2</v>
      </c>
      <c r="C10" t="s">
        <v>301</v>
      </c>
      <c r="D10">
        <v>2</v>
      </c>
      <c r="E10">
        <v>1</v>
      </c>
      <c r="F10">
        <v>8.6961999999999993</v>
      </c>
      <c r="G10">
        <v>1.6675</v>
      </c>
      <c r="H10">
        <v>8.6944999999999997</v>
      </c>
      <c r="I10">
        <v>1</v>
      </c>
      <c r="J10">
        <v>1</v>
      </c>
      <c r="K10">
        <v>1</v>
      </c>
      <c r="L10">
        <f t="shared" si="1"/>
        <v>37</v>
      </c>
      <c r="M10">
        <f>VLOOKUP(C10,Locs!A:C,3,0)</f>
        <v>39</v>
      </c>
      <c r="N10">
        <f>VLOOKUP(C10,Locs!A:F,6,0)</f>
        <v>5</v>
      </c>
      <c r="O10" t="s">
        <v>326</v>
      </c>
      <c r="P10">
        <v>37</v>
      </c>
    </row>
    <row r="11" spans="1:16" x14ac:dyDescent="0.45">
      <c r="A11">
        <v>10</v>
      </c>
      <c r="B11" t="str">
        <f t="shared" si="0"/>
        <v>Div.dfy-1</v>
      </c>
      <c r="C11" t="s">
        <v>3</v>
      </c>
      <c r="D11">
        <v>1</v>
      </c>
      <c r="E11">
        <v>1</v>
      </c>
      <c r="F11">
        <v>3.7589000000000001</v>
      </c>
      <c r="G11">
        <v>0.66400000000000003</v>
      </c>
      <c r="H11">
        <v>3.7566999999999999</v>
      </c>
      <c r="I11">
        <v>1</v>
      </c>
      <c r="J11">
        <v>1</v>
      </c>
      <c r="K11">
        <v>1</v>
      </c>
      <c r="L11">
        <f t="shared" si="1"/>
        <v>19</v>
      </c>
      <c r="M11">
        <f>VLOOKUP(C11,Locs!A:C,3,0)</f>
        <v>18</v>
      </c>
      <c r="N11">
        <f>VLOOKUP(C11,Locs!A:F,6,0)</f>
        <v>0</v>
      </c>
      <c r="O11" t="s">
        <v>328</v>
      </c>
      <c r="P11">
        <v>19</v>
      </c>
    </row>
    <row r="12" spans="1:16" x14ac:dyDescent="0.45">
      <c r="A12">
        <v>11</v>
      </c>
      <c r="B12" t="str">
        <f t="shared" si="0"/>
        <v>Factorial.dfy-1</v>
      </c>
      <c r="C12" t="s">
        <v>181</v>
      </c>
      <c r="D12">
        <v>1</v>
      </c>
      <c r="E12">
        <v>1</v>
      </c>
      <c r="F12">
        <v>4.8693999999999997</v>
      </c>
      <c r="G12">
        <v>0.69230000000000003</v>
      </c>
      <c r="H12">
        <v>4.8422999999999998</v>
      </c>
      <c r="I12">
        <v>1</v>
      </c>
      <c r="J12">
        <v>1</v>
      </c>
      <c r="K12">
        <v>1</v>
      </c>
      <c r="L12">
        <f t="shared" si="1"/>
        <v>22</v>
      </c>
      <c r="M12">
        <f>VLOOKUP(C12,Locs!A:C,3,0)</f>
        <v>21</v>
      </c>
      <c r="N12">
        <f>VLOOKUP(C12,Locs!A:F,6,0)</f>
        <v>0</v>
      </c>
      <c r="O12" t="s">
        <v>331</v>
      </c>
      <c r="P12">
        <v>22</v>
      </c>
    </row>
    <row r="13" spans="1:16" x14ac:dyDescent="0.45">
      <c r="A13">
        <v>12</v>
      </c>
      <c r="B13" t="str">
        <f t="shared" si="0"/>
        <v>FastExponentiation.dfy-1</v>
      </c>
      <c r="C13" t="s">
        <v>193</v>
      </c>
      <c r="D13">
        <v>1</v>
      </c>
      <c r="E13">
        <v>1</v>
      </c>
      <c r="F13">
        <v>13.3903</v>
      </c>
      <c r="G13">
        <v>1.696</v>
      </c>
      <c r="H13">
        <v>13.3878</v>
      </c>
      <c r="I13">
        <v>1</v>
      </c>
      <c r="J13">
        <v>1</v>
      </c>
      <c r="K13">
        <v>1</v>
      </c>
      <c r="L13">
        <f t="shared" si="1"/>
        <v>71</v>
      </c>
      <c r="M13">
        <f>VLOOKUP(C13,Locs!A:C,3,0)</f>
        <v>38</v>
      </c>
      <c r="N13">
        <f>VLOOKUP(C13,Locs!A:F,6,0)</f>
        <v>3</v>
      </c>
      <c r="O13" t="s">
        <v>334</v>
      </c>
      <c r="P13">
        <v>71</v>
      </c>
    </row>
    <row r="14" spans="1:16" x14ac:dyDescent="0.45">
      <c r="A14">
        <v>13</v>
      </c>
      <c r="B14" t="str">
        <f t="shared" si="0"/>
        <v>FastModularExponentiation.dfy-1</v>
      </c>
      <c r="C14" t="s">
        <v>208</v>
      </c>
      <c r="D14">
        <v>1</v>
      </c>
      <c r="E14">
        <v>0</v>
      </c>
      <c r="F14">
        <v>34.093400000000003</v>
      </c>
      <c r="G14">
        <v>180.2775</v>
      </c>
      <c r="H14">
        <v>34.0657</v>
      </c>
      <c r="I14">
        <v>-1</v>
      </c>
      <c r="J14">
        <v>0</v>
      </c>
      <c r="K14">
        <v>0</v>
      </c>
      <c r="L14">
        <f t="shared" si="1"/>
        <v>175</v>
      </c>
      <c r="M14">
        <f>VLOOKUP(C14,Locs!A:C,3,0)</f>
        <v>104</v>
      </c>
      <c r="N14">
        <f>VLOOKUP(C14,Locs!A:F,6,0)</f>
        <v>12</v>
      </c>
      <c r="O14" t="s">
        <v>669</v>
      </c>
      <c r="P14">
        <v>196</v>
      </c>
    </row>
    <row r="15" spans="1:16" x14ac:dyDescent="0.45">
      <c r="A15">
        <v>14</v>
      </c>
      <c r="B15" t="str">
        <f t="shared" si="0"/>
        <v>FastModularExponentiation.dfy-2</v>
      </c>
      <c r="C15" t="s">
        <v>208</v>
      </c>
      <c r="D15">
        <v>2</v>
      </c>
      <c r="E15">
        <v>0</v>
      </c>
      <c r="F15">
        <v>27.170500000000001</v>
      </c>
      <c r="G15">
        <v>121.8312</v>
      </c>
      <c r="H15">
        <v>27.1692</v>
      </c>
      <c r="I15">
        <v>-1</v>
      </c>
      <c r="J15">
        <v>0</v>
      </c>
      <c r="K15">
        <v>0</v>
      </c>
      <c r="L15">
        <f t="shared" si="1"/>
        <v>168</v>
      </c>
      <c r="M15">
        <f>VLOOKUP(C15,Locs!A:C,3,0)</f>
        <v>104</v>
      </c>
      <c r="N15">
        <f>VLOOKUP(C15,Locs!A:F,6,0)</f>
        <v>12</v>
      </c>
      <c r="O15" t="s">
        <v>337</v>
      </c>
      <c r="P15">
        <v>175</v>
      </c>
    </row>
    <row r="16" spans="1:16" x14ac:dyDescent="0.45">
      <c r="A16">
        <v>15</v>
      </c>
      <c r="B16" t="str">
        <f t="shared" si="0"/>
        <v>FastModularExponentiation.dfy-3</v>
      </c>
      <c r="C16" t="s">
        <v>208</v>
      </c>
      <c r="D16">
        <v>3</v>
      </c>
      <c r="E16">
        <v>0</v>
      </c>
      <c r="F16">
        <v>46.124499999999998</v>
      </c>
      <c r="G16">
        <v>122.34869999999999</v>
      </c>
      <c r="H16">
        <v>46.122100000000003</v>
      </c>
      <c r="I16">
        <v>-1</v>
      </c>
      <c r="J16">
        <v>0</v>
      </c>
      <c r="K16">
        <v>0</v>
      </c>
      <c r="L16">
        <f t="shared" si="1"/>
        <v>197</v>
      </c>
      <c r="M16">
        <f>VLOOKUP(C16,Locs!A:C,3,0)</f>
        <v>104</v>
      </c>
      <c r="N16">
        <f>VLOOKUP(C16,Locs!A:F,6,0)</f>
        <v>12</v>
      </c>
      <c r="O16" t="s">
        <v>338</v>
      </c>
      <c r="P16">
        <v>168</v>
      </c>
    </row>
    <row r="17" spans="1:16" x14ac:dyDescent="0.45">
      <c r="A17">
        <v>16</v>
      </c>
      <c r="B17" t="str">
        <f t="shared" si="0"/>
        <v>FastModularExponentiation.dfy-4</v>
      </c>
      <c r="C17" t="s">
        <v>208</v>
      </c>
      <c r="D17">
        <v>4</v>
      </c>
      <c r="E17">
        <v>0</v>
      </c>
      <c r="F17">
        <v>48.226900000000001</v>
      </c>
      <c r="G17">
        <v>64.295400000000001</v>
      </c>
      <c r="H17">
        <v>48.2241</v>
      </c>
      <c r="I17">
        <v>-1</v>
      </c>
      <c r="J17">
        <v>0</v>
      </c>
      <c r="K17">
        <v>0</v>
      </c>
      <c r="L17">
        <f t="shared" si="1"/>
        <v>206</v>
      </c>
      <c r="M17">
        <f>VLOOKUP(C17,Locs!A:C,3,0)</f>
        <v>104</v>
      </c>
      <c r="N17">
        <f>VLOOKUP(C17,Locs!A:F,6,0)</f>
        <v>12</v>
      </c>
      <c r="O17" t="s">
        <v>339</v>
      </c>
      <c r="P17">
        <v>197</v>
      </c>
    </row>
    <row r="18" spans="1:16" x14ac:dyDescent="0.45">
      <c r="A18">
        <v>17</v>
      </c>
      <c r="B18" t="str">
        <f t="shared" si="0"/>
        <v>FastModularExponentiation.dfy-5</v>
      </c>
      <c r="C18" t="s">
        <v>208</v>
      </c>
      <c r="D18">
        <v>5</v>
      </c>
      <c r="E18">
        <v>0</v>
      </c>
      <c r="F18">
        <v>42.750900000000001</v>
      </c>
      <c r="G18">
        <v>90.046899999999994</v>
      </c>
      <c r="H18">
        <v>42.746600000000001</v>
      </c>
      <c r="I18">
        <v>-1</v>
      </c>
      <c r="J18">
        <v>0</v>
      </c>
      <c r="K18">
        <v>0</v>
      </c>
      <c r="L18">
        <f t="shared" si="1"/>
        <v>169</v>
      </c>
      <c r="M18">
        <f>VLOOKUP(C18,Locs!A:C,3,0)</f>
        <v>104</v>
      </c>
      <c r="N18">
        <f>VLOOKUP(C18,Locs!A:F,6,0)</f>
        <v>12</v>
      </c>
      <c r="O18" t="s">
        <v>680</v>
      </c>
      <c r="P18">
        <v>206</v>
      </c>
    </row>
    <row r="19" spans="1:16" x14ac:dyDescent="0.45">
      <c r="A19">
        <v>18</v>
      </c>
      <c r="B19" t="str">
        <f t="shared" si="0"/>
        <v>FastModularExponentiation.dfy-6</v>
      </c>
      <c r="C19" t="s">
        <v>208</v>
      </c>
      <c r="D19">
        <v>6</v>
      </c>
      <c r="E19">
        <v>-1</v>
      </c>
      <c r="F19">
        <v>22.2028</v>
      </c>
      <c r="G19">
        <v>0.629</v>
      </c>
      <c r="H19">
        <v>22.195900000000002</v>
      </c>
      <c r="I19">
        <v>-1</v>
      </c>
      <c r="J19">
        <v>-1</v>
      </c>
      <c r="K19">
        <v>-1</v>
      </c>
      <c r="L19">
        <f t="shared" si="1"/>
        <v>170</v>
      </c>
      <c r="M19">
        <f>VLOOKUP(C19,Locs!A:C,3,0)</f>
        <v>104</v>
      </c>
      <c r="N19">
        <f>VLOOKUP(C19,Locs!A:F,6,0)</f>
        <v>12</v>
      </c>
      <c r="O19" t="s">
        <v>681</v>
      </c>
      <c r="P19">
        <v>169</v>
      </c>
    </row>
    <row r="20" spans="1:16" x14ac:dyDescent="0.45">
      <c r="A20">
        <v>19</v>
      </c>
      <c r="B20" t="str">
        <f t="shared" si="0"/>
        <v>FastModularExponentiation.dfy-7</v>
      </c>
      <c r="C20" t="s">
        <v>208</v>
      </c>
      <c r="D20">
        <v>7</v>
      </c>
      <c r="E20">
        <v>0</v>
      </c>
      <c r="F20">
        <v>21.283799999999999</v>
      </c>
      <c r="G20">
        <v>122.17529999999999</v>
      </c>
      <c r="H20">
        <v>21.2789</v>
      </c>
      <c r="I20">
        <v>-1</v>
      </c>
      <c r="J20">
        <v>0</v>
      </c>
      <c r="K20">
        <v>0</v>
      </c>
      <c r="L20">
        <f t="shared" si="1"/>
        <v>167</v>
      </c>
      <c r="M20">
        <f>VLOOKUP(C20,Locs!A:C,3,0)</f>
        <v>104</v>
      </c>
      <c r="N20">
        <f>VLOOKUP(C20,Locs!A:F,6,0)</f>
        <v>12</v>
      </c>
      <c r="O20" t="s">
        <v>682</v>
      </c>
      <c r="P20">
        <v>170</v>
      </c>
    </row>
    <row r="21" spans="1:16" x14ac:dyDescent="0.45">
      <c r="A21">
        <v>20</v>
      </c>
      <c r="B21" t="str">
        <f t="shared" si="0"/>
        <v>FastModularExponentiation.dfy-8</v>
      </c>
      <c r="C21" t="s">
        <v>208</v>
      </c>
      <c r="D21">
        <v>8</v>
      </c>
      <c r="E21">
        <v>0</v>
      </c>
      <c r="F21">
        <v>46.357900000000001</v>
      </c>
      <c r="G21">
        <v>67.355999999999995</v>
      </c>
      <c r="H21">
        <v>46.3551</v>
      </c>
      <c r="I21">
        <v>-1</v>
      </c>
      <c r="J21">
        <v>0</v>
      </c>
      <c r="K21">
        <v>0</v>
      </c>
      <c r="L21">
        <f t="shared" si="1"/>
        <v>213</v>
      </c>
      <c r="M21">
        <f>VLOOKUP(C21,Locs!A:C,3,0)</f>
        <v>104</v>
      </c>
      <c r="N21">
        <f>VLOOKUP(C21,Locs!A:F,6,0)</f>
        <v>12</v>
      </c>
      <c r="O21" t="s">
        <v>683</v>
      </c>
      <c r="P21">
        <v>167</v>
      </c>
    </row>
    <row r="22" spans="1:16" x14ac:dyDescent="0.45">
      <c r="A22">
        <v>21</v>
      </c>
      <c r="B22" t="str">
        <f t="shared" si="0"/>
        <v>FastModularExponentiation.dfy-9</v>
      </c>
      <c r="C22" t="s">
        <v>208</v>
      </c>
      <c r="D22">
        <v>9</v>
      </c>
      <c r="E22">
        <v>0</v>
      </c>
      <c r="F22">
        <v>27.544499999999999</v>
      </c>
      <c r="G22">
        <v>62.9</v>
      </c>
      <c r="H22">
        <v>27.542100000000001</v>
      </c>
      <c r="I22">
        <v>-1</v>
      </c>
      <c r="J22">
        <v>0</v>
      </c>
      <c r="K22">
        <v>0</v>
      </c>
      <c r="L22">
        <f t="shared" si="1"/>
        <v>211</v>
      </c>
      <c r="M22">
        <f>VLOOKUP(C22,Locs!A:C,3,0)</f>
        <v>104</v>
      </c>
      <c r="N22">
        <f>VLOOKUP(C22,Locs!A:F,6,0)</f>
        <v>12</v>
      </c>
      <c r="O22" t="s">
        <v>684</v>
      </c>
      <c r="P22">
        <v>213</v>
      </c>
    </row>
    <row r="23" spans="1:16" x14ac:dyDescent="0.45">
      <c r="A23">
        <v>22</v>
      </c>
      <c r="B23" t="str">
        <f t="shared" si="0"/>
        <v>FastModularExponentiation.dfy-10</v>
      </c>
      <c r="C23" t="s">
        <v>208</v>
      </c>
      <c r="D23">
        <v>10</v>
      </c>
      <c r="E23">
        <v>0</v>
      </c>
      <c r="F23">
        <v>49.715899999999998</v>
      </c>
      <c r="G23">
        <v>120.7531</v>
      </c>
      <c r="H23">
        <v>49.713500000000003</v>
      </c>
      <c r="I23">
        <v>-1</v>
      </c>
      <c r="J23">
        <v>0</v>
      </c>
      <c r="K23">
        <v>0</v>
      </c>
      <c r="L23">
        <f t="shared" si="1"/>
        <v>196</v>
      </c>
      <c r="M23">
        <f>VLOOKUP(C23,Locs!A:C,3,0)</f>
        <v>104</v>
      </c>
      <c r="N23">
        <f>VLOOKUP(C23,Locs!A:F,6,0)</f>
        <v>12</v>
      </c>
      <c r="O23" t="s">
        <v>685</v>
      </c>
      <c r="P23">
        <v>211</v>
      </c>
    </row>
    <row r="24" spans="1:16" x14ac:dyDescent="0.45">
      <c r="A24">
        <v>23</v>
      </c>
      <c r="B24" t="str">
        <f t="shared" si="0"/>
        <v>Fibonacci.dfy-1</v>
      </c>
      <c r="C24" t="s">
        <v>4</v>
      </c>
      <c r="D24">
        <v>1</v>
      </c>
      <c r="E24">
        <v>1</v>
      </c>
      <c r="F24">
        <v>5.8254999999999999</v>
      </c>
      <c r="G24">
        <v>1.1975</v>
      </c>
      <c r="H24">
        <v>5.8041</v>
      </c>
      <c r="I24">
        <v>1</v>
      </c>
      <c r="J24">
        <v>1</v>
      </c>
      <c r="K24">
        <v>1</v>
      </c>
      <c r="L24">
        <f t="shared" si="1"/>
        <v>29</v>
      </c>
      <c r="M24">
        <f>VLOOKUP(C24,Locs!A:C,3,0)</f>
        <v>25</v>
      </c>
      <c r="N24">
        <f>VLOOKUP(C24,Locs!A:F,6,0)</f>
        <v>0</v>
      </c>
      <c r="O24" t="s">
        <v>340</v>
      </c>
      <c r="P24">
        <v>29</v>
      </c>
    </row>
    <row r="25" spans="1:16" x14ac:dyDescent="0.45">
      <c r="A25">
        <v>24</v>
      </c>
      <c r="B25" t="str">
        <f t="shared" si="0"/>
        <v>FindMax.dfy-1</v>
      </c>
      <c r="C25" t="s">
        <v>5</v>
      </c>
      <c r="D25">
        <v>1</v>
      </c>
      <c r="E25">
        <v>1</v>
      </c>
      <c r="F25">
        <v>6.1070000000000002</v>
      </c>
      <c r="G25">
        <v>1.3008999999999999</v>
      </c>
      <c r="H25">
        <v>6.1032000000000002</v>
      </c>
      <c r="I25">
        <v>1</v>
      </c>
      <c r="J25">
        <v>1</v>
      </c>
      <c r="K25">
        <v>1</v>
      </c>
      <c r="L25">
        <f t="shared" si="1"/>
        <v>28</v>
      </c>
      <c r="M25">
        <f>VLOOKUP(C25,Locs!A:C,3,0)</f>
        <v>29</v>
      </c>
      <c r="N25">
        <f>VLOOKUP(C25,Locs!A:F,6,0)</f>
        <v>1</v>
      </c>
      <c r="O25" t="s">
        <v>343</v>
      </c>
      <c r="P25">
        <v>28</v>
      </c>
    </row>
    <row r="26" spans="1:16" x14ac:dyDescent="0.45">
      <c r="A26">
        <v>25</v>
      </c>
      <c r="B26" t="str">
        <f t="shared" si="0"/>
        <v>InsertionSort.dfy-1</v>
      </c>
      <c r="C26" t="s">
        <v>6</v>
      </c>
      <c r="D26">
        <v>1</v>
      </c>
      <c r="E26">
        <v>0</v>
      </c>
      <c r="F26">
        <v>10.721</v>
      </c>
      <c r="G26">
        <v>11.154999999999999</v>
      </c>
      <c r="H26">
        <v>10.695</v>
      </c>
      <c r="I26">
        <v>-1</v>
      </c>
      <c r="J26">
        <v>0</v>
      </c>
      <c r="K26">
        <v>0</v>
      </c>
      <c r="L26">
        <f t="shared" si="1"/>
        <v>49</v>
      </c>
      <c r="M26">
        <f>VLOOKUP(C26,Locs!A:C,3,0)</f>
        <v>57</v>
      </c>
      <c r="N26">
        <f>VLOOKUP(C26,Locs!A:F,6,0)</f>
        <v>5</v>
      </c>
      <c r="O26" t="s">
        <v>346</v>
      </c>
      <c r="P26">
        <v>49</v>
      </c>
    </row>
    <row r="27" spans="1:16" x14ac:dyDescent="0.45">
      <c r="A27">
        <v>26</v>
      </c>
      <c r="B27" t="str">
        <f t="shared" si="0"/>
        <v>InsertionSort.dfy-2</v>
      </c>
      <c r="C27" t="s">
        <v>6</v>
      </c>
      <c r="D27">
        <v>2</v>
      </c>
      <c r="E27">
        <v>0</v>
      </c>
      <c r="F27">
        <v>22.122299999999999</v>
      </c>
      <c r="G27">
        <v>14.4985</v>
      </c>
      <c r="H27">
        <v>22.119900000000001</v>
      </c>
      <c r="I27">
        <v>-1</v>
      </c>
      <c r="J27">
        <v>0</v>
      </c>
      <c r="K27">
        <v>0</v>
      </c>
      <c r="L27">
        <f t="shared" si="1"/>
        <v>102</v>
      </c>
      <c r="M27">
        <f>VLOOKUP(C27,Locs!A:C,3,0)</f>
        <v>57</v>
      </c>
      <c r="N27">
        <f>VLOOKUP(C27,Locs!A:F,6,0)</f>
        <v>5</v>
      </c>
      <c r="O27" t="s">
        <v>347</v>
      </c>
      <c r="P27">
        <v>102</v>
      </c>
    </row>
    <row r="28" spans="1:16" x14ac:dyDescent="0.45">
      <c r="A28">
        <v>27</v>
      </c>
      <c r="B28" t="str">
        <f t="shared" si="0"/>
        <v>InsertionSort.dfy-3</v>
      </c>
      <c r="C28" t="s">
        <v>6</v>
      </c>
      <c r="D28">
        <v>3</v>
      </c>
      <c r="E28">
        <v>1</v>
      </c>
      <c r="F28">
        <v>17.276900000000001</v>
      </c>
      <c r="G28">
        <v>13.9427</v>
      </c>
      <c r="H28">
        <v>17.268799999999999</v>
      </c>
      <c r="I28">
        <v>1</v>
      </c>
      <c r="J28">
        <v>1</v>
      </c>
      <c r="K28">
        <v>1</v>
      </c>
      <c r="L28">
        <f t="shared" si="1"/>
        <v>111</v>
      </c>
      <c r="M28">
        <f>VLOOKUP(C28,Locs!A:C,3,0)</f>
        <v>57</v>
      </c>
      <c r="N28">
        <f>VLOOKUP(C28,Locs!A:F,6,0)</f>
        <v>5</v>
      </c>
      <c r="O28" t="s">
        <v>348</v>
      </c>
      <c r="P28">
        <v>111</v>
      </c>
    </row>
    <row r="29" spans="1:16" x14ac:dyDescent="0.45">
      <c r="A29">
        <v>28</v>
      </c>
      <c r="B29" t="str">
        <f t="shared" si="0"/>
        <v>IntersectIntervals.dfy-1</v>
      </c>
      <c r="C29" t="s">
        <v>302</v>
      </c>
      <c r="D29">
        <v>1</v>
      </c>
      <c r="E29">
        <v>0</v>
      </c>
      <c r="F29">
        <v>12.3421</v>
      </c>
      <c r="G29">
        <v>2.3081</v>
      </c>
      <c r="H29">
        <v>12.3376</v>
      </c>
      <c r="I29">
        <v>0</v>
      </c>
      <c r="J29">
        <v>0</v>
      </c>
      <c r="K29">
        <v>0</v>
      </c>
      <c r="L29">
        <f t="shared" si="1"/>
        <v>42</v>
      </c>
      <c r="M29">
        <f>VLOOKUP(C29,Locs!A:C,3,0)</f>
        <v>40</v>
      </c>
      <c r="N29">
        <f>VLOOKUP(C29,Locs!A:F,6,0)</f>
        <v>0</v>
      </c>
      <c r="O29" t="s">
        <v>349</v>
      </c>
      <c r="P29">
        <v>42</v>
      </c>
    </row>
    <row r="30" spans="1:16" x14ac:dyDescent="0.45">
      <c r="A30">
        <v>29</v>
      </c>
      <c r="B30" t="str">
        <f t="shared" si="0"/>
        <v>IntersectIntervals.dfy-2</v>
      </c>
      <c r="C30" t="s">
        <v>302</v>
      </c>
      <c r="D30">
        <v>2</v>
      </c>
      <c r="E30">
        <v>0</v>
      </c>
      <c r="F30">
        <v>18.3918</v>
      </c>
      <c r="G30">
        <v>2.3523000000000001</v>
      </c>
      <c r="H30">
        <v>18.389299999999999</v>
      </c>
      <c r="I30">
        <v>-1</v>
      </c>
      <c r="J30">
        <v>0</v>
      </c>
      <c r="K30">
        <v>0</v>
      </c>
      <c r="L30">
        <f t="shared" si="1"/>
        <v>66</v>
      </c>
      <c r="M30">
        <f>VLOOKUP(C30,Locs!A:C,3,0)</f>
        <v>40</v>
      </c>
      <c r="N30">
        <f>VLOOKUP(C30,Locs!A:F,6,0)</f>
        <v>0</v>
      </c>
      <c r="O30" t="s">
        <v>350</v>
      </c>
      <c r="P30">
        <v>66</v>
      </c>
    </row>
    <row r="31" spans="1:16" x14ac:dyDescent="0.45">
      <c r="A31">
        <v>30</v>
      </c>
      <c r="B31" t="str">
        <f t="shared" si="0"/>
        <v>IntersectIntervals.dfy-3</v>
      </c>
      <c r="C31" t="s">
        <v>302</v>
      </c>
      <c r="D31">
        <v>3</v>
      </c>
      <c r="E31">
        <v>1</v>
      </c>
      <c r="F31">
        <v>24.398399999999999</v>
      </c>
      <c r="G31">
        <v>2.3546</v>
      </c>
      <c r="H31">
        <v>24.395700000000001</v>
      </c>
      <c r="I31">
        <v>1</v>
      </c>
      <c r="J31">
        <v>1</v>
      </c>
      <c r="K31">
        <v>1</v>
      </c>
      <c r="L31">
        <f t="shared" si="1"/>
        <v>67</v>
      </c>
      <c r="M31">
        <f>VLOOKUP(C31,Locs!A:C,3,0)</f>
        <v>40</v>
      </c>
      <c r="N31">
        <f>VLOOKUP(C31,Locs!A:F,6,0)</f>
        <v>0</v>
      </c>
      <c r="O31" t="s">
        <v>351</v>
      </c>
      <c r="P31">
        <v>67</v>
      </c>
    </row>
    <row r="32" spans="1:16" x14ac:dyDescent="0.45">
      <c r="A32">
        <v>26</v>
      </c>
      <c r="B32" t="str">
        <f t="shared" si="0"/>
        <v>LinearSearch.dfy-1</v>
      </c>
      <c r="C32" t="s">
        <v>303</v>
      </c>
      <c r="D32">
        <v>1</v>
      </c>
      <c r="E32">
        <v>0</v>
      </c>
      <c r="F32">
        <v>4.5364000000000004</v>
      </c>
      <c r="G32">
        <v>0.88</v>
      </c>
      <c r="H32">
        <v>4.5327000000000002</v>
      </c>
      <c r="I32">
        <v>1</v>
      </c>
      <c r="J32">
        <v>0</v>
      </c>
      <c r="K32">
        <v>0</v>
      </c>
      <c r="L32">
        <f t="shared" si="1"/>
        <v>23</v>
      </c>
      <c r="M32">
        <f>VLOOKUP(C32,Locs!A:C,3,0)</f>
        <v>23</v>
      </c>
      <c r="N32">
        <f>VLOOKUP(C32,Locs!A:F,6,0)</f>
        <v>1</v>
      </c>
      <c r="O32" t="s">
        <v>352</v>
      </c>
      <c r="P32">
        <v>23</v>
      </c>
    </row>
    <row r="33" spans="1:16" x14ac:dyDescent="0.45">
      <c r="A33">
        <v>27</v>
      </c>
      <c r="B33" t="str">
        <f t="shared" si="0"/>
        <v>LinearSearch.dfy-2</v>
      </c>
      <c r="C33" t="s">
        <v>303</v>
      </c>
      <c r="D33">
        <v>2</v>
      </c>
      <c r="E33">
        <v>1</v>
      </c>
      <c r="F33">
        <v>11.1899</v>
      </c>
      <c r="G33">
        <v>0.76939999999999997</v>
      </c>
      <c r="H33">
        <v>11.1868</v>
      </c>
      <c r="I33">
        <v>1</v>
      </c>
      <c r="J33">
        <v>1</v>
      </c>
      <c r="K33">
        <v>1</v>
      </c>
      <c r="L33">
        <f t="shared" si="1"/>
        <v>29</v>
      </c>
      <c r="M33">
        <f>VLOOKUP(C33,Locs!A:C,3,0)</f>
        <v>23</v>
      </c>
      <c r="N33">
        <f>VLOOKUP(C33,Locs!A:F,6,0)</f>
        <v>1</v>
      </c>
      <c r="O33" t="s">
        <v>353</v>
      </c>
      <c r="P33">
        <v>29</v>
      </c>
    </row>
    <row r="34" spans="1:16" x14ac:dyDescent="0.45">
      <c r="A34">
        <v>28</v>
      </c>
      <c r="B34" t="str">
        <f t="shared" si="0"/>
        <v>LongestPrefix.dfy-1</v>
      </c>
      <c r="C34" t="s">
        <v>7</v>
      </c>
      <c r="D34">
        <v>1</v>
      </c>
      <c r="E34">
        <v>0</v>
      </c>
      <c r="F34">
        <v>4.4730999999999996</v>
      </c>
      <c r="G34">
        <v>1.2165999999999999</v>
      </c>
      <c r="H34">
        <v>4.4703999999999997</v>
      </c>
      <c r="I34">
        <v>1</v>
      </c>
      <c r="J34">
        <v>0</v>
      </c>
      <c r="K34">
        <v>0</v>
      </c>
      <c r="L34">
        <f t="shared" si="1"/>
        <v>19</v>
      </c>
      <c r="M34">
        <f>VLOOKUP(C34,Locs!A:C,3,0)</f>
        <v>20</v>
      </c>
      <c r="N34">
        <f>VLOOKUP(C34,Locs!A:F,6,0)</f>
        <v>1</v>
      </c>
      <c r="O34" t="s">
        <v>355</v>
      </c>
      <c r="P34">
        <v>19</v>
      </c>
    </row>
    <row r="35" spans="1:16" x14ac:dyDescent="0.45">
      <c r="A35">
        <v>29</v>
      </c>
      <c r="B35" t="str">
        <f t="shared" si="0"/>
        <v>LongestPrefix.dfy-2</v>
      </c>
      <c r="C35" t="s">
        <v>7</v>
      </c>
      <c r="D35">
        <v>2</v>
      </c>
      <c r="E35">
        <v>1</v>
      </c>
      <c r="F35">
        <v>20.959900000000001</v>
      </c>
      <c r="G35">
        <v>0.77690000000000003</v>
      </c>
      <c r="H35">
        <v>20.957799999999999</v>
      </c>
      <c r="I35">
        <v>1</v>
      </c>
      <c r="J35">
        <v>1</v>
      </c>
      <c r="K35">
        <v>1</v>
      </c>
      <c r="L35">
        <f t="shared" si="1"/>
        <v>31</v>
      </c>
      <c r="M35">
        <f>VLOOKUP(C35,Locs!A:C,3,0)</f>
        <v>20</v>
      </c>
      <c r="N35">
        <f>VLOOKUP(C35,Locs!A:F,6,0)</f>
        <v>1</v>
      </c>
      <c r="O35" t="s">
        <v>356</v>
      </c>
      <c r="P35">
        <v>31</v>
      </c>
    </row>
    <row r="36" spans="1:16" x14ac:dyDescent="0.45">
      <c r="A36">
        <v>30</v>
      </c>
      <c r="B36" t="str">
        <f t="shared" si="0"/>
        <v>MakeBuckets.dfy-1</v>
      </c>
      <c r="C36" t="s">
        <v>8</v>
      </c>
      <c r="D36">
        <v>1</v>
      </c>
      <c r="E36">
        <v>0</v>
      </c>
      <c r="F36">
        <v>14.5747</v>
      </c>
      <c r="G36">
        <v>2.3936999999999999</v>
      </c>
      <c r="H36">
        <v>14.552</v>
      </c>
      <c r="I36">
        <v>1</v>
      </c>
      <c r="J36">
        <v>0</v>
      </c>
      <c r="K36">
        <v>0</v>
      </c>
      <c r="L36">
        <f t="shared" si="1"/>
        <v>70</v>
      </c>
      <c r="M36">
        <f>VLOOKUP(C36,Locs!A:C,3,0)</f>
        <v>45</v>
      </c>
      <c r="N36">
        <f>VLOOKUP(C36,Locs!A:F,6,0)</f>
        <v>4</v>
      </c>
      <c r="O36" t="s">
        <v>896</v>
      </c>
      <c r="P36">
        <v>88</v>
      </c>
    </row>
    <row r="37" spans="1:16" x14ac:dyDescent="0.45">
      <c r="A37">
        <v>31</v>
      </c>
      <c r="B37" t="str">
        <f t="shared" si="0"/>
        <v>MakeBuckets.dfy-2</v>
      </c>
      <c r="C37" t="s">
        <v>8</v>
      </c>
      <c r="D37">
        <v>2</v>
      </c>
      <c r="E37">
        <v>0</v>
      </c>
      <c r="F37">
        <v>23.947399999999998</v>
      </c>
      <c r="G37">
        <v>5.5655999999999999</v>
      </c>
      <c r="H37">
        <v>23.942499999999999</v>
      </c>
      <c r="I37">
        <v>1</v>
      </c>
      <c r="J37">
        <v>0</v>
      </c>
      <c r="K37">
        <v>0</v>
      </c>
      <c r="L37">
        <f t="shared" si="1"/>
        <v>79</v>
      </c>
      <c r="M37">
        <f>VLOOKUP(C37,Locs!A:C,3,0)</f>
        <v>45</v>
      </c>
      <c r="N37">
        <f>VLOOKUP(C37,Locs!A:F,6,0)</f>
        <v>4</v>
      </c>
      <c r="O37" t="s">
        <v>358</v>
      </c>
      <c r="P37">
        <v>70</v>
      </c>
    </row>
    <row r="38" spans="1:16" x14ac:dyDescent="0.45">
      <c r="A38">
        <v>32</v>
      </c>
      <c r="B38" t="str">
        <f t="shared" si="0"/>
        <v>MakeBuckets.dfy-3</v>
      </c>
      <c r="C38" t="s">
        <v>8</v>
      </c>
      <c r="D38">
        <v>3</v>
      </c>
      <c r="E38">
        <v>0</v>
      </c>
      <c r="F38">
        <v>18.147200000000002</v>
      </c>
      <c r="G38">
        <v>3.2229000000000001</v>
      </c>
      <c r="H38">
        <v>18.145600000000002</v>
      </c>
      <c r="I38">
        <v>1</v>
      </c>
      <c r="J38">
        <v>0</v>
      </c>
      <c r="K38">
        <v>0</v>
      </c>
      <c r="L38">
        <f t="shared" si="1"/>
        <v>81</v>
      </c>
      <c r="M38">
        <f>VLOOKUP(C38,Locs!A:C,3,0)</f>
        <v>45</v>
      </c>
      <c r="N38">
        <f>VLOOKUP(C38,Locs!A:F,6,0)</f>
        <v>4</v>
      </c>
      <c r="O38" t="s">
        <v>359</v>
      </c>
      <c r="P38">
        <v>79</v>
      </c>
    </row>
    <row r="39" spans="1:16" x14ac:dyDescent="0.45">
      <c r="A39">
        <v>33</v>
      </c>
      <c r="B39" t="str">
        <f t="shared" si="0"/>
        <v>MakeBuckets.dfy-4</v>
      </c>
      <c r="C39" t="s">
        <v>8</v>
      </c>
      <c r="D39">
        <v>4</v>
      </c>
      <c r="E39">
        <v>0</v>
      </c>
      <c r="F39">
        <v>12.839399999999999</v>
      </c>
      <c r="G39">
        <v>5.1387</v>
      </c>
      <c r="H39">
        <v>12.8371</v>
      </c>
      <c r="I39">
        <v>1</v>
      </c>
      <c r="J39">
        <v>0</v>
      </c>
      <c r="K39">
        <v>0</v>
      </c>
      <c r="L39">
        <f t="shared" si="1"/>
        <v>79</v>
      </c>
      <c r="M39">
        <f>VLOOKUP(C39,Locs!A:C,3,0)</f>
        <v>45</v>
      </c>
      <c r="N39">
        <f>VLOOKUP(C39,Locs!A:F,6,0)</f>
        <v>4</v>
      </c>
      <c r="O39" t="s">
        <v>360</v>
      </c>
      <c r="P39">
        <v>81</v>
      </c>
    </row>
    <row r="40" spans="1:16" x14ac:dyDescent="0.45">
      <c r="A40">
        <v>34</v>
      </c>
      <c r="B40" t="str">
        <f t="shared" si="0"/>
        <v>MakeBuckets.dfy-5</v>
      </c>
      <c r="C40" t="s">
        <v>8</v>
      </c>
      <c r="D40">
        <v>5</v>
      </c>
      <c r="E40">
        <v>0</v>
      </c>
      <c r="F40">
        <v>19.531600000000001</v>
      </c>
      <c r="G40">
        <v>12.8043</v>
      </c>
      <c r="H40">
        <v>19.529299999999999</v>
      </c>
      <c r="I40">
        <v>1</v>
      </c>
      <c r="J40">
        <v>0</v>
      </c>
      <c r="K40">
        <v>0</v>
      </c>
      <c r="L40">
        <f t="shared" si="1"/>
        <v>80</v>
      </c>
      <c r="M40">
        <f>VLOOKUP(C40,Locs!A:C,3,0)</f>
        <v>45</v>
      </c>
      <c r="N40">
        <f>VLOOKUP(C40,Locs!A:F,6,0)</f>
        <v>4</v>
      </c>
      <c r="O40" t="s">
        <v>687</v>
      </c>
      <c r="P40">
        <v>79</v>
      </c>
    </row>
    <row r="41" spans="1:16" x14ac:dyDescent="0.45">
      <c r="A41">
        <v>35</v>
      </c>
      <c r="B41" t="str">
        <f t="shared" si="0"/>
        <v>MakeBuckets.dfy-6</v>
      </c>
      <c r="C41" t="s">
        <v>8</v>
      </c>
      <c r="D41">
        <v>6</v>
      </c>
      <c r="E41">
        <v>0</v>
      </c>
      <c r="F41">
        <v>17.799900000000001</v>
      </c>
      <c r="G41">
        <v>9.3505000000000003</v>
      </c>
      <c r="H41">
        <v>17.7971</v>
      </c>
      <c r="I41">
        <v>1</v>
      </c>
      <c r="J41">
        <v>0</v>
      </c>
      <c r="K41">
        <v>0</v>
      </c>
      <c r="L41">
        <f t="shared" si="1"/>
        <v>84</v>
      </c>
      <c r="M41">
        <f>VLOOKUP(C41,Locs!A:C,3,0)</f>
        <v>45</v>
      </c>
      <c r="N41">
        <f>VLOOKUP(C41,Locs!A:F,6,0)</f>
        <v>4</v>
      </c>
      <c r="O41" t="s">
        <v>688</v>
      </c>
      <c r="P41">
        <v>80</v>
      </c>
    </row>
    <row r="42" spans="1:16" x14ac:dyDescent="0.45">
      <c r="A42">
        <v>36</v>
      </c>
      <c r="B42" t="str">
        <f t="shared" si="0"/>
        <v>MakeBuckets.dfy-7</v>
      </c>
      <c r="C42" t="s">
        <v>8</v>
      </c>
      <c r="D42">
        <v>7</v>
      </c>
      <c r="E42">
        <v>0</v>
      </c>
      <c r="F42">
        <v>23.546500000000002</v>
      </c>
      <c r="G42">
        <v>8.0577000000000005</v>
      </c>
      <c r="H42">
        <v>23.5443</v>
      </c>
      <c r="I42">
        <v>1</v>
      </c>
      <c r="J42">
        <v>0</v>
      </c>
      <c r="K42">
        <v>0</v>
      </c>
      <c r="L42">
        <f t="shared" si="1"/>
        <v>82</v>
      </c>
      <c r="M42">
        <f>VLOOKUP(C42,Locs!A:C,3,0)</f>
        <v>45</v>
      </c>
      <c r="N42">
        <f>VLOOKUP(C42,Locs!A:F,6,0)</f>
        <v>4</v>
      </c>
      <c r="O42" t="s">
        <v>897</v>
      </c>
      <c r="P42">
        <v>84</v>
      </c>
    </row>
    <row r="43" spans="1:16" x14ac:dyDescent="0.45">
      <c r="A43">
        <v>37</v>
      </c>
      <c r="B43" t="str">
        <f t="shared" si="0"/>
        <v>MakeBuckets.dfy-8</v>
      </c>
      <c r="C43" t="s">
        <v>8</v>
      </c>
      <c r="D43">
        <v>8</v>
      </c>
      <c r="E43">
        <v>0</v>
      </c>
      <c r="F43">
        <v>22.0916</v>
      </c>
      <c r="G43">
        <v>10.824299999999999</v>
      </c>
      <c r="H43">
        <v>22.089099999999998</v>
      </c>
      <c r="I43">
        <v>1</v>
      </c>
      <c r="J43">
        <v>0</v>
      </c>
      <c r="K43">
        <v>0</v>
      </c>
      <c r="L43">
        <f t="shared" si="1"/>
        <v>80</v>
      </c>
      <c r="M43">
        <f>VLOOKUP(C43,Locs!A:C,3,0)</f>
        <v>45</v>
      </c>
      <c r="N43">
        <f>VLOOKUP(C43,Locs!A:F,6,0)</f>
        <v>4</v>
      </c>
      <c r="O43" t="s">
        <v>898</v>
      </c>
      <c r="P43">
        <v>82</v>
      </c>
    </row>
    <row r="44" spans="1:16" x14ac:dyDescent="0.45">
      <c r="A44">
        <v>38</v>
      </c>
      <c r="B44" t="str">
        <f t="shared" si="0"/>
        <v>MakeBuckets.dfy-9</v>
      </c>
      <c r="C44" t="s">
        <v>8</v>
      </c>
      <c r="D44">
        <v>9</v>
      </c>
      <c r="E44">
        <v>0</v>
      </c>
      <c r="F44">
        <v>24.8766</v>
      </c>
      <c r="G44">
        <v>9.1313999999999993</v>
      </c>
      <c r="H44">
        <v>24.874099999999999</v>
      </c>
      <c r="I44">
        <v>1</v>
      </c>
      <c r="J44">
        <v>0</v>
      </c>
      <c r="K44">
        <v>0</v>
      </c>
      <c r="L44">
        <f t="shared" si="1"/>
        <v>87</v>
      </c>
      <c r="M44">
        <f>VLOOKUP(C44,Locs!A:C,3,0)</f>
        <v>45</v>
      </c>
      <c r="N44">
        <f>VLOOKUP(C44,Locs!A:F,6,0)</f>
        <v>4</v>
      </c>
      <c r="O44" t="s">
        <v>899</v>
      </c>
      <c r="P44">
        <v>80</v>
      </c>
    </row>
    <row r="45" spans="1:16" x14ac:dyDescent="0.45">
      <c r="A45">
        <v>39</v>
      </c>
      <c r="B45" t="str">
        <f t="shared" si="0"/>
        <v>MakeBuckets.dfy-10</v>
      </c>
      <c r="C45" t="s">
        <v>8</v>
      </c>
      <c r="D45">
        <v>10</v>
      </c>
      <c r="E45">
        <v>1</v>
      </c>
      <c r="F45">
        <v>17.146999999999998</v>
      </c>
      <c r="G45">
        <v>3.0118</v>
      </c>
      <c r="H45">
        <v>17.144100000000002</v>
      </c>
      <c r="I45">
        <v>1</v>
      </c>
      <c r="J45">
        <v>1</v>
      </c>
      <c r="K45">
        <v>1</v>
      </c>
      <c r="L45">
        <f t="shared" si="1"/>
        <v>88</v>
      </c>
      <c r="M45">
        <f>VLOOKUP(C45,Locs!A:C,3,0)</f>
        <v>45</v>
      </c>
      <c r="N45">
        <f>VLOOKUP(C45,Locs!A:F,6,0)</f>
        <v>4</v>
      </c>
      <c r="O45" t="s">
        <v>900</v>
      </c>
      <c r="P45">
        <v>87</v>
      </c>
    </row>
    <row r="46" spans="1:16" x14ac:dyDescent="0.45">
      <c r="A46">
        <v>40</v>
      </c>
      <c r="B46" t="str">
        <f t="shared" si="0"/>
        <v>MaxDistEqual.dfy-1</v>
      </c>
      <c r="C46" t="s">
        <v>304</v>
      </c>
      <c r="D46">
        <v>1</v>
      </c>
      <c r="E46">
        <v>0</v>
      </c>
      <c r="F46">
        <v>19.2193</v>
      </c>
      <c r="G46">
        <v>2.4033000000000002</v>
      </c>
      <c r="H46">
        <v>19.210899999999999</v>
      </c>
      <c r="I46">
        <v>-1</v>
      </c>
      <c r="J46">
        <v>0</v>
      </c>
      <c r="K46">
        <v>0</v>
      </c>
      <c r="L46">
        <f t="shared" si="1"/>
        <v>107</v>
      </c>
      <c r="M46">
        <f>VLOOKUP(C46,Locs!A:C,3,0)</f>
        <v>39</v>
      </c>
      <c r="N46">
        <f>VLOOKUP(C46,Locs!A:F,6,0)</f>
        <v>2</v>
      </c>
      <c r="O46" t="s">
        <v>361</v>
      </c>
      <c r="P46">
        <v>107</v>
      </c>
    </row>
    <row r="47" spans="1:16" x14ac:dyDescent="0.45">
      <c r="A47">
        <v>41</v>
      </c>
      <c r="B47" t="str">
        <f t="shared" si="0"/>
        <v>MaxDistEqual.dfy-2</v>
      </c>
      <c r="C47" t="s">
        <v>304</v>
      </c>
      <c r="D47">
        <v>2</v>
      </c>
      <c r="E47">
        <v>1</v>
      </c>
      <c r="F47">
        <v>18.507999999999999</v>
      </c>
      <c r="G47">
        <v>2.7286000000000001</v>
      </c>
      <c r="H47">
        <v>18.505800000000001</v>
      </c>
      <c r="I47">
        <v>1</v>
      </c>
      <c r="J47">
        <v>1</v>
      </c>
      <c r="K47">
        <v>1</v>
      </c>
      <c r="L47">
        <f t="shared" si="1"/>
        <v>110</v>
      </c>
      <c r="M47">
        <f>VLOOKUP(C47,Locs!A:C,3,0)</f>
        <v>39</v>
      </c>
      <c r="N47">
        <f>VLOOKUP(C47,Locs!A:F,6,0)</f>
        <v>2</v>
      </c>
      <c r="O47" t="s">
        <v>362</v>
      </c>
      <c r="P47">
        <v>110</v>
      </c>
    </row>
    <row r="48" spans="1:16" x14ac:dyDescent="0.45">
      <c r="A48">
        <v>42</v>
      </c>
      <c r="B48" t="str">
        <f t="shared" si="0"/>
        <v>Merge.dfy-1</v>
      </c>
      <c r="C48" t="s">
        <v>200</v>
      </c>
      <c r="D48">
        <v>1</v>
      </c>
      <c r="E48">
        <v>0</v>
      </c>
      <c r="F48">
        <v>12.226800000000001</v>
      </c>
      <c r="G48">
        <v>2.3012999999999999</v>
      </c>
      <c r="H48">
        <v>12.223599999999999</v>
      </c>
      <c r="I48">
        <v>-1</v>
      </c>
      <c r="J48">
        <v>0</v>
      </c>
      <c r="K48">
        <v>0</v>
      </c>
      <c r="L48">
        <f t="shared" si="1"/>
        <v>58</v>
      </c>
      <c r="M48">
        <f>VLOOKUP(C48,Locs!A:C,3,0)</f>
        <v>42</v>
      </c>
      <c r="N48">
        <f>VLOOKUP(C48,Locs!A:F,6,0)</f>
        <v>6</v>
      </c>
      <c r="O48" t="s">
        <v>907</v>
      </c>
      <c r="P48">
        <v>203</v>
      </c>
    </row>
    <row r="49" spans="1:16" x14ac:dyDescent="0.45">
      <c r="A49">
        <v>43</v>
      </c>
      <c r="B49" t="str">
        <f t="shared" si="0"/>
        <v>Merge.dfy-2</v>
      </c>
      <c r="C49" t="s">
        <v>200</v>
      </c>
      <c r="D49">
        <v>2</v>
      </c>
      <c r="E49">
        <v>0</v>
      </c>
      <c r="F49">
        <v>17.2498</v>
      </c>
      <c r="G49">
        <v>67.028400000000005</v>
      </c>
      <c r="H49">
        <v>17.247599999999998</v>
      </c>
      <c r="I49">
        <v>-1</v>
      </c>
      <c r="J49">
        <v>0</v>
      </c>
      <c r="K49">
        <v>0</v>
      </c>
      <c r="L49">
        <f t="shared" si="1"/>
        <v>61</v>
      </c>
      <c r="M49">
        <f>VLOOKUP(C49,Locs!A:C,3,0)</f>
        <v>42</v>
      </c>
      <c r="N49">
        <f>VLOOKUP(C49,Locs!A:F,6,0)</f>
        <v>6</v>
      </c>
      <c r="O49" t="s">
        <v>364</v>
      </c>
      <c r="P49">
        <v>58</v>
      </c>
    </row>
    <row r="50" spans="1:16" x14ac:dyDescent="0.45">
      <c r="A50">
        <v>44</v>
      </c>
      <c r="B50" t="str">
        <f t="shared" si="0"/>
        <v>Merge.dfy-3</v>
      </c>
      <c r="C50" t="s">
        <v>200</v>
      </c>
      <c r="D50">
        <v>3</v>
      </c>
      <c r="E50">
        <v>0</v>
      </c>
      <c r="F50">
        <v>31.369700000000002</v>
      </c>
      <c r="G50">
        <v>101.0278</v>
      </c>
      <c r="H50">
        <v>31.3675</v>
      </c>
      <c r="I50">
        <v>-1</v>
      </c>
      <c r="J50">
        <v>0</v>
      </c>
      <c r="K50">
        <v>0</v>
      </c>
      <c r="L50">
        <f t="shared" si="1"/>
        <v>100</v>
      </c>
      <c r="M50">
        <f>VLOOKUP(C50,Locs!A:C,3,0)</f>
        <v>42</v>
      </c>
      <c r="N50">
        <f>VLOOKUP(C50,Locs!A:F,6,0)</f>
        <v>6</v>
      </c>
      <c r="O50" t="s">
        <v>365</v>
      </c>
      <c r="P50">
        <v>61</v>
      </c>
    </row>
    <row r="51" spans="1:16" x14ac:dyDescent="0.45">
      <c r="A51">
        <v>45</v>
      </c>
      <c r="B51" t="str">
        <f t="shared" si="0"/>
        <v>Merge.dfy-4</v>
      </c>
      <c r="C51" t="s">
        <v>200</v>
      </c>
      <c r="D51">
        <v>4</v>
      </c>
      <c r="E51">
        <v>-1</v>
      </c>
      <c r="F51">
        <v>35.3842</v>
      </c>
      <c r="G51">
        <v>0.2452</v>
      </c>
      <c r="H51">
        <v>35.382399999999997</v>
      </c>
      <c r="I51">
        <v>-1</v>
      </c>
      <c r="J51">
        <v>-1</v>
      </c>
      <c r="K51">
        <v>-1</v>
      </c>
      <c r="L51">
        <f t="shared" si="1"/>
        <v>230</v>
      </c>
      <c r="M51">
        <f>VLOOKUP(C51,Locs!A:C,3,0)</f>
        <v>42</v>
      </c>
      <c r="N51">
        <f>VLOOKUP(C51,Locs!A:F,6,0)</f>
        <v>6</v>
      </c>
      <c r="O51" t="s">
        <v>366</v>
      </c>
      <c r="P51">
        <v>100</v>
      </c>
    </row>
    <row r="52" spans="1:16" x14ac:dyDescent="0.45">
      <c r="A52">
        <v>46</v>
      </c>
      <c r="B52" t="str">
        <f t="shared" si="0"/>
        <v>Merge.dfy-5</v>
      </c>
      <c r="C52" t="s">
        <v>200</v>
      </c>
      <c r="D52">
        <v>5</v>
      </c>
      <c r="E52">
        <v>0</v>
      </c>
      <c r="F52">
        <v>16.722000000000001</v>
      </c>
      <c r="G52">
        <v>62.264099999999999</v>
      </c>
      <c r="H52">
        <v>16.720700000000001</v>
      </c>
      <c r="I52">
        <v>-1</v>
      </c>
      <c r="J52">
        <v>0</v>
      </c>
      <c r="K52">
        <v>0</v>
      </c>
      <c r="L52">
        <f t="shared" si="1"/>
        <v>97</v>
      </c>
      <c r="M52">
        <f>VLOOKUP(C52,Locs!A:C,3,0)</f>
        <v>42</v>
      </c>
      <c r="N52">
        <f>VLOOKUP(C52,Locs!A:F,6,0)</f>
        <v>6</v>
      </c>
      <c r="O52" t="s">
        <v>772</v>
      </c>
      <c r="P52">
        <v>230</v>
      </c>
    </row>
    <row r="53" spans="1:16" x14ac:dyDescent="0.45">
      <c r="A53">
        <v>47</v>
      </c>
      <c r="B53" t="str">
        <f t="shared" si="0"/>
        <v>Merge.dfy-6</v>
      </c>
      <c r="C53" t="s">
        <v>200</v>
      </c>
      <c r="D53">
        <v>6</v>
      </c>
      <c r="E53">
        <v>0</v>
      </c>
      <c r="F53">
        <v>22.335999999999999</v>
      </c>
      <c r="G53">
        <v>62.618000000000002</v>
      </c>
      <c r="H53">
        <v>22.333500000000001</v>
      </c>
      <c r="I53">
        <v>-1</v>
      </c>
      <c r="J53">
        <v>0</v>
      </c>
      <c r="K53">
        <v>0</v>
      </c>
      <c r="L53">
        <f t="shared" si="1"/>
        <v>109</v>
      </c>
      <c r="M53">
        <f>VLOOKUP(C53,Locs!A:C,3,0)</f>
        <v>42</v>
      </c>
      <c r="N53">
        <f>VLOOKUP(C53,Locs!A:F,6,0)</f>
        <v>6</v>
      </c>
      <c r="O53" t="s">
        <v>908</v>
      </c>
      <c r="P53">
        <v>97</v>
      </c>
    </row>
    <row r="54" spans="1:16" x14ac:dyDescent="0.45">
      <c r="A54">
        <v>48</v>
      </c>
      <c r="B54" t="str">
        <f t="shared" si="0"/>
        <v>Merge.dfy-7</v>
      </c>
      <c r="C54" t="s">
        <v>200</v>
      </c>
      <c r="D54">
        <v>7</v>
      </c>
      <c r="E54">
        <v>0</v>
      </c>
      <c r="F54">
        <v>26.612100000000002</v>
      </c>
      <c r="G54">
        <v>84.207300000000004</v>
      </c>
      <c r="H54">
        <v>26.6097</v>
      </c>
      <c r="I54">
        <v>-1</v>
      </c>
      <c r="J54">
        <v>0</v>
      </c>
      <c r="K54">
        <v>0</v>
      </c>
      <c r="L54">
        <f t="shared" si="1"/>
        <v>157</v>
      </c>
      <c r="M54">
        <f>VLOOKUP(C54,Locs!A:C,3,0)</f>
        <v>42</v>
      </c>
      <c r="N54">
        <f>VLOOKUP(C54,Locs!A:F,6,0)</f>
        <v>6</v>
      </c>
      <c r="O54" t="s">
        <v>909</v>
      </c>
      <c r="P54">
        <v>109</v>
      </c>
    </row>
    <row r="55" spans="1:16" x14ac:dyDescent="0.45">
      <c r="A55">
        <v>49</v>
      </c>
      <c r="B55" t="str">
        <f t="shared" si="0"/>
        <v>Merge.dfy-8</v>
      </c>
      <c r="C55" t="s">
        <v>200</v>
      </c>
      <c r="D55">
        <v>8</v>
      </c>
      <c r="E55">
        <v>0</v>
      </c>
      <c r="F55">
        <v>101.1985</v>
      </c>
      <c r="G55">
        <v>62.1785</v>
      </c>
      <c r="H55">
        <v>101.19670000000001</v>
      </c>
      <c r="I55">
        <v>-1</v>
      </c>
      <c r="J55">
        <v>0</v>
      </c>
      <c r="K55">
        <v>0</v>
      </c>
      <c r="L55">
        <f t="shared" si="1"/>
        <v>389</v>
      </c>
      <c r="M55">
        <f>VLOOKUP(C55,Locs!A:C,3,0)</f>
        <v>42</v>
      </c>
      <c r="N55">
        <f>VLOOKUP(C55,Locs!A:F,6,0)</f>
        <v>6</v>
      </c>
      <c r="O55" t="s">
        <v>910</v>
      </c>
      <c r="P55">
        <v>157</v>
      </c>
    </row>
    <row r="56" spans="1:16" x14ac:dyDescent="0.45">
      <c r="A56">
        <v>50</v>
      </c>
      <c r="B56" t="str">
        <f t="shared" si="0"/>
        <v>Merge.dfy-9</v>
      </c>
      <c r="C56" t="s">
        <v>200</v>
      </c>
      <c r="D56">
        <v>9</v>
      </c>
      <c r="E56">
        <v>0</v>
      </c>
      <c r="F56">
        <v>58.880099999999999</v>
      </c>
      <c r="G56">
        <v>75.183999999999997</v>
      </c>
      <c r="H56">
        <v>58.878799999999998</v>
      </c>
      <c r="I56">
        <v>-1</v>
      </c>
      <c r="J56">
        <v>0</v>
      </c>
      <c r="K56">
        <v>0</v>
      </c>
      <c r="L56">
        <f t="shared" si="1"/>
        <v>243</v>
      </c>
      <c r="M56">
        <f>VLOOKUP(C56,Locs!A:C,3,0)</f>
        <v>42</v>
      </c>
      <c r="N56">
        <f>VLOOKUP(C56,Locs!A:F,6,0)</f>
        <v>6</v>
      </c>
      <c r="O56" t="s">
        <v>911</v>
      </c>
      <c r="P56">
        <v>389</v>
      </c>
    </row>
    <row r="57" spans="1:16" x14ac:dyDescent="0.45">
      <c r="A57">
        <v>51</v>
      </c>
      <c r="B57" t="str">
        <f t="shared" si="0"/>
        <v>Merge.dfy-10</v>
      </c>
      <c r="C57" t="s">
        <v>200</v>
      </c>
      <c r="D57">
        <v>10</v>
      </c>
      <c r="E57">
        <v>0</v>
      </c>
      <c r="F57">
        <v>33.364400000000003</v>
      </c>
      <c r="G57">
        <v>65.6755</v>
      </c>
      <c r="H57">
        <v>33.362400000000001</v>
      </c>
      <c r="I57">
        <v>-1</v>
      </c>
      <c r="J57">
        <v>0</v>
      </c>
      <c r="K57">
        <v>0</v>
      </c>
      <c r="L57">
        <f t="shared" si="1"/>
        <v>203</v>
      </c>
      <c r="M57">
        <f>VLOOKUP(C57,Locs!A:C,3,0)</f>
        <v>42</v>
      </c>
      <c r="N57">
        <f>VLOOKUP(C57,Locs!A:F,6,0)</f>
        <v>6</v>
      </c>
      <c r="O57" t="s">
        <v>912</v>
      </c>
      <c r="P57">
        <v>243</v>
      </c>
    </row>
    <row r="58" spans="1:16" x14ac:dyDescent="0.45">
      <c r="A58">
        <v>52</v>
      </c>
      <c r="B58" t="str">
        <f t="shared" si="0"/>
        <v>Mode.dfy-1</v>
      </c>
      <c r="C58" t="s">
        <v>305</v>
      </c>
      <c r="D58">
        <v>1</v>
      </c>
      <c r="E58">
        <v>0</v>
      </c>
      <c r="F58">
        <v>10.5136</v>
      </c>
      <c r="G58">
        <v>1.7531000000000001</v>
      </c>
      <c r="H58">
        <v>10.491</v>
      </c>
      <c r="I58">
        <v>-1</v>
      </c>
      <c r="J58">
        <v>0</v>
      </c>
      <c r="K58">
        <v>0</v>
      </c>
      <c r="L58">
        <f t="shared" si="1"/>
        <v>47</v>
      </c>
      <c r="M58">
        <f>VLOOKUP(C58,Locs!A:C,3,0)</f>
        <v>46</v>
      </c>
      <c r="N58">
        <f>VLOOKUP(C58,Locs!A:F,6,0)</f>
        <v>3</v>
      </c>
      <c r="O58" t="s">
        <v>689</v>
      </c>
      <c r="P58">
        <v>132</v>
      </c>
    </row>
    <row r="59" spans="1:16" x14ac:dyDescent="0.45">
      <c r="A59">
        <v>53</v>
      </c>
      <c r="B59" t="str">
        <f t="shared" si="0"/>
        <v>Mode.dfy-2</v>
      </c>
      <c r="C59" t="s">
        <v>305</v>
      </c>
      <c r="D59">
        <v>2</v>
      </c>
      <c r="E59">
        <v>0</v>
      </c>
      <c r="F59">
        <v>20.2685</v>
      </c>
      <c r="G59">
        <v>1.6298999999999999</v>
      </c>
      <c r="H59">
        <v>20.266300000000001</v>
      </c>
      <c r="I59">
        <v>-1</v>
      </c>
      <c r="J59">
        <v>0</v>
      </c>
      <c r="K59">
        <v>0</v>
      </c>
      <c r="L59">
        <f t="shared" si="1"/>
        <v>86</v>
      </c>
      <c r="M59">
        <f>VLOOKUP(C59,Locs!A:C,3,0)</f>
        <v>46</v>
      </c>
      <c r="N59">
        <f>VLOOKUP(C59,Locs!A:F,6,0)</f>
        <v>3</v>
      </c>
      <c r="O59" t="s">
        <v>367</v>
      </c>
      <c r="P59">
        <v>47</v>
      </c>
    </row>
    <row r="60" spans="1:16" x14ac:dyDescent="0.45">
      <c r="A60">
        <v>54</v>
      </c>
      <c r="B60" t="str">
        <f t="shared" si="0"/>
        <v>Mode.dfy-3</v>
      </c>
      <c r="C60" t="s">
        <v>305</v>
      </c>
      <c r="D60">
        <v>3</v>
      </c>
      <c r="E60">
        <v>0</v>
      </c>
      <c r="F60">
        <v>20.724</v>
      </c>
      <c r="G60">
        <v>0.97330000000000005</v>
      </c>
      <c r="H60">
        <v>20.7225</v>
      </c>
      <c r="I60">
        <v>-1</v>
      </c>
      <c r="J60">
        <v>0</v>
      </c>
      <c r="K60">
        <v>0</v>
      </c>
      <c r="L60">
        <f t="shared" si="1"/>
        <v>92</v>
      </c>
      <c r="M60">
        <f>VLOOKUP(C60,Locs!A:C,3,0)</f>
        <v>46</v>
      </c>
      <c r="N60">
        <f>VLOOKUP(C60,Locs!A:F,6,0)</f>
        <v>3</v>
      </c>
      <c r="O60" t="s">
        <v>368</v>
      </c>
      <c r="P60">
        <v>86</v>
      </c>
    </row>
    <row r="61" spans="1:16" x14ac:dyDescent="0.45">
      <c r="A61">
        <v>55</v>
      </c>
      <c r="B61" t="str">
        <f t="shared" si="0"/>
        <v>Mode.dfy-4</v>
      </c>
      <c r="C61" t="s">
        <v>305</v>
      </c>
      <c r="D61">
        <v>4</v>
      </c>
      <c r="E61">
        <v>0</v>
      </c>
      <c r="F61">
        <v>14.5228</v>
      </c>
      <c r="G61">
        <v>1.6422000000000001</v>
      </c>
      <c r="H61">
        <v>14.520799999999999</v>
      </c>
      <c r="I61">
        <v>-1</v>
      </c>
      <c r="J61">
        <v>0</v>
      </c>
      <c r="K61">
        <v>0</v>
      </c>
      <c r="L61">
        <f t="shared" si="1"/>
        <v>91</v>
      </c>
      <c r="M61">
        <f>VLOOKUP(C61,Locs!A:C,3,0)</f>
        <v>46</v>
      </c>
      <c r="N61">
        <f>VLOOKUP(C61,Locs!A:F,6,0)</f>
        <v>3</v>
      </c>
      <c r="O61" t="s">
        <v>369</v>
      </c>
      <c r="P61">
        <v>92</v>
      </c>
    </row>
    <row r="62" spans="1:16" x14ac:dyDescent="0.45">
      <c r="A62">
        <v>56</v>
      </c>
      <c r="B62" t="str">
        <f t="shared" si="0"/>
        <v>Mode.dfy-5</v>
      </c>
      <c r="C62" t="s">
        <v>305</v>
      </c>
      <c r="D62">
        <v>5</v>
      </c>
      <c r="E62">
        <v>0</v>
      </c>
      <c r="F62">
        <v>22.496099999999998</v>
      </c>
      <c r="G62">
        <v>1.7000999999999999</v>
      </c>
      <c r="H62">
        <v>22.494900000000001</v>
      </c>
      <c r="I62">
        <v>-1</v>
      </c>
      <c r="J62">
        <v>0</v>
      </c>
      <c r="K62">
        <v>0</v>
      </c>
      <c r="L62">
        <f t="shared" si="1"/>
        <v>96</v>
      </c>
      <c r="M62">
        <f>VLOOKUP(C62,Locs!A:C,3,0)</f>
        <v>46</v>
      </c>
      <c r="N62">
        <f>VLOOKUP(C62,Locs!A:F,6,0)</f>
        <v>3</v>
      </c>
      <c r="O62" t="s">
        <v>690</v>
      </c>
      <c r="P62">
        <v>91</v>
      </c>
    </row>
    <row r="63" spans="1:16" x14ac:dyDescent="0.45">
      <c r="A63">
        <v>57</v>
      </c>
      <c r="B63" t="str">
        <f t="shared" si="0"/>
        <v>Mode.dfy-6</v>
      </c>
      <c r="C63" t="s">
        <v>305</v>
      </c>
      <c r="D63">
        <v>6</v>
      </c>
      <c r="E63">
        <v>0</v>
      </c>
      <c r="F63">
        <v>30.607399999999998</v>
      </c>
      <c r="G63">
        <v>1.0055000000000001</v>
      </c>
      <c r="H63">
        <v>30.606100000000001</v>
      </c>
      <c r="I63">
        <v>-1</v>
      </c>
      <c r="J63">
        <v>0</v>
      </c>
      <c r="K63">
        <v>0</v>
      </c>
      <c r="L63">
        <f t="shared" si="1"/>
        <v>98</v>
      </c>
      <c r="M63">
        <f>VLOOKUP(C63,Locs!A:C,3,0)</f>
        <v>46</v>
      </c>
      <c r="N63">
        <f>VLOOKUP(C63,Locs!A:F,6,0)</f>
        <v>3</v>
      </c>
      <c r="O63" t="s">
        <v>691</v>
      </c>
      <c r="P63">
        <v>96</v>
      </c>
    </row>
    <row r="64" spans="1:16" x14ac:dyDescent="0.45">
      <c r="A64">
        <v>58</v>
      </c>
      <c r="B64" t="str">
        <f t="shared" si="0"/>
        <v>Mode.dfy-7</v>
      </c>
      <c r="C64" t="s">
        <v>305</v>
      </c>
      <c r="D64">
        <v>7</v>
      </c>
      <c r="E64">
        <v>0</v>
      </c>
      <c r="F64">
        <v>15.8161</v>
      </c>
      <c r="G64">
        <v>0.94579999999999997</v>
      </c>
      <c r="H64">
        <v>15.814399999999999</v>
      </c>
      <c r="I64">
        <v>-1</v>
      </c>
      <c r="J64">
        <v>0</v>
      </c>
      <c r="K64">
        <v>0</v>
      </c>
      <c r="L64">
        <f t="shared" si="1"/>
        <v>103</v>
      </c>
      <c r="M64">
        <f>VLOOKUP(C64,Locs!A:C,3,0)</f>
        <v>46</v>
      </c>
      <c r="N64">
        <f>VLOOKUP(C64,Locs!A:F,6,0)</f>
        <v>3</v>
      </c>
      <c r="O64" t="s">
        <v>692</v>
      </c>
      <c r="P64">
        <v>98</v>
      </c>
    </row>
    <row r="65" spans="1:16" x14ac:dyDescent="0.45">
      <c r="A65">
        <v>59</v>
      </c>
      <c r="B65" t="str">
        <f t="shared" si="0"/>
        <v>Mode.dfy-8</v>
      </c>
      <c r="C65" t="s">
        <v>305</v>
      </c>
      <c r="D65">
        <v>8</v>
      </c>
      <c r="E65">
        <v>0</v>
      </c>
      <c r="F65">
        <v>16.333500000000001</v>
      </c>
      <c r="G65">
        <v>1.0435000000000001</v>
      </c>
      <c r="H65">
        <v>16.332000000000001</v>
      </c>
      <c r="I65">
        <v>-1</v>
      </c>
      <c r="J65">
        <v>0</v>
      </c>
      <c r="K65">
        <v>0</v>
      </c>
      <c r="L65">
        <f t="shared" si="1"/>
        <v>111</v>
      </c>
      <c r="M65">
        <f>VLOOKUP(C65,Locs!A:C,3,0)</f>
        <v>46</v>
      </c>
      <c r="N65">
        <f>VLOOKUP(C65,Locs!A:F,6,0)</f>
        <v>3</v>
      </c>
      <c r="O65" t="s">
        <v>693</v>
      </c>
      <c r="P65">
        <v>103</v>
      </c>
    </row>
    <row r="66" spans="1:16" x14ac:dyDescent="0.45">
      <c r="A66">
        <v>60</v>
      </c>
      <c r="B66" t="str">
        <f t="shared" si="0"/>
        <v>Mode.dfy-9</v>
      </c>
      <c r="C66" t="s">
        <v>305</v>
      </c>
      <c r="D66">
        <v>9</v>
      </c>
      <c r="E66">
        <v>0</v>
      </c>
      <c r="F66">
        <v>26.162800000000001</v>
      </c>
      <c r="G66">
        <v>1.0205</v>
      </c>
      <c r="H66">
        <v>26.161100000000001</v>
      </c>
      <c r="I66">
        <v>-1</v>
      </c>
      <c r="J66">
        <v>0</v>
      </c>
      <c r="K66">
        <v>0</v>
      </c>
      <c r="L66">
        <f t="shared" ref="L66:L129" si="2">VLOOKUP(LEFT(C66,LEN(C66)-4)&amp;"_"&amp;D66&amp;"_llm.dfy",O:P,2,0)</f>
        <v>123</v>
      </c>
      <c r="M66">
        <f>VLOOKUP(C66,Locs!A:C,3,0)</f>
        <v>46</v>
      </c>
      <c r="N66">
        <f>VLOOKUP(C66,Locs!A:F,6,0)</f>
        <v>3</v>
      </c>
      <c r="O66" t="s">
        <v>694</v>
      </c>
      <c r="P66">
        <v>111</v>
      </c>
    </row>
    <row r="67" spans="1:16" x14ac:dyDescent="0.45">
      <c r="A67">
        <v>61</v>
      </c>
      <c r="B67" t="str">
        <f t="shared" si="0"/>
        <v>Mode.dfy-10</v>
      </c>
      <c r="C67" t="s">
        <v>305</v>
      </c>
      <c r="D67">
        <v>10</v>
      </c>
      <c r="E67">
        <v>0</v>
      </c>
      <c r="F67">
        <v>29.837900000000001</v>
      </c>
      <c r="G67">
        <v>0.98280000000000001</v>
      </c>
      <c r="H67">
        <v>29.836200000000002</v>
      </c>
      <c r="I67">
        <v>-1</v>
      </c>
      <c r="J67">
        <v>0</v>
      </c>
      <c r="K67">
        <v>0</v>
      </c>
      <c r="L67">
        <f t="shared" si="2"/>
        <v>132</v>
      </c>
      <c r="M67">
        <f>VLOOKUP(C67,Locs!A:C,3,0)</f>
        <v>46</v>
      </c>
      <c r="N67">
        <f>VLOOKUP(C67,Locs!A:F,6,0)</f>
        <v>3</v>
      </c>
      <c r="O67" t="s">
        <v>695</v>
      </c>
      <c r="P67">
        <v>123</v>
      </c>
    </row>
    <row r="68" spans="1:16" x14ac:dyDescent="0.45">
      <c r="A68">
        <v>62</v>
      </c>
      <c r="B68" t="str">
        <f t="shared" si="0"/>
        <v>PartitionOddEven.dfy-1</v>
      </c>
      <c r="C68" t="s">
        <v>9</v>
      </c>
      <c r="D68">
        <v>1</v>
      </c>
      <c r="E68">
        <v>0</v>
      </c>
      <c r="F68">
        <v>8.3238000000000003</v>
      </c>
      <c r="G68">
        <v>1.7612000000000001</v>
      </c>
      <c r="H68">
        <v>8.3202999999999996</v>
      </c>
      <c r="I68">
        <v>0</v>
      </c>
      <c r="J68">
        <v>0</v>
      </c>
      <c r="K68">
        <v>0</v>
      </c>
      <c r="L68">
        <f t="shared" si="2"/>
        <v>33</v>
      </c>
      <c r="M68">
        <f>VLOOKUP(C68,Locs!A:C,3,0)</f>
        <v>30</v>
      </c>
      <c r="N68">
        <f>VLOOKUP(C68,Locs!A:F,6,0)</f>
        <v>1</v>
      </c>
      <c r="O68" t="s">
        <v>370</v>
      </c>
      <c r="P68">
        <v>33</v>
      </c>
    </row>
    <row r="69" spans="1:16" x14ac:dyDescent="0.45">
      <c r="A69">
        <v>63</v>
      </c>
      <c r="B69" t="str">
        <f t="shared" si="0"/>
        <v>PartitionOddEven.dfy-2</v>
      </c>
      <c r="C69" t="s">
        <v>9</v>
      </c>
      <c r="D69">
        <v>2</v>
      </c>
      <c r="E69">
        <v>1</v>
      </c>
      <c r="F69">
        <v>18.563199999999998</v>
      </c>
      <c r="G69">
        <v>1.8082</v>
      </c>
      <c r="H69">
        <v>18.561599999999999</v>
      </c>
      <c r="I69">
        <v>1</v>
      </c>
      <c r="J69">
        <v>1</v>
      </c>
      <c r="K69">
        <v>1</v>
      </c>
      <c r="L69">
        <f t="shared" si="2"/>
        <v>64</v>
      </c>
      <c r="M69">
        <f>VLOOKUP(C69,Locs!A:C,3,0)</f>
        <v>30</v>
      </c>
      <c r="N69">
        <f>VLOOKUP(C69,Locs!A:F,6,0)</f>
        <v>1</v>
      </c>
      <c r="O69" t="s">
        <v>371</v>
      </c>
      <c r="P69">
        <v>64</v>
      </c>
    </row>
    <row r="70" spans="1:16" x14ac:dyDescent="0.45">
      <c r="A70">
        <v>64</v>
      </c>
      <c r="B70" t="str">
        <f t="shared" si="0"/>
        <v>PrimeFactors.dfy-1</v>
      </c>
      <c r="C70" t="s">
        <v>306</v>
      </c>
      <c r="D70">
        <v>1</v>
      </c>
      <c r="E70">
        <v>0</v>
      </c>
      <c r="F70">
        <v>15.9069</v>
      </c>
      <c r="G70">
        <v>3.2058</v>
      </c>
      <c r="H70">
        <v>15.904199999999999</v>
      </c>
      <c r="I70">
        <v>-1</v>
      </c>
      <c r="J70">
        <v>0</v>
      </c>
      <c r="K70">
        <v>0</v>
      </c>
      <c r="L70">
        <f t="shared" si="2"/>
        <v>74</v>
      </c>
      <c r="M70">
        <f>VLOOKUP(C70,Locs!A:C,3,0)</f>
        <v>227</v>
      </c>
      <c r="N70">
        <f>VLOOKUP(C70,Locs!A:F,6,0)</f>
        <v>17</v>
      </c>
      <c r="O70" t="s">
        <v>696</v>
      </c>
      <c r="P70">
        <v>182</v>
      </c>
    </row>
    <row r="71" spans="1:16" x14ac:dyDescent="0.45">
      <c r="A71">
        <v>65</v>
      </c>
      <c r="B71" t="str">
        <f t="shared" ref="B71:B135" si="3">C71&amp;"-"&amp;D71</f>
        <v>PrimeFactors.dfy-2</v>
      </c>
      <c r="C71" t="s">
        <v>306</v>
      </c>
      <c r="D71">
        <v>2</v>
      </c>
      <c r="E71">
        <v>0</v>
      </c>
      <c r="F71">
        <v>24.201499999999999</v>
      </c>
      <c r="G71">
        <v>13.3461</v>
      </c>
      <c r="H71">
        <v>24.200099999999999</v>
      </c>
      <c r="I71">
        <v>-1</v>
      </c>
      <c r="J71">
        <v>0</v>
      </c>
      <c r="K71">
        <v>0</v>
      </c>
      <c r="L71">
        <f t="shared" si="2"/>
        <v>129</v>
      </c>
      <c r="M71">
        <f>VLOOKUP(C71,Locs!A:C,3,0)</f>
        <v>227</v>
      </c>
      <c r="N71">
        <f>VLOOKUP(C71,Locs!A:F,6,0)</f>
        <v>17</v>
      </c>
      <c r="O71" t="s">
        <v>373</v>
      </c>
      <c r="P71">
        <v>74</v>
      </c>
    </row>
    <row r="72" spans="1:16" x14ac:dyDescent="0.45">
      <c r="A72">
        <v>66</v>
      </c>
      <c r="B72" t="str">
        <f t="shared" si="3"/>
        <v>PrimeFactors.dfy-3</v>
      </c>
      <c r="C72" t="s">
        <v>306</v>
      </c>
      <c r="D72">
        <v>3</v>
      </c>
      <c r="E72">
        <v>0</v>
      </c>
      <c r="F72">
        <v>28.638500000000001</v>
      </c>
      <c r="G72">
        <v>61.811199999999999</v>
      </c>
      <c r="H72">
        <v>28.636900000000001</v>
      </c>
      <c r="I72">
        <v>-1</v>
      </c>
      <c r="J72">
        <v>0</v>
      </c>
      <c r="K72">
        <v>0</v>
      </c>
      <c r="L72">
        <f t="shared" si="2"/>
        <v>144</v>
      </c>
      <c r="M72">
        <f>VLOOKUP(C72,Locs!A:C,3,0)</f>
        <v>227</v>
      </c>
      <c r="N72">
        <f>VLOOKUP(C72,Locs!A:F,6,0)</f>
        <v>17</v>
      </c>
      <c r="O72" t="s">
        <v>374</v>
      </c>
      <c r="P72">
        <v>129</v>
      </c>
    </row>
    <row r="73" spans="1:16" x14ac:dyDescent="0.45">
      <c r="A73">
        <v>67</v>
      </c>
      <c r="B73" t="str">
        <f t="shared" si="3"/>
        <v>PrimeFactors.dfy-4</v>
      </c>
      <c r="C73" t="s">
        <v>306</v>
      </c>
      <c r="D73">
        <v>4</v>
      </c>
      <c r="E73">
        <v>0</v>
      </c>
      <c r="F73">
        <v>28.017299999999999</v>
      </c>
      <c r="G73">
        <v>83.481899999999996</v>
      </c>
      <c r="H73">
        <v>28.015699999999999</v>
      </c>
      <c r="I73">
        <v>-1</v>
      </c>
      <c r="J73">
        <v>0</v>
      </c>
      <c r="K73">
        <v>0</v>
      </c>
      <c r="L73">
        <f t="shared" si="2"/>
        <v>146</v>
      </c>
      <c r="M73">
        <f>VLOOKUP(C73,Locs!A:C,3,0)</f>
        <v>227</v>
      </c>
      <c r="N73">
        <f>VLOOKUP(C73,Locs!A:F,6,0)</f>
        <v>17</v>
      </c>
      <c r="O73" t="s">
        <v>375</v>
      </c>
      <c r="P73">
        <v>144</v>
      </c>
    </row>
    <row r="74" spans="1:16" x14ac:dyDescent="0.45">
      <c r="A74">
        <v>68</v>
      </c>
      <c r="B74" t="str">
        <f t="shared" si="3"/>
        <v>PrimeFactors.dfy-5</v>
      </c>
      <c r="C74" t="s">
        <v>306</v>
      </c>
      <c r="D74">
        <v>5</v>
      </c>
      <c r="E74">
        <v>0</v>
      </c>
      <c r="F74">
        <v>25.764199999999999</v>
      </c>
      <c r="G74">
        <v>62.357599999999998</v>
      </c>
      <c r="H74">
        <v>25.762799999999999</v>
      </c>
      <c r="I74">
        <v>-1</v>
      </c>
      <c r="J74">
        <v>0</v>
      </c>
      <c r="K74">
        <v>0</v>
      </c>
      <c r="L74">
        <f t="shared" si="2"/>
        <v>141</v>
      </c>
      <c r="M74">
        <f>VLOOKUP(C74,Locs!A:C,3,0)</f>
        <v>227</v>
      </c>
      <c r="N74">
        <f>VLOOKUP(C74,Locs!A:F,6,0)</f>
        <v>17</v>
      </c>
      <c r="O74" t="s">
        <v>707</v>
      </c>
      <c r="P74">
        <v>146</v>
      </c>
    </row>
    <row r="75" spans="1:16" x14ac:dyDescent="0.45">
      <c r="A75">
        <v>69</v>
      </c>
      <c r="B75" t="str">
        <f t="shared" si="3"/>
        <v>PrimeFactors.dfy-6</v>
      </c>
      <c r="C75" t="s">
        <v>306</v>
      </c>
      <c r="D75">
        <v>6</v>
      </c>
      <c r="E75">
        <v>0</v>
      </c>
      <c r="F75">
        <v>23.057300000000001</v>
      </c>
      <c r="G75">
        <v>61.778100000000002</v>
      </c>
      <c r="H75">
        <v>23.056000000000001</v>
      </c>
      <c r="I75">
        <v>-1</v>
      </c>
      <c r="J75">
        <v>0</v>
      </c>
      <c r="K75">
        <v>0</v>
      </c>
      <c r="L75">
        <f t="shared" si="2"/>
        <v>172</v>
      </c>
      <c r="M75">
        <f>VLOOKUP(C75,Locs!A:C,3,0)</f>
        <v>227</v>
      </c>
      <c r="N75">
        <f>VLOOKUP(C75,Locs!A:F,6,0)</f>
        <v>17</v>
      </c>
      <c r="O75" t="s">
        <v>708</v>
      </c>
      <c r="P75">
        <v>141</v>
      </c>
    </row>
    <row r="76" spans="1:16" x14ac:dyDescent="0.45">
      <c r="A76">
        <v>70</v>
      </c>
      <c r="B76" t="str">
        <f t="shared" si="3"/>
        <v>PrimeFactors.dfy-7</v>
      </c>
      <c r="C76" t="s">
        <v>306</v>
      </c>
      <c r="D76">
        <v>7</v>
      </c>
      <c r="E76">
        <v>0</v>
      </c>
      <c r="F76">
        <v>20.7181</v>
      </c>
      <c r="G76">
        <v>62.364800000000002</v>
      </c>
      <c r="H76">
        <v>20.716799999999999</v>
      </c>
      <c r="I76">
        <v>-1</v>
      </c>
      <c r="J76">
        <v>0</v>
      </c>
      <c r="K76">
        <v>0</v>
      </c>
      <c r="L76">
        <f t="shared" si="2"/>
        <v>179</v>
      </c>
      <c r="M76">
        <f>VLOOKUP(C76,Locs!A:C,3,0)</f>
        <v>227</v>
      </c>
      <c r="N76">
        <f>VLOOKUP(C76,Locs!A:F,6,0)</f>
        <v>17</v>
      </c>
      <c r="O76" t="s">
        <v>709</v>
      </c>
      <c r="P76">
        <v>172</v>
      </c>
    </row>
    <row r="77" spans="1:16" x14ac:dyDescent="0.45">
      <c r="A77">
        <v>71</v>
      </c>
      <c r="B77" t="str">
        <f t="shared" si="3"/>
        <v>PrimeFactors.dfy-8</v>
      </c>
      <c r="C77" t="s">
        <v>306</v>
      </c>
      <c r="D77">
        <v>8</v>
      </c>
      <c r="E77">
        <v>0</v>
      </c>
      <c r="F77">
        <v>35.806199999999997</v>
      </c>
      <c r="G77">
        <v>62.329099999999997</v>
      </c>
      <c r="H77">
        <v>35.803899999999999</v>
      </c>
      <c r="I77">
        <v>-1</v>
      </c>
      <c r="J77">
        <v>0</v>
      </c>
      <c r="K77">
        <v>0</v>
      </c>
      <c r="L77">
        <f t="shared" si="2"/>
        <v>181</v>
      </c>
      <c r="M77">
        <f>VLOOKUP(C77,Locs!A:C,3,0)</f>
        <v>227</v>
      </c>
      <c r="N77">
        <f>VLOOKUP(C77,Locs!A:F,6,0)</f>
        <v>17</v>
      </c>
      <c r="O77" t="s">
        <v>710</v>
      </c>
      <c r="P77">
        <v>179</v>
      </c>
    </row>
    <row r="78" spans="1:16" x14ac:dyDescent="0.45">
      <c r="A78">
        <v>72</v>
      </c>
      <c r="B78" t="str">
        <f t="shared" si="3"/>
        <v>PrimeFactors.dfy-9</v>
      </c>
      <c r="C78" t="s">
        <v>306</v>
      </c>
      <c r="D78">
        <v>9</v>
      </c>
      <c r="E78">
        <v>0</v>
      </c>
      <c r="F78">
        <v>20.791599999999999</v>
      </c>
      <c r="G78">
        <v>61.693899999999999</v>
      </c>
      <c r="H78">
        <v>20.7897</v>
      </c>
      <c r="I78">
        <v>-1</v>
      </c>
      <c r="J78">
        <v>0</v>
      </c>
      <c r="K78">
        <v>0</v>
      </c>
      <c r="L78">
        <f t="shared" si="2"/>
        <v>185</v>
      </c>
      <c r="M78">
        <f>VLOOKUP(C78,Locs!A:C,3,0)</f>
        <v>227</v>
      </c>
      <c r="N78">
        <f>VLOOKUP(C78,Locs!A:F,6,0)</f>
        <v>17</v>
      </c>
      <c r="O78" t="s">
        <v>711</v>
      </c>
      <c r="P78">
        <v>181</v>
      </c>
    </row>
    <row r="79" spans="1:16" x14ac:dyDescent="0.45">
      <c r="A79">
        <v>73</v>
      </c>
      <c r="B79" t="str">
        <f t="shared" si="3"/>
        <v>PrimeFactors.dfy-10</v>
      </c>
      <c r="C79" t="s">
        <v>306</v>
      </c>
      <c r="D79">
        <v>10</v>
      </c>
      <c r="E79">
        <v>0</v>
      </c>
      <c r="F79">
        <v>20.760300000000001</v>
      </c>
      <c r="G79">
        <v>61.675699999999999</v>
      </c>
      <c r="H79">
        <v>20.758700000000001</v>
      </c>
      <c r="I79">
        <v>-1</v>
      </c>
      <c r="J79">
        <v>0</v>
      </c>
      <c r="K79">
        <v>0</v>
      </c>
      <c r="L79">
        <f t="shared" si="2"/>
        <v>182</v>
      </c>
      <c r="M79">
        <f>VLOOKUP(C79,Locs!A:C,3,0)</f>
        <v>227</v>
      </c>
      <c r="N79">
        <f>VLOOKUP(C79,Locs!A:F,6,0)</f>
        <v>17</v>
      </c>
      <c r="O79" t="s">
        <v>712</v>
      </c>
      <c r="P79">
        <v>185</v>
      </c>
    </row>
    <row r="80" spans="1:16" x14ac:dyDescent="0.45">
      <c r="A80">
        <v>74</v>
      </c>
      <c r="B80" t="str">
        <f t="shared" si="3"/>
        <v>RawSort.dfy-1</v>
      </c>
      <c r="C80" t="s">
        <v>307</v>
      </c>
      <c r="D80">
        <v>1</v>
      </c>
      <c r="E80">
        <v>0</v>
      </c>
      <c r="F80">
        <v>6.617</v>
      </c>
      <c r="G80">
        <v>1.6994</v>
      </c>
      <c r="H80">
        <v>6.6143999999999998</v>
      </c>
      <c r="I80">
        <v>-1</v>
      </c>
      <c r="J80">
        <v>0</v>
      </c>
      <c r="K80">
        <v>0</v>
      </c>
      <c r="L80">
        <f t="shared" si="2"/>
        <v>37</v>
      </c>
      <c r="M80">
        <f>VLOOKUP(C80,Locs!A:C,3,0)</f>
        <v>48</v>
      </c>
      <c r="N80">
        <f>VLOOKUP(C80,Locs!A:F,6,0)</f>
        <v>9</v>
      </c>
      <c r="O80" t="s">
        <v>713</v>
      </c>
      <c r="P80">
        <v>289</v>
      </c>
    </row>
    <row r="81" spans="1:16" x14ac:dyDescent="0.45">
      <c r="A81">
        <v>75</v>
      </c>
      <c r="B81" t="str">
        <f t="shared" si="3"/>
        <v>RawSort.dfy-2</v>
      </c>
      <c r="C81" t="s">
        <v>307</v>
      </c>
      <c r="D81">
        <v>2</v>
      </c>
      <c r="E81">
        <v>0</v>
      </c>
      <c r="F81">
        <v>31.407499999999999</v>
      </c>
      <c r="G81">
        <v>1.0326</v>
      </c>
      <c r="H81">
        <v>31.4054</v>
      </c>
      <c r="I81">
        <v>-1</v>
      </c>
      <c r="J81">
        <v>0</v>
      </c>
      <c r="K81">
        <v>0</v>
      </c>
      <c r="L81">
        <f t="shared" si="2"/>
        <v>127</v>
      </c>
      <c r="M81">
        <f>VLOOKUP(C81,Locs!A:C,3,0)</f>
        <v>48</v>
      </c>
      <c r="N81">
        <f>VLOOKUP(C81,Locs!A:F,6,0)</f>
        <v>9</v>
      </c>
      <c r="O81" t="s">
        <v>376</v>
      </c>
      <c r="P81">
        <v>37</v>
      </c>
    </row>
    <row r="82" spans="1:16" x14ac:dyDescent="0.45">
      <c r="A82">
        <v>76</v>
      </c>
      <c r="B82" t="str">
        <f t="shared" si="3"/>
        <v>RawSort.dfy-3</v>
      </c>
      <c r="C82" t="s">
        <v>307</v>
      </c>
      <c r="D82">
        <v>3</v>
      </c>
      <c r="E82">
        <v>0</v>
      </c>
      <c r="F82">
        <v>41.6995</v>
      </c>
      <c r="G82">
        <v>1.0530999999999999</v>
      </c>
      <c r="H82">
        <v>41.693399999999997</v>
      </c>
      <c r="I82">
        <v>-1</v>
      </c>
      <c r="J82">
        <v>0</v>
      </c>
      <c r="K82">
        <v>0</v>
      </c>
      <c r="L82">
        <f t="shared" si="2"/>
        <v>147</v>
      </c>
      <c r="M82">
        <f>VLOOKUP(C82,Locs!A:C,3,0)</f>
        <v>48</v>
      </c>
      <c r="N82">
        <f>VLOOKUP(C82,Locs!A:F,6,0)</f>
        <v>9</v>
      </c>
      <c r="O82" t="s">
        <v>377</v>
      </c>
      <c r="P82">
        <v>127</v>
      </c>
    </row>
    <row r="83" spans="1:16" x14ac:dyDescent="0.45">
      <c r="A83">
        <v>77</v>
      </c>
      <c r="B83" t="str">
        <f t="shared" si="3"/>
        <v>RawSort.dfy-4</v>
      </c>
      <c r="C83" t="s">
        <v>307</v>
      </c>
      <c r="D83">
        <v>4</v>
      </c>
      <c r="E83">
        <v>0</v>
      </c>
      <c r="F83">
        <v>70.209199999999996</v>
      </c>
      <c r="G83">
        <v>5.1784999999999997</v>
      </c>
      <c r="H83">
        <v>70.202699999999993</v>
      </c>
      <c r="I83">
        <v>-1</v>
      </c>
      <c r="J83">
        <v>0</v>
      </c>
      <c r="K83">
        <v>0</v>
      </c>
      <c r="L83">
        <f t="shared" si="2"/>
        <v>189</v>
      </c>
      <c r="M83">
        <f>VLOOKUP(C83,Locs!A:C,3,0)</f>
        <v>48</v>
      </c>
      <c r="N83">
        <f>VLOOKUP(C83,Locs!A:F,6,0)</f>
        <v>9</v>
      </c>
      <c r="O83" t="s">
        <v>378</v>
      </c>
      <c r="P83">
        <v>147</v>
      </c>
    </row>
    <row r="84" spans="1:16" x14ac:dyDescent="0.45">
      <c r="A84">
        <v>78</v>
      </c>
      <c r="B84" t="str">
        <f t="shared" si="3"/>
        <v>RawSort.dfy-5</v>
      </c>
      <c r="C84" t="s">
        <v>307</v>
      </c>
      <c r="D84">
        <v>5</v>
      </c>
      <c r="E84">
        <v>0</v>
      </c>
      <c r="F84">
        <v>33.378100000000003</v>
      </c>
      <c r="G84">
        <v>61.961300000000001</v>
      </c>
      <c r="H84">
        <v>33.366999999999997</v>
      </c>
      <c r="I84">
        <v>-1</v>
      </c>
      <c r="J84">
        <v>0</v>
      </c>
      <c r="K84">
        <v>0</v>
      </c>
      <c r="L84">
        <f t="shared" si="2"/>
        <v>172</v>
      </c>
      <c r="M84">
        <f>VLOOKUP(C84,Locs!A:C,3,0)</f>
        <v>48</v>
      </c>
      <c r="N84">
        <f>VLOOKUP(C84,Locs!A:F,6,0)</f>
        <v>9</v>
      </c>
      <c r="O84" t="s">
        <v>714</v>
      </c>
      <c r="P84">
        <v>189</v>
      </c>
    </row>
    <row r="85" spans="1:16" x14ac:dyDescent="0.45">
      <c r="A85">
        <v>79</v>
      </c>
      <c r="B85" t="str">
        <f t="shared" si="3"/>
        <v>RawSort.dfy-6</v>
      </c>
      <c r="C85" t="s">
        <v>307</v>
      </c>
      <c r="D85">
        <v>6</v>
      </c>
      <c r="E85">
        <v>-1</v>
      </c>
      <c r="F85">
        <v>25.855799999999999</v>
      </c>
      <c r="G85">
        <v>0.435</v>
      </c>
      <c r="H85">
        <v>25.8474</v>
      </c>
      <c r="I85">
        <v>-1</v>
      </c>
      <c r="J85">
        <v>-1</v>
      </c>
      <c r="K85">
        <v>-1</v>
      </c>
      <c r="L85">
        <f t="shared" si="2"/>
        <v>179</v>
      </c>
      <c r="M85">
        <f>VLOOKUP(C85,Locs!A:C,3,0)</f>
        <v>48</v>
      </c>
      <c r="N85">
        <f>VLOOKUP(C85,Locs!A:F,6,0)</f>
        <v>9</v>
      </c>
      <c r="O85" t="s">
        <v>715</v>
      </c>
      <c r="P85">
        <v>172</v>
      </c>
    </row>
    <row r="86" spans="1:16" x14ac:dyDescent="0.45">
      <c r="A86">
        <v>80</v>
      </c>
      <c r="B86" t="str">
        <f t="shared" si="3"/>
        <v>RawSort.dfy-7</v>
      </c>
      <c r="C86" t="s">
        <v>307</v>
      </c>
      <c r="D86">
        <v>7</v>
      </c>
      <c r="E86">
        <v>0</v>
      </c>
      <c r="F86">
        <v>51.206499999999998</v>
      </c>
      <c r="G86">
        <v>3.1326999999999998</v>
      </c>
      <c r="H86">
        <v>51.204900000000002</v>
      </c>
      <c r="I86">
        <v>-1</v>
      </c>
      <c r="J86">
        <v>0</v>
      </c>
      <c r="K86">
        <v>0</v>
      </c>
      <c r="L86">
        <f t="shared" si="2"/>
        <v>210</v>
      </c>
      <c r="M86">
        <f>VLOOKUP(C86,Locs!A:C,3,0)</f>
        <v>48</v>
      </c>
      <c r="N86">
        <f>VLOOKUP(C86,Locs!A:F,6,0)</f>
        <v>9</v>
      </c>
      <c r="O86" t="s">
        <v>716</v>
      </c>
      <c r="P86">
        <v>179</v>
      </c>
    </row>
    <row r="87" spans="1:16" x14ac:dyDescent="0.45">
      <c r="A87">
        <v>81</v>
      </c>
      <c r="B87" t="str">
        <f t="shared" si="3"/>
        <v>RawSort.dfy-8</v>
      </c>
      <c r="C87" t="s">
        <v>307</v>
      </c>
      <c r="D87">
        <v>8</v>
      </c>
      <c r="E87">
        <v>0</v>
      </c>
      <c r="F87">
        <v>53.755299999999998</v>
      </c>
      <c r="G87">
        <v>1.7206999999999999</v>
      </c>
      <c r="H87">
        <v>53.748899999999999</v>
      </c>
      <c r="I87">
        <v>-1</v>
      </c>
      <c r="J87">
        <v>0</v>
      </c>
      <c r="K87">
        <v>0</v>
      </c>
      <c r="L87">
        <f t="shared" si="2"/>
        <v>159</v>
      </c>
      <c r="M87">
        <f>VLOOKUP(C87,Locs!A:C,3,0)</f>
        <v>48</v>
      </c>
      <c r="N87">
        <f>VLOOKUP(C87,Locs!A:F,6,0)</f>
        <v>9</v>
      </c>
      <c r="O87" t="s">
        <v>717</v>
      </c>
      <c r="P87">
        <v>210</v>
      </c>
    </row>
    <row r="88" spans="1:16" x14ac:dyDescent="0.45">
      <c r="A88">
        <v>82</v>
      </c>
      <c r="B88" t="str">
        <f t="shared" si="3"/>
        <v>RawSort.dfy-9</v>
      </c>
      <c r="C88" t="s">
        <v>307</v>
      </c>
      <c r="D88">
        <v>9</v>
      </c>
      <c r="E88">
        <v>0</v>
      </c>
      <c r="F88">
        <v>52.325400000000002</v>
      </c>
      <c r="G88">
        <v>1.8030999999999999</v>
      </c>
      <c r="H88">
        <v>52.323500000000003</v>
      </c>
      <c r="I88">
        <v>-1</v>
      </c>
      <c r="J88">
        <v>0</v>
      </c>
      <c r="K88">
        <v>0</v>
      </c>
      <c r="L88">
        <f t="shared" si="2"/>
        <v>215</v>
      </c>
      <c r="M88">
        <f>VLOOKUP(C88,Locs!A:C,3,0)</f>
        <v>48</v>
      </c>
      <c r="N88">
        <f>VLOOKUP(C88,Locs!A:F,6,0)</f>
        <v>9</v>
      </c>
      <c r="O88" t="s">
        <v>718</v>
      </c>
      <c r="P88">
        <v>159</v>
      </c>
    </row>
    <row r="89" spans="1:16" x14ac:dyDescent="0.45">
      <c r="A89">
        <v>83</v>
      </c>
      <c r="B89" t="str">
        <f t="shared" si="3"/>
        <v>RawSort.dfy-10</v>
      </c>
      <c r="C89" t="s">
        <v>307</v>
      </c>
      <c r="D89">
        <v>10</v>
      </c>
      <c r="E89">
        <v>0</v>
      </c>
      <c r="F89">
        <v>55.622199999999999</v>
      </c>
      <c r="G89">
        <v>2.1274999999999999</v>
      </c>
      <c r="H89">
        <v>55.616199999999999</v>
      </c>
      <c r="I89">
        <v>-1</v>
      </c>
      <c r="J89">
        <v>0</v>
      </c>
      <c r="K89">
        <v>0</v>
      </c>
      <c r="L89">
        <f t="shared" si="2"/>
        <v>289</v>
      </c>
      <c r="M89">
        <f>VLOOKUP(C89,Locs!A:C,3,0)</f>
        <v>48</v>
      </c>
      <c r="N89">
        <f>VLOOKUP(C89,Locs!A:F,6,0)</f>
        <v>9</v>
      </c>
      <c r="O89" t="s">
        <v>719</v>
      </c>
      <c r="P89">
        <v>215</v>
      </c>
    </row>
    <row r="90" spans="1:16" x14ac:dyDescent="0.45">
      <c r="A90">
        <v>84</v>
      </c>
      <c r="B90" t="str">
        <f t="shared" si="3"/>
        <v>Recaman.dfy-1</v>
      </c>
      <c r="C90" t="s">
        <v>308</v>
      </c>
      <c r="D90">
        <v>1</v>
      </c>
      <c r="E90">
        <v>0</v>
      </c>
      <c r="F90">
        <v>13.446999999999999</v>
      </c>
      <c r="G90">
        <v>1.655</v>
      </c>
      <c r="H90">
        <v>13.4443</v>
      </c>
      <c r="I90">
        <v>-1</v>
      </c>
      <c r="J90">
        <v>0</v>
      </c>
      <c r="K90">
        <v>0</v>
      </c>
      <c r="L90">
        <f t="shared" si="2"/>
        <v>102</v>
      </c>
      <c r="M90">
        <f>VLOOKUP(C90,Locs!A:C,3,0)</f>
        <v>57</v>
      </c>
      <c r="N90">
        <f>VLOOKUP(C90,Locs!A:F,6,0)</f>
        <v>0</v>
      </c>
      <c r="O90" t="s">
        <v>379</v>
      </c>
      <c r="P90">
        <v>102</v>
      </c>
    </row>
    <row r="91" spans="1:16" x14ac:dyDescent="0.45">
      <c r="A91">
        <v>85</v>
      </c>
      <c r="B91" t="str">
        <f t="shared" si="3"/>
        <v>Recaman.dfy-2</v>
      </c>
      <c r="C91" t="s">
        <v>308</v>
      </c>
      <c r="D91">
        <v>2</v>
      </c>
      <c r="E91">
        <v>1</v>
      </c>
      <c r="F91">
        <v>25.448399999999999</v>
      </c>
      <c r="G91">
        <v>1.0116000000000001</v>
      </c>
      <c r="H91">
        <v>25.441800000000001</v>
      </c>
      <c r="I91">
        <v>1</v>
      </c>
      <c r="J91">
        <v>1</v>
      </c>
      <c r="K91">
        <v>1</v>
      </c>
      <c r="L91">
        <f t="shared" si="2"/>
        <v>130</v>
      </c>
      <c r="M91">
        <f>VLOOKUP(C91,Locs!A:C,3,0)</f>
        <v>57</v>
      </c>
      <c r="N91">
        <f>VLOOKUP(C91,Locs!A:F,6,0)</f>
        <v>0</v>
      </c>
      <c r="O91" t="s">
        <v>380</v>
      </c>
      <c r="P91">
        <v>130</v>
      </c>
    </row>
    <row r="92" spans="1:16" x14ac:dyDescent="0.45">
      <c r="A92">
        <v>86</v>
      </c>
      <c r="B92" t="str">
        <f t="shared" si="3"/>
        <v>RotateLeft.dfy-1</v>
      </c>
      <c r="C92" t="s">
        <v>309</v>
      </c>
      <c r="D92">
        <v>1</v>
      </c>
      <c r="E92">
        <v>1</v>
      </c>
      <c r="F92">
        <v>5.3391000000000002</v>
      </c>
      <c r="G92">
        <v>0.76570000000000005</v>
      </c>
      <c r="H92">
        <v>5.3063000000000002</v>
      </c>
      <c r="I92">
        <v>1</v>
      </c>
      <c r="J92">
        <v>1</v>
      </c>
      <c r="K92">
        <v>1</v>
      </c>
      <c r="L92">
        <f t="shared" si="2"/>
        <v>25</v>
      </c>
      <c r="M92">
        <f>VLOOKUP(C92,Locs!A:C,3,0)</f>
        <v>24</v>
      </c>
      <c r="N92">
        <f>VLOOKUP(C92,Locs!A:F,6,0)</f>
        <v>0</v>
      </c>
      <c r="O92" t="s">
        <v>382</v>
      </c>
      <c r="P92">
        <v>25</v>
      </c>
    </row>
    <row r="93" spans="1:16" x14ac:dyDescent="0.45">
      <c r="A93">
        <v>87</v>
      </c>
      <c r="B93" t="str">
        <f t="shared" si="3"/>
        <v>SelectionSort.dfy-1</v>
      </c>
      <c r="C93" t="s">
        <v>10</v>
      </c>
      <c r="D93">
        <v>1</v>
      </c>
      <c r="E93">
        <v>0</v>
      </c>
      <c r="F93">
        <v>9.2766999999999999</v>
      </c>
      <c r="G93">
        <v>1.7623</v>
      </c>
      <c r="H93">
        <v>9.2645</v>
      </c>
      <c r="I93">
        <v>-1</v>
      </c>
      <c r="J93">
        <v>0</v>
      </c>
      <c r="K93">
        <v>0</v>
      </c>
      <c r="L93">
        <f t="shared" si="2"/>
        <v>49</v>
      </c>
      <c r="M93">
        <f>VLOOKUP(C93,Locs!A:C,3,0)</f>
        <v>38</v>
      </c>
      <c r="N93">
        <f>VLOOKUP(C93,Locs!A:F,6,0)</f>
        <v>1</v>
      </c>
      <c r="O93" t="s">
        <v>385</v>
      </c>
      <c r="P93">
        <v>49</v>
      </c>
    </row>
    <row r="94" spans="1:16" x14ac:dyDescent="0.45">
      <c r="A94">
        <v>88</v>
      </c>
      <c r="B94" t="str">
        <f t="shared" si="3"/>
        <v>SelectionSort.dfy-2</v>
      </c>
      <c r="C94" t="s">
        <v>10</v>
      </c>
      <c r="D94">
        <v>2</v>
      </c>
      <c r="E94">
        <v>0</v>
      </c>
      <c r="F94">
        <v>20.782</v>
      </c>
      <c r="G94">
        <v>1.8721000000000001</v>
      </c>
      <c r="H94">
        <v>20.773099999999999</v>
      </c>
      <c r="I94">
        <v>-1</v>
      </c>
      <c r="J94">
        <v>0</v>
      </c>
      <c r="K94">
        <v>0</v>
      </c>
      <c r="L94">
        <f t="shared" si="2"/>
        <v>80</v>
      </c>
      <c r="M94">
        <f>VLOOKUP(C94,Locs!A:C,3,0)</f>
        <v>38</v>
      </c>
      <c r="N94">
        <f>VLOOKUP(C94,Locs!A:F,6,0)</f>
        <v>1</v>
      </c>
      <c r="O94" t="s">
        <v>386</v>
      </c>
      <c r="P94">
        <v>80</v>
      </c>
    </row>
    <row r="95" spans="1:16" x14ac:dyDescent="0.45">
      <c r="A95">
        <v>89</v>
      </c>
      <c r="B95" t="str">
        <f t="shared" si="3"/>
        <v>SelectionSort.dfy-3</v>
      </c>
      <c r="C95" t="s">
        <v>10</v>
      </c>
      <c r="D95">
        <v>3</v>
      </c>
      <c r="E95">
        <v>0</v>
      </c>
      <c r="F95">
        <v>20.937000000000001</v>
      </c>
      <c r="G95">
        <v>1.2078</v>
      </c>
      <c r="H95">
        <v>20.930900000000001</v>
      </c>
      <c r="I95">
        <v>-1</v>
      </c>
      <c r="J95">
        <v>0</v>
      </c>
      <c r="K95">
        <v>0</v>
      </c>
      <c r="L95">
        <f t="shared" si="2"/>
        <v>118</v>
      </c>
      <c r="M95">
        <f>VLOOKUP(C95,Locs!A:C,3,0)</f>
        <v>38</v>
      </c>
      <c r="N95">
        <f>VLOOKUP(C95,Locs!A:F,6,0)</f>
        <v>1</v>
      </c>
      <c r="O95" t="s">
        <v>387</v>
      </c>
      <c r="P95">
        <v>118</v>
      </c>
    </row>
    <row r="96" spans="1:16" x14ac:dyDescent="0.45">
      <c r="A96">
        <v>90</v>
      </c>
      <c r="B96" t="str">
        <f t="shared" si="3"/>
        <v>SelectionSort.dfy-4</v>
      </c>
      <c r="C96" t="s">
        <v>10</v>
      </c>
      <c r="D96">
        <v>4</v>
      </c>
      <c r="E96">
        <v>0</v>
      </c>
      <c r="F96">
        <v>35.487000000000002</v>
      </c>
      <c r="G96">
        <v>1.0908</v>
      </c>
      <c r="H96">
        <v>35.485500000000002</v>
      </c>
      <c r="I96">
        <v>-1</v>
      </c>
      <c r="J96">
        <v>0</v>
      </c>
      <c r="K96">
        <v>0</v>
      </c>
      <c r="L96">
        <f t="shared" si="2"/>
        <v>126</v>
      </c>
      <c r="M96">
        <f>VLOOKUP(C96,Locs!A:C,3,0)</f>
        <v>38</v>
      </c>
      <c r="N96">
        <f>VLOOKUP(C96,Locs!A:F,6,0)</f>
        <v>1</v>
      </c>
      <c r="O96" t="s">
        <v>779</v>
      </c>
      <c r="P96">
        <v>126</v>
      </c>
    </row>
    <row r="97" spans="1:16" x14ac:dyDescent="0.45">
      <c r="A97">
        <v>91</v>
      </c>
      <c r="B97" t="str">
        <f t="shared" si="3"/>
        <v>SelectionSort.dfy-5</v>
      </c>
      <c r="C97" t="s">
        <v>10</v>
      </c>
      <c r="D97">
        <v>5</v>
      </c>
      <c r="E97">
        <v>1</v>
      </c>
      <c r="F97">
        <v>35.870199999999997</v>
      </c>
      <c r="G97">
        <v>1.1436999999999999</v>
      </c>
      <c r="H97">
        <v>35.8688</v>
      </c>
      <c r="I97">
        <v>1</v>
      </c>
      <c r="J97">
        <v>1</v>
      </c>
      <c r="K97">
        <v>1</v>
      </c>
      <c r="L97">
        <f t="shared" si="2"/>
        <v>140</v>
      </c>
      <c r="M97">
        <f>VLOOKUP(C97,Locs!A:C,3,0)</f>
        <v>38</v>
      </c>
      <c r="N97">
        <f>VLOOKUP(C97,Locs!A:F,6,0)</f>
        <v>1</v>
      </c>
      <c r="O97" t="s">
        <v>780</v>
      </c>
      <c r="P97">
        <v>140</v>
      </c>
    </row>
    <row r="98" spans="1:16" x14ac:dyDescent="0.45">
      <c r="A98">
        <v>92</v>
      </c>
      <c r="B98" t="str">
        <f t="shared" si="3"/>
        <v>task_id_105.dfy-1</v>
      </c>
      <c r="C98" t="s">
        <v>11</v>
      </c>
      <c r="D98">
        <v>1</v>
      </c>
      <c r="E98">
        <v>0</v>
      </c>
      <c r="F98">
        <v>5.6592000000000002</v>
      </c>
      <c r="G98">
        <v>1.6968000000000001</v>
      </c>
      <c r="H98">
        <v>5.6567999999999996</v>
      </c>
      <c r="I98">
        <v>-1</v>
      </c>
      <c r="J98">
        <v>0</v>
      </c>
      <c r="K98">
        <v>0</v>
      </c>
      <c r="L98">
        <f t="shared" si="2"/>
        <v>31</v>
      </c>
      <c r="M98">
        <f>VLOOKUP(C98,Locs!A:C,3,0)</f>
        <v>26</v>
      </c>
      <c r="N98">
        <f>VLOOKUP(C98,Locs!A:F,6,0)</f>
        <v>3</v>
      </c>
      <c r="O98" t="s">
        <v>388</v>
      </c>
      <c r="P98">
        <v>31</v>
      </c>
    </row>
    <row r="99" spans="1:16" x14ac:dyDescent="0.45">
      <c r="A99">
        <v>93</v>
      </c>
      <c r="B99" t="str">
        <f t="shared" si="3"/>
        <v>task_id_105.dfy-2</v>
      </c>
      <c r="C99" t="s">
        <v>11</v>
      </c>
      <c r="D99">
        <v>2</v>
      </c>
      <c r="E99">
        <v>1</v>
      </c>
      <c r="F99">
        <v>12.0207</v>
      </c>
      <c r="G99">
        <v>1.6813</v>
      </c>
      <c r="H99">
        <v>12.0189</v>
      </c>
      <c r="I99">
        <v>1</v>
      </c>
      <c r="J99">
        <v>1</v>
      </c>
      <c r="K99">
        <v>1</v>
      </c>
      <c r="L99">
        <f t="shared" si="2"/>
        <v>33</v>
      </c>
      <c r="M99">
        <f>VLOOKUP(C99,Locs!A:C,3,0)</f>
        <v>26</v>
      </c>
      <c r="N99">
        <f>VLOOKUP(C99,Locs!A:F,6,0)</f>
        <v>3</v>
      </c>
      <c r="O99" t="s">
        <v>389</v>
      </c>
      <c r="P99">
        <v>33</v>
      </c>
    </row>
    <row r="100" spans="1:16" x14ac:dyDescent="0.45">
      <c r="A100">
        <v>94</v>
      </c>
      <c r="B100" t="str">
        <f t="shared" si="3"/>
        <v>task_id_106.dfy-1</v>
      </c>
      <c r="C100" t="s">
        <v>12</v>
      </c>
      <c r="D100">
        <v>1</v>
      </c>
      <c r="E100">
        <v>1</v>
      </c>
      <c r="F100">
        <v>6.3170000000000002</v>
      </c>
      <c r="G100">
        <v>0.75080000000000002</v>
      </c>
      <c r="H100">
        <v>6.3144999999999998</v>
      </c>
      <c r="I100">
        <v>1</v>
      </c>
      <c r="J100">
        <v>1</v>
      </c>
      <c r="K100">
        <v>1</v>
      </c>
      <c r="L100">
        <f t="shared" si="2"/>
        <v>24</v>
      </c>
      <c r="M100">
        <f>VLOOKUP(C100,Locs!A:C,3,0)</f>
        <v>24</v>
      </c>
      <c r="N100">
        <f>VLOOKUP(C100,Locs!A:F,6,0)</f>
        <v>0</v>
      </c>
      <c r="O100" t="s">
        <v>391</v>
      </c>
      <c r="P100">
        <v>24</v>
      </c>
    </row>
    <row r="101" spans="1:16" x14ac:dyDescent="0.45">
      <c r="A101">
        <v>95</v>
      </c>
      <c r="B101" t="str">
        <f t="shared" si="3"/>
        <v>task_id_113.dfy-1</v>
      </c>
      <c r="C101" t="s">
        <v>13</v>
      </c>
      <c r="D101">
        <v>1</v>
      </c>
      <c r="E101">
        <v>0</v>
      </c>
      <c r="F101">
        <v>4.6509</v>
      </c>
      <c r="G101">
        <v>0.73329999999999995</v>
      </c>
      <c r="H101">
        <v>4.6429</v>
      </c>
      <c r="I101">
        <v>1</v>
      </c>
      <c r="J101">
        <v>0</v>
      </c>
      <c r="K101">
        <v>0</v>
      </c>
      <c r="L101">
        <f t="shared" si="2"/>
        <v>32</v>
      </c>
      <c r="M101">
        <f>VLOOKUP(C101,Locs!A:C,3,0)</f>
        <v>30</v>
      </c>
      <c r="N101">
        <f>VLOOKUP(C101,Locs!A:F,6,0)</f>
        <v>1</v>
      </c>
      <c r="O101" t="s">
        <v>394</v>
      </c>
      <c r="P101">
        <v>32</v>
      </c>
    </row>
    <row r="102" spans="1:16" x14ac:dyDescent="0.45">
      <c r="A102">
        <v>96</v>
      </c>
      <c r="B102" t="str">
        <f t="shared" si="3"/>
        <v>task_id_113.dfy-2</v>
      </c>
      <c r="C102" t="s">
        <v>13</v>
      </c>
      <c r="D102">
        <v>2</v>
      </c>
      <c r="E102">
        <v>1</v>
      </c>
      <c r="F102">
        <v>14.7791</v>
      </c>
      <c r="G102">
        <v>0.80730000000000002</v>
      </c>
      <c r="H102">
        <v>14.777900000000001</v>
      </c>
      <c r="I102">
        <v>1</v>
      </c>
      <c r="J102">
        <v>1</v>
      </c>
      <c r="K102">
        <v>1</v>
      </c>
      <c r="L102">
        <f t="shared" si="2"/>
        <v>37</v>
      </c>
      <c r="M102">
        <f>VLOOKUP(C102,Locs!A:C,3,0)</f>
        <v>30</v>
      </c>
      <c r="N102">
        <f>VLOOKUP(C102,Locs!A:F,6,0)</f>
        <v>1</v>
      </c>
      <c r="O102" t="s">
        <v>395</v>
      </c>
      <c r="P102">
        <v>37</v>
      </c>
    </row>
    <row r="103" spans="1:16" x14ac:dyDescent="0.45">
      <c r="A103">
        <v>97</v>
      </c>
      <c r="B103" t="str">
        <f t="shared" si="3"/>
        <v>task_id_126.dfy-1</v>
      </c>
      <c r="C103" t="s">
        <v>14</v>
      </c>
      <c r="D103">
        <v>1</v>
      </c>
      <c r="E103">
        <v>1</v>
      </c>
      <c r="F103">
        <v>19.537500000000001</v>
      </c>
      <c r="G103">
        <v>1.8157000000000001</v>
      </c>
      <c r="H103">
        <v>19.530100000000001</v>
      </c>
      <c r="I103">
        <v>1</v>
      </c>
      <c r="J103">
        <v>1</v>
      </c>
      <c r="K103">
        <v>1</v>
      </c>
      <c r="L103">
        <f t="shared" si="2"/>
        <v>91</v>
      </c>
      <c r="M103">
        <f>VLOOKUP(C103,Locs!A:C,3,0)</f>
        <v>46</v>
      </c>
      <c r="N103">
        <f>VLOOKUP(C103,Locs!A:F,6,0)</f>
        <v>2</v>
      </c>
      <c r="O103" t="s">
        <v>397</v>
      </c>
      <c r="P103">
        <v>91</v>
      </c>
    </row>
    <row r="104" spans="1:16" x14ac:dyDescent="0.45">
      <c r="A104">
        <v>98</v>
      </c>
      <c r="B104" t="str">
        <f t="shared" si="3"/>
        <v>task_id_133.dfy-1</v>
      </c>
      <c r="C104" t="s">
        <v>15</v>
      </c>
      <c r="D104">
        <v>1</v>
      </c>
      <c r="E104">
        <v>1</v>
      </c>
      <c r="F104">
        <v>6.1783999999999999</v>
      </c>
      <c r="G104">
        <v>1.6540999999999999</v>
      </c>
      <c r="H104">
        <v>6.1708999999999996</v>
      </c>
      <c r="I104">
        <v>1</v>
      </c>
      <c r="J104">
        <v>1</v>
      </c>
      <c r="K104">
        <v>1</v>
      </c>
      <c r="L104">
        <f t="shared" si="2"/>
        <v>29</v>
      </c>
      <c r="M104">
        <f>VLOOKUP(C104,Locs!A:C,3,0)</f>
        <v>28</v>
      </c>
      <c r="N104">
        <f>VLOOKUP(C104,Locs!A:F,6,0)</f>
        <v>0</v>
      </c>
      <c r="O104" t="s">
        <v>400</v>
      </c>
      <c r="P104">
        <v>29</v>
      </c>
    </row>
    <row r="105" spans="1:16" x14ac:dyDescent="0.45">
      <c r="A105">
        <v>99</v>
      </c>
      <c r="B105" t="str">
        <f t="shared" si="3"/>
        <v>task_id_145.dfy-1</v>
      </c>
      <c r="C105" t="s">
        <v>16</v>
      </c>
      <c r="D105">
        <v>1</v>
      </c>
      <c r="E105">
        <v>0</v>
      </c>
      <c r="F105">
        <v>7.4837999999999996</v>
      </c>
      <c r="G105">
        <v>0.8427</v>
      </c>
      <c r="H105">
        <v>7.4809999999999999</v>
      </c>
      <c r="I105">
        <v>1</v>
      </c>
      <c r="J105">
        <v>0</v>
      </c>
      <c r="K105">
        <v>0</v>
      </c>
      <c r="L105">
        <f t="shared" si="2"/>
        <v>32</v>
      </c>
      <c r="M105">
        <f>VLOOKUP(C105,Locs!A:C,3,0)</f>
        <v>37</v>
      </c>
      <c r="N105">
        <f>VLOOKUP(C105,Locs!A:F,6,0)</f>
        <v>6</v>
      </c>
      <c r="O105" t="s">
        <v>403</v>
      </c>
      <c r="P105">
        <v>32</v>
      </c>
    </row>
    <row r="106" spans="1:16" x14ac:dyDescent="0.45">
      <c r="A106">
        <v>100</v>
      </c>
      <c r="B106" t="str">
        <f t="shared" si="3"/>
        <v>task_id_145.dfy-2</v>
      </c>
      <c r="C106" t="s">
        <v>16</v>
      </c>
      <c r="D106">
        <v>2</v>
      </c>
      <c r="E106">
        <v>1</v>
      </c>
      <c r="F106">
        <v>12.895200000000001</v>
      </c>
      <c r="G106">
        <v>2.1286</v>
      </c>
      <c r="H106">
        <v>12.893599999999999</v>
      </c>
      <c r="I106">
        <v>1</v>
      </c>
      <c r="J106">
        <v>1</v>
      </c>
      <c r="K106">
        <v>1</v>
      </c>
      <c r="L106">
        <f t="shared" si="2"/>
        <v>63</v>
      </c>
      <c r="M106">
        <f>VLOOKUP(C106,Locs!A:C,3,0)</f>
        <v>37</v>
      </c>
      <c r="N106">
        <f>VLOOKUP(C106,Locs!A:F,6,0)</f>
        <v>6</v>
      </c>
      <c r="O106" t="s">
        <v>404</v>
      </c>
      <c r="P106">
        <v>63</v>
      </c>
    </row>
    <row r="107" spans="1:16" x14ac:dyDescent="0.45">
      <c r="A107">
        <v>101</v>
      </c>
      <c r="B107" t="str">
        <f t="shared" si="3"/>
        <v>task_id_161.dfy-1</v>
      </c>
      <c r="C107" t="s">
        <v>17</v>
      </c>
      <c r="D107">
        <v>1</v>
      </c>
      <c r="E107">
        <v>0</v>
      </c>
      <c r="F107">
        <v>11.566800000000001</v>
      </c>
      <c r="G107">
        <v>1.7451000000000001</v>
      </c>
      <c r="H107">
        <v>11.5366</v>
      </c>
      <c r="I107">
        <v>1</v>
      </c>
      <c r="J107">
        <v>0</v>
      </c>
      <c r="K107">
        <v>0</v>
      </c>
      <c r="L107">
        <f t="shared" si="2"/>
        <v>47</v>
      </c>
      <c r="M107">
        <f>VLOOKUP(C107,Locs!A:C,3,0)</f>
        <v>59</v>
      </c>
      <c r="N107">
        <f>VLOOKUP(C107,Locs!A:F,6,0)</f>
        <v>9</v>
      </c>
      <c r="O107" t="s">
        <v>940</v>
      </c>
      <c r="P107">
        <v>118</v>
      </c>
    </row>
    <row r="108" spans="1:16" x14ac:dyDescent="0.45">
      <c r="A108">
        <v>102</v>
      </c>
      <c r="B108" t="str">
        <f t="shared" si="3"/>
        <v>task_id_161.dfy-2</v>
      </c>
      <c r="C108" t="s">
        <v>17</v>
      </c>
      <c r="D108">
        <v>2</v>
      </c>
      <c r="E108">
        <v>0</v>
      </c>
      <c r="F108">
        <v>21.8187</v>
      </c>
      <c r="G108">
        <v>1.8681000000000001</v>
      </c>
      <c r="H108">
        <v>21.816500000000001</v>
      </c>
      <c r="I108">
        <v>-1</v>
      </c>
      <c r="J108">
        <v>0</v>
      </c>
      <c r="K108">
        <v>0</v>
      </c>
      <c r="L108">
        <f t="shared" si="2"/>
        <v>63</v>
      </c>
      <c r="M108">
        <f>VLOOKUP(C108,Locs!A:C,3,0)</f>
        <v>59</v>
      </c>
      <c r="N108">
        <f>VLOOKUP(C108,Locs!A:F,6,0)</f>
        <v>9</v>
      </c>
      <c r="O108" t="s">
        <v>406</v>
      </c>
      <c r="P108">
        <v>47</v>
      </c>
    </row>
    <row r="109" spans="1:16" x14ac:dyDescent="0.45">
      <c r="A109">
        <v>102</v>
      </c>
      <c r="B109" t="str">
        <f t="shared" si="3"/>
        <v>task_id_161.dfy-3</v>
      </c>
      <c r="C109" t="s">
        <v>17</v>
      </c>
      <c r="D109">
        <v>3</v>
      </c>
      <c r="E109">
        <v>0</v>
      </c>
      <c r="F109">
        <v>23.760999999999999</v>
      </c>
      <c r="G109">
        <v>1.9529000000000001</v>
      </c>
      <c r="H109">
        <v>23.749199999999998</v>
      </c>
      <c r="I109">
        <v>-1</v>
      </c>
      <c r="J109">
        <v>0</v>
      </c>
      <c r="K109">
        <v>0</v>
      </c>
      <c r="L109">
        <f t="shared" si="2"/>
        <v>68</v>
      </c>
      <c r="M109">
        <f>VLOOKUP(C109,Locs!A:C,3,0)</f>
        <v>59</v>
      </c>
      <c r="N109">
        <f>VLOOKUP(C109,Locs!A:F,6,0)</f>
        <v>9</v>
      </c>
      <c r="O109" t="s">
        <v>407</v>
      </c>
      <c r="P109">
        <v>63</v>
      </c>
    </row>
    <row r="110" spans="1:16" x14ac:dyDescent="0.45">
      <c r="A110">
        <v>103</v>
      </c>
      <c r="B110" t="str">
        <f t="shared" si="3"/>
        <v>task_id_161.dfy-4</v>
      </c>
      <c r="C110" t="s">
        <v>17</v>
      </c>
      <c r="D110">
        <v>4</v>
      </c>
      <c r="E110">
        <v>0</v>
      </c>
      <c r="F110">
        <v>28.282900000000001</v>
      </c>
      <c r="G110">
        <v>2.2551999999999999</v>
      </c>
      <c r="H110">
        <v>28.2773</v>
      </c>
      <c r="I110">
        <v>-1</v>
      </c>
      <c r="J110">
        <v>0</v>
      </c>
      <c r="K110">
        <v>0</v>
      </c>
      <c r="L110">
        <f t="shared" si="2"/>
        <v>72</v>
      </c>
      <c r="M110">
        <f>VLOOKUP(C110,Locs!A:C,3,0)</f>
        <v>59</v>
      </c>
      <c r="N110">
        <f>VLOOKUP(C110,Locs!A:F,6,0)</f>
        <v>9</v>
      </c>
      <c r="O110" t="s">
        <v>408</v>
      </c>
      <c r="P110">
        <v>68</v>
      </c>
    </row>
    <row r="111" spans="1:16" x14ac:dyDescent="0.45">
      <c r="A111">
        <v>104</v>
      </c>
      <c r="B111" t="str">
        <f t="shared" si="3"/>
        <v>task_id_161.dfy-5</v>
      </c>
      <c r="C111" t="s">
        <v>17</v>
      </c>
      <c r="D111">
        <v>5</v>
      </c>
      <c r="E111">
        <v>0</v>
      </c>
      <c r="F111">
        <v>28.704000000000001</v>
      </c>
      <c r="G111">
        <v>5.0730000000000004</v>
      </c>
      <c r="H111">
        <v>28.702400000000001</v>
      </c>
      <c r="I111">
        <v>-1</v>
      </c>
      <c r="J111">
        <v>0</v>
      </c>
      <c r="K111">
        <v>0</v>
      </c>
      <c r="L111">
        <f t="shared" si="2"/>
        <v>75</v>
      </c>
      <c r="M111">
        <f>VLOOKUP(C111,Locs!A:C,3,0)</f>
        <v>59</v>
      </c>
      <c r="N111">
        <f>VLOOKUP(C111,Locs!A:F,6,0)</f>
        <v>9</v>
      </c>
      <c r="O111" t="s">
        <v>721</v>
      </c>
      <c r="P111">
        <v>72</v>
      </c>
    </row>
    <row r="112" spans="1:16" x14ac:dyDescent="0.45">
      <c r="A112">
        <v>105</v>
      </c>
      <c r="B112" t="str">
        <f t="shared" si="3"/>
        <v>task_id_161.dfy-6</v>
      </c>
      <c r="C112" t="s">
        <v>17</v>
      </c>
      <c r="D112">
        <v>6</v>
      </c>
      <c r="E112">
        <v>0</v>
      </c>
      <c r="F112">
        <v>18.1252</v>
      </c>
      <c r="G112">
        <v>3.6882000000000001</v>
      </c>
      <c r="H112">
        <v>18.1234</v>
      </c>
      <c r="I112">
        <v>-1</v>
      </c>
      <c r="J112">
        <v>0</v>
      </c>
      <c r="K112">
        <v>0</v>
      </c>
      <c r="L112">
        <f t="shared" si="2"/>
        <v>81</v>
      </c>
      <c r="M112">
        <f>VLOOKUP(C112,Locs!A:C,3,0)</f>
        <v>59</v>
      </c>
      <c r="N112">
        <f>VLOOKUP(C112,Locs!A:F,6,0)</f>
        <v>9</v>
      </c>
      <c r="O112" t="s">
        <v>722</v>
      </c>
      <c r="P112">
        <v>75</v>
      </c>
    </row>
    <row r="113" spans="1:16" x14ac:dyDescent="0.45">
      <c r="A113">
        <v>106</v>
      </c>
      <c r="B113" t="str">
        <f t="shared" si="3"/>
        <v>task_id_161.dfy-7</v>
      </c>
      <c r="C113" t="s">
        <v>17</v>
      </c>
      <c r="D113">
        <v>7</v>
      </c>
      <c r="E113">
        <v>0</v>
      </c>
      <c r="F113">
        <v>30.476099999999999</v>
      </c>
      <c r="G113">
        <v>62.209099999999999</v>
      </c>
      <c r="H113">
        <v>30.467500000000001</v>
      </c>
      <c r="I113">
        <v>-1</v>
      </c>
      <c r="J113">
        <v>0</v>
      </c>
      <c r="K113">
        <v>0</v>
      </c>
      <c r="L113">
        <f t="shared" si="2"/>
        <v>91</v>
      </c>
      <c r="M113">
        <f>VLOOKUP(C113,Locs!A:C,3,0)</f>
        <v>59</v>
      </c>
      <c r="N113">
        <f>VLOOKUP(C113,Locs!A:F,6,0)</f>
        <v>9</v>
      </c>
      <c r="O113" t="s">
        <v>941</v>
      </c>
      <c r="P113">
        <v>81</v>
      </c>
    </row>
    <row r="114" spans="1:16" x14ac:dyDescent="0.45">
      <c r="A114">
        <v>107</v>
      </c>
      <c r="B114" t="str">
        <f t="shared" si="3"/>
        <v>task_id_161.dfy-8</v>
      </c>
      <c r="C114" t="s">
        <v>17</v>
      </c>
      <c r="D114">
        <v>8</v>
      </c>
      <c r="E114">
        <v>-1</v>
      </c>
      <c r="F114">
        <v>23.123100000000001</v>
      </c>
      <c r="G114">
        <v>0.40239999999999998</v>
      </c>
      <c r="H114">
        <v>23.1206</v>
      </c>
      <c r="I114">
        <v>-1</v>
      </c>
      <c r="J114">
        <v>-1</v>
      </c>
      <c r="K114">
        <v>-1</v>
      </c>
      <c r="L114">
        <f t="shared" si="2"/>
        <v>102</v>
      </c>
      <c r="M114">
        <f>VLOOKUP(C114,Locs!A:C,3,0)</f>
        <v>59</v>
      </c>
      <c r="N114">
        <f>VLOOKUP(C114,Locs!A:F,6,0)</f>
        <v>9</v>
      </c>
      <c r="O114" t="s">
        <v>942</v>
      </c>
      <c r="P114">
        <v>91</v>
      </c>
    </row>
    <row r="115" spans="1:16" x14ac:dyDescent="0.45">
      <c r="A115">
        <v>108</v>
      </c>
      <c r="B115" t="str">
        <f t="shared" si="3"/>
        <v>task_id_161.dfy-9</v>
      </c>
      <c r="C115" t="s">
        <v>17</v>
      </c>
      <c r="D115">
        <v>9</v>
      </c>
      <c r="E115">
        <v>0</v>
      </c>
      <c r="F115">
        <v>19.488299999999999</v>
      </c>
      <c r="G115">
        <v>63.491199999999999</v>
      </c>
      <c r="H115">
        <v>19.486599999999999</v>
      </c>
      <c r="I115">
        <v>-1</v>
      </c>
      <c r="J115">
        <v>0</v>
      </c>
      <c r="K115">
        <v>0</v>
      </c>
      <c r="L115">
        <f t="shared" si="2"/>
        <v>103</v>
      </c>
      <c r="M115">
        <f>VLOOKUP(C115,Locs!A:C,3,0)</f>
        <v>59</v>
      </c>
      <c r="N115">
        <f>VLOOKUP(C115,Locs!A:F,6,0)</f>
        <v>9</v>
      </c>
      <c r="O115" t="s">
        <v>943</v>
      </c>
      <c r="P115">
        <v>102</v>
      </c>
    </row>
    <row r="116" spans="1:16" x14ac:dyDescent="0.45">
      <c r="A116">
        <v>109</v>
      </c>
      <c r="B116" t="str">
        <f t="shared" si="3"/>
        <v>task_id_161.dfy-10</v>
      </c>
      <c r="C116" t="s">
        <v>17</v>
      </c>
      <c r="D116">
        <v>10</v>
      </c>
      <c r="E116">
        <v>0</v>
      </c>
      <c r="F116">
        <v>24.2804</v>
      </c>
      <c r="G116">
        <v>62.619</v>
      </c>
      <c r="H116">
        <v>24.278199999999998</v>
      </c>
      <c r="I116">
        <v>-1</v>
      </c>
      <c r="J116">
        <v>0</v>
      </c>
      <c r="K116">
        <v>0</v>
      </c>
      <c r="L116">
        <f t="shared" si="2"/>
        <v>118</v>
      </c>
      <c r="M116">
        <f>VLOOKUP(C116,Locs!A:C,3,0)</f>
        <v>59</v>
      </c>
      <c r="N116">
        <f>VLOOKUP(C116,Locs!A:F,6,0)</f>
        <v>9</v>
      </c>
      <c r="O116" t="s">
        <v>944</v>
      </c>
      <c r="P116">
        <v>103</v>
      </c>
    </row>
    <row r="117" spans="1:16" x14ac:dyDescent="0.45">
      <c r="A117">
        <v>110</v>
      </c>
      <c r="B117" t="str">
        <f t="shared" si="3"/>
        <v>task_id_170.dfy-1</v>
      </c>
      <c r="C117" t="s">
        <v>18</v>
      </c>
      <c r="D117">
        <v>1</v>
      </c>
      <c r="E117">
        <v>1</v>
      </c>
      <c r="F117">
        <v>6.6147999999999998</v>
      </c>
      <c r="G117">
        <v>1.6689000000000001</v>
      </c>
      <c r="H117">
        <v>6.5898000000000003</v>
      </c>
      <c r="I117">
        <v>1</v>
      </c>
      <c r="J117">
        <v>1</v>
      </c>
      <c r="K117">
        <v>1</v>
      </c>
      <c r="L117">
        <f t="shared" si="2"/>
        <v>29</v>
      </c>
      <c r="M117">
        <f>VLOOKUP(C117,Locs!A:C,3,0)</f>
        <v>28</v>
      </c>
      <c r="N117">
        <f>VLOOKUP(C117,Locs!A:F,6,0)</f>
        <v>1</v>
      </c>
      <c r="O117" t="s">
        <v>409</v>
      </c>
      <c r="P117">
        <v>29</v>
      </c>
    </row>
    <row r="118" spans="1:16" x14ac:dyDescent="0.45">
      <c r="A118">
        <v>111</v>
      </c>
      <c r="B118" t="str">
        <f t="shared" si="3"/>
        <v>task_id_18.dfy-1</v>
      </c>
      <c r="C118" t="s">
        <v>19</v>
      </c>
      <c r="D118">
        <v>1</v>
      </c>
      <c r="E118">
        <v>0</v>
      </c>
      <c r="F118">
        <v>6.0281000000000002</v>
      </c>
      <c r="G118">
        <v>1.7292000000000001</v>
      </c>
      <c r="H118">
        <v>6.0125000000000002</v>
      </c>
      <c r="I118">
        <v>-1</v>
      </c>
      <c r="J118">
        <v>0</v>
      </c>
      <c r="K118">
        <v>0</v>
      </c>
      <c r="L118">
        <f t="shared" si="2"/>
        <v>27</v>
      </c>
      <c r="M118">
        <f>VLOOKUP(C118,Locs!A:C,3,0)</f>
        <v>30</v>
      </c>
      <c r="N118">
        <f>VLOOKUP(C118,Locs!A:F,6,0)</f>
        <v>4</v>
      </c>
      <c r="O118" t="s">
        <v>412</v>
      </c>
      <c r="P118">
        <v>27</v>
      </c>
    </row>
    <row r="119" spans="1:16" x14ac:dyDescent="0.45">
      <c r="A119">
        <v>112</v>
      </c>
      <c r="B119" t="str">
        <f t="shared" si="3"/>
        <v>task_id_18.dfy-2</v>
      </c>
      <c r="C119" t="s">
        <v>19</v>
      </c>
      <c r="D119">
        <v>2</v>
      </c>
      <c r="E119">
        <v>0</v>
      </c>
      <c r="F119">
        <v>11.4247</v>
      </c>
      <c r="G119">
        <v>2.6903000000000001</v>
      </c>
      <c r="H119">
        <v>11.4232</v>
      </c>
      <c r="I119">
        <v>-1</v>
      </c>
      <c r="J119">
        <v>0</v>
      </c>
      <c r="K119">
        <v>0</v>
      </c>
      <c r="L119">
        <f t="shared" si="2"/>
        <v>45</v>
      </c>
      <c r="M119">
        <f>VLOOKUP(C119,Locs!A:C,3,0)</f>
        <v>30</v>
      </c>
      <c r="N119">
        <f>VLOOKUP(C119,Locs!A:F,6,0)</f>
        <v>4</v>
      </c>
      <c r="O119" t="s">
        <v>413</v>
      </c>
      <c r="P119">
        <v>45</v>
      </c>
    </row>
    <row r="120" spans="1:16" x14ac:dyDescent="0.45">
      <c r="A120">
        <v>113</v>
      </c>
      <c r="B120" t="str">
        <f t="shared" si="3"/>
        <v>task_id_18.dfy-3</v>
      </c>
      <c r="C120" t="s">
        <v>19</v>
      </c>
      <c r="D120">
        <v>3</v>
      </c>
      <c r="E120">
        <v>1</v>
      </c>
      <c r="F120">
        <v>10.7971</v>
      </c>
      <c r="G120">
        <v>2.657</v>
      </c>
      <c r="H120">
        <v>10.7895</v>
      </c>
      <c r="I120">
        <v>1</v>
      </c>
      <c r="J120">
        <v>1</v>
      </c>
      <c r="K120">
        <v>1</v>
      </c>
      <c r="L120">
        <f t="shared" si="2"/>
        <v>46</v>
      </c>
      <c r="M120">
        <f>VLOOKUP(C120,Locs!A:C,3,0)</f>
        <v>30</v>
      </c>
      <c r="N120">
        <f>VLOOKUP(C120,Locs!A:F,6,0)</f>
        <v>4</v>
      </c>
      <c r="O120" t="s">
        <v>414</v>
      </c>
      <c r="P120">
        <v>46</v>
      </c>
    </row>
    <row r="121" spans="1:16" x14ac:dyDescent="0.45">
      <c r="A121">
        <v>114</v>
      </c>
      <c r="B121" t="str">
        <f t="shared" si="3"/>
        <v>task_id_2.dfy-1</v>
      </c>
      <c r="C121" t="s">
        <v>20</v>
      </c>
      <c r="D121">
        <v>1</v>
      </c>
      <c r="E121">
        <v>1</v>
      </c>
      <c r="F121">
        <v>7.6858000000000004</v>
      </c>
      <c r="G121">
        <v>0.93020000000000003</v>
      </c>
      <c r="H121">
        <v>7.6715999999999998</v>
      </c>
      <c r="I121">
        <v>1</v>
      </c>
      <c r="J121">
        <v>1</v>
      </c>
      <c r="K121">
        <v>1</v>
      </c>
      <c r="L121">
        <f t="shared" si="2"/>
        <v>32</v>
      </c>
      <c r="M121">
        <f>VLOOKUP(C121,Locs!A:C,3,0)</f>
        <v>33</v>
      </c>
      <c r="N121">
        <f>VLOOKUP(C121,Locs!A:F,6,0)</f>
        <v>4</v>
      </c>
      <c r="O121" t="s">
        <v>415</v>
      </c>
      <c r="P121">
        <v>27</v>
      </c>
    </row>
    <row r="122" spans="1:16" x14ac:dyDescent="0.45">
      <c r="A122">
        <v>115</v>
      </c>
      <c r="B122" t="str">
        <f t="shared" si="3"/>
        <v>task_id_230.dfy-1</v>
      </c>
      <c r="C122" t="s">
        <v>21</v>
      </c>
      <c r="D122">
        <v>1</v>
      </c>
      <c r="E122">
        <v>1</v>
      </c>
      <c r="F122">
        <v>5.3041</v>
      </c>
      <c r="G122">
        <v>0.76619999999999999</v>
      </c>
      <c r="H122">
        <v>5.2747999999999999</v>
      </c>
      <c r="I122">
        <v>1</v>
      </c>
      <c r="J122">
        <v>1</v>
      </c>
      <c r="K122">
        <v>1</v>
      </c>
      <c r="L122">
        <f t="shared" si="2"/>
        <v>27</v>
      </c>
      <c r="M122">
        <f>VLOOKUP(C122,Locs!A:C,3,0)</f>
        <v>26</v>
      </c>
      <c r="N122">
        <f>VLOOKUP(C122,Locs!A:F,6,0)</f>
        <v>0</v>
      </c>
      <c r="O122" t="s">
        <v>418</v>
      </c>
      <c r="P122">
        <v>49</v>
      </c>
    </row>
    <row r="123" spans="1:16" x14ac:dyDescent="0.45">
      <c r="A123">
        <v>116</v>
      </c>
      <c r="B123" t="str">
        <f t="shared" si="3"/>
        <v>task_id_249.dfy-1</v>
      </c>
      <c r="C123" t="s">
        <v>22</v>
      </c>
      <c r="D123">
        <v>1</v>
      </c>
      <c r="E123">
        <v>0</v>
      </c>
      <c r="F123">
        <v>10.711</v>
      </c>
      <c r="G123">
        <v>1.0615000000000001</v>
      </c>
      <c r="H123">
        <v>10.703099999999999</v>
      </c>
      <c r="I123">
        <v>0</v>
      </c>
      <c r="J123">
        <v>0</v>
      </c>
      <c r="K123">
        <v>0</v>
      </c>
      <c r="L123">
        <f t="shared" si="2"/>
        <v>49</v>
      </c>
      <c r="M123">
        <f>VLOOKUP(C123,Locs!A:C,3,0)</f>
        <v>37</v>
      </c>
      <c r="N123">
        <f>VLOOKUP(C123,Locs!A:F,6,0)</f>
        <v>8</v>
      </c>
      <c r="O123" t="s">
        <v>419</v>
      </c>
      <c r="P123">
        <v>81</v>
      </c>
    </row>
    <row r="124" spans="1:16" x14ac:dyDescent="0.45">
      <c r="A124">
        <v>117</v>
      </c>
      <c r="B124" t="str">
        <f t="shared" si="3"/>
        <v>task_id_249.dfy-2</v>
      </c>
      <c r="C124" t="s">
        <v>22</v>
      </c>
      <c r="D124">
        <v>2</v>
      </c>
      <c r="E124">
        <v>0</v>
      </c>
      <c r="F124">
        <v>28.504300000000001</v>
      </c>
      <c r="G124">
        <v>1.9100999999999999</v>
      </c>
      <c r="H124">
        <v>28.497</v>
      </c>
      <c r="I124">
        <v>1</v>
      </c>
      <c r="J124">
        <v>0</v>
      </c>
      <c r="K124">
        <v>0</v>
      </c>
      <c r="L124">
        <f t="shared" si="2"/>
        <v>81</v>
      </c>
      <c r="M124">
        <f>VLOOKUP(C124,Locs!A:C,3,0)</f>
        <v>37</v>
      </c>
      <c r="N124">
        <f>VLOOKUP(C124,Locs!A:F,6,0)</f>
        <v>8</v>
      </c>
      <c r="O124" t="s">
        <v>420</v>
      </c>
      <c r="P124">
        <v>86</v>
      </c>
    </row>
    <row r="125" spans="1:16" x14ac:dyDescent="0.45">
      <c r="A125">
        <v>118</v>
      </c>
      <c r="B125" t="str">
        <f t="shared" si="3"/>
        <v>task_id_249.dfy-3</v>
      </c>
      <c r="C125" t="s">
        <v>22</v>
      </c>
      <c r="D125">
        <v>3</v>
      </c>
      <c r="E125">
        <v>0</v>
      </c>
      <c r="F125">
        <v>18.252199999999998</v>
      </c>
      <c r="G125">
        <v>1.859</v>
      </c>
      <c r="H125">
        <v>18.246300000000002</v>
      </c>
      <c r="I125">
        <v>0</v>
      </c>
      <c r="J125">
        <v>0</v>
      </c>
      <c r="K125">
        <v>0</v>
      </c>
      <c r="L125">
        <f t="shared" si="2"/>
        <v>86</v>
      </c>
      <c r="M125">
        <f>VLOOKUP(C125,Locs!A:C,3,0)</f>
        <v>37</v>
      </c>
      <c r="N125">
        <f>VLOOKUP(C125,Locs!A:F,6,0)</f>
        <v>8</v>
      </c>
      <c r="O125" t="s">
        <v>729</v>
      </c>
      <c r="P125">
        <v>86</v>
      </c>
    </row>
    <row r="126" spans="1:16" x14ac:dyDescent="0.45">
      <c r="A126">
        <v>119</v>
      </c>
      <c r="B126" t="str">
        <f t="shared" si="3"/>
        <v>task_id_249.dfy-4</v>
      </c>
      <c r="C126" t="s">
        <v>22</v>
      </c>
      <c r="D126">
        <v>4</v>
      </c>
      <c r="E126">
        <v>0</v>
      </c>
      <c r="F126">
        <v>35.590400000000002</v>
      </c>
      <c r="G126">
        <v>1.8724000000000001</v>
      </c>
      <c r="H126">
        <v>35.580500000000001</v>
      </c>
      <c r="I126">
        <v>1</v>
      </c>
      <c r="J126">
        <v>0</v>
      </c>
      <c r="K126">
        <v>0</v>
      </c>
      <c r="L126">
        <f t="shared" si="2"/>
        <v>86</v>
      </c>
      <c r="M126">
        <f>VLOOKUP(C126,Locs!A:C,3,0)</f>
        <v>37</v>
      </c>
      <c r="N126">
        <f>VLOOKUP(C126,Locs!A:F,6,0)</f>
        <v>8</v>
      </c>
      <c r="O126" t="s">
        <v>730</v>
      </c>
      <c r="P126">
        <v>87</v>
      </c>
    </row>
    <row r="127" spans="1:16" x14ac:dyDescent="0.45">
      <c r="A127">
        <v>120</v>
      </c>
      <c r="B127" t="str">
        <f t="shared" si="3"/>
        <v>task_id_249.dfy-5</v>
      </c>
      <c r="C127" t="s">
        <v>22</v>
      </c>
      <c r="D127">
        <v>5</v>
      </c>
      <c r="E127">
        <v>1</v>
      </c>
      <c r="F127">
        <v>20.016100000000002</v>
      </c>
      <c r="G127">
        <v>1.889</v>
      </c>
      <c r="H127">
        <v>20.013999999999999</v>
      </c>
      <c r="I127">
        <v>1</v>
      </c>
      <c r="J127">
        <v>1</v>
      </c>
      <c r="K127">
        <v>1</v>
      </c>
      <c r="L127">
        <f t="shared" si="2"/>
        <v>87</v>
      </c>
      <c r="M127">
        <f>VLOOKUP(C127,Locs!A:C,3,0)</f>
        <v>37</v>
      </c>
      <c r="N127">
        <f>VLOOKUP(C127,Locs!A:F,6,0)</f>
        <v>8</v>
      </c>
      <c r="O127" t="s">
        <v>421</v>
      </c>
      <c r="P127">
        <v>27</v>
      </c>
    </row>
    <row r="128" spans="1:16" x14ac:dyDescent="0.45">
      <c r="A128">
        <v>121</v>
      </c>
      <c r="B128" t="str">
        <f t="shared" si="3"/>
        <v>task_id_251.dfy-1</v>
      </c>
      <c r="C128" t="s">
        <v>23</v>
      </c>
      <c r="D128">
        <v>1</v>
      </c>
      <c r="E128">
        <v>1</v>
      </c>
      <c r="F128">
        <v>7.6483999999999996</v>
      </c>
      <c r="G128">
        <v>1.6742999999999999</v>
      </c>
      <c r="H128">
        <v>7.6181000000000001</v>
      </c>
      <c r="I128">
        <v>1</v>
      </c>
      <c r="J128">
        <v>1</v>
      </c>
      <c r="K128">
        <v>1</v>
      </c>
      <c r="L128">
        <f t="shared" si="2"/>
        <v>27</v>
      </c>
      <c r="M128">
        <f>VLOOKUP(C128,Locs!A:C,3,0)</f>
        <v>20</v>
      </c>
      <c r="N128">
        <f>VLOOKUP(C128,Locs!A:F,6,0)</f>
        <v>2</v>
      </c>
      <c r="O128" t="s">
        <v>424</v>
      </c>
      <c r="P128">
        <v>28</v>
      </c>
    </row>
    <row r="129" spans="1:16" x14ac:dyDescent="0.45">
      <c r="A129">
        <v>122</v>
      </c>
      <c r="B129" t="str">
        <f t="shared" si="3"/>
        <v>task_id_261.dfy-1</v>
      </c>
      <c r="C129" t="s">
        <v>24</v>
      </c>
      <c r="D129">
        <v>1</v>
      </c>
      <c r="E129">
        <v>1</v>
      </c>
      <c r="F129">
        <v>5.4737</v>
      </c>
      <c r="G129">
        <v>0.74850000000000005</v>
      </c>
      <c r="H129">
        <v>5.4703999999999997</v>
      </c>
      <c r="I129">
        <v>1</v>
      </c>
      <c r="J129">
        <v>1</v>
      </c>
      <c r="K129">
        <v>1</v>
      </c>
      <c r="L129">
        <f t="shared" si="2"/>
        <v>28</v>
      </c>
      <c r="M129">
        <f>VLOOKUP(C129,Locs!A:C,3,0)</f>
        <v>28</v>
      </c>
      <c r="N129">
        <f>VLOOKUP(C129,Locs!A:F,6,0)</f>
        <v>0</v>
      </c>
      <c r="O129" t="s">
        <v>427</v>
      </c>
      <c r="P129">
        <v>27</v>
      </c>
    </row>
    <row r="130" spans="1:16" x14ac:dyDescent="0.45">
      <c r="A130">
        <v>123</v>
      </c>
      <c r="B130" t="str">
        <f t="shared" si="3"/>
        <v>task_id_267.dfy-1</v>
      </c>
      <c r="C130" t="s">
        <v>25</v>
      </c>
      <c r="D130">
        <v>1</v>
      </c>
      <c r="E130">
        <v>1</v>
      </c>
      <c r="F130">
        <v>6.0964999999999998</v>
      </c>
      <c r="G130">
        <v>1.6205000000000001</v>
      </c>
      <c r="H130">
        <v>6.0721999999999996</v>
      </c>
      <c r="I130">
        <v>1</v>
      </c>
      <c r="J130">
        <v>1</v>
      </c>
      <c r="K130">
        <v>1</v>
      </c>
      <c r="L130">
        <f t="shared" ref="L130:L193" si="4">VLOOKUP(LEFT(C130,LEN(C130)-4)&amp;"_"&amp;D130&amp;"_llm.dfy",O:P,2,0)</f>
        <v>27</v>
      </c>
      <c r="M130">
        <f>VLOOKUP(C130,Locs!A:C,3,0)</f>
        <v>21</v>
      </c>
      <c r="N130">
        <f>VLOOKUP(C130,Locs!A:F,6,0)</f>
        <v>0</v>
      </c>
      <c r="O130" t="s">
        <v>430</v>
      </c>
      <c r="P130">
        <v>27</v>
      </c>
    </row>
    <row r="131" spans="1:16" x14ac:dyDescent="0.45">
      <c r="A131">
        <v>124</v>
      </c>
      <c r="B131" t="str">
        <f t="shared" si="3"/>
        <v>task_id_273.dfy-1</v>
      </c>
      <c r="C131" t="s">
        <v>26</v>
      </c>
      <c r="D131">
        <v>1</v>
      </c>
      <c r="E131">
        <v>1</v>
      </c>
      <c r="F131">
        <v>6.0110999999999999</v>
      </c>
      <c r="G131">
        <v>0.75019999999999998</v>
      </c>
      <c r="H131">
        <v>5.9843000000000002</v>
      </c>
      <c r="I131">
        <v>1</v>
      </c>
      <c r="J131">
        <v>1</v>
      </c>
      <c r="K131">
        <v>1</v>
      </c>
      <c r="L131">
        <f t="shared" si="4"/>
        <v>27</v>
      </c>
      <c r="M131">
        <f>VLOOKUP(C131,Locs!A:C,3,0)</f>
        <v>27</v>
      </c>
      <c r="N131">
        <f>VLOOKUP(C131,Locs!A:F,6,0)</f>
        <v>0</v>
      </c>
      <c r="O131" t="s">
        <v>433</v>
      </c>
      <c r="P131">
        <v>27</v>
      </c>
    </row>
    <row r="132" spans="1:16" x14ac:dyDescent="0.45">
      <c r="A132">
        <v>125</v>
      </c>
      <c r="B132" t="str">
        <f t="shared" si="3"/>
        <v>task_id_282.dfy-1</v>
      </c>
      <c r="C132" t="s">
        <v>27</v>
      </c>
      <c r="D132">
        <v>1</v>
      </c>
      <c r="E132">
        <v>1</v>
      </c>
      <c r="F132">
        <v>6.09</v>
      </c>
      <c r="G132">
        <v>0.8004</v>
      </c>
      <c r="H132">
        <v>6.0651000000000002</v>
      </c>
      <c r="I132">
        <v>1</v>
      </c>
      <c r="J132">
        <v>1</v>
      </c>
      <c r="K132">
        <v>1</v>
      </c>
      <c r="L132">
        <f t="shared" si="4"/>
        <v>27</v>
      </c>
      <c r="M132">
        <f>VLOOKUP(C132,Locs!A:C,3,0)</f>
        <v>26</v>
      </c>
      <c r="N132">
        <f>VLOOKUP(C132,Locs!A:F,6,0)</f>
        <v>0</v>
      </c>
      <c r="O132" t="s">
        <v>436</v>
      </c>
      <c r="P132">
        <v>25</v>
      </c>
    </row>
    <row r="133" spans="1:16" x14ac:dyDescent="0.45">
      <c r="A133">
        <v>126</v>
      </c>
      <c r="B133" t="str">
        <f t="shared" si="3"/>
        <v>task_id_284.dfy-1</v>
      </c>
      <c r="C133" t="s">
        <v>28</v>
      </c>
      <c r="D133">
        <v>1</v>
      </c>
      <c r="E133">
        <v>1</v>
      </c>
      <c r="F133">
        <v>4.5749000000000004</v>
      </c>
      <c r="G133">
        <v>0.74690000000000001</v>
      </c>
      <c r="H133">
        <v>4.5726000000000004</v>
      </c>
      <c r="I133">
        <v>1</v>
      </c>
      <c r="J133">
        <v>1</v>
      </c>
      <c r="K133">
        <v>1</v>
      </c>
      <c r="L133">
        <f t="shared" si="4"/>
        <v>25</v>
      </c>
      <c r="M133">
        <f>VLOOKUP(C133,Locs!A:C,3,0)</f>
        <v>25</v>
      </c>
      <c r="N133">
        <f>VLOOKUP(C133,Locs!A:F,6,0)</f>
        <v>1</v>
      </c>
      <c r="O133" t="s">
        <v>439</v>
      </c>
      <c r="P133">
        <v>24</v>
      </c>
    </row>
    <row r="134" spans="1:16" x14ac:dyDescent="0.45">
      <c r="A134">
        <v>127</v>
      </c>
      <c r="B134" t="str">
        <f t="shared" si="3"/>
        <v>task_id_290.dfy-1</v>
      </c>
      <c r="C134" t="s">
        <v>29</v>
      </c>
      <c r="D134">
        <v>1</v>
      </c>
      <c r="E134">
        <v>0</v>
      </c>
      <c r="F134">
        <v>5.9356999999999998</v>
      </c>
      <c r="G134">
        <v>0.76639999999999997</v>
      </c>
      <c r="H134">
        <v>5.9276</v>
      </c>
      <c r="I134">
        <v>1</v>
      </c>
      <c r="J134">
        <v>0</v>
      </c>
      <c r="K134">
        <v>0</v>
      </c>
      <c r="L134">
        <f t="shared" si="4"/>
        <v>24</v>
      </c>
      <c r="M134">
        <f>VLOOKUP(C134,Locs!A:C,3,0)</f>
        <v>24</v>
      </c>
      <c r="N134">
        <f>VLOOKUP(C134,Locs!A:F,6,0)</f>
        <v>0</v>
      </c>
      <c r="O134" t="s">
        <v>440</v>
      </c>
      <c r="P134">
        <v>38</v>
      </c>
    </row>
    <row r="135" spans="1:16" x14ac:dyDescent="0.45">
      <c r="A135">
        <v>128</v>
      </c>
      <c r="B135" t="str">
        <f t="shared" si="3"/>
        <v>task_id_290.dfy-2</v>
      </c>
      <c r="C135" t="s">
        <v>29</v>
      </c>
      <c r="D135">
        <v>2</v>
      </c>
      <c r="E135">
        <v>1</v>
      </c>
      <c r="F135">
        <v>18.240100000000002</v>
      </c>
      <c r="G135">
        <v>0.74680000000000002</v>
      </c>
      <c r="H135">
        <v>18.238199999999999</v>
      </c>
      <c r="I135">
        <v>1</v>
      </c>
      <c r="J135">
        <v>1</v>
      </c>
      <c r="K135">
        <v>1</v>
      </c>
      <c r="L135">
        <f t="shared" si="4"/>
        <v>38</v>
      </c>
      <c r="M135">
        <f>VLOOKUP(C135,Locs!A:C,3,0)</f>
        <v>24</v>
      </c>
      <c r="N135">
        <f>VLOOKUP(C135,Locs!A:F,6,0)</f>
        <v>0</v>
      </c>
      <c r="O135" t="s">
        <v>442</v>
      </c>
      <c r="P135">
        <v>32</v>
      </c>
    </row>
    <row r="136" spans="1:16" x14ac:dyDescent="0.45">
      <c r="A136">
        <v>129</v>
      </c>
      <c r="B136" t="str">
        <f t="shared" ref="B136:B199" si="5">C136&amp;"-"&amp;D136</f>
        <v>task_id_3.dfy-1</v>
      </c>
      <c r="C136" t="s">
        <v>30</v>
      </c>
      <c r="D136">
        <v>1</v>
      </c>
      <c r="E136">
        <v>0</v>
      </c>
      <c r="F136">
        <v>6.2656999999999998</v>
      </c>
      <c r="G136">
        <v>1.6756</v>
      </c>
      <c r="H136">
        <v>6.2325999999999997</v>
      </c>
      <c r="I136">
        <v>0</v>
      </c>
      <c r="J136">
        <v>0</v>
      </c>
      <c r="K136">
        <v>0</v>
      </c>
      <c r="L136">
        <f t="shared" si="4"/>
        <v>30</v>
      </c>
      <c r="M136">
        <f>VLOOKUP(C136,Locs!A:C,3,0)</f>
        <v>23</v>
      </c>
      <c r="N136">
        <f>VLOOKUP(C136,Locs!A:F,6,0)</f>
        <v>2</v>
      </c>
      <c r="O136" t="s">
        <v>445</v>
      </c>
      <c r="P136">
        <v>22</v>
      </c>
    </row>
    <row r="137" spans="1:16" x14ac:dyDescent="0.45">
      <c r="A137">
        <v>130</v>
      </c>
      <c r="B137" t="str">
        <f t="shared" si="5"/>
        <v>task_id_3.dfy-2</v>
      </c>
      <c r="C137" t="s">
        <v>30</v>
      </c>
      <c r="D137">
        <v>2</v>
      </c>
      <c r="E137">
        <v>1</v>
      </c>
      <c r="F137">
        <v>7.6801000000000004</v>
      </c>
      <c r="G137">
        <v>1.6349</v>
      </c>
      <c r="H137">
        <v>7.6786000000000003</v>
      </c>
      <c r="I137">
        <v>1</v>
      </c>
      <c r="J137">
        <v>1</v>
      </c>
      <c r="K137">
        <v>1</v>
      </c>
      <c r="L137">
        <f t="shared" si="4"/>
        <v>30</v>
      </c>
      <c r="M137">
        <f>VLOOKUP(C137,Locs!A:C,3,0)</f>
        <v>23</v>
      </c>
      <c r="N137">
        <f>VLOOKUP(C137,Locs!A:F,6,0)</f>
        <v>2</v>
      </c>
      <c r="O137" t="s">
        <v>448</v>
      </c>
      <c r="P137">
        <v>19</v>
      </c>
    </row>
    <row r="138" spans="1:16" x14ac:dyDescent="0.45">
      <c r="A138">
        <v>131</v>
      </c>
      <c r="B138" t="str">
        <f t="shared" si="5"/>
        <v>task_id_310.dfy-1</v>
      </c>
      <c r="C138" t="s">
        <v>31</v>
      </c>
      <c r="D138">
        <v>1</v>
      </c>
      <c r="E138">
        <v>1</v>
      </c>
      <c r="F138">
        <v>4.6596000000000002</v>
      </c>
      <c r="G138">
        <v>0.7571</v>
      </c>
      <c r="H138">
        <v>4.6330999999999998</v>
      </c>
      <c r="I138">
        <v>1</v>
      </c>
      <c r="J138">
        <v>1</v>
      </c>
      <c r="K138">
        <v>1</v>
      </c>
      <c r="L138">
        <f t="shared" si="4"/>
        <v>22</v>
      </c>
      <c r="M138">
        <f>VLOOKUP(C138,Locs!A:C,3,0)</f>
        <v>21</v>
      </c>
      <c r="N138">
        <f>VLOOKUP(C138,Locs!A:F,6,0)</f>
        <v>0</v>
      </c>
      <c r="O138" t="s">
        <v>451</v>
      </c>
      <c r="P138">
        <v>30</v>
      </c>
    </row>
    <row r="139" spans="1:16" x14ac:dyDescent="0.45">
      <c r="A139">
        <v>132</v>
      </c>
      <c r="B139" t="str">
        <f t="shared" si="5"/>
        <v>task_id_399.dfy-1</v>
      </c>
      <c r="C139" t="s">
        <v>32</v>
      </c>
      <c r="D139">
        <v>1</v>
      </c>
      <c r="E139">
        <v>1</v>
      </c>
      <c r="F139">
        <v>5.4177</v>
      </c>
      <c r="G139">
        <v>0.72219999999999995</v>
      </c>
      <c r="H139">
        <v>5.4100999999999999</v>
      </c>
      <c r="I139">
        <v>1</v>
      </c>
      <c r="J139">
        <v>1</v>
      </c>
      <c r="K139">
        <v>1</v>
      </c>
      <c r="L139">
        <f t="shared" si="4"/>
        <v>19</v>
      </c>
      <c r="M139">
        <f>VLOOKUP(C139,Locs!A:C,3,0)</f>
        <v>19</v>
      </c>
      <c r="N139">
        <f>VLOOKUP(C139,Locs!A:F,6,0)</f>
        <v>0</v>
      </c>
      <c r="O139" t="s">
        <v>452</v>
      </c>
      <c r="P139">
        <v>30</v>
      </c>
    </row>
    <row r="140" spans="1:16" x14ac:dyDescent="0.45">
      <c r="A140">
        <v>133</v>
      </c>
      <c r="B140" t="str">
        <f t="shared" si="5"/>
        <v>task_id_401.dfy-1</v>
      </c>
      <c r="C140" t="s">
        <v>33</v>
      </c>
      <c r="D140">
        <v>1</v>
      </c>
      <c r="E140">
        <v>0</v>
      </c>
      <c r="F140">
        <v>10.6967</v>
      </c>
      <c r="G140">
        <v>1.7866</v>
      </c>
      <c r="H140">
        <v>10.6937</v>
      </c>
      <c r="I140">
        <v>0</v>
      </c>
      <c r="J140">
        <v>0</v>
      </c>
      <c r="K140">
        <v>0</v>
      </c>
      <c r="L140">
        <f t="shared" si="4"/>
        <v>57</v>
      </c>
      <c r="M140">
        <f>VLOOKUP(C140,Locs!A:C,3,0)</f>
        <v>42</v>
      </c>
      <c r="N140">
        <f>VLOOKUP(C140,Locs!A:F,6,0)</f>
        <v>4</v>
      </c>
      <c r="O140" t="s">
        <v>1175</v>
      </c>
      <c r="P140">
        <v>95</v>
      </c>
    </row>
    <row r="141" spans="1:16" x14ac:dyDescent="0.45">
      <c r="A141">
        <v>134</v>
      </c>
      <c r="B141" t="str">
        <f t="shared" si="5"/>
        <v>task_id_401.dfy-2</v>
      </c>
      <c r="C141" t="s">
        <v>33</v>
      </c>
      <c r="D141">
        <v>2</v>
      </c>
      <c r="E141">
        <v>0</v>
      </c>
      <c r="F141">
        <v>20.870899999999999</v>
      </c>
      <c r="G141">
        <v>1.9988999999999999</v>
      </c>
      <c r="H141">
        <v>20.869599999999998</v>
      </c>
      <c r="I141">
        <v>1</v>
      </c>
      <c r="J141">
        <v>0</v>
      </c>
      <c r="K141">
        <v>0</v>
      </c>
      <c r="L141">
        <f t="shared" si="4"/>
        <v>73</v>
      </c>
      <c r="M141">
        <f>VLOOKUP(C141,Locs!A:C,3,0)</f>
        <v>42</v>
      </c>
      <c r="N141">
        <f>VLOOKUP(C141,Locs!A:F,6,0)</f>
        <v>4</v>
      </c>
      <c r="O141" t="s">
        <v>454</v>
      </c>
      <c r="P141">
        <v>57</v>
      </c>
    </row>
    <row r="142" spans="1:16" x14ac:dyDescent="0.45">
      <c r="A142">
        <v>135</v>
      </c>
      <c r="B142" t="str">
        <f t="shared" si="5"/>
        <v>task_id_401.dfy-3</v>
      </c>
      <c r="C142" t="s">
        <v>33</v>
      </c>
      <c r="D142">
        <v>3</v>
      </c>
      <c r="E142">
        <v>0</v>
      </c>
      <c r="F142">
        <v>22.785699999999999</v>
      </c>
      <c r="G142">
        <v>2.0608</v>
      </c>
      <c r="H142">
        <v>22.784099999999999</v>
      </c>
      <c r="I142">
        <v>1</v>
      </c>
      <c r="J142">
        <v>0</v>
      </c>
      <c r="K142">
        <v>0</v>
      </c>
      <c r="L142">
        <f t="shared" si="4"/>
        <v>78</v>
      </c>
      <c r="M142">
        <f>VLOOKUP(C142,Locs!A:C,3,0)</f>
        <v>42</v>
      </c>
      <c r="N142">
        <f>VLOOKUP(C142,Locs!A:F,6,0)</f>
        <v>4</v>
      </c>
      <c r="O142" t="s">
        <v>455</v>
      </c>
      <c r="P142">
        <v>73</v>
      </c>
    </row>
    <row r="143" spans="1:16" x14ac:dyDescent="0.45">
      <c r="A143">
        <v>136</v>
      </c>
      <c r="B143" t="str">
        <f t="shared" si="5"/>
        <v>task_id_401.dfy-4</v>
      </c>
      <c r="C143" t="s">
        <v>33</v>
      </c>
      <c r="D143">
        <v>4</v>
      </c>
      <c r="E143">
        <v>0</v>
      </c>
      <c r="F143">
        <v>19.753</v>
      </c>
      <c r="G143">
        <v>2.0638000000000001</v>
      </c>
      <c r="H143">
        <v>19.744399999999999</v>
      </c>
      <c r="I143">
        <v>0</v>
      </c>
      <c r="J143">
        <v>0</v>
      </c>
      <c r="K143">
        <v>0</v>
      </c>
      <c r="L143">
        <f t="shared" si="4"/>
        <v>89</v>
      </c>
      <c r="M143">
        <f>VLOOKUP(C143,Locs!A:C,3,0)</f>
        <v>42</v>
      </c>
      <c r="N143">
        <f>VLOOKUP(C143,Locs!A:F,6,0)</f>
        <v>4</v>
      </c>
      <c r="O143" t="s">
        <v>456</v>
      </c>
      <c r="P143">
        <v>78</v>
      </c>
    </row>
    <row r="144" spans="1:16" x14ac:dyDescent="0.45">
      <c r="A144">
        <v>137</v>
      </c>
      <c r="B144" t="str">
        <f t="shared" si="5"/>
        <v>task_id_401.dfy-5</v>
      </c>
      <c r="C144" t="s">
        <v>33</v>
      </c>
      <c r="D144">
        <v>5</v>
      </c>
      <c r="E144">
        <v>0</v>
      </c>
      <c r="F144">
        <v>21.505500000000001</v>
      </c>
      <c r="G144">
        <v>1.9941</v>
      </c>
      <c r="H144">
        <v>21.498000000000001</v>
      </c>
      <c r="I144">
        <v>1</v>
      </c>
      <c r="J144">
        <v>0</v>
      </c>
      <c r="K144">
        <v>0</v>
      </c>
      <c r="L144">
        <f t="shared" si="4"/>
        <v>95</v>
      </c>
      <c r="M144">
        <f>VLOOKUP(C144,Locs!A:C,3,0)</f>
        <v>42</v>
      </c>
      <c r="N144">
        <f>VLOOKUP(C144,Locs!A:F,6,0)</f>
        <v>4</v>
      </c>
      <c r="O144" t="s">
        <v>731</v>
      </c>
      <c r="P144">
        <v>89</v>
      </c>
    </row>
    <row r="145" spans="1:16" x14ac:dyDescent="0.45">
      <c r="A145">
        <v>138</v>
      </c>
      <c r="B145" t="str">
        <f t="shared" si="5"/>
        <v>task_id_401.dfy-6</v>
      </c>
      <c r="C145" t="s">
        <v>33</v>
      </c>
      <c r="D145">
        <v>6</v>
      </c>
      <c r="E145">
        <v>0</v>
      </c>
      <c r="F145">
        <v>19.424900000000001</v>
      </c>
      <c r="G145">
        <v>2.0514000000000001</v>
      </c>
      <c r="H145">
        <v>19.423400000000001</v>
      </c>
      <c r="I145">
        <v>1</v>
      </c>
      <c r="J145">
        <v>0</v>
      </c>
      <c r="K145">
        <v>0</v>
      </c>
      <c r="L145">
        <f t="shared" si="4"/>
        <v>97</v>
      </c>
      <c r="M145">
        <f>VLOOKUP(C145,Locs!A:C,3,0)</f>
        <v>42</v>
      </c>
      <c r="N145">
        <f>VLOOKUP(C145,Locs!A:F,6,0)</f>
        <v>4</v>
      </c>
      <c r="O145" t="s">
        <v>732</v>
      </c>
      <c r="P145">
        <v>95</v>
      </c>
    </row>
    <row r="146" spans="1:16" x14ac:dyDescent="0.45">
      <c r="A146">
        <v>139</v>
      </c>
      <c r="B146" t="str">
        <f t="shared" si="5"/>
        <v>task_id_401.dfy-7</v>
      </c>
      <c r="C146" t="s">
        <v>33</v>
      </c>
      <c r="D146">
        <v>7</v>
      </c>
      <c r="E146">
        <v>0</v>
      </c>
      <c r="F146">
        <v>20.079000000000001</v>
      </c>
      <c r="G146">
        <v>2.0547</v>
      </c>
      <c r="H146">
        <v>20.071999999999999</v>
      </c>
      <c r="I146">
        <v>0</v>
      </c>
      <c r="J146">
        <v>0</v>
      </c>
      <c r="K146">
        <v>0</v>
      </c>
      <c r="L146">
        <f t="shared" si="4"/>
        <v>98</v>
      </c>
      <c r="M146">
        <f>VLOOKUP(C146,Locs!A:C,3,0)</f>
        <v>42</v>
      </c>
      <c r="N146">
        <f>VLOOKUP(C146,Locs!A:F,6,0)</f>
        <v>4</v>
      </c>
      <c r="O146" t="s">
        <v>733</v>
      </c>
      <c r="P146">
        <v>97</v>
      </c>
    </row>
    <row r="147" spans="1:16" x14ac:dyDescent="0.45">
      <c r="A147">
        <v>140</v>
      </c>
      <c r="B147" t="str">
        <f t="shared" si="5"/>
        <v>task_id_401.dfy-8</v>
      </c>
      <c r="C147" t="s">
        <v>33</v>
      </c>
      <c r="D147">
        <v>8</v>
      </c>
      <c r="E147">
        <v>0</v>
      </c>
      <c r="F147">
        <v>18.7453</v>
      </c>
      <c r="G147">
        <v>2.0394999999999999</v>
      </c>
      <c r="H147">
        <v>18.743400000000001</v>
      </c>
      <c r="I147">
        <v>1</v>
      </c>
      <c r="J147">
        <v>0</v>
      </c>
      <c r="K147">
        <v>0</v>
      </c>
      <c r="L147">
        <f t="shared" si="4"/>
        <v>97</v>
      </c>
      <c r="M147">
        <f>VLOOKUP(C147,Locs!A:C,3,0)</f>
        <v>42</v>
      </c>
      <c r="N147">
        <f>VLOOKUP(C147,Locs!A:F,6,0)</f>
        <v>4</v>
      </c>
      <c r="O147" t="s">
        <v>1176</v>
      </c>
      <c r="P147">
        <v>98</v>
      </c>
    </row>
    <row r="148" spans="1:16" x14ac:dyDescent="0.45">
      <c r="A148">
        <v>141</v>
      </c>
      <c r="B148" t="str">
        <f t="shared" si="5"/>
        <v>task_id_401.dfy-9</v>
      </c>
      <c r="C148" t="s">
        <v>33</v>
      </c>
      <c r="D148">
        <v>9</v>
      </c>
      <c r="E148">
        <v>0</v>
      </c>
      <c r="F148">
        <v>30.4069</v>
      </c>
      <c r="G148">
        <v>2.0375999999999999</v>
      </c>
      <c r="H148">
        <v>30.405200000000001</v>
      </c>
      <c r="I148">
        <v>0</v>
      </c>
      <c r="J148">
        <v>0</v>
      </c>
      <c r="K148">
        <v>0</v>
      </c>
      <c r="L148">
        <f t="shared" si="4"/>
        <v>89</v>
      </c>
      <c r="M148">
        <f>VLOOKUP(C148,Locs!A:C,3,0)</f>
        <v>42</v>
      </c>
      <c r="N148">
        <f>VLOOKUP(C148,Locs!A:F,6,0)</f>
        <v>4</v>
      </c>
      <c r="O148" t="s">
        <v>1177</v>
      </c>
      <c r="P148">
        <v>97</v>
      </c>
    </row>
    <row r="149" spans="1:16" x14ac:dyDescent="0.45">
      <c r="A149">
        <v>142</v>
      </c>
      <c r="B149" t="str">
        <f t="shared" si="5"/>
        <v>task_id_401.dfy-10</v>
      </c>
      <c r="C149" t="s">
        <v>33</v>
      </c>
      <c r="D149">
        <v>10</v>
      </c>
      <c r="E149">
        <v>0</v>
      </c>
      <c r="F149">
        <v>19.746099999999998</v>
      </c>
      <c r="G149">
        <v>2.069</v>
      </c>
      <c r="H149">
        <v>19.731400000000001</v>
      </c>
      <c r="I149">
        <v>1</v>
      </c>
      <c r="J149">
        <v>0</v>
      </c>
      <c r="K149">
        <v>0</v>
      </c>
      <c r="L149">
        <f t="shared" si="4"/>
        <v>95</v>
      </c>
      <c r="M149">
        <f>VLOOKUP(C149,Locs!A:C,3,0)</f>
        <v>42</v>
      </c>
      <c r="N149">
        <f>VLOOKUP(C149,Locs!A:F,6,0)</f>
        <v>4</v>
      </c>
      <c r="O149" t="s">
        <v>1178</v>
      </c>
      <c r="P149">
        <v>89</v>
      </c>
    </row>
    <row r="150" spans="1:16" x14ac:dyDescent="0.45">
      <c r="A150">
        <v>143</v>
      </c>
      <c r="B150" t="str">
        <f t="shared" si="5"/>
        <v>task_id_414.dfy-1</v>
      </c>
      <c r="C150" t="s">
        <v>34</v>
      </c>
      <c r="D150">
        <v>1</v>
      </c>
      <c r="E150">
        <v>0</v>
      </c>
      <c r="F150">
        <v>5.8807</v>
      </c>
      <c r="G150">
        <v>0.77869999999999995</v>
      </c>
      <c r="H150">
        <v>5.8516000000000004</v>
      </c>
      <c r="I150">
        <v>1</v>
      </c>
      <c r="J150">
        <v>0</v>
      </c>
      <c r="K150">
        <v>0</v>
      </c>
      <c r="L150">
        <f t="shared" si="4"/>
        <v>28</v>
      </c>
      <c r="M150">
        <f>VLOOKUP(C150,Locs!A:C,3,0)</f>
        <v>28</v>
      </c>
      <c r="N150">
        <f>VLOOKUP(C150,Locs!A:F,6,0)</f>
        <v>1</v>
      </c>
      <c r="O150" t="s">
        <v>457</v>
      </c>
      <c r="P150">
        <v>28</v>
      </c>
    </row>
    <row r="151" spans="1:16" x14ac:dyDescent="0.45">
      <c r="A151">
        <v>144</v>
      </c>
      <c r="B151" t="str">
        <f t="shared" si="5"/>
        <v>task_id_414.dfy-2</v>
      </c>
      <c r="C151" t="s">
        <v>34</v>
      </c>
      <c r="D151">
        <v>2</v>
      </c>
      <c r="E151">
        <v>1</v>
      </c>
      <c r="F151">
        <v>9.2312999999999992</v>
      </c>
      <c r="G151">
        <v>0.76870000000000005</v>
      </c>
      <c r="H151">
        <v>9.2245000000000008</v>
      </c>
      <c r="I151">
        <v>1</v>
      </c>
      <c r="J151">
        <v>1</v>
      </c>
      <c r="K151">
        <v>1</v>
      </c>
      <c r="L151">
        <f t="shared" si="4"/>
        <v>30</v>
      </c>
      <c r="M151">
        <f>VLOOKUP(C151,Locs!A:C,3,0)</f>
        <v>28</v>
      </c>
      <c r="N151">
        <f>VLOOKUP(C151,Locs!A:F,6,0)</f>
        <v>1</v>
      </c>
      <c r="O151" t="s">
        <v>458</v>
      </c>
      <c r="P151">
        <v>30</v>
      </c>
    </row>
    <row r="152" spans="1:16" x14ac:dyDescent="0.45">
      <c r="A152">
        <v>145</v>
      </c>
      <c r="B152" t="str">
        <f t="shared" si="5"/>
        <v>task_id_424.dfy-1</v>
      </c>
      <c r="C152" t="s">
        <v>35</v>
      </c>
      <c r="D152">
        <v>1</v>
      </c>
      <c r="E152">
        <v>1</v>
      </c>
      <c r="F152">
        <v>5.4713000000000003</v>
      </c>
      <c r="G152">
        <v>1.6515</v>
      </c>
      <c r="H152">
        <v>5.4431000000000003</v>
      </c>
      <c r="I152">
        <v>1</v>
      </c>
      <c r="J152">
        <v>1</v>
      </c>
      <c r="K152">
        <v>1</v>
      </c>
      <c r="L152">
        <f t="shared" si="4"/>
        <v>29</v>
      </c>
      <c r="M152">
        <f>VLOOKUP(C152,Locs!A:C,3,0)</f>
        <v>29</v>
      </c>
      <c r="N152">
        <f>VLOOKUP(C152,Locs!A:F,6,0)</f>
        <v>0</v>
      </c>
      <c r="O152" t="s">
        <v>460</v>
      </c>
      <c r="P152">
        <v>29</v>
      </c>
    </row>
    <row r="153" spans="1:16" x14ac:dyDescent="0.45">
      <c r="A153">
        <v>146</v>
      </c>
      <c r="B153" t="str">
        <f t="shared" si="5"/>
        <v>task_id_426.dfy-1</v>
      </c>
      <c r="C153" t="s">
        <v>36</v>
      </c>
      <c r="D153">
        <v>1</v>
      </c>
      <c r="E153">
        <v>0</v>
      </c>
      <c r="F153">
        <v>6.4249000000000001</v>
      </c>
      <c r="G153">
        <v>1.7689999999999999</v>
      </c>
      <c r="H153">
        <v>6.4169</v>
      </c>
      <c r="I153">
        <v>-1</v>
      </c>
      <c r="J153">
        <v>0</v>
      </c>
      <c r="K153">
        <v>0</v>
      </c>
      <c r="L153">
        <f t="shared" si="4"/>
        <v>35</v>
      </c>
      <c r="M153">
        <f>VLOOKUP(C153,Locs!A:C,3,0)</f>
        <v>33</v>
      </c>
      <c r="N153">
        <f>VLOOKUP(C153,Locs!A:F,6,0)</f>
        <v>2</v>
      </c>
      <c r="O153" t="s">
        <v>463</v>
      </c>
      <c r="P153">
        <v>35</v>
      </c>
    </row>
    <row r="154" spans="1:16" x14ac:dyDescent="0.45">
      <c r="A154">
        <v>147</v>
      </c>
      <c r="B154" t="str">
        <f t="shared" si="5"/>
        <v>task_id_426.dfy-2</v>
      </c>
      <c r="C154" t="s">
        <v>36</v>
      </c>
      <c r="D154">
        <v>2</v>
      </c>
      <c r="E154">
        <v>0</v>
      </c>
      <c r="F154">
        <v>14.425599999999999</v>
      </c>
      <c r="G154">
        <v>1.7330000000000001</v>
      </c>
      <c r="H154">
        <v>14.4137</v>
      </c>
      <c r="I154">
        <v>-1</v>
      </c>
      <c r="J154">
        <v>0</v>
      </c>
      <c r="K154">
        <v>0</v>
      </c>
      <c r="L154">
        <f t="shared" si="4"/>
        <v>48</v>
      </c>
      <c r="M154">
        <f>VLOOKUP(C154,Locs!A:C,3,0)</f>
        <v>33</v>
      </c>
      <c r="N154">
        <f>VLOOKUP(C154,Locs!A:F,6,0)</f>
        <v>2</v>
      </c>
      <c r="O154" t="s">
        <v>464</v>
      </c>
      <c r="P154">
        <v>48</v>
      </c>
    </row>
    <row r="155" spans="1:16" x14ac:dyDescent="0.45">
      <c r="A155">
        <v>148</v>
      </c>
      <c r="B155" t="str">
        <f t="shared" si="5"/>
        <v>task_id_426.dfy-3</v>
      </c>
      <c r="C155" t="s">
        <v>36</v>
      </c>
      <c r="D155">
        <v>3</v>
      </c>
      <c r="E155">
        <v>1</v>
      </c>
      <c r="F155">
        <v>10.282299999999999</v>
      </c>
      <c r="G155">
        <v>1.7491000000000001</v>
      </c>
      <c r="H155">
        <v>10.2797</v>
      </c>
      <c r="I155">
        <v>1</v>
      </c>
      <c r="J155">
        <v>1</v>
      </c>
      <c r="K155">
        <v>1</v>
      </c>
      <c r="L155">
        <f t="shared" si="4"/>
        <v>49</v>
      </c>
      <c r="M155">
        <f>VLOOKUP(C155,Locs!A:C,3,0)</f>
        <v>33</v>
      </c>
      <c r="N155">
        <f>VLOOKUP(C155,Locs!A:F,6,0)</f>
        <v>2</v>
      </c>
      <c r="O155" t="s">
        <v>465</v>
      </c>
      <c r="P155">
        <v>49</v>
      </c>
    </row>
    <row r="156" spans="1:16" x14ac:dyDescent="0.45">
      <c r="A156">
        <v>149</v>
      </c>
      <c r="B156" t="str">
        <f t="shared" si="5"/>
        <v>task_id_431.dfy-1</v>
      </c>
      <c r="C156" t="s">
        <v>37</v>
      </c>
      <c r="D156">
        <v>1</v>
      </c>
      <c r="E156">
        <v>1</v>
      </c>
      <c r="F156">
        <v>8.4418000000000006</v>
      </c>
      <c r="G156">
        <v>0.80120000000000002</v>
      </c>
      <c r="H156">
        <v>8.4344999999999999</v>
      </c>
      <c r="I156">
        <v>1</v>
      </c>
      <c r="J156">
        <v>1</v>
      </c>
      <c r="K156">
        <v>1</v>
      </c>
      <c r="L156">
        <f t="shared" si="4"/>
        <v>34</v>
      </c>
      <c r="M156">
        <f>VLOOKUP(C156,Locs!A:C,3,0)</f>
        <v>37</v>
      </c>
      <c r="N156">
        <f>VLOOKUP(C156,Locs!A:F,6,0)</f>
        <v>6</v>
      </c>
      <c r="O156" t="s">
        <v>466</v>
      </c>
      <c r="P156">
        <v>34</v>
      </c>
    </row>
    <row r="157" spans="1:16" x14ac:dyDescent="0.45">
      <c r="A157">
        <v>150</v>
      </c>
      <c r="B157" t="str">
        <f t="shared" si="5"/>
        <v>task_id_433.dfy-1</v>
      </c>
      <c r="C157" t="s">
        <v>38</v>
      </c>
      <c r="D157">
        <v>1</v>
      </c>
      <c r="E157">
        <v>0</v>
      </c>
      <c r="F157">
        <v>4.1567999999999996</v>
      </c>
      <c r="G157">
        <v>0.82689999999999997</v>
      </c>
      <c r="H157">
        <v>4.1256000000000004</v>
      </c>
      <c r="I157">
        <v>1</v>
      </c>
      <c r="J157">
        <v>0</v>
      </c>
      <c r="K157">
        <v>0</v>
      </c>
      <c r="L157">
        <f t="shared" si="4"/>
        <v>19</v>
      </c>
      <c r="M157">
        <f>VLOOKUP(C157,Locs!A:C,3,0)</f>
        <v>20</v>
      </c>
      <c r="N157">
        <f>VLOOKUP(C157,Locs!A:F,6,0)</f>
        <v>1</v>
      </c>
      <c r="O157" t="s">
        <v>469</v>
      </c>
      <c r="P157">
        <v>19</v>
      </c>
    </row>
    <row r="158" spans="1:16" x14ac:dyDescent="0.45">
      <c r="A158">
        <v>151</v>
      </c>
      <c r="B158" t="str">
        <f t="shared" si="5"/>
        <v>task_id_433.dfy-2</v>
      </c>
      <c r="C158" t="s">
        <v>38</v>
      </c>
      <c r="D158">
        <v>2</v>
      </c>
      <c r="E158">
        <v>0</v>
      </c>
      <c r="F158">
        <v>7.6093999999999999</v>
      </c>
      <c r="G158">
        <v>0.78649999999999998</v>
      </c>
      <c r="H158">
        <v>7.6033999999999997</v>
      </c>
      <c r="I158">
        <v>1</v>
      </c>
      <c r="J158">
        <v>0</v>
      </c>
      <c r="K158">
        <v>0</v>
      </c>
      <c r="L158">
        <f t="shared" si="4"/>
        <v>21</v>
      </c>
      <c r="M158">
        <f>VLOOKUP(C158,Locs!A:C,3,0)</f>
        <v>20</v>
      </c>
      <c r="N158">
        <f>VLOOKUP(C158,Locs!A:F,6,0)</f>
        <v>1</v>
      </c>
      <c r="O158" t="s">
        <v>470</v>
      </c>
      <c r="P158">
        <v>21</v>
      </c>
    </row>
    <row r="159" spans="1:16" x14ac:dyDescent="0.45">
      <c r="A159">
        <v>152</v>
      </c>
      <c r="B159" t="str">
        <f t="shared" si="5"/>
        <v>task_id_433.dfy-3</v>
      </c>
      <c r="C159" t="s">
        <v>38</v>
      </c>
      <c r="D159">
        <v>3</v>
      </c>
      <c r="E159">
        <v>0</v>
      </c>
      <c r="F159">
        <v>10.2525</v>
      </c>
      <c r="G159">
        <v>0.7883</v>
      </c>
      <c r="H159">
        <v>10.244999999999999</v>
      </c>
      <c r="I159">
        <v>1</v>
      </c>
      <c r="J159">
        <v>0</v>
      </c>
      <c r="K159">
        <v>0</v>
      </c>
      <c r="L159">
        <f t="shared" si="4"/>
        <v>23</v>
      </c>
      <c r="M159">
        <f>VLOOKUP(C159,Locs!A:C,3,0)</f>
        <v>20</v>
      </c>
      <c r="N159">
        <f>VLOOKUP(C159,Locs!A:F,6,0)</f>
        <v>1</v>
      </c>
      <c r="O159" t="s">
        <v>471</v>
      </c>
      <c r="P159">
        <v>23</v>
      </c>
    </row>
    <row r="160" spans="1:16" x14ac:dyDescent="0.45">
      <c r="A160">
        <v>153</v>
      </c>
      <c r="B160" t="str">
        <f t="shared" si="5"/>
        <v>task_id_433.dfy-4</v>
      </c>
      <c r="C160" t="s">
        <v>38</v>
      </c>
      <c r="D160">
        <v>4</v>
      </c>
      <c r="E160">
        <v>0</v>
      </c>
      <c r="F160">
        <v>11.1517</v>
      </c>
      <c r="G160">
        <v>0.83330000000000004</v>
      </c>
      <c r="H160">
        <v>11.145799999999999</v>
      </c>
      <c r="I160">
        <v>1</v>
      </c>
      <c r="J160">
        <v>0</v>
      </c>
      <c r="K160">
        <v>0</v>
      </c>
      <c r="L160">
        <f t="shared" si="4"/>
        <v>24</v>
      </c>
      <c r="M160">
        <f>VLOOKUP(C160,Locs!A:C,3,0)</f>
        <v>20</v>
      </c>
      <c r="N160">
        <f>VLOOKUP(C160,Locs!A:F,6,0)</f>
        <v>1</v>
      </c>
      <c r="O160" t="s">
        <v>734</v>
      </c>
      <c r="P160">
        <v>24</v>
      </c>
    </row>
    <row r="161" spans="1:16" x14ac:dyDescent="0.45">
      <c r="A161">
        <v>154</v>
      </c>
      <c r="B161" t="str">
        <f t="shared" si="5"/>
        <v>task_id_433.dfy-5</v>
      </c>
      <c r="C161" t="s">
        <v>38</v>
      </c>
      <c r="D161">
        <v>5</v>
      </c>
      <c r="E161">
        <v>-1</v>
      </c>
      <c r="F161">
        <v>19.938099999999999</v>
      </c>
      <c r="G161">
        <v>0.44700000000000001</v>
      </c>
      <c r="H161">
        <v>19.9255</v>
      </c>
      <c r="I161">
        <v>-1</v>
      </c>
      <c r="J161">
        <v>-1</v>
      </c>
      <c r="K161">
        <v>-1</v>
      </c>
      <c r="L161">
        <f t="shared" si="4"/>
        <v>30</v>
      </c>
      <c r="M161">
        <f>VLOOKUP(C161,Locs!A:C,3,0)</f>
        <v>20</v>
      </c>
      <c r="N161">
        <f>VLOOKUP(C161,Locs!A:F,6,0)</f>
        <v>1</v>
      </c>
      <c r="O161" t="s">
        <v>735</v>
      </c>
      <c r="P161">
        <v>30</v>
      </c>
    </row>
    <row r="162" spans="1:16" x14ac:dyDescent="0.45">
      <c r="A162">
        <v>155</v>
      </c>
      <c r="B162" t="str">
        <f t="shared" si="5"/>
        <v>task_id_433.dfy-6</v>
      </c>
      <c r="C162" t="s">
        <v>38</v>
      </c>
      <c r="D162">
        <v>6</v>
      </c>
      <c r="E162">
        <v>1</v>
      </c>
      <c r="F162">
        <v>9.5385000000000009</v>
      </c>
      <c r="G162">
        <v>0.77529999999999999</v>
      </c>
      <c r="H162">
        <v>9.5248000000000008</v>
      </c>
      <c r="I162">
        <v>1</v>
      </c>
      <c r="J162">
        <v>1</v>
      </c>
      <c r="K162">
        <v>1</v>
      </c>
      <c r="L162">
        <f t="shared" si="4"/>
        <v>29</v>
      </c>
      <c r="M162">
        <f>VLOOKUP(C162,Locs!A:C,3,0)</f>
        <v>20</v>
      </c>
      <c r="N162">
        <f>VLOOKUP(C162,Locs!A:F,6,0)</f>
        <v>1</v>
      </c>
      <c r="O162" t="s">
        <v>736</v>
      </c>
      <c r="P162">
        <v>29</v>
      </c>
    </row>
    <row r="163" spans="1:16" x14ac:dyDescent="0.45">
      <c r="A163">
        <v>156</v>
      </c>
      <c r="B163" t="str">
        <f t="shared" si="5"/>
        <v>task_id_436.dfy-1</v>
      </c>
      <c r="C163" t="s">
        <v>39</v>
      </c>
      <c r="D163">
        <v>1</v>
      </c>
      <c r="E163">
        <v>1</v>
      </c>
      <c r="F163">
        <v>8.6760999999999999</v>
      </c>
      <c r="G163">
        <v>1.7475000000000001</v>
      </c>
      <c r="H163">
        <v>8.65</v>
      </c>
      <c r="I163">
        <v>1</v>
      </c>
      <c r="J163">
        <v>1</v>
      </c>
      <c r="K163">
        <v>1</v>
      </c>
      <c r="L163">
        <f t="shared" si="4"/>
        <v>36</v>
      </c>
      <c r="M163">
        <f>VLOOKUP(C163,Locs!A:C,3,0)</f>
        <v>30</v>
      </c>
      <c r="N163">
        <f>VLOOKUP(C163,Locs!A:F,6,0)</f>
        <v>2</v>
      </c>
      <c r="O163" t="s">
        <v>472</v>
      </c>
      <c r="P163">
        <v>36</v>
      </c>
    </row>
    <row r="164" spans="1:16" x14ac:dyDescent="0.45">
      <c r="A164">
        <v>157</v>
      </c>
      <c r="B164" t="str">
        <f t="shared" si="5"/>
        <v>task_id_445.dfy-1</v>
      </c>
      <c r="C164" t="s">
        <v>40</v>
      </c>
      <c r="D164">
        <v>1</v>
      </c>
      <c r="E164">
        <v>1</v>
      </c>
      <c r="F164">
        <v>5.0517000000000003</v>
      </c>
      <c r="G164">
        <v>0.73270000000000002</v>
      </c>
      <c r="H164">
        <v>5.0202</v>
      </c>
      <c r="I164">
        <v>1</v>
      </c>
      <c r="J164">
        <v>1</v>
      </c>
      <c r="K164">
        <v>1</v>
      </c>
      <c r="L164">
        <f t="shared" si="4"/>
        <v>19</v>
      </c>
      <c r="M164">
        <f>VLOOKUP(C164,Locs!A:C,3,0)</f>
        <v>19</v>
      </c>
      <c r="N164">
        <f>VLOOKUP(C164,Locs!A:F,6,0)</f>
        <v>0</v>
      </c>
      <c r="O164" t="s">
        <v>475</v>
      </c>
      <c r="P164">
        <v>19</v>
      </c>
    </row>
    <row r="165" spans="1:16" x14ac:dyDescent="0.45">
      <c r="A165">
        <v>158</v>
      </c>
      <c r="B165" t="str">
        <f t="shared" si="5"/>
        <v>task_id_447.dfy-1</v>
      </c>
      <c r="C165" t="s">
        <v>41</v>
      </c>
      <c r="D165">
        <v>1</v>
      </c>
      <c r="E165">
        <v>1</v>
      </c>
      <c r="F165">
        <v>5.2793999999999999</v>
      </c>
      <c r="G165">
        <v>0.79800000000000004</v>
      </c>
      <c r="H165">
        <v>5.2762000000000002</v>
      </c>
      <c r="I165">
        <v>1</v>
      </c>
      <c r="J165">
        <v>1</v>
      </c>
      <c r="K165">
        <v>1</v>
      </c>
      <c r="L165">
        <f t="shared" si="4"/>
        <v>22</v>
      </c>
      <c r="M165">
        <f>VLOOKUP(C165,Locs!A:C,3,0)</f>
        <v>26</v>
      </c>
      <c r="N165">
        <f>VLOOKUP(C165,Locs!A:F,6,0)</f>
        <v>0</v>
      </c>
      <c r="O165" t="s">
        <v>478</v>
      </c>
      <c r="P165">
        <v>22</v>
      </c>
    </row>
    <row r="166" spans="1:16" x14ac:dyDescent="0.45">
      <c r="A166">
        <v>159</v>
      </c>
      <c r="B166" t="str">
        <f t="shared" si="5"/>
        <v>task_id_454.dfy-1</v>
      </c>
      <c r="C166" t="s">
        <v>42</v>
      </c>
      <c r="D166">
        <v>1</v>
      </c>
      <c r="E166">
        <v>1</v>
      </c>
      <c r="F166">
        <v>5.6478999999999999</v>
      </c>
      <c r="G166">
        <v>0.79330000000000001</v>
      </c>
      <c r="H166">
        <v>5.6444999999999999</v>
      </c>
      <c r="I166">
        <v>1</v>
      </c>
      <c r="J166">
        <v>1</v>
      </c>
      <c r="K166">
        <v>1</v>
      </c>
      <c r="L166">
        <f t="shared" si="4"/>
        <v>25</v>
      </c>
      <c r="M166">
        <f>VLOOKUP(C166,Locs!A:C,3,0)</f>
        <v>23</v>
      </c>
      <c r="N166">
        <f>VLOOKUP(C166,Locs!A:F,6,0)</f>
        <v>0</v>
      </c>
      <c r="O166" t="s">
        <v>481</v>
      </c>
      <c r="P166">
        <v>25</v>
      </c>
    </row>
    <row r="167" spans="1:16" x14ac:dyDescent="0.45">
      <c r="A167">
        <v>160</v>
      </c>
      <c r="B167" t="str">
        <f t="shared" si="5"/>
        <v>task_id_457.dfy-1</v>
      </c>
      <c r="C167" t="s">
        <v>43</v>
      </c>
      <c r="D167">
        <v>1</v>
      </c>
      <c r="E167">
        <v>1</v>
      </c>
      <c r="F167">
        <v>5.7961</v>
      </c>
      <c r="G167">
        <v>0.77149999999999996</v>
      </c>
      <c r="H167">
        <v>5.7705000000000002</v>
      </c>
      <c r="I167">
        <v>1</v>
      </c>
      <c r="J167">
        <v>1</v>
      </c>
      <c r="K167">
        <v>1</v>
      </c>
      <c r="L167">
        <f t="shared" si="4"/>
        <v>26</v>
      </c>
      <c r="M167">
        <f>VLOOKUP(C167,Locs!A:C,3,0)</f>
        <v>26</v>
      </c>
      <c r="N167">
        <f>VLOOKUP(C167,Locs!A:F,6,0)</f>
        <v>0</v>
      </c>
      <c r="O167" t="s">
        <v>484</v>
      </c>
      <c r="P167">
        <v>26</v>
      </c>
    </row>
    <row r="168" spans="1:16" x14ac:dyDescent="0.45">
      <c r="A168">
        <v>161</v>
      </c>
      <c r="B168" t="str">
        <f t="shared" si="5"/>
        <v>task_id_470.dfy-1</v>
      </c>
      <c r="C168" t="s">
        <v>44</v>
      </c>
      <c r="D168">
        <v>1</v>
      </c>
      <c r="E168">
        <v>1</v>
      </c>
      <c r="F168">
        <v>5.7964000000000002</v>
      </c>
      <c r="G168">
        <v>0.75429999999999997</v>
      </c>
      <c r="H168">
        <v>5.7591000000000001</v>
      </c>
      <c r="I168">
        <v>1</v>
      </c>
      <c r="J168">
        <v>1</v>
      </c>
      <c r="K168">
        <v>1</v>
      </c>
      <c r="L168">
        <f t="shared" si="4"/>
        <v>23</v>
      </c>
      <c r="M168">
        <f>VLOOKUP(C168,Locs!A:C,3,0)</f>
        <v>23</v>
      </c>
      <c r="N168">
        <f>VLOOKUP(C168,Locs!A:F,6,0)</f>
        <v>0</v>
      </c>
      <c r="O168" t="s">
        <v>487</v>
      </c>
      <c r="P168">
        <v>23</v>
      </c>
    </row>
    <row r="169" spans="1:16" x14ac:dyDescent="0.45">
      <c r="A169">
        <v>162</v>
      </c>
      <c r="B169" t="str">
        <f t="shared" si="5"/>
        <v>task_id_472.dfy-1</v>
      </c>
      <c r="C169" t="s">
        <v>45</v>
      </c>
      <c r="D169">
        <v>1</v>
      </c>
      <c r="E169">
        <v>1</v>
      </c>
      <c r="F169">
        <v>10.5525</v>
      </c>
      <c r="G169">
        <v>1.6676</v>
      </c>
      <c r="H169">
        <v>10.545</v>
      </c>
      <c r="I169">
        <v>1</v>
      </c>
      <c r="J169">
        <v>1</v>
      </c>
      <c r="K169">
        <v>1</v>
      </c>
      <c r="L169">
        <f t="shared" si="4"/>
        <v>37</v>
      </c>
      <c r="M169">
        <f>VLOOKUP(C169,Locs!A:C,3,0)</f>
        <v>28</v>
      </c>
      <c r="N169">
        <f>VLOOKUP(C169,Locs!A:F,6,0)</f>
        <v>2</v>
      </c>
      <c r="O169" t="s">
        <v>490</v>
      </c>
      <c r="P169">
        <v>37</v>
      </c>
    </row>
    <row r="170" spans="1:16" x14ac:dyDescent="0.45">
      <c r="A170">
        <v>163</v>
      </c>
      <c r="B170" t="str">
        <f t="shared" si="5"/>
        <v>task_id_474.dfy-1</v>
      </c>
      <c r="C170" t="s">
        <v>46</v>
      </c>
      <c r="D170">
        <v>1</v>
      </c>
      <c r="E170">
        <v>1</v>
      </c>
      <c r="F170">
        <v>6.0960000000000001</v>
      </c>
      <c r="G170">
        <v>0.75609999999999999</v>
      </c>
      <c r="H170">
        <v>6.0689000000000002</v>
      </c>
      <c r="I170">
        <v>1</v>
      </c>
      <c r="J170">
        <v>1</v>
      </c>
      <c r="K170">
        <v>1</v>
      </c>
      <c r="L170">
        <f t="shared" si="4"/>
        <v>27</v>
      </c>
      <c r="M170">
        <f>VLOOKUP(C170,Locs!A:C,3,0)</f>
        <v>26</v>
      </c>
      <c r="N170">
        <f>VLOOKUP(C170,Locs!A:F,6,0)</f>
        <v>0</v>
      </c>
      <c r="O170" t="s">
        <v>493</v>
      </c>
      <c r="P170">
        <v>27</v>
      </c>
    </row>
    <row r="171" spans="1:16" x14ac:dyDescent="0.45">
      <c r="A171">
        <v>164</v>
      </c>
      <c r="B171" t="str">
        <f t="shared" si="5"/>
        <v>task_id_476.dfy-1</v>
      </c>
      <c r="C171" t="s">
        <v>47</v>
      </c>
      <c r="D171">
        <v>1</v>
      </c>
      <c r="E171">
        <v>0</v>
      </c>
      <c r="F171">
        <v>7.0925000000000002</v>
      </c>
      <c r="G171">
        <v>0.78449999999999998</v>
      </c>
      <c r="H171">
        <v>7.0731999999999999</v>
      </c>
      <c r="I171">
        <v>1</v>
      </c>
      <c r="J171">
        <v>0</v>
      </c>
      <c r="K171">
        <v>0</v>
      </c>
      <c r="L171">
        <f t="shared" si="4"/>
        <v>32</v>
      </c>
      <c r="M171">
        <f>VLOOKUP(C171,Locs!A:C,3,0)</f>
        <v>54</v>
      </c>
      <c r="N171">
        <f>VLOOKUP(C171,Locs!A:F,6,0)</f>
        <v>2</v>
      </c>
      <c r="O171" t="s">
        <v>496</v>
      </c>
      <c r="P171">
        <v>32</v>
      </c>
    </row>
    <row r="172" spans="1:16" x14ac:dyDescent="0.45">
      <c r="A172">
        <v>165</v>
      </c>
      <c r="B172" t="str">
        <f t="shared" si="5"/>
        <v>task_id_476.dfy-2</v>
      </c>
      <c r="C172" t="s">
        <v>47</v>
      </c>
      <c r="D172">
        <v>2</v>
      </c>
      <c r="E172">
        <v>1</v>
      </c>
      <c r="F172">
        <v>11.7187</v>
      </c>
      <c r="G172">
        <v>1.9826999999999999</v>
      </c>
      <c r="H172">
        <v>11.7174</v>
      </c>
      <c r="I172">
        <v>1</v>
      </c>
      <c r="J172">
        <v>1</v>
      </c>
      <c r="K172">
        <v>1</v>
      </c>
      <c r="L172">
        <f t="shared" si="4"/>
        <v>58</v>
      </c>
      <c r="M172">
        <f>VLOOKUP(C172,Locs!A:C,3,0)</f>
        <v>54</v>
      </c>
      <c r="N172">
        <f>VLOOKUP(C172,Locs!A:F,6,0)</f>
        <v>2</v>
      </c>
      <c r="O172" t="s">
        <v>497</v>
      </c>
      <c r="P172">
        <v>58</v>
      </c>
    </row>
    <row r="173" spans="1:16" x14ac:dyDescent="0.45">
      <c r="A173">
        <v>166</v>
      </c>
      <c r="B173" t="str">
        <f t="shared" si="5"/>
        <v>task_id_477.dfy-1</v>
      </c>
      <c r="C173" t="s">
        <v>48</v>
      </c>
      <c r="D173">
        <v>1</v>
      </c>
      <c r="E173">
        <v>1</v>
      </c>
      <c r="F173">
        <v>5.3662999999999998</v>
      </c>
      <c r="G173">
        <v>1.6535</v>
      </c>
      <c r="H173">
        <v>5.3406000000000002</v>
      </c>
      <c r="I173">
        <v>1</v>
      </c>
      <c r="J173">
        <v>1</v>
      </c>
      <c r="K173">
        <v>1</v>
      </c>
      <c r="L173">
        <f t="shared" si="4"/>
        <v>26</v>
      </c>
      <c r="M173">
        <f>VLOOKUP(C173,Locs!A:C,3,0)</f>
        <v>27</v>
      </c>
      <c r="N173">
        <f>VLOOKUP(C173,Locs!A:F,6,0)</f>
        <v>0</v>
      </c>
      <c r="O173" t="s">
        <v>499</v>
      </c>
      <c r="P173">
        <v>26</v>
      </c>
    </row>
    <row r="174" spans="1:16" x14ac:dyDescent="0.45">
      <c r="A174">
        <v>167</v>
      </c>
      <c r="B174" t="str">
        <f t="shared" si="5"/>
        <v>task_id_555.dfy-1</v>
      </c>
      <c r="C174" t="s">
        <v>49</v>
      </c>
      <c r="D174">
        <v>1</v>
      </c>
      <c r="E174">
        <v>1</v>
      </c>
      <c r="F174">
        <v>8.2730999999999995</v>
      </c>
      <c r="G174">
        <v>1.6748000000000001</v>
      </c>
      <c r="H174">
        <v>8.2477</v>
      </c>
      <c r="I174">
        <v>1</v>
      </c>
      <c r="J174">
        <v>1</v>
      </c>
      <c r="K174">
        <v>1</v>
      </c>
      <c r="L174">
        <f t="shared" si="4"/>
        <v>51</v>
      </c>
      <c r="M174">
        <f>VLOOKUP(C174,Locs!A:C,3,0)</f>
        <v>43</v>
      </c>
      <c r="N174">
        <f>VLOOKUP(C174,Locs!A:F,6,0)</f>
        <v>0</v>
      </c>
      <c r="O174" t="s">
        <v>502</v>
      </c>
      <c r="P174">
        <v>51</v>
      </c>
    </row>
    <row r="175" spans="1:16" x14ac:dyDescent="0.45">
      <c r="A175">
        <v>168</v>
      </c>
      <c r="B175" t="str">
        <f t="shared" si="5"/>
        <v>task_id_557.dfy-1</v>
      </c>
      <c r="C175" t="s">
        <v>50</v>
      </c>
      <c r="D175">
        <v>1</v>
      </c>
      <c r="E175">
        <v>1</v>
      </c>
      <c r="F175">
        <v>4.7839</v>
      </c>
      <c r="G175">
        <v>1.6466000000000001</v>
      </c>
      <c r="H175">
        <v>4.7590000000000003</v>
      </c>
      <c r="I175">
        <v>1</v>
      </c>
      <c r="J175">
        <v>1</v>
      </c>
      <c r="K175">
        <v>1</v>
      </c>
      <c r="L175">
        <f t="shared" si="4"/>
        <v>23</v>
      </c>
      <c r="M175">
        <f>VLOOKUP(C175,Locs!A:C,3,0)</f>
        <v>24</v>
      </c>
      <c r="N175">
        <f>VLOOKUP(C175,Locs!A:F,6,0)</f>
        <v>0</v>
      </c>
      <c r="O175" t="s">
        <v>505</v>
      </c>
      <c r="P175">
        <v>23</v>
      </c>
    </row>
    <row r="176" spans="1:16" x14ac:dyDescent="0.45">
      <c r="A176">
        <v>169</v>
      </c>
      <c r="B176" t="str">
        <f t="shared" si="5"/>
        <v>task_id_566.dfy-1</v>
      </c>
      <c r="C176" t="s">
        <v>51</v>
      </c>
      <c r="D176">
        <v>1</v>
      </c>
      <c r="E176">
        <v>1</v>
      </c>
      <c r="F176">
        <v>5.6665999999999999</v>
      </c>
      <c r="G176">
        <v>0.72019999999999995</v>
      </c>
      <c r="H176">
        <v>5.6585999999999999</v>
      </c>
      <c r="I176">
        <v>1</v>
      </c>
      <c r="J176">
        <v>1</v>
      </c>
      <c r="K176">
        <v>1</v>
      </c>
      <c r="L176">
        <f t="shared" si="4"/>
        <v>28</v>
      </c>
      <c r="M176">
        <f>VLOOKUP(C176,Locs!A:C,3,0)</f>
        <v>28</v>
      </c>
      <c r="N176">
        <f>VLOOKUP(C176,Locs!A:F,6,0)</f>
        <v>0</v>
      </c>
      <c r="O176" t="s">
        <v>508</v>
      </c>
      <c r="P176">
        <v>28</v>
      </c>
    </row>
    <row r="177" spans="1:16" x14ac:dyDescent="0.45">
      <c r="A177">
        <v>170</v>
      </c>
      <c r="B177" t="str">
        <f t="shared" si="5"/>
        <v>task_id_567.dfy-1</v>
      </c>
      <c r="C177" t="s">
        <v>52</v>
      </c>
      <c r="D177">
        <v>1</v>
      </c>
      <c r="E177">
        <v>0</v>
      </c>
      <c r="F177">
        <v>5.2636000000000003</v>
      </c>
      <c r="G177">
        <v>0.78320000000000001</v>
      </c>
      <c r="H177">
        <v>5.2554999999999996</v>
      </c>
      <c r="I177">
        <v>1</v>
      </c>
      <c r="J177">
        <v>0</v>
      </c>
      <c r="K177">
        <v>0</v>
      </c>
      <c r="L177">
        <f t="shared" si="4"/>
        <v>22</v>
      </c>
      <c r="M177">
        <f>VLOOKUP(C177,Locs!A:C,3,0)</f>
        <v>23</v>
      </c>
      <c r="N177">
        <f>VLOOKUP(C177,Locs!A:F,6,0)</f>
        <v>1</v>
      </c>
      <c r="O177" t="s">
        <v>511</v>
      </c>
      <c r="P177">
        <v>22</v>
      </c>
    </row>
    <row r="178" spans="1:16" x14ac:dyDescent="0.45">
      <c r="A178">
        <v>171</v>
      </c>
      <c r="B178" t="str">
        <f t="shared" si="5"/>
        <v>task_id_567.dfy-2</v>
      </c>
      <c r="C178" t="s">
        <v>52</v>
      </c>
      <c r="D178">
        <v>2</v>
      </c>
      <c r="E178">
        <v>1</v>
      </c>
      <c r="F178">
        <v>8.3649000000000004</v>
      </c>
      <c r="G178">
        <v>0.76229999999999998</v>
      </c>
      <c r="H178">
        <v>8.3628</v>
      </c>
      <c r="I178">
        <v>1</v>
      </c>
      <c r="J178">
        <v>1</v>
      </c>
      <c r="K178">
        <v>1</v>
      </c>
      <c r="L178">
        <f t="shared" si="4"/>
        <v>24</v>
      </c>
      <c r="M178">
        <f>VLOOKUP(C178,Locs!A:C,3,0)</f>
        <v>23</v>
      </c>
      <c r="N178">
        <f>VLOOKUP(C178,Locs!A:F,6,0)</f>
        <v>1</v>
      </c>
      <c r="O178" t="s">
        <v>512</v>
      </c>
      <c r="P178">
        <v>24</v>
      </c>
    </row>
    <row r="179" spans="1:16" x14ac:dyDescent="0.45">
      <c r="A179">
        <v>172</v>
      </c>
      <c r="B179" t="str">
        <f t="shared" si="5"/>
        <v>task_id_572.dfy-1</v>
      </c>
      <c r="C179" t="s">
        <v>53</v>
      </c>
      <c r="D179">
        <v>1</v>
      </c>
      <c r="E179">
        <v>0</v>
      </c>
      <c r="F179">
        <v>9.4300999999999995</v>
      </c>
      <c r="G179">
        <v>1.7683</v>
      </c>
      <c r="H179">
        <v>9.4098000000000006</v>
      </c>
      <c r="I179">
        <v>-1</v>
      </c>
      <c r="J179">
        <v>0</v>
      </c>
      <c r="K179">
        <v>0</v>
      </c>
      <c r="L179">
        <f t="shared" si="4"/>
        <v>34</v>
      </c>
      <c r="M179">
        <f>VLOOKUP(C179,Locs!A:C,3,0)</f>
        <v>37</v>
      </c>
      <c r="N179">
        <f>VLOOKUP(C179,Locs!A:F,6,0)</f>
        <v>2</v>
      </c>
      <c r="O179" t="s">
        <v>514</v>
      </c>
      <c r="P179">
        <v>34</v>
      </c>
    </row>
    <row r="180" spans="1:16" x14ac:dyDescent="0.45">
      <c r="A180">
        <v>173</v>
      </c>
      <c r="B180" t="str">
        <f t="shared" si="5"/>
        <v>task_id_572.dfy-2</v>
      </c>
      <c r="C180" t="s">
        <v>53</v>
      </c>
      <c r="D180">
        <v>2</v>
      </c>
      <c r="E180">
        <v>-1</v>
      </c>
      <c r="F180">
        <v>19.766400000000001</v>
      </c>
      <c r="G180">
        <v>0.2802</v>
      </c>
      <c r="H180">
        <v>19.764900000000001</v>
      </c>
      <c r="I180">
        <v>-1</v>
      </c>
      <c r="J180">
        <v>-1</v>
      </c>
      <c r="K180">
        <v>-1</v>
      </c>
      <c r="L180">
        <f t="shared" si="4"/>
        <v>100</v>
      </c>
      <c r="M180">
        <f>VLOOKUP(C180,Locs!A:C,3,0)</f>
        <v>37</v>
      </c>
      <c r="N180">
        <f>VLOOKUP(C180,Locs!A:F,6,0)</f>
        <v>2</v>
      </c>
      <c r="O180" t="s">
        <v>515</v>
      </c>
      <c r="P180">
        <v>100</v>
      </c>
    </row>
    <row r="181" spans="1:16" x14ac:dyDescent="0.45">
      <c r="A181">
        <v>174</v>
      </c>
      <c r="B181" t="str">
        <f t="shared" si="5"/>
        <v>task_id_572.dfy-3</v>
      </c>
      <c r="C181" t="s">
        <v>53</v>
      </c>
      <c r="D181">
        <v>3</v>
      </c>
      <c r="E181">
        <v>-1</v>
      </c>
      <c r="F181">
        <v>12.730499999999999</v>
      </c>
      <c r="G181">
        <v>0.38869999999999999</v>
      </c>
      <c r="H181">
        <v>12.728899999999999</v>
      </c>
      <c r="I181">
        <v>-1</v>
      </c>
      <c r="J181">
        <v>-1</v>
      </c>
      <c r="K181">
        <v>-1</v>
      </c>
      <c r="L181">
        <f t="shared" si="4"/>
        <v>56</v>
      </c>
      <c r="M181">
        <f>VLOOKUP(C181,Locs!A:C,3,0)</f>
        <v>37</v>
      </c>
      <c r="N181">
        <f>VLOOKUP(C181,Locs!A:F,6,0)</f>
        <v>2</v>
      </c>
      <c r="O181" t="s">
        <v>516</v>
      </c>
      <c r="P181">
        <v>56</v>
      </c>
    </row>
    <row r="182" spans="1:16" x14ac:dyDescent="0.45">
      <c r="A182">
        <v>175</v>
      </c>
      <c r="B182" t="str">
        <f t="shared" si="5"/>
        <v>task_id_572.dfy-4</v>
      </c>
      <c r="C182" t="s">
        <v>53</v>
      </c>
      <c r="D182">
        <v>4</v>
      </c>
      <c r="E182">
        <v>0</v>
      </c>
      <c r="F182">
        <v>12.516</v>
      </c>
      <c r="G182">
        <v>61.965200000000003</v>
      </c>
      <c r="H182">
        <v>12.5092</v>
      </c>
      <c r="I182">
        <v>-1</v>
      </c>
      <c r="J182">
        <v>0</v>
      </c>
      <c r="K182">
        <v>0</v>
      </c>
      <c r="L182">
        <f t="shared" si="4"/>
        <v>57</v>
      </c>
      <c r="M182">
        <f>VLOOKUP(C182,Locs!A:C,3,0)</f>
        <v>37</v>
      </c>
      <c r="N182">
        <f>VLOOKUP(C182,Locs!A:F,6,0)</f>
        <v>2</v>
      </c>
      <c r="O182" t="s">
        <v>830</v>
      </c>
      <c r="P182">
        <v>57</v>
      </c>
    </row>
    <row r="183" spans="1:16" x14ac:dyDescent="0.45">
      <c r="A183">
        <v>176</v>
      </c>
      <c r="B183" t="str">
        <f t="shared" si="5"/>
        <v>task_id_572.dfy-5</v>
      </c>
      <c r="C183" t="s">
        <v>53</v>
      </c>
      <c r="D183">
        <v>5</v>
      </c>
      <c r="E183">
        <v>0</v>
      </c>
      <c r="F183">
        <v>11.8597</v>
      </c>
      <c r="G183">
        <v>61.835299999999997</v>
      </c>
      <c r="H183">
        <v>11.8538</v>
      </c>
      <c r="I183">
        <v>-1</v>
      </c>
      <c r="J183">
        <v>0</v>
      </c>
      <c r="K183">
        <v>0</v>
      </c>
      <c r="L183">
        <f t="shared" si="4"/>
        <v>57</v>
      </c>
      <c r="M183">
        <f>VLOOKUP(C183,Locs!A:C,3,0)</f>
        <v>37</v>
      </c>
      <c r="N183">
        <f>VLOOKUP(C183,Locs!A:F,6,0)</f>
        <v>2</v>
      </c>
      <c r="O183" t="s">
        <v>831</v>
      </c>
      <c r="P183">
        <v>57</v>
      </c>
    </row>
    <row r="184" spans="1:16" x14ac:dyDescent="0.45">
      <c r="A184">
        <v>177</v>
      </c>
      <c r="B184" t="str">
        <f t="shared" si="5"/>
        <v>task_id_572.dfy-6</v>
      </c>
      <c r="C184" t="s">
        <v>53</v>
      </c>
      <c r="D184">
        <v>6</v>
      </c>
      <c r="E184">
        <v>1</v>
      </c>
      <c r="F184">
        <v>12.5749</v>
      </c>
      <c r="G184">
        <v>1.7216</v>
      </c>
      <c r="H184">
        <v>12.573399999999999</v>
      </c>
      <c r="I184">
        <v>1</v>
      </c>
      <c r="J184">
        <v>1</v>
      </c>
      <c r="K184">
        <v>1</v>
      </c>
      <c r="L184">
        <f t="shared" si="4"/>
        <v>42</v>
      </c>
      <c r="M184">
        <f>VLOOKUP(C184,Locs!A:C,3,0)</f>
        <v>37</v>
      </c>
      <c r="N184">
        <f>VLOOKUP(C184,Locs!A:F,6,0)</f>
        <v>2</v>
      </c>
      <c r="O184" t="s">
        <v>832</v>
      </c>
      <c r="P184">
        <v>42</v>
      </c>
    </row>
    <row r="185" spans="1:16" x14ac:dyDescent="0.45">
      <c r="A185">
        <v>178</v>
      </c>
      <c r="B185" t="str">
        <f t="shared" si="5"/>
        <v>task_id_573.dfy-1</v>
      </c>
      <c r="C185" t="s">
        <v>54</v>
      </c>
      <c r="D185">
        <v>1</v>
      </c>
      <c r="E185">
        <v>0</v>
      </c>
      <c r="F185">
        <v>19.6065</v>
      </c>
      <c r="G185">
        <v>1.8026</v>
      </c>
      <c r="H185">
        <v>19.603899999999999</v>
      </c>
      <c r="I185">
        <v>-1</v>
      </c>
      <c r="J185">
        <v>0</v>
      </c>
      <c r="K185">
        <v>0</v>
      </c>
      <c r="L185">
        <f t="shared" si="4"/>
        <v>87</v>
      </c>
      <c r="M185">
        <f>VLOOKUP(C185,Locs!A:C,3,0)</f>
        <v>56</v>
      </c>
      <c r="N185">
        <f>VLOOKUP(C185,Locs!A:F,6,0)</f>
        <v>8</v>
      </c>
      <c r="O185" t="s">
        <v>517</v>
      </c>
      <c r="P185">
        <v>87</v>
      </c>
    </row>
    <row r="186" spans="1:16" x14ac:dyDescent="0.45">
      <c r="A186">
        <v>179</v>
      </c>
      <c r="B186" t="str">
        <f t="shared" si="5"/>
        <v>task_id_573.dfy-2</v>
      </c>
      <c r="C186" t="s">
        <v>54</v>
      </c>
      <c r="D186">
        <v>2</v>
      </c>
      <c r="E186">
        <v>0</v>
      </c>
      <c r="F186">
        <v>16.1861</v>
      </c>
      <c r="G186">
        <v>1.7517</v>
      </c>
      <c r="H186">
        <v>16.183800000000002</v>
      </c>
      <c r="I186">
        <v>-1</v>
      </c>
      <c r="J186">
        <v>0</v>
      </c>
      <c r="K186">
        <v>0</v>
      </c>
      <c r="L186">
        <f t="shared" si="4"/>
        <v>95</v>
      </c>
      <c r="M186">
        <f>VLOOKUP(C186,Locs!A:C,3,0)</f>
        <v>56</v>
      </c>
      <c r="N186">
        <f>VLOOKUP(C186,Locs!A:F,6,0)</f>
        <v>8</v>
      </c>
      <c r="O186" t="s">
        <v>518</v>
      </c>
      <c r="P186">
        <v>95</v>
      </c>
    </row>
    <row r="187" spans="1:16" x14ac:dyDescent="0.45">
      <c r="A187">
        <v>180</v>
      </c>
      <c r="B187" t="str">
        <f t="shared" si="5"/>
        <v>task_id_573.dfy-3</v>
      </c>
      <c r="C187" t="s">
        <v>54</v>
      </c>
      <c r="D187">
        <v>3</v>
      </c>
      <c r="E187">
        <v>1</v>
      </c>
      <c r="F187">
        <v>17.779199999999999</v>
      </c>
      <c r="G187">
        <v>1.7425999999999999</v>
      </c>
      <c r="H187">
        <v>17.776900000000001</v>
      </c>
      <c r="I187">
        <v>1</v>
      </c>
      <c r="J187">
        <v>1</v>
      </c>
      <c r="K187">
        <v>1</v>
      </c>
      <c r="L187">
        <f t="shared" si="4"/>
        <v>101</v>
      </c>
      <c r="M187">
        <f>VLOOKUP(C187,Locs!A:C,3,0)</f>
        <v>56</v>
      </c>
      <c r="N187">
        <f>VLOOKUP(C187,Locs!A:F,6,0)</f>
        <v>8</v>
      </c>
      <c r="O187" t="s">
        <v>519</v>
      </c>
      <c r="P187">
        <v>101</v>
      </c>
    </row>
    <row r="188" spans="1:16" x14ac:dyDescent="0.45">
      <c r="A188">
        <v>181</v>
      </c>
      <c r="B188" t="str">
        <f t="shared" si="5"/>
        <v>task_id_576.dfy-1</v>
      </c>
      <c r="C188" t="s">
        <v>55</v>
      </c>
      <c r="D188">
        <v>1</v>
      </c>
      <c r="E188">
        <v>0</v>
      </c>
      <c r="F188">
        <v>6.4047999999999998</v>
      </c>
      <c r="G188">
        <v>0.78969999999999996</v>
      </c>
      <c r="H188">
        <v>6.4024999999999999</v>
      </c>
      <c r="I188">
        <v>1</v>
      </c>
      <c r="J188">
        <v>0</v>
      </c>
      <c r="K188">
        <v>0</v>
      </c>
      <c r="L188">
        <f t="shared" si="4"/>
        <v>33</v>
      </c>
      <c r="M188">
        <f>VLOOKUP(C188,Locs!A:C,3,0)</f>
        <v>34</v>
      </c>
      <c r="N188">
        <f>VLOOKUP(C188,Locs!A:F,6,0)</f>
        <v>5</v>
      </c>
      <c r="O188" t="s">
        <v>520</v>
      </c>
      <c r="P188">
        <v>33</v>
      </c>
    </row>
    <row r="189" spans="1:16" x14ac:dyDescent="0.45">
      <c r="A189">
        <v>182</v>
      </c>
      <c r="B189" t="str">
        <f t="shared" si="5"/>
        <v>task_id_576.dfy-2</v>
      </c>
      <c r="C189" t="s">
        <v>55</v>
      </c>
      <c r="D189">
        <v>2</v>
      </c>
      <c r="E189">
        <v>1</v>
      </c>
      <c r="F189">
        <v>12.8644</v>
      </c>
      <c r="G189">
        <v>0.77910000000000001</v>
      </c>
      <c r="H189">
        <v>12.857200000000001</v>
      </c>
      <c r="I189">
        <v>1</v>
      </c>
      <c r="J189">
        <v>1</v>
      </c>
      <c r="K189">
        <v>1</v>
      </c>
      <c r="L189">
        <f t="shared" si="4"/>
        <v>48</v>
      </c>
      <c r="M189">
        <f>VLOOKUP(C189,Locs!A:C,3,0)</f>
        <v>34</v>
      </c>
      <c r="N189">
        <f>VLOOKUP(C189,Locs!A:F,6,0)</f>
        <v>5</v>
      </c>
      <c r="O189" t="s">
        <v>521</v>
      </c>
      <c r="P189">
        <v>48</v>
      </c>
    </row>
    <row r="190" spans="1:16" x14ac:dyDescent="0.45">
      <c r="A190">
        <v>183</v>
      </c>
      <c r="B190" t="str">
        <f t="shared" si="5"/>
        <v>task_id_578.dfy-1</v>
      </c>
      <c r="C190" t="s">
        <v>56</v>
      </c>
      <c r="D190">
        <v>1</v>
      </c>
      <c r="E190">
        <v>0</v>
      </c>
      <c r="F190">
        <v>6.4978999999999996</v>
      </c>
      <c r="G190">
        <v>0.7903</v>
      </c>
      <c r="H190">
        <v>6.4683999999999999</v>
      </c>
      <c r="I190">
        <v>1</v>
      </c>
      <c r="J190">
        <v>0</v>
      </c>
      <c r="K190">
        <v>0</v>
      </c>
      <c r="L190">
        <f t="shared" si="4"/>
        <v>20</v>
      </c>
      <c r="M190">
        <f>VLOOKUP(C190,Locs!A:C,3,0)</f>
        <v>23</v>
      </c>
      <c r="N190">
        <f>VLOOKUP(C190,Locs!A:F,6,0)</f>
        <v>3</v>
      </c>
      <c r="O190" t="s">
        <v>523</v>
      </c>
      <c r="P190">
        <v>20</v>
      </c>
    </row>
    <row r="191" spans="1:16" x14ac:dyDescent="0.45">
      <c r="A191">
        <v>184</v>
      </c>
      <c r="B191" t="str">
        <f t="shared" si="5"/>
        <v>task_id_578.dfy-2</v>
      </c>
      <c r="C191" t="s">
        <v>56</v>
      </c>
      <c r="D191">
        <v>2</v>
      </c>
      <c r="E191">
        <v>1</v>
      </c>
      <c r="F191">
        <v>11.086</v>
      </c>
      <c r="G191">
        <v>0.8085</v>
      </c>
      <c r="H191">
        <v>11.078900000000001</v>
      </c>
      <c r="I191">
        <v>1</v>
      </c>
      <c r="J191">
        <v>1</v>
      </c>
      <c r="K191">
        <v>1</v>
      </c>
      <c r="L191">
        <f t="shared" si="4"/>
        <v>30</v>
      </c>
      <c r="M191">
        <f>VLOOKUP(C191,Locs!A:C,3,0)</f>
        <v>23</v>
      </c>
      <c r="N191">
        <f>VLOOKUP(C191,Locs!A:F,6,0)</f>
        <v>3</v>
      </c>
      <c r="O191" t="s">
        <v>524</v>
      </c>
      <c r="P191">
        <v>30</v>
      </c>
    </row>
    <row r="192" spans="1:16" x14ac:dyDescent="0.45">
      <c r="A192">
        <v>185</v>
      </c>
      <c r="B192" t="str">
        <f t="shared" si="5"/>
        <v>task_id_579.dfy-1</v>
      </c>
      <c r="C192" t="s">
        <v>57</v>
      </c>
      <c r="D192">
        <v>1</v>
      </c>
      <c r="E192">
        <v>0</v>
      </c>
      <c r="F192">
        <v>8.4029000000000007</v>
      </c>
      <c r="G192">
        <v>1.8018000000000001</v>
      </c>
      <c r="H192">
        <v>8.3981999999999992</v>
      </c>
      <c r="I192">
        <v>0</v>
      </c>
      <c r="J192">
        <v>0</v>
      </c>
      <c r="K192">
        <v>0</v>
      </c>
      <c r="L192">
        <f t="shared" si="4"/>
        <v>55</v>
      </c>
      <c r="M192">
        <f>VLOOKUP(C192,Locs!A:C,3,0)</f>
        <v>49</v>
      </c>
      <c r="N192">
        <f>VLOOKUP(C192,Locs!A:F,6,0)</f>
        <v>2</v>
      </c>
      <c r="O192" t="s">
        <v>526</v>
      </c>
      <c r="P192">
        <v>55</v>
      </c>
    </row>
    <row r="193" spans="1:16" x14ac:dyDescent="0.45">
      <c r="A193">
        <v>186</v>
      </c>
      <c r="B193" t="str">
        <f t="shared" si="5"/>
        <v>task_id_579.dfy-2</v>
      </c>
      <c r="C193" t="s">
        <v>57</v>
      </c>
      <c r="D193">
        <v>2</v>
      </c>
      <c r="E193">
        <v>1</v>
      </c>
      <c r="F193">
        <v>17.0883</v>
      </c>
      <c r="G193">
        <v>1.7248000000000001</v>
      </c>
      <c r="H193">
        <v>17.081299999999999</v>
      </c>
      <c r="I193">
        <v>1</v>
      </c>
      <c r="J193">
        <v>1</v>
      </c>
      <c r="K193">
        <v>1</v>
      </c>
      <c r="L193">
        <f t="shared" si="4"/>
        <v>62</v>
      </c>
      <c r="M193">
        <f>VLOOKUP(C193,Locs!A:C,3,0)</f>
        <v>49</v>
      </c>
      <c r="N193">
        <f>VLOOKUP(C193,Locs!A:F,6,0)</f>
        <v>2</v>
      </c>
      <c r="O193" t="s">
        <v>527</v>
      </c>
      <c r="P193">
        <v>62</v>
      </c>
    </row>
    <row r="194" spans="1:16" x14ac:dyDescent="0.45">
      <c r="A194">
        <v>187</v>
      </c>
      <c r="B194" t="str">
        <f t="shared" si="5"/>
        <v>task_id_587.dfy-1</v>
      </c>
      <c r="C194" t="s">
        <v>58</v>
      </c>
      <c r="D194">
        <v>1</v>
      </c>
      <c r="E194">
        <v>1</v>
      </c>
      <c r="F194">
        <v>3.8100999999999998</v>
      </c>
      <c r="G194">
        <v>0.69640000000000002</v>
      </c>
      <c r="H194">
        <v>3.7816999999999998</v>
      </c>
      <c r="I194">
        <v>1</v>
      </c>
      <c r="J194">
        <v>1</v>
      </c>
      <c r="K194">
        <v>1</v>
      </c>
      <c r="L194">
        <f t="shared" ref="L194:L257" si="6">VLOOKUP(LEFT(C194,LEN(C194)-4)&amp;"_"&amp;D194&amp;"_llm.dfy",O:P,2,0)</f>
        <v>15</v>
      </c>
      <c r="M194">
        <f>VLOOKUP(C194,Locs!A:C,3,0)</f>
        <v>15</v>
      </c>
      <c r="N194">
        <f>VLOOKUP(C194,Locs!A:F,6,0)</f>
        <v>0</v>
      </c>
      <c r="O194" t="s">
        <v>529</v>
      </c>
      <c r="P194">
        <v>15</v>
      </c>
    </row>
    <row r="195" spans="1:16" x14ac:dyDescent="0.45">
      <c r="A195">
        <v>188</v>
      </c>
      <c r="B195" t="str">
        <f t="shared" si="5"/>
        <v>task_id_594.dfy-1</v>
      </c>
      <c r="C195" t="s">
        <v>59</v>
      </c>
      <c r="D195">
        <v>1</v>
      </c>
      <c r="E195">
        <v>0</v>
      </c>
      <c r="F195">
        <v>9.0251000000000001</v>
      </c>
      <c r="G195">
        <v>1.7484</v>
      </c>
      <c r="H195">
        <v>9.0024999999999995</v>
      </c>
      <c r="I195">
        <v>-1</v>
      </c>
      <c r="J195">
        <v>0</v>
      </c>
      <c r="K195">
        <v>0</v>
      </c>
      <c r="L195">
        <f t="shared" si="6"/>
        <v>45</v>
      </c>
      <c r="M195">
        <f>VLOOKUP(C195,Locs!A:C,3,0)</f>
        <v>48</v>
      </c>
      <c r="N195">
        <f>VLOOKUP(C195,Locs!A:F,6,0)</f>
        <v>6</v>
      </c>
      <c r="O195" t="s">
        <v>532</v>
      </c>
      <c r="P195">
        <v>45</v>
      </c>
    </row>
    <row r="196" spans="1:16" x14ac:dyDescent="0.45">
      <c r="A196">
        <v>189</v>
      </c>
      <c r="B196" t="str">
        <f t="shared" si="5"/>
        <v>task_id_594.dfy-2</v>
      </c>
      <c r="C196" t="s">
        <v>59</v>
      </c>
      <c r="D196">
        <v>2</v>
      </c>
      <c r="E196">
        <v>1</v>
      </c>
      <c r="F196">
        <v>15.2232</v>
      </c>
      <c r="G196">
        <v>1.8418000000000001</v>
      </c>
      <c r="H196">
        <v>15.2218</v>
      </c>
      <c r="I196">
        <v>1</v>
      </c>
      <c r="J196">
        <v>1</v>
      </c>
      <c r="K196">
        <v>1</v>
      </c>
      <c r="L196">
        <f t="shared" si="6"/>
        <v>60</v>
      </c>
      <c r="M196">
        <f>VLOOKUP(C196,Locs!A:C,3,0)</f>
        <v>48</v>
      </c>
      <c r="N196">
        <f>VLOOKUP(C196,Locs!A:F,6,0)</f>
        <v>6</v>
      </c>
      <c r="O196" t="s">
        <v>533</v>
      </c>
      <c r="P196">
        <v>60</v>
      </c>
    </row>
    <row r="197" spans="1:16" x14ac:dyDescent="0.45">
      <c r="A197">
        <v>190</v>
      </c>
      <c r="B197" t="str">
        <f t="shared" si="5"/>
        <v>task_id_599.dfy-1</v>
      </c>
      <c r="C197" t="s">
        <v>60</v>
      </c>
      <c r="D197">
        <v>1</v>
      </c>
      <c r="E197">
        <v>1</v>
      </c>
      <c r="F197">
        <v>4.3918999999999997</v>
      </c>
      <c r="G197">
        <v>0.78180000000000005</v>
      </c>
      <c r="H197">
        <v>4.3676000000000004</v>
      </c>
      <c r="I197">
        <v>1</v>
      </c>
      <c r="J197">
        <v>1</v>
      </c>
      <c r="K197">
        <v>1</v>
      </c>
      <c r="L197">
        <f t="shared" si="6"/>
        <v>21</v>
      </c>
      <c r="M197">
        <f>VLOOKUP(C197,Locs!A:C,3,0)</f>
        <v>21</v>
      </c>
      <c r="N197">
        <f>VLOOKUP(C197,Locs!A:F,6,0)</f>
        <v>0</v>
      </c>
      <c r="O197" t="s">
        <v>535</v>
      </c>
      <c r="P197">
        <v>21</v>
      </c>
    </row>
    <row r="198" spans="1:16" x14ac:dyDescent="0.45">
      <c r="A198">
        <v>191</v>
      </c>
      <c r="B198" t="str">
        <f t="shared" si="5"/>
        <v>task_id_602.dfy-1</v>
      </c>
      <c r="C198" t="s">
        <v>61</v>
      </c>
      <c r="D198">
        <v>1</v>
      </c>
      <c r="E198">
        <v>0</v>
      </c>
      <c r="F198">
        <v>7.5824999999999996</v>
      </c>
      <c r="G198">
        <v>0.81169999999999998</v>
      </c>
      <c r="H198">
        <v>7.5564999999999998</v>
      </c>
      <c r="I198">
        <v>1</v>
      </c>
      <c r="J198">
        <v>0</v>
      </c>
      <c r="K198">
        <v>0</v>
      </c>
      <c r="L198">
        <f t="shared" si="6"/>
        <v>30</v>
      </c>
      <c r="M198">
        <f>VLOOKUP(C198,Locs!A:C,3,0)</f>
        <v>31</v>
      </c>
      <c r="N198">
        <f>VLOOKUP(C198,Locs!A:F,6,0)</f>
        <v>2</v>
      </c>
      <c r="O198" t="s">
        <v>538</v>
      </c>
      <c r="P198">
        <v>30</v>
      </c>
    </row>
    <row r="199" spans="1:16" x14ac:dyDescent="0.45">
      <c r="A199">
        <v>192</v>
      </c>
      <c r="B199" t="str">
        <f t="shared" si="5"/>
        <v>task_id_602.dfy-2</v>
      </c>
      <c r="C199" t="s">
        <v>61</v>
      </c>
      <c r="D199">
        <v>2</v>
      </c>
      <c r="E199">
        <v>1</v>
      </c>
      <c r="F199">
        <v>13.907500000000001</v>
      </c>
      <c r="G199">
        <v>0.77290000000000003</v>
      </c>
      <c r="H199">
        <v>13.9061</v>
      </c>
      <c r="I199">
        <v>1</v>
      </c>
      <c r="J199">
        <v>1</v>
      </c>
      <c r="K199">
        <v>1</v>
      </c>
      <c r="L199">
        <f t="shared" si="6"/>
        <v>40</v>
      </c>
      <c r="M199">
        <f>VLOOKUP(C199,Locs!A:C,3,0)</f>
        <v>31</v>
      </c>
      <c r="N199">
        <f>VLOOKUP(C199,Locs!A:F,6,0)</f>
        <v>2</v>
      </c>
      <c r="O199" t="s">
        <v>539</v>
      </c>
      <c r="P199">
        <v>40</v>
      </c>
    </row>
    <row r="200" spans="1:16" x14ac:dyDescent="0.45">
      <c r="A200">
        <v>193</v>
      </c>
      <c r="B200" t="str">
        <f t="shared" ref="B200:B263" si="7">C200&amp;"-"&amp;D200</f>
        <v>task_id_605.dfy-1</v>
      </c>
      <c r="C200" t="s">
        <v>62</v>
      </c>
      <c r="D200">
        <v>1</v>
      </c>
      <c r="E200">
        <v>0</v>
      </c>
      <c r="F200">
        <v>7.4291999999999998</v>
      </c>
      <c r="G200">
        <v>1.7284999999999999</v>
      </c>
      <c r="H200">
        <v>7.4264000000000001</v>
      </c>
      <c r="I200">
        <v>0</v>
      </c>
      <c r="J200">
        <v>0</v>
      </c>
      <c r="K200">
        <v>0</v>
      </c>
      <c r="L200">
        <f t="shared" si="6"/>
        <v>34</v>
      </c>
      <c r="M200">
        <f>VLOOKUP(C200,Locs!A:C,3,0)</f>
        <v>22</v>
      </c>
      <c r="N200">
        <f>VLOOKUP(C200,Locs!A:F,6,0)</f>
        <v>1</v>
      </c>
      <c r="O200" t="s">
        <v>541</v>
      </c>
      <c r="P200">
        <v>34</v>
      </c>
    </row>
    <row r="201" spans="1:16" x14ac:dyDescent="0.45">
      <c r="A201">
        <v>194</v>
      </c>
      <c r="B201" t="str">
        <f t="shared" si="7"/>
        <v>task_id_605.dfy-2</v>
      </c>
      <c r="C201" t="s">
        <v>62</v>
      </c>
      <c r="D201">
        <v>2</v>
      </c>
      <c r="E201">
        <v>1</v>
      </c>
      <c r="F201">
        <v>17.757100000000001</v>
      </c>
      <c r="G201">
        <v>1.7758</v>
      </c>
      <c r="H201">
        <v>17.750399999999999</v>
      </c>
      <c r="I201">
        <v>1</v>
      </c>
      <c r="J201">
        <v>1</v>
      </c>
      <c r="K201">
        <v>1</v>
      </c>
      <c r="L201">
        <f t="shared" si="6"/>
        <v>80</v>
      </c>
      <c r="M201">
        <f>VLOOKUP(C201,Locs!A:C,3,0)</f>
        <v>22</v>
      </c>
      <c r="N201">
        <f>VLOOKUP(C201,Locs!A:F,6,0)</f>
        <v>1</v>
      </c>
      <c r="O201" t="s">
        <v>542</v>
      </c>
      <c r="P201">
        <v>80</v>
      </c>
    </row>
    <row r="202" spans="1:16" x14ac:dyDescent="0.45">
      <c r="A202">
        <v>195</v>
      </c>
      <c r="B202" t="str">
        <f t="shared" si="7"/>
        <v>task_id_610.dfy-1</v>
      </c>
      <c r="C202" t="s">
        <v>63</v>
      </c>
      <c r="D202">
        <v>1</v>
      </c>
      <c r="E202">
        <v>1</v>
      </c>
      <c r="F202">
        <v>7.3460000000000001</v>
      </c>
      <c r="G202">
        <v>0.86819999999999997</v>
      </c>
      <c r="H202">
        <v>7.3433999999999999</v>
      </c>
      <c r="I202">
        <v>1</v>
      </c>
      <c r="J202">
        <v>1</v>
      </c>
      <c r="K202">
        <v>1</v>
      </c>
      <c r="L202">
        <f t="shared" si="6"/>
        <v>30</v>
      </c>
      <c r="M202">
        <f>VLOOKUP(C202,Locs!A:C,3,0)</f>
        <v>26</v>
      </c>
      <c r="N202">
        <f>VLOOKUP(C202,Locs!A:F,6,0)</f>
        <v>0</v>
      </c>
      <c r="O202" t="s">
        <v>544</v>
      </c>
      <c r="P202">
        <v>30</v>
      </c>
    </row>
    <row r="203" spans="1:16" x14ac:dyDescent="0.45">
      <c r="A203">
        <v>196</v>
      </c>
      <c r="B203" t="str">
        <f t="shared" si="7"/>
        <v>task_id_616.dfy-1</v>
      </c>
      <c r="C203" t="s">
        <v>64</v>
      </c>
      <c r="D203">
        <v>1</v>
      </c>
      <c r="E203">
        <v>1</v>
      </c>
      <c r="F203">
        <v>5.5179</v>
      </c>
      <c r="G203">
        <v>0.72550000000000003</v>
      </c>
      <c r="H203">
        <v>5.4843000000000002</v>
      </c>
      <c r="I203">
        <v>1</v>
      </c>
      <c r="J203">
        <v>1</v>
      </c>
      <c r="K203">
        <v>1</v>
      </c>
      <c r="L203">
        <f t="shared" si="6"/>
        <v>24</v>
      </c>
      <c r="M203">
        <f>VLOOKUP(C203,Locs!A:C,3,0)</f>
        <v>24</v>
      </c>
      <c r="N203">
        <f>VLOOKUP(C203,Locs!A:F,6,0)</f>
        <v>0</v>
      </c>
      <c r="O203" t="s">
        <v>547</v>
      </c>
      <c r="P203">
        <v>24</v>
      </c>
    </row>
    <row r="204" spans="1:16" x14ac:dyDescent="0.45">
      <c r="A204">
        <v>197</v>
      </c>
      <c r="B204" t="str">
        <f t="shared" si="7"/>
        <v>task_id_62.dfy-1</v>
      </c>
      <c r="C204" t="s">
        <v>65</v>
      </c>
      <c r="D204">
        <v>1</v>
      </c>
      <c r="E204">
        <v>0</v>
      </c>
      <c r="F204">
        <v>5.2446000000000002</v>
      </c>
      <c r="G204">
        <v>0.77339999999999998</v>
      </c>
      <c r="H204">
        <v>5.2363999999999997</v>
      </c>
      <c r="I204">
        <v>1</v>
      </c>
      <c r="J204">
        <v>0</v>
      </c>
      <c r="K204">
        <v>0</v>
      </c>
      <c r="L204">
        <f t="shared" si="6"/>
        <v>26</v>
      </c>
      <c r="M204">
        <f>VLOOKUP(C204,Locs!A:C,3,0)</f>
        <v>30</v>
      </c>
      <c r="N204">
        <f>VLOOKUP(C204,Locs!A:F,6,0)</f>
        <v>3</v>
      </c>
      <c r="O204" t="s">
        <v>550</v>
      </c>
      <c r="P204">
        <v>24</v>
      </c>
    </row>
    <row r="205" spans="1:16" x14ac:dyDescent="0.45">
      <c r="A205">
        <v>198</v>
      </c>
      <c r="B205" t="str">
        <f t="shared" si="7"/>
        <v>task_id_62.dfy-2</v>
      </c>
      <c r="C205" t="s">
        <v>65</v>
      </c>
      <c r="D205">
        <v>2</v>
      </c>
      <c r="E205">
        <v>1</v>
      </c>
      <c r="F205">
        <v>14.4575</v>
      </c>
      <c r="G205">
        <v>1.7593000000000001</v>
      </c>
      <c r="H205">
        <v>14.4551</v>
      </c>
      <c r="I205">
        <v>1</v>
      </c>
      <c r="J205">
        <v>1</v>
      </c>
      <c r="K205">
        <v>1</v>
      </c>
      <c r="L205">
        <f t="shared" si="6"/>
        <v>51</v>
      </c>
      <c r="M205">
        <f>VLOOKUP(C205,Locs!A:C,3,0)</f>
        <v>30</v>
      </c>
      <c r="N205">
        <f>VLOOKUP(C205,Locs!A:F,6,0)</f>
        <v>3</v>
      </c>
      <c r="O205" t="s">
        <v>553</v>
      </c>
      <c r="P205">
        <v>21</v>
      </c>
    </row>
    <row r="206" spans="1:16" x14ac:dyDescent="0.45">
      <c r="A206">
        <v>199</v>
      </c>
      <c r="B206" t="str">
        <f t="shared" si="7"/>
        <v>task_id_623.dfy-1</v>
      </c>
      <c r="C206" t="s">
        <v>66</v>
      </c>
      <c r="D206">
        <v>1</v>
      </c>
      <c r="E206">
        <v>1</v>
      </c>
      <c r="F206">
        <v>5.7897999999999996</v>
      </c>
      <c r="G206">
        <v>1.645</v>
      </c>
      <c r="H206">
        <v>5.7805</v>
      </c>
      <c r="I206">
        <v>1</v>
      </c>
      <c r="J206">
        <v>1</v>
      </c>
      <c r="K206">
        <v>1</v>
      </c>
      <c r="L206">
        <f t="shared" si="6"/>
        <v>24</v>
      </c>
      <c r="M206">
        <f>VLOOKUP(C206,Locs!A:C,3,0)</f>
        <v>25</v>
      </c>
      <c r="N206">
        <f>VLOOKUP(C206,Locs!A:F,6,0)</f>
        <v>0</v>
      </c>
      <c r="O206" t="s">
        <v>556</v>
      </c>
      <c r="P206">
        <v>31</v>
      </c>
    </row>
    <row r="207" spans="1:16" x14ac:dyDescent="0.45">
      <c r="A207">
        <v>200</v>
      </c>
      <c r="B207" t="str">
        <f t="shared" si="7"/>
        <v>task_id_624.dfy-1</v>
      </c>
      <c r="C207" t="s">
        <v>67</v>
      </c>
      <c r="D207">
        <v>1</v>
      </c>
      <c r="E207">
        <v>1</v>
      </c>
      <c r="F207">
        <v>4.5945</v>
      </c>
      <c r="G207">
        <v>1.6546000000000001</v>
      </c>
      <c r="H207">
        <v>4.5742000000000003</v>
      </c>
      <c r="I207">
        <v>1</v>
      </c>
      <c r="J207">
        <v>1</v>
      </c>
      <c r="K207">
        <v>1</v>
      </c>
      <c r="L207">
        <f t="shared" si="6"/>
        <v>21</v>
      </c>
      <c r="M207">
        <f>VLOOKUP(C207,Locs!A:C,3,0)</f>
        <v>22</v>
      </c>
      <c r="N207">
        <f>VLOOKUP(C207,Locs!A:F,6,0)</f>
        <v>0</v>
      </c>
      <c r="O207" t="s">
        <v>557</v>
      </c>
      <c r="P207">
        <v>60</v>
      </c>
    </row>
    <row r="208" spans="1:16" x14ac:dyDescent="0.45">
      <c r="A208">
        <v>201</v>
      </c>
      <c r="B208" t="str">
        <f t="shared" si="7"/>
        <v>task_id_627.dfy-1</v>
      </c>
      <c r="C208" t="s">
        <v>68</v>
      </c>
      <c r="D208">
        <v>1</v>
      </c>
      <c r="E208">
        <v>0</v>
      </c>
      <c r="F208">
        <v>5.5403000000000002</v>
      </c>
      <c r="G208">
        <v>0.7742</v>
      </c>
      <c r="H208">
        <v>5.5377999999999998</v>
      </c>
      <c r="I208">
        <v>1</v>
      </c>
      <c r="J208">
        <v>0</v>
      </c>
      <c r="K208">
        <v>0</v>
      </c>
      <c r="L208">
        <f t="shared" si="6"/>
        <v>31</v>
      </c>
      <c r="M208">
        <f>VLOOKUP(C208,Locs!A:C,3,0)</f>
        <v>36</v>
      </c>
      <c r="N208">
        <f>VLOOKUP(C208,Locs!A:F,6,0)</f>
        <v>6</v>
      </c>
      <c r="O208" t="s">
        <v>559</v>
      </c>
      <c r="P208">
        <v>45</v>
      </c>
    </row>
    <row r="209" spans="1:16" x14ac:dyDescent="0.45">
      <c r="A209">
        <v>202</v>
      </c>
      <c r="B209" t="str">
        <f t="shared" si="7"/>
        <v>task_id_627.dfy-2</v>
      </c>
      <c r="C209" t="s">
        <v>68</v>
      </c>
      <c r="D209">
        <v>2</v>
      </c>
      <c r="E209">
        <v>1</v>
      </c>
      <c r="F209">
        <v>16.8552</v>
      </c>
      <c r="G209">
        <v>1.7</v>
      </c>
      <c r="H209">
        <v>16.848500000000001</v>
      </c>
      <c r="I209">
        <v>1</v>
      </c>
      <c r="J209">
        <v>1</v>
      </c>
      <c r="K209">
        <v>1</v>
      </c>
      <c r="L209">
        <f t="shared" si="6"/>
        <v>60</v>
      </c>
      <c r="M209">
        <f>VLOOKUP(C209,Locs!A:C,3,0)</f>
        <v>36</v>
      </c>
      <c r="N209">
        <f>VLOOKUP(C209,Locs!A:F,6,0)</f>
        <v>6</v>
      </c>
      <c r="O209" t="s">
        <v>562</v>
      </c>
      <c r="P209">
        <v>26</v>
      </c>
    </row>
    <row r="210" spans="1:16" x14ac:dyDescent="0.45">
      <c r="A210">
        <v>203</v>
      </c>
      <c r="B210" t="str">
        <f t="shared" si="7"/>
        <v>task_id_629.dfy-1</v>
      </c>
      <c r="C210" t="s">
        <v>69</v>
      </c>
      <c r="D210">
        <v>1</v>
      </c>
      <c r="E210">
        <v>1</v>
      </c>
      <c r="F210">
        <v>8.5422999999999991</v>
      </c>
      <c r="G210">
        <v>1.796</v>
      </c>
      <c r="H210">
        <v>8.5401000000000007</v>
      </c>
      <c r="I210">
        <v>1</v>
      </c>
      <c r="J210">
        <v>1</v>
      </c>
      <c r="K210">
        <v>1</v>
      </c>
      <c r="L210">
        <f t="shared" si="6"/>
        <v>45</v>
      </c>
      <c r="M210">
        <f>VLOOKUP(C210,Locs!A:C,3,0)</f>
        <v>49</v>
      </c>
      <c r="N210">
        <f>VLOOKUP(C210,Locs!A:F,6,0)</f>
        <v>2</v>
      </c>
      <c r="O210" t="s">
        <v>563</v>
      </c>
      <c r="P210">
        <v>51</v>
      </c>
    </row>
    <row r="211" spans="1:16" x14ac:dyDescent="0.45">
      <c r="A211">
        <v>204</v>
      </c>
      <c r="B211" t="str">
        <f t="shared" si="7"/>
        <v>task_id_632.dfy-1</v>
      </c>
      <c r="C211" t="s">
        <v>70</v>
      </c>
      <c r="D211">
        <v>1</v>
      </c>
      <c r="E211">
        <v>0</v>
      </c>
      <c r="F211">
        <v>8.8805999999999994</v>
      </c>
      <c r="G211">
        <v>1.9592000000000001</v>
      </c>
      <c r="H211">
        <v>8.8771000000000004</v>
      </c>
      <c r="I211">
        <v>0</v>
      </c>
      <c r="J211">
        <v>0</v>
      </c>
      <c r="K211">
        <v>0</v>
      </c>
      <c r="L211">
        <f t="shared" si="6"/>
        <v>53</v>
      </c>
      <c r="M211">
        <f>VLOOKUP(C211,Locs!A:C,3,0)</f>
        <v>48</v>
      </c>
      <c r="N211">
        <f>VLOOKUP(C211,Locs!A:F,6,0)</f>
        <v>2</v>
      </c>
      <c r="O211" t="s">
        <v>858</v>
      </c>
      <c r="P211">
        <v>144</v>
      </c>
    </row>
    <row r="212" spans="1:16" x14ac:dyDescent="0.45">
      <c r="A212">
        <v>205</v>
      </c>
      <c r="B212" t="str">
        <f t="shared" si="7"/>
        <v>task_id_632.dfy-2</v>
      </c>
      <c r="C212" t="s">
        <v>70</v>
      </c>
      <c r="D212">
        <v>2</v>
      </c>
      <c r="E212">
        <v>0</v>
      </c>
      <c r="F212">
        <v>20.1325</v>
      </c>
      <c r="G212">
        <v>4.1144999999999996</v>
      </c>
      <c r="H212">
        <v>20.123200000000001</v>
      </c>
      <c r="I212">
        <v>0</v>
      </c>
      <c r="J212">
        <v>0</v>
      </c>
      <c r="K212">
        <v>0</v>
      </c>
      <c r="L212">
        <f t="shared" si="6"/>
        <v>89</v>
      </c>
      <c r="M212">
        <f>VLOOKUP(C212,Locs!A:C,3,0)</f>
        <v>48</v>
      </c>
      <c r="N212">
        <f>VLOOKUP(C212,Locs!A:F,6,0)</f>
        <v>2</v>
      </c>
      <c r="O212" t="s">
        <v>565</v>
      </c>
      <c r="P212">
        <v>53</v>
      </c>
    </row>
    <row r="213" spans="1:16" x14ac:dyDescent="0.45">
      <c r="A213">
        <v>206</v>
      </c>
      <c r="B213" t="str">
        <f t="shared" si="7"/>
        <v>task_id_632.dfy-3</v>
      </c>
      <c r="C213" t="s">
        <v>70</v>
      </c>
      <c r="D213">
        <v>3</v>
      </c>
      <c r="E213">
        <v>0</v>
      </c>
      <c r="F213">
        <v>19.178699999999999</v>
      </c>
      <c r="G213">
        <v>3.56</v>
      </c>
      <c r="H213">
        <v>19.177099999999999</v>
      </c>
      <c r="I213">
        <v>0</v>
      </c>
      <c r="J213">
        <v>0</v>
      </c>
      <c r="K213">
        <v>0</v>
      </c>
      <c r="L213">
        <f t="shared" si="6"/>
        <v>106</v>
      </c>
      <c r="M213">
        <f>VLOOKUP(C213,Locs!A:C,3,0)</f>
        <v>48</v>
      </c>
      <c r="N213">
        <f>VLOOKUP(C213,Locs!A:F,6,0)</f>
        <v>2</v>
      </c>
      <c r="O213" t="s">
        <v>566</v>
      </c>
      <c r="P213">
        <v>89</v>
      </c>
    </row>
    <row r="214" spans="1:16" x14ac:dyDescent="0.45">
      <c r="A214">
        <v>207</v>
      </c>
      <c r="B214" t="str">
        <f t="shared" si="7"/>
        <v>task_id_632.dfy-4</v>
      </c>
      <c r="C214" t="s">
        <v>70</v>
      </c>
      <c r="D214">
        <v>4</v>
      </c>
      <c r="E214">
        <v>0</v>
      </c>
      <c r="F214">
        <v>18.4697</v>
      </c>
      <c r="G214">
        <v>2.8062</v>
      </c>
      <c r="H214">
        <v>18.468</v>
      </c>
      <c r="I214">
        <v>1</v>
      </c>
      <c r="J214">
        <v>0</v>
      </c>
      <c r="K214">
        <v>0</v>
      </c>
      <c r="L214">
        <f t="shared" si="6"/>
        <v>117</v>
      </c>
      <c r="M214">
        <f>VLOOKUP(C214,Locs!A:C,3,0)</f>
        <v>48</v>
      </c>
      <c r="N214">
        <f>VLOOKUP(C214,Locs!A:F,6,0)</f>
        <v>2</v>
      </c>
      <c r="O214" t="s">
        <v>567</v>
      </c>
      <c r="P214">
        <v>106</v>
      </c>
    </row>
    <row r="215" spans="1:16" x14ac:dyDescent="0.45">
      <c r="A215">
        <v>208</v>
      </c>
      <c r="B215" t="str">
        <f t="shared" si="7"/>
        <v>task_id_632.dfy-5</v>
      </c>
      <c r="C215" t="s">
        <v>70</v>
      </c>
      <c r="D215">
        <v>5</v>
      </c>
      <c r="E215">
        <v>0</v>
      </c>
      <c r="F215">
        <v>23.271599999999999</v>
      </c>
      <c r="G215">
        <v>3.7397999999999998</v>
      </c>
      <c r="H215">
        <v>23.270299999999999</v>
      </c>
      <c r="I215">
        <v>0</v>
      </c>
      <c r="J215">
        <v>0</v>
      </c>
      <c r="K215">
        <v>0</v>
      </c>
      <c r="L215">
        <f t="shared" si="6"/>
        <v>134</v>
      </c>
      <c r="M215">
        <f>VLOOKUP(C215,Locs!A:C,3,0)</f>
        <v>48</v>
      </c>
      <c r="N215">
        <f>VLOOKUP(C215,Locs!A:F,6,0)</f>
        <v>2</v>
      </c>
      <c r="O215" t="s">
        <v>859</v>
      </c>
      <c r="P215">
        <v>117</v>
      </c>
    </row>
    <row r="216" spans="1:16" x14ac:dyDescent="0.45">
      <c r="A216">
        <v>209</v>
      </c>
      <c r="B216" t="str">
        <f t="shared" si="7"/>
        <v>task_id_632.dfy-6</v>
      </c>
      <c r="C216" t="s">
        <v>70</v>
      </c>
      <c r="D216">
        <v>6</v>
      </c>
      <c r="E216">
        <v>0</v>
      </c>
      <c r="F216">
        <v>39.441699999999997</v>
      </c>
      <c r="G216">
        <v>5.5023</v>
      </c>
      <c r="H216">
        <v>39.440199999999997</v>
      </c>
      <c r="I216">
        <v>1</v>
      </c>
      <c r="J216">
        <v>0</v>
      </c>
      <c r="K216">
        <v>0</v>
      </c>
      <c r="L216">
        <f t="shared" si="6"/>
        <v>157</v>
      </c>
      <c r="M216">
        <f>VLOOKUP(C216,Locs!A:C,3,0)</f>
        <v>48</v>
      </c>
      <c r="N216">
        <f>VLOOKUP(C216,Locs!A:F,6,0)</f>
        <v>2</v>
      </c>
      <c r="O216" t="s">
        <v>860</v>
      </c>
      <c r="P216">
        <v>134</v>
      </c>
    </row>
    <row r="217" spans="1:16" x14ac:dyDescent="0.45">
      <c r="A217">
        <v>210</v>
      </c>
      <c r="B217" t="str">
        <f t="shared" si="7"/>
        <v>task_id_632.dfy-7</v>
      </c>
      <c r="C217" t="s">
        <v>70</v>
      </c>
      <c r="D217">
        <v>7</v>
      </c>
      <c r="E217">
        <v>0</v>
      </c>
      <c r="F217">
        <v>49.989699999999999</v>
      </c>
      <c r="G217">
        <v>66.911799999999999</v>
      </c>
      <c r="H217">
        <v>49.988</v>
      </c>
      <c r="I217">
        <v>0</v>
      </c>
      <c r="J217">
        <v>0</v>
      </c>
      <c r="K217">
        <v>0</v>
      </c>
      <c r="L217">
        <f t="shared" si="6"/>
        <v>178</v>
      </c>
      <c r="M217">
        <f>VLOOKUP(C217,Locs!A:C,3,0)</f>
        <v>48</v>
      </c>
      <c r="N217">
        <f>VLOOKUP(C217,Locs!A:F,6,0)</f>
        <v>2</v>
      </c>
      <c r="O217" t="s">
        <v>861</v>
      </c>
      <c r="P217">
        <v>157</v>
      </c>
    </row>
    <row r="218" spans="1:16" x14ac:dyDescent="0.45">
      <c r="A218">
        <v>211</v>
      </c>
      <c r="B218" t="str">
        <f t="shared" si="7"/>
        <v>task_id_632.dfy-8</v>
      </c>
      <c r="C218" t="s">
        <v>70</v>
      </c>
      <c r="D218">
        <v>8</v>
      </c>
      <c r="E218">
        <v>0</v>
      </c>
      <c r="F218">
        <v>31.477499999999999</v>
      </c>
      <c r="G218">
        <v>61.956099999999999</v>
      </c>
      <c r="H218">
        <v>31.4679</v>
      </c>
      <c r="I218">
        <v>0</v>
      </c>
      <c r="J218">
        <v>0</v>
      </c>
      <c r="K218">
        <v>0</v>
      </c>
      <c r="L218">
        <f t="shared" si="6"/>
        <v>186</v>
      </c>
      <c r="M218">
        <f>VLOOKUP(C218,Locs!A:C,3,0)</f>
        <v>48</v>
      </c>
      <c r="N218">
        <f>VLOOKUP(C218,Locs!A:F,6,0)</f>
        <v>2</v>
      </c>
      <c r="O218" t="s">
        <v>862</v>
      </c>
      <c r="P218">
        <v>178</v>
      </c>
    </row>
    <row r="219" spans="1:16" x14ac:dyDescent="0.45">
      <c r="A219">
        <v>212</v>
      </c>
      <c r="B219" t="str">
        <f t="shared" si="7"/>
        <v>task_id_632.dfy-9</v>
      </c>
      <c r="C219" t="s">
        <v>70</v>
      </c>
      <c r="D219">
        <v>9</v>
      </c>
      <c r="E219">
        <v>0</v>
      </c>
      <c r="F219">
        <v>30.9117</v>
      </c>
      <c r="G219">
        <v>2.742</v>
      </c>
      <c r="H219">
        <v>30.910299999999999</v>
      </c>
      <c r="I219">
        <v>0</v>
      </c>
      <c r="J219">
        <v>0</v>
      </c>
      <c r="K219">
        <v>0</v>
      </c>
      <c r="L219">
        <f t="shared" si="6"/>
        <v>144</v>
      </c>
      <c r="M219">
        <f>VLOOKUP(C219,Locs!A:C,3,0)</f>
        <v>48</v>
      </c>
      <c r="N219">
        <f>VLOOKUP(C219,Locs!A:F,6,0)</f>
        <v>2</v>
      </c>
      <c r="O219" t="s">
        <v>863</v>
      </c>
      <c r="P219">
        <v>186</v>
      </c>
    </row>
    <row r="220" spans="1:16" x14ac:dyDescent="0.45">
      <c r="A220">
        <v>213</v>
      </c>
      <c r="B220" t="str">
        <f t="shared" si="7"/>
        <v>task_id_632.dfy-10</v>
      </c>
      <c r="C220" t="s">
        <v>70</v>
      </c>
      <c r="D220">
        <v>10</v>
      </c>
      <c r="E220">
        <v>1</v>
      </c>
      <c r="F220">
        <v>37.539400000000001</v>
      </c>
      <c r="G220">
        <v>2.6356000000000002</v>
      </c>
      <c r="H220">
        <v>37.537999999999997</v>
      </c>
      <c r="I220">
        <v>1</v>
      </c>
      <c r="J220">
        <v>1</v>
      </c>
      <c r="K220">
        <v>1</v>
      </c>
      <c r="L220">
        <f t="shared" si="6"/>
        <v>144</v>
      </c>
      <c r="M220">
        <f>VLOOKUP(C220,Locs!A:C,3,0)</f>
        <v>48</v>
      </c>
      <c r="N220">
        <f>VLOOKUP(C220,Locs!A:F,6,0)</f>
        <v>2</v>
      </c>
      <c r="O220" t="s">
        <v>864</v>
      </c>
      <c r="P220">
        <v>144</v>
      </c>
    </row>
    <row r="221" spans="1:16" x14ac:dyDescent="0.45">
      <c r="A221">
        <v>214</v>
      </c>
      <c r="B221" t="str">
        <f t="shared" si="7"/>
        <v>task_id_644.dfy-1</v>
      </c>
      <c r="C221" t="s">
        <v>71</v>
      </c>
      <c r="D221">
        <v>1</v>
      </c>
      <c r="E221">
        <v>1</v>
      </c>
      <c r="F221">
        <v>6.7310999999999996</v>
      </c>
      <c r="G221">
        <v>0.76080000000000003</v>
      </c>
      <c r="H221">
        <v>6.7287999999999997</v>
      </c>
      <c r="I221">
        <v>1</v>
      </c>
      <c r="J221">
        <v>1</v>
      </c>
      <c r="K221">
        <v>1</v>
      </c>
      <c r="L221">
        <f t="shared" si="6"/>
        <v>33</v>
      </c>
      <c r="M221">
        <f>VLOOKUP(C221,Locs!A:C,3,0)</f>
        <v>31</v>
      </c>
      <c r="N221">
        <f>VLOOKUP(C221,Locs!A:F,6,0)</f>
        <v>0</v>
      </c>
      <c r="O221" t="s">
        <v>568</v>
      </c>
      <c r="P221">
        <v>33</v>
      </c>
    </row>
    <row r="222" spans="1:16" x14ac:dyDescent="0.45">
      <c r="A222">
        <v>215</v>
      </c>
      <c r="B222" t="str">
        <f t="shared" si="7"/>
        <v>task_id_69.dfy-1</v>
      </c>
      <c r="C222" t="s">
        <v>72</v>
      </c>
      <c r="D222">
        <v>1</v>
      </c>
      <c r="E222">
        <v>1</v>
      </c>
      <c r="F222">
        <v>4.9772999999999996</v>
      </c>
      <c r="G222">
        <v>0.6552</v>
      </c>
      <c r="H222">
        <v>4.9745999999999997</v>
      </c>
      <c r="I222">
        <v>1</v>
      </c>
      <c r="J222">
        <v>1</v>
      </c>
      <c r="K222">
        <v>1</v>
      </c>
      <c r="L222">
        <f t="shared" si="6"/>
        <v>27</v>
      </c>
      <c r="M222">
        <f>VLOOKUP(C222,Locs!A:C,3,0)</f>
        <v>27</v>
      </c>
      <c r="N222">
        <f>VLOOKUP(C222,Locs!A:F,6,0)</f>
        <v>0</v>
      </c>
      <c r="O222" t="s">
        <v>571</v>
      </c>
      <c r="P222">
        <v>27</v>
      </c>
    </row>
    <row r="223" spans="1:16" x14ac:dyDescent="0.45">
      <c r="A223">
        <v>216</v>
      </c>
      <c r="B223" t="str">
        <f t="shared" si="7"/>
        <v>task_id_70.dfy-1</v>
      </c>
      <c r="C223" t="s">
        <v>73</v>
      </c>
      <c r="D223">
        <v>1</v>
      </c>
      <c r="E223">
        <v>0</v>
      </c>
      <c r="F223">
        <v>5.1772999999999998</v>
      </c>
      <c r="G223">
        <v>0.70320000000000005</v>
      </c>
      <c r="H223">
        <v>5.1471999999999998</v>
      </c>
      <c r="I223">
        <v>1</v>
      </c>
      <c r="J223">
        <v>0</v>
      </c>
      <c r="K223">
        <v>0</v>
      </c>
      <c r="L223">
        <f t="shared" si="6"/>
        <v>27</v>
      </c>
      <c r="M223">
        <f>VLOOKUP(C223,Locs!A:C,3,0)</f>
        <v>28</v>
      </c>
      <c r="N223">
        <f>VLOOKUP(C223,Locs!A:F,6,0)</f>
        <v>1</v>
      </c>
      <c r="O223" t="s">
        <v>574</v>
      </c>
      <c r="P223">
        <v>27</v>
      </c>
    </row>
    <row r="224" spans="1:16" x14ac:dyDescent="0.45">
      <c r="A224">
        <v>217</v>
      </c>
      <c r="B224" t="str">
        <f t="shared" si="7"/>
        <v>task_id_70.dfy-2</v>
      </c>
      <c r="C224" t="s">
        <v>73</v>
      </c>
      <c r="D224">
        <v>2</v>
      </c>
      <c r="E224">
        <v>1</v>
      </c>
      <c r="F224">
        <v>9.7246000000000006</v>
      </c>
      <c r="G224">
        <v>0.70960000000000001</v>
      </c>
      <c r="H224">
        <v>9.7231000000000005</v>
      </c>
      <c r="I224">
        <v>1</v>
      </c>
      <c r="J224">
        <v>1</v>
      </c>
      <c r="K224">
        <v>1</v>
      </c>
      <c r="L224">
        <f t="shared" si="6"/>
        <v>34</v>
      </c>
      <c r="M224">
        <f>VLOOKUP(C224,Locs!A:C,3,0)</f>
        <v>28</v>
      </c>
      <c r="N224">
        <f>VLOOKUP(C224,Locs!A:F,6,0)</f>
        <v>1</v>
      </c>
      <c r="O224" t="s">
        <v>575</v>
      </c>
      <c r="P224">
        <v>34</v>
      </c>
    </row>
    <row r="225" spans="1:16" x14ac:dyDescent="0.45">
      <c r="A225">
        <v>218</v>
      </c>
      <c r="B225" t="str">
        <f t="shared" si="7"/>
        <v>task_id_728.dfy-1</v>
      </c>
      <c r="C225" t="s">
        <v>74</v>
      </c>
      <c r="D225">
        <v>1</v>
      </c>
      <c r="E225">
        <v>1</v>
      </c>
      <c r="F225">
        <v>5.0279999999999996</v>
      </c>
      <c r="G225">
        <v>0.70940000000000003</v>
      </c>
      <c r="H225">
        <v>5.0255999999999998</v>
      </c>
      <c r="I225">
        <v>1</v>
      </c>
      <c r="J225">
        <v>1</v>
      </c>
      <c r="K225">
        <v>1</v>
      </c>
      <c r="L225">
        <f t="shared" si="6"/>
        <v>23</v>
      </c>
      <c r="M225">
        <f>VLOOKUP(C225,Locs!A:C,3,0)</f>
        <v>23</v>
      </c>
      <c r="N225">
        <f>VLOOKUP(C225,Locs!A:F,6,0)</f>
        <v>0</v>
      </c>
      <c r="O225" t="s">
        <v>577</v>
      </c>
      <c r="P225">
        <v>23</v>
      </c>
    </row>
    <row r="226" spans="1:16" x14ac:dyDescent="0.45">
      <c r="A226">
        <v>219</v>
      </c>
      <c r="B226" t="str">
        <f t="shared" si="7"/>
        <v>task_id_732.dfy-1</v>
      </c>
      <c r="C226" t="s">
        <v>75</v>
      </c>
      <c r="D226">
        <v>1</v>
      </c>
      <c r="E226">
        <v>1</v>
      </c>
      <c r="F226">
        <v>5.7838000000000003</v>
      </c>
      <c r="G226">
        <v>0.76259999999999994</v>
      </c>
      <c r="H226">
        <v>5.7809999999999997</v>
      </c>
      <c r="I226">
        <v>1</v>
      </c>
      <c r="J226">
        <v>1</v>
      </c>
      <c r="K226">
        <v>1</v>
      </c>
      <c r="L226">
        <f t="shared" si="6"/>
        <v>23</v>
      </c>
      <c r="M226">
        <f>VLOOKUP(C226,Locs!A:C,3,0)</f>
        <v>24</v>
      </c>
      <c r="N226">
        <f>VLOOKUP(C226,Locs!A:F,6,0)</f>
        <v>0</v>
      </c>
      <c r="O226" t="s">
        <v>580</v>
      </c>
      <c r="P226">
        <v>23</v>
      </c>
    </row>
    <row r="227" spans="1:16" x14ac:dyDescent="0.45">
      <c r="A227">
        <v>220</v>
      </c>
      <c r="B227" t="str">
        <f t="shared" si="7"/>
        <v>task_id_733.dfy-1</v>
      </c>
      <c r="C227" t="s">
        <v>76</v>
      </c>
      <c r="D227">
        <v>1</v>
      </c>
      <c r="E227">
        <v>0</v>
      </c>
      <c r="F227">
        <v>5.1971999999999996</v>
      </c>
      <c r="G227">
        <v>0.75609999999999999</v>
      </c>
      <c r="H227">
        <v>5.1718999999999999</v>
      </c>
      <c r="I227">
        <v>1</v>
      </c>
      <c r="J227">
        <v>0</v>
      </c>
      <c r="K227">
        <v>0</v>
      </c>
      <c r="L227">
        <f t="shared" si="6"/>
        <v>27</v>
      </c>
      <c r="M227">
        <f>VLOOKUP(C227,Locs!A:C,3,0)</f>
        <v>28</v>
      </c>
      <c r="N227">
        <f>VLOOKUP(C227,Locs!A:F,6,0)</f>
        <v>1</v>
      </c>
      <c r="O227" t="s">
        <v>583</v>
      </c>
      <c r="P227">
        <v>27</v>
      </c>
    </row>
    <row r="228" spans="1:16" x14ac:dyDescent="0.45">
      <c r="A228">
        <v>221</v>
      </c>
      <c r="B228" t="str">
        <f t="shared" si="7"/>
        <v>task_id_733.dfy-2</v>
      </c>
      <c r="C228" t="s">
        <v>76</v>
      </c>
      <c r="D228">
        <v>2</v>
      </c>
      <c r="E228">
        <v>0</v>
      </c>
      <c r="F228">
        <v>14.7729</v>
      </c>
      <c r="G228">
        <v>0.82530000000000003</v>
      </c>
      <c r="H228">
        <v>14.770899999999999</v>
      </c>
      <c r="I228">
        <v>1</v>
      </c>
      <c r="J228">
        <v>0</v>
      </c>
      <c r="K228">
        <v>0</v>
      </c>
      <c r="L228">
        <f t="shared" si="6"/>
        <v>38</v>
      </c>
      <c r="M228">
        <f>VLOOKUP(C228,Locs!A:C,3,0)</f>
        <v>28</v>
      </c>
      <c r="N228">
        <f>VLOOKUP(C228,Locs!A:F,6,0)</f>
        <v>1</v>
      </c>
      <c r="O228" t="s">
        <v>584</v>
      </c>
      <c r="P228">
        <v>38</v>
      </c>
    </row>
    <row r="229" spans="1:16" x14ac:dyDescent="0.45">
      <c r="A229">
        <v>222</v>
      </c>
      <c r="B229" t="str">
        <f t="shared" si="7"/>
        <v>task_id_733.dfy-3</v>
      </c>
      <c r="C229" t="s">
        <v>76</v>
      </c>
      <c r="D229">
        <v>3</v>
      </c>
      <c r="E229">
        <v>0</v>
      </c>
      <c r="F229">
        <v>22.165600000000001</v>
      </c>
      <c r="G229">
        <v>1.7977000000000001</v>
      </c>
      <c r="H229">
        <v>22.164200000000001</v>
      </c>
      <c r="I229">
        <v>1</v>
      </c>
      <c r="J229">
        <v>0</v>
      </c>
      <c r="K229">
        <v>0</v>
      </c>
      <c r="L229">
        <f t="shared" si="6"/>
        <v>57</v>
      </c>
      <c r="M229">
        <f>VLOOKUP(C229,Locs!A:C,3,0)</f>
        <v>28</v>
      </c>
      <c r="N229">
        <f>VLOOKUP(C229,Locs!A:F,6,0)</f>
        <v>1</v>
      </c>
      <c r="O229" t="s">
        <v>585</v>
      </c>
      <c r="P229">
        <v>57</v>
      </c>
    </row>
    <row r="230" spans="1:16" x14ac:dyDescent="0.45">
      <c r="A230">
        <v>223</v>
      </c>
      <c r="B230" t="str">
        <f t="shared" si="7"/>
        <v>task_id_733.dfy-4</v>
      </c>
      <c r="C230" t="s">
        <v>76</v>
      </c>
      <c r="D230">
        <v>4</v>
      </c>
      <c r="E230">
        <v>0</v>
      </c>
      <c r="F230">
        <v>24.085000000000001</v>
      </c>
      <c r="G230">
        <v>1.8652</v>
      </c>
      <c r="H230">
        <v>24.083600000000001</v>
      </c>
      <c r="I230">
        <v>1</v>
      </c>
      <c r="J230">
        <v>0</v>
      </c>
      <c r="K230">
        <v>0</v>
      </c>
      <c r="L230">
        <f t="shared" si="6"/>
        <v>64</v>
      </c>
      <c r="M230">
        <f>VLOOKUP(C230,Locs!A:C,3,0)</f>
        <v>28</v>
      </c>
      <c r="N230">
        <f>VLOOKUP(C230,Locs!A:F,6,0)</f>
        <v>1</v>
      </c>
      <c r="O230" t="s">
        <v>741</v>
      </c>
      <c r="P230">
        <v>64</v>
      </c>
    </row>
    <row r="231" spans="1:16" x14ac:dyDescent="0.45">
      <c r="A231">
        <v>224</v>
      </c>
      <c r="B231" t="str">
        <f t="shared" si="7"/>
        <v>task_id_733.dfy-5</v>
      </c>
      <c r="C231" t="s">
        <v>76</v>
      </c>
      <c r="D231">
        <v>5</v>
      </c>
      <c r="E231">
        <v>0</v>
      </c>
      <c r="F231">
        <v>25.997900000000001</v>
      </c>
      <c r="G231">
        <v>1.8154999999999999</v>
      </c>
      <c r="H231">
        <v>25.995999999999999</v>
      </c>
      <c r="I231">
        <v>1</v>
      </c>
      <c r="J231">
        <v>0</v>
      </c>
      <c r="K231">
        <v>0</v>
      </c>
      <c r="L231">
        <f t="shared" si="6"/>
        <v>66</v>
      </c>
      <c r="M231">
        <f>VLOOKUP(C231,Locs!A:C,3,0)</f>
        <v>28</v>
      </c>
      <c r="N231">
        <f>VLOOKUP(C231,Locs!A:F,6,0)</f>
        <v>1</v>
      </c>
      <c r="O231" t="s">
        <v>742</v>
      </c>
      <c r="P231">
        <v>66</v>
      </c>
    </row>
    <row r="232" spans="1:16" x14ac:dyDescent="0.45">
      <c r="A232">
        <v>225</v>
      </c>
      <c r="B232" t="str">
        <f t="shared" si="7"/>
        <v>task_id_733.dfy-6</v>
      </c>
      <c r="C232" t="s">
        <v>76</v>
      </c>
      <c r="D232">
        <v>6</v>
      </c>
      <c r="E232">
        <v>1</v>
      </c>
      <c r="F232">
        <v>24.7623</v>
      </c>
      <c r="G232">
        <v>1.7579</v>
      </c>
      <c r="H232">
        <v>24.760300000000001</v>
      </c>
      <c r="I232">
        <v>1</v>
      </c>
      <c r="J232">
        <v>1</v>
      </c>
      <c r="K232">
        <v>1</v>
      </c>
      <c r="L232">
        <f t="shared" si="6"/>
        <v>67</v>
      </c>
      <c r="M232">
        <f>VLOOKUP(C232,Locs!A:C,3,0)</f>
        <v>28</v>
      </c>
      <c r="N232">
        <f>VLOOKUP(C232,Locs!A:F,6,0)</f>
        <v>1</v>
      </c>
      <c r="O232" t="s">
        <v>1094</v>
      </c>
      <c r="P232">
        <v>67</v>
      </c>
    </row>
    <row r="233" spans="1:16" x14ac:dyDescent="0.45">
      <c r="A233">
        <v>226</v>
      </c>
      <c r="B233" t="str">
        <f t="shared" si="7"/>
        <v>task_id_741.dfy-1</v>
      </c>
      <c r="C233" t="s">
        <v>77</v>
      </c>
      <c r="D233">
        <v>1</v>
      </c>
      <c r="E233">
        <v>0</v>
      </c>
      <c r="F233">
        <v>4.7751999999999999</v>
      </c>
      <c r="G233">
        <v>0.75249999999999995</v>
      </c>
      <c r="H233">
        <v>4.7561</v>
      </c>
      <c r="I233">
        <v>1</v>
      </c>
      <c r="J233">
        <v>0</v>
      </c>
      <c r="K233">
        <v>0</v>
      </c>
      <c r="L233">
        <f t="shared" si="6"/>
        <v>23</v>
      </c>
      <c r="M233">
        <f>VLOOKUP(C233,Locs!A:C,3,0)</f>
        <v>24</v>
      </c>
      <c r="N233">
        <f>VLOOKUP(C233,Locs!A:F,6,0)</f>
        <v>1</v>
      </c>
      <c r="O233" t="s">
        <v>586</v>
      </c>
      <c r="P233">
        <v>23</v>
      </c>
    </row>
    <row r="234" spans="1:16" x14ac:dyDescent="0.45">
      <c r="A234">
        <v>227</v>
      </c>
      <c r="B234" t="str">
        <f t="shared" si="7"/>
        <v>task_id_741.dfy-2</v>
      </c>
      <c r="C234" t="s">
        <v>77</v>
      </c>
      <c r="D234">
        <v>2</v>
      </c>
      <c r="E234">
        <v>1</v>
      </c>
      <c r="F234">
        <v>12.1364</v>
      </c>
      <c r="G234">
        <v>0.77370000000000005</v>
      </c>
      <c r="H234">
        <v>12.1341</v>
      </c>
      <c r="I234">
        <v>1</v>
      </c>
      <c r="J234">
        <v>1</v>
      </c>
      <c r="K234">
        <v>1</v>
      </c>
      <c r="L234">
        <f t="shared" si="6"/>
        <v>27</v>
      </c>
      <c r="M234">
        <f>VLOOKUP(C234,Locs!A:C,3,0)</f>
        <v>24</v>
      </c>
      <c r="N234">
        <f>VLOOKUP(C234,Locs!A:F,6,0)</f>
        <v>1</v>
      </c>
      <c r="O234" t="s">
        <v>587</v>
      </c>
      <c r="P234">
        <v>27</v>
      </c>
    </row>
    <row r="235" spans="1:16" x14ac:dyDescent="0.45">
      <c r="A235">
        <v>228</v>
      </c>
      <c r="B235" t="str">
        <f t="shared" si="7"/>
        <v>task_id_743.dfy-1</v>
      </c>
      <c r="C235" t="s">
        <v>78</v>
      </c>
      <c r="D235">
        <v>1</v>
      </c>
      <c r="E235">
        <v>1</v>
      </c>
      <c r="F235">
        <v>5.3244999999999996</v>
      </c>
      <c r="G235">
        <v>0.75360000000000005</v>
      </c>
      <c r="H235">
        <v>5.3216999999999999</v>
      </c>
      <c r="I235">
        <v>1</v>
      </c>
      <c r="J235">
        <v>1</v>
      </c>
      <c r="K235">
        <v>1</v>
      </c>
      <c r="L235">
        <f t="shared" si="6"/>
        <v>24</v>
      </c>
      <c r="M235">
        <f>VLOOKUP(C235,Locs!A:C,3,0)</f>
        <v>22</v>
      </c>
      <c r="N235">
        <f>VLOOKUP(C235,Locs!A:F,6,0)</f>
        <v>0</v>
      </c>
      <c r="O235" t="s">
        <v>589</v>
      </c>
      <c r="P235">
        <v>24</v>
      </c>
    </row>
    <row r="236" spans="1:16" x14ac:dyDescent="0.45">
      <c r="A236">
        <v>229</v>
      </c>
      <c r="B236" t="str">
        <f t="shared" si="7"/>
        <v>task_id_751.dfy-1</v>
      </c>
      <c r="C236" t="s">
        <v>79</v>
      </c>
      <c r="D236">
        <v>1</v>
      </c>
      <c r="E236">
        <v>0</v>
      </c>
      <c r="F236">
        <v>4.8981000000000003</v>
      </c>
      <c r="G236">
        <v>1.6896</v>
      </c>
      <c r="H236">
        <v>4.8789999999999996</v>
      </c>
      <c r="I236">
        <v>1</v>
      </c>
      <c r="J236">
        <v>0</v>
      </c>
      <c r="K236">
        <v>0</v>
      </c>
      <c r="L236">
        <f t="shared" si="6"/>
        <v>30</v>
      </c>
      <c r="M236">
        <f>VLOOKUP(C236,Locs!A:C,3,0)</f>
        <v>31</v>
      </c>
      <c r="N236">
        <f>VLOOKUP(C236,Locs!A:F,6,0)</f>
        <v>1</v>
      </c>
      <c r="O236" t="s">
        <v>592</v>
      </c>
      <c r="P236">
        <v>30</v>
      </c>
    </row>
    <row r="237" spans="1:16" x14ac:dyDescent="0.45">
      <c r="A237">
        <v>230</v>
      </c>
      <c r="B237" t="str">
        <f t="shared" si="7"/>
        <v>task_id_751.dfy-2</v>
      </c>
      <c r="C237" t="s">
        <v>79</v>
      </c>
      <c r="D237">
        <v>2</v>
      </c>
      <c r="E237">
        <v>1</v>
      </c>
      <c r="F237">
        <v>10.4579</v>
      </c>
      <c r="G237">
        <v>1.6675</v>
      </c>
      <c r="H237">
        <v>10.455399999999999</v>
      </c>
      <c r="I237">
        <v>1</v>
      </c>
      <c r="J237">
        <v>1</v>
      </c>
      <c r="K237">
        <v>1</v>
      </c>
      <c r="L237">
        <f t="shared" si="6"/>
        <v>35</v>
      </c>
      <c r="M237">
        <f>VLOOKUP(C237,Locs!A:C,3,0)</f>
        <v>31</v>
      </c>
      <c r="N237">
        <f>VLOOKUP(C237,Locs!A:F,6,0)</f>
        <v>1</v>
      </c>
      <c r="O237" t="s">
        <v>593</v>
      </c>
      <c r="P237">
        <v>35</v>
      </c>
    </row>
    <row r="238" spans="1:16" x14ac:dyDescent="0.45">
      <c r="A238">
        <v>231</v>
      </c>
      <c r="B238" t="str">
        <f t="shared" si="7"/>
        <v>task_id_755.dfy-1</v>
      </c>
      <c r="C238" t="s">
        <v>80</v>
      </c>
      <c r="D238">
        <v>1</v>
      </c>
      <c r="E238">
        <v>0</v>
      </c>
      <c r="F238">
        <v>15.231</v>
      </c>
      <c r="G238">
        <v>1.7575000000000001</v>
      </c>
      <c r="H238">
        <v>15.2288</v>
      </c>
      <c r="I238">
        <v>1</v>
      </c>
      <c r="J238">
        <v>0</v>
      </c>
      <c r="K238">
        <v>0</v>
      </c>
      <c r="L238">
        <f t="shared" si="6"/>
        <v>66</v>
      </c>
      <c r="M238">
        <f>VLOOKUP(C238,Locs!A:C,3,0)</f>
        <v>38</v>
      </c>
      <c r="N238">
        <f>VLOOKUP(C238,Locs!A:F,6,0)</f>
        <v>1</v>
      </c>
      <c r="O238" t="s">
        <v>595</v>
      </c>
      <c r="P238">
        <v>66</v>
      </c>
    </row>
    <row r="239" spans="1:16" x14ac:dyDescent="0.45">
      <c r="A239">
        <v>232</v>
      </c>
      <c r="B239" t="str">
        <f t="shared" si="7"/>
        <v>task_id_755.dfy-2</v>
      </c>
      <c r="C239" t="s">
        <v>80</v>
      </c>
      <c r="D239">
        <v>2</v>
      </c>
      <c r="E239">
        <v>1</v>
      </c>
      <c r="F239">
        <v>16.910900000000002</v>
      </c>
      <c r="G239">
        <v>1.8923000000000001</v>
      </c>
      <c r="H239">
        <v>16.908999999999999</v>
      </c>
      <c r="I239">
        <v>1</v>
      </c>
      <c r="J239">
        <v>1</v>
      </c>
      <c r="K239">
        <v>1</v>
      </c>
      <c r="L239">
        <f t="shared" si="6"/>
        <v>82</v>
      </c>
      <c r="M239">
        <f>VLOOKUP(C239,Locs!A:C,3,0)</f>
        <v>38</v>
      </c>
      <c r="N239">
        <f>VLOOKUP(C239,Locs!A:F,6,0)</f>
        <v>1</v>
      </c>
      <c r="O239" t="s">
        <v>596</v>
      </c>
      <c r="P239">
        <v>82</v>
      </c>
    </row>
    <row r="240" spans="1:16" x14ac:dyDescent="0.45">
      <c r="A240">
        <v>233</v>
      </c>
      <c r="B240" t="str">
        <f t="shared" si="7"/>
        <v>task_id_760.dfy-1</v>
      </c>
      <c r="C240" t="s">
        <v>81</v>
      </c>
      <c r="D240">
        <v>1</v>
      </c>
      <c r="E240">
        <v>0</v>
      </c>
      <c r="F240">
        <v>5.1429999999999998</v>
      </c>
      <c r="G240">
        <v>0.74060000000000004</v>
      </c>
      <c r="H240">
        <v>5.1397000000000004</v>
      </c>
      <c r="I240">
        <v>1</v>
      </c>
      <c r="J240">
        <v>0</v>
      </c>
      <c r="K240">
        <v>0</v>
      </c>
      <c r="L240">
        <f t="shared" si="6"/>
        <v>27</v>
      </c>
      <c r="M240">
        <f>VLOOKUP(C240,Locs!A:C,3,0)</f>
        <v>28</v>
      </c>
      <c r="N240">
        <f>VLOOKUP(C240,Locs!A:F,6,0)</f>
        <v>1</v>
      </c>
      <c r="O240" t="s">
        <v>598</v>
      </c>
      <c r="P240">
        <v>27</v>
      </c>
    </row>
    <row r="241" spans="1:16" x14ac:dyDescent="0.45">
      <c r="A241">
        <v>234</v>
      </c>
      <c r="B241" t="str">
        <f t="shared" si="7"/>
        <v>task_id_760.dfy-2</v>
      </c>
      <c r="C241" t="s">
        <v>81</v>
      </c>
      <c r="D241">
        <v>2</v>
      </c>
      <c r="E241">
        <v>0</v>
      </c>
      <c r="F241">
        <v>8.0663999999999998</v>
      </c>
      <c r="G241">
        <v>0.8155</v>
      </c>
      <c r="H241">
        <v>8.0642999999999994</v>
      </c>
      <c r="I241">
        <v>1</v>
      </c>
      <c r="J241">
        <v>0</v>
      </c>
      <c r="K241">
        <v>0</v>
      </c>
      <c r="L241">
        <f t="shared" si="6"/>
        <v>29</v>
      </c>
      <c r="M241">
        <f>VLOOKUP(C241,Locs!A:C,3,0)</f>
        <v>28</v>
      </c>
      <c r="N241">
        <f>VLOOKUP(C241,Locs!A:F,6,0)</f>
        <v>1</v>
      </c>
      <c r="O241" t="s">
        <v>599</v>
      </c>
      <c r="P241">
        <v>29</v>
      </c>
    </row>
    <row r="242" spans="1:16" x14ac:dyDescent="0.45">
      <c r="A242">
        <v>235</v>
      </c>
      <c r="B242" t="str">
        <f t="shared" si="7"/>
        <v>task_id_760.dfy-3</v>
      </c>
      <c r="C242" t="s">
        <v>81</v>
      </c>
      <c r="D242">
        <v>3</v>
      </c>
      <c r="E242">
        <v>0</v>
      </c>
      <c r="F242">
        <v>10.8033</v>
      </c>
      <c r="G242">
        <v>0.79039999999999999</v>
      </c>
      <c r="H242">
        <v>10.8011</v>
      </c>
      <c r="I242">
        <v>1</v>
      </c>
      <c r="J242">
        <v>0</v>
      </c>
      <c r="K242">
        <v>0</v>
      </c>
      <c r="L242">
        <f t="shared" si="6"/>
        <v>31</v>
      </c>
      <c r="M242">
        <f>VLOOKUP(C242,Locs!A:C,3,0)</f>
        <v>28</v>
      </c>
      <c r="N242">
        <f>VLOOKUP(C242,Locs!A:F,6,0)</f>
        <v>1</v>
      </c>
      <c r="O242" t="s">
        <v>600</v>
      </c>
      <c r="P242">
        <v>31</v>
      </c>
    </row>
    <row r="243" spans="1:16" x14ac:dyDescent="0.45">
      <c r="A243">
        <v>236</v>
      </c>
      <c r="B243" t="str">
        <f t="shared" si="7"/>
        <v>task_id_760.dfy-4</v>
      </c>
      <c r="C243" t="s">
        <v>81</v>
      </c>
      <c r="D243">
        <v>4</v>
      </c>
      <c r="E243">
        <v>0</v>
      </c>
      <c r="F243">
        <v>12.251200000000001</v>
      </c>
      <c r="G243">
        <v>0.82230000000000003</v>
      </c>
      <c r="H243">
        <v>12.248799999999999</v>
      </c>
      <c r="I243">
        <v>1</v>
      </c>
      <c r="J243">
        <v>0</v>
      </c>
      <c r="K243">
        <v>0</v>
      </c>
      <c r="L243">
        <f t="shared" si="6"/>
        <v>34</v>
      </c>
      <c r="M243">
        <f>VLOOKUP(C243,Locs!A:C,3,0)</f>
        <v>28</v>
      </c>
      <c r="N243">
        <f>VLOOKUP(C243,Locs!A:F,6,0)</f>
        <v>1</v>
      </c>
      <c r="O243" t="s">
        <v>743</v>
      </c>
      <c r="P243">
        <v>34</v>
      </c>
    </row>
    <row r="244" spans="1:16" x14ac:dyDescent="0.45">
      <c r="A244">
        <v>237</v>
      </c>
      <c r="B244" t="str">
        <f t="shared" si="7"/>
        <v>task_id_760.dfy-5</v>
      </c>
      <c r="C244" t="s">
        <v>81</v>
      </c>
      <c r="D244">
        <v>5</v>
      </c>
      <c r="E244">
        <v>1</v>
      </c>
      <c r="F244">
        <v>12.587300000000001</v>
      </c>
      <c r="G244">
        <v>0.75590000000000002</v>
      </c>
      <c r="H244">
        <v>12.5855</v>
      </c>
      <c r="I244">
        <v>1</v>
      </c>
      <c r="J244">
        <v>1</v>
      </c>
      <c r="K244">
        <v>1</v>
      </c>
      <c r="L244">
        <f t="shared" si="6"/>
        <v>34</v>
      </c>
      <c r="M244">
        <f>VLOOKUP(C244,Locs!A:C,3,0)</f>
        <v>28</v>
      </c>
      <c r="N244">
        <f>VLOOKUP(C244,Locs!A:F,6,0)</f>
        <v>1</v>
      </c>
      <c r="O244" t="s">
        <v>744</v>
      </c>
      <c r="P244">
        <v>34</v>
      </c>
    </row>
    <row r="245" spans="1:16" x14ac:dyDescent="0.45">
      <c r="A245">
        <v>238</v>
      </c>
      <c r="B245" t="str">
        <f t="shared" si="7"/>
        <v>task_id_769.dfy-1</v>
      </c>
      <c r="C245" t="s">
        <v>82</v>
      </c>
      <c r="D245">
        <v>1</v>
      </c>
      <c r="E245">
        <v>0</v>
      </c>
      <c r="F245">
        <v>8.0934000000000008</v>
      </c>
      <c r="G245">
        <v>0.7742</v>
      </c>
      <c r="H245">
        <v>8.0667000000000009</v>
      </c>
      <c r="I245">
        <v>-1</v>
      </c>
      <c r="J245">
        <v>0</v>
      </c>
      <c r="K245">
        <v>0</v>
      </c>
      <c r="L245">
        <f t="shared" si="6"/>
        <v>34</v>
      </c>
      <c r="M245">
        <f>VLOOKUP(C245,Locs!A:C,3,0)</f>
        <v>33</v>
      </c>
      <c r="N245">
        <f>VLOOKUP(C245,Locs!A:F,6,0)</f>
        <v>2</v>
      </c>
      <c r="O245" t="s">
        <v>601</v>
      </c>
      <c r="P245">
        <v>34</v>
      </c>
    </row>
    <row r="246" spans="1:16" x14ac:dyDescent="0.45">
      <c r="A246">
        <v>239</v>
      </c>
      <c r="B246" t="str">
        <f t="shared" si="7"/>
        <v>task_id_769.dfy-2</v>
      </c>
      <c r="C246" t="s">
        <v>82</v>
      </c>
      <c r="D246">
        <v>2</v>
      </c>
      <c r="E246">
        <v>1</v>
      </c>
      <c r="F246">
        <v>12.315099999999999</v>
      </c>
      <c r="G246">
        <v>0.85640000000000005</v>
      </c>
      <c r="H246">
        <v>12.313800000000001</v>
      </c>
      <c r="I246">
        <v>1</v>
      </c>
      <c r="J246">
        <v>1</v>
      </c>
      <c r="K246">
        <v>1</v>
      </c>
      <c r="L246">
        <f t="shared" si="6"/>
        <v>44</v>
      </c>
      <c r="M246">
        <f>VLOOKUP(C246,Locs!A:C,3,0)</f>
        <v>33</v>
      </c>
      <c r="N246">
        <f>VLOOKUP(C246,Locs!A:F,6,0)</f>
        <v>2</v>
      </c>
      <c r="O246" t="s">
        <v>602</v>
      </c>
      <c r="P246">
        <v>44</v>
      </c>
    </row>
    <row r="247" spans="1:16" x14ac:dyDescent="0.45">
      <c r="A247">
        <v>240</v>
      </c>
      <c r="B247" t="str">
        <f t="shared" si="7"/>
        <v>task_id_770.dfy-1</v>
      </c>
      <c r="C247" t="s">
        <v>83</v>
      </c>
      <c r="D247">
        <v>1</v>
      </c>
      <c r="E247">
        <v>0</v>
      </c>
      <c r="F247">
        <v>5.8250000000000002</v>
      </c>
      <c r="G247">
        <v>61.353200000000001</v>
      </c>
      <c r="H247">
        <v>5.8066000000000004</v>
      </c>
      <c r="I247">
        <v>-1</v>
      </c>
      <c r="J247">
        <v>0</v>
      </c>
      <c r="K247">
        <v>0</v>
      </c>
      <c r="L247">
        <f t="shared" si="6"/>
        <v>30</v>
      </c>
      <c r="M247">
        <f>VLOOKUP(C247,Locs!A:C,3,0)</f>
        <v>23</v>
      </c>
      <c r="N247">
        <f>VLOOKUP(C247,Locs!A:F,6,0)</f>
        <v>0</v>
      </c>
      <c r="O247" t="s">
        <v>604</v>
      </c>
      <c r="P247">
        <v>30</v>
      </c>
    </row>
    <row r="248" spans="1:16" x14ac:dyDescent="0.45">
      <c r="A248">
        <v>241</v>
      </c>
      <c r="B248" t="str">
        <f t="shared" si="7"/>
        <v>task_id_770.dfy-2</v>
      </c>
      <c r="C248" t="s">
        <v>83</v>
      </c>
      <c r="D248">
        <v>2</v>
      </c>
      <c r="E248">
        <v>0</v>
      </c>
      <c r="F248">
        <v>11.2522</v>
      </c>
      <c r="G248">
        <v>63.6158</v>
      </c>
      <c r="H248">
        <v>11.250400000000001</v>
      </c>
      <c r="I248">
        <v>0</v>
      </c>
      <c r="J248">
        <v>0</v>
      </c>
      <c r="K248">
        <v>0</v>
      </c>
      <c r="L248">
        <f t="shared" si="6"/>
        <v>41</v>
      </c>
      <c r="M248">
        <f>VLOOKUP(C248,Locs!A:C,3,0)</f>
        <v>23</v>
      </c>
      <c r="N248">
        <f>VLOOKUP(C248,Locs!A:F,6,0)</f>
        <v>0</v>
      </c>
      <c r="O248" t="s">
        <v>605</v>
      </c>
      <c r="P248">
        <v>41</v>
      </c>
    </row>
    <row r="249" spans="1:16" x14ac:dyDescent="0.45">
      <c r="A249">
        <v>242</v>
      </c>
      <c r="B249" t="str">
        <f t="shared" si="7"/>
        <v>task_id_770.dfy-3</v>
      </c>
      <c r="C249" t="s">
        <v>83</v>
      </c>
      <c r="D249">
        <v>3</v>
      </c>
      <c r="E249">
        <v>1</v>
      </c>
      <c r="F249">
        <v>13.1511</v>
      </c>
      <c r="G249">
        <v>0.75049999999999994</v>
      </c>
      <c r="H249">
        <v>13.1495</v>
      </c>
      <c r="I249">
        <v>1</v>
      </c>
      <c r="J249">
        <v>1</v>
      </c>
      <c r="K249">
        <v>1</v>
      </c>
      <c r="L249">
        <f t="shared" si="6"/>
        <v>41</v>
      </c>
      <c r="M249">
        <f>VLOOKUP(C249,Locs!A:C,3,0)</f>
        <v>23</v>
      </c>
      <c r="N249">
        <f>VLOOKUP(C249,Locs!A:F,6,0)</f>
        <v>0</v>
      </c>
      <c r="O249" t="s">
        <v>606</v>
      </c>
      <c r="P249">
        <v>41</v>
      </c>
    </row>
    <row r="250" spans="1:16" x14ac:dyDescent="0.45">
      <c r="A250">
        <v>243</v>
      </c>
      <c r="B250" t="str">
        <f t="shared" si="7"/>
        <v>task_id_775.dfy-1</v>
      </c>
      <c r="C250" t="s">
        <v>84</v>
      </c>
      <c r="D250">
        <v>1</v>
      </c>
      <c r="E250">
        <v>0</v>
      </c>
      <c r="F250">
        <v>4.5796000000000001</v>
      </c>
      <c r="G250">
        <v>1.6634</v>
      </c>
      <c r="H250">
        <v>4.5763999999999996</v>
      </c>
      <c r="I250">
        <v>1</v>
      </c>
      <c r="J250">
        <v>0</v>
      </c>
      <c r="K250">
        <v>0</v>
      </c>
      <c r="L250">
        <f t="shared" si="6"/>
        <v>23</v>
      </c>
      <c r="M250">
        <f>VLOOKUP(C250,Locs!A:C,3,0)</f>
        <v>24</v>
      </c>
      <c r="N250">
        <f>VLOOKUP(C250,Locs!A:F,6,0)</f>
        <v>1</v>
      </c>
      <c r="O250" t="s">
        <v>607</v>
      </c>
      <c r="P250">
        <v>23</v>
      </c>
    </row>
    <row r="251" spans="1:16" x14ac:dyDescent="0.45">
      <c r="A251">
        <v>244</v>
      </c>
      <c r="B251" t="str">
        <f t="shared" si="7"/>
        <v>task_id_775.dfy-2</v>
      </c>
      <c r="C251" t="s">
        <v>84</v>
      </c>
      <c r="D251">
        <v>2</v>
      </c>
      <c r="E251">
        <v>1</v>
      </c>
      <c r="F251">
        <v>13.0543</v>
      </c>
      <c r="G251">
        <v>1.6427</v>
      </c>
      <c r="H251">
        <v>13.052099999999999</v>
      </c>
      <c r="I251">
        <v>1</v>
      </c>
      <c r="J251">
        <v>1</v>
      </c>
      <c r="K251">
        <v>1</v>
      </c>
      <c r="L251">
        <f t="shared" si="6"/>
        <v>29</v>
      </c>
      <c r="M251">
        <f>VLOOKUP(C251,Locs!A:C,3,0)</f>
        <v>24</v>
      </c>
      <c r="N251">
        <f>VLOOKUP(C251,Locs!A:F,6,0)</f>
        <v>1</v>
      </c>
      <c r="O251" t="s">
        <v>608</v>
      </c>
      <c r="P251">
        <v>29</v>
      </c>
    </row>
    <row r="252" spans="1:16" x14ac:dyDescent="0.45">
      <c r="A252">
        <v>245</v>
      </c>
      <c r="B252" t="str">
        <f t="shared" si="7"/>
        <v>task_id_784.dfy-1</v>
      </c>
      <c r="C252" t="s">
        <v>85</v>
      </c>
      <c r="D252">
        <v>1</v>
      </c>
      <c r="E252">
        <v>0</v>
      </c>
      <c r="F252">
        <v>10.562900000000001</v>
      </c>
      <c r="G252">
        <v>1.7525999999999999</v>
      </c>
      <c r="H252">
        <v>10.5549</v>
      </c>
      <c r="I252">
        <v>-1</v>
      </c>
      <c r="J252">
        <v>0</v>
      </c>
      <c r="K252">
        <v>0</v>
      </c>
      <c r="L252">
        <f t="shared" si="6"/>
        <v>50</v>
      </c>
      <c r="M252">
        <f>VLOOKUP(C252,Locs!A:C,3,0)</f>
        <v>57</v>
      </c>
      <c r="N252">
        <f>VLOOKUP(C252,Locs!A:F,6,0)</f>
        <v>4</v>
      </c>
      <c r="O252" t="s">
        <v>610</v>
      </c>
      <c r="P252">
        <v>50</v>
      </c>
    </row>
    <row r="253" spans="1:16" x14ac:dyDescent="0.45">
      <c r="A253">
        <v>246</v>
      </c>
      <c r="B253" t="str">
        <f t="shared" si="7"/>
        <v>task_id_784.dfy-2</v>
      </c>
      <c r="C253" t="s">
        <v>85</v>
      </c>
      <c r="D253">
        <v>2</v>
      </c>
      <c r="E253">
        <v>1</v>
      </c>
      <c r="F253">
        <v>23.801500000000001</v>
      </c>
      <c r="G253">
        <v>1.7218</v>
      </c>
      <c r="H253">
        <v>23.795100000000001</v>
      </c>
      <c r="I253">
        <v>1</v>
      </c>
      <c r="J253">
        <v>1</v>
      </c>
      <c r="K253">
        <v>1</v>
      </c>
      <c r="L253">
        <f t="shared" si="6"/>
        <v>66</v>
      </c>
      <c r="M253">
        <f>VLOOKUP(C253,Locs!A:C,3,0)</f>
        <v>57</v>
      </c>
      <c r="N253">
        <f>VLOOKUP(C253,Locs!A:F,6,0)</f>
        <v>4</v>
      </c>
      <c r="O253" t="s">
        <v>611</v>
      </c>
      <c r="P253">
        <v>66</v>
      </c>
    </row>
    <row r="254" spans="1:16" x14ac:dyDescent="0.45">
      <c r="A254">
        <v>247</v>
      </c>
      <c r="B254" t="str">
        <f t="shared" si="7"/>
        <v>task_id_790.dfy-1</v>
      </c>
      <c r="C254" t="s">
        <v>86</v>
      </c>
      <c r="D254">
        <v>1</v>
      </c>
      <c r="E254">
        <v>1</v>
      </c>
      <c r="F254">
        <v>4.8311999999999999</v>
      </c>
      <c r="G254">
        <v>1.6456999999999999</v>
      </c>
      <c r="H254">
        <v>4.8278999999999996</v>
      </c>
      <c r="I254">
        <v>1</v>
      </c>
      <c r="J254">
        <v>1</v>
      </c>
      <c r="K254">
        <v>1</v>
      </c>
      <c r="L254">
        <f t="shared" si="6"/>
        <v>28</v>
      </c>
      <c r="M254">
        <f>VLOOKUP(C254,Locs!A:C,3,0)</f>
        <v>28</v>
      </c>
      <c r="N254">
        <f>VLOOKUP(C254,Locs!A:F,6,0)</f>
        <v>0</v>
      </c>
      <c r="O254" t="s">
        <v>613</v>
      </c>
      <c r="P254">
        <v>28</v>
      </c>
    </row>
    <row r="255" spans="1:16" x14ac:dyDescent="0.45">
      <c r="A255">
        <v>248</v>
      </c>
      <c r="B255" t="str">
        <f t="shared" si="7"/>
        <v>task_id_793.dfy-1</v>
      </c>
      <c r="C255" t="s">
        <v>87</v>
      </c>
      <c r="D255">
        <v>1</v>
      </c>
      <c r="E255">
        <v>0</v>
      </c>
      <c r="F255">
        <v>7.7667000000000002</v>
      </c>
      <c r="G255">
        <v>1.7157</v>
      </c>
      <c r="H255">
        <v>7.7637999999999998</v>
      </c>
      <c r="I255">
        <v>1</v>
      </c>
      <c r="J255">
        <v>0</v>
      </c>
      <c r="K255">
        <v>0</v>
      </c>
      <c r="L255">
        <f t="shared" si="6"/>
        <v>35</v>
      </c>
      <c r="M255">
        <f>VLOOKUP(C255,Locs!A:C,3,0)</f>
        <v>30</v>
      </c>
      <c r="N255">
        <f>VLOOKUP(C255,Locs!A:F,6,0)</f>
        <v>2</v>
      </c>
      <c r="O255" t="s">
        <v>616</v>
      </c>
      <c r="P255">
        <v>35</v>
      </c>
    </row>
    <row r="256" spans="1:16" x14ac:dyDescent="0.45">
      <c r="A256">
        <v>249</v>
      </c>
      <c r="B256" t="str">
        <f t="shared" si="7"/>
        <v>task_id_793.dfy-2</v>
      </c>
      <c r="C256" t="s">
        <v>87</v>
      </c>
      <c r="D256">
        <v>2</v>
      </c>
      <c r="E256">
        <v>0</v>
      </c>
      <c r="F256">
        <v>21.4754</v>
      </c>
      <c r="G256">
        <v>1.7726</v>
      </c>
      <c r="H256">
        <v>21.472999999999999</v>
      </c>
      <c r="I256">
        <v>1</v>
      </c>
      <c r="J256">
        <v>0</v>
      </c>
      <c r="K256">
        <v>0</v>
      </c>
      <c r="L256">
        <f t="shared" si="6"/>
        <v>36</v>
      </c>
      <c r="M256">
        <f>VLOOKUP(C256,Locs!A:C,3,0)</f>
        <v>30</v>
      </c>
      <c r="N256">
        <f>VLOOKUP(C256,Locs!A:F,6,0)</f>
        <v>2</v>
      </c>
      <c r="O256" t="s">
        <v>617</v>
      </c>
      <c r="P256">
        <v>36</v>
      </c>
    </row>
    <row r="257" spans="1:16" x14ac:dyDescent="0.45">
      <c r="A257">
        <v>250</v>
      </c>
      <c r="B257" t="str">
        <f t="shared" si="7"/>
        <v>task_id_793.dfy-3</v>
      </c>
      <c r="C257" t="s">
        <v>87</v>
      </c>
      <c r="D257">
        <v>3</v>
      </c>
      <c r="E257">
        <v>1</v>
      </c>
      <c r="F257">
        <v>14.958500000000001</v>
      </c>
      <c r="G257">
        <v>1.7089000000000001</v>
      </c>
      <c r="H257">
        <v>14.957100000000001</v>
      </c>
      <c r="I257">
        <v>1</v>
      </c>
      <c r="J257">
        <v>1</v>
      </c>
      <c r="K257">
        <v>1</v>
      </c>
      <c r="L257">
        <f t="shared" si="6"/>
        <v>41</v>
      </c>
      <c r="M257">
        <f>VLOOKUP(C257,Locs!A:C,3,0)</f>
        <v>30</v>
      </c>
      <c r="N257">
        <f>VLOOKUP(C257,Locs!A:F,6,0)</f>
        <v>2</v>
      </c>
      <c r="O257" t="s">
        <v>618</v>
      </c>
      <c r="P257">
        <v>41</v>
      </c>
    </row>
    <row r="258" spans="1:16" x14ac:dyDescent="0.45">
      <c r="A258">
        <v>251</v>
      </c>
      <c r="B258" t="str">
        <f t="shared" si="7"/>
        <v>task_id_798.dfy-1</v>
      </c>
      <c r="C258" t="s">
        <v>88</v>
      </c>
      <c r="D258">
        <v>1</v>
      </c>
      <c r="E258">
        <v>0</v>
      </c>
      <c r="F258">
        <v>8.1519999999999992</v>
      </c>
      <c r="G258">
        <v>1.7323</v>
      </c>
      <c r="H258">
        <v>8.1433999999999997</v>
      </c>
      <c r="I258">
        <v>-1</v>
      </c>
      <c r="J258">
        <v>0</v>
      </c>
      <c r="K258">
        <v>0</v>
      </c>
      <c r="L258">
        <f t="shared" ref="L258:L282" si="8">VLOOKUP(LEFT(C258,LEN(C258)-4)&amp;"_"&amp;D258&amp;"_llm.dfy",O:P,2,0)</f>
        <v>40</v>
      </c>
      <c r="M258">
        <f>VLOOKUP(C258,Locs!A:C,3,0)</f>
        <v>35</v>
      </c>
      <c r="N258">
        <f>VLOOKUP(C258,Locs!A:F,6,0)</f>
        <v>0</v>
      </c>
      <c r="O258" t="s">
        <v>619</v>
      </c>
      <c r="P258">
        <v>40</v>
      </c>
    </row>
    <row r="259" spans="1:16" x14ac:dyDescent="0.45">
      <c r="A259">
        <v>252</v>
      </c>
      <c r="B259" t="str">
        <f t="shared" si="7"/>
        <v>task_id_798.dfy-2</v>
      </c>
      <c r="C259" t="s">
        <v>88</v>
      </c>
      <c r="D259">
        <v>2</v>
      </c>
      <c r="E259">
        <v>1</v>
      </c>
      <c r="F259">
        <v>9.0231999999999992</v>
      </c>
      <c r="G259">
        <v>1.6771</v>
      </c>
      <c r="H259">
        <v>9.0191999999999997</v>
      </c>
      <c r="I259">
        <v>1</v>
      </c>
      <c r="J259">
        <v>1</v>
      </c>
      <c r="K259">
        <v>1</v>
      </c>
      <c r="L259">
        <f t="shared" si="8"/>
        <v>40</v>
      </c>
      <c r="M259">
        <f>VLOOKUP(C259,Locs!A:C,3,0)</f>
        <v>35</v>
      </c>
      <c r="N259">
        <f>VLOOKUP(C259,Locs!A:F,6,0)</f>
        <v>0</v>
      </c>
      <c r="O259" t="s">
        <v>620</v>
      </c>
      <c r="P259">
        <v>40</v>
      </c>
    </row>
    <row r="260" spans="1:16" x14ac:dyDescent="0.45">
      <c r="A260">
        <v>253</v>
      </c>
      <c r="B260" t="str">
        <f t="shared" si="7"/>
        <v>task_id_8.dfy-1</v>
      </c>
      <c r="C260" t="s">
        <v>89</v>
      </c>
      <c r="D260">
        <v>1</v>
      </c>
      <c r="E260">
        <v>1</v>
      </c>
      <c r="F260">
        <v>4.8269000000000002</v>
      </c>
      <c r="G260">
        <v>0.76039999999999996</v>
      </c>
      <c r="H260">
        <v>4.8177000000000003</v>
      </c>
      <c r="I260">
        <v>1</v>
      </c>
      <c r="J260">
        <v>1</v>
      </c>
      <c r="K260">
        <v>1</v>
      </c>
      <c r="L260">
        <f t="shared" si="8"/>
        <v>22</v>
      </c>
      <c r="M260">
        <f>VLOOKUP(C260,Locs!A:C,3,0)</f>
        <v>22</v>
      </c>
      <c r="N260">
        <f>VLOOKUP(C260,Locs!A:F,6,0)</f>
        <v>0</v>
      </c>
      <c r="O260" t="s">
        <v>1039</v>
      </c>
      <c r="P260">
        <v>48</v>
      </c>
    </row>
    <row r="261" spans="1:16" x14ac:dyDescent="0.45">
      <c r="A261">
        <v>254</v>
      </c>
      <c r="B261" t="str">
        <f t="shared" si="7"/>
        <v>task_id_803.dfy-1</v>
      </c>
      <c r="C261" t="s">
        <v>90</v>
      </c>
      <c r="D261">
        <v>1</v>
      </c>
      <c r="E261">
        <v>0</v>
      </c>
      <c r="F261">
        <v>4.1163999999999996</v>
      </c>
      <c r="G261">
        <v>0.89590000000000003</v>
      </c>
      <c r="H261">
        <v>4.0964999999999998</v>
      </c>
      <c r="I261">
        <v>0</v>
      </c>
      <c r="J261">
        <v>0</v>
      </c>
      <c r="K261">
        <v>0</v>
      </c>
      <c r="L261">
        <f t="shared" si="8"/>
        <v>20</v>
      </c>
      <c r="M261">
        <f>VLOOKUP(C261,Locs!A:C,3,0)</f>
        <v>30</v>
      </c>
      <c r="N261">
        <f>VLOOKUP(C261,Locs!A:F,6,0)</f>
        <v>5</v>
      </c>
      <c r="O261" t="s">
        <v>622</v>
      </c>
      <c r="P261">
        <v>20</v>
      </c>
    </row>
    <row r="262" spans="1:16" x14ac:dyDescent="0.45">
      <c r="A262">
        <v>255</v>
      </c>
      <c r="B262" t="str">
        <f t="shared" si="7"/>
        <v>task_id_803.dfy-2</v>
      </c>
      <c r="C262" t="s">
        <v>90</v>
      </c>
      <c r="D262">
        <v>2</v>
      </c>
      <c r="E262">
        <v>0</v>
      </c>
      <c r="F262">
        <v>12.9923</v>
      </c>
      <c r="G262">
        <v>0.90449999999999997</v>
      </c>
      <c r="H262">
        <v>12.990500000000001</v>
      </c>
      <c r="I262">
        <v>-1</v>
      </c>
      <c r="J262">
        <v>0</v>
      </c>
      <c r="K262">
        <v>0</v>
      </c>
      <c r="L262">
        <f t="shared" si="8"/>
        <v>26</v>
      </c>
      <c r="M262">
        <f>VLOOKUP(C262,Locs!A:C,3,0)</f>
        <v>30</v>
      </c>
      <c r="N262">
        <f>VLOOKUP(C262,Locs!A:F,6,0)</f>
        <v>5</v>
      </c>
      <c r="O262" t="s">
        <v>623</v>
      </c>
      <c r="P262">
        <v>26</v>
      </c>
    </row>
    <row r="263" spans="1:16" x14ac:dyDescent="0.45">
      <c r="A263">
        <v>256</v>
      </c>
      <c r="B263" t="str">
        <f t="shared" si="7"/>
        <v>task_id_803.dfy-3</v>
      </c>
      <c r="C263" t="s">
        <v>90</v>
      </c>
      <c r="D263">
        <v>3</v>
      </c>
      <c r="E263">
        <v>0</v>
      </c>
      <c r="F263">
        <v>18.3855</v>
      </c>
      <c r="G263">
        <v>0.89039999999999997</v>
      </c>
      <c r="H263">
        <v>18.379000000000001</v>
      </c>
      <c r="I263">
        <v>-1</v>
      </c>
      <c r="J263">
        <v>0</v>
      </c>
      <c r="K263">
        <v>0</v>
      </c>
      <c r="L263">
        <f t="shared" si="8"/>
        <v>44</v>
      </c>
      <c r="M263">
        <f>VLOOKUP(C263,Locs!A:C,3,0)</f>
        <v>30</v>
      </c>
      <c r="N263">
        <f>VLOOKUP(C263,Locs!A:F,6,0)</f>
        <v>5</v>
      </c>
      <c r="O263" t="s">
        <v>624</v>
      </c>
      <c r="P263">
        <v>44</v>
      </c>
    </row>
    <row r="264" spans="1:16" x14ac:dyDescent="0.45">
      <c r="A264">
        <v>257</v>
      </c>
      <c r="B264" t="str">
        <f t="shared" ref="B264:B282" si="9">C264&amp;"-"&amp;D264</f>
        <v>task_id_803.dfy-4</v>
      </c>
      <c r="C264" t="s">
        <v>90</v>
      </c>
      <c r="D264">
        <v>4</v>
      </c>
      <c r="E264">
        <v>0</v>
      </c>
      <c r="F264">
        <v>10.2723</v>
      </c>
      <c r="G264">
        <v>0.87480000000000002</v>
      </c>
      <c r="H264">
        <v>10.2654</v>
      </c>
      <c r="I264">
        <v>-1</v>
      </c>
      <c r="J264">
        <v>0</v>
      </c>
      <c r="K264">
        <v>0</v>
      </c>
      <c r="L264">
        <f t="shared" si="8"/>
        <v>46</v>
      </c>
      <c r="M264">
        <f>VLOOKUP(C264,Locs!A:C,3,0)</f>
        <v>30</v>
      </c>
      <c r="N264">
        <f>VLOOKUP(C264,Locs!A:F,6,0)</f>
        <v>5</v>
      </c>
      <c r="O264" t="s">
        <v>748</v>
      </c>
      <c r="P264">
        <v>46</v>
      </c>
    </row>
    <row r="265" spans="1:16" x14ac:dyDescent="0.45">
      <c r="A265">
        <v>258</v>
      </c>
      <c r="B265" t="str">
        <f t="shared" si="9"/>
        <v>task_id_803.dfy-5</v>
      </c>
      <c r="C265" t="s">
        <v>90</v>
      </c>
      <c r="D265">
        <v>5</v>
      </c>
      <c r="E265">
        <v>0</v>
      </c>
      <c r="F265">
        <v>10.544600000000001</v>
      </c>
      <c r="G265">
        <v>0.97330000000000005</v>
      </c>
      <c r="H265">
        <v>10.535</v>
      </c>
      <c r="I265">
        <v>-1</v>
      </c>
      <c r="J265">
        <v>0</v>
      </c>
      <c r="K265">
        <v>0</v>
      </c>
      <c r="L265">
        <f t="shared" si="8"/>
        <v>50</v>
      </c>
      <c r="M265">
        <f>VLOOKUP(C265,Locs!A:C,3,0)</f>
        <v>30</v>
      </c>
      <c r="N265">
        <f>VLOOKUP(C265,Locs!A:F,6,0)</f>
        <v>5</v>
      </c>
      <c r="O265" t="s">
        <v>749</v>
      </c>
      <c r="P265">
        <v>50</v>
      </c>
    </row>
    <row r="266" spans="1:16" x14ac:dyDescent="0.45">
      <c r="A266">
        <v>259</v>
      </c>
      <c r="B266" t="str">
        <f t="shared" si="9"/>
        <v>task_id_803.dfy-6</v>
      </c>
      <c r="C266" t="s">
        <v>90</v>
      </c>
      <c r="D266">
        <v>6</v>
      </c>
      <c r="E266">
        <v>0</v>
      </c>
      <c r="F266">
        <v>11.754200000000001</v>
      </c>
      <c r="G266">
        <v>1.0046999999999999</v>
      </c>
      <c r="H266">
        <v>11.7476</v>
      </c>
      <c r="I266">
        <v>-1</v>
      </c>
      <c r="J266">
        <v>0</v>
      </c>
      <c r="K266">
        <v>0</v>
      </c>
      <c r="L266">
        <f t="shared" si="8"/>
        <v>45</v>
      </c>
      <c r="M266">
        <f>VLOOKUP(C266,Locs!A:C,3,0)</f>
        <v>30</v>
      </c>
      <c r="N266">
        <f>VLOOKUP(C266,Locs!A:F,6,0)</f>
        <v>5</v>
      </c>
      <c r="O266" t="s">
        <v>750</v>
      </c>
      <c r="P266">
        <v>45</v>
      </c>
    </row>
    <row r="267" spans="1:16" x14ac:dyDescent="0.45">
      <c r="A267">
        <v>260</v>
      </c>
      <c r="B267" t="str">
        <f t="shared" si="9"/>
        <v>task_id_803.dfy-7</v>
      </c>
      <c r="C267" t="s">
        <v>90</v>
      </c>
      <c r="D267">
        <v>7</v>
      </c>
      <c r="E267">
        <v>0</v>
      </c>
      <c r="F267">
        <v>21.9239</v>
      </c>
      <c r="G267">
        <v>0.96530000000000005</v>
      </c>
      <c r="H267">
        <v>21.9221</v>
      </c>
      <c r="I267">
        <v>-1</v>
      </c>
      <c r="J267">
        <v>0</v>
      </c>
      <c r="K267">
        <v>0</v>
      </c>
      <c r="L267">
        <f t="shared" si="8"/>
        <v>45</v>
      </c>
      <c r="M267">
        <f>VLOOKUP(C267,Locs!A:C,3,0)</f>
        <v>30</v>
      </c>
      <c r="N267">
        <f>VLOOKUP(C267,Locs!A:F,6,0)</f>
        <v>5</v>
      </c>
      <c r="O267" t="s">
        <v>1050</v>
      </c>
      <c r="P267">
        <v>45</v>
      </c>
    </row>
    <row r="268" spans="1:16" x14ac:dyDescent="0.45">
      <c r="A268">
        <v>261</v>
      </c>
      <c r="B268" t="str">
        <f t="shared" si="9"/>
        <v>task_id_803.dfy-8</v>
      </c>
      <c r="C268" t="s">
        <v>90</v>
      </c>
      <c r="D268">
        <v>8</v>
      </c>
      <c r="E268">
        <v>0</v>
      </c>
      <c r="F268">
        <v>11.3142</v>
      </c>
      <c r="G268">
        <v>0.88549999999999995</v>
      </c>
      <c r="H268">
        <v>11.3063</v>
      </c>
      <c r="I268">
        <v>-1</v>
      </c>
      <c r="J268">
        <v>0</v>
      </c>
      <c r="K268">
        <v>0</v>
      </c>
      <c r="L268">
        <f t="shared" si="8"/>
        <v>50</v>
      </c>
      <c r="M268">
        <f>VLOOKUP(C268,Locs!A:C,3,0)</f>
        <v>30</v>
      </c>
      <c r="N268">
        <f>VLOOKUP(C268,Locs!A:F,6,0)</f>
        <v>5</v>
      </c>
      <c r="O268" t="s">
        <v>1051</v>
      </c>
      <c r="P268">
        <v>50</v>
      </c>
    </row>
    <row r="269" spans="1:16" x14ac:dyDescent="0.45">
      <c r="A269">
        <v>262</v>
      </c>
      <c r="B269" t="str">
        <f t="shared" si="9"/>
        <v>task_id_803.dfy-9</v>
      </c>
      <c r="C269" t="s">
        <v>90</v>
      </c>
      <c r="D269">
        <v>9</v>
      </c>
      <c r="E269">
        <v>0</v>
      </c>
      <c r="F269">
        <v>10.527699999999999</v>
      </c>
      <c r="G269">
        <v>0.86890000000000001</v>
      </c>
      <c r="H269">
        <v>10.5213</v>
      </c>
      <c r="I269">
        <v>-1</v>
      </c>
      <c r="J269">
        <v>0</v>
      </c>
      <c r="K269">
        <v>0</v>
      </c>
      <c r="L269">
        <f t="shared" si="8"/>
        <v>46</v>
      </c>
      <c r="M269">
        <f>VLOOKUP(C269,Locs!A:C,3,0)</f>
        <v>30</v>
      </c>
      <c r="N269">
        <f>VLOOKUP(C269,Locs!A:F,6,0)</f>
        <v>5</v>
      </c>
      <c r="O269" t="s">
        <v>1052</v>
      </c>
      <c r="P269">
        <v>46</v>
      </c>
    </row>
    <row r="270" spans="1:16" x14ac:dyDescent="0.45">
      <c r="A270">
        <v>263</v>
      </c>
      <c r="B270" t="str">
        <f t="shared" si="9"/>
        <v>task_id_803.dfy-10</v>
      </c>
      <c r="C270" t="s">
        <v>90</v>
      </c>
      <c r="D270">
        <v>10</v>
      </c>
      <c r="E270">
        <v>0</v>
      </c>
      <c r="F270">
        <v>9.9289000000000005</v>
      </c>
      <c r="G270">
        <v>1.0653999999999999</v>
      </c>
      <c r="H270">
        <v>9.9213000000000005</v>
      </c>
      <c r="I270">
        <v>-1</v>
      </c>
      <c r="J270">
        <v>0</v>
      </c>
      <c r="K270">
        <v>0</v>
      </c>
      <c r="L270">
        <f t="shared" si="8"/>
        <v>48</v>
      </c>
      <c r="M270">
        <f>VLOOKUP(C270,Locs!A:C,3,0)</f>
        <v>30</v>
      </c>
      <c r="N270">
        <f>VLOOKUP(C270,Locs!A:F,6,0)</f>
        <v>5</v>
      </c>
      <c r="O270" t="s">
        <v>625</v>
      </c>
      <c r="P270">
        <v>29</v>
      </c>
    </row>
    <row r="271" spans="1:16" x14ac:dyDescent="0.45">
      <c r="A271">
        <v>264</v>
      </c>
      <c r="B271" t="str">
        <f t="shared" si="9"/>
        <v>task_id_804.dfy-1</v>
      </c>
      <c r="C271" t="s">
        <v>91</v>
      </c>
      <c r="D271">
        <v>1</v>
      </c>
      <c r="E271">
        <v>1</v>
      </c>
      <c r="F271">
        <v>7.0622999999999996</v>
      </c>
      <c r="G271">
        <v>1.6607000000000001</v>
      </c>
      <c r="H271">
        <v>7.0541</v>
      </c>
      <c r="I271">
        <v>1</v>
      </c>
      <c r="J271">
        <v>1</v>
      </c>
      <c r="K271">
        <v>1</v>
      </c>
      <c r="L271">
        <f t="shared" si="8"/>
        <v>29</v>
      </c>
      <c r="M271">
        <f>VLOOKUP(C271,Locs!A:C,3,0)</f>
        <v>29</v>
      </c>
      <c r="N271">
        <f>VLOOKUP(C271,Locs!A:F,6,0)</f>
        <v>1</v>
      </c>
      <c r="O271" t="s">
        <v>628</v>
      </c>
      <c r="P271">
        <v>29</v>
      </c>
    </row>
    <row r="272" spans="1:16" x14ac:dyDescent="0.45">
      <c r="A272">
        <v>265</v>
      </c>
      <c r="B272" t="str">
        <f t="shared" si="9"/>
        <v>task_id_807.dfy-1</v>
      </c>
      <c r="C272" t="s">
        <v>92</v>
      </c>
      <c r="D272">
        <v>1</v>
      </c>
      <c r="E272">
        <v>0</v>
      </c>
      <c r="F272">
        <v>6.3657000000000004</v>
      </c>
      <c r="G272">
        <v>1.6817</v>
      </c>
      <c r="H272">
        <v>6.3372000000000002</v>
      </c>
      <c r="I272">
        <v>1</v>
      </c>
      <c r="J272">
        <v>0</v>
      </c>
      <c r="K272">
        <v>0</v>
      </c>
      <c r="L272">
        <f t="shared" si="8"/>
        <v>29</v>
      </c>
      <c r="M272">
        <f>VLOOKUP(C272,Locs!A:C,3,0)</f>
        <v>35</v>
      </c>
      <c r="N272">
        <f>VLOOKUP(C272,Locs!A:F,6,0)</f>
        <v>2</v>
      </c>
      <c r="O272" t="s">
        <v>629</v>
      </c>
      <c r="P272">
        <v>35</v>
      </c>
    </row>
    <row r="273" spans="1:16" x14ac:dyDescent="0.45">
      <c r="A273">
        <v>266</v>
      </c>
      <c r="B273" t="str">
        <f t="shared" si="9"/>
        <v>task_id_807.dfy-2</v>
      </c>
      <c r="C273" t="s">
        <v>92</v>
      </c>
      <c r="D273">
        <v>2</v>
      </c>
      <c r="E273">
        <v>0</v>
      </c>
      <c r="F273">
        <v>12.9727</v>
      </c>
      <c r="G273">
        <v>1.7094</v>
      </c>
      <c r="H273">
        <v>12.9657</v>
      </c>
      <c r="I273">
        <v>1</v>
      </c>
      <c r="J273">
        <v>0</v>
      </c>
      <c r="K273">
        <v>0</v>
      </c>
      <c r="L273">
        <f t="shared" si="8"/>
        <v>35</v>
      </c>
      <c r="M273">
        <f>VLOOKUP(C273,Locs!A:C,3,0)</f>
        <v>35</v>
      </c>
      <c r="N273">
        <f>VLOOKUP(C273,Locs!A:F,6,0)</f>
        <v>2</v>
      </c>
      <c r="O273" t="s">
        <v>630</v>
      </c>
      <c r="P273">
        <v>42</v>
      </c>
    </row>
    <row r="274" spans="1:16" x14ac:dyDescent="0.45">
      <c r="A274">
        <v>267</v>
      </c>
      <c r="B274" t="str">
        <f t="shared" si="9"/>
        <v>task_id_807.dfy-3</v>
      </c>
      <c r="C274" t="s">
        <v>92</v>
      </c>
      <c r="D274">
        <v>3</v>
      </c>
      <c r="E274">
        <v>0</v>
      </c>
      <c r="F274">
        <v>12.758599999999999</v>
      </c>
      <c r="G274">
        <v>1.6933</v>
      </c>
      <c r="H274">
        <v>12.751799999999999</v>
      </c>
      <c r="I274">
        <v>1</v>
      </c>
      <c r="J274">
        <v>0</v>
      </c>
      <c r="K274">
        <v>0</v>
      </c>
      <c r="L274">
        <f t="shared" si="8"/>
        <v>42</v>
      </c>
      <c r="M274">
        <f>VLOOKUP(C274,Locs!A:C,3,0)</f>
        <v>35</v>
      </c>
      <c r="N274">
        <f>VLOOKUP(C274,Locs!A:F,6,0)</f>
        <v>2</v>
      </c>
      <c r="O274" t="s">
        <v>751</v>
      </c>
      <c r="P274">
        <v>43</v>
      </c>
    </row>
    <row r="275" spans="1:16" x14ac:dyDescent="0.45">
      <c r="A275">
        <v>268</v>
      </c>
      <c r="B275" t="str">
        <f t="shared" si="9"/>
        <v>task_id_807.dfy-4</v>
      </c>
      <c r="C275" t="s">
        <v>92</v>
      </c>
      <c r="D275">
        <v>4</v>
      </c>
      <c r="E275">
        <v>0</v>
      </c>
      <c r="F275">
        <v>12.388299999999999</v>
      </c>
      <c r="G275">
        <v>1.7004999999999999</v>
      </c>
      <c r="H275">
        <v>12.3863</v>
      </c>
      <c r="I275">
        <v>1</v>
      </c>
      <c r="J275">
        <v>0</v>
      </c>
      <c r="K275">
        <v>0</v>
      </c>
      <c r="L275">
        <f t="shared" si="8"/>
        <v>43</v>
      </c>
      <c r="M275">
        <f>VLOOKUP(C275,Locs!A:C,3,0)</f>
        <v>35</v>
      </c>
      <c r="N275">
        <f>VLOOKUP(C275,Locs!A:F,6,0)</f>
        <v>2</v>
      </c>
      <c r="O275" t="s">
        <v>1022</v>
      </c>
      <c r="P275">
        <v>47</v>
      </c>
    </row>
    <row r="276" spans="1:16" x14ac:dyDescent="0.45">
      <c r="A276">
        <v>269</v>
      </c>
      <c r="B276" t="str">
        <f t="shared" si="9"/>
        <v>task_id_807.dfy-5</v>
      </c>
      <c r="C276" t="s">
        <v>92</v>
      </c>
      <c r="D276">
        <v>5</v>
      </c>
      <c r="E276">
        <v>0</v>
      </c>
      <c r="F276">
        <v>13.079800000000001</v>
      </c>
      <c r="G276">
        <v>1.726</v>
      </c>
      <c r="H276">
        <v>13.078099999999999</v>
      </c>
      <c r="I276">
        <v>1</v>
      </c>
      <c r="J276">
        <v>0</v>
      </c>
      <c r="K276">
        <v>0</v>
      </c>
      <c r="L276">
        <f t="shared" si="8"/>
        <v>47</v>
      </c>
      <c r="M276">
        <f>VLOOKUP(C276,Locs!A:C,3,0)</f>
        <v>35</v>
      </c>
      <c r="N276">
        <f>VLOOKUP(C276,Locs!A:F,6,0)</f>
        <v>2</v>
      </c>
      <c r="O276" t="s">
        <v>1023</v>
      </c>
      <c r="P276">
        <v>53</v>
      </c>
    </row>
    <row r="277" spans="1:16" x14ac:dyDescent="0.45">
      <c r="A277">
        <v>270</v>
      </c>
      <c r="B277" t="str">
        <f t="shared" si="9"/>
        <v>task_id_807.dfy-6</v>
      </c>
      <c r="C277" t="s">
        <v>92</v>
      </c>
      <c r="D277">
        <v>6</v>
      </c>
      <c r="E277">
        <v>1</v>
      </c>
      <c r="F277">
        <v>20.064699999999998</v>
      </c>
      <c r="G277">
        <v>1.6625000000000001</v>
      </c>
      <c r="H277">
        <v>20.063300000000002</v>
      </c>
      <c r="I277">
        <v>1</v>
      </c>
      <c r="J277">
        <v>1</v>
      </c>
      <c r="K277">
        <v>1</v>
      </c>
      <c r="L277">
        <f t="shared" si="8"/>
        <v>53</v>
      </c>
      <c r="M277">
        <f>VLOOKUP(C277,Locs!A:C,3,0)</f>
        <v>35</v>
      </c>
      <c r="N277">
        <f>VLOOKUP(C277,Locs!A:F,6,0)</f>
        <v>2</v>
      </c>
      <c r="O277" t="s">
        <v>631</v>
      </c>
      <c r="P277">
        <v>24</v>
      </c>
    </row>
    <row r="278" spans="1:16" x14ac:dyDescent="0.45">
      <c r="A278">
        <v>271</v>
      </c>
      <c r="B278" t="str">
        <f t="shared" si="9"/>
        <v>task_id_808.dfy-1</v>
      </c>
      <c r="C278" t="s">
        <v>93</v>
      </c>
      <c r="D278">
        <v>1</v>
      </c>
      <c r="E278">
        <v>1</v>
      </c>
      <c r="F278">
        <v>4.8710000000000004</v>
      </c>
      <c r="G278">
        <v>0.71550000000000002</v>
      </c>
      <c r="H278">
        <v>4.8676000000000004</v>
      </c>
      <c r="I278">
        <v>1</v>
      </c>
      <c r="J278">
        <v>1</v>
      </c>
      <c r="K278">
        <v>1</v>
      </c>
      <c r="L278">
        <f t="shared" si="8"/>
        <v>24</v>
      </c>
      <c r="M278">
        <f>VLOOKUP(C278,Locs!A:C,3,0)</f>
        <v>24</v>
      </c>
      <c r="N278">
        <f>VLOOKUP(C278,Locs!A:F,6,0)</f>
        <v>0</v>
      </c>
      <c r="O278" t="s">
        <v>634</v>
      </c>
      <c r="P278">
        <v>27</v>
      </c>
    </row>
    <row r="279" spans="1:16" x14ac:dyDescent="0.45">
      <c r="A279">
        <v>272</v>
      </c>
      <c r="B279" t="str">
        <f t="shared" si="9"/>
        <v>task_id_809.dfy-1</v>
      </c>
      <c r="C279" t="s">
        <v>94</v>
      </c>
      <c r="D279">
        <v>1</v>
      </c>
      <c r="E279">
        <v>0</v>
      </c>
      <c r="F279">
        <v>5.0862999999999996</v>
      </c>
      <c r="G279">
        <v>0.78869999999999996</v>
      </c>
      <c r="H279">
        <v>5.0824999999999996</v>
      </c>
      <c r="I279">
        <v>1</v>
      </c>
      <c r="J279">
        <v>0</v>
      </c>
      <c r="K279">
        <v>0</v>
      </c>
      <c r="L279">
        <f t="shared" si="8"/>
        <v>27</v>
      </c>
      <c r="M279">
        <f>VLOOKUP(C279,Locs!A:C,3,0)</f>
        <v>29</v>
      </c>
      <c r="N279">
        <f>VLOOKUP(C279,Locs!A:F,6,0)</f>
        <v>2</v>
      </c>
      <c r="O279" t="s">
        <v>635</v>
      </c>
      <c r="P279">
        <v>31</v>
      </c>
    </row>
    <row r="280" spans="1:16" x14ac:dyDescent="0.45">
      <c r="A280">
        <v>273</v>
      </c>
      <c r="B280" t="str">
        <f t="shared" si="9"/>
        <v>task_id_809.dfy-2</v>
      </c>
      <c r="C280" t="s">
        <v>94</v>
      </c>
      <c r="D280">
        <v>2</v>
      </c>
      <c r="E280">
        <v>1</v>
      </c>
      <c r="F280">
        <v>11.867000000000001</v>
      </c>
      <c r="G280">
        <v>0.82820000000000005</v>
      </c>
      <c r="H280">
        <v>11.864699999999999</v>
      </c>
      <c r="I280">
        <v>1</v>
      </c>
      <c r="J280">
        <v>1</v>
      </c>
      <c r="K280">
        <v>1</v>
      </c>
      <c r="L280">
        <f t="shared" si="8"/>
        <v>31</v>
      </c>
      <c r="M280">
        <f>VLOOKUP(C280,Locs!A:C,3,0)</f>
        <v>29</v>
      </c>
      <c r="N280">
        <f>VLOOKUP(C280,Locs!A:F,6,0)</f>
        <v>2</v>
      </c>
      <c r="O280" t="s">
        <v>637</v>
      </c>
      <c r="P280">
        <v>22</v>
      </c>
    </row>
    <row r="281" spans="1:16" x14ac:dyDescent="0.45">
      <c r="A281">
        <v>274</v>
      </c>
      <c r="B281" t="str">
        <f t="shared" si="9"/>
        <v>task_id_95.dfy-1</v>
      </c>
      <c r="C281" t="s">
        <v>95</v>
      </c>
      <c r="D281">
        <v>1</v>
      </c>
      <c r="E281">
        <v>0</v>
      </c>
      <c r="F281">
        <v>5.6784999999999997</v>
      </c>
      <c r="G281">
        <v>0.77049999999999996</v>
      </c>
      <c r="H281">
        <v>5.6569000000000003</v>
      </c>
      <c r="I281">
        <v>1</v>
      </c>
      <c r="J281">
        <v>0</v>
      </c>
      <c r="K281">
        <v>0</v>
      </c>
      <c r="L281">
        <f t="shared" si="8"/>
        <v>26</v>
      </c>
      <c r="M281">
        <f>VLOOKUP(C281,Locs!A:C,3,0)</f>
        <v>32</v>
      </c>
      <c r="N281">
        <f>VLOOKUP(C281,Locs!A:F,6,0)</f>
        <v>6</v>
      </c>
      <c r="O281" t="s">
        <v>640</v>
      </c>
      <c r="P281">
        <v>26</v>
      </c>
    </row>
    <row r="282" spans="1:16" x14ac:dyDescent="0.45">
      <c r="A282">
        <v>275</v>
      </c>
      <c r="B282" t="str">
        <f t="shared" si="9"/>
        <v>task_id_95.dfy-2</v>
      </c>
      <c r="C282" t="s">
        <v>95</v>
      </c>
      <c r="D282">
        <v>2</v>
      </c>
      <c r="E282">
        <v>1</v>
      </c>
      <c r="F282">
        <v>11.965999999999999</v>
      </c>
      <c r="G282">
        <v>1.7336</v>
      </c>
      <c r="H282">
        <v>11.959300000000001</v>
      </c>
      <c r="I282">
        <v>1</v>
      </c>
      <c r="J282">
        <v>1</v>
      </c>
      <c r="K282">
        <v>1</v>
      </c>
      <c r="L282">
        <f t="shared" si="8"/>
        <v>40</v>
      </c>
      <c r="M282">
        <f>VLOOKUP(C282,Locs!A:C,3,0)</f>
        <v>32</v>
      </c>
      <c r="N282">
        <f>VLOOKUP(C282,Locs!A:F,6,0)</f>
        <v>6</v>
      </c>
      <c r="O282" t="s">
        <v>641</v>
      </c>
      <c r="P282">
        <v>40</v>
      </c>
    </row>
  </sheetData>
  <autoFilter ref="A1:P282" xr:uid="{E7280062-2142-4AD2-B302-B5F2DA319F6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280-93EC-4050-A15E-82C06E0C24C8}">
  <dimension ref="A1:P405"/>
  <sheetViews>
    <sheetView zoomScaleNormal="100" workbookViewId="0">
      <pane ySplit="1" topLeftCell="A382" activePane="bottomLeft" state="frozen"/>
      <selection activeCell="C1" sqref="C1"/>
      <selection pane="bottomLeft" activeCell="L1" sqref="L1:N1"/>
    </sheetView>
  </sheetViews>
  <sheetFormatPr defaultRowHeight="14.25" x14ac:dyDescent="0.45"/>
  <cols>
    <col min="2" max="2" width="19.1328125" customWidth="1"/>
    <col min="3" max="3" width="19.46484375" customWidth="1"/>
    <col min="6" max="6" width="9.33203125" bestFit="1" customWidth="1"/>
    <col min="10" max="10" width="8.06640625" customWidth="1"/>
    <col min="11" max="11" width="13.33203125" customWidth="1"/>
    <col min="12" max="12" width="5.33203125" customWidth="1"/>
    <col min="13" max="13" width="6.86328125" customWidth="1"/>
    <col min="14" max="14" width="7.796875" customWidth="1"/>
    <col min="18" max="18" width="11.19921875" bestFit="1" customWidth="1"/>
  </cols>
  <sheetData>
    <row r="1" spans="1:16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21" t="s">
        <v>197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298</v>
      </c>
      <c r="K1" s="21" t="s">
        <v>299</v>
      </c>
      <c r="L1" s="167" t="s">
        <v>645</v>
      </c>
      <c r="M1" s="167" t="s">
        <v>646</v>
      </c>
      <c r="N1" s="167" t="s">
        <v>651</v>
      </c>
      <c r="O1" s="22" t="s">
        <v>163</v>
      </c>
      <c r="P1" s="22" t="s">
        <v>643</v>
      </c>
    </row>
    <row r="2" spans="1:16" x14ac:dyDescent="0.45">
      <c r="A2">
        <v>1</v>
      </c>
      <c r="B2" t="str">
        <f t="shared" ref="B2:B70" si="0">C2&amp;"-"&amp;D2</f>
        <v>BinarySearch.dfy-1</v>
      </c>
      <c r="C2" t="s">
        <v>0</v>
      </c>
      <c r="D2">
        <v>1</v>
      </c>
      <c r="E2">
        <v>1</v>
      </c>
      <c r="F2">
        <v>22.885200000000001</v>
      </c>
      <c r="G2">
        <v>2.2282000000000002</v>
      </c>
      <c r="H2">
        <v>22.882300000000001</v>
      </c>
      <c r="I2">
        <v>1</v>
      </c>
      <c r="J2">
        <v>1</v>
      </c>
      <c r="K2">
        <v>1</v>
      </c>
      <c r="L2">
        <f t="shared" ref="L2:L33" si="1">VLOOKUP(LEFT(C2,LEN(C2)-4)&amp;"_"&amp;D2&amp;"_llm.dfy",O:P,2,0)</f>
        <v>44</v>
      </c>
      <c r="M2">
        <f>VLOOKUP(C2,Locs!A:C,3,0)</f>
        <v>38</v>
      </c>
      <c r="N2">
        <f>VLOOKUP(C2,Locs!A:F,6,0)</f>
        <v>0</v>
      </c>
      <c r="O2" t="s">
        <v>313</v>
      </c>
      <c r="P2">
        <v>44</v>
      </c>
    </row>
    <row r="3" spans="1:16" x14ac:dyDescent="0.45">
      <c r="A3">
        <v>2</v>
      </c>
      <c r="B3" t="str">
        <f t="shared" si="0"/>
        <v>BubbleSort.dfy-1</v>
      </c>
      <c r="C3" t="s">
        <v>1</v>
      </c>
      <c r="D3">
        <v>1</v>
      </c>
      <c r="E3">
        <v>-1</v>
      </c>
      <c r="F3">
        <v>129.62880000000001</v>
      </c>
      <c r="G3">
        <v>0.46500000000000002</v>
      </c>
      <c r="H3">
        <v>129.62469999999999</v>
      </c>
      <c r="I3">
        <v>-1</v>
      </c>
      <c r="J3">
        <v>-1</v>
      </c>
      <c r="K3">
        <v>-1</v>
      </c>
      <c r="L3">
        <f t="shared" si="1"/>
        <v>132</v>
      </c>
      <c r="M3">
        <f>VLOOKUP(C3,Locs!A:C,3,0)</f>
        <v>44</v>
      </c>
      <c r="N3">
        <f>VLOOKUP(C3,Locs!A:F,6,0)</f>
        <v>1</v>
      </c>
      <c r="O3" t="s">
        <v>753</v>
      </c>
      <c r="P3">
        <v>172</v>
      </c>
    </row>
    <row r="4" spans="1:16" x14ac:dyDescent="0.45">
      <c r="A4">
        <v>3</v>
      </c>
      <c r="B4" t="str">
        <f t="shared" si="0"/>
        <v>BubbleSort.dfy-2</v>
      </c>
      <c r="C4" t="s">
        <v>1</v>
      </c>
      <c r="D4">
        <v>2</v>
      </c>
      <c r="E4">
        <v>-1</v>
      </c>
      <c r="F4">
        <v>40.607900000000001</v>
      </c>
      <c r="G4">
        <v>0.43140000000000001</v>
      </c>
      <c r="H4">
        <v>40.605400000000003</v>
      </c>
      <c r="I4">
        <v>-1</v>
      </c>
      <c r="J4">
        <v>-1</v>
      </c>
      <c r="K4">
        <v>-1</v>
      </c>
      <c r="L4">
        <f t="shared" si="1"/>
        <v>137</v>
      </c>
      <c r="M4">
        <f>VLOOKUP(C4,Locs!A:C,3,0)</f>
        <v>44</v>
      </c>
      <c r="N4">
        <f>VLOOKUP(C4,Locs!A:F,6,0)</f>
        <v>1</v>
      </c>
      <c r="O4" t="s">
        <v>316</v>
      </c>
      <c r="P4">
        <v>132</v>
      </c>
    </row>
    <row r="5" spans="1:16" x14ac:dyDescent="0.45">
      <c r="A5">
        <v>4</v>
      </c>
      <c r="B5" t="str">
        <f t="shared" si="0"/>
        <v>BubbleSort.dfy-3</v>
      </c>
      <c r="C5" t="s">
        <v>1</v>
      </c>
      <c r="D5">
        <v>3</v>
      </c>
      <c r="E5">
        <v>-1</v>
      </c>
      <c r="F5">
        <v>27.515599999999999</v>
      </c>
      <c r="G5">
        <v>0.44890000000000002</v>
      </c>
      <c r="H5">
        <v>27.508800000000001</v>
      </c>
      <c r="I5">
        <v>-1</v>
      </c>
      <c r="J5">
        <v>-1</v>
      </c>
      <c r="K5">
        <v>-1</v>
      </c>
      <c r="L5">
        <f t="shared" si="1"/>
        <v>153</v>
      </c>
      <c r="M5">
        <f>VLOOKUP(C5,Locs!A:C,3,0)</f>
        <v>44</v>
      </c>
      <c r="N5">
        <f>VLOOKUP(C5,Locs!A:F,6,0)</f>
        <v>1</v>
      </c>
      <c r="O5" t="s">
        <v>317</v>
      </c>
      <c r="P5">
        <v>137</v>
      </c>
    </row>
    <row r="6" spans="1:16" x14ac:dyDescent="0.45">
      <c r="A6">
        <v>5</v>
      </c>
      <c r="B6" t="str">
        <f t="shared" si="0"/>
        <v>BubbleSort.dfy-4</v>
      </c>
      <c r="C6" t="s">
        <v>1</v>
      </c>
      <c r="D6">
        <v>4</v>
      </c>
      <c r="E6">
        <v>-1</v>
      </c>
      <c r="F6">
        <v>24.677600000000002</v>
      </c>
      <c r="G6">
        <v>0.4022</v>
      </c>
      <c r="H6">
        <v>24.674399999999999</v>
      </c>
      <c r="I6">
        <v>-1</v>
      </c>
      <c r="J6">
        <v>-1</v>
      </c>
      <c r="K6">
        <v>-1</v>
      </c>
      <c r="L6">
        <f t="shared" si="1"/>
        <v>164</v>
      </c>
      <c r="M6">
        <f>VLOOKUP(C6,Locs!A:C,3,0)</f>
        <v>44</v>
      </c>
      <c r="N6">
        <f>VLOOKUP(C6,Locs!A:F,6,0)</f>
        <v>1</v>
      </c>
      <c r="O6" t="s">
        <v>318</v>
      </c>
      <c r="P6">
        <v>153</v>
      </c>
    </row>
    <row r="7" spans="1:16" x14ac:dyDescent="0.45">
      <c r="A7">
        <v>6</v>
      </c>
      <c r="B7" t="str">
        <f t="shared" si="0"/>
        <v>BubbleSort.dfy-5</v>
      </c>
      <c r="C7" t="s">
        <v>1</v>
      </c>
      <c r="D7">
        <v>5</v>
      </c>
      <c r="E7">
        <v>-1</v>
      </c>
      <c r="F7">
        <v>26.4071</v>
      </c>
      <c r="G7">
        <v>0.43680000000000002</v>
      </c>
      <c r="H7">
        <v>26.404499999999999</v>
      </c>
      <c r="I7">
        <v>-1</v>
      </c>
      <c r="J7">
        <v>-1</v>
      </c>
      <c r="K7">
        <v>-1</v>
      </c>
      <c r="L7">
        <f t="shared" si="1"/>
        <v>164</v>
      </c>
      <c r="M7">
        <f>VLOOKUP(C7,Locs!A:C,3,0)</f>
        <v>44</v>
      </c>
      <c r="N7">
        <f>VLOOKUP(C7,Locs!A:F,6,0)</f>
        <v>1</v>
      </c>
      <c r="O7" t="s">
        <v>667</v>
      </c>
      <c r="P7">
        <v>164</v>
      </c>
    </row>
    <row r="8" spans="1:16" x14ac:dyDescent="0.45">
      <c r="A8">
        <v>7</v>
      </c>
      <c r="B8" t="str">
        <f t="shared" si="0"/>
        <v>BubbleSort.dfy-6</v>
      </c>
      <c r="C8" t="s">
        <v>1</v>
      </c>
      <c r="D8">
        <v>6</v>
      </c>
      <c r="E8">
        <v>-1</v>
      </c>
      <c r="F8">
        <v>15.1403</v>
      </c>
      <c r="G8">
        <v>0.39410000000000001</v>
      </c>
      <c r="H8">
        <v>15.1379</v>
      </c>
      <c r="I8">
        <v>-1</v>
      </c>
      <c r="J8">
        <v>-1</v>
      </c>
      <c r="K8">
        <v>-1</v>
      </c>
      <c r="L8">
        <f t="shared" si="1"/>
        <v>163</v>
      </c>
      <c r="M8">
        <f>VLOOKUP(C8,Locs!A:C,3,0)</f>
        <v>44</v>
      </c>
      <c r="N8">
        <f>VLOOKUP(C8,Locs!A:F,6,0)</f>
        <v>1</v>
      </c>
      <c r="O8" t="s">
        <v>668</v>
      </c>
      <c r="P8">
        <v>164</v>
      </c>
    </row>
    <row r="9" spans="1:16" x14ac:dyDescent="0.45">
      <c r="A9">
        <v>8</v>
      </c>
      <c r="B9" t="str">
        <f t="shared" si="0"/>
        <v>BubbleSort.dfy-7</v>
      </c>
      <c r="C9" t="s">
        <v>1</v>
      </c>
      <c r="D9">
        <v>7</v>
      </c>
      <c r="E9">
        <v>-1</v>
      </c>
      <c r="F9">
        <v>26.039200000000001</v>
      </c>
      <c r="G9">
        <v>0.39250000000000002</v>
      </c>
      <c r="H9">
        <v>26.035900000000002</v>
      </c>
      <c r="I9">
        <v>-1</v>
      </c>
      <c r="J9">
        <v>-1</v>
      </c>
      <c r="K9">
        <v>-1</v>
      </c>
      <c r="L9">
        <f t="shared" si="1"/>
        <v>163</v>
      </c>
      <c r="M9">
        <f>VLOOKUP(C9,Locs!A:C,3,0)</f>
        <v>44</v>
      </c>
      <c r="N9">
        <f>VLOOKUP(C9,Locs!A:F,6,0)</f>
        <v>1</v>
      </c>
      <c r="O9" t="s">
        <v>754</v>
      </c>
      <c r="P9">
        <v>163</v>
      </c>
    </row>
    <row r="10" spans="1:16" x14ac:dyDescent="0.45">
      <c r="A10">
        <v>9</v>
      </c>
      <c r="B10" t="str">
        <f t="shared" si="0"/>
        <v>BubbleSort.dfy-8</v>
      </c>
      <c r="C10" t="s">
        <v>1</v>
      </c>
      <c r="D10">
        <v>8</v>
      </c>
      <c r="E10">
        <v>-1</v>
      </c>
      <c r="F10">
        <v>43.433399999999999</v>
      </c>
      <c r="G10">
        <v>0.39779999999999999</v>
      </c>
      <c r="H10">
        <v>43.430999999999997</v>
      </c>
      <c r="I10">
        <v>-1</v>
      </c>
      <c r="J10">
        <v>-1</v>
      </c>
      <c r="K10">
        <v>-1</v>
      </c>
      <c r="L10">
        <f t="shared" si="1"/>
        <v>172</v>
      </c>
      <c r="M10">
        <f>VLOOKUP(C10,Locs!A:C,3,0)</f>
        <v>44</v>
      </c>
      <c r="N10">
        <f>VLOOKUP(C10,Locs!A:F,6,0)</f>
        <v>1</v>
      </c>
      <c r="O10" t="s">
        <v>755</v>
      </c>
      <c r="P10">
        <v>163</v>
      </c>
    </row>
    <row r="11" spans="1:16" x14ac:dyDescent="0.45">
      <c r="A11">
        <v>10</v>
      </c>
      <c r="B11" t="str">
        <f t="shared" si="0"/>
        <v>BubbleSort.dfy-9</v>
      </c>
      <c r="C11" t="s">
        <v>1</v>
      </c>
      <c r="D11">
        <v>9</v>
      </c>
      <c r="E11">
        <v>-1</v>
      </c>
      <c r="F11">
        <v>21.227399999999999</v>
      </c>
      <c r="G11">
        <v>0.35649999999999998</v>
      </c>
      <c r="H11">
        <v>21.2178</v>
      </c>
      <c r="I11">
        <v>-1</v>
      </c>
      <c r="J11">
        <v>-1</v>
      </c>
      <c r="K11">
        <v>-1</v>
      </c>
      <c r="L11">
        <f t="shared" si="1"/>
        <v>172</v>
      </c>
      <c r="M11">
        <f>VLOOKUP(C11,Locs!A:C,3,0)</f>
        <v>44</v>
      </c>
      <c r="N11">
        <f>VLOOKUP(C11,Locs!A:F,6,0)</f>
        <v>1</v>
      </c>
      <c r="O11" t="s">
        <v>756</v>
      </c>
      <c r="P11">
        <v>172</v>
      </c>
    </row>
    <row r="12" spans="1:16" x14ac:dyDescent="0.45">
      <c r="A12">
        <v>11</v>
      </c>
      <c r="B12" t="str">
        <f t="shared" si="0"/>
        <v>BubbleSort.dfy-10</v>
      </c>
      <c r="C12" t="s">
        <v>1</v>
      </c>
      <c r="D12">
        <v>10</v>
      </c>
      <c r="E12">
        <v>-1</v>
      </c>
      <c r="F12">
        <v>23.046800000000001</v>
      </c>
      <c r="G12">
        <v>0.25609999999999999</v>
      </c>
      <c r="H12">
        <v>23.043800000000001</v>
      </c>
      <c r="I12">
        <v>-1</v>
      </c>
      <c r="J12">
        <v>-1</v>
      </c>
      <c r="K12">
        <v>-1</v>
      </c>
      <c r="L12">
        <f t="shared" si="1"/>
        <v>172</v>
      </c>
      <c r="M12">
        <f>VLOOKUP(C12,Locs!A:C,3,0)</f>
        <v>44</v>
      </c>
      <c r="N12">
        <f>VLOOKUP(C12,Locs!A:F,6,0)</f>
        <v>1</v>
      </c>
      <c r="O12" t="s">
        <v>757</v>
      </c>
      <c r="P12">
        <v>172</v>
      </c>
    </row>
    <row r="13" spans="1:16" x14ac:dyDescent="0.45">
      <c r="A13">
        <v>12</v>
      </c>
      <c r="B13" t="str">
        <f t="shared" si="0"/>
        <v>Catalan.dfy-1</v>
      </c>
      <c r="C13" t="s">
        <v>300</v>
      </c>
      <c r="D13">
        <v>1</v>
      </c>
      <c r="E13">
        <v>0</v>
      </c>
      <c r="F13">
        <v>24.642900000000001</v>
      </c>
      <c r="G13">
        <v>61.710599999999999</v>
      </c>
      <c r="H13">
        <v>24.6404</v>
      </c>
      <c r="I13">
        <v>-1</v>
      </c>
      <c r="J13">
        <v>0</v>
      </c>
      <c r="K13">
        <v>0</v>
      </c>
      <c r="L13">
        <f t="shared" si="1"/>
        <v>48</v>
      </c>
      <c r="M13">
        <f>VLOOKUP(C13,Locs!A:C,3,0)</f>
        <v>28</v>
      </c>
      <c r="N13">
        <f>VLOOKUP(C13,Locs!A:F,6,0)</f>
        <v>0</v>
      </c>
      <c r="O13" t="s">
        <v>319</v>
      </c>
      <c r="P13">
        <v>48</v>
      </c>
    </row>
    <row r="14" spans="1:16" x14ac:dyDescent="0.45">
      <c r="A14">
        <v>13</v>
      </c>
      <c r="B14" t="str">
        <f t="shared" si="0"/>
        <v>Catalan.dfy-2</v>
      </c>
      <c r="C14" t="s">
        <v>300</v>
      </c>
      <c r="D14">
        <v>2</v>
      </c>
      <c r="E14">
        <v>-1</v>
      </c>
      <c r="F14">
        <v>41.727899999999998</v>
      </c>
      <c r="G14">
        <v>0.2697</v>
      </c>
      <c r="H14">
        <v>41.726199999999999</v>
      </c>
      <c r="I14">
        <v>-1</v>
      </c>
      <c r="J14">
        <v>-1</v>
      </c>
      <c r="K14">
        <v>-1</v>
      </c>
      <c r="L14">
        <f t="shared" si="1"/>
        <v>70</v>
      </c>
      <c r="M14">
        <f>VLOOKUP(C14,Locs!A:C,3,0)</f>
        <v>28</v>
      </c>
      <c r="N14">
        <f>VLOOKUP(C14,Locs!A:F,6,0)</f>
        <v>0</v>
      </c>
      <c r="O14" t="s">
        <v>320</v>
      </c>
      <c r="P14">
        <v>70</v>
      </c>
    </row>
    <row r="15" spans="1:16" x14ac:dyDescent="0.45">
      <c r="A15">
        <v>14</v>
      </c>
      <c r="B15" t="str">
        <f t="shared" si="0"/>
        <v>Catalan.dfy-3</v>
      </c>
      <c r="C15" t="s">
        <v>300</v>
      </c>
      <c r="D15">
        <v>3</v>
      </c>
      <c r="E15">
        <v>0</v>
      </c>
      <c r="F15">
        <v>19.903600000000001</v>
      </c>
      <c r="G15">
        <v>61.703499999999998</v>
      </c>
      <c r="H15">
        <v>19.896999999999998</v>
      </c>
      <c r="I15">
        <v>-1</v>
      </c>
      <c r="J15">
        <v>0</v>
      </c>
      <c r="K15">
        <v>0</v>
      </c>
      <c r="L15">
        <f t="shared" si="1"/>
        <v>73</v>
      </c>
      <c r="M15">
        <f>VLOOKUP(C15,Locs!A:C,3,0)</f>
        <v>28</v>
      </c>
      <c r="N15">
        <f>VLOOKUP(C15,Locs!A:F,6,0)</f>
        <v>0</v>
      </c>
      <c r="O15" t="s">
        <v>321</v>
      </c>
      <c r="P15">
        <v>73</v>
      </c>
    </row>
    <row r="16" spans="1:16" x14ac:dyDescent="0.45">
      <c r="A16">
        <v>15</v>
      </c>
      <c r="B16" t="str">
        <f t="shared" si="0"/>
        <v>Catalan.dfy-4</v>
      </c>
      <c r="C16" t="s">
        <v>300</v>
      </c>
      <c r="D16">
        <v>4</v>
      </c>
      <c r="E16">
        <v>-1</v>
      </c>
      <c r="F16">
        <v>33.066400000000002</v>
      </c>
      <c r="G16">
        <v>0.36220000000000002</v>
      </c>
      <c r="H16">
        <v>33.062199999999997</v>
      </c>
      <c r="I16">
        <v>-1</v>
      </c>
      <c r="J16">
        <v>-1</v>
      </c>
      <c r="K16">
        <v>-1</v>
      </c>
      <c r="L16">
        <f t="shared" si="1"/>
        <v>74</v>
      </c>
      <c r="M16">
        <f>VLOOKUP(C16,Locs!A:C,3,0)</f>
        <v>28</v>
      </c>
      <c r="N16">
        <f>VLOOKUP(C16,Locs!A:F,6,0)</f>
        <v>0</v>
      </c>
      <c r="O16" t="s">
        <v>758</v>
      </c>
      <c r="P16">
        <v>74</v>
      </c>
    </row>
    <row r="17" spans="1:16" x14ac:dyDescent="0.45">
      <c r="A17">
        <v>16</v>
      </c>
      <c r="B17" t="str">
        <f t="shared" si="0"/>
        <v>Catalan.dfy-5</v>
      </c>
      <c r="C17" t="s">
        <v>300</v>
      </c>
      <c r="D17">
        <v>5</v>
      </c>
      <c r="E17">
        <v>-1</v>
      </c>
      <c r="F17">
        <v>13.228</v>
      </c>
      <c r="G17">
        <v>0.32200000000000001</v>
      </c>
      <c r="H17">
        <v>13.225300000000001</v>
      </c>
      <c r="I17">
        <v>-1</v>
      </c>
      <c r="J17">
        <v>-1</v>
      </c>
      <c r="K17">
        <v>-1</v>
      </c>
      <c r="L17">
        <f t="shared" si="1"/>
        <v>74</v>
      </c>
      <c r="M17">
        <f>VLOOKUP(C17,Locs!A:C,3,0)</f>
        <v>28</v>
      </c>
      <c r="N17">
        <f>VLOOKUP(C17,Locs!A:F,6,0)</f>
        <v>0</v>
      </c>
      <c r="O17" t="s">
        <v>759</v>
      </c>
      <c r="P17">
        <v>74</v>
      </c>
    </row>
    <row r="18" spans="1:16" x14ac:dyDescent="0.45">
      <c r="A18">
        <v>17</v>
      </c>
      <c r="B18" t="str">
        <f t="shared" si="0"/>
        <v>Catalan.dfy-6</v>
      </c>
      <c r="C18" t="s">
        <v>300</v>
      </c>
      <c r="D18">
        <v>6</v>
      </c>
      <c r="E18">
        <v>0</v>
      </c>
      <c r="F18">
        <v>15.2628</v>
      </c>
      <c r="G18">
        <v>2.11</v>
      </c>
      <c r="H18">
        <v>15.259600000000001</v>
      </c>
      <c r="I18">
        <v>-1</v>
      </c>
      <c r="J18">
        <v>0</v>
      </c>
      <c r="K18">
        <v>0</v>
      </c>
      <c r="L18">
        <f t="shared" si="1"/>
        <v>74</v>
      </c>
      <c r="M18">
        <f>VLOOKUP(C18,Locs!A:C,3,0)</f>
        <v>28</v>
      </c>
      <c r="N18">
        <f>VLOOKUP(C18,Locs!A:F,6,0)</f>
        <v>0</v>
      </c>
      <c r="O18" t="s">
        <v>760</v>
      </c>
      <c r="P18">
        <v>74</v>
      </c>
    </row>
    <row r="19" spans="1:16" x14ac:dyDescent="0.45">
      <c r="A19">
        <v>18</v>
      </c>
      <c r="B19" t="str">
        <f t="shared" si="0"/>
        <v>Catalan.dfy-7</v>
      </c>
      <c r="C19" t="s">
        <v>300</v>
      </c>
      <c r="D19">
        <v>7</v>
      </c>
      <c r="E19">
        <v>1</v>
      </c>
      <c r="F19">
        <v>36.766199999999998</v>
      </c>
      <c r="G19">
        <v>2.8563999999999998</v>
      </c>
      <c r="H19">
        <v>36.760399999999997</v>
      </c>
      <c r="I19">
        <v>1</v>
      </c>
      <c r="J19">
        <v>1</v>
      </c>
      <c r="K19">
        <v>1</v>
      </c>
      <c r="L19">
        <f t="shared" si="1"/>
        <v>96</v>
      </c>
      <c r="M19">
        <f>VLOOKUP(C19,Locs!A:C,3,0)</f>
        <v>28</v>
      </c>
      <c r="N19">
        <f>VLOOKUP(C19,Locs!A:F,6,0)</f>
        <v>0</v>
      </c>
      <c r="O19" t="s">
        <v>761</v>
      </c>
      <c r="P19">
        <v>96</v>
      </c>
    </row>
    <row r="20" spans="1:16" x14ac:dyDescent="0.45">
      <c r="A20">
        <v>19</v>
      </c>
      <c r="B20" t="str">
        <f t="shared" si="0"/>
        <v>CombNK.dfy-1</v>
      </c>
      <c r="C20" t="s">
        <v>2</v>
      </c>
      <c r="D20">
        <v>1</v>
      </c>
      <c r="E20">
        <v>1</v>
      </c>
      <c r="F20">
        <v>58.259399999999999</v>
      </c>
      <c r="G20">
        <v>1.6685000000000001</v>
      </c>
      <c r="H20">
        <v>58.236899999999999</v>
      </c>
      <c r="I20">
        <v>1</v>
      </c>
      <c r="J20">
        <v>1</v>
      </c>
      <c r="K20">
        <v>1</v>
      </c>
      <c r="L20">
        <f t="shared" si="1"/>
        <v>70</v>
      </c>
      <c r="M20">
        <f>VLOOKUP(C20,Locs!A:C,3,0)</f>
        <v>38</v>
      </c>
      <c r="N20">
        <f>VLOOKUP(C20,Locs!A:F,6,0)</f>
        <v>0</v>
      </c>
      <c r="O20" t="s">
        <v>322</v>
      </c>
      <c r="P20">
        <v>70</v>
      </c>
    </row>
    <row r="21" spans="1:16" x14ac:dyDescent="0.45">
      <c r="A21">
        <v>20</v>
      </c>
      <c r="B21" t="str">
        <f t="shared" si="0"/>
        <v>CountDistinct.dfy-1</v>
      </c>
      <c r="C21" t="s">
        <v>301</v>
      </c>
      <c r="D21">
        <v>1</v>
      </c>
      <c r="E21">
        <v>0</v>
      </c>
      <c r="F21">
        <v>22.035</v>
      </c>
      <c r="G21">
        <v>1.6751</v>
      </c>
      <c r="H21">
        <v>22.026900000000001</v>
      </c>
      <c r="I21">
        <v>0</v>
      </c>
      <c r="J21">
        <v>0</v>
      </c>
      <c r="K21">
        <v>0</v>
      </c>
      <c r="L21">
        <f t="shared" si="1"/>
        <v>34</v>
      </c>
      <c r="M21">
        <f>VLOOKUP(C21,Locs!A:C,3,0)</f>
        <v>39</v>
      </c>
      <c r="N21">
        <f>VLOOKUP(C21,Locs!A:F,6,0)</f>
        <v>5</v>
      </c>
      <c r="O21" t="s">
        <v>325</v>
      </c>
      <c r="P21">
        <v>34</v>
      </c>
    </row>
    <row r="22" spans="1:16" x14ac:dyDescent="0.45">
      <c r="A22">
        <v>21</v>
      </c>
      <c r="B22" t="str">
        <f t="shared" si="0"/>
        <v>CountDistinct.dfy-2</v>
      </c>
      <c r="C22" t="s">
        <v>301</v>
      </c>
      <c r="D22">
        <v>2</v>
      </c>
      <c r="E22">
        <v>-1</v>
      </c>
      <c r="F22">
        <v>34.702500000000001</v>
      </c>
      <c r="G22">
        <v>0.38650000000000001</v>
      </c>
      <c r="H22">
        <v>34.700899999999997</v>
      </c>
      <c r="I22">
        <v>-1</v>
      </c>
      <c r="J22">
        <v>-1</v>
      </c>
      <c r="K22">
        <v>-1</v>
      </c>
      <c r="L22">
        <f t="shared" si="1"/>
        <v>70</v>
      </c>
      <c r="M22">
        <f>VLOOKUP(C22,Locs!A:C,3,0)</f>
        <v>39</v>
      </c>
      <c r="N22">
        <f>VLOOKUP(C22,Locs!A:F,6,0)</f>
        <v>5</v>
      </c>
      <c r="O22" t="s">
        <v>326</v>
      </c>
      <c r="P22">
        <v>70</v>
      </c>
    </row>
    <row r="23" spans="1:16" x14ac:dyDescent="0.45">
      <c r="A23">
        <v>22</v>
      </c>
      <c r="B23" t="str">
        <f t="shared" si="0"/>
        <v>CountDistinct.dfy-3</v>
      </c>
      <c r="C23" t="s">
        <v>301</v>
      </c>
      <c r="D23">
        <v>3</v>
      </c>
      <c r="E23">
        <v>0</v>
      </c>
      <c r="F23">
        <v>15.2385</v>
      </c>
      <c r="G23">
        <v>1.7955000000000001</v>
      </c>
      <c r="H23">
        <v>15.236800000000001</v>
      </c>
      <c r="I23">
        <v>-1</v>
      </c>
      <c r="J23">
        <v>0</v>
      </c>
      <c r="K23">
        <v>0</v>
      </c>
      <c r="L23">
        <f t="shared" si="1"/>
        <v>70</v>
      </c>
      <c r="M23">
        <f>VLOOKUP(C23,Locs!A:C,3,0)</f>
        <v>39</v>
      </c>
      <c r="N23">
        <f>VLOOKUP(C23,Locs!A:F,6,0)</f>
        <v>5</v>
      </c>
      <c r="O23" t="s">
        <v>327</v>
      </c>
      <c r="P23">
        <v>70</v>
      </c>
    </row>
    <row r="24" spans="1:16" x14ac:dyDescent="0.45">
      <c r="A24">
        <v>23</v>
      </c>
      <c r="B24" t="str">
        <f t="shared" si="0"/>
        <v>CountDistinct.dfy-4</v>
      </c>
      <c r="C24" t="s">
        <v>301</v>
      </c>
      <c r="D24">
        <v>4</v>
      </c>
      <c r="E24">
        <v>1</v>
      </c>
      <c r="F24">
        <v>30.835699999999999</v>
      </c>
      <c r="G24">
        <v>2.3328000000000002</v>
      </c>
      <c r="H24">
        <v>30.833200000000001</v>
      </c>
      <c r="I24">
        <v>1</v>
      </c>
      <c r="J24">
        <v>1</v>
      </c>
      <c r="K24">
        <v>1</v>
      </c>
      <c r="L24">
        <f t="shared" si="1"/>
        <v>73</v>
      </c>
      <c r="M24">
        <f>VLOOKUP(C24,Locs!A:C,3,0)</f>
        <v>39</v>
      </c>
      <c r="N24">
        <f>VLOOKUP(C24,Locs!A:F,6,0)</f>
        <v>5</v>
      </c>
      <c r="O24" t="s">
        <v>762</v>
      </c>
      <c r="P24">
        <v>73</v>
      </c>
    </row>
    <row r="25" spans="1:16" x14ac:dyDescent="0.45">
      <c r="A25">
        <v>24</v>
      </c>
      <c r="B25" t="str">
        <f t="shared" si="0"/>
        <v>Div.dfy-1</v>
      </c>
      <c r="C25" t="s">
        <v>3</v>
      </c>
      <c r="D25">
        <v>1</v>
      </c>
      <c r="E25">
        <v>1</v>
      </c>
      <c r="F25">
        <v>3.6486999999999998</v>
      </c>
      <c r="G25">
        <v>0.77980000000000005</v>
      </c>
      <c r="H25">
        <v>3.6276999999999999</v>
      </c>
      <c r="I25">
        <v>1</v>
      </c>
      <c r="J25">
        <v>1</v>
      </c>
      <c r="K25">
        <v>1</v>
      </c>
      <c r="L25">
        <f t="shared" si="1"/>
        <v>21</v>
      </c>
      <c r="M25">
        <f>VLOOKUP(C25,Locs!A:C,3,0)</f>
        <v>18</v>
      </c>
      <c r="N25">
        <f>VLOOKUP(C25,Locs!A:F,6,0)</f>
        <v>0</v>
      </c>
      <c r="O25" t="s">
        <v>328</v>
      </c>
      <c r="P25">
        <v>21</v>
      </c>
    </row>
    <row r="26" spans="1:16" x14ac:dyDescent="0.45">
      <c r="A26">
        <v>25</v>
      </c>
      <c r="B26" t="str">
        <f t="shared" si="0"/>
        <v>Factorial.dfy-1</v>
      </c>
      <c r="C26" t="s">
        <v>181</v>
      </c>
      <c r="D26">
        <v>1</v>
      </c>
      <c r="E26">
        <v>1</v>
      </c>
      <c r="F26">
        <v>7.3819999999999997</v>
      </c>
      <c r="G26">
        <v>0.74460000000000004</v>
      </c>
      <c r="H26">
        <v>7.3795000000000002</v>
      </c>
      <c r="I26">
        <v>1</v>
      </c>
      <c r="J26">
        <v>1</v>
      </c>
      <c r="K26">
        <v>1</v>
      </c>
      <c r="L26">
        <f t="shared" si="1"/>
        <v>24</v>
      </c>
      <c r="M26">
        <f>VLOOKUP(C26,Locs!A:C,3,0)</f>
        <v>21</v>
      </c>
      <c r="N26">
        <f>VLOOKUP(C26,Locs!A:F,6,0)</f>
        <v>0</v>
      </c>
      <c r="O26" t="s">
        <v>331</v>
      </c>
      <c r="P26">
        <v>24</v>
      </c>
    </row>
    <row r="27" spans="1:16" x14ac:dyDescent="0.45">
      <c r="A27">
        <v>26</v>
      </c>
      <c r="B27" t="str">
        <f t="shared" si="0"/>
        <v>FastExponentiation.dfy-1</v>
      </c>
      <c r="C27" t="s">
        <v>193</v>
      </c>
      <c r="D27">
        <v>1</v>
      </c>
      <c r="E27">
        <v>0</v>
      </c>
      <c r="F27">
        <v>15.875400000000001</v>
      </c>
      <c r="G27">
        <v>21.1812</v>
      </c>
      <c r="H27">
        <v>15.872199999999999</v>
      </c>
      <c r="I27">
        <v>0</v>
      </c>
      <c r="J27">
        <v>0</v>
      </c>
      <c r="K27">
        <v>0</v>
      </c>
      <c r="L27">
        <f t="shared" si="1"/>
        <v>74</v>
      </c>
      <c r="M27">
        <f>VLOOKUP(C27,Locs!A:C,3,0)</f>
        <v>38</v>
      </c>
      <c r="N27">
        <f>VLOOKUP(C27,Locs!A:F,6,0)</f>
        <v>3</v>
      </c>
      <c r="O27" t="s">
        <v>334</v>
      </c>
      <c r="P27">
        <v>74</v>
      </c>
    </row>
    <row r="28" spans="1:16" x14ac:dyDescent="0.45">
      <c r="A28">
        <v>27</v>
      </c>
      <c r="B28" t="str">
        <f t="shared" si="0"/>
        <v>FastExponentiation.dfy-2</v>
      </c>
      <c r="C28" t="s">
        <v>193</v>
      </c>
      <c r="D28">
        <v>2</v>
      </c>
      <c r="E28">
        <v>0</v>
      </c>
      <c r="F28">
        <v>25.598600000000001</v>
      </c>
      <c r="G28">
        <v>18.951599999999999</v>
      </c>
      <c r="H28">
        <v>25.596599999999999</v>
      </c>
      <c r="I28">
        <v>0</v>
      </c>
      <c r="J28">
        <v>0</v>
      </c>
      <c r="K28">
        <v>0</v>
      </c>
      <c r="L28">
        <f t="shared" si="1"/>
        <v>100</v>
      </c>
      <c r="M28">
        <f>VLOOKUP(C28,Locs!A:C,3,0)</f>
        <v>38</v>
      </c>
      <c r="N28">
        <f>VLOOKUP(C28,Locs!A:F,6,0)</f>
        <v>3</v>
      </c>
      <c r="O28" t="s">
        <v>335</v>
      </c>
      <c r="P28">
        <v>100</v>
      </c>
    </row>
    <row r="29" spans="1:16" x14ac:dyDescent="0.45">
      <c r="A29">
        <v>28</v>
      </c>
      <c r="B29" t="str">
        <f t="shared" si="0"/>
        <v>FastExponentiation.dfy-3</v>
      </c>
      <c r="C29" t="s">
        <v>193</v>
      </c>
      <c r="D29">
        <v>3</v>
      </c>
      <c r="E29">
        <v>0</v>
      </c>
      <c r="F29">
        <v>36.501600000000003</v>
      </c>
      <c r="G29">
        <v>22.291699999999999</v>
      </c>
      <c r="H29">
        <v>36.498600000000003</v>
      </c>
      <c r="I29">
        <v>0</v>
      </c>
      <c r="J29">
        <v>0</v>
      </c>
      <c r="K29">
        <v>0</v>
      </c>
      <c r="L29">
        <f t="shared" si="1"/>
        <v>119</v>
      </c>
      <c r="M29">
        <f>VLOOKUP(C29,Locs!A:C,3,0)</f>
        <v>38</v>
      </c>
      <c r="N29">
        <f>VLOOKUP(C29,Locs!A:F,6,0)</f>
        <v>3</v>
      </c>
      <c r="O29" t="s">
        <v>336</v>
      </c>
      <c r="P29">
        <v>119</v>
      </c>
    </row>
    <row r="30" spans="1:16" x14ac:dyDescent="0.45">
      <c r="A30">
        <v>29</v>
      </c>
      <c r="B30" t="str">
        <f t="shared" si="0"/>
        <v>FastExponentiation.dfy-4</v>
      </c>
      <c r="C30" t="s">
        <v>193</v>
      </c>
      <c r="D30">
        <v>4</v>
      </c>
      <c r="E30">
        <v>1</v>
      </c>
      <c r="F30">
        <v>24.479500000000002</v>
      </c>
      <c r="G30">
        <v>2.6248</v>
      </c>
      <c r="H30">
        <v>24.471599999999999</v>
      </c>
      <c r="I30">
        <v>1</v>
      </c>
      <c r="J30">
        <v>1</v>
      </c>
      <c r="K30">
        <v>1</v>
      </c>
      <c r="L30">
        <f t="shared" si="1"/>
        <v>122</v>
      </c>
      <c r="M30">
        <f>VLOOKUP(C30,Locs!A:C,3,0)</f>
        <v>38</v>
      </c>
      <c r="N30">
        <f>VLOOKUP(C30,Locs!A:F,6,0)</f>
        <v>3</v>
      </c>
      <c r="O30" t="s">
        <v>763</v>
      </c>
      <c r="P30">
        <v>122</v>
      </c>
    </row>
    <row r="31" spans="1:16" x14ac:dyDescent="0.45">
      <c r="A31">
        <v>30</v>
      </c>
      <c r="B31" t="str">
        <f t="shared" si="0"/>
        <v>FastModularExponentiation.dfy-1</v>
      </c>
      <c r="C31" t="s">
        <v>208</v>
      </c>
      <c r="D31">
        <v>1</v>
      </c>
      <c r="E31">
        <v>0</v>
      </c>
      <c r="F31">
        <v>114.7748</v>
      </c>
      <c r="G31">
        <v>61.814300000000003</v>
      </c>
      <c r="H31">
        <v>114.7456</v>
      </c>
      <c r="I31">
        <v>0</v>
      </c>
      <c r="J31">
        <v>0</v>
      </c>
      <c r="K31">
        <v>0</v>
      </c>
      <c r="L31">
        <f t="shared" si="1"/>
        <v>117</v>
      </c>
      <c r="M31">
        <f>VLOOKUP(C31,Locs!A:C,3,0)</f>
        <v>104</v>
      </c>
      <c r="N31">
        <f>VLOOKUP(C31,Locs!A:F,6,0)</f>
        <v>12</v>
      </c>
      <c r="O31" t="s">
        <v>669</v>
      </c>
      <c r="P31">
        <v>236</v>
      </c>
    </row>
    <row r="32" spans="1:16" x14ac:dyDescent="0.45">
      <c r="A32">
        <v>31</v>
      </c>
      <c r="B32" t="str">
        <f t="shared" si="0"/>
        <v>FastModularExponentiation.dfy-2</v>
      </c>
      <c r="C32" t="s">
        <v>208</v>
      </c>
      <c r="D32">
        <v>2</v>
      </c>
      <c r="E32">
        <v>0</v>
      </c>
      <c r="F32">
        <v>91.171400000000006</v>
      </c>
      <c r="G32">
        <v>62.223999999999997</v>
      </c>
      <c r="H32">
        <v>91.168700000000001</v>
      </c>
      <c r="I32">
        <v>0</v>
      </c>
      <c r="J32">
        <v>0</v>
      </c>
      <c r="K32">
        <v>0</v>
      </c>
      <c r="L32">
        <f t="shared" si="1"/>
        <v>140</v>
      </c>
      <c r="M32">
        <f>VLOOKUP(C32,Locs!A:C,3,0)</f>
        <v>104</v>
      </c>
      <c r="N32">
        <f>VLOOKUP(C32,Locs!A:F,6,0)</f>
        <v>12</v>
      </c>
      <c r="O32" t="s">
        <v>337</v>
      </c>
      <c r="P32">
        <v>117</v>
      </c>
    </row>
    <row r="33" spans="1:16" x14ac:dyDescent="0.45">
      <c r="A33">
        <v>32</v>
      </c>
      <c r="B33" t="str">
        <f t="shared" si="0"/>
        <v>FastModularExponentiation.dfy-3</v>
      </c>
      <c r="C33" t="s">
        <v>208</v>
      </c>
      <c r="D33">
        <v>3</v>
      </c>
      <c r="E33">
        <v>0</v>
      </c>
      <c r="F33">
        <v>39.095700000000001</v>
      </c>
      <c r="G33">
        <v>62.366599999999998</v>
      </c>
      <c r="H33">
        <v>39.0931</v>
      </c>
      <c r="I33">
        <v>0</v>
      </c>
      <c r="J33">
        <v>0</v>
      </c>
      <c r="K33">
        <v>0</v>
      </c>
      <c r="L33">
        <f t="shared" si="1"/>
        <v>120</v>
      </c>
      <c r="M33">
        <f>VLOOKUP(C33,Locs!A:C,3,0)</f>
        <v>104</v>
      </c>
      <c r="N33">
        <f>VLOOKUP(C33,Locs!A:F,6,0)</f>
        <v>12</v>
      </c>
      <c r="O33" t="s">
        <v>338</v>
      </c>
      <c r="P33">
        <v>140</v>
      </c>
    </row>
    <row r="34" spans="1:16" x14ac:dyDescent="0.45">
      <c r="A34">
        <v>33</v>
      </c>
      <c r="B34" t="str">
        <f t="shared" si="0"/>
        <v>FastModularExponentiation.dfy-4</v>
      </c>
      <c r="C34" t="s">
        <v>208</v>
      </c>
      <c r="D34">
        <v>4</v>
      </c>
      <c r="E34">
        <v>0</v>
      </c>
      <c r="F34">
        <v>42.537599999999998</v>
      </c>
      <c r="G34">
        <v>73.427999999999997</v>
      </c>
      <c r="H34">
        <v>42.534799999999997</v>
      </c>
      <c r="I34">
        <v>0</v>
      </c>
      <c r="J34">
        <v>0</v>
      </c>
      <c r="K34">
        <v>0</v>
      </c>
      <c r="L34">
        <f t="shared" ref="L34:L65" si="2">VLOOKUP(LEFT(C34,LEN(C34)-4)&amp;"_"&amp;D34&amp;"_llm.dfy",O:P,2,0)</f>
        <v>122</v>
      </c>
      <c r="M34">
        <f>VLOOKUP(C34,Locs!A:C,3,0)</f>
        <v>104</v>
      </c>
      <c r="N34">
        <f>VLOOKUP(C34,Locs!A:F,6,0)</f>
        <v>12</v>
      </c>
      <c r="O34" t="s">
        <v>339</v>
      </c>
      <c r="P34">
        <v>120</v>
      </c>
    </row>
    <row r="35" spans="1:16" x14ac:dyDescent="0.45">
      <c r="A35">
        <v>34</v>
      </c>
      <c r="B35" t="str">
        <f t="shared" si="0"/>
        <v>FastModularExponentiation.dfy-5</v>
      </c>
      <c r="C35" t="s">
        <v>208</v>
      </c>
      <c r="D35">
        <v>5</v>
      </c>
      <c r="E35">
        <v>0</v>
      </c>
      <c r="F35">
        <v>87.577799999999996</v>
      </c>
      <c r="G35">
        <v>61.734999999999999</v>
      </c>
      <c r="H35">
        <v>87.576499999999996</v>
      </c>
      <c r="I35">
        <v>0</v>
      </c>
      <c r="J35">
        <v>0</v>
      </c>
      <c r="K35">
        <v>0</v>
      </c>
      <c r="L35">
        <f t="shared" si="2"/>
        <v>137</v>
      </c>
      <c r="M35">
        <f>VLOOKUP(C35,Locs!A:C,3,0)</f>
        <v>104</v>
      </c>
      <c r="N35">
        <f>VLOOKUP(C35,Locs!A:F,6,0)</f>
        <v>12</v>
      </c>
      <c r="O35" t="s">
        <v>680</v>
      </c>
      <c r="P35">
        <v>122</v>
      </c>
    </row>
    <row r="36" spans="1:16" x14ac:dyDescent="0.45">
      <c r="A36">
        <v>35</v>
      </c>
      <c r="B36" t="str">
        <f t="shared" si="0"/>
        <v>FastModularExponentiation.dfy-6</v>
      </c>
      <c r="C36" t="s">
        <v>208</v>
      </c>
      <c r="D36">
        <v>6</v>
      </c>
      <c r="E36">
        <v>0</v>
      </c>
      <c r="F36">
        <v>42.2624</v>
      </c>
      <c r="G36">
        <v>61.779000000000003</v>
      </c>
      <c r="H36">
        <v>42.260300000000001</v>
      </c>
      <c r="I36">
        <v>0</v>
      </c>
      <c r="J36">
        <v>0</v>
      </c>
      <c r="K36">
        <v>0</v>
      </c>
      <c r="L36">
        <f t="shared" si="2"/>
        <v>200</v>
      </c>
      <c r="M36">
        <f>VLOOKUP(C36,Locs!A:C,3,0)</f>
        <v>104</v>
      </c>
      <c r="N36">
        <f>VLOOKUP(C36,Locs!A:F,6,0)</f>
        <v>12</v>
      </c>
      <c r="O36" t="s">
        <v>681</v>
      </c>
      <c r="P36">
        <v>137</v>
      </c>
    </row>
    <row r="37" spans="1:16" x14ac:dyDescent="0.45">
      <c r="A37">
        <v>36</v>
      </c>
      <c r="B37" t="str">
        <f t="shared" si="0"/>
        <v>FastModularExponentiation.dfy-7</v>
      </c>
      <c r="C37" t="s">
        <v>208</v>
      </c>
      <c r="D37">
        <v>7</v>
      </c>
      <c r="E37">
        <v>0</v>
      </c>
      <c r="F37">
        <v>40.332500000000003</v>
      </c>
      <c r="G37">
        <v>245.31659999999999</v>
      </c>
      <c r="H37">
        <v>40.330500000000001</v>
      </c>
      <c r="I37">
        <v>-1</v>
      </c>
      <c r="J37">
        <v>0</v>
      </c>
      <c r="K37">
        <v>0</v>
      </c>
      <c r="L37">
        <f t="shared" si="2"/>
        <v>204</v>
      </c>
      <c r="M37">
        <f>VLOOKUP(C37,Locs!A:C,3,0)</f>
        <v>104</v>
      </c>
      <c r="N37">
        <f>VLOOKUP(C37,Locs!A:F,6,0)</f>
        <v>12</v>
      </c>
      <c r="O37" t="s">
        <v>682</v>
      </c>
      <c r="P37">
        <v>200</v>
      </c>
    </row>
    <row r="38" spans="1:16" x14ac:dyDescent="0.45">
      <c r="A38">
        <v>37</v>
      </c>
      <c r="B38" t="str">
        <f t="shared" si="0"/>
        <v>FastModularExponentiation.dfy-8</v>
      </c>
      <c r="C38" t="s">
        <v>208</v>
      </c>
      <c r="D38">
        <v>8</v>
      </c>
      <c r="E38">
        <v>0</v>
      </c>
      <c r="F38">
        <v>33.214500000000001</v>
      </c>
      <c r="G38">
        <v>241.77950000000001</v>
      </c>
      <c r="H38">
        <v>33.212200000000003</v>
      </c>
      <c r="I38">
        <v>-1</v>
      </c>
      <c r="J38">
        <v>0</v>
      </c>
      <c r="K38">
        <v>0</v>
      </c>
      <c r="L38">
        <f t="shared" si="2"/>
        <v>223</v>
      </c>
      <c r="M38">
        <f>VLOOKUP(C38,Locs!A:C,3,0)</f>
        <v>104</v>
      </c>
      <c r="N38">
        <f>VLOOKUP(C38,Locs!A:F,6,0)</f>
        <v>12</v>
      </c>
      <c r="O38" t="s">
        <v>683</v>
      </c>
      <c r="P38">
        <v>204</v>
      </c>
    </row>
    <row r="39" spans="1:16" x14ac:dyDescent="0.45">
      <c r="A39">
        <v>38</v>
      </c>
      <c r="B39" t="str">
        <f t="shared" si="0"/>
        <v>FastModularExponentiation.dfy-9</v>
      </c>
      <c r="C39" t="s">
        <v>208</v>
      </c>
      <c r="D39">
        <v>9</v>
      </c>
      <c r="E39">
        <v>0</v>
      </c>
      <c r="F39">
        <v>52.1282</v>
      </c>
      <c r="G39">
        <v>2001.1043</v>
      </c>
      <c r="H39">
        <v>52.126300000000001</v>
      </c>
      <c r="I39">
        <v>-1</v>
      </c>
      <c r="J39">
        <v>0</v>
      </c>
      <c r="K39">
        <v>0</v>
      </c>
      <c r="L39">
        <f t="shared" si="2"/>
        <v>242</v>
      </c>
      <c r="M39">
        <f>VLOOKUP(C39,Locs!A:C,3,0)</f>
        <v>104</v>
      </c>
      <c r="N39">
        <f>VLOOKUP(C39,Locs!A:F,6,0)</f>
        <v>12</v>
      </c>
      <c r="O39" t="s">
        <v>684</v>
      </c>
      <c r="P39">
        <v>223</v>
      </c>
    </row>
    <row r="40" spans="1:16" x14ac:dyDescent="0.45">
      <c r="A40">
        <v>39</v>
      </c>
      <c r="B40" t="str">
        <f t="shared" si="0"/>
        <v>FastModularExponentiation.dfy-10</v>
      </c>
      <c r="C40" t="s">
        <v>208</v>
      </c>
      <c r="D40">
        <v>10</v>
      </c>
      <c r="E40">
        <v>0</v>
      </c>
      <c r="F40">
        <v>77.289599999999993</v>
      </c>
      <c r="G40">
        <v>2002.8674000000001</v>
      </c>
      <c r="H40">
        <v>77.287599999999998</v>
      </c>
      <c r="I40">
        <v>-1</v>
      </c>
      <c r="J40">
        <v>0</v>
      </c>
      <c r="K40">
        <v>0</v>
      </c>
      <c r="L40">
        <f t="shared" si="2"/>
        <v>236</v>
      </c>
      <c r="M40">
        <f>VLOOKUP(C40,Locs!A:C,3,0)</f>
        <v>104</v>
      </c>
      <c r="N40">
        <f>VLOOKUP(C40,Locs!A:F,6,0)</f>
        <v>12</v>
      </c>
      <c r="O40" t="s">
        <v>685</v>
      </c>
      <c r="P40">
        <v>242</v>
      </c>
    </row>
    <row r="41" spans="1:16" x14ac:dyDescent="0.45">
      <c r="A41">
        <v>40</v>
      </c>
      <c r="B41" t="str">
        <f t="shared" si="0"/>
        <v>Fibonacci.dfy-1</v>
      </c>
      <c r="C41" t="s">
        <v>4</v>
      </c>
      <c r="D41">
        <v>1</v>
      </c>
      <c r="E41">
        <v>1</v>
      </c>
      <c r="F41">
        <v>12.5025</v>
      </c>
      <c r="G41">
        <v>0.93489999999999995</v>
      </c>
      <c r="H41">
        <v>12.480700000000001</v>
      </c>
      <c r="I41">
        <v>1</v>
      </c>
      <c r="J41">
        <v>1</v>
      </c>
      <c r="K41">
        <v>1</v>
      </c>
      <c r="L41">
        <f t="shared" si="2"/>
        <v>31</v>
      </c>
      <c r="M41">
        <f>VLOOKUP(C41,Locs!A:C,3,0)</f>
        <v>25</v>
      </c>
      <c r="N41">
        <f>VLOOKUP(C41,Locs!A:F,6,0)</f>
        <v>0</v>
      </c>
      <c r="O41" t="s">
        <v>340</v>
      </c>
      <c r="P41">
        <v>31</v>
      </c>
    </row>
    <row r="42" spans="1:16" x14ac:dyDescent="0.45">
      <c r="A42">
        <v>41</v>
      </c>
      <c r="B42" t="str">
        <f t="shared" si="0"/>
        <v>FindMax.dfy-1</v>
      </c>
      <c r="C42" t="s">
        <v>5</v>
      </c>
      <c r="D42">
        <v>1</v>
      </c>
      <c r="E42">
        <v>1</v>
      </c>
      <c r="F42">
        <v>6.9028</v>
      </c>
      <c r="G42">
        <v>0.85729999999999995</v>
      </c>
      <c r="H42">
        <v>6.8868999999999998</v>
      </c>
      <c r="I42">
        <v>1</v>
      </c>
      <c r="J42">
        <v>1</v>
      </c>
      <c r="K42">
        <v>1</v>
      </c>
      <c r="L42">
        <f t="shared" si="2"/>
        <v>29</v>
      </c>
      <c r="M42">
        <f>VLOOKUP(C42,Locs!A:C,3,0)</f>
        <v>29</v>
      </c>
      <c r="N42">
        <f>VLOOKUP(C42,Locs!A:F,6,0)</f>
        <v>1</v>
      </c>
      <c r="O42" t="s">
        <v>343</v>
      </c>
      <c r="P42">
        <v>29</v>
      </c>
    </row>
    <row r="43" spans="1:16" x14ac:dyDescent="0.45">
      <c r="A43">
        <v>42</v>
      </c>
      <c r="B43" t="str">
        <f t="shared" si="0"/>
        <v>InsertionSort.dfy-1</v>
      </c>
      <c r="C43" t="s">
        <v>6</v>
      </c>
      <c r="D43">
        <v>1</v>
      </c>
      <c r="E43">
        <v>-1</v>
      </c>
      <c r="F43">
        <v>112.77970000000001</v>
      </c>
      <c r="G43">
        <v>0.2823</v>
      </c>
      <c r="H43">
        <v>112.7587</v>
      </c>
      <c r="I43">
        <v>-1</v>
      </c>
      <c r="J43">
        <v>-1</v>
      </c>
      <c r="K43">
        <v>-1</v>
      </c>
      <c r="L43">
        <f t="shared" si="2"/>
        <v>74</v>
      </c>
      <c r="M43">
        <f>VLOOKUP(C43,Locs!A:C,3,0)</f>
        <v>57</v>
      </c>
      <c r="N43">
        <f>VLOOKUP(C43,Locs!A:F,6,0)</f>
        <v>5</v>
      </c>
      <c r="O43" t="s">
        <v>346</v>
      </c>
      <c r="P43">
        <v>74</v>
      </c>
    </row>
    <row r="44" spans="1:16" x14ac:dyDescent="0.45">
      <c r="A44">
        <v>43</v>
      </c>
      <c r="B44" t="str">
        <f t="shared" si="0"/>
        <v>InsertionSort.dfy-2</v>
      </c>
      <c r="C44" t="s">
        <v>6</v>
      </c>
      <c r="D44">
        <v>2</v>
      </c>
      <c r="E44">
        <v>-1</v>
      </c>
      <c r="F44">
        <v>71.283299999999997</v>
      </c>
      <c r="G44">
        <v>0.44740000000000002</v>
      </c>
      <c r="H44">
        <v>71.281700000000001</v>
      </c>
      <c r="I44">
        <v>-1</v>
      </c>
      <c r="J44">
        <v>-1</v>
      </c>
      <c r="K44">
        <v>-1</v>
      </c>
      <c r="L44">
        <f t="shared" si="2"/>
        <v>213</v>
      </c>
      <c r="M44">
        <f>VLOOKUP(C44,Locs!A:C,3,0)</f>
        <v>57</v>
      </c>
      <c r="N44">
        <f>VLOOKUP(C44,Locs!A:F,6,0)</f>
        <v>5</v>
      </c>
      <c r="O44" t="s">
        <v>347</v>
      </c>
      <c r="P44">
        <v>213</v>
      </c>
    </row>
    <row r="45" spans="1:16" x14ac:dyDescent="0.45">
      <c r="A45">
        <v>44</v>
      </c>
      <c r="B45" t="str">
        <f t="shared" si="0"/>
        <v>InsertionSort.dfy-3</v>
      </c>
      <c r="C45" t="s">
        <v>6</v>
      </c>
      <c r="D45">
        <v>3</v>
      </c>
      <c r="E45">
        <v>0</v>
      </c>
      <c r="F45">
        <v>28.819800000000001</v>
      </c>
      <c r="G45">
        <v>63.100299999999997</v>
      </c>
      <c r="H45">
        <v>28.818000000000001</v>
      </c>
      <c r="I45">
        <v>-1</v>
      </c>
      <c r="J45">
        <v>0</v>
      </c>
      <c r="K45">
        <v>0</v>
      </c>
      <c r="L45">
        <f t="shared" si="2"/>
        <v>218</v>
      </c>
      <c r="M45">
        <f>VLOOKUP(C45,Locs!A:C,3,0)</f>
        <v>57</v>
      </c>
      <c r="N45">
        <f>VLOOKUP(C45,Locs!A:F,6,0)</f>
        <v>5</v>
      </c>
      <c r="O45" t="s">
        <v>348</v>
      </c>
      <c r="P45">
        <v>218</v>
      </c>
    </row>
    <row r="46" spans="1:16" x14ac:dyDescent="0.45">
      <c r="A46">
        <v>45</v>
      </c>
      <c r="B46" t="str">
        <f t="shared" si="0"/>
        <v>InsertionSort.dfy-4</v>
      </c>
      <c r="C46" t="s">
        <v>6</v>
      </c>
      <c r="D46">
        <v>4</v>
      </c>
      <c r="E46">
        <v>0</v>
      </c>
      <c r="F46">
        <v>42.429600000000001</v>
      </c>
      <c r="G46">
        <v>62.880299999999998</v>
      </c>
      <c r="H46">
        <v>42.427999999999997</v>
      </c>
      <c r="I46">
        <v>-1</v>
      </c>
      <c r="J46">
        <v>0</v>
      </c>
      <c r="K46">
        <v>0</v>
      </c>
      <c r="L46">
        <f t="shared" si="2"/>
        <v>259</v>
      </c>
      <c r="M46">
        <f>VLOOKUP(C46,Locs!A:C,3,0)</f>
        <v>57</v>
      </c>
      <c r="N46">
        <f>VLOOKUP(C46,Locs!A:F,6,0)</f>
        <v>5</v>
      </c>
      <c r="O46" t="s">
        <v>764</v>
      </c>
      <c r="P46">
        <v>259</v>
      </c>
    </row>
    <row r="47" spans="1:16" x14ac:dyDescent="0.45">
      <c r="A47">
        <v>46</v>
      </c>
      <c r="B47" t="str">
        <f t="shared" si="0"/>
        <v>InsertionSort.dfy-5</v>
      </c>
      <c r="C47" t="s">
        <v>6</v>
      </c>
      <c r="D47">
        <v>5</v>
      </c>
      <c r="E47">
        <v>1</v>
      </c>
      <c r="F47">
        <v>54.849699999999999</v>
      </c>
      <c r="G47">
        <v>16.4574</v>
      </c>
      <c r="H47">
        <v>54.847999999999999</v>
      </c>
      <c r="I47">
        <v>1</v>
      </c>
      <c r="J47">
        <v>1</v>
      </c>
      <c r="K47">
        <v>1</v>
      </c>
      <c r="L47">
        <f t="shared" si="2"/>
        <v>277</v>
      </c>
      <c r="M47">
        <f>VLOOKUP(C47,Locs!A:C,3,0)</f>
        <v>57</v>
      </c>
      <c r="N47">
        <f>VLOOKUP(C47,Locs!A:F,6,0)</f>
        <v>5</v>
      </c>
      <c r="O47" t="s">
        <v>765</v>
      </c>
      <c r="P47">
        <v>277</v>
      </c>
    </row>
    <row r="48" spans="1:16" x14ac:dyDescent="0.45">
      <c r="A48">
        <v>47</v>
      </c>
      <c r="B48" t="str">
        <f t="shared" si="0"/>
        <v>IntersectIntervals.dfy-1</v>
      </c>
      <c r="C48" t="s">
        <v>302</v>
      </c>
      <c r="D48">
        <v>1</v>
      </c>
      <c r="E48">
        <v>0</v>
      </c>
      <c r="F48">
        <v>27.4237</v>
      </c>
      <c r="G48">
        <v>1.7688999999999999</v>
      </c>
      <c r="H48">
        <v>27.402999999999999</v>
      </c>
      <c r="I48">
        <v>-1</v>
      </c>
      <c r="J48">
        <v>0</v>
      </c>
      <c r="K48">
        <v>0</v>
      </c>
      <c r="L48">
        <f t="shared" si="2"/>
        <v>40</v>
      </c>
      <c r="M48">
        <f>VLOOKUP(C48,Locs!A:C,3,0)</f>
        <v>40</v>
      </c>
      <c r="N48">
        <f>VLOOKUP(C48,Locs!A:F,6,0)</f>
        <v>0</v>
      </c>
      <c r="O48" t="s">
        <v>349</v>
      </c>
      <c r="P48">
        <v>40</v>
      </c>
    </row>
    <row r="49" spans="1:16" x14ac:dyDescent="0.45">
      <c r="A49">
        <v>48</v>
      </c>
      <c r="B49" t="str">
        <f t="shared" si="0"/>
        <v>IntersectIntervals.dfy-2</v>
      </c>
      <c r="C49" t="s">
        <v>302</v>
      </c>
      <c r="D49">
        <v>2</v>
      </c>
      <c r="E49">
        <v>0</v>
      </c>
      <c r="F49">
        <v>41.817100000000003</v>
      </c>
      <c r="G49">
        <v>62.110999999999997</v>
      </c>
      <c r="H49">
        <v>41.815600000000003</v>
      </c>
      <c r="I49">
        <v>-1</v>
      </c>
      <c r="J49">
        <v>0</v>
      </c>
      <c r="K49">
        <v>0</v>
      </c>
      <c r="L49">
        <f t="shared" si="2"/>
        <v>75</v>
      </c>
      <c r="M49">
        <f>VLOOKUP(C49,Locs!A:C,3,0)</f>
        <v>40</v>
      </c>
      <c r="N49">
        <f>VLOOKUP(C49,Locs!A:F,6,0)</f>
        <v>0</v>
      </c>
      <c r="O49" t="s">
        <v>350</v>
      </c>
      <c r="P49">
        <v>75</v>
      </c>
    </row>
    <row r="50" spans="1:16" x14ac:dyDescent="0.45">
      <c r="A50">
        <v>49</v>
      </c>
      <c r="B50" t="str">
        <f t="shared" si="0"/>
        <v>IntersectIntervals.dfy-3</v>
      </c>
      <c r="C50" t="s">
        <v>302</v>
      </c>
      <c r="D50">
        <v>3</v>
      </c>
      <c r="E50">
        <v>0</v>
      </c>
      <c r="F50">
        <v>42.502200000000002</v>
      </c>
      <c r="G50">
        <v>1.298</v>
      </c>
      <c r="H50">
        <v>42.500700000000002</v>
      </c>
      <c r="I50">
        <v>-1</v>
      </c>
      <c r="J50">
        <v>0</v>
      </c>
      <c r="K50">
        <v>0</v>
      </c>
      <c r="L50">
        <f t="shared" si="2"/>
        <v>105</v>
      </c>
      <c r="M50">
        <f>VLOOKUP(C50,Locs!A:C,3,0)</f>
        <v>40</v>
      </c>
      <c r="N50">
        <f>VLOOKUP(C50,Locs!A:F,6,0)</f>
        <v>0</v>
      </c>
      <c r="O50" t="s">
        <v>351</v>
      </c>
      <c r="P50">
        <v>105</v>
      </c>
    </row>
    <row r="51" spans="1:16" x14ac:dyDescent="0.45">
      <c r="A51">
        <v>50</v>
      </c>
      <c r="B51" t="str">
        <f t="shared" si="0"/>
        <v>IntersectIntervals.dfy-4</v>
      </c>
      <c r="C51" t="s">
        <v>302</v>
      </c>
      <c r="D51">
        <v>4</v>
      </c>
      <c r="E51">
        <v>1</v>
      </c>
      <c r="F51">
        <v>15.2903</v>
      </c>
      <c r="G51">
        <v>1.7696000000000001</v>
      </c>
      <c r="H51">
        <v>15.288600000000001</v>
      </c>
      <c r="I51">
        <v>1</v>
      </c>
      <c r="J51">
        <v>1</v>
      </c>
      <c r="K51">
        <v>1</v>
      </c>
      <c r="L51">
        <f t="shared" si="2"/>
        <v>107</v>
      </c>
      <c r="M51">
        <f>VLOOKUP(C51,Locs!A:C,3,0)</f>
        <v>40</v>
      </c>
      <c r="N51">
        <f>VLOOKUP(C51,Locs!A:F,6,0)</f>
        <v>0</v>
      </c>
      <c r="O51" t="s">
        <v>766</v>
      </c>
      <c r="P51">
        <v>107</v>
      </c>
    </row>
    <row r="52" spans="1:16" x14ac:dyDescent="0.45">
      <c r="A52">
        <v>51</v>
      </c>
      <c r="B52" t="str">
        <f t="shared" si="0"/>
        <v>LinearSearch.dfy-1</v>
      </c>
      <c r="C52" t="s">
        <v>303</v>
      </c>
      <c r="D52">
        <v>1</v>
      </c>
      <c r="E52">
        <v>0</v>
      </c>
      <c r="F52">
        <v>12.5571</v>
      </c>
      <c r="G52">
        <v>0.84450000000000003</v>
      </c>
      <c r="H52">
        <v>12.540100000000001</v>
      </c>
      <c r="I52">
        <v>1</v>
      </c>
      <c r="J52">
        <v>0</v>
      </c>
      <c r="K52">
        <v>0</v>
      </c>
      <c r="L52">
        <f t="shared" si="2"/>
        <v>24</v>
      </c>
      <c r="M52">
        <f>VLOOKUP(C52,Locs!A:C,3,0)</f>
        <v>23</v>
      </c>
      <c r="N52">
        <f>VLOOKUP(C52,Locs!A:F,6,0)</f>
        <v>1</v>
      </c>
      <c r="O52" t="s">
        <v>352</v>
      </c>
      <c r="P52">
        <v>24</v>
      </c>
    </row>
    <row r="53" spans="1:16" x14ac:dyDescent="0.45">
      <c r="A53">
        <v>52</v>
      </c>
      <c r="B53" t="str">
        <f t="shared" si="0"/>
        <v>LinearSearch.dfy-2</v>
      </c>
      <c r="C53" t="s">
        <v>303</v>
      </c>
      <c r="D53">
        <v>2</v>
      </c>
      <c r="E53">
        <v>0</v>
      </c>
      <c r="F53">
        <v>17.6221</v>
      </c>
      <c r="G53">
        <v>0.997</v>
      </c>
      <c r="H53">
        <v>17.6203</v>
      </c>
      <c r="I53">
        <v>1</v>
      </c>
      <c r="J53">
        <v>0</v>
      </c>
      <c r="K53">
        <v>0</v>
      </c>
      <c r="L53">
        <f t="shared" si="2"/>
        <v>26</v>
      </c>
      <c r="M53">
        <f>VLOOKUP(C53,Locs!A:C,3,0)</f>
        <v>23</v>
      </c>
      <c r="N53">
        <f>VLOOKUP(C53,Locs!A:F,6,0)</f>
        <v>1</v>
      </c>
      <c r="O53" t="s">
        <v>353</v>
      </c>
      <c r="P53">
        <v>26</v>
      </c>
    </row>
    <row r="54" spans="1:16" x14ac:dyDescent="0.45">
      <c r="A54">
        <v>53</v>
      </c>
      <c r="B54" t="str">
        <f t="shared" si="0"/>
        <v>LinearSearch.dfy-3</v>
      </c>
      <c r="C54" t="s">
        <v>303</v>
      </c>
      <c r="D54">
        <v>3</v>
      </c>
      <c r="E54">
        <v>0</v>
      </c>
      <c r="F54">
        <v>34.999499999999998</v>
      </c>
      <c r="G54">
        <v>0.89839999999999998</v>
      </c>
      <c r="H54">
        <v>34.997799999999998</v>
      </c>
      <c r="I54">
        <v>1</v>
      </c>
      <c r="J54">
        <v>0</v>
      </c>
      <c r="K54">
        <v>0</v>
      </c>
      <c r="L54">
        <f t="shared" si="2"/>
        <v>28</v>
      </c>
      <c r="M54">
        <f>VLOOKUP(C54,Locs!A:C,3,0)</f>
        <v>23</v>
      </c>
      <c r="N54">
        <f>VLOOKUP(C54,Locs!A:F,6,0)</f>
        <v>1</v>
      </c>
      <c r="O54" t="s">
        <v>354</v>
      </c>
      <c r="P54">
        <v>28</v>
      </c>
    </row>
    <row r="55" spans="1:16" x14ac:dyDescent="0.45">
      <c r="A55">
        <v>54</v>
      </c>
      <c r="B55" t="str">
        <f t="shared" si="0"/>
        <v>LinearSearch.dfy-4</v>
      </c>
      <c r="C55" t="s">
        <v>303</v>
      </c>
      <c r="D55">
        <v>4</v>
      </c>
      <c r="E55">
        <v>0</v>
      </c>
      <c r="F55">
        <v>42.194800000000001</v>
      </c>
      <c r="G55">
        <v>0.95230000000000004</v>
      </c>
      <c r="H55">
        <v>42.192700000000002</v>
      </c>
      <c r="I55">
        <v>-1</v>
      </c>
      <c r="J55">
        <v>0</v>
      </c>
      <c r="K55">
        <v>0</v>
      </c>
      <c r="L55">
        <f t="shared" si="2"/>
        <v>35</v>
      </c>
      <c r="M55">
        <f>VLOOKUP(C55,Locs!A:C,3,0)</f>
        <v>23</v>
      </c>
      <c r="N55">
        <f>VLOOKUP(C55,Locs!A:F,6,0)</f>
        <v>1</v>
      </c>
      <c r="O55" t="s">
        <v>686</v>
      </c>
      <c r="P55">
        <v>35</v>
      </c>
    </row>
    <row r="56" spans="1:16" x14ac:dyDescent="0.45">
      <c r="A56">
        <v>55</v>
      </c>
      <c r="B56" t="str">
        <f t="shared" si="0"/>
        <v>LinearSearch.dfy-5</v>
      </c>
      <c r="C56" t="s">
        <v>303</v>
      </c>
      <c r="D56">
        <v>5</v>
      </c>
      <c r="E56">
        <v>0</v>
      </c>
      <c r="F56">
        <v>52.908099999999997</v>
      </c>
      <c r="G56">
        <v>1.7625999999999999</v>
      </c>
      <c r="H56">
        <v>52.906300000000002</v>
      </c>
      <c r="I56">
        <v>-1</v>
      </c>
      <c r="J56">
        <v>0</v>
      </c>
      <c r="K56">
        <v>0</v>
      </c>
      <c r="L56">
        <f t="shared" si="2"/>
        <v>62</v>
      </c>
      <c r="M56">
        <f>VLOOKUP(C56,Locs!A:C,3,0)</f>
        <v>23</v>
      </c>
      <c r="N56">
        <f>VLOOKUP(C56,Locs!A:F,6,0)</f>
        <v>1</v>
      </c>
      <c r="O56" t="s">
        <v>767</v>
      </c>
      <c r="P56">
        <v>62</v>
      </c>
    </row>
    <row r="57" spans="1:16" x14ac:dyDescent="0.45">
      <c r="A57">
        <v>56</v>
      </c>
      <c r="B57" t="str">
        <f t="shared" si="0"/>
        <v>LinearSearch.dfy-6</v>
      </c>
      <c r="C57" t="s">
        <v>303</v>
      </c>
      <c r="D57">
        <v>6</v>
      </c>
      <c r="E57">
        <v>0</v>
      </c>
      <c r="F57">
        <v>35.312600000000003</v>
      </c>
      <c r="G57">
        <v>1.7624</v>
      </c>
      <c r="H57">
        <v>35.310499999999998</v>
      </c>
      <c r="I57">
        <v>-1</v>
      </c>
      <c r="J57">
        <v>0</v>
      </c>
      <c r="K57">
        <v>0</v>
      </c>
      <c r="L57">
        <f t="shared" si="2"/>
        <v>67</v>
      </c>
      <c r="M57">
        <f>VLOOKUP(C57,Locs!A:C,3,0)</f>
        <v>23</v>
      </c>
      <c r="N57">
        <f>VLOOKUP(C57,Locs!A:F,6,0)</f>
        <v>1</v>
      </c>
      <c r="O57" t="s">
        <v>768</v>
      </c>
      <c r="P57">
        <v>67</v>
      </c>
    </row>
    <row r="58" spans="1:16" x14ac:dyDescent="0.45">
      <c r="A58">
        <v>57</v>
      </c>
      <c r="B58" t="str">
        <f t="shared" si="0"/>
        <v>LinearSearch.dfy-7</v>
      </c>
      <c r="C58" t="s">
        <v>303</v>
      </c>
      <c r="D58">
        <v>7</v>
      </c>
      <c r="E58">
        <v>0</v>
      </c>
      <c r="F58">
        <v>27.712900000000001</v>
      </c>
      <c r="G58">
        <v>1.7659</v>
      </c>
      <c r="H58">
        <v>27.710899999999999</v>
      </c>
      <c r="I58">
        <v>-1</v>
      </c>
      <c r="J58">
        <v>0</v>
      </c>
      <c r="K58">
        <v>0</v>
      </c>
      <c r="L58">
        <f t="shared" si="2"/>
        <v>71</v>
      </c>
      <c r="M58">
        <f>VLOOKUP(C58,Locs!A:C,3,0)</f>
        <v>23</v>
      </c>
      <c r="N58">
        <f>VLOOKUP(C58,Locs!A:F,6,0)</f>
        <v>1</v>
      </c>
      <c r="O58" t="s">
        <v>769</v>
      </c>
      <c r="P58">
        <v>71</v>
      </c>
    </row>
    <row r="59" spans="1:16" x14ac:dyDescent="0.45">
      <c r="A59">
        <v>58</v>
      </c>
      <c r="B59" t="str">
        <f t="shared" si="0"/>
        <v>LinearSearch.dfy-8</v>
      </c>
      <c r="C59" t="s">
        <v>303</v>
      </c>
      <c r="D59">
        <v>8</v>
      </c>
      <c r="E59">
        <v>1</v>
      </c>
      <c r="F59">
        <v>46.9983</v>
      </c>
      <c r="G59">
        <v>1.7221</v>
      </c>
      <c r="H59">
        <v>46.996699999999997</v>
      </c>
      <c r="I59">
        <v>1</v>
      </c>
      <c r="J59">
        <v>1</v>
      </c>
      <c r="K59">
        <v>1</v>
      </c>
      <c r="L59">
        <f t="shared" si="2"/>
        <v>75</v>
      </c>
      <c r="M59">
        <f>VLOOKUP(C59,Locs!A:C,3,0)</f>
        <v>23</v>
      </c>
      <c r="N59">
        <f>VLOOKUP(C59,Locs!A:F,6,0)</f>
        <v>1</v>
      </c>
      <c r="O59" t="s">
        <v>770</v>
      </c>
      <c r="P59">
        <v>75</v>
      </c>
    </row>
    <row r="60" spans="1:16" x14ac:dyDescent="0.45">
      <c r="A60">
        <v>59</v>
      </c>
      <c r="B60" t="str">
        <f t="shared" si="0"/>
        <v>LongestPrefix.dfy-1</v>
      </c>
      <c r="C60" t="s">
        <v>7</v>
      </c>
      <c r="D60">
        <v>1</v>
      </c>
      <c r="E60">
        <v>0</v>
      </c>
      <c r="F60">
        <v>4.7949000000000002</v>
      </c>
      <c r="G60">
        <v>0.8206</v>
      </c>
      <c r="H60">
        <v>4.7746000000000004</v>
      </c>
      <c r="I60">
        <v>1</v>
      </c>
      <c r="J60">
        <v>0</v>
      </c>
      <c r="K60">
        <v>0</v>
      </c>
      <c r="L60">
        <f t="shared" si="2"/>
        <v>21</v>
      </c>
      <c r="M60">
        <f>VLOOKUP(C60,Locs!A:C,3,0)</f>
        <v>20</v>
      </c>
      <c r="N60">
        <f>VLOOKUP(C60,Locs!A:F,6,0)</f>
        <v>1</v>
      </c>
      <c r="O60" t="s">
        <v>355</v>
      </c>
      <c r="P60">
        <v>21</v>
      </c>
    </row>
    <row r="61" spans="1:16" x14ac:dyDescent="0.45">
      <c r="A61">
        <v>60</v>
      </c>
      <c r="B61" t="str">
        <f t="shared" si="0"/>
        <v>LongestPrefix.dfy-2</v>
      </c>
      <c r="C61" t="s">
        <v>7</v>
      </c>
      <c r="D61">
        <v>2</v>
      </c>
      <c r="E61">
        <v>1</v>
      </c>
      <c r="F61">
        <v>38.312600000000003</v>
      </c>
      <c r="G61">
        <v>0.87480000000000002</v>
      </c>
      <c r="H61">
        <v>38.310899999999997</v>
      </c>
      <c r="I61">
        <v>1</v>
      </c>
      <c r="J61">
        <v>1</v>
      </c>
      <c r="K61">
        <v>1</v>
      </c>
      <c r="L61">
        <f t="shared" si="2"/>
        <v>44</v>
      </c>
      <c r="M61">
        <f>VLOOKUP(C61,Locs!A:C,3,0)</f>
        <v>20</v>
      </c>
      <c r="N61">
        <f>VLOOKUP(C61,Locs!A:F,6,0)</f>
        <v>1</v>
      </c>
      <c r="O61" t="s">
        <v>356</v>
      </c>
      <c r="P61">
        <v>44</v>
      </c>
    </row>
    <row r="62" spans="1:16" x14ac:dyDescent="0.45">
      <c r="A62">
        <v>61</v>
      </c>
      <c r="B62" t="str">
        <f t="shared" si="0"/>
        <v>MakeBuckets.dfy-1</v>
      </c>
      <c r="C62" t="s">
        <v>8</v>
      </c>
      <c r="D62">
        <v>1</v>
      </c>
      <c r="E62">
        <v>-1</v>
      </c>
      <c r="F62">
        <v>47.298299999999998</v>
      </c>
      <c r="G62">
        <v>0.4244</v>
      </c>
      <c r="H62">
        <v>47.275799999999997</v>
      </c>
      <c r="I62">
        <v>-1</v>
      </c>
      <c r="J62">
        <v>-1</v>
      </c>
      <c r="K62">
        <v>-1</v>
      </c>
      <c r="L62">
        <f t="shared" si="2"/>
        <v>63</v>
      </c>
      <c r="M62">
        <f>VLOOKUP(C62,Locs!A:C,3,0)</f>
        <v>45</v>
      </c>
      <c r="N62">
        <f>VLOOKUP(C62,Locs!A:F,6,0)</f>
        <v>4</v>
      </c>
      <c r="O62" t="s">
        <v>358</v>
      </c>
      <c r="P62">
        <v>63</v>
      </c>
    </row>
    <row r="63" spans="1:16" x14ac:dyDescent="0.45">
      <c r="A63">
        <v>62</v>
      </c>
      <c r="B63" t="str">
        <f t="shared" si="0"/>
        <v>MakeBuckets.dfy-2</v>
      </c>
      <c r="C63" t="s">
        <v>8</v>
      </c>
      <c r="D63">
        <v>2</v>
      </c>
      <c r="E63">
        <v>0</v>
      </c>
      <c r="F63">
        <v>21.5228</v>
      </c>
      <c r="G63">
        <v>1.7962</v>
      </c>
      <c r="H63">
        <v>21.520800000000001</v>
      </c>
      <c r="I63">
        <v>-1</v>
      </c>
      <c r="J63">
        <v>0</v>
      </c>
      <c r="K63">
        <v>0</v>
      </c>
      <c r="L63">
        <f t="shared" si="2"/>
        <v>78</v>
      </c>
      <c r="M63">
        <f>VLOOKUP(C63,Locs!A:C,3,0)</f>
        <v>45</v>
      </c>
      <c r="N63">
        <f>VLOOKUP(C63,Locs!A:F,6,0)</f>
        <v>4</v>
      </c>
      <c r="O63" t="s">
        <v>359</v>
      </c>
      <c r="P63">
        <v>78</v>
      </c>
    </row>
    <row r="64" spans="1:16" x14ac:dyDescent="0.45">
      <c r="A64">
        <v>63</v>
      </c>
      <c r="B64" t="str">
        <f t="shared" si="0"/>
        <v>MakeBuckets.dfy-3</v>
      </c>
      <c r="C64" t="s">
        <v>8</v>
      </c>
      <c r="D64">
        <v>3</v>
      </c>
      <c r="E64">
        <v>0</v>
      </c>
      <c r="F64">
        <v>24.410499999999999</v>
      </c>
      <c r="G64">
        <v>1.7825</v>
      </c>
      <c r="H64">
        <v>24.4086</v>
      </c>
      <c r="I64">
        <v>-1</v>
      </c>
      <c r="J64">
        <v>0</v>
      </c>
      <c r="K64">
        <v>0</v>
      </c>
      <c r="L64">
        <f t="shared" si="2"/>
        <v>89</v>
      </c>
      <c r="M64">
        <f>VLOOKUP(C64,Locs!A:C,3,0)</f>
        <v>45</v>
      </c>
      <c r="N64">
        <f>VLOOKUP(C64,Locs!A:F,6,0)</f>
        <v>4</v>
      </c>
      <c r="O64" t="s">
        <v>360</v>
      </c>
      <c r="P64">
        <v>89</v>
      </c>
    </row>
    <row r="65" spans="1:16" x14ac:dyDescent="0.45">
      <c r="A65">
        <v>64</v>
      </c>
      <c r="B65" t="str">
        <f t="shared" si="0"/>
        <v>MakeBuckets.dfy-4</v>
      </c>
      <c r="C65" t="s">
        <v>8</v>
      </c>
      <c r="D65">
        <v>4</v>
      </c>
      <c r="E65">
        <v>0</v>
      </c>
      <c r="F65">
        <v>27.747499999999999</v>
      </c>
      <c r="G65">
        <v>6.3623000000000003</v>
      </c>
      <c r="H65">
        <v>27.745699999999999</v>
      </c>
      <c r="I65">
        <v>-1</v>
      </c>
      <c r="J65">
        <v>0</v>
      </c>
      <c r="K65">
        <v>0</v>
      </c>
      <c r="L65">
        <f t="shared" si="2"/>
        <v>126</v>
      </c>
      <c r="M65">
        <f>VLOOKUP(C65,Locs!A:C,3,0)</f>
        <v>45</v>
      </c>
      <c r="N65">
        <f>VLOOKUP(C65,Locs!A:F,6,0)</f>
        <v>4</v>
      </c>
      <c r="O65" t="s">
        <v>687</v>
      </c>
      <c r="P65">
        <v>126</v>
      </c>
    </row>
    <row r="66" spans="1:16" x14ac:dyDescent="0.45">
      <c r="A66">
        <v>65</v>
      </c>
      <c r="B66" t="str">
        <f t="shared" si="0"/>
        <v>MakeBuckets.dfy-5</v>
      </c>
      <c r="C66" t="s">
        <v>8</v>
      </c>
      <c r="D66">
        <v>5</v>
      </c>
      <c r="E66">
        <v>1</v>
      </c>
      <c r="F66">
        <v>23.844899999999999</v>
      </c>
      <c r="G66">
        <v>2.1118999999999999</v>
      </c>
      <c r="H66">
        <v>23.8431</v>
      </c>
      <c r="I66">
        <v>1</v>
      </c>
      <c r="J66">
        <v>1</v>
      </c>
      <c r="K66">
        <v>1</v>
      </c>
      <c r="L66">
        <f t="shared" ref="L66:L93" si="3">VLOOKUP(LEFT(C66,LEN(C66)-4)&amp;"_"&amp;D66&amp;"_llm.dfy",O:P,2,0)</f>
        <v>153</v>
      </c>
      <c r="M66">
        <f>VLOOKUP(C66,Locs!A:C,3,0)</f>
        <v>45</v>
      </c>
      <c r="N66">
        <f>VLOOKUP(C66,Locs!A:F,6,0)</f>
        <v>4</v>
      </c>
      <c r="O66" t="s">
        <v>688</v>
      </c>
      <c r="P66">
        <v>153</v>
      </c>
    </row>
    <row r="67" spans="1:16" x14ac:dyDescent="0.45">
      <c r="A67">
        <v>66</v>
      </c>
      <c r="B67" t="str">
        <f t="shared" si="0"/>
        <v>MaxDistEqual.dfy-1</v>
      </c>
      <c r="C67" t="s">
        <v>304</v>
      </c>
      <c r="D67">
        <v>1</v>
      </c>
      <c r="E67">
        <v>0</v>
      </c>
      <c r="F67">
        <v>22.356999999999999</v>
      </c>
      <c r="G67">
        <v>1.7261</v>
      </c>
      <c r="H67">
        <v>22.337</v>
      </c>
      <c r="I67">
        <v>0</v>
      </c>
      <c r="J67">
        <v>0</v>
      </c>
      <c r="K67">
        <v>0</v>
      </c>
      <c r="L67">
        <f t="shared" si="3"/>
        <v>50</v>
      </c>
      <c r="M67">
        <f>VLOOKUP(C67,Locs!A:C,3,0)</f>
        <v>39</v>
      </c>
      <c r="N67">
        <f>VLOOKUP(C67,Locs!A:F,6,0)</f>
        <v>2</v>
      </c>
      <c r="O67" t="s">
        <v>361</v>
      </c>
      <c r="P67">
        <v>50</v>
      </c>
    </row>
    <row r="68" spans="1:16" x14ac:dyDescent="0.45">
      <c r="A68">
        <v>67</v>
      </c>
      <c r="B68" t="str">
        <f t="shared" si="0"/>
        <v>MaxDistEqual.dfy-2</v>
      </c>
      <c r="C68" t="s">
        <v>304</v>
      </c>
      <c r="D68">
        <v>2</v>
      </c>
      <c r="E68">
        <v>-1</v>
      </c>
      <c r="F68">
        <v>53.237200000000001</v>
      </c>
      <c r="G68">
        <v>0.28410000000000002</v>
      </c>
      <c r="H68">
        <v>53.235399999999998</v>
      </c>
      <c r="I68">
        <v>-1</v>
      </c>
      <c r="J68">
        <v>-1</v>
      </c>
      <c r="K68">
        <v>-1</v>
      </c>
      <c r="L68">
        <f t="shared" si="3"/>
        <v>119</v>
      </c>
      <c r="M68">
        <f>VLOOKUP(C68,Locs!A:C,3,0)</f>
        <v>39</v>
      </c>
      <c r="N68">
        <f>VLOOKUP(C68,Locs!A:F,6,0)</f>
        <v>2</v>
      </c>
      <c r="O68" t="s">
        <v>362</v>
      </c>
      <c r="P68">
        <v>119</v>
      </c>
    </row>
    <row r="69" spans="1:16" x14ac:dyDescent="0.45">
      <c r="A69">
        <v>68</v>
      </c>
      <c r="B69" t="str">
        <f t="shared" si="0"/>
        <v>MaxDistEqual.dfy-3</v>
      </c>
      <c r="C69" t="s">
        <v>304</v>
      </c>
      <c r="D69">
        <v>3</v>
      </c>
      <c r="E69">
        <v>-1</v>
      </c>
      <c r="F69">
        <v>43.317</v>
      </c>
      <c r="G69">
        <v>0.2722</v>
      </c>
      <c r="H69">
        <v>43.314999999999998</v>
      </c>
      <c r="I69">
        <v>-1</v>
      </c>
      <c r="J69">
        <v>-1</v>
      </c>
      <c r="K69">
        <v>-1</v>
      </c>
      <c r="L69">
        <f t="shared" si="3"/>
        <v>151</v>
      </c>
      <c r="M69">
        <f>VLOOKUP(C69,Locs!A:C,3,0)</f>
        <v>39</v>
      </c>
      <c r="N69">
        <f>VLOOKUP(C69,Locs!A:F,6,0)</f>
        <v>2</v>
      </c>
      <c r="O69" t="s">
        <v>363</v>
      </c>
      <c r="P69">
        <v>151</v>
      </c>
    </row>
    <row r="70" spans="1:16" x14ac:dyDescent="0.45">
      <c r="A70">
        <v>69</v>
      </c>
      <c r="B70" t="str">
        <f t="shared" si="0"/>
        <v>MaxDistEqual.dfy-4</v>
      </c>
      <c r="C70" t="s">
        <v>304</v>
      </c>
      <c r="D70">
        <v>4</v>
      </c>
      <c r="E70">
        <v>1</v>
      </c>
      <c r="F70">
        <v>36.325800000000001</v>
      </c>
      <c r="G70">
        <v>1.8003</v>
      </c>
      <c r="H70">
        <v>36.323999999999998</v>
      </c>
      <c r="I70">
        <v>1</v>
      </c>
      <c r="J70">
        <v>1</v>
      </c>
      <c r="K70">
        <v>1</v>
      </c>
      <c r="L70">
        <f t="shared" si="3"/>
        <v>158</v>
      </c>
      <c r="M70">
        <f>VLOOKUP(C70,Locs!A:C,3,0)</f>
        <v>39</v>
      </c>
      <c r="N70">
        <f>VLOOKUP(C70,Locs!A:F,6,0)</f>
        <v>2</v>
      </c>
      <c r="O70" t="s">
        <v>771</v>
      </c>
      <c r="P70">
        <v>158</v>
      </c>
    </row>
    <row r="71" spans="1:16" x14ac:dyDescent="0.45">
      <c r="A71">
        <v>70</v>
      </c>
      <c r="B71" t="str">
        <f t="shared" ref="B71:B142" si="4">C71&amp;"-"&amp;D71</f>
        <v>Merge.dfy-1</v>
      </c>
      <c r="C71" t="s">
        <v>200</v>
      </c>
      <c r="D71">
        <v>1</v>
      </c>
      <c r="E71">
        <v>0</v>
      </c>
      <c r="F71">
        <v>82.425799999999995</v>
      </c>
      <c r="G71">
        <v>1.9608000000000001</v>
      </c>
      <c r="H71">
        <v>82.4024</v>
      </c>
      <c r="I71">
        <v>-1</v>
      </c>
      <c r="J71">
        <v>0</v>
      </c>
      <c r="K71">
        <v>0</v>
      </c>
      <c r="L71">
        <f t="shared" si="3"/>
        <v>83</v>
      </c>
      <c r="M71">
        <f>VLOOKUP(C71,Locs!A:C,3,0)</f>
        <v>42</v>
      </c>
      <c r="N71">
        <f>VLOOKUP(C71,Locs!A:F,6,0)</f>
        <v>6</v>
      </c>
      <c r="O71" t="s">
        <v>364</v>
      </c>
      <c r="P71">
        <v>83</v>
      </c>
    </row>
    <row r="72" spans="1:16" x14ac:dyDescent="0.45">
      <c r="A72">
        <v>71</v>
      </c>
      <c r="B72" t="str">
        <f t="shared" si="4"/>
        <v>Merge.dfy-2</v>
      </c>
      <c r="C72" t="s">
        <v>200</v>
      </c>
      <c r="D72">
        <v>2</v>
      </c>
      <c r="E72">
        <v>-1</v>
      </c>
      <c r="F72">
        <v>47.930500000000002</v>
      </c>
      <c r="G72">
        <v>0.27700000000000002</v>
      </c>
      <c r="H72">
        <v>47.929099999999998</v>
      </c>
      <c r="I72">
        <v>-1</v>
      </c>
      <c r="J72">
        <v>-1</v>
      </c>
      <c r="K72">
        <v>-1</v>
      </c>
      <c r="L72">
        <f t="shared" si="3"/>
        <v>209</v>
      </c>
      <c r="M72">
        <f>VLOOKUP(C72,Locs!A:C,3,0)</f>
        <v>42</v>
      </c>
      <c r="N72">
        <f>VLOOKUP(C72,Locs!A:F,6,0)</f>
        <v>6</v>
      </c>
      <c r="O72" t="s">
        <v>365</v>
      </c>
      <c r="P72">
        <v>209</v>
      </c>
    </row>
    <row r="73" spans="1:16" x14ac:dyDescent="0.45">
      <c r="A73">
        <v>72</v>
      </c>
      <c r="B73" t="str">
        <f t="shared" si="4"/>
        <v>Merge.dfy-3</v>
      </c>
      <c r="C73" t="s">
        <v>200</v>
      </c>
      <c r="D73">
        <v>3</v>
      </c>
      <c r="E73">
        <v>0</v>
      </c>
      <c r="F73">
        <v>22.713899999999999</v>
      </c>
      <c r="G73">
        <v>1.2204999999999999</v>
      </c>
      <c r="H73">
        <v>22.712199999999999</v>
      </c>
      <c r="I73">
        <v>-1</v>
      </c>
      <c r="J73">
        <v>0</v>
      </c>
      <c r="K73">
        <v>0</v>
      </c>
      <c r="L73">
        <f t="shared" si="3"/>
        <v>211</v>
      </c>
      <c r="M73">
        <f>VLOOKUP(C73,Locs!A:C,3,0)</f>
        <v>42</v>
      </c>
      <c r="N73">
        <f>VLOOKUP(C73,Locs!A:F,6,0)</f>
        <v>6</v>
      </c>
      <c r="O73" t="s">
        <v>366</v>
      </c>
      <c r="P73">
        <v>211</v>
      </c>
    </row>
    <row r="74" spans="1:16" x14ac:dyDescent="0.45">
      <c r="A74">
        <v>73</v>
      </c>
      <c r="B74" t="str">
        <f t="shared" si="4"/>
        <v>Merge.dfy-4</v>
      </c>
      <c r="C74" t="s">
        <v>200</v>
      </c>
      <c r="D74">
        <v>4</v>
      </c>
      <c r="E74">
        <v>1</v>
      </c>
      <c r="F74">
        <v>49.3904</v>
      </c>
      <c r="G74">
        <v>2.2743000000000002</v>
      </c>
      <c r="H74">
        <v>49.389000000000003</v>
      </c>
      <c r="I74">
        <v>1</v>
      </c>
      <c r="J74">
        <v>1</v>
      </c>
      <c r="K74">
        <v>1</v>
      </c>
      <c r="L74">
        <f t="shared" si="3"/>
        <v>258</v>
      </c>
      <c r="M74">
        <f>VLOOKUP(C74,Locs!A:C,3,0)</f>
        <v>42</v>
      </c>
      <c r="N74">
        <f>VLOOKUP(C74,Locs!A:F,6,0)</f>
        <v>6</v>
      </c>
      <c r="O74" t="s">
        <v>772</v>
      </c>
      <c r="P74">
        <v>258</v>
      </c>
    </row>
    <row r="75" spans="1:16" x14ac:dyDescent="0.45">
      <c r="A75">
        <v>74</v>
      </c>
      <c r="B75" t="str">
        <f t="shared" si="4"/>
        <v>Mode.dfy-1</v>
      </c>
      <c r="C75" t="s">
        <v>305</v>
      </c>
      <c r="D75">
        <v>1</v>
      </c>
      <c r="E75">
        <v>0</v>
      </c>
      <c r="F75">
        <v>54.734900000000003</v>
      </c>
      <c r="G75">
        <v>1.7526999999999999</v>
      </c>
      <c r="H75">
        <v>54.708399999999997</v>
      </c>
      <c r="I75">
        <v>0</v>
      </c>
      <c r="J75">
        <v>0</v>
      </c>
      <c r="K75">
        <v>0</v>
      </c>
      <c r="L75">
        <f t="shared" si="3"/>
        <v>63</v>
      </c>
      <c r="M75">
        <f>VLOOKUP(C75,Locs!A:C,3,0)</f>
        <v>46</v>
      </c>
      <c r="N75">
        <f>VLOOKUP(C75,Locs!A:F,6,0)</f>
        <v>3</v>
      </c>
      <c r="O75" t="s">
        <v>367</v>
      </c>
      <c r="P75">
        <v>63</v>
      </c>
    </row>
    <row r="76" spans="1:16" x14ac:dyDescent="0.45">
      <c r="A76">
        <v>75</v>
      </c>
      <c r="B76" t="str">
        <f t="shared" si="4"/>
        <v>Mode.dfy-2</v>
      </c>
      <c r="C76" t="s">
        <v>305</v>
      </c>
      <c r="D76">
        <v>2</v>
      </c>
      <c r="E76">
        <v>-1</v>
      </c>
      <c r="F76">
        <v>20.1983</v>
      </c>
      <c r="G76">
        <v>0.43309999999999998</v>
      </c>
      <c r="H76">
        <v>20.196100000000001</v>
      </c>
      <c r="I76">
        <v>-1</v>
      </c>
      <c r="J76">
        <v>-1</v>
      </c>
      <c r="K76">
        <v>-1</v>
      </c>
      <c r="L76">
        <f t="shared" si="3"/>
        <v>93</v>
      </c>
      <c r="M76">
        <f>VLOOKUP(C76,Locs!A:C,3,0)</f>
        <v>46</v>
      </c>
      <c r="N76">
        <f>VLOOKUP(C76,Locs!A:F,6,0)</f>
        <v>3</v>
      </c>
      <c r="O76" t="s">
        <v>368</v>
      </c>
      <c r="P76">
        <v>93</v>
      </c>
    </row>
    <row r="77" spans="1:16" x14ac:dyDescent="0.45">
      <c r="A77">
        <v>76</v>
      </c>
      <c r="B77" t="str">
        <f t="shared" si="4"/>
        <v>Mode.dfy-3</v>
      </c>
      <c r="C77" t="s">
        <v>305</v>
      </c>
      <c r="D77">
        <v>3</v>
      </c>
      <c r="E77">
        <v>1</v>
      </c>
      <c r="F77">
        <v>14.2233</v>
      </c>
      <c r="G77">
        <v>1.6178999999999999</v>
      </c>
      <c r="H77">
        <v>14.221299999999999</v>
      </c>
      <c r="I77">
        <v>1</v>
      </c>
      <c r="J77">
        <v>1</v>
      </c>
      <c r="K77">
        <v>1</v>
      </c>
      <c r="L77">
        <f t="shared" si="3"/>
        <v>97</v>
      </c>
      <c r="M77">
        <f>VLOOKUP(C77,Locs!A:C,3,0)</f>
        <v>46</v>
      </c>
      <c r="N77">
        <f>VLOOKUP(C77,Locs!A:F,6,0)</f>
        <v>3</v>
      </c>
      <c r="O77" t="s">
        <v>369</v>
      </c>
      <c r="P77">
        <v>97</v>
      </c>
    </row>
    <row r="78" spans="1:16" x14ac:dyDescent="0.45">
      <c r="A78">
        <v>77</v>
      </c>
      <c r="B78" t="str">
        <f t="shared" si="4"/>
        <v>PartitionOddEven.dfy-1</v>
      </c>
      <c r="C78" t="s">
        <v>9</v>
      </c>
      <c r="D78">
        <v>1</v>
      </c>
      <c r="E78">
        <v>0</v>
      </c>
      <c r="F78">
        <v>12.4215</v>
      </c>
      <c r="G78">
        <v>1.7163999999999999</v>
      </c>
      <c r="H78">
        <v>12.4017</v>
      </c>
      <c r="I78">
        <v>1</v>
      </c>
      <c r="J78">
        <v>0</v>
      </c>
      <c r="K78">
        <v>0</v>
      </c>
      <c r="L78">
        <f t="shared" si="3"/>
        <v>34</v>
      </c>
      <c r="M78">
        <f>VLOOKUP(C78,Locs!A:C,3,0)</f>
        <v>30</v>
      </c>
      <c r="N78">
        <f>VLOOKUP(C78,Locs!A:F,6,0)</f>
        <v>1</v>
      </c>
      <c r="O78" t="s">
        <v>370</v>
      </c>
      <c r="P78">
        <v>34</v>
      </c>
    </row>
    <row r="79" spans="1:16" x14ac:dyDescent="0.45">
      <c r="A79">
        <v>78</v>
      </c>
      <c r="B79" t="str">
        <f t="shared" si="4"/>
        <v>PartitionOddEven.dfy-2</v>
      </c>
      <c r="C79" t="s">
        <v>9</v>
      </c>
      <c r="D79">
        <v>2</v>
      </c>
      <c r="E79">
        <v>0</v>
      </c>
      <c r="F79">
        <v>43.729700000000001</v>
      </c>
      <c r="G79">
        <v>2.1173000000000002</v>
      </c>
      <c r="H79">
        <v>43.728200000000001</v>
      </c>
      <c r="I79">
        <v>0</v>
      </c>
      <c r="J79">
        <v>0</v>
      </c>
      <c r="K79">
        <v>0</v>
      </c>
      <c r="L79">
        <f t="shared" si="3"/>
        <v>153</v>
      </c>
      <c r="M79">
        <f>VLOOKUP(C79,Locs!A:C,3,0)</f>
        <v>30</v>
      </c>
      <c r="N79">
        <f>VLOOKUP(C79,Locs!A:F,6,0)</f>
        <v>1</v>
      </c>
      <c r="O79" t="s">
        <v>371</v>
      </c>
      <c r="P79">
        <v>153</v>
      </c>
    </row>
    <row r="80" spans="1:16" x14ac:dyDescent="0.45">
      <c r="A80">
        <v>79</v>
      </c>
      <c r="B80" t="str">
        <f t="shared" si="4"/>
        <v>PartitionOddEven.dfy-3</v>
      </c>
      <c r="C80" t="s">
        <v>9</v>
      </c>
      <c r="D80">
        <v>3</v>
      </c>
      <c r="E80">
        <v>1</v>
      </c>
      <c r="F80">
        <v>20.733699999999999</v>
      </c>
      <c r="G80">
        <v>1.7002999999999999</v>
      </c>
      <c r="H80">
        <v>20.7315</v>
      </c>
      <c r="I80">
        <v>1</v>
      </c>
      <c r="J80">
        <v>1</v>
      </c>
      <c r="K80">
        <v>1</v>
      </c>
      <c r="L80">
        <f t="shared" si="3"/>
        <v>171</v>
      </c>
      <c r="M80">
        <f>VLOOKUP(C80,Locs!A:C,3,0)</f>
        <v>30</v>
      </c>
      <c r="N80">
        <f>VLOOKUP(C80,Locs!A:F,6,0)</f>
        <v>1</v>
      </c>
      <c r="O80" t="s">
        <v>372</v>
      </c>
      <c r="P80">
        <v>171</v>
      </c>
    </row>
    <row r="81" spans="1:16" x14ac:dyDescent="0.45">
      <c r="A81">
        <v>80</v>
      </c>
      <c r="B81" t="str">
        <f t="shared" si="4"/>
        <v>PrimeFactors.dfy-1</v>
      </c>
      <c r="C81" t="s">
        <v>306</v>
      </c>
      <c r="D81">
        <v>1</v>
      </c>
      <c r="E81">
        <v>0</v>
      </c>
      <c r="F81">
        <v>32.345199999999998</v>
      </c>
      <c r="G81">
        <v>2.8858000000000001</v>
      </c>
      <c r="H81">
        <v>32.326799999999999</v>
      </c>
      <c r="I81">
        <v>-1</v>
      </c>
      <c r="J81">
        <v>0</v>
      </c>
      <c r="K81">
        <v>0</v>
      </c>
      <c r="L81">
        <f t="shared" si="3"/>
        <v>71</v>
      </c>
      <c r="M81">
        <f>VLOOKUP(C81,Locs!A:C,3,0)</f>
        <v>227</v>
      </c>
      <c r="N81">
        <f>VLOOKUP(C81,Locs!A:F,6,0)</f>
        <v>17</v>
      </c>
      <c r="O81" t="s">
        <v>696</v>
      </c>
      <c r="P81">
        <v>266</v>
      </c>
    </row>
    <row r="82" spans="1:16" x14ac:dyDescent="0.45">
      <c r="A82">
        <v>81</v>
      </c>
      <c r="B82" t="str">
        <f t="shared" si="4"/>
        <v>PrimeFactors.dfy-2</v>
      </c>
      <c r="C82" t="s">
        <v>306</v>
      </c>
      <c r="D82">
        <v>2</v>
      </c>
      <c r="E82">
        <v>-1</v>
      </c>
      <c r="F82">
        <v>60.555300000000003</v>
      </c>
      <c r="G82">
        <v>0.28510000000000002</v>
      </c>
      <c r="H82">
        <v>60.554000000000002</v>
      </c>
      <c r="I82">
        <v>-1</v>
      </c>
      <c r="J82">
        <v>-1</v>
      </c>
      <c r="K82">
        <v>-1</v>
      </c>
      <c r="L82">
        <f t="shared" si="3"/>
        <v>177</v>
      </c>
      <c r="M82">
        <f>VLOOKUP(C82,Locs!A:C,3,0)</f>
        <v>227</v>
      </c>
      <c r="N82">
        <f>VLOOKUP(C82,Locs!A:F,6,0)</f>
        <v>17</v>
      </c>
      <c r="O82" t="s">
        <v>373</v>
      </c>
      <c r="P82">
        <v>71</v>
      </c>
    </row>
    <row r="83" spans="1:16" x14ac:dyDescent="0.45">
      <c r="A83">
        <v>82</v>
      </c>
      <c r="B83" t="str">
        <f t="shared" si="4"/>
        <v>PrimeFactors.dfy-3</v>
      </c>
      <c r="C83" t="s">
        <v>306</v>
      </c>
      <c r="D83">
        <v>3</v>
      </c>
      <c r="E83">
        <v>-1</v>
      </c>
      <c r="F83">
        <v>46.617699999999999</v>
      </c>
      <c r="G83">
        <v>0.29020000000000001</v>
      </c>
      <c r="H83">
        <v>46.616100000000003</v>
      </c>
      <c r="I83">
        <v>-1</v>
      </c>
      <c r="J83">
        <v>-1</v>
      </c>
      <c r="K83">
        <v>-1</v>
      </c>
      <c r="L83">
        <f t="shared" si="3"/>
        <v>226</v>
      </c>
      <c r="M83">
        <f>VLOOKUP(C83,Locs!A:C,3,0)</f>
        <v>227</v>
      </c>
      <c r="N83">
        <f>VLOOKUP(C83,Locs!A:F,6,0)</f>
        <v>17</v>
      </c>
      <c r="O83" t="s">
        <v>374</v>
      </c>
      <c r="P83">
        <v>177</v>
      </c>
    </row>
    <row r="84" spans="1:16" x14ac:dyDescent="0.45">
      <c r="A84">
        <v>83</v>
      </c>
      <c r="B84" t="str">
        <f t="shared" si="4"/>
        <v>PrimeFactors.dfy-4</v>
      </c>
      <c r="C84" t="s">
        <v>306</v>
      </c>
      <c r="D84">
        <v>4</v>
      </c>
      <c r="E84">
        <v>-1</v>
      </c>
      <c r="F84">
        <v>19.890799999999999</v>
      </c>
      <c r="G84">
        <v>0.26319999999999999</v>
      </c>
      <c r="H84">
        <v>19.889399999999998</v>
      </c>
      <c r="I84">
        <v>-1</v>
      </c>
      <c r="J84">
        <v>-1</v>
      </c>
      <c r="K84">
        <v>-1</v>
      </c>
      <c r="L84">
        <f t="shared" si="3"/>
        <v>226</v>
      </c>
      <c r="M84">
        <f>VLOOKUP(C84,Locs!A:C,3,0)</f>
        <v>227</v>
      </c>
      <c r="N84">
        <f>VLOOKUP(C84,Locs!A:F,6,0)</f>
        <v>17</v>
      </c>
      <c r="O84" t="s">
        <v>375</v>
      </c>
      <c r="P84">
        <v>226</v>
      </c>
    </row>
    <row r="85" spans="1:16" x14ac:dyDescent="0.45">
      <c r="A85">
        <v>84</v>
      </c>
      <c r="B85" t="str">
        <f t="shared" si="4"/>
        <v>PrimeFactors.dfy-5</v>
      </c>
      <c r="C85" t="s">
        <v>306</v>
      </c>
      <c r="D85">
        <v>5</v>
      </c>
      <c r="E85">
        <v>-1</v>
      </c>
      <c r="F85">
        <v>17.632300000000001</v>
      </c>
      <c r="G85">
        <v>0.30209999999999998</v>
      </c>
      <c r="H85">
        <v>17.6309</v>
      </c>
      <c r="I85">
        <v>-1</v>
      </c>
      <c r="J85">
        <v>-1</v>
      </c>
      <c r="K85">
        <v>-1</v>
      </c>
      <c r="L85">
        <f t="shared" si="3"/>
        <v>227</v>
      </c>
      <c r="M85">
        <f>VLOOKUP(C85,Locs!A:C,3,0)</f>
        <v>227</v>
      </c>
      <c r="N85">
        <f>VLOOKUP(C85,Locs!A:F,6,0)</f>
        <v>17</v>
      </c>
      <c r="O85" t="s">
        <v>707</v>
      </c>
      <c r="P85">
        <v>226</v>
      </c>
    </row>
    <row r="86" spans="1:16" x14ac:dyDescent="0.45">
      <c r="A86">
        <v>85</v>
      </c>
      <c r="B86" t="str">
        <f t="shared" si="4"/>
        <v>PrimeFactors.dfy-6</v>
      </c>
      <c r="C86" t="s">
        <v>306</v>
      </c>
      <c r="D86">
        <v>6</v>
      </c>
      <c r="E86">
        <v>-1</v>
      </c>
      <c r="F86">
        <v>14.815300000000001</v>
      </c>
      <c r="G86">
        <v>0.30659999999999998</v>
      </c>
      <c r="H86">
        <v>14.813700000000001</v>
      </c>
      <c r="I86">
        <v>-1</v>
      </c>
      <c r="J86">
        <v>-1</v>
      </c>
      <c r="K86">
        <v>-1</v>
      </c>
      <c r="L86">
        <f t="shared" si="3"/>
        <v>228</v>
      </c>
      <c r="M86">
        <f>VLOOKUP(C86,Locs!A:C,3,0)</f>
        <v>227</v>
      </c>
      <c r="N86">
        <f>VLOOKUP(C86,Locs!A:F,6,0)</f>
        <v>17</v>
      </c>
      <c r="O86" t="s">
        <v>708</v>
      </c>
      <c r="P86">
        <v>227</v>
      </c>
    </row>
    <row r="87" spans="1:16" x14ac:dyDescent="0.45">
      <c r="A87">
        <v>86</v>
      </c>
      <c r="B87" t="str">
        <f t="shared" si="4"/>
        <v>PrimeFactors.dfy-7</v>
      </c>
      <c r="C87" t="s">
        <v>306</v>
      </c>
      <c r="D87">
        <v>7</v>
      </c>
      <c r="E87">
        <v>-1</v>
      </c>
      <c r="F87">
        <v>16.751200000000001</v>
      </c>
      <c r="G87">
        <v>0.29299999999999998</v>
      </c>
      <c r="H87">
        <v>16.7498</v>
      </c>
      <c r="I87">
        <v>-1</v>
      </c>
      <c r="J87">
        <v>-1</v>
      </c>
      <c r="K87">
        <v>-1</v>
      </c>
      <c r="L87">
        <f t="shared" si="3"/>
        <v>227</v>
      </c>
      <c r="M87">
        <f>VLOOKUP(C87,Locs!A:C,3,0)</f>
        <v>227</v>
      </c>
      <c r="N87">
        <f>VLOOKUP(C87,Locs!A:F,6,0)</f>
        <v>17</v>
      </c>
      <c r="O87" t="s">
        <v>709</v>
      </c>
      <c r="P87">
        <v>228</v>
      </c>
    </row>
    <row r="88" spans="1:16" x14ac:dyDescent="0.45">
      <c r="A88">
        <v>87</v>
      </c>
      <c r="B88" t="str">
        <f t="shared" si="4"/>
        <v>PrimeFactors.dfy-8</v>
      </c>
      <c r="C88" t="s">
        <v>306</v>
      </c>
      <c r="D88">
        <v>8</v>
      </c>
      <c r="E88">
        <v>0</v>
      </c>
      <c r="F88">
        <v>29.4145</v>
      </c>
      <c r="G88">
        <v>123.5198</v>
      </c>
      <c r="H88">
        <v>29.412700000000001</v>
      </c>
      <c r="I88">
        <v>-1</v>
      </c>
      <c r="J88">
        <v>0</v>
      </c>
      <c r="K88">
        <v>0</v>
      </c>
      <c r="L88">
        <f t="shared" si="3"/>
        <v>230</v>
      </c>
      <c r="M88">
        <f>VLOOKUP(C88,Locs!A:C,3,0)</f>
        <v>227</v>
      </c>
      <c r="N88">
        <f>VLOOKUP(C88,Locs!A:F,6,0)</f>
        <v>17</v>
      </c>
      <c r="O88" t="s">
        <v>710</v>
      </c>
      <c r="P88">
        <v>227</v>
      </c>
    </row>
    <row r="89" spans="1:16" x14ac:dyDescent="0.45">
      <c r="A89">
        <v>88</v>
      </c>
      <c r="B89" t="str">
        <f t="shared" si="4"/>
        <v>PrimeFactors.dfy-9</v>
      </c>
      <c r="C89" t="s">
        <v>306</v>
      </c>
      <c r="D89">
        <v>9</v>
      </c>
      <c r="E89">
        <v>0</v>
      </c>
      <c r="F89">
        <v>66.873500000000007</v>
      </c>
      <c r="G89">
        <v>92.358599999999996</v>
      </c>
      <c r="H89">
        <v>66.872200000000007</v>
      </c>
      <c r="I89">
        <v>-1</v>
      </c>
      <c r="J89">
        <v>0</v>
      </c>
      <c r="K89">
        <v>0</v>
      </c>
      <c r="L89">
        <f t="shared" si="3"/>
        <v>253</v>
      </c>
      <c r="M89">
        <f>VLOOKUP(C89,Locs!A:C,3,0)</f>
        <v>227</v>
      </c>
      <c r="N89">
        <f>VLOOKUP(C89,Locs!A:F,6,0)</f>
        <v>17</v>
      </c>
      <c r="O89" t="s">
        <v>711</v>
      </c>
      <c r="P89">
        <v>230</v>
      </c>
    </row>
    <row r="90" spans="1:16" x14ac:dyDescent="0.45">
      <c r="A90">
        <v>89</v>
      </c>
      <c r="B90" t="str">
        <f t="shared" si="4"/>
        <v>PrimeFactors.dfy-10</v>
      </c>
      <c r="C90" t="s">
        <v>306</v>
      </c>
      <c r="D90">
        <v>10</v>
      </c>
      <c r="E90">
        <v>0</v>
      </c>
      <c r="F90">
        <v>26.053999999999998</v>
      </c>
      <c r="G90">
        <v>63.299300000000002</v>
      </c>
      <c r="H90">
        <v>26.052600000000002</v>
      </c>
      <c r="I90">
        <v>-1</v>
      </c>
      <c r="J90">
        <v>0</v>
      </c>
      <c r="K90">
        <v>0</v>
      </c>
      <c r="L90">
        <f t="shared" si="3"/>
        <v>266</v>
      </c>
      <c r="M90">
        <f>VLOOKUP(C90,Locs!A:C,3,0)</f>
        <v>227</v>
      </c>
      <c r="N90">
        <f>VLOOKUP(C90,Locs!A:F,6,0)</f>
        <v>17</v>
      </c>
      <c r="O90" t="s">
        <v>712</v>
      </c>
      <c r="P90">
        <v>253</v>
      </c>
    </row>
    <row r="91" spans="1:16" x14ac:dyDescent="0.45">
      <c r="A91">
        <v>90</v>
      </c>
      <c r="B91" t="str">
        <f t="shared" si="4"/>
        <v>RawSort.dfy-1</v>
      </c>
      <c r="C91" t="s">
        <v>307</v>
      </c>
      <c r="D91">
        <v>1</v>
      </c>
      <c r="E91">
        <v>-1</v>
      </c>
      <c r="F91">
        <v>99.797300000000007</v>
      </c>
      <c r="G91">
        <v>0.42709999999999998</v>
      </c>
      <c r="H91">
        <v>99.788899999999998</v>
      </c>
      <c r="I91">
        <v>-1</v>
      </c>
      <c r="J91">
        <v>-1</v>
      </c>
      <c r="K91">
        <v>-1</v>
      </c>
      <c r="L91">
        <f t="shared" si="3"/>
        <v>97</v>
      </c>
      <c r="M91">
        <f>VLOOKUP(C91,Locs!A:C,3,0)</f>
        <v>48</v>
      </c>
      <c r="N91">
        <f>VLOOKUP(C91,Locs!A:F,6,0)</f>
        <v>9</v>
      </c>
      <c r="O91" t="s">
        <v>713</v>
      </c>
      <c r="P91">
        <v>309</v>
      </c>
    </row>
    <row r="92" spans="1:16" x14ac:dyDescent="0.45">
      <c r="A92">
        <v>91</v>
      </c>
      <c r="B92" t="str">
        <f t="shared" si="4"/>
        <v>RawSort.dfy-2</v>
      </c>
      <c r="C92" t="s">
        <v>307</v>
      </c>
      <c r="D92">
        <v>2</v>
      </c>
      <c r="E92">
        <v>-1</v>
      </c>
      <c r="F92">
        <v>20.805599999999998</v>
      </c>
      <c r="G92">
        <v>0.40629999999999999</v>
      </c>
      <c r="H92">
        <v>20.8033</v>
      </c>
      <c r="I92">
        <v>-1</v>
      </c>
      <c r="J92">
        <v>-1</v>
      </c>
      <c r="K92">
        <v>-1</v>
      </c>
      <c r="L92">
        <f t="shared" si="3"/>
        <v>97</v>
      </c>
      <c r="M92">
        <f>VLOOKUP(C92,Locs!A:C,3,0)</f>
        <v>48</v>
      </c>
      <c r="N92">
        <f>VLOOKUP(C92,Locs!A:F,6,0)</f>
        <v>9</v>
      </c>
      <c r="O92" t="s">
        <v>376</v>
      </c>
      <c r="P92">
        <v>97</v>
      </c>
    </row>
    <row r="93" spans="1:16" x14ac:dyDescent="0.45">
      <c r="A93">
        <v>92</v>
      </c>
      <c r="B93" t="str">
        <f t="shared" si="4"/>
        <v>RawSort.dfy-3</v>
      </c>
      <c r="C93" t="s">
        <v>307</v>
      </c>
      <c r="D93">
        <v>3</v>
      </c>
      <c r="E93">
        <v>0</v>
      </c>
      <c r="F93">
        <v>45.563299999999998</v>
      </c>
      <c r="G93">
        <v>2.4864000000000002</v>
      </c>
      <c r="H93">
        <v>45.561</v>
      </c>
      <c r="I93">
        <v>-1</v>
      </c>
      <c r="J93">
        <v>0</v>
      </c>
      <c r="K93">
        <v>0</v>
      </c>
      <c r="L93">
        <f t="shared" si="3"/>
        <v>190</v>
      </c>
      <c r="M93">
        <f>VLOOKUP(C93,Locs!A:C,3,0)</f>
        <v>48</v>
      </c>
      <c r="N93">
        <f>VLOOKUP(C93,Locs!A:F,6,0)</f>
        <v>9</v>
      </c>
      <c r="O93" t="s">
        <v>377</v>
      </c>
      <c r="P93">
        <v>97</v>
      </c>
    </row>
    <row r="94" spans="1:16" x14ac:dyDescent="0.45">
      <c r="B94" t="str">
        <f t="shared" si="4"/>
        <v>RawSort.dfy-4</v>
      </c>
      <c r="C94" t="s">
        <v>307</v>
      </c>
      <c r="D94">
        <v>4</v>
      </c>
      <c r="E94">
        <v>0</v>
      </c>
      <c r="F94">
        <v>109.6052</v>
      </c>
      <c r="G94">
        <v>2.5230000000000001</v>
      </c>
      <c r="H94">
        <v>109.59610000000001</v>
      </c>
      <c r="I94">
        <v>-1</v>
      </c>
      <c r="J94">
        <v>0</v>
      </c>
      <c r="K94">
        <v>0</v>
      </c>
      <c r="L94">
        <f t="shared" ref="L94:L100" si="5">VLOOKUP(LEFT(C94,LEN(C94)-4)&amp;"_"&amp;D94&amp;"_llm.dfy",O:P,2,0)</f>
        <v>270</v>
      </c>
      <c r="M94">
        <f>VLOOKUP(C94,Locs!A:C,3,0)</f>
        <v>48</v>
      </c>
      <c r="N94">
        <f>VLOOKUP(C94,Locs!A:F,6,0)</f>
        <v>9</v>
      </c>
      <c r="O94" t="s">
        <v>378</v>
      </c>
      <c r="P94">
        <v>190</v>
      </c>
    </row>
    <row r="95" spans="1:16" x14ac:dyDescent="0.45">
      <c r="B95" t="str">
        <f t="shared" si="4"/>
        <v>RawSort.dfy-5</v>
      </c>
      <c r="C95" t="s">
        <v>307</v>
      </c>
      <c r="D95">
        <v>5</v>
      </c>
      <c r="E95">
        <v>0</v>
      </c>
      <c r="F95">
        <v>25.7727</v>
      </c>
      <c r="G95">
        <v>2.1595</v>
      </c>
      <c r="H95">
        <v>25.770399999999999</v>
      </c>
      <c r="I95">
        <v>-1</v>
      </c>
      <c r="J95">
        <v>0</v>
      </c>
      <c r="K95">
        <v>0</v>
      </c>
      <c r="L95">
        <f t="shared" si="5"/>
        <v>297</v>
      </c>
      <c r="M95">
        <f>VLOOKUP(C95,Locs!A:C,3,0)</f>
        <v>48</v>
      </c>
      <c r="N95">
        <f>VLOOKUP(C95,Locs!A:F,6,0)</f>
        <v>9</v>
      </c>
      <c r="O95" t="s">
        <v>714</v>
      </c>
      <c r="P95">
        <v>270</v>
      </c>
    </row>
    <row r="96" spans="1:16" x14ac:dyDescent="0.45">
      <c r="B96" t="str">
        <f t="shared" si="4"/>
        <v>RawSort.dfy-6</v>
      </c>
      <c r="C96" t="s">
        <v>307</v>
      </c>
      <c r="D96">
        <v>6</v>
      </c>
      <c r="E96">
        <v>0</v>
      </c>
      <c r="F96">
        <v>106.20059999999999</v>
      </c>
      <c r="G96">
        <v>3.3595999999999999</v>
      </c>
      <c r="H96">
        <v>106.1981</v>
      </c>
      <c r="I96">
        <v>-1</v>
      </c>
      <c r="J96">
        <v>0</v>
      </c>
      <c r="K96">
        <v>0</v>
      </c>
      <c r="L96">
        <f t="shared" si="5"/>
        <v>309</v>
      </c>
      <c r="M96">
        <f>VLOOKUP(C96,Locs!A:C,3,0)</f>
        <v>48</v>
      </c>
      <c r="N96">
        <f>VLOOKUP(C96,Locs!A:F,6,0)</f>
        <v>9</v>
      </c>
      <c r="O96" t="s">
        <v>715</v>
      </c>
      <c r="P96">
        <v>297</v>
      </c>
    </row>
    <row r="97" spans="1:16" x14ac:dyDescent="0.45">
      <c r="B97" t="str">
        <f t="shared" si="4"/>
        <v>RawSort.dfy-7</v>
      </c>
      <c r="C97" t="s">
        <v>307</v>
      </c>
      <c r="D97">
        <v>7</v>
      </c>
      <c r="E97">
        <v>-1</v>
      </c>
      <c r="F97">
        <v>214.00829999999999</v>
      </c>
      <c r="G97">
        <v>0.42959999999999998</v>
      </c>
      <c r="H97">
        <v>214.00550000000001</v>
      </c>
      <c r="I97">
        <v>-1</v>
      </c>
      <c r="J97">
        <v>-1</v>
      </c>
      <c r="K97">
        <v>-1</v>
      </c>
      <c r="L97">
        <f t="shared" si="5"/>
        <v>309</v>
      </c>
      <c r="M97">
        <f>VLOOKUP(C97,Locs!A:C,3,0)</f>
        <v>48</v>
      </c>
      <c r="N97">
        <f>VLOOKUP(C97,Locs!A:F,6,0)</f>
        <v>9</v>
      </c>
      <c r="O97" t="s">
        <v>716</v>
      </c>
      <c r="P97">
        <v>309</v>
      </c>
    </row>
    <row r="98" spans="1:16" x14ac:dyDescent="0.45">
      <c r="B98" t="str">
        <f t="shared" si="4"/>
        <v>RawSort.dfy-8</v>
      </c>
      <c r="C98" t="s">
        <v>307</v>
      </c>
      <c r="D98">
        <v>8</v>
      </c>
      <c r="E98">
        <v>-1</v>
      </c>
      <c r="F98">
        <v>48.389699999999998</v>
      </c>
      <c r="G98">
        <v>0.66639999999999999</v>
      </c>
      <c r="H98">
        <v>48.3874</v>
      </c>
      <c r="I98">
        <v>-1</v>
      </c>
      <c r="J98">
        <v>-1</v>
      </c>
      <c r="K98">
        <v>-1</v>
      </c>
      <c r="L98">
        <f t="shared" si="5"/>
        <v>310</v>
      </c>
      <c r="M98">
        <f>VLOOKUP(C98,Locs!A:C,3,0)</f>
        <v>48</v>
      </c>
      <c r="N98">
        <f>VLOOKUP(C98,Locs!A:F,6,0)</f>
        <v>9</v>
      </c>
      <c r="O98" t="s">
        <v>717</v>
      </c>
      <c r="P98">
        <v>309</v>
      </c>
    </row>
    <row r="99" spans="1:16" x14ac:dyDescent="0.45">
      <c r="B99" t="str">
        <f t="shared" si="4"/>
        <v>RawSort.dfy-9</v>
      </c>
      <c r="C99" t="s">
        <v>307</v>
      </c>
      <c r="D99">
        <v>9</v>
      </c>
      <c r="E99">
        <v>0</v>
      </c>
      <c r="F99">
        <v>34.454799999999999</v>
      </c>
      <c r="G99">
        <v>16.241599999999998</v>
      </c>
      <c r="H99">
        <v>34.444200000000002</v>
      </c>
      <c r="I99">
        <v>-1</v>
      </c>
      <c r="J99">
        <v>0</v>
      </c>
      <c r="K99">
        <v>0</v>
      </c>
      <c r="L99">
        <f t="shared" si="5"/>
        <v>309</v>
      </c>
      <c r="M99">
        <f>VLOOKUP(C99,Locs!A:C,3,0)</f>
        <v>48</v>
      </c>
      <c r="N99">
        <f>VLOOKUP(C99,Locs!A:F,6,0)</f>
        <v>9</v>
      </c>
      <c r="O99" t="s">
        <v>718</v>
      </c>
      <c r="P99">
        <v>310</v>
      </c>
    </row>
    <row r="100" spans="1:16" x14ac:dyDescent="0.45">
      <c r="B100" t="str">
        <f t="shared" si="4"/>
        <v>RawSort.dfy-10</v>
      </c>
      <c r="C100" t="s">
        <v>307</v>
      </c>
      <c r="D100">
        <v>10</v>
      </c>
      <c r="E100">
        <v>-1</v>
      </c>
      <c r="F100">
        <v>190.69980000000001</v>
      </c>
      <c r="G100">
        <v>0.42020000000000002</v>
      </c>
      <c r="H100">
        <v>190.69489999999999</v>
      </c>
      <c r="I100">
        <v>-1</v>
      </c>
      <c r="J100">
        <v>-1</v>
      </c>
      <c r="K100">
        <v>-1</v>
      </c>
      <c r="L100">
        <f t="shared" si="5"/>
        <v>309</v>
      </c>
      <c r="M100">
        <f>VLOOKUP(C100,Locs!A:C,3,0)</f>
        <v>48</v>
      </c>
      <c r="N100">
        <f>VLOOKUP(C100,Locs!A:F,6,0)</f>
        <v>9</v>
      </c>
      <c r="O100" t="s">
        <v>719</v>
      </c>
      <c r="P100">
        <v>309</v>
      </c>
    </row>
    <row r="101" spans="1:16" x14ac:dyDescent="0.45">
      <c r="A101">
        <v>93</v>
      </c>
      <c r="B101" t="str">
        <f t="shared" si="4"/>
        <v>Recaman.dfy-1</v>
      </c>
      <c r="C101" t="s">
        <v>308</v>
      </c>
      <c r="D101">
        <v>1</v>
      </c>
      <c r="E101">
        <v>0</v>
      </c>
      <c r="F101">
        <v>28.665800000000001</v>
      </c>
      <c r="G101">
        <v>1.7042999999999999</v>
      </c>
      <c r="H101">
        <v>28.644200000000001</v>
      </c>
      <c r="I101">
        <v>1</v>
      </c>
      <c r="J101">
        <v>0</v>
      </c>
      <c r="K101">
        <v>0</v>
      </c>
      <c r="L101">
        <f t="shared" ref="L101:L164" si="6">VLOOKUP(LEFT(C101,LEN(C101)-4)&amp;"_"&amp;D101&amp;"_llm.dfy",O:P,2,0)</f>
        <v>51</v>
      </c>
      <c r="M101">
        <f>VLOOKUP(C101,Locs!A:C,3,0)</f>
        <v>57</v>
      </c>
      <c r="N101">
        <f>VLOOKUP(C101,Locs!A:F,6,0)</f>
        <v>0</v>
      </c>
      <c r="O101" t="s">
        <v>773</v>
      </c>
      <c r="P101">
        <v>111</v>
      </c>
    </row>
    <row r="102" spans="1:16" x14ac:dyDescent="0.45">
      <c r="A102">
        <v>94</v>
      </c>
      <c r="B102" t="str">
        <f t="shared" si="4"/>
        <v>Recaman.dfy-2</v>
      </c>
      <c r="C102" t="s">
        <v>308</v>
      </c>
      <c r="D102">
        <v>2</v>
      </c>
      <c r="E102">
        <v>-1</v>
      </c>
      <c r="F102">
        <v>37.5505</v>
      </c>
      <c r="G102">
        <v>0.4299</v>
      </c>
      <c r="H102">
        <v>37.548699999999997</v>
      </c>
      <c r="I102">
        <v>-1</v>
      </c>
      <c r="J102">
        <v>-1</v>
      </c>
      <c r="K102">
        <v>-1</v>
      </c>
      <c r="L102">
        <f t="shared" si="6"/>
        <v>86</v>
      </c>
      <c r="M102">
        <f>VLOOKUP(C102,Locs!A:C,3,0)</f>
        <v>57</v>
      </c>
      <c r="N102">
        <f>VLOOKUP(C102,Locs!A:F,6,0)</f>
        <v>0</v>
      </c>
      <c r="O102" t="s">
        <v>379</v>
      </c>
      <c r="P102">
        <v>51</v>
      </c>
    </row>
    <row r="103" spans="1:16" x14ac:dyDescent="0.45">
      <c r="A103">
        <v>95</v>
      </c>
      <c r="B103" t="str">
        <f t="shared" si="4"/>
        <v>Recaman.dfy-3</v>
      </c>
      <c r="C103" t="s">
        <v>308</v>
      </c>
      <c r="D103">
        <v>3</v>
      </c>
      <c r="E103">
        <v>0</v>
      </c>
      <c r="F103">
        <v>27.364000000000001</v>
      </c>
      <c r="G103">
        <v>62.412999999999997</v>
      </c>
      <c r="H103">
        <v>27.362400000000001</v>
      </c>
      <c r="I103">
        <v>-1</v>
      </c>
      <c r="J103">
        <v>0</v>
      </c>
      <c r="K103">
        <v>0</v>
      </c>
      <c r="L103">
        <f t="shared" si="6"/>
        <v>89</v>
      </c>
      <c r="M103">
        <f>VLOOKUP(C103,Locs!A:C,3,0)</f>
        <v>57</v>
      </c>
      <c r="N103">
        <f>VLOOKUP(C103,Locs!A:F,6,0)</f>
        <v>0</v>
      </c>
      <c r="O103" t="s">
        <v>380</v>
      </c>
      <c r="P103">
        <v>86</v>
      </c>
    </row>
    <row r="104" spans="1:16" x14ac:dyDescent="0.45">
      <c r="A104">
        <v>96</v>
      </c>
      <c r="B104" t="str">
        <f t="shared" si="4"/>
        <v>Recaman.dfy-4</v>
      </c>
      <c r="C104" t="s">
        <v>308</v>
      </c>
      <c r="D104">
        <v>4</v>
      </c>
      <c r="E104">
        <v>-1</v>
      </c>
      <c r="F104">
        <v>54.334299999999999</v>
      </c>
      <c r="G104">
        <v>0.2661</v>
      </c>
      <c r="H104">
        <v>54.332599999999999</v>
      </c>
      <c r="I104">
        <v>-1</v>
      </c>
      <c r="J104">
        <v>-1</v>
      </c>
      <c r="K104">
        <v>-1</v>
      </c>
      <c r="L104">
        <f t="shared" si="6"/>
        <v>108</v>
      </c>
      <c r="M104">
        <f>VLOOKUP(C104,Locs!A:C,3,0)</f>
        <v>57</v>
      </c>
      <c r="N104">
        <f>VLOOKUP(C104,Locs!A:F,6,0)</f>
        <v>0</v>
      </c>
      <c r="O104" t="s">
        <v>381</v>
      </c>
      <c r="P104">
        <v>89</v>
      </c>
    </row>
    <row r="105" spans="1:16" x14ac:dyDescent="0.45">
      <c r="A105">
        <v>97</v>
      </c>
      <c r="B105" t="str">
        <f t="shared" si="4"/>
        <v>Recaman.dfy-5</v>
      </c>
      <c r="C105" t="s">
        <v>308</v>
      </c>
      <c r="D105">
        <v>5</v>
      </c>
      <c r="E105">
        <v>-1</v>
      </c>
      <c r="F105">
        <v>21.391999999999999</v>
      </c>
      <c r="G105">
        <v>0.2797</v>
      </c>
      <c r="H105">
        <v>21.390599999999999</v>
      </c>
      <c r="I105">
        <v>-1</v>
      </c>
      <c r="J105">
        <v>-1</v>
      </c>
      <c r="K105">
        <v>-1</v>
      </c>
      <c r="L105">
        <f t="shared" si="6"/>
        <v>107</v>
      </c>
      <c r="M105">
        <f>VLOOKUP(C105,Locs!A:C,3,0)</f>
        <v>57</v>
      </c>
      <c r="N105">
        <f>VLOOKUP(C105,Locs!A:F,6,0)</f>
        <v>0</v>
      </c>
      <c r="O105" t="s">
        <v>720</v>
      </c>
      <c r="P105">
        <v>108</v>
      </c>
    </row>
    <row r="106" spans="1:16" x14ac:dyDescent="0.45">
      <c r="A106">
        <v>98</v>
      </c>
      <c r="B106" t="str">
        <f t="shared" si="4"/>
        <v>Recaman.dfy-6</v>
      </c>
      <c r="C106" t="s">
        <v>308</v>
      </c>
      <c r="D106">
        <v>6</v>
      </c>
      <c r="E106">
        <v>-1</v>
      </c>
      <c r="F106">
        <v>34.095599999999997</v>
      </c>
      <c r="G106">
        <v>0.25269999999999998</v>
      </c>
      <c r="H106">
        <v>34.094299999999997</v>
      </c>
      <c r="I106">
        <v>-1</v>
      </c>
      <c r="J106">
        <v>-1</v>
      </c>
      <c r="K106">
        <v>-1</v>
      </c>
      <c r="L106">
        <f t="shared" si="6"/>
        <v>107</v>
      </c>
      <c r="M106">
        <f>VLOOKUP(C106,Locs!A:C,3,0)</f>
        <v>57</v>
      </c>
      <c r="N106">
        <f>VLOOKUP(C106,Locs!A:F,6,0)</f>
        <v>0</v>
      </c>
      <c r="O106" t="s">
        <v>774</v>
      </c>
      <c r="P106">
        <v>107</v>
      </c>
    </row>
    <row r="107" spans="1:16" x14ac:dyDescent="0.45">
      <c r="A107">
        <v>99</v>
      </c>
      <c r="B107" t="str">
        <f t="shared" si="4"/>
        <v>Recaman.dfy-7</v>
      </c>
      <c r="C107" t="s">
        <v>308</v>
      </c>
      <c r="D107">
        <v>7</v>
      </c>
      <c r="E107">
        <v>-1</v>
      </c>
      <c r="F107">
        <v>40.929699999999997</v>
      </c>
      <c r="G107">
        <v>0.28820000000000001</v>
      </c>
      <c r="H107">
        <v>40.927999999999997</v>
      </c>
      <c r="I107">
        <v>-1</v>
      </c>
      <c r="J107">
        <v>-1</v>
      </c>
      <c r="K107">
        <v>-1</v>
      </c>
      <c r="L107">
        <f t="shared" si="6"/>
        <v>118</v>
      </c>
      <c r="M107">
        <f>VLOOKUP(C107,Locs!A:C,3,0)</f>
        <v>57</v>
      </c>
      <c r="N107">
        <f>VLOOKUP(C107,Locs!A:F,6,0)</f>
        <v>0</v>
      </c>
      <c r="O107" t="s">
        <v>775</v>
      </c>
      <c r="P107">
        <v>107</v>
      </c>
    </row>
    <row r="108" spans="1:16" x14ac:dyDescent="0.45">
      <c r="A108">
        <v>100</v>
      </c>
      <c r="B108" t="str">
        <f t="shared" si="4"/>
        <v>Recaman.dfy-8</v>
      </c>
      <c r="C108" t="s">
        <v>308</v>
      </c>
      <c r="D108">
        <v>8</v>
      </c>
      <c r="E108">
        <v>-1</v>
      </c>
      <c r="F108">
        <v>35.351500000000001</v>
      </c>
      <c r="G108">
        <v>0.26200000000000001</v>
      </c>
      <c r="H108">
        <v>35.349299999999999</v>
      </c>
      <c r="I108">
        <v>-1</v>
      </c>
      <c r="J108">
        <v>-1</v>
      </c>
      <c r="K108">
        <v>-1</v>
      </c>
      <c r="L108">
        <f t="shared" si="6"/>
        <v>126</v>
      </c>
      <c r="M108">
        <f>VLOOKUP(C108,Locs!A:C,3,0)</f>
        <v>57</v>
      </c>
      <c r="N108">
        <f>VLOOKUP(C108,Locs!A:F,6,0)</f>
        <v>0</v>
      </c>
      <c r="O108" t="s">
        <v>776</v>
      </c>
      <c r="P108">
        <v>118</v>
      </c>
    </row>
    <row r="109" spans="1:16" x14ac:dyDescent="0.45">
      <c r="A109">
        <v>101</v>
      </c>
      <c r="B109" t="str">
        <f t="shared" si="4"/>
        <v>Recaman.dfy-9</v>
      </c>
      <c r="C109" t="s">
        <v>308</v>
      </c>
      <c r="D109">
        <v>9</v>
      </c>
      <c r="E109">
        <v>-1</v>
      </c>
      <c r="F109">
        <v>26.3063</v>
      </c>
      <c r="G109">
        <v>0.2671</v>
      </c>
      <c r="H109">
        <v>26.3049</v>
      </c>
      <c r="I109">
        <v>-1</v>
      </c>
      <c r="J109">
        <v>-1</v>
      </c>
      <c r="K109">
        <v>-1</v>
      </c>
      <c r="L109">
        <f t="shared" si="6"/>
        <v>108</v>
      </c>
      <c r="M109">
        <f>VLOOKUP(C109,Locs!A:C,3,0)</f>
        <v>57</v>
      </c>
      <c r="N109">
        <f>VLOOKUP(C109,Locs!A:F,6,0)</f>
        <v>0</v>
      </c>
      <c r="O109" t="s">
        <v>777</v>
      </c>
      <c r="P109">
        <v>126</v>
      </c>
    </row>
    <row r="110" spans="1:16" x14ac:dyDescent="0.45">
      <c r="A110">
        <v>102</v>
      </c>
      <c r="B110" t="str">
        <f t="shared" si="4"/>
        <v>Recaman.dfy-10</v>
      </c>
      <c r="C110" t="s">
        <v>308</v>
      </c>
      <c r="D110">
        <v>10</v>
      </c>
      <c r="E110">
        <v>-1</v>
      </c>
      <c r="F110">
        <v>39.681600000000003</v>
      </c>
      <c r="G110">
        <v>0.25040000000000001</v>
      </c>
      <c r="H110">
        <v>39.680300000000003</v>
      </c>
      <c r="I110">
        <v>-1</v>
      </c>
      <c r="J110">
        <v>-1</v>
      </c>
      <c r="K110">
        <v>-1</v>
      </c>
      <c r="L110">
        <f t="shared" si="6"/>
        <v>111</v>
      </c>
      <c r="M110">
        <f>VLOOKUP(C110,Locs!A:C,3,0)</f>
        <v>57</v>
      </c>
      <c r="N110">
        <f>VLOOKUP(C110,Locs!A:F,6,0)</f>
        <v>0</v>
      </c>
      <c r="O110" t="s">
        <v>778</v>
      </c>
      <c r="P110">
        <v>108</v>
      </c>
    </row>
    <row r="111" spans="1:16" x14ac:dyDescent="0.45">
      <c r="A111">
        <v>103</v>
      </c>
      <c r="B111" t="str">
        <f t="shared" si="4"/>
        <v>RotateLeft.dfy-1</v>
      </c>
      <c r="C111" t="s">
        <v>309</v>
      </c>
      <c r="D111">
        <v>1</v>
      </c>
      <c r="E111">
        <v>1</v>
      </c>
      <c r="F111">
        <v>19.287700000000001</v>
      </c>
      <c r="G111">
        <v>0.82440000000000002</v>
      </c>
      <c r="H111">
        <v>19.2652</v>
      </c>
      <c r="I111">
        <v>1</v>
      </c>
      <c r="J111">
        <v>1</v>
      </c>
      <c r="K111">
        <v>1</v>
      </c>
      <c r="L111">
        <f t="shared" si="6"/>
        <v>25</v>
      </c>
      <c r="M111">
        <f>VLOOKUP(C111,Locs!A:C,3,0)</f>
        <v>24</v>
      </c>
      <c r="N111">
        <f>VLOOKUP(C111,Locs!A:F,6,0)</f>
        <v>0</v>
      </c>
      <c r="O111" t="s">
        <v>382</v>
      </c>
      <c r="P111">
        <v>25</v>
      </c>
    </row>
    <row r="112" spans="1:16" x14ac:dyDescent="0.45">
      <c r="A112">
        <v>104</v>
      </c>
      <c r="B112" t="str">
        <f t="shared" si="4"/>
        <v>SelectionSort.dfy-1</v>
      </c>
      <c r="C112" t="s">
        <v>10</v>
      </c>
      <c r="D112">
        <v>1</v>
      </c>
      <c r="E112">
        <v>0</v>
      </c>
      <c r="F112">
        <v>33.496600000000001</v>
      </c>
      <c r="G112">
        <v>1.7383999999999999</v>
      </c>
      <c r="H112">
        <v>33.472999999999999</v>
      </c>
      <c r="I112">
        <v>1</v>
      </c>
      <c r="J112">
        <v>0</v>
      </c>
      <c r="K112">
        <v>0</v>
      </c>
      <c r="L112">
        <f t="shared" si="6"/>
        <v>42</v>
      </c>
      <c r="M112">
        <f>VLOOKUP(C112,Locs!A:C,3,0)</f>
        <v>38</v>
      </c>
      <c r="N112">
        <f>VLOOKUP(C112,Locs!A:F,6,0)</f>
        <v>1</v>
      </c>
      <c r="O112" t="s">
        <v>385</v>
      </c>
      <c r="P112">
        <v>42</v>
      </c>
    </row>
    <row r="113" spans="1:16" x14ac:dyDescent="0.45">
      <c r="A113">
        <v>105</v>
      </c>
      <c r="B113" t="str">
        <f t="shared" si="4"/>
        <v>SelectionSort.dfy-2</v>
      </c>
      <c r="C113" t="s">
        <v>10</v>
      </c>
      <c r="D113">
        <v>2</v>
      </c>
      <c r="E113">
        <v>0</v>
      </c>
      <c r="F113">
        <v>69.898799999999994</v>
      </c>
      <c r="G113">
        <v>1.8509</v>
      </c>
      <c r="H113">
        <v>69.896699999999996</v>
      </c>
      <c r="I113">
        <v>0</v>
      </c>
      <c r="J113">
        <v>0</v>
      </c>
      <c r="K113">
        <v>0</v>
      </c>
      <c r="L113">
        <f t="shared" si="6"/>
        <v>120</v>
      </c>
      <c r="M113">
        <f>VLOOKUP(C113,Locs!A:C,3,0)</f>
        <v>38</v>
      </c>
      <c r="N113">
        <f>VLOOKUP(C113,Locs!A:F,6,0)</f>
        <v>1</v>
      </c>
      <c r="O113" t="s">
        <v>386</v>
      </c>
      <c r="P113">
        <v>120</v>
      </c>
    </row>
    <row r="114" spans="1:16" x14ac:dyDescent="0.45">
      <c r="A114">
        <v>106</v>
      </c>
      <c r="B114" t="str">
        <f t="shared" si="4"/>
        <v>SelectionSort.dfy-3</v>
      </c>
      <c r="C114" t="s">
        <v>10</v>
      </c>
      <c r="D114">
        <v>3</v>
      </c>
      <c r="E114">
        <v>-1</v>
      </c>
      <c r="F114">
        <v>49.707799999999999</v>
      </c>
      <c r="G114">
        <v>0.26529999999999998</v>
      </c>
      <c r="H114">
        <v>49.706200000000003</v>
      </c>
      <c r="I114">
        <v>-1</v>
      </c>
      <c r="J114">
        <v>-1</v>
      </c>
      <c r="K114">
        <v>-1</v>
      </c>
      <c r="L114">
        <f t="shared" si="6"/>
        <v>207</v>
      </c>
      <c r="M114">
        <f>VLOOKUP(C114,Locs!A:C,3,0)</f>
        <v>38</v>
      </c>
      <c r="N114">
        <f>VLOOKUP(C114,Locs!A:F,6,0)</f>
        <v>1</v>
      </c>
      <c r="O114" t="s">
        <v>387</v>
      </c>
      <c r="P114">
        <v>207</v>
      </c>
    </row>
    <row r="115" spans="1:16" x14ac:dyDescent="0.45">
      <c r="A115">
        <v>107</v>
      </c>
      <c r="B115" t="str">
        <f t="shared" si="4"/>
        <v>SelectionSort.dfy-4</v>
      </c>
      <c r="C115" t="s">
        <v>10</v>
      </c>
      <c r="D115">
        <v>4</v>
      </c>
      <c r="E115">
        <v>-1</v>
      </c>
      <c r="F115">
        <v>20.824400000000001</v>
      </c>
      <c r="G115">
        <v>0.4289</v>
      </c>
      <c r="H115">
        <v>20.823</v>
      </c>
      <c r="I115">
        <v>-1</v>
      </c>
      <c r="J115">
        <v>-1</v>
      </c>
      <c r="K115">
        <v>-1</v>
      </c>
      <c r="L115">
        <f t="shared" si="6"/>
        <v>206</v>
      </c>
      <c r="M115">
        <f>VLOOKUP(C115,Locs!A:C,3,0)</f>
        <v>38</v>
      </c>
      <c r="N115">
        <f>VLOOKUP(C115,Locs!A:F,6,0)</f>
        <v>1</v>
      </c>
      <c r="O115" t="s">
        <v>779</v>
      </c>
      <c r="P115">
        <v>206</v>
      </c>
    </row>
    <row r="116" spans="1:16" x14ac:dyDescent="0.45">
      <c r="A116">
        <v>108</v>
      </c>
      <c r="B116" t="str">
        <f t="shared" si="4"/>
        <v>SelectionSort.dfy-5</v>
      </c>
      <c r="C116" t="s">
        <v>10</v>
      </c>
      <c r="D116">
        <v>5</v>
      </c>
      <c r="E116">
        <v>-1</v>
      </c>
      <c r="F116">
        <v>24.036100000000001</v>
      </c>
      <c r="G116">
        <v>0.28839999999999999</v>
      </c>
      <c r="H116">
        <v>24.034500000000001</v>
      </c>
      <c r="I116">
        <v>-1</v>
      </c>
      <c r="J116">
        <v>-1</v>
      </c>
      <c r="K116">
        <v>-1</v>
      </c>
      <c r="L116">
        <f t="shared" si="6"/>
        <v>206</v>
      </c>
      <c r="M116">
        <f>VLOOKUP(C116,Locs!A:C,3,0)</f>
        <v>38</v>
      </c>
      <c r="N116">
        <f>VLOOKUP(C116,Locs!A:F,6,0)</f>
        <v>1</v>
      </c>
      <c r="O116" t="s">
        <v>780</v>
      </c>
      <c r="P116">
        <v>206</v>
      </c>
    </row>
    <row r="117" spans="1:16" x14ac:dyDescent="0.45">
      <c r="A117">
        <v>109</v>
      </c>
      <c r="B117" t="str">
        <f t="shared" si="4"/>
        <v>SelectionSort.dfy-6</v>
      </c>
      <c r="C117" t="s">
        <v>10</v>
      </c>
      <c r="D117">
        <v>6</v>
      </c>
      <c r="E117">
        <v>1</v>
      </c>
      <c r="F117">
        <v>23.187200000000001</v>
      </c>
      <c r="G117">
        <v>2.1255999999999999</v>
      </c>
      <c r="H117">
        <v>23.1858</v>
      </c>
      <c r="I117">
        <v>1</v>
      </c>
      <c r="J117">
        <v>1</v>
      </c>
      <c r="K117">
        <v>1</v>
      </c>
      <c r="L117">
        <f t="shared" si="6"/>
        <v>210</v>
      </c>
      <c r="M117">
        <f>VLOOKUP(C117,Locs!A:C,3,0)</f>
        <v>38</v>
      </c>
      <c r="N117">
        <f>VLOOKUP(C117,Locs!A:F,6,0)</f>
        <v>1</v>
      </c>
      <c r="O117" t="s">
        <v>781</v>
      </c>
      <c r="P117">
        <v>210</v>
      </c>
    </row>
    <row r="118" spans="1:16" x14ac:dyDescent="0.45">
      <c r="A118">
        <v>110</v>
      </c>
      <c r="B118" t="str">
        <f t="shared" si="4"/>
        <v>task_id_105.dfy-1</v>
      </c>
      <c r="C118" t="s">
        <v>11</v>
      </c>
      <c r="D118">
        <v>1</v>
      </c>
      <c r="E118">
        <v>0</v>
      </c>
      <c r="F118">
        <v>10.173</v>
      </c>
      <c r="G118">
        <v>1.7471000000000001</v>
      </c>
      <c r="H118">
        <v>10.151999999999999</v>
      </c>
      <c r="I118">
        <v>-1</v>
      </c>
      <c r="J118">
        <v>0</v>
      </c>
      <c r="K118">
        <v>0</v>
      </c>
      <c r="L118">
        <f t="shared" si="6"/>
        <v>54</v>
      </c>
      <c r="M118">
        <f>VLOOKUP(C118,Locs!A:C,3,0)</f>
        <v>26</v>
      </c>
      <c r="N118">
        <f>VLOOKUP(C118,Locs!A:F,6,0)</f>
        <v>3</v>
      </c>
      <c r="O118" t="s">
        <v>388</v>
      </c>
      <c r="P118">
        <v>54</v>
      </c>
    </row>
    <row r="119" spans="1:16" x14ac:dyDescent="0.45">
      <c r="A119">
        <v>111</v>
      </c>
      <c r="B119" t="str">
        <f t="shared" si="4"/>
        <v>task_id_105.dfy-2</v>
      </c>
      <c r="C119" t="s">
        <v>11</v>
      </c>
      <c r="D119">
        <v>2</v>
      </c>
      <c r="E119">
        <v>1</v>
      </c>
      <c r="F119">
        <v>35.863399999999999</v>
      </c>
      <c r="G119">
        <v>1.7032</v>
      </c>
      <c r="H119">
        <v>35.862000000000002</v>
      </c>
      <c r="I119">
        <v>1</v>
      </c>
      <c r="J119">
        <v>1</v>
      </c>
      <c r="K119">
        <v>1</v>
      </c>
      <c r="L119">
        <f t="shared" si="6"/>
        <v>76</v>
      </c>
      <c r="M119">
        <f>VLOOKUP(C119,Locs!A:C,3,0)</f>
        <v>26</v>
      </c>
      <c r="N119">
        <f>VLOOKUP(C119,Locs!A:F,6,0)</f>
        <v>3</v>
      </c>
      <c r="O119" t="s">
        <v>389</v>
      </c>
      <c r="P119">
        <v>76</v>
      </c>
    </row>
    <row r="120" spans="1:16" x14ac:dyDescent="0.45">
      <c r="A120">
        <v>112</v>
      </c>
      <c r="B120" t="str">
        <f t="shared" si="4"/>
        <v>task_id_106.dfy-1</v>
      </c>
      <c r="C120" t="s">
        <v>12</v>
      </c>
      <c r="D120">
        <v>1</v>
      </c>
      <c r="E120">
        <v>1</v>
      </c>
      <c r="F120">
        <v>5.8792</v>
      </c>
      <c r="G120">
        <v>0.74070000000000003</v>
      </c>
      <c r="H120">
        <v>5.8578000000000001</v>
      </c>
      <c r="I120">
        <v>1</v>
      </c>
      <c r="J120">
        <v>1</v>
      </c>
      <c r="K120">
        <v>1</v>
      </c>
      <c r="L120">
        <f t="shared" si="6"/>
        <v>25</v>
      </c>
      <c r="M120">
        <f>VLOOKUP(C120,Locs!A:C,3,0)</f>
        <v>24</v>
      </c>
      <c r="N120">
        <f>VLOOKUP(C120,Locs!A:F,6,0)</f>
        <v>0</v>
      </c>
      <c r="O120" t="s">
        <v>391</v>
      </c>
      <c r="P120">
        <v>25</v>
      </c>
    </row>
    <row r="121" spans="1:16" x14ac:dyDescent="0.45">
      <c r="A121">
        <v>113</v>
      </c>
      <c r="B121" t="str">
        <f t="shared" si="4"/>
        <v>task_id_113.dfy-1</v>
      </c>
      <c r="C121" t="s">
        <v>13</v>
      </c>
      <c r="D121">
        <v>1</v>
      </c>
      <c r="E121">
        <v>0</v>
      </c>
      <c r="F121">
        <v>13.1189</v>
      </c>
      <c r="G121">
        <v>0.84919999999999995</v>
      </c>
      <c r="H121">
        <v>13.101699999999999</v>
      </c>
      <c r="I121">
        <v>1</v>
      </c>
      <c r="J121">
        <v>0</v>
      </c>
      <c r="K121">
        <v>0</v>
      </c>
      <c r="L121">
        <f t="shared" si="6"/>
        <v>33</v>
      </c>
      <c r="M121">
        <f>VLOOKUP(C121,Locs!A:C,3,0)</f>
        <v>30</v>
      </c>
      <c r="N121">
        <f>VLOOKUP(C121,Locs!A:F,6,0)</f>
        <v>1</v>
      </c>
      <c r="O121" t="s">
        <v>394</v>
      </c>
      <c r="P121">
        <v>33</v>
      </c>
    </row>
    <row r="122" spans="1:16" x14ac:dyDescent="0.45">
      <c r="A122">
        <v>114</v>
      </c>
      <c r="B122" t="str">
        <f t="shared" si="4"/>
        <v>task_id_113.dfy-2</v>
      </c>
      <c r="C122" t="s">
        <v>13</v>
      </c>
      <c r="D122">
        <v>2</v>
      </c>
      <c r="E122">
        <v>1</v>
      </c>
      <c r="F122">
        <v>28.070699999999999</v>
      </c>
      <c r="G122">
        <v>1.6857</v>
      </c>
      <c r="H122">
        <v>28.0685</v>
      </c>
      <c r="I122">
        <v>1</v>
      </c>
      <c r="J122">
        <v>1</v>
      </c>
      <c r="K122">
        <v>1</v>
      </c>
      <c r="L122">
        <f t="shared" si="6"/>
        <v>47</v>
      </c>
      <c r="M122">
        <f>VLOOKUP(C122,Locs!A:C,3,0)</f>
        <v>30</v>
      </c>
      <c r="N122">
        <f>VLOOKUP(C122,Locs!A:F,6,0)</f>
        <v>1</v>
      </c>
      <c r="O122" t="s">
        <v>395</v>
      </c>
      <c r="P122">
        <v>47</v>
      </c>
    </row>
    <row r="123" spans="1:16" x14ac:dyDescent="0.45">
      <c r="A123">
        <v>115</v>
      </c>
      <c r="B123" t="str">
        <f t="shared" si="4"/>
        <v>task_id_126.dfy-1</v>
      </c>
      <c r="C123" t="s">
        <v>14</v>
      </c>
      <c r="D123">
        <v>1</v>
      </c>
      <c r="E123">
        <v>0</v>
      </c>
      <c r="F123">
        <v>17.145</v>
      </c>
      <c r="G123">
        <v>61.815100000000001</v>
      </c>
      <c r="H123">
        <v>17.1188</v>
      </c>
      <c r="I123">
        <v>-1</v>
      </c>
      <c r="J123">
        <v>0</v>
      </c>
      <c r="K123">
        <v>0</v>
      </c>
      <c r="L123">
        <f t="shared" si="6"/>
        <v>56</v>
      </c>
      <c r="M123">
        <f>VLOOKUP(C123,Locs!A:C,3,0)</f>
        <v>46</v>
      </c>
      <c r="N123">
        <f>VLOOKUP(C123,Locs!A:F,6,0)</f>
        <v>2</v>
      </c>
      <c r="O123" t="s">
        <v>397</v>
      </c>
      <c r="P123">
        <v>56</v>
      </c>
    </row>
    <row r="124" spans="1:16" x14ac:dyDescent="0.45">
      <c r="A124">
        <v>116</v>
      </c>
      <c r="B124" t="str">
        <f t="shared" si="4"/>
        <v>task_id_126.dfy-2</v>
      </c>
      <c r="C124" t="s">
        <v>14</v>
      </c>
      <c r="D124">
        <v>2</v>
      </c>
      <c r="E124">
        <v>0</v>
      </c>
      <c r="F124">
        <v>50.930399999999999</v>
      </c>
      <c r="G124">
        <v>1.8253999999999999</v>
      </c>
      <c r="H124">
        <v>50.9283</v>
      </c>
      <c r="I124">
        <v>-1</v>
      </c>
      <c r="J124">
        <v>0</v>
      </c>
      <c r="K124">
        <v>0</v>
      </c>
      <c r="L124">
        <f t="shared" si="6"/>
        <v>142</v>
      </c>
      <c r="M124">
        <f>VLOOKUP(C124,Locs!A:C,3,0)</f>
        <v>46</v>
      </c>
      <c r="N124">
        <f>VLOOKUP(C124,Locs!A:F,6,0)</f>
        <v>2</v>
      </c>
      <c r="O124" t="s">
        <v>398</v>
      </c>
      <c r="P124">
        <v>142</v>
      </c>
    </row>
    <row r="125" spans="1:16" x14ac:dyDescent="0.45">
      <c r="A125">
        <v>117</v>
      </c>
      <c r="B125" t="str">
        <f t="shared" si="4"/>
        <v>task_id_126.dfy-3</v>
      </c>
      <c r="C125" t="s">
        <v>14</v>
      </c>
      <c r="D125">
        <v>3</v>
      </c>
      <c r="E125">
        <v>0</v>
      </c>
      <c r="F125">
        <v>44.387900000000002</v>
      </c>
      <c r="G125">
        <v>2.117</v>
      </c>
      <c r="H125">
        <v>44.3795</v>
      </c>
      <c r="I125">
        <v>-1</v>
      </c>
      <c r="J125">
        <v>0</v>
      </c>
      <c r="K125">
        <v>0</v>
      </c>
      <c r="L125">
        <f t="shared" si="6"/>
        <v>179</v>
      </c>
      <c r="M125">
        <f>VLOOKUP(C125,Locs!A:C,3,0)</f>
        <v>46</v>
      </c>
      <c r="N125">
        <f>VLOOKUP(C125,Locs!A:F,6,0)</f>
        <v>2</v>
      </c>
      <c r="O125" t="s">
        <v>399</v>
      </c>
      <c r="P125">
        <v>179</v>
      </c>
    </row>
    <row r="126" spans="1:16" x14ac:dyDescent="0.45">
      <c r="A126">
        <v>118</v>
      </c>
      <c r="B126" t="str">
        <f t="shared" si="4"/>
        <v>task_id_126.dfy-4</v>
      </c>
      <c r="C126" t="s">
        <v>14</v>
      </c>
      <c r="D126">
        <v>4</v>
      </c>
      <c r="E126">
        <v>0</v>
      </c>
      <c r="F126">
        <v>34.347499999999997</v>
      </c>
      <c r="G126">
        <v>2.3216000000000001</v>
      </c>
      <c r="H126">
        <v>34.340699999999998</v>
      </c>
      <c r="I126">
        <v>-1</v>
      </c>
      <c r="J126">
        <v>0</v>
      </c>
      <c r="K126">
        <v>0</v>
      </c>
      <c r="L126">
        <f t="shared" si="6"/>
        <v>222</v>
      </c>
      <c r="M126">
        <f>VLOOKUP(C126,Locs!A:C,3,0)</f>
        <v>46</v>
      </c>
      <c r="N126">
        <f>VLOOKUP(C126,Locs!A:F,6,0)</f>
        <v>2</v>
      </c>
      <c r="O126" t="s">
        <v>782</v>
      </c>
      <c r="P126">
        <v>222</v>
      </c>
    </row>
    <row r="127" spans="1:16" x14ac:dyDescent="0.45">
      <c r="A127">
        <v>119</v>
      </c>
      <c r="B127" t="str">
        <f t="shared" si="4"/>
        <v>task_id_126.dfy-5</v>
      </c>
      <c r="C127" t="s">
        <v>14</v>
      </c>
      <c r="D127">
        <v>5</v>
      </c>
      <c r="E127">
        <v>0</v>
      </c>
      <c r="F127">
        <v>52.304099999999998</v>
      </c>
      <c r="G127">
        <v>2.3370000000000002</v>
      </c>
      <c r="H127">
        <v>52.302100000000003</v>
      </c>
      <c r="I127">
        <v>-1</v>
      </c>
      <c r="J127">
        <v>0</v>
      </c>
      <c r="K127">
        <v>0</v>
      </c>
      <c r="L127">
        <f t="shared" si="6"/>
        <v>298</v>
      </c>
      <c r="M127">
        <f>VLOOKUP(C127,Locs!A:C,3,0)</f>
        <v>46</v>
      </c>
      <c r="N127">
        <f>VLOOKUP(C127,Locs!A:F,6,0)</f>
        <v>2</v>
      </c>
      <c r="O127" t="s">
        <v>783</v>
      </c>
      <c r="P127">
        <v>298</v>
      </c>
    </row>
    <row r="128" spans="1:16" x14ac:dyDescent="0.45">
      <c r="A128">
        <v>120</v>
      </c>
      <c r="B128" t="str">
        <f t="shared" si="4"/>
        <v>task_id_126.dfy-6</v>
      </c>
      <c r="C128" t="s">
        <v>14</v>
      </c>
      <c r="D128">
        <v>6</v>
      </c>
      <c r="E128">
        <v>0</v>
      </c>
      <c r="F128">
        <v>47.171799999999998</v>
      </c>
      <c r="G128">
        <v>2.3828999999999998</v>
      </c>
      <c r="H128">
        <v>47.165100000000002</v>
      </c>
      <c r="I128">
        <v>-1</v>
      </c>
      <c r="J128">
        <v>0</v>
      </c>
      <c r="K128">
        <v>0</v>
      </c>
      <c r="L128">
        <f t="shared" si="6"/>
        <v>298</v>
      </c>
      <c r="M128">
        <f>VLOOKUP(C128,Locs!A:C,3,0)</f>
        <v>46</v>
      </c>
      <c r="N128">
        <f>VLOOKUP(C128,Locs!A:F,6,0)</f>
        <v>2</v>
      </c>
      <c r="O128" t="s">
        <v>784</v>
      </c>
      <c r="P128">
        <v>298</v>
      </c>
    </row>
    <row r="129" spans="1:16" x14ac:dyDescent="0.45">
      <c r="A129">
        <v>121</v>
      </c>
      <c r="B129" t="str">
        <f t="shared" si="4"/>
        <v>task_id_126.dfy-7</v>
      </c>
      <c r="C129" t="s">
        <v>14</v>
      </c>
      <c r="D129">
        <v>7</v>
      </c>
      <c r="E129">
        <v>1</v>
      </c>
      <c r="F129">
        <v>37.903300000000002</v>
      </c>
      <c r="G129">
        <v>2.4113000000000002</v>
      </c>
      <c r="H129">
        <v>37.901400000000002</v>
      </c>
      <c r="I129">
        <v>1</v>
      </c>
      <c r="J129">
        <v>1</v>
      </c>
      <c r="K129">
        <v>1</v>
      </c>
      <c r="L129">
        <f t="shared" si="6"/>
        <v>304</v>
      </c>
      <c r="M129">
        <f>VLOOKUP(C129,Locs!A:C,3,0)</f>
        <v>46</v>
      </c>
      <c r="N129">
        <f>VLOOKUP(C129,Locs!A:F,6,0)</f>
        <v>2</v>
      </c>
      <c r="O129" t="s">
        <v>785</v>
      </c>
      <c r="P129">
        <v>304</v>
      </c>
    </row>
    <row r="130" spans="1:16" x14ac:dyDescent="0.45">
      <c r="A130">
        <v>122</v>
      </c>
      <c r="B130" t="str">
        <f t="shared" si="4"/>
        <v>task_id_133.dfy-1</v>
      </c>
      <c r="C130" t="s">
        <v>15</v>
      </c>
      <c r="D130">
        <v>1</v>
      </c>
      <c r="E130">
        <v>0</v>
      </c>
      <c r="F130">
        <v>15.511100000000001</v>
      </c>
      <c r="G130">
        <v>1.7354000000000001</v>
      </c>
      <c r="H130">
        <v>15.4918</v>
      </c>
      <c r="I130">
        <v>-1</v>
      </c>
      <c r="J130">
        <v>0</v>
      </c>
      <c r="K130">
        <v>0</v>
      </c>
      <c r="L130">
        <f t="shared" si="6"/>
        <v>39</v>
      </c>
      <c r="M130">
        <f>VLOOKUP(C130,Locs!A:C,3,0)</f>
        <v>28</v>
      </c>
      <c r="N130">
        <f>VLOOKUP(C130,Locs!A:F,6,0)</f>
        <v>0</v>
      </c>
      <c r="O130" t="s">
        <v>400</v>
      </c>
      <c r="P130">
        <v>39</v>
      </c>
    </row>
    <row r="131" spans="1:16" x14ac:dyDescent="0.45">
      <c r="A131">
        <v>123</v>
      </c>
      <c r="B131" t="str">
        <f t="shared" si="4"/>
        <v>task_id_133.dfy-2</v>
      </c>
      <c r="C131" t="s">
        <v>15</v>
      </c>
      <c r="D131">
        <v>2</v>
      </c>
      <c r="E131">
        <v>1</v>
      </c>
      <c r="F131">
        <v>15.861499999999999</v>
      </c>
      <c r="G131">
        <v>1.7069000000000001</v>
      </c>
      <c r="H131">
        <v>15.86</v>
      </c>
      <c r="I131">
        <v>1</v>
      </c>
      <c r="J131">
        <v>1</v>
      </c>
      <c r="K131">
        <v>1</v>
      </c>
      <c r="L131">
        <f t="shared" si="6"/>
        <v>47</v>
      </c>
      <c r="M131">
        <f>VLOOKUP(C131,Locs!A:C,3,0)</f>
        <v>28</v>
      </c>
      <c r="N131">
        <f>VLOOKUP(C131,Locs!A:F,6,0)</f>
        <v>0</v>
      </c>
      <c r="O131" t="s">
        <v>401</v>
      </c>
      <c r="P131">
        <v>47</v>
      </c>
    </row>
    <row r="132" spans="1:16" x14ac:dyDescent="0.45">
      <c r="A132">
        <v>124</v>
      </c>
      <c r="B132" t="str">
        <f t="shared" si="4"/>
        <v>task_id_145.dfy-1</v>
      </c>
      <c r="C132" t="s">
        <v>16</v>
      </c>
      <c r="D132">
        <v>1</v>
      </c>
      <c r="E132">
        <v>0</v>
      </c>
      <c r="F132">
        <v>30.8644</v>
      </c>
      <c r="G132">
        <v>1.8128</v>
      </c>
      <c r="H132">
        <v>30.8386</v>
      </c>
      <c r="I132">
        <v>0</v>
      </c>
      <c r="J132">
        <v>0</v>
      </c>
      <c r="K132">
        <v>0</v>
      </c>
      <c r="L132">
        <f t="shared" si="6"/>
        <v>67</v>
      </c>
      <c r="M132">
        <f>VLOOKUP(C132,Locs!A:C,3,0)</f>
        <v>37</v>
      </c>
      <c r="N132">
        <f>VLOOKUP(C132,Locs!A:F,6,0)</f>
        <v>6</v>
      </c>
      <c r="O132" t="s">
        <v>403</v>
      </c>
      <c r="P132">
        <v>67</v>
      </c>
    </row>
    <row r="133" spans="1:16" x14ac:dyDescent="0.45">
      <c r="A133">
        <v>125</v>
      </c>
      <c r="B133" t="str">
        <f t="shared" si="4"/>
        <v>task_id_145.dfy-2</v>
      </c>
      <c r="C133" t="s">
        <v>16</v>
      </c>
      <c r="D133">
        <v>2</v>
      </c>
      <c r="E133">
        <v>-1</v>
      </c>
      <c r="F133">
        <v>25.4193</v>
      </c>
      <c r="G133">
        <v>0.43559999999999999</v>
      </c>
      <c r="H133">
        <v>25.417200000000001</v>
      </c>
      <c r="I133">
        <v>-1</v>
      </c>
      <c r="J133">
        <v>-1</v>
      </c>
      <c r="K133">
        <v>-1</v>
      </c>
      <c r="L133">
        <f t="shared" si="6"/>
        <v>83</v>
      </c>
      <c r="M133">
        <f>VLOOKUP(C133,Locs!A:C,3,0)</f>
        <v>37</v>
      </c>
      <c r="N133">
        <f>VLOOKUP(C133,Locs!A:F,6,0)</f>
        <v>6</v>
      </c>
      <c r="O133" t="s">
        <v>404</v>
      </c>
      <c r="P133">
        <v>83</v>
      </c>
    </row>
    <row r="134" spans="1:16" x14ac:dyDescent="0.45">
      <c r="A134">
        <v>126</v>
      </c>
      <c r="B134" t="str">
        <f t="shared" si="4"/>
        <v>task_id_145.dfy-3</v>
      </c>
      <c r="C134" t="s">
        <v>16</v>
      </c>
      <c r="D134">
        <v>3</v>
      </c>
      <c r="E134">
        <v>0</v>
      </c>
      <c r="F134">
        <v>5.9278000000000004</v>
      </c>
      <c r="G134">
        <v>10.1066</v>
      </c>
      <c r="H134">
        <v>5.9241999999999999</v>
      </c>
      <c r="I134">
        <v>1</v>
      </c>
      <c r="J134">
        <v>0</v>
      </c>
      <c r="K134">
        <v>0</v>
      </c>
      <c r="L134">
        <f t="shared" si="6"/>
        <v>82</v>
      </c>
      <c r="M134">
        <f>VLOOKUP(C134,Locs!A:C,3,0)</f>
        <v>37</v>
      </c>
      <c r="N134">
        <f>VLOOKUP(C134,Locs!A:F,6,0)</f>
        <v>6</v>
      </c>
      <c r="O134" t="s">
        <v>405</v>
      </c>
      <c r="P134">
        <v>82</v>
      </c>
    </row>
    <row r="135" spans="1:16" x14ac:dyDescent="0.45">
      <c r="A135">
        <v>127</v>
      </c>
      <c r="B135" t="str">
        <f t="shared" si="4"/>
        <v>task_id_145.dfy-4</v>
      </c>
      <c r="C135" t="s">
        <v>16</v>
      </c>
      <c r="D135">
        <v>4</v>
      </c>
      <c r="E135">
        <v>1</v>
      </c>
      <c r="F135">
        <v>39.588799999999999</v>
      </c>
      <c r="G135">
        <v>9.41</v>
      </c>
      <c r="H135">
        <v>39.5867</v>
      </c>
      <c r="I135">
        <v>1</v>
      </c>
      <c r="J135">
        <v>1</v>
      </c>
      <c r="K135">
        <v>1</v>
      </c>
      <c r="L135">
        <f t="shared" si="6"/>
        <v>125</v>
      </c>
      <c r="M135">
        <f>VLOOKUP(C135,Locs!A:C,3,0)</f>
        <v>37</v>
      </c>
      <c r="N135">
        <f>VLOOKUP(C135,Locs!A:F,6,0)</f>
        <v>6</v>
      </c>
      <c r="O135" t="s">
        <v>786</v>
      </c>
      <c r="P135">
        <v>125</v>
      </c>
    </row>
    <row r="136" spans="1:16" x14ac:dyDescent="0.45">
      <c r="A136">
        <v>128</v>
      </c>
      <c r="B136" t="str">
        <f t="shared" si="4"/>
        <v>task_id_161.dfy-1</v>
      </c>
      <c r="C136" t="s">
        <v>17</v>
      </c>
      <c r="D136">
        <v>1</v>
      </c>
      <c r="E136">
        <v>0</v>
      </c>
      <c r="F136">
        <v>31.3767</v>
      </c>
      <c r="G136">
        <v>1.8734999999999999</v>
      </c>
      <c r="H136">
        <v>31.353100000000001</v>
      </c>
      <c r="I136">
        <v>0</v>
      </c>
      <c r="J136">
        <v>0</v>
      </c>
      <c r="K136">
        <v>0</v>
      </c>
      <c r="L136">
        <f t="shared" si="6"/>
        <v>46</v>
      </c>
      <c r="M136">
        <f>VLOOKUP(C136,Locs!A:C,3,0)</f>
        <v>59</v>
      </c>
      <c r="N136">
        <f>VLOOKUP(C136,Locs!A:F,6,0)</f>
        <v>9</v>
      </c>
      <c r="O136" t="s">
        <v>406</v>
      </c>
      <c r="P136">
        <v>46</v>
      </c>
    </row>
    <row r="137" spans="1:16" x14ac:dyDescent="0.45">
      <c r="A137">
        <v>129</v>
      </c>
      <c r="B137" t="str">
        <f t="shared" si="4"/>
        <v>task_id_161.dfy-2</v>
      </c>
      <c r="C137" t="s">
        <v>17</v>
      </c>
      <c r="D137">
        <v>2</v>
      </c>
      <c r="E137">
        <v>0</v>
      </c>
      <c r="F137">
        <v>14.3047</v>
      </c>
      <c r="G137">
        <v>1.91</v>
      </c>
      <c r="H137">
        <v>14.3025</v>
      </c>
      <c r="I137">
        <v>1</v>
      </c>
      <c r="J137">
        <v>0</v>
      </c>
      <c r="K137">
        <v>0</v>
      </c>
      <c r="L137">
        <f t="shared" si="6"/>
        <v>48</v>
      </c>
      <c r="M137">
        <f>VLOOKUP(C137,Locs!A:C,3,0)</f>
        <v>59</v>
      </c>
      <c r="N137">
        <f>VLOOKUP(C137,Locs!A:F,6,0)</f>
        <v>9</v>
      </c>
      <c r="O137" t="s">
        <v>407</v>
      </c>
      <c r="P137">
        <v>48</v>
      </c>
    </row>
    <row r="138" spans="1:16" x14ac:dyDescent="0.45">
      <c r="A138">
        <v>130</v>
      </c>
      <c r="B138" t="str">
        <f t="shared" si="4"/>
        <v>task_id_161.dfy-3</v>
      </c>
      <c r="C138" t="s">
        <v>17</v>
      </c>
      <c r="D138">
        <v>3</v>
      </c>
      <c r="E138">
        <v>1</v>
      </c>
      <c r="F138">
        <v>57.905700000000003</v>
      </c>
      <c r="G138">
        <v>2.1312000000000002</v>
      </c>
      <c r="H138">
        <v>57.9039</v>
      </c>
      <c r="I138">
        <v>1</v>
      </c>
      <c r="J138">
        <v>1</v>
      </c>
      <c r="K138">
        <v>1</v>
      </c>
      <c r="L138">
        <f t="shared" si="6"/>
        <v>177</v>
      </c>
      <c r="M138">
        <f>VLOOKUP(C138,Locs!A:C,3,0)</f>
        <v>59</v>
      </c>
      <c r="N138">
        <f>VLOOKUP(C138,Locs!A:F,6,0)</f>
        <v>9</v>
      </c>
      <c r="O138" t="s">
        <v>408</v>
      </c>
      <c r="P138">
        <v>177</v>
      </c>
    </row>
    <row r="139" spans="1:16" x14ac:dyDescent="0.45">
      <c r="A139">
        <v>131</v>
      </c>
      <c r="B139" t="str">
        <f t="shared" si="4"/>
        <v>task_id_170.dfy-1</v>
      </c>
      <c r="C139" t="s">
        <v>18</v>
      </c>
      <c r="D139">
        <v>1</v>
      </c>
      <c r="E139">
        <v>0</v>
      </c>
      <c r="F139">
        <v>12.4374</v>
      </c>
      <c r="G139">
        <v>1.7102999999999999</v>
      </c>
      <c r="H139">
        <v>12.4209</v>
      </c>
      <c r="I139">
        <v>-1</v>
      </c>
      <c r="J139">
        <v>0</v>
      </c>
      <c r="K139">
        <v>0</v>
      </c>
      <c r="L139">
        <f t="shared" si="6"/>
        <v>32</v>
      </c>
      <c r="M139">
        <f>VLOOKUP(C139,Locs!A:C,3,0)</f>
        <v>28</v>
      </c>
      <c r="N139">
        <f>VLOOKUP(C139,Locs!A:F,6,0)</f>
        <v>1</v>
      </c>
      <c r="O139" t="s">
        <v>409</v>
      </c>
      <c r="P139">
        <v>32</v>
      </c>
    </row>
    <row r="140" spans="1:16" x14ac:dyDescent="0.45">
      <c r="A140">
        <v>132</v>
      </c>
      <c r="B140" t="str">
        <f t="shared" si="4"/>
        <v>task_id_170.dfy-2</v>
      </c>
      <c r="C140" t="s">
        <v>18</v>
      </c>
      <c r="D140">
        <v>2</v>
      </c>
      <c r="E140">
        <v>1</v>
      </c>
      <c r="F140">
        <v>9.1194000000000006</v>
      </c>
      <c r="G140">
        <v>1.7170000000000001</v>
      </c>
      <c r="H140">
        <v>9.1179000000000006</v>
      </c>
      <c r="I140">
        <v>1</v>
      </c>
      <c r="J140">
        <v>1</v>
      </c>
      <c r="K140">
        <v>1</v>
      </c>
      <c r="L140">
        <f t="shared" si="6"/>
        <v>35</v>
      </c>
      <c r="M140">
        <f>VLOOKUP(C140,Locs!A:C,3,0)</f>
        <v>28</v>
      </c>
      <c r="N140">
        <f>VLOOKUP(C140,Locs!A:F,6,0)</f>
        <v>1</v>
      </c>
      <c r="O140" t="s">
        <v>410</v>
      </c>
      <c r="P140">
        <v>35</v>
      </c>
    </row>
    <row r="141" spans="1:16" x14ac:dyDescent="0.45">
      <c r="A141">
        <v>133</v>
      </c>
      <c r="B141" t="str">
        <f t="shared" si="4"/>
        <v>task_id_18.dfy-1</v>
      </c>
      <c r="C141" t="s">
        <v>19</v>
      </c>
      <c r="D141">
        <v>1</v>
      </c>
      <c r="E141">
        <v>0</v>
      </c>
      <c r="F141">
        <v>8.2528000000000006</v>
      </c>
      <c r="G141">
        <v>0.85199999999999998</v>
      </c>
      <c r="H141">
        <v>8.2307000000000006</v>
      </c>
      <c r="I141">
        <v>1</v>
      </c>
      <c r="J141">
        <v>0</v>
      </c>
      <c r="K141">
        <v>0</v>
      </c>
      <c r="L141">
        <f t="shared" si="6"/>
        <v>26</v>
      </c>
      <c r="M141">
        <f>VLOOKUP(C141,Locs!A:C,3,0)</f>
        <v>30</v>
      </c>
      <c r="N141">
        <f>VLOOKUP(C141,Locs!A:F,6,0)</f>
        <v>4</v>
      </c>
      <c r="O141" t="s">
        <v>412</v>
      </c>
      <c r="P141">
        <v>26</v>
      </c>
    </row>
    <row r="142" spans="1:16" x14ac:dyDescent="0.45">
      <c r="A142">
        <v>134</v>
      </c>
      <c r="B142" t="str">
        <f t="shared" si="4"/>
        <v>task_id_18.dfy-2</v>
      </c>
      <c r="C142" t="s">
        <v>19</v>
      </c>
      <c r="D142">
        <v>2</v>
      </c>
      <c r="E142">
        <v>0</v>
      </c>
      <c r="F142">
        <v>19.273299999999999</v>
      </c>
      <c r="G142">
        <v>1.7352000000000001</v>
      </c>
      <c r="H142">
        <v>19.2713</v>
      </c>
      <c r="I142">
        <v>-1</v>
      </c>
      <c r="J142">
        <v>0</v>
      </c>
      <c r="K142">
        <v>0</v>
      </c>
      <c r="L142">
        <f t="shared" si="6"/>
        <v>43</v>
      </c>
      <c r="M142">
        <f>VLOOKUP(C142,Locs!A:C,3,0)</f>
        <v>30</v>
      </c>
      <c r="N142">
        <f>VLOOKUP(C142,Locs!A:F,6,0)</f>
        <v>4</v>
      </c>
      <c r="O142" t="s">
        <v>413</v>
      </c>
      <c r="P142">
        <v>43</v>
      </c>
    </row>
    <row r="143" spans="1:16" x14ac:dyDescent="0.45">
      <c r="A143">
        <v>135</v>
      </c>
      <c r="B143" t="str">
        <f t="shared" ref="B143:B206" si="7">C143&amp;"-"&amp;D143</f>
        <v>task_id_18.dfy-3</v>
      </c>
      <c r="C143" t="s">
        <v>19</v>
      </c>
      <c r="D143">
        <v>3</v>
      </c>
      <c r="E143">
        <v>0</v>
      </c>
      <c r="F143">
        <v>24.3931</v>
      </c>
      <c r="G143">
        <v>2.0853000000000002</v>
      </c>
      <c r="H143">
        <v>24.390699999999999</v>
      </c>
      <c r="I143">
        <v>-1</v>
      </c>
      <c r="J143">
        <v>0</v>
      </c>
      <c r="K143">
        <v>0</v>
      </c>
      <c r="L143">
        <f t="shared" si="6"/>
        <v>136</v>
      </c>
      <c r="M143">
        <f>VLOOKUP(C143,Locs!A:C,3,0)</f>
        <v>30</v>
      </c>
      <c r="N143">
        <f>VLOOKUP(C143,Locs!A:F,6,0)</f>
        <v>4</v>
      </c>
      <c r="O143" t="s">
        <v>414</v>
      </c>
      <c r="P143">
        <v>136</v>
      </c>
    </row>
    <row r="144" spans="1:16" x14ac:dyDescent="0.45">
      <c r="A144">
        <v>136</v>
      </c>
      <c r="B144" t="str">
        <f t="shared" si="7"/>
        <v>task_id_18.dfy-4</v>
      </c>
      <c r="C144" t="s">
        <v>19</v>
      </c>
      <c r="D144">
        <v>4</v>
      </c>
      <c r="E144">
        <v>1</v>
      </c>
      <c r="F144">
        <v>27.854900000000001</v>
      </c>
      <c r="G144">
        <v>1.8987000000000001</v>
      </c>
      <c r="H144">
        <v>27.852499999999999</v>
      </c>
      <c r="I144">
        <v>1</v>
      </c>
      <c r="J144">
        <v>1</v>
      </c>
      <c r="K144">
        <v>1</v>
      </c>
      <c r="L144">
        <f t="shared" si="6"/>
        <v>198</v>
      </c>
      <c r="M144">
        <f>VLOOKUP(C144,Locs!A:C,3,0)</f>
        <v>30</v>
      </c>
      <c r="N144">
        <f>VLOOKUP(C144,Locs!A:F,6,0)</f>
        <v>4</v>
      </c>
      <c r="O144" t="s">
        <v>723</v>
      </c>
      <c r="P144">
        <v>198</v>
      </c>
    </row>
    <row r="145" spans="1:16" x14ac:dyDescent="0.45">
      <c r="A145">
        <v>137</v>
      </c>
      <c r="B145" t="str">
        <f t="shared" si="7"/>
        <v>task_id_2.dfy-1</v>
      </c>
      <c r="C145" t="s">
        <v>20</v>
      </c>
      <c r="D145">
        <v>1</v>
      </c>
      <c r="E145">
        <v>-1</v>
      </c>
      <c r="F145">
        <v>38.2166</v>
      </c>
      <c r="G145">
        <v>0.25829999999999997</v>
      </c>
      <c r="H145">
        <v>38.194800000000001</v>
      </c>
      <c r="I145">
        <v>-1</v>
      </c>
      <c r="J145">
        <v>-1</v>
      </c>
      <c r="K145">
        <v>-1</v>
      </c>
      <c r="L145">
        <f t="shared" si="6"/>
        <v>71</v>
      </c>
      <c r="M145">
        <f>VLOOKUP(C145,Locs!A:C,3,0)</f>
        <v>33</v>
      </c>
      <c r="N145">
        <f>VLOOKUP(C145,Locs!A:F,6,0)</f>
        <v>4</v>
      </c>
      <c r="O145" t="s">
        <v>415</v>
      </c>
      <c r="P145">
        <v>32</v>
      </c>
    </row>
    <row r="146" spans="1:16" x14ac:dyDescent="0.45">
      <c r="A146">
        <v>138</v>
      </c>
      <c r="B146" t="str">
        <f t="shared" si="7"/>
        <v>task_id_2.dfy-2</v>
      </c>
      <c r="C146" t="s">
        <v>20</v>
      </c>
      <c r="D146">
        <v>2</v>
      </c>
      <c r="E146">
        <v>-1</v>
      </c>
      <c r="F146">
        <v>33.011699999999998</v>
      </c>
      <c r="G146">
        <v>0.30649999999999999</v>
      </c>
      <c r="H146">
        <v>33.010199999999998</v>
      </c>
      <c r="I146">
        <v>-1</v>
      </c>
      <c r="J146">
        <v>-1</v>
      </c>
      <c r="K146">
        <v>-1</v>
      </c>
      <c r="L146">
        <f t="shared" si="6"/>
        <v>90</v>
      </c>
      <c r="M146">
        <f>VLOOKUP(C146,Locs!A:C,3,0)</f>
        <v>33</v>
      </c>
      <c r="N146">
        <f>VLOOKUP(C146,Locs!A:F,6,0)</f>
        <v>4</v>
      </c>
      <c r="O146" t="s">
        <v>416</v>
      </c>
      <c r="P146">
        <v>78</v>
      </c>
    </row>
    <row r="147" spans="1:16" x14ac:dyDescent="0.45">
      <c r="A147">
        <v>139</v>
      </c>
      <c r="B147" t="str">
        <f t="shared" si="7"/>
        <v>task_id_2.dfy-3</v>
      </c>
      <c r="C147" t="s">
        <v>20</v>
      </c>
      <c r="D147">
        <v>3</v>
      </c>
      <c r="E147">
        <v>-1</v>
      </c>
      <c r="F147">
        <v>29.7317</v>
      </c>
      <c r="G147">
        <v>0.26579999999999998</v>
      </c>
      <c r="H147">
        <v>29.7303</v>
      </c>
      <c r="I147">
        <v>-1</v>
      </c>
      <c r="J147">
        <v>-1</v>
      </c>
      <c r="K147">
        <v>-1</v>
      </c>
      <c r="L147">
        <f t="shared" si="6"/>
        <v>88</v>
      </c>
      <c r="M147">
        <f>VLOOKUP(C147,Locs!A:C,3,0)</f>
        <v>33</v>
      </c>
      <c r="N147">
        <f>VLOOKUP(C147,Locs!A:F,6,0)</f>
        <v>4</v>
      </c>
      <c r="O147" t="s">
        <v>417</v>
      </c>
      <c r="P147">
        <v>86</v>
      </c>
    </row>
    <row r="148" spans="1:16" x14ac:dyDescent="0.45">
      <c r="A148">
        <v>140</v>
      </c>
      <c r="B148" t="str">
        <f t="shared" si="7"/>
        <v>task_id_2.dfy-4</v>
      </c>
      <c r="C148" t="s">
        <v>20</v>
      </c>
      <c r="D148">
        <v>4</v>
      </c>
      <c r="E148">
        <v>-1</v>
      </c>
      <c r="F148">
        <v>34.199300000000001</v>
      </c>
      <c r="G148">
        <v>0.27400000000000002</v>
      </c>
      <c r="H148">
        <v>34.189500000000002</v>
      </c>
      <c r="I148">
        <v>-1</v>
      </c>
      <c r="J148">
        <v>-1</v>
      </c>
      <c r="K148">
        <v>-1</v>
      </c>
      <c r="L148">
        <f t="shared" si="6"/>
        <v>113</v>
      </c>
      <c r="M148">
        <f>VLOOKUP(C148,Locs!A:C,3,0)</f>
        <v>33</v>
      </c>
      <c r="N148">
        <f>VLOOKUP(C148,Locs!A:F,6,0)</f>
        <v>4</v>
      </c>
      <c r="O148" t="s">
        <v>787</v>
      </c>
      <c r="P148">
        <v>85</v>
      </c>
    </row>
    <row r="149" spans="1:16" x14ac:dyDescent="0.45">
      <c r="A149">
        <v>141</v>
      </c>
      <c r="B149" t="str">
        <f t="shared" si="7"/>
        <v>task_id_2.dfy-5</v>
      </c>
      <c r="C149" t="s">
        <v>20</v>
      </c>
      <c r="D149">
        <v>5</v>
      </c>
      <c r="E149">
        <v>-1</v>
      </c>
      <c r="F149">
        <v>35.201900000000002</v>
      </c>
      <c r="G149">
        <v>0.27</v>
      </c>
      <c r="H149">
        <v>35.195099999999996</v>
      </c>
      <c r="I149">
        <v>-1</v>
      </c>
      <c r="J149">
        <v>-1</v>
      </c>
      <c r="K149">
        <v>-1</v>
      </c>
      <c r="L149">
        <f t="shared" si="6"/>
        <v>127</v>
      </c>
      <c r="M149">
        <f>VLOOKUP(C149,Locs!A:C,3,0)</f>
        <v>33</v>
      </c>
      <c r="N149">
        <f>VLOOKUP(C149,Locs!A:F,6,0)</f>
        <v>4</v>
      </c>
      <c r="O149" t="s">
        <v>418</v>
      </c>
      <c r="P149">
        <v>33</v>
      </c>
    </row>
    <row r="150" spans="1:16" x14ac:dyDescent="0.45">
      <c r="A150">
        <v>142</v>
      </c>
      <c r="B150" t="str">
        <f t="shared" si="7"/>
        <v>task_id_2.dfy-6</v>
      </c>
      <c r="C150" t="s">
        <v>20</v>
      </c>
      <c r="D150">
        <v>6</v>
      </c>
      <c r="E150">
        <v>-1</v>
      </c>
      <c r="F150">
        <v>16.531199999999998</v>
      </c>
      <c r="G150">
        <v>0.26750000000000002</v>
      </c>
      <c r="H150">
        <v>16.524899999999999</v>
      </c>
      <c r="I150">
        <v>-1</v>
      </c>
      <c r="J150">
        <v>-1</v>
      </c>
      <c r="K150">
        <v>-1</v>
      </c>
      <c r="L150">
        <f t="shared" si="6"/>
        <v>133</v>
      </c>
      <c r="M150">
        <f>VLOOKUP(C150,Locs!A:C,3,0)</f>
        <v>33</v>
      </c>
      <c r="N150">
        <f>VLOOKUP(C150,Locs!A:F,6,0)</f>
        <v>4</v>
      </c>
      <c r="O150" t="s">
        <v>419</v>
      </c>
      <c r="P150">
        <v>48</v>
      </c>
    </row>
    <row r="151" spans="1:16" x14ac:dyDescent="0.45">
      <c r="A151">
        <v>143</v>
      </c>
      <c r="B151" t="str">
        <f t="shared" si="7"/>
        <v>task_id_2.dfy-7</v>
      </c>
      <c r="C151" t="s">
        <v>20</v>
      </c>
      <c r="D151">
        <v>7</v>
      </c>
      <c r="E151">
        <v>-1</v>
      </c>
      <c r="F151">
        <v>18.408799999999999</v>
      </c>
      <c r="G151">
        <v>0.31080000000000002</v>
      </c>
      <c r="H151">
        <v>18.402899999999999</v>
      </c>
      <c r="I151">
        <v>-1</v>
      </c>
      <c r="J151">
        <v>-1</v>
      </c>
      <c r="K151">
        <v>-1</v>
      </c>
      <c r="L151">
        <f t="shared" si="6"/>
        <v>133</v>
      </c>
      <c r="M151">
        <f>VLOOKUP(C151,Locs!A:C,3,0)</f>
        <v>33</v>
      </c>
      <c r="N151">
        <f>VLOOKUP(C151,Locs!A:F,6,0)</f>
        <v>4</v>
      </c>
      <c r="O151" t="s">
        <v>420</v>
      </c>
      <c r="P151">
        <v>93</v>
      </c>
    </row>
    <row r="152" spans="1:16" x14ac:dyDescent="0.45">
      <c r="A152">
        <v>144</v>
      </c>
      <c r="B152" t="str">
        <f t="shared" si="7"/>
        <v>task_id_2.dfy-8</v>
      </c>
      <c r="C152" t="s">
        <v>20</v>
      </c>
      <c r="D152">
        <v>8</v>
      </c>
      <c r="E152">
        <v>-1</v>
      </c>
      <c r="F152">
        <v>21.4467</v>
      </c>
      <c r="G152">
        <v>0.31069999999999998</v>
      </c>
      <c r="H152">
        <v>21.4451</v>
      </c>
      <c r="I152">
        <v>-1</v>
      </c>
      <c r="J152">
        <v>-1</v>
      </c>
      <c r="K152">
        <v>-1</v>
      </c>
      <c r="L152">
        <f t="shared" si="6"/>
        <v>133</v>
      </c>
      <c r="M152">
        <f>VLOOKUP(C152,Locs!A:C,3,0)</f>
        <v>33</v>
      </c>
      <c r="N152">
        <f>VLOOKUP(C152,Locs!A:F,6,0)</f>
        <v>4</v>
      </c>
      <c r="O152" t="s">
        <v>729</v>
      </c>
      <c r="P152">
        <v>80</v>
      </c>
    </row>
    <row r="153" spans="1:16" x14ac:dyDescent="0.45">
      <c r="A153">
        <v>145</v>
      </c>
      <c r="B153" t="str">
        <f t="shared" si="7"/>
        <v>task_id_2.dfy-9</v>
      </c>
      <c r="C153" t="s">
        <v>20</v>
      </c>
      <c r="D153">
        <v>9</v>
      </c>
      <c r="E153">
        <v>-1</v>
      </c>
      <c r="F153">
        <v>26.9574</v>
      </c>
      <c r="G153">
        <v>0.50349999999999995</v>
      </c>
      <c r="H153">
        <v>26.956</v>
      </c>
      <c r="I153">
        <v>-1</v>
      </c>
      <c r="J153">
        <v>-1</v>
      </c>
      <c r="K153">
        <v>-1</v>
      </c>
      <c r="L153">
        <f t="shared" si="6"/>
        <v>142</v>
      </c>
      <c r="M153">
        <f>VLOOKUP(C153,Locs!A:C,3,0)</f>
        <v>33</v>
      </c>
      <c r="N153">
        <f>VLOOKUP(C153,Locs!A:F,6,0)</f>
        <v>4</v>
      </c>
      <c r="O153" t="s">
        <v>730</v>
      </c>
      <c r="P153">
        <v>83</v>
      </c>
    </row>
    <row r="154" spans="1:16" x14ac:dyDescent="0.45">
      <c r="A154">
        <v>146</v>
      </c>
      <c r="B154" t="str">
        <f t="shared" si="7"/>
        <v>task_id_2.dfy-10</v>
      </c>
      <c r="C154" t="s">
        <v>20</v>
      </c>
      <c r="D154">
        <v>10</v>
      </c>
      <c r="E154">
        <v>-1</v>
      </c>
      <c r="F154">
        <v>30.664100000000001</v>
      </c>
      <c r="G154">
        <v>0.29299999999999998</v>
      </c>
      <c r="H154">
        <v>30.6617</v>
      </c>
      <c r="I154">
        <v>-1</v>
      </c>
      <c r="J154">
        <v>-1</v>
      </c>
      <c r="K154">
        <v>-1</v>
      </c>
      <c r="L154">
        <f t="shared" si="6"/>
        <v>158</v>
      </c>
      <c r="M154">
        <f>VLOOKUP(C154,Locs!A:C,3,0)</f>
        <v>33</v>
      </c>
      <c r="N154">
        <f>VLOOKUP(C154,Locs!A:F,6,0)</f>
        <v>4</v>
      </c>
      <c r="O154" t="s">
        <v>788</v>
      </c>
      <c r="P154">
        <v>85</v>
      </c>
    </row>
    <row r="155" spans="1:16" x14ac:dyDescent="0.45">
      <c r="A155">
        <v>147</v>
      </c>
      <c r="B155" t="str">
        <f t="shared" si="7"/>
        <v>task_id_230.dfy-1</v>
      </c>
      <c r="C155" t="s">
        <v>21</v>
      </c>
      <c r="D155">
        <v>1</v>
      </c>
      <c r="E155">
        <v>0</v>
      </c>
      <c r="F155">
        <v>12.9932</v>
      </c>
      <c r="G155">
        <v>1.7698</v>
      </c>
      <c r="H155">
        <v>12.9672</v>
      </c>
      <c r="I155">
        <v>0</v>
      </c>
      <c r="J155">
        <v>0</v>
      </c>
      <c r="K155">
        <v>0</v>
      </c>
      <c r="L155">
        <f t="shared" si="6"/>
        <v>32</v>
      </c>
      <c r="M155">
        <f>VLOOKUP(C155,Locs!A:C,3,0)</f>
        <v>26</v>
      </c>
      <c r="N155">
        <f>VLOOKUP(C155,Locs!A:F,6,0)</f>
        <v>0</v>
      </c>
      <c r="O155" t="s">
        <v>789</v>
      </c>
      <c r="P155">
        <v>85</v>
      </c>
    </row>
    <row r="156" spans="1:16" x14ac:dyDescent="0.45">
      <c r="A156">
        <v>148</v>
      </c>
      <c r="B156" t="str">
        <f t="shared" si="7"/>
        <v>task_id_230.dfy-2</v>
      </c>
      <c r="C156" t="s">
        <v>21</v>
      </c>
      <c r="D156">
        <v>2</v>
      </c>
      <c r="E156">
        <v>-1</v>
      </c>
      <c r="F156">
        <v>41.639600000000002</v>
      </c>
      <c r="G156">
        <v>0.2681</v>
      </c>
      <c r="H156">
        <v>41.637799999999999</v>
      </c>
      <c r="I156">
        <v>-1</v>
      </c>
      <c r="J156">
        <v>-1</v>
      </c>
      <c r="K156">
        <v>-1</v>
      </c>
      <c r="L156">
        <f t="shared" si="6"/>
        <v>78</v>
      </c>
      <c r="M156">
        <f>VLOOKUP(C156,Locs!A:C,3,0)</f>
        <v>26</v>
      </c>
      <c r="N156">
        <f>VLOOKUP(C156,Locs!A:F,6,0)</f>
        <v>0</v>
      </c>
      <c r="O156" t="s">
        <v>790</v>
      </c>
      <c r="P156">
        <v>85</v>
      </c>
    </row>
    <row r="157" spans="1:16" x14ac:dyDescent="0.45">
      <c r="A157">
        <v>149</v>
      </c>
      <c r="B157" t="str">
        <f t="shared" si="7"/>
        <v>task_id_230.dfy-3</v>
      </c>
      <c r="C157" t="s">
        <v>21</v>
      </c>
      <c r="D157">
        <v>3</v>
      </c>
      <c r="E157">
        <v>1</v>
      </c>
      <c r="F157">
        <v>19.445799999999998</v>
      </c>
      <c r="G157">
        <v>1.7662</v>
      </c>
      <c r="H157">
        <v>19.440100000000001</v>
      </c>
      <c r="I157">
        <v>1</v>
      </c>
      <c r="J157">
        <v>1</v>
      </c>
      <c r="K157">
        <v>1</v>
      </c>
      <c r="L157">
        <f t="shared" si="6"/>
        <v>86</v>
      </c>
      <c r="M157">
        <f>VLOOKUP(C157,Locs!A:C,3,0)</f>
        <v>26</v>
      </c>
      <c r="N157">
        <f>VLOOKUP(C157,Locs!A:F,6,0)</f>
        <v>0</v>
      </c>
      <c r="O157" t="s">
        <v>791</v>
      </c>
      <c r="P157">
        <v>85</v>
      </c>
    </row>
    <row r="158" spans="1:16" x14ac:dyDescent="0.45">
      <c r="A158">
        <v>150</v>
      </c>
      <c r="B158" t="str">
        <f t="shared" si="7"/>
        <v>task_id_249.dfy-1</v>
      </c>
      <c r="C158" t="s">
        <v>22</v>
      </c>
      <c r="D158">
        <v>1</v>
      </c>
      <c r="E158">
        <v>-1</v>
      </c>
      <c r="F158">
        <v>18.310600000000001</v>
      </c>
      <c r="G158">
        <v>0.2717</v>
      </c>
      <c r="H158">
        <v>18.294499999999999</v>
      </c>
      <c r="I158">
        <v>-1</v>
      </c>
      <c r="J158">
        <v>-1</v>
      </c>
      <c r="K158">
        <v>-1</v>
      </c>
      <c r="L158">
        <f t="shared" si="6"/>
        <v>33</v>
      </c>
      <c r="M158">
        <f>VLOOKUP(C158,Locs!A:C,3,0)</f>
        <v>37</v>
      </c>
      <c r="N158">
        <f>VLOOKUP(C158,Locs!A:F,6,0)</f>
        <v>8</v>
      </c>
      <c r="O158" t="s">
        <v>421</v>
      </c>
      <c r="P158">
        <v>22</v>
      </c>
    </row>
    <row r="159" spans="1:16" x14ac:dyDescent="0.45">
      <c r="A159">
        <v>151</v>
      </c>
      <c r="B159" t="str">
        <f t="shared" si="7"/>
        <v>task_id_249.dfy-2</v>
      </c>
      <c r="C159" t="s">
        <v>22</v>
      </c>
      <c r="D159">
        <v>2</v>
      </c>
      <c r="E159">
        <v>-1</v>
      </c>
      <c r="F159">
        <v>40.006799999999998</v>
      </c>
      <c r="G159">
        <v>0.30790000000000001</v>
      </c>
      <c r="H159">
        <v>39.950499999999998</v>
      </c>
      <c r="I159">
        <v>-1</v>
      </c>
      <c r="J159">
        <v>-1</v>
      </c>
      <c r="K159">
        <v>-1</v>
      </c>
      <c r="L159">
        <f t="shared" si="6"/>
        <v>48</v>
      </c>
      <c r="M159">
        <f>VLOOKUP(C159,Locs!A:C,3,0)</f>
        <v>37</v>
      </c>
      <c r="N159">
        <f>VLOOKUP(C159,Locs!A:F,6,0)</f>
        <v>8</v>
      </c>
      <c r="O159" t="s">
        <v>422</v>
      </c>
      <c r="P159">
        <v>53</v>
      </c>
    </row>
    <row r="160" spans="1:16" x14ac:dyDescent="0.45">
      <c r="A160">
        <v>152</v>
      </c>
      <c r="B160" t="str">
        <f t="shared" si="7"/>
        <v>task_id_249.dfy-3</v>
      </c>
      <c r="C160" t="s">
        <v>22</v>
      </c>
      <c r="D160">
        <v>3</v>
      </c>
      <c r="E160">
        <v>-1</v>
      </c>
      <c r="F160">
        <v>38.1873</v>
      </c>
      <c r="G160">
        <v>0.3155</v>
      </c>
      <c r="H160">
        <v>38.179699999999997</v>
      </c>
      <c r="I160">
        <v>-1</v>
      </c>
      <c r="J160">
        <v>-1</v>
      </c>
      <c r="K160">
        <v>-1</v>
      </c>
      <c r="L160">
        <f t="shared" si="6"/>
        <v>93</v>
      </c>
      <c r="M160">
        <f>VLOOKUP(C160,Locs!A:C,3,0)</f>
        <v>37</v>
      </c>
      <c r="N160">
        <f>VLOOKUP(C160,Locs!A:F,6,0)</f>
        <v>8</v>
      </c>
      <c r="O160" t="s">
        <v>423</v>
      </c>
      <c r="P160">
        <v>57</v>
      </c>
    </row>
    <row r="161" spans="1:16" x14ac:dyDescent="0.45">
      <c r="A161">
        <v>153</v>
      </c>
      <c r="B161" t="str">
        <f t="shared" si="7"/>
        <v>task_id_249.dfy-4</v>
      </c>
      <c r="C161" t="s">
        <v>22</v>
      </c>
      <c r="D161">
        <v>4</v>
      </c>
      <c r="E161">
        <v>-1</v>
      </c>
      <c r="F161">
        <v>29.7226</v>
      </c>
      <c r="G161">
        <v>0.25219999999999998</v>
      </c>
      <c r="H161">
        <v>29.720500000000001</v>
      </c>
      <c r="I161">
        <v>-1</v>
      </c>
      <c r="J161">
        <v>-1</v>
      </c>
      <c r="K161">
        <v>-1</v>
      </c>
      <c r="L161">
        <f t="shared" si="6"/>
        <v>80</v>
      </c>
      <c r="M161">
        <f>VLOOKUP(C161,Locs!A:C,3,0)</f>
        <v>37</v>
      </c>
      <c r="N161">
        <f>VLOOKUP(C161,Locs!A:F,6,0)</f>
        <v>8</v>
      </c>
      <c r="O161" t="s">
        <v>792</v>
      </c>
      <c r="P161">
        <v>57</v>
      </c>
    </row>
    <row r="162" spans="1:16" x14ac:dyDescent="0.45">
      <c r="A162">
        <v>154</v>
      </c>
      <c r="B162" t="str">
        <f t="shared" si="7"/>
        <v>task_id_249.dfy-5</v>
      </c>
      <c r="C162" t="s">
        <v>22</v>
      </c>
      <c r="D162">
        <v>5</v>
      </c>
      <c r="E162">
        <v>-1</v>
      </c>
      <c r="F162">
        <v>23.751000000000001</v>
      </c>
      <c r="G162">
        <v>3.5053999999999998</v>
      </c>
      <c r="H162">
        <v>23.749700000000001</v>
      </c>
      <c r="I162">
        <v>-1</v>
      </c>
      <c r="J162">
        <v>-1</v>
      </c>
      <c r="K162">
        <v>-1</v>
      </c>
      <c r="L162">
        <f t="shared" si="6"/>
        <v>83</v>
      </c>
      <c r="M162">
        <f>VLOOKUP(C162,Locs!A:C,3,0)</f>
        <v>37</v>
      </c>
      <c r="N162">
        <f>VLOOKUP(C162,Locs!A:F,6,0)</f>
        <v>8</v>
      </c>
      <c r="O162" t="s">
        <v>793</v>
      </c>
      <c r="P162">
        <v>69</v>
      </c>
    </row>
    <row r="163" spans="1:16" x14ac:dyDescent="0.45">
      <c r="A163">
        <v>155</v>
      </c>
      <c r="B163" t="str">
        <f t="shared" si="7"/>
        <v>task_id_249.dfy-6</v>
      </c>
      <c r="C163" t="s">
        <v>22</v>
      </c>
      <c r="D163">
        <v>6</v>
      </c>
      <c r="E163">
        <v>-1</v>
      </c>
      <c r="F163">
        <v>29.427600000000002</v>
      </c>
      <c r="G163">
        <v>0.26100000000000001</v>
      </c>
      <c r="H163">
        <v>29.426300000000001</v>
      </c>
      <c r="I163">
        <v>-1</v>
      </c>
      <c r="J163">
        <v>-1</v>
      </c>
      <c r="K163">
        <v>-1</v>
      </c>
      <c r="L163">
        <f t="shared" si="6"/>
        <v>85</v>
      </c>
      <c r="M163">
        <f>VLOOKUP(C163,Locs!A:C,3,0)</f>
        <v>37</v>
      </c>
      <c r="N163">
        <f>VLOOKUP(C163,Locs!A:F,6,0)</f>
        <v>8</v>
      </c>
      <c r="O163" t="s">
        <v>794</v>
      </c>
      <c r="P163">
        <v>123</v>
      </c>
    </row>
    <row r="164" spans="1:16" x14ac:dyDescent="0.45">
      <c r="A164">
        <v>156</v>
      </c>
      <c r="B164" t="str">
        <f t="shared" si="7"/>
        <v>task_id_249.dfy-7</v>
      </c>
      <c r="C164" t="s">
        <v>22</v>
      </c>
      <c r="D164">
        <v>7</v>
      </c>
      <c r="E164">
        <v>-1</v>
      </c>
      <c r="F164">
        <v>16.193899999999999</v>
      </c>
      <c r="G164">
        <v>0.29459999999999997</v>
      </c>
      <c r="H164">
        <v>16.191700000000001</v>
      </c>
      <c r="I164">
        <v>-1</v>
      </c>
      <c r="J164">
        <v>-1</v>
      </c>
      <c r="K164">
        <v>-1</v>
      </c>
      <c r="L164">
        <f t="shared" si="6"/>
        <v>85</v>
      </c>
      <c r="M164">
        <f>VLOOKUP(C164,Locs!A:C,3,0)</f>
        <v>37</v>
      </c>
      <c r="N164">
        <f>VLOOKUP(C164,Locs!A:F,6,0)</f>
        <v>8</v>
      </c>
      <c r="O164" t="s">
        <v>795</v>
      </c>
      <c r="P164">
        <v>86</v>
      </c>
    </row>
    <row r="165" spans="1:16" x14ac:dyDescent="0.45">
      <c r="A165">
        <v>157</v>
      </c>
      <c r="B165" t="str">
        <f t="shared" si="7"/>
        <v>task_id_249.dfy-8</v>
      </c>
      <c r="C165" t="s">
        <v>22</v>
      </c>
      <c r="D165">
        <v>8</v>
      </c>
      <c r="E165">
        <v>-1</v>
      </c>
      <c r="F165">
        <v>12.745200000000001</v>
      </c>
      <c r="G165">
        <v>0.28139999999999998</v>
      </c>
      <c r="H165">
        <v>12.7438</v>
      </c>
      <c r="I165">
        <v>-1</v>
      </c>
      <c r="J165">
        <v>-1</v>
      </c>
      <c r="K165">
        <v>-1</v>
      </c>
      <c r="L165">
        <f t="shared" ref="L165:L228" si="8">VLOOKUP(LEFT(C165,LEN(C165)-4)&amp;"_"&amp;D165&amp;"_llm.dfy",O:P,2,0)</f>
        <v>85</v>
      </c>
      <c r="M165">
        <f>VLOOKUP(C165,Locs!A:C,3,0)</f>
        <v>37</v>
      </c>
      <c r="N165">
        <f>VLOOKUP(C165,Locs!A:F,6,0)</f>
        <v>8</v>
      </c>
      <c r="O165" t="s">
        <v>424</v>
      </c>
      <c r="P165">
        <v>38</v>
      </c>
    </row>
    <row r="166" spans="1:16" x14ac:dyDescent="0.45">
      <c r="A166">
        <v>158</v>
      </c>
      <c r="B166" t="str">
        <f t="shared" si="7"/>
        <v>task_id_249.dfy-9</v>
      </c>
      <c r="C166" t="s">
        <v>22</v>
      </c>
      <c r="D166">
        <v>9</v>
      </c>
      <c r="E166">
        <v>-1</v>
      </c>
      <c r="F166">
        <v>21.5565</v>
      </c>
      <c r="G166">
        <v>0.32</v>
      </c>
      <c r="H166">
        <v>21.5548</v>
      </c>
      <c r="I166">
        <v>-1</v>
      </c>
      <c r="J166">
        <v>-1</v>
      </c>
      <c r="K166">
        <v>-1</v>
      </c>
      <c r="L166">
        <f t="shared" si="8"/>
        <v>85</v>
      </c>
      <c r="M166">
        <f>VLOOKUP(C166,Locs!A:C,3,0)</f>
        <v>37</v>
      </c>
      <c r="N166">
        <f>VLOOKUP(C166,Locs!A:F,6,0)</f>
        <v>8</v>
      </c>
      <c r="O166" t="s">
        <v>425</v>
      </c>
      <c r="P166">
        <v>63</v>
      </c>
    </row>
    <row r="167" spans="1:16" x14ac:dyDescent="0.45">
      <c r="A167">
        <v>159</v>
      </c>
      <c r="B167" t="str">
        <f t="shared" si="7"/>
        <v>task_id_249.dfy-10</v>
      </c>
      <c r="C167" t="s">
        <v>22</v>
      </c>
      <c r="D167">
        <v>10</v>
      </c>
      <c r="E167">
        <v>-1</v>
      </c>
      <c r="F167">
        <v>16.010000000000002</v>
      </c>
      <c r="G167">
        <v>0.27029999999999998</v>
      </c>
      <c r="H167">
        <v>16.008400000000002</v>
      </c>
      <c r="I167">
        <v>-1</v>
      </c>
      <c r="J167">
        <v>-1</v>
      </c>
      <c r="K167">
        <v>-1</v>
      </c>
      <c r="L167">
        <f t="shared" si="8"/>
        <v>85</v>
      </c>
      <c r="M167">
        <f>VLOOKUP(C167,Locs!A:C,3,0)</f>
        <v>37</v>
      </c>
      <c r="N167">
        <f>VLOOKUP(C167,Locs!A:F,6,0)</f>
        <v>8</v>
      </c>
      <c r="O167" t="s">
        <v>426</v>
      </c>
      <c r="P167">
        <v>75</v>
      </c>
    </row>
    <row r="168" spans="1:16" x14ac:dyDescent="0.45">
      <c r="A168">
        <v>160</v>
      </c>
      <c r="B168" t="str">
        <f t="shared" si="7"/>
        <v>task_id_251.dfy-1</v>
      </c>
      <c r="C168" t="s">
        <v>23</v>
      </c>
      <c r="D168">
        <v>1</v>
      </c>
      <c r="E168">
        <v>0</v>
      </c>
      <c r="F168">
        <v>7.9424999999999999</v>
      </c>
      <c r="G168">
        <v>0.80879999999999996</v>
      </c>
      <c r="H168">
        <v>7.9200999999999997</v>
      </c>
      <c r="I168">
        <v>0</v>
      </c>
      <c r="J168">
        <v>0</v>
      </c>
      <c r="K168">
        <v>0</v>
      </c>
      <c r="L168">
        <f t="shared" si="8"/>
        <v>22</v>
      </c>
      <c r="M168">
        <f>VLOOKUP(C168,Locs!A:C,3,0)</f>
        <v>20</v>
      </c>
      <c r="N168">
        <f>VLOOKUP(C168,Locs!A:F,6,0)</f>
        <v>2</v>
      </c>
      <c r="O168" t="s">
        <v>796</v>
      </c>
      <c r="P168">
        <v>83</v>
      </c>
    </row>
    <row r="169" spans="1:16" x14ac:dyDescent="0.45">
      <c r="A169">
        <v>161</v>
      </c>
      <c r="B169" t="str">
        <f t="shared" si="7"/>
        <v>task_id_251.dfy-2</v>
      </c>
      <c r="C169" t="s">
        <v>23</v>
      </c>
      <c r="D169">
        <v>2</v>
      </c>
      <c r="E169">
        <v>-1</v>
      </c>
      <c r="F169">
        <v>22.519100000000002</v>
      </c>
      <c r="G169">
        <v>0.28360000000000002</v>
      </c>
      <c r="H169">
        <v>22.517199999999999</v>
      </c>
      <c r="I169">
        <v>-1</v>
      </c>
      <c r="J169">
        <v>-1</v>
      </c>
      <c r="K169">
        <v>-1</v>
      </c>
      <c r="L169">
        <f t="shared" si="8"/>
        <v>53</v>
      </c>
      <c r="M169">
        <f>VLOOKUP(C169,Locs!A:C,3,0)</f>
        <v>20</v>
      </c>
      <c r="N169">
        <f>VLOOKUP(C169,Locs!A:F,6,0)</f>
        <v>2</v>
      </c>
      <c r="O169" t="s">
        <v>797</v>
      </c>
      <c r="P169">
        <v>83</v>
      </c>
    </row>
    <row r="170" spans="1:16" x14ac:dyDescent="0.45">
      <c r="A170">
        <v>162</v>
      </c>
      <c r="B170" t="str">
        <f t="shared" si="7"/>
        <v>task_id_251.dfy-3</v>
      </c>
      <c r="C170" t="s">
        <v>23</v>
      </c>
      <c r="D170">
        <v>3</v>
      </c>
      <c r="E170">
        <v>0</v>
      </c>
      <c r="F170">
        <v>5.3540999999999999</v>
      </c>
      <c r="G170">
        <v>1.7266999999999999</v>
      </c>
      <c r="H170">
        <v>5.3483000000000001</v>
      </c>
      <c r="I170">
        <v>1</v>
      </c>
      <c r="J170">
        <v>0</v>
      </c>
      <c r="K170">
        <v>0</v>
      </c>
      <c r="L170">
        <f t="shared" si="8"/>
        <v>57</v>
      </c>
      <c r="M170">
        <f>VLOOKUP(C170,Locs!A:C,3,0)</f>
        <v>20</v>
      </c>
      <c r="N170">
        <f>VLOOKUP(C170,Locs!A:F,6,0)</f>
        <v>2</v>
      </c>
      <c r="O170" t="s">
        <v>798</v>
      </c>
      <c r="P170">
        <v>85</v>
      </c>
    </row>
    <row r="171" spans="1:16" x14ac:dyDescent="0.45">
      <c r="A171">
        <v>163</v>
      </c>
      <c r="B171" t="str">
        <f t="shared" si="7"/>
        <v>task_id_251.dfy-4</v>
      </c>
      <c r="C171" t="s">
        <v>23</v>
      </c>
      <c r="D171">
        <v>4</v>
      </c>
      <c r="E171">
        <v>0</v>
      </c>
      <c r="F171">
        <v>10.8469</v>
      </c>
      <c r="G171">
        <v>1.7194</v>
      </c>
      <c r="H171">
        <v>10.8452</v>
      </c>
      <c r="I171">
        <v>0</v>
      </c>
      <c r="J171">
        <v>0</v>
      </c>
      <c r="K171">
        <v>0</v>
      </c>
      <c r="L171">
        <f t="shared" si="8"/>
        <v>57</v>
      </c>
      <c r="M171">
        <f>VLOOKUP(C171,Locs!A:C,3,0)</f>
        <v>20</v>
      </c>
      <c r="N171">
        <f>VLOOKUP(C171,Locs!A:F,6,0)</f>
        <v>2</v>
      </c>
      <c r="O171" t="s">
        <v>799</v>
      </c>
      <c r="P171">
        <v>86</v>
      </c>
    </row>
    <row r="172" spans="1:16" x14ac:dyDescent="0.45">
      <c r="A172">
        <v>164</v>
      </c>
      <c r="B172" t="str">
        <f t="shared" si="7"/>
        <v>task_id_251.dfy-5</v>
      </c>
      <c r="C172" t="s">
        <v>23</v>
      </c>
      <c r="D172">
        <v>5</v>
      </c>
      <c r="E172">
        <v>0</v>
      </c>
      <c r="F172">
        <v>24.709700000000002</v>
      </c>
      <c r="G172">
        <v>1.7269000000000001</v>
      </c>
      <c r="H172">
        <v>24.707699999999999</v>
      </c>
      <c r="I172">
        <v>0</v>
      </c>
      <c r="J172">
        <v>0</v>
      </c>
      <c r="K172">
        <v>0</v>
      </c>
      <c r="L172">
        <f t="shared" si="8"/>
        <v>69</v>
      </c>
      <c r="M172">
        <f>VLOOKUP(C172,Locs!A:C,3,0)</f>
        <v>20</v>
      </c>
      <c r="N172">
        <f>VLOOKUP(C172,Locs!A:F,6,0)</f>
        <v>2</v>
      </c>
      <c r="O172" t="s">
        <v>800</v>
      </c>
      <c r="P172">
        <v>86</v>
      </c>
    </row>
    <row r="173" spans="1:16" x14ac:dyDescent="0.45">
      <c r="A173">
        <v>165</v>
      </c>
      <c r="B173" t="str">
        <f t="shared" si="7"/>
        <v>task_id_251.dfy-6</v>
      </c>
      <c r="C173" t="s">
        <v>23</v>
      </c>
      <c r="D173">
        <v>6</v>
      </c>
      <c r="E173">
        <v>1</v>
      </c>
      <c r="F173">
        <v>32.713000000000001</v>
      </c>
      <c r="G173">
        <v>0.99909999999999999</v>
      </c>
      <c r="H173">
        <v>32.710999999999999</v>
      </c>
      <c r="I173">
        <v>1</v>
      </c>
      <c r="J173">
        <v>1</v>
      </c>
      <c r="K173">
        <v>1</v>
      </c>
      <c r="L173">
        <f t="shared" si="8"/>
        <v>123</v>
      </c>
      <c r="M173">
        <f>VLOOKUP(C173,Locs!A:C,3,0)</f>
        <v>20</v>
      </c>
      <c r="N173">
        <f>VLOOKUP(C173,Locs!A:F,6,0)</f>
        <v>2</v>
      </c>
      <c r="O173" t="s">
        <v>801</v>
      </c>
      <c r="P173">
        <v>86</v>
      </c>
    </row>
    <row r="174" spans="1:16" x14ac:dyDescent="0.45">
      <c r="A174">
        <v>166</v>
      </c>
      <c r="B174" t="str">
        <f t="shared" si="7"/>
        <v>task_id_261.dfy-1</v>
      </c>
      <c r="C174" t="s">
        <v>24</v>
      </c>
      <c r="D174">
        <v>1</v>
      </c>
      <c r="E174">
        <v>-1</v>
      </c>
      <c r="F174">
        <v>12.989800000000001</v>
      </c>
      <c r="G174">
        <v>0.28189999999999998</v>
      </c>
      <c r="H174">
        <v>12.964600000000001</v>
      </c>
      <c r="I174">
        <v>-1</v>
      </c>
      <c r="J174">
        <v>-1</v>
      </c>
      <c r="K174">
        <v>-1</v>
      </c>
      <c r="L174">
        <f t="shared" si="8"/>
        <v>38</v>
      </c>
      <c r="M174">
        <f>VLOOKUP(C174,Locs!A:C,3,0)</f>
        <v>28</v>
      </c>
      <c r="N174">
        <f>VLOOKUP(C174,Locs!A:F,6,0)</f>
        <v>0</v>
      </c>
      <c r="O174" t="s">
        <v>427</v>
      </c>
      <c r="P174">
        <v>52</v>
      </c>
    </row>
    <row r="175" spans="1:16" x14ac:dyDescent="0.45">
      <c r="A175">
        <v>167</v>
      </c>
      <c r="B175" t="str">
        <f t="shared" si="7"/>
        <v>task_id_261.dfy-2</v>
      </c>
      <c r="C175" t="s">
        <v>24</v>
      </c>
      <c r="D175">
        <v>2</v>
      </c>
      <c r="E175">
        <v>-1</v>
      </c>
      <c r="F175">
        <v>12.6911</v>
      </c>
      <c r="G175">
        <v>0.30530000000000002</v>
      </c>
      <c r="H175">
        <v>12.6837</v>
      </c>
      <c r="I175">
        <v>-1</v>
      </c>
      <c r="J175">
        <v>-1</v>
      </c>
      <c r="K175">
        <v>-1</v>
      </c>
      <c r="L175">
        <f t="shared" si="8"/>
        <v>63</v>
      </c>
      <c r="M175">
        <f>VLOOKUP(C175,Locs!A:C,3,0)</f>
        <v>28</v>
      </c>
      <c r="N175">
        <f>VLOOKUP(C175,Locs!A:F,6,0)</f>
        <v>0</v>
      </c>
      <c r="O175" t="s">
        <v>428</v>
      </c>
      <c r="P175">
        <v>52</v>
      </c>
    </row>
    <row r="176" spans="1:16" x14ac:dyDescent="0.45">
      <c r="A176">
        <v>168</v>
      </c>
      <c r="B176" t="str">
        <f t="shared" si="7"/>
        <v>task_id_261.dfy-3</v>
      </c>
      <c r="C176" t="s">
        <v>24</v>
      </c>
      <c r="D176">
        <v>3</v>
      </c>
      <c r="E176">
        <v>-1</v>
      </c>
      <c r="F176">
        <v>23.694700000000001</v>
      </c>
      <c r="G176">
        <v>0.2722</v>
      </c>
      <c r="H176">
        <v>23.693200000000001</v>
      </c>
      <c r="I176">
        <v>-1</v>
      </c>
      <c r="J176">
        <v>-1</v>
      </c>
      <c r="K176">
        <v>-1</v>
      </c>
      <c r="L176">
        <f t="shared" si="8"/>
        <v>75</v>
      </c>
      <c r="M176">
        <f>VLOOKUP(C176,Locs!A:C,3,0)</f>
        <v>28</v>
      </c>
      <c r="N176">
        <f>VLOOKUP(C176,Locs!A:F,6,0)</f>
        <v>0</v>
      </c>
      <c r="O176" t="s">
        <v>429</v>
      </c>
      <c r="P176">
        <v>51</v>
      </c>
    </row>
    <row r="177" spans="1:16" x14ac:dyDescent="0.45">
      <c r="A177">
        <v>169</v>
      </c>
      <c r="B177" t="str">
        <f t="shared" si="7"/>
        <v>task_id_261.dfy-4</v>
      </c>
      <c r="C177" t="s">
        <v>24</v>
      </c>
      <c r="D177">
        <v>4</v>
      </c>
      <c r="E177">
        <v>-1</v>
      </c>
      <c r="F177">
        <v>17.849499999999999</v>
      </c>
      <c r="G177">
        <v>0.30070000000000002</v>
      </c>
      <c r="H177">
        <v>17.847300000000001</v>
      </c>
      <c r="I177">
        <v>-1</v>
      </c>
      <c r="J177">
        <v>-1</v>
      </c>
      <c r="K177">
        <v>-1</v>
      </c>
      <c r="L177">
        <f t="shared" si="8"/>
        <v>83</v>
      </c>
      <c r="M177">
        <f>VLOOKUP(C177,Locs!A:C,3,0)</f>
        <v>28</v>
      </c>
      <c r="N177">
        <f>VLOOKUP(C177,Locs!A:F,6,0)</f>
        <v>0</v>
      </c>
      <c r="O177" t="s">
        <v>802</v>
      </c>
      <c r="P177">
        <v>79</v>
      </c>
    </row>
    <row r="178" spans="1:16" x14ac:dyDescent="0.45">
      <c r="A178">
        <v>170</v>
      </c>
      <c r="B178" t="str">
        <f t="shared" si="7"/>
        <v>task_id_261.dfy-5</v>
      </c>
      <c r="C178" t="s">
        <v>24</v>
      </c>
      <c r="D178">
        <v>5</v>
      </c>
      <c r="E178">
        <v>-1</v>
      </c>
      <c r="F178">
        <v>13.445600000000001</v>
      </c>
      <c r="G178">
        <v>0.2767</v>
      </c>
      <c r="H178">
        <v>13.444000000000001</v>
      </c>
      <c r="I178">
        <v>-1</v>
      </c>
      <c r="J178">
        <v>-1</v>
      </c>
      <c r="K178">
        <v>-1</v>
      </c>
      <c r="L178">
        <f t="shared" si="8"/>
        <v>83</v>
      </c>
      <c r="M178">
        <f>VLOOKUP(C178,Locs!A:C,3,0)</f>
        <v>28</v>
      </c>
      <c r="N178">
        <f>VLOOKUP(C178,Locs!A:F,6,0)</f>
        <v>0</v>
      </c>
      <c r="O178" t="s">
        <v>803</v>
      </c>
      <c r="P178">
        <v>79</v>
      </c>
    </row>
    <row r="179" spans="1:16" x14ac:dyDescent="0.45">
      <c r="A179">
        <v>171</v>
      </c>
      <c r="B179" t="str">
        <f t="shared" si="7"/>
        <v>task_id_261.dfy-6</v>
      </c>
      <c r="C179" t="s">
        <v>24</v>
      </c>
      <c r="D179">
        <v>6</v>
      </c>
      <c r="E179">
        <v>-1</v>
      </c>
      <c r="F179">
        <v>24.789899999999999</v>
      </c>
      <c r="G179">
        <v>0.26919999999999999</v>
      </c>
      <c r="H179">
        <v>24.787600000000001</v>
      </c>
      <c r="I179">
        <v>-1</v>
      </c>
      <c r="J179">
        <v>-1</v>
      </c>
      <c r="K179">
        <v>-1</v>
      </c>
      <c r="L179">
        <f t="shared" si="8"/>
        <v>85</v>
      </c>
      <c r="M179">
        <f>VLOOKUP(C179,Locs!A:C,3,0)</f>
        <v>28</v>
      </c>
      <c r="N179">
        <f>VLOOKUP(C179,Locs!A:F,6,0)</f>
        <v>0</v>
      </c>
      <c r="O179" t="s">
        <v>804</v>
      </c>
      <c r="P179">
        <v>78</v>
      </c>
    </row>
    <row r="180" spans="1:16" x14ac:dyDescent="0.45">
      <c r="A180">
        <v>172</v>
      </c>
      <c r="B180" t="str">
        <f t="shared" si="7"/>
        <v>task_id_261.dfy-7</v>
      </c>
      <c r="C180" t="s">
        <v>24</v>
      </c>
      <c r="D180">
        <v>7</v>
      </c>
      <c r="E180">
        <v>-1</v>
      </c>
      <c r="F180">
        <v>15.345000000000001</v>
      </c>
      <c r="G180">
        <v>0.26100000000000001</v>
      </c>
      <c r="H180">
        <v>15.3428</v>
      </c>
      <c r="I180">
        <v>-1</v>
      </c>
      <c r="J180">
        <v>-1</v>
      </c>
      <c r="K180">
        <v>-1</v>
      </c>
      <c r="L180">
        <f t="shared" si="8"/>
        <v>86</v>
      </c>
      <c r="M180">
        <f>VLOOKUP(C180,Locs!A:C,3,0)</f>
        <v>28</v>
      </c>
      <c r="N180">
        <f>VLOOKUP(C180,Locs!A:F,6,0)</f>
        <v>0</v>
      </c>
      <c r="O180" t="s">
        <v>805</v>
      </c>
      <c r="P180">
        <v>78</v>
      </c>
    </row>
    <row r="181" spans="1:16" x14ac:dyDescent="0.45">
      <c r="A181">
        <v>173</v>
      </c>
      <c r="B181" t="str">
        <f t="shared" si="7"/>
        <v>task_id_261.dfy-8</v>
      </c>
      <c r="C181" t="s">
        <v>24</v>
      </c>
      <c r="D181">
        <v>8</v>
      </c>
      <c r="E181">
        <v>-1</v>
      </c>
      <c r="F181">
        <v>15.11</v>
      </c>
      <c r="G181">
        <v>0.27879999999999999</v>
      </c>
      <c r="H181">
        <v>15.1037</v>
      </c>
      <c r="I181">
        <v>-1</v>
      </c>
      <c r="J181">
        <v>-1</v>
      </c>
      <c r="K181">
        <v>-1</v>
      </c>
      <c r="L181">
        <f t="shared" si="8"/>
        <v>86</v>
      </c>
      <c r="M181">
        <f>VLOOKUP(C181,Locs!A:C,3,0)</f>
        <v>28</v>
      </c>
      <c r="N181">
        <f>VLOOKUP(C181,Locs!A:F,6,0)</f>
        <v>0</v>
      </c>
      <c r="O181" t="s">
        <v>806</v>
      </c>
      <c r="P181">
        <v>78</v>
      </c>
    </row>
    <row r="182" spans="1:16" x14ac:dyDescent="0.45">
      <c r="A182">
        <v>174</v>
      </c>
      <c r="B182" t="str">
        <f t="shared" si="7"/>
        <v>task_id_261.dfy-9</v>
      </c>
      <c r="C182" t="s">
        <v>24</v>
      </c>
      <c r="D182">
        <v>9</v>
      </c>
      <c r="E182">
        <v>-1</v>
      </c>
      <c r="F182">
        <v>12.0054</v>
      </c>
      <c r="G182">
        <v>0.22950000000000001</v>
      </c>
      <c r="H182">
        <v>11.9984</v>
      </c>
      <c r="I182">
        <v>-1</v>
      </c>
      <c r="J182">
        <v>-1</v>
      </c>
      <c r="K182">
        <v>-1</v>
      </c>
      <c r="L182">
        <f t="shared" si="8"/>
        <v>86</v>
      </c>
      <c r="M182">
        <f>VLOOKUP(C182,Locs!A:C,3,0)</f>
        <v>28</v>
      </c>
      <c r="N182">
        <f>VLOOKUP(C182,Locs!A:F,6,0)</f>
        <v>0</v>
      </c>
      <c r="O182" t="s">
        <v>807</v>
      </c>
      <c r="P182">
        <v>79</v>
      </c>
    </row>
    <row r="183" spans="1:16" x14ac:dyDescent="0.45">
      <c r="A183">
        <v>175</v>
      </c>
      <c r="B183" t="str">
        <f t="shared" si="7"/>
        <v>task_id_261.dfy-10</v>
      </c>
      <c r="C183" t="s">
        <v>24</v>
      </c>
      <c r="D183">
        <v>10</v>
      </c>
      <c r="E183">
        <v>-1</v>
      </c>
      <c r="F183">
        <v>15.2562</v>
      </c>
      <c r="G183">
        <v>0.30130000000000001</v>
      </c>
      <c r="H183">
        <v>15.254300000000001</v>
      </c>
      <c r="I183">
        <v>-1</v>
      </c>
      <c r="J183">
        <v>-1</v>
      </c>
      <c r="K183">
        <v>-1</v>
      </c>
      <c r="L183">
        <f t="shared" si="8"/>
        <v>86</v>
      </c>
      <c r="M183">
        <f>VLOOKUP(C183,Locs!A:C,3,0)</f>
        <v>28</v>
      </c>
      <c r="N183">
        <f>VLOOKUP(C183,Locs!A:F,6,0)</f>
        <v>0</v>
      </c>
      <c r="O183" t="s">
        <v>430</v>
      </c>
      <c r="P183">
        <v>28</v>
      </c>
    </row>
    <row r="184" spans="1:16" x14ac:dyDescent="0.45">
      <c r="A184">
        <v>176</v>
      </c>
      <c r="B184" t="str">
        <f t="shared" si="7"/>
        <v>task_id_267.dfy-1</v>
      </c>
      <c r="C184" t="s">
        <v>25</v>
      </c>
      <c r="D184">
        <v>1</v>
      </c>
      <c r="E184">
        <v>-1</v>
      </c>
      <c r="F184">
        <v>20.1844</v>
      </c>
      <c r="G184">
        <v>0.29499999999999998</v>
      </c>
      <c r="H184">
        <v>20.1662</v>
      </c>
      <c r="I184">
        <v>-1</v>
      </c>
      <c r="J184">
        <v>-1</v>
      </c>
      <c r="K184">
        <v>-1</v>
      </c>
      <c r="L184">
        <f t="shared" si="8"/>
        <v>52</v>
      </c>
      <c r="M184">
        <f>VLOOKUP(C184,Locs!A:C,3,0)</f>
        <v>21</v>
      </c>
      <c r="N184">
        <f>VLOOKUP(C184,Locs!A:F,6,0)</f>
        <v>0</v>
      </c>
      <c r="O184" t="s">
        <v>433</v>
      </c>
      <c r="P184">
        <v>28</v>
      </c>
    </row>
    <row r="185" spans="1:16" x14ac:dyDescent="0.45">
      <c r="A185">
        <v>177</v>
      </c>
      <c r="B185" t="str">
        <f t="shared" si="7"/>
        <v>task_id_267.dfy-2</v>
      </c>
      <c r="C185" t="s">
        <v>25</v>
      </c>
      <c r="D185">
        <v>2</v>
      </c>
      <c r="E185">
        <v>-1</v>
      </c>
      <c r="F185">
        <v>12.7285</v>
      </c>
      <c r="G185">
        <v>0.27739999999999998</v>
      </c>
      <c r="H185">
        <v>12.727</v>
      </c>
      <c r="I185">
        <v>-1</v>
      </c>
      <c r="J185">
        <v>-1</v>
      </c>
      <c r="K185">
        <v>-1</v>
      </c>
      <c r="L185">
        <f t="shared" si="8"/>
        <v>52</v>
      </c>
      <c r="M185">
        <f>VLOOKUP(C185,Locs!A:C,3,0)</f>
        <v>21</v>
      </c>
      <c r="N185">
        <f>VLOOKUP(C185,Locs!A:F,6,0)</f>
        <v>0</v>
      </c>
      <c r="O185" t="s">
        <v>436</v>
      </c>
      <c r="P185">
        <v>26</v>
      </c>
    </row>
    <row r="186" spans="1:16" x14ac:dyDescent="0.45">
      <c r="A186">
        <v>178</v>
      </c>
      <c r="B186" t="str">
        <f t="shared" si="7"/>
        <v>task_id_267.dfy-3</v>
      </c>
      <c r="C186" t="s">
        <v>25</v>
      </c>
      <c r="D186">
        <v>3</v>
      </c>
      <c r="E186">
        <v>0</v>
      </c>
      <c r="F186">
        <v>11.539</v>
      </c>
      <c r="G186">
        <v>1.8488</v>
      </c>
      <c r="H186">
        <v>11.537699999999999</v>
      </c>
      <c r="I186">
        <v>0</v>
      </c>
      <c r="J186">
        <v>0</v>
      </c>
      <c r="K186">
        <v>0</v>
      </c>
      <c r="L186">
        <f t="shared" si="8"/>
        <v>51</v>
      </c>
      <c r="M186">
        <f>VLOOKUP(C186,Locs!A:C,3,0)</f>
        <v>21</v>
      </c>
      <c r="N186">
        <f>VLOOKUP(C186,Locs!A:F,6,0)</f>
        <v>0</v>
      </c>
      <c r="O186" t="s">
        <v>437</v>
      </c>
      <c r="P186">
        <v>33</v>
      </c>
    </row>
    <row r="187" spans="1:16" x14ac:dyDescent="0.45">
      <c r="A187">
        <v>179</v>
      </c>
      <c r="B187" t="str">
        <f t="shared" si="7"/>
        <v>task_id_267.dfy-4</v>
      </c>
      <c r="C187" t="s">
        <v>25</v>
      </c>
      <c r="D187">
        <v>4</v>
      </c>
      <c r="E187">
        <v>-1</v>
      </c>
      <c r="F187">
        <v>38.380899999999997</v>
      </c>
      <c r="G187">
        <v>0.30209999999999998</v>
      </c>
      <c r="H187">
        <v>38.378599999999999</v>
      </c>
      <c r="I187">
        <v>-1</v>
      </c>
      <c r="J187">
        <v>-1</v>
      </c>
      <c r="K187">
        <v>-1</v>
      </c>
      <c r="L187">
        <f t="shared" si="8"/>
        <v>79</v>
      </c>
      <c r="M187">
        <f>VLOOKUP(C187,Locs!A:C,3,0)</f>
        <v>21</v>
      </c>
      <c r="N187">
        <f>VLOOKUP(C187,Locs!A:F,6,0)</f>
        <v>0</v>
      </c>
      <c r="O187" t="s">
        <v>438</v>
      </c>
      <c r="P187">
        <v>34</v>
      </c>
    </row>
    <row r="188" spans="1:16" x14ac:dyDescent="0.45">
      <c r="A188">
        <v>180</v>
      </c>
      <c r="B188" t="str">
        <f t="shared" si="7"/>
        <v>task_id_267.dfy-5</v>
      </c>
      <c r="C188" t="s">
        <v>25</v>
      </c>
      <c r="D188">
        <v>5</v>
      </c>
      <c r="E188">
        <v>-1</v>
      </c>
      <c r="F188">
        <v>25.534199999999998</v>
      </c>
      <c r="G188">
        <v>0.26290000000000002</v>
      </c>
      <c r="H188">
        <v>25.532499999999999</v>
      </c>
      <c r="I188">
        <v>-1</v>
      </c>
      <c r="J188">
        <v>-1</v>
      </c>
      <c r="K188">
        <v>-1</v>
      </c>
      <c r="L188">
        <f t="shared" si="8"/>
        <v>79</v>
      </c>
      <c r="M188">
        <f>VLOOKUP(C188,Locs!A:C,3,0)</f>
        <v>21</v>
      </c>
      <c r="N188">
        <f>VLOOKUP(C188,Locs!A:F,6,0)</f>
        <v>0</v>
      </c>
      <c r="O188" t="s">
        <v>808</v>
      </c>
      <c r="P188">
        <v>38</v>
      </c>
    </row>
    <row r="189" spans="1:16" x14ac:dyDescent="0.45">
      <c r="A189">
        <v>181</v>
      </c>
      <c r="B189" t="str">
        <f t="shared" si="7"/>
        <v>task_id_267.dfy-6</v>
      </c>
      <c r="C189" t="s">
        <v>25</v>
      </c>
      <c r="D189">
        <v>6</v>
      </c>
      <c r="E189">
        <v>-1</v>
      </c>
      <c r="F189">
        <v>19.542000000000002</v>
      </c>
      <c r="G189">
        <v>0.27639999999999998</v>
      </c>
      <c r="H189">
        <v>19.536100000000001</v>
      </c>
      <c r="I189">
        <v>-1</v>
      </c>
      <c r="J189">
        <v>-1</v>
      </c>
      <c r="K189">
        <v>-1</v>
      </c>
      <c r="L189">
        <f t="shared" si="8"/>
        <v>78</v>
      </c>
      <c r="M189">
        <f>VLOOKUP(C189,Locs!A:C,3,0)</f>
        <v>21</v>
      </c>
      <c r="N189">
        <f>VLOOKUP(C189,Locs!A:F,6,0)</f>
        <v>0</v>
      </c>
      <c r="O189" t="s">
        <v>439</v>
      </c>
      <c r="P189">
        <v>25</v>
      </c>
    </row>
    <row r="190" spans="1:16" x14ac:dyDescent="0.45">
      <c r="A190">
        <v>182</v>
      </c>
      <c r="B190" t="str">
        <f t="shared" si="7"/>
        <v>task_id_267.dfy-7</v>
      </c>
      <c r="C190" t="s">
        <v>25</v>
      </c>
      <c r="D190">
        <v>7</v>
      </c>
      <c r="E190">
        <v>-1</v>
      </c>
      <c r="F190">
        <v>8.4026999999999994</v>
      </c>
      <c r="G190">
        <v>0.25819999999999999</v>
      </c>
      <c r="H190">
        <v>8.4011999999999993</v>
      </c>
      <c r="I190">
        <v>-1</v>
      </c>
      <c r="J190">
        <v>-1</v>
      </c>
      <c r="K190">
        <v>-1</v>
      </c>
      <c r="L190">
        <f t="shared" si="8"/>
        <v>78</v>
      </c>
      <c r="M190">
        <f>VLOOKUP(C190,Locs!A:C,3,0)</f>
        <v>21</v>
      </c>
      <c r="N190">
        <f>VLOOKUP(C190,Locs!A:F,6,0)</f>
        <v>0</v>
      </c>
      <c r="O190" t="s">
        <v>440</v>
      </c>
      <c r="P190">
        <v>67</v>
      </c>
    </row>
    <row r="191" spans="1:16" x14ac:dyDescent="0.45">
      <c r="A191">
        <v>183</v>
      </c>
      <c r="B191" t="str">
        <f t="shared" si="7"/>
        <v>task_id_267.dfy-8</v>
      </c>
      <c r="C191" t="s">
        <v>25</v>
      </c>
      <c r="D191">
        <v>8</v>
      </c>
      <c r="E191">
        <v>0</v>
      </c>
      <c r="F191">
        <v>7.8807</v>
      </c>
      <c r="G191">
        <v>1.7374000000000001</v>
      </c>
      <c r="H191">
        <v>7.8791000000000002</v>
      </c>
      <c r="I191">
        <v>0</v>
      </c>
      <c r="J191">
        <v>0</v>
      </c>
      <c r="K191">
        <v>0</v>
      </c>
      <c r="L191">
        <f t="shared" si="8"/>
        <v>78</v>
      </c>
      <c r="M191">
        <f>VLOOKUP(C191,Locs!A:C,3,0)</f>
        <v>21</v>
      </c>
      <c r="N191">
        <f>VLOOKUP(C191,Locs!A:F,6,0)</f>
        <v>0</v>
      </c>
      <c r="O191" t="s">
        <v>809</v>
      </c>
      <c r="P191">
        <v>158</v>
      </c>
    </row>
    <row r="192" spans="1:16" x14ac:dyDescent="0.45">
      <c r="A192">
        <v>184</v>
      </c>
      <c r="B192" t="str">
        <f t="shared" si="7"/>
        <v>task_id_267.dfy-9</v>
      </c>
      <c r="C192" t="s">
        <v>25</v>
      </c>
      <c r="D192">
        <v>9</v>
      </c>
      <c r="E192">
        <v>1</v>
      </c>
      <c r="F192">
        <v>28.497900000000001</v>
      </c>
      <c r="G192">
        <v>1.6665000000000001</v>
      </c>
      <c r="H192">
        <v>28.496400000000001</v>
      </c>
      <c r="I192">
        <v>1</v>
      </c>
      <c r="J192">
        <v>1</v>
      </c>
      <c r="K192">
        <v>1</v>
      </c>
      <c r="L192">
        <f t="shared" si="8"/>
        <v>79</v>
      </c>
      <c r="M192">
        <f>VLOOKUP(C192,Locs!A:C,3,0)</f>
        <v>21</v>
      </c>
      <c r="N192">
        <f>VLOOKUP(C192,Locs!A:F,6,0)</f>
        <v>0</v>
      </c>
      <c r="O192" t="s">
        <v>442</v>
      </c>
      <c r="P192">
        <v>71</v>
      </c>
    </row>
    <row r="193" spans="1:16" x14ac:dyDescent="0.45">
      <c r="A193">
        <v>185</v>
      </c>
      <c r="B193" t="str">
        <f t="shared" si="7"/>
        <v>task_id_273.dfy-1</v>
      </c>
      <c r="C193" t="s">
        <v>26</v>
      </c>
      <c r="D193">
        <v>1</v>
      </c>
      <c r="E193">
        <v>1</v>
      </c>
      <c r="F193">
        <v>8.3841000000000001</v>
      </c>
      <c r="G193">
        <v>0.93940000000000001</v>
      </c>
      <c r="H193">
        <v>8.3635999999999999</v>
      </c>
      <c r="I193">
        <v>1</v>
      </c>
      <c r="J193">
        <v>1</v>
      </c>
      <c r="K193">
        <v>1</v>
      </c>
      <c r="L193">
        <f t="shared" si="8"/>
        <v>28</v>
      </c>
      <c r="M193">
        <f>VLOOKUP(C193,Locs!A:C,3,0)</f>
        <v>27</v>
      </c>
      <c r="N193">
        <f>VLOOKUP(C193,Locs!A:F,6,0)</f>
        <v>0</v>
      </c>
      <c r="O193" t="s">
        <v>443</v>
      </c>
      <c r="P193">
        <v>90</v>
      </c>
    </row>
    <row r="194" spans="1:16" x14ac:dyDescent="0.45">
      <c r="A194">
        <v>186</v>
      </c>
      <c r="B194" t="str">
        <f t="shared" si="7"/>
        <v>task_id_282.dfy-1</v>
      </c>
      <c r="C194" t="s">
        <v>27</v>
      </c>
      <c r="D194">
        <v>1</v>
      </c>
      <c r="E194">
        <v>1</v>
      </c>
      <c r="F194">
        <v>9.4154999999999998</v>
      </c>
      <c r="G194">
        <v>0.97060000000000002</v>
      </c>
      <c r="H194">
        <v>9.3985000000000003</v>
      </c>
      <c r="I194">
        <v>1</v>
      </c>
      <c r="J194">
        <v>1</v>
      </c>
      <c r="K194">
        <v>1</v>
      </c>
      <c r="L194">
        <f t="shared" si="8"/>
        <v>28</v>
      </c>
      <c r="M194">
        <f>VLOOKUP(C194,Locs!A:C,3,0)</f>
        <v>26</v>
      </c>
      <c r="N194">
        <f>VLOOKUP(C194,Locs!A:F,6,0)</f>
        <v>0</v>
      </c>
      <c r="O194" t="s">
        <v>444</v>
      </c>
      <c r="P194">
        <v>88</v>
      </c>
    </row>
    <row r="195" spans="1:16" x14ac:dyDescent="0.45">
      <c r="A195">
        <v>187</v>
      </c>
      <c r="B195" t="str">
        <f t="shared" si="7"/>
        <v>task_id_284.dfy-1</v>
      </c>
      <c r="C195" t="s">
        <v>28</v>
      </c>
      <c r="D195">
        <v>1</v>
      </c>
      <c r="E195">
        <v>0</v>
      </c>
      <c r="F195">
        <v>14.768000000000001</v>
      </c>
      <c r="G195">
        <v>0.8821</v>
      </c>
      <c r="H195">
        <v>14.752700000000001</v>
      </c>
      <c r="I195">
        <v>1</v>
      </c>
      <c r="J195">
        <v>0</v>
      </c>
      <c r="K195">
        <v>0</v>
      </c>
      <c r="L195">
        <f t="shared" si="8"/>
        <v>26</v>
      </c>
      <c r="M195">
        <f>VLOOKUP(C195,Locs!A:C,3,0)</f>
        <v>25</v>
      </c>
      <c r="N195">
        <f>VLOOKUP(C195,Locs!A:F,6,0)</f>
        <v>1</v>
      </c>
      <c r="O195" t="s">
        <v>810</v>
      </c>
      <c r="P195">
        <v>113</v>
      </c>
    </row>
    <row r="196" spans="1:16" x14ac:dyDescent="0.45">
      <c r="A196">
        <v>188</v>
      </c>
      <c r="B196" t="str">
        <f t="shared" si="7"/>
        <v>task_id_284.dfy-2</v>
      </c>
      <c r="C196" t="s">
        <v>28</v>
      </c>
      <c r="D196">
        <v>2</v>
      </c>
      <c r="E196">
        <v>0</v>
      </c>
      <c r="F196">
        <v>25.260200000000001</v>
      </c>
      <c r="G196">
        <v>0.8397</v>
      </c>
      <c r="H196">
        <v>25.2578</v>
      </c>
      <c r="I196">
        <v>1</v>
      </c>
      <c r="J196">
        <v>0</v>
      </c>
      <c r="K196">
        <v>0</v>
      </c>
      <c r="L196">
        <f t="shared" si="8"/>
        <v>33</v>
      </c>
      <c r="M196">
        <f>VLOOKUP(C196,Locs!A:C,3,0)</f>
        <v>25</v>
      </c>
      <c r="N196">
        <f>VLOOKUP(C196,Locs!A:F,6,0)</f>
        <v>1</v>
      </c>
      <c r="O196" t="s">
        <v>811</v>
      </c>
      <c r="P196">
        <v>127</v>
      </c>
    </row>
    <row r="197" spans="1:16" x14ac:dyDescent="0.45">
      <c r="A197">
        <v>189</v>
      </c>
      <c r="B197" t="str">
        <f t="shared" si="7"/>
        <v>task_id_284.dfy-3</v>
      </c>
      <c r="C197" t="s">
        <v>28</v>
      </c>
      <c r="D197">
        <v>3</v>
      </c>
      <c r="E197">
        <v>-1</v>
      </c>
      <c r="F197">
        <v>20.009599999999999</v>
      </c>
      <c r="G197">
        <v>0.2571</v>
      </c>
      <c r="H197">
        <v>20.000299999999999</v>
      </c>
      <c r="I197">
        <v>-1</v>
      </c>
      <c r="J197">
        <v>-1</v>
      </c>
      <c r="K197">
        <v>-1</v>
      </c>
      <c r="L197">
        <f t="shared" si="8"/>
        <v>34</v>
      </c>
      <c r="M197">
        <f>VLOOKUP(C197,Locs!A:C,3,0)</f>
        <v>25</v>
      </c>
      <c r="N197">
        <f>VLOOKUP(C197,Locs!A:F,6,0)</f>
        <v>1</v>
      </c>
      <c r="O197" t="s">
        <v>812</v>
      </c>
      <c r="P197">
        <v>133</v>
      </c>
    </row>
    <row r="198" spans="1:16" x14ac:dyDescent="0.45">
      <c r="A198">
        <v>190</v>
      </c>
      <c r="B198" t="str">
        <f t="shared" si="7"/>
        <v>task_id_284.dfy-4</v>
      </c>
      <c r="C198" t="s">
        <v>28</v>
      </c>
      <c r="D198">
        <v>4</v>
      </c>
      <c r="E198">
        <v>1</v>
      </c>
      <c r="F198">
        <v>9.4826999999999995</v>
      </c>
      <c r="G198">
        <v>0.83320000000000005</v>
      </c>
      <c r="H198">
        <v>9.4743999999999993</v>
      </c>
      <c r="I198">
        <v>1</v>
      </c>
      <c r="J198">
        <v>1</v>
      </c>
      <c r="K198">
        <v>1</v>
      </c>
      <c r="L198">
        <f t="shared" si="8"/>
        <v>38</v>
      </c>
      <c r="M198">
        <f>VLOOKUP(C198,Locs!A:C,3,0)</f>
        <v>25</v>
      </c>
      <c r="N198">
        <f>VLOOKUP(C198,Locs!A:F,6,0)</f>
        <v>1</v>
      </c>
      <c r="O198" t="s">
        <v>813</v>
      </c>
      <c r="P198">
        <v>133</v>
      </c>
    </row>
    <row r="199" spans="1:16" x14ac:dyDescent="0.45">
      <c r="A199">
        <v>191</v>
      </c>
      <c r="B199" t="str">
        <f t="shared" si="7"/>
        <v>task_id_290.dfy-1</v>
      </c>
      <c r="C199" t="s">
        <v>29</v>
      </c>
      <c r="D199">
        <v>1</v>
      </c>
      <c r="E199">
        <v>0</v>
      </c>
      <c r="F199">
        <v>9.7118000000000002</v>
      </c>
      <c r="G199">
        <v>0.86260000000000003</v>
      </c>
      <c r="H199">
        <v>9.6875</v>
      </c>
      <c r="I199">
        <v>1</v>
      </c>
      <c r="J199">
        <v>0</v>
      </c>
      <c r="K199">
        <v>0</v>
      </c>
      <c r="L199">
        <f t="shared" si="8"/>
        <v>25</v>
      </c>
      <c r="M199">
        <f>VLOOKUP(C199,Locs!A:C,3,0)</f>
        <v>24</v>
      </c>
      <c r="N199">
        <f>VLOOKUP(C199,Locs!A:F,6,0)</f>
        <v>0</v>
      </c>
      <c r="O199" t="s">
        <v>814</v>
      </c>
      <c r="P199">
        <v>133</v>
      </c>
    </row>
    <row r="200" spans="1:16" x14ac:dyDescent="0.45">
      <c r="A200">
        <v>192</v>
      </c>
      <c r="B200" t="str">
        <f t="shared" si="7"/>
        <v>task_id_290.dfy-2</v>
      </c>
      <c r="C200" t="s">
        <v>29</v>
      </c>
      <c r="D200">
        <v>2</v>
      </c>
      <c r="E200">
        <v>1</v>
      </c>
      <c r="F200">
        <v>49.170900000000003</v>
      </c>
      <c r="G200">
        <v>6.4885999999999999</v>
      </c>
      <c r="H200">
        <v>49.168900000000001</v>
      </c>
      <c r="I200">
        <v>1</v>
      </c>
      <c r="J200">
        <v>1</v>
      </c>
      <c r="K200">
        <v>1</v>
      </c>
      <c r="L200">
        <f t="shared" si="8"/>
        <v>67</v>
      </c>
      <c r="M200">
        <f>VLOOKUP(C200,Locs!A:C,3,0)</f>
        <v>24</v>
      </c>
      <c r="N200">
        <f>VLOOKUP(C200,Locs!A:F,6,0)</f>
        <v>0</v>
      </c>
      <c r="O200" t="s">
        <v>815</v>
      </c>
      <c r="P200">
        <v>142</v>
      </c>
    </row>
    <row r="201" spans="1:16" x14ac:dyDescent="0.45">
      <c r="A201">
        <v>193</v>
      </c>
      <c r="B201" t="str">
        <f t="shared" si="7"/>
        <v>task_id_3.dfy-1</v>
      </c>
      <c r="C201" t="s">
        <v>30</v>
      </c>
      <c r="D201">
        <v>1</v>
      </c>
      <c r="E201">
        <v>0</v>
      </c>
      <c r="F201">
        <v>14.580299999999999</v>
      </c>
      <c r="G201">
        <v>0.89770000000000005</v>
      </c>
      <c r="H201">
        <v>14.5535</v>
      </c>
      <c r="I201">
        <v>1</v>
      </c>
      <c r="J201">
        <v>0</v>
      </c>
      <c r="K201">
        <v>0</v>
      </c>
      <c r="L201">
        <f t="shared" si="8"/>
        <v>22</v>
      </c>
      <c r="M201">
        <f>VLOOKUP(C201,Locs!A:C,3,0)</f>
        <v>23</v>
      </c>
      <c r="N201">
        <f>VLOOKUP(C201,Locs!A:F,6,0)</f>
        <v>2</v>
      </c>
      <c r="O201" t="s">
        <v>445</v>
      </c>
      <c r="P201">
        <v>25</v>
      </c>
    </row>
    <row r="202" spans="1:16" x14ac:dyDescent="0.45">
      <c r="A202">
        <v>194</v>
      </c>
      <c r="B202" t="str">
        <f t="shared" si="7"/>
        <v>task_id_3.dfy-2</v>
      </c>
      <c r="C202" t="s">
        <v>30</v>
      </c>
      <c r="D202">
        <v>2</v>
      </c>
      <c r="E202">
        <v>0</v>
      </c>
      <c r="F202">
        <v>22.4497</v>
      </c>
      <c r="G202">
        <v>0.86119999999999997</v>
      </c>
      <c r="H202">
        <v>22.4465</v>
      </c>
      <c r="I202">
        <v>1</v>
      </c>
      <c r="J202">
        <v>0</v>
      </c>
      <c r="K202">
        <v>0</v>
      </c>
      <c r="L202">
        <f t="shared" si="8"/>
        <v>26</v>
      </c>
      <c r="M202">
        <f>VLOOKUP(C202,Locs!A:C,3,0)</f>
        <v>23</v>
      </c>
      <c r="N202">
        <f>VLOOKUP(C202,Locs!A:F,6,0)</f>
        <v>2</v>
      </c>
      <c r="O202" t="s">
        <v>448</v>
      </c>
      <c r="P202">
        <v>20</v>
      </c>
    </row>
    <row r="203" spans="1:16" x14ac:dyDescent="0.45">
      <c r="A203">
        <v>195</v>
      </c>
      <c r="B203" t="str">
        <f t="shared" si="7"/>
        <v>task_id_3.dfy-3</v>
      </c>
      <c r="C203" t="s">
        <v>30</v>
      </c>
      <c r="D203">
        <v>3</v>
      </c>
      <c r="E203">
        <v>1</v>
      </c>
      <c r="F203">
        <v>27.838200000000001</v>
      </c>
      <c r="G203">
        <v>0.84509999999999996</v>
      </c>
      <c r="H203">
        <v>27.836200000000002</v>
      </c>
      <c r="I203">
        <v>1</v>
      </c>
      <c r="J203">
        <v>1</v>
      </c>
      <c r="K203">
        <v>1</v>
      </c>
      <c r="L203">
        <f t="shared" si="8"/>
        <v>30</v>
      </c>
      <c r="M203">
        <f>VLOOKUP(C203,Locs!A:C,3,0)</f>
        <v>23</v>
      </c>
      <c r="N203">
        <f>VLOOKUP(C203,Locs!A:F,6,0)</f>
        <v>2</v>
      </c>
      <c r="O203" t="s">
        <v>451</v>
      </c>
      <c r="P203">
        <v>22</v>
      </c>
    </row>
    <row r="204" spans="1:16" x14ac:dyDescent="0.45">
      <c r="A204">
        <v>196</v>
      </c>
      <c r="B204" t="str">
        <f t="shared" si="7"/>
        <v>task_id_310.dfy-1</v>
      </c>
      <c r="C204" t="s">
        <v>31</v>
      </c>
      <c r="D204">
        <v>1</v>
      </c>
      <c r="E204">
        <v>1</v>
      </c>
      <c r="F204">
        <v>12.624499999999999</v>
      </c>
      <c r="G204">
        <v>0.88739999999999997</v>
      </c>
      <c r="H204">
        <v>12.605600000000001</v>
      </c>
      <c r="I204">
        <v>1</v>
      </c>
      <c r="J204">
        <v>1</v>
      </c>
      <c r="K204">
        <v>1</v>
      </c>
      <c r="L204">
        <f t="shared" si="8"/>
        <v>25</v>
      </c>
      <c r="M204">
        <f>VLOOKUP(C204,Locs!A:C,3,0)</f>
        <v>21</v>
      </c>
      <c r="N204">
        <f>VLOOKUP(C204,Locs!A:F,6,0)</f>
        <v>0</v>
      </c>
      <c r="O204" t="s">
        <v>452</v>
      </c>
      <c r="P204">
        <v>26</v>
      </c>
    </row>
    <row r="205" spans="1:16" x14ac:dyDescent="0.45">
      <c r="A205">
        <v>197</v>
      </c>
      <c r="B205" t="str">
        <f t="shared" si="7"/>
        <v>task_id_399.dfy-1</v>
      </c>
      <c r="C205" t="s">
        <v>32</v>
      </c>
      <c r="D205">
        <v>1</v>
      </c>
      <c r="E205">
        <v>1</v>
      </c>
      <c r="F205">
        <v>6.7055999999999996</v>
      </c>
      <c r="G205">
        <v>0.81420000000000003</v>
      </c>
      <c r="H205">
        <v>6.6809000000000003</v>
      </c>
      <c r="I205">
        <v>1</v>
      </c>
      <c r="J205">
        <v>1</v>
      </c>
      <c r="K205">
        <v>1</v>
      </c>
      <c r="L205">
        <f t="shared" si="8"/>
        <v>20</v>
      </c>
      <c r="M205">
        <f>VLOOKUP(C205,Locs!A:C,3,0)</f>
        <v>19</v>
      </c>
      <c r="N205">
        <f>VLOOKUP(C205,Locs!A:F,6,0)</f>
        <v>0</v>
      </c>
      <c r="O205" t="s">
        <v>453</v>
      </c>
      <c r="P205">
        <v>30</v>
      </c>
    </row>
    <row r="206" spans="1:16" x14ac:dyDescent="0.45">
      <c r="A206">
        <v>198</v>
      </c>
      <c r="B206" t="str">
        <f t="shared" si="7"/>
        <v>task_id_401.dfy-1</v>
      </c>
      <c r="C206" t="s">
        <v>33</v>
      </c>
      <c r="D206">
        <v>1</v>
      </c>
      <c r="E206">
        <v>0</v>
      </c>
      <c r="F206">
        <v>8.7988999999999997</v>
      </c>
      <c r="G206">
        <v>1.7703</v>
      </c>
      <c r="H206">
        <v>8.7798999999999996</v>
      </c>
      <c r="I206">
        <v>0</v>
      </c>
      <c r="J206">
        <v>0</v>
      </c>
      <c r="K206">
        <v>0</v>
      </c>
      <c r="L206">
        <f t="shared" si="8"/>
        <v>43</v>
      </c>
      <c r="M206">
        <f>VLOOKUP(C206,Locs!A:C,3,0)</f>
        <v>42</v>
      </c>
      <c r="N206">
        <f>VLOOKUP(C206,Locs!A:F,6,0)</f>
        <v>4</v>
      </c>
      <c r="O206" t="s">
        <v>454</v>
      </c>
      <c r="P206">
        <v>43</v>
      </c>
    </row>
    <row r="207" spans="1:16" x14ac:dyDescent="0.45">
      <c r="A207">
        <v>199</v>
      </c>
      <c r="B207" t="str">
        <f t="shared" ref="B207:B270" si="9">C207&amp;"-"&amp;D207</f>
        <v>task_id_401.dfy-2</v>
      </c>
      <c r="C207" t="s">
        <v>33</v>
      </c>
      <c r="D207">
        <v>2</v>
      </c>
      <c r="E207">
        <v>-1</v>
      </c>
      <c r="F207">
        <v>30.357399999999998</v>
      </c>
      <c r="G207">
        <v>0.30740000000000001</v>
      </c>
      <c r="H207">
        <v>30.349499999999999</v>
      </c>
      <c r="I207">
        <v>-1</v>
      </c>
      <c r="J207">
        <v>-1</v>
      </c>
      <c r="K207">
        <v>-1</v>
      </c>
      <c r="L207">
        <f t="shared" si="8"/>
        <v>85</v>
      </c>
      <c r="M207">
        <f>VLOOKUP(C207,Locs!A:C,3,0)</f>
        <v>42</v>
      </c>
      <c r="N207">
        <f>VLOOKUP(C207,Locs!A:F,6,0)</f>
        <v>4</v>
      </c>
      <c r="O207" t="s">
        <v>455</v>
      </c>
      <c r="P207">
        <v>85</v>
      </c>
    </row>
    <row r="208" spans="1:16" x14ac:dyDescent="0.45">
      <c r="A208">
        <v>200</v>
      </c>
      <c r="B208" t="str">
        <f t="shared" si="9"/>
        <v>task_id_401.dfy-3</v>
      </c>
      <c r="C208" t="s">
        <v>33</v>
      </c>
      <c r="D208">
        <v>3</v>
      </c>
      <c r="E208">
        <v>-1</v>
      </c>
      <c r="F208">
        <v>23.742599999999999</v>
      </c>
      <c r="G208">
        <v>0.40699999999999997</v>
      </c>
      <c r="H208">
        <v>23.735099999999999</v>
      </c>
      <c r="I208">
        <v>-1</v>
      </c>
      <c r="J208">
        <v>-1</v>
      </c>
      <c r="K208">
        <v>-1</v>
      </c>
      <c r="L208">
        <f t="shared" si="8"/>
        <v>84</v>
      </c>
      <c r="M208">
        <f>VLOOKUP(C208,Locs!A:C,3,0)</f>
        <v>42</v>
      </c>
      <c r="N208">
        <f>VLOOKUP(C208,Locs!A:F,6,0)</f>
        <v>4</v>
      </c>
      <c r="O208" t="s">
        <v>456</v>
      </c>
      <c r="P208">
        <v>84</v>
      </c>
    </row>
    <row r="209" spans="1:16" x14ac:dyDescent="0.45">
      <c r="A209">
        <v>201</v>
      </c>
      <c r="B209" t="str">
        <f t="shared" si="9"/>
        <v>task_id_401.dfy-4</v>
      </c>
      <c r="C209" t="s">
        <v>33</v>
      </c>
      <c r="D209">
        <v>4</v>
      </c>
      <c r="E209">
        <v>-1</v>
      </c>
      <c r="F209">
        <v>17.4255</v>
      </c>
      <c r="G209">
        <v>0.43490000000000001</v>
      </c>
      <c r="H209">
        <v>17.4239</v>
      </c>
      <c r="I209">
        <v>-1</v>
      </c>
      <c r="J209">
        <v>-1</v>
      </c>
      <c r="K209">
        <v>-1</v>
      </c>
      <c r="L209">
        <f t="shared" si="8"/>
        <v>84</v>
      </c>
      <c r="M209">
        <f>VLOOKUP(C209,Locs!A:C,3,0)</f>
        <v>42</v>
      </c>
      <c r="N209">
        <f>VLOOKUP(C209,Locs!A:F,6,0)</f>
        <v>4</v>
      </c>
      <c r="O209" t="s">
        <v>731</v>
      </c>
      <c r="P209">
        <v>84</v>
      </c>
    </row>
    <row r="210" spans="1:16" x14ac:dyDescent="0.45">
      <c r="A210">
        <v>202</v>
      </c>
      <c r="B210" t="str">
        <f t="shared" si="9"/>
        <v>task_id_401.dfy-5</v>
      </c>
      <c r="C210" t="s">
        <v>33</v>
      </c>
      <c r="D210">
        <v>5</v>
      </c>
      <c r="E210">
        <v>0</v>
      </c>
      <c r="F210">
        <v>21.537400000000002</v>
      </c>
      <c r="G210">
        <v>1.7878000000000001</v>
      </c>
      <c r="H210">
        <v>21.531099999999999</v>
      </c>
      <c r="I210">
        <v>0</v>
      </c>
      <c r="J210">
        <v>0</v>
      </c>
      <c r="K210">
        <v>0</v>
      </c>
      <c r="L210">
        <f t="shared" si="8"/>
        <v>88</v>
      </c>
      <c r="M210">
        <f>VLOOKUP(C210,Locs!A:C,3,0)</f>
        <v>42</v>
      </c>
      <c r="N210">
        <f>VLOOKUP(C210,Locs!A:F,6,0)</f>
        <v>4</v>
      </c>
      <c r="O210" t="s">
        <v>732</v>
      </c>
      <c r="P210">
        <v>88</v>
      </c>
    </row>
    <row r="211" spans="1:16" x14ac:dyDescent="0.45">
      <c r="A211">
        <v>203</v>
      </c>
      <c r="B211" t="str">
        <f t="shared" si="9"/>
        <v>task_id_401.dfy-6</v>
      </c>
      <c r="C211" t="s">
        <v>33</v>
      </c>
      <c r="D211">
        <v>6</v>
      </c>
      <c r="E211">
        <v>1</v>
      </c>
      <c r="F211">
        <v>16.012799999999999</v>
      </c>
      <c r="G211">
        <v>1.7369000000000001</v>
      </c>
      <c r="H211">
        <v>16.0062</v>
      </c>
      <c r="I211">
        <v>1</v>
      </c>
      <c r="J211">
        <v>1</v>
      </c>
      <c r="K211">
        <v>1</v>
      </c>
      <c r="L211">
        <f t="shared" si="8"/>
        <v>92</v>
      </c>
      <c r="M211">
        <f>VLOOKUP(C211,Locs!A:C,3,0)</f>
        <v>42</v>
      </c>
      <c r="N211">
        <f>VLOOKUP(C211,Locs!A:F,6,0)</f>
        <v>4</v>
      </c>
      <c r="O211" t="s">
        <v>733</v>
      </c>
      <c r="P211">
        <v>92</v>
      </c>
    </row>
    <row r="212" spans="1:16" x14ac:dyDescent="0.45">
      <c r="A212">
        <v>204</v>
      </c>
      <c r="B212" t="str">
        <f t="shared" si="9"/>
        <v>task_id_414.dfy-1</v>
      </c>
      <c r="C212" t="s">
        <v>34</v>
      </c>
      <c r="D212">
        <v>1</v>
      </c>
      <c r="E212">
        <v>0</v>
      </c>
      <c r="F212">
        <v>17.761700000000001</v>
      </c>
      <c r="G212">
        <v>0.87409999999999999</v>
      </c>
      <c r="H212">
        <v>17.7438</v>
      </c>
      <c r="I212">
        <v>1</v>
      </c>
      <c r="J212">
        <v>0</v>
      </c>
      <c r="K212">
        <v>0</v>
      </c>
      <c r="L212">
        <f t="shared" si="8"/>
        <v>28</v>
      </c>
      <c r="M212">
        <f>VLOOKUP(C212,Locs!A:C,3,0)</f>
        <v>28</v>
      </c>
      <c r="N212">
        <f>VLOOKUP(C212,Locs!A:F,6,0)</f>
        <v>1</v>
      </c>
      <c r="O212" t="s">
        <v>457</v>
      </c>
      <c r="P212">
        <v>28</v>
      </c>
    </row>
    <row r="213" spans="1:16" x14ac:dyDescent="0.45">
      <c r="A213">
        <v>205</v>
      </c>
      <c r="B213" t="str">
        <f t="shared" si="9"/>
        <v>task_id_414.dfy-2</v>
      </c>
      <c r="C213" t="s">
        <v>34</v>
      </c>
      <c r="D213">
        <v>2</v>
      </c>
      <c r="E213">
        <v>1</v>
      </c>
      <c r="F213">
        <v>18.138400000000001</v>
      </c>
      <c r="G213">
        <v>0.79400000000000004</v>
      </c>
      <c r="H213">
        <v>18.131399999999999</v>
      </c>
      <c r="I213">
        <v>1</v>
      </c>
      <c r="J213">
        <v>1</v>
      </c>
      <c r="K213">
        <v>1</v>
      </c>
      <c r="L213">
        <f t="shared" si="8"/>
        <v>33</v>
      </c>
      <c r="M213">
        <f>VLOOKUP(C213,Locs!A:C,3,0)</f>
        <v>28</v>
      </c>
      <c r="N213">
        <f>VLOOKUP(C213,Locs!A:F,6,0)</f>
        <v>1</v>
      </c>
      <c r="O213" t="s">
        <v>458</v>
      </c>
      <c r="P213">
        <v>33</v>
      </c>
    </row>
    <row r="214" spans="1:16" x14ac:dyDescent="0.45">
      <c r="A214">
        <v>206</v>
      </c>
      <c r="B214" t="str">
        <f t="shared" si="9"/>
        <v>task_id_424.dfy-1</v>
      </c>
      <c r="C214" t="s">
        <v>35</v>
      </c>
      <c r="D214">
        <v>1</v>
      </c>
      <c r="E214">
        <v>1</v>
      </c>
      <c r="F214">
        <v>7.6208999999999998</v>
      </c>
      <c r="G214">
        <v>1.6733</v>
      </c>
      <c r="H214">
        <v>7.5987</v>
      </c>
      <c r="I214">
        <v>1</v>
      </c>
      <c r="J214">
        <v>1</v>
      </c>
      <c r="K214">
        <v>1</v>
      </c>
      <c r="L214">
        <f t="shared" si="8"/>
        <v>30</v>
      </c>
      <c r="M214">
        <f>VLOOKUP(C214,Locs!A:C,3,0)</f>
        <v>29</v>
      </c>
      <c r="N214">
        <f>VLOOKUP(C214,Locs!A:F,6,0)</f>
        <v>0</v>
      </c>
      <c r="O214" t="s">
        <v>460</v>
      </c>
      <c r="P214">
        <v>30</v>
      </c>
    </row>
    <row r="215" spans="1:16" x14ac:dyDescent="0.45">
      <c r="A215">
        <v>207</v>
      </c>
      <c r="B215" t="str">
        <f t="shared" si="9"/>
        <v>task_id_426.dfy-1</v>
      </c>
      <c r="C215" t="s">
        <v>36</v>
      </c>
      <c r="D215">
        <v>1</v>
      </c>
      <c r="E215">
        <v>0</v>
      </c>
      <c r="F215">
        <v>14.139799999999999</v>
      </c>
      <c r="G215">
        <v>1.7276</v>
      </c>
      <c r="H215">
        <v>14.117900000000001</v>
      </c>
      <c r="I215">
        <v>0</v>
      </c>
      <c r="J215">
        <v>0</v>
      </c>
      <c r="K215">
        <v>0</v>
      </c>
      <c r="L215">
        <f t="shared" si="8"/>
        <v>40</v>
      </c>
      <c r="M215">
        <f>VLOOKUP(C215,Locs!A:C,3,0)</f>
        <v>33</v>
      </c>
      <c r="N215">
        <f>VLOOKUP(C215,Locs!A:F,6,0)</f>
        <v>2</v>
      </c>
      <c r="O215" t="s">
        <v>463</v>
      </c>
      <c r="P215">
        <v>40</v>
      </c>
    </row>
    <row r="216" spans="1:16" x14ac:dyDescent="0.45">
      <c r="A216">
        <v>208</v>
      </c>
      <c r="B216" t="str">
        <f t="shared" si="9"/>
        <v>task_id_426.dfy-2</v>
      </c>
      <c r="C216" t="s">
        <v>36</v>
      </c>
      <c r="D216">
        <v>2</v>
      </c>
      <c r="E216">
        <v>0</v>
      </c>
      <c r="F216">
        <v>17.776199999999999</v>
      </c>
      <c r="G216">
        <v>1.7707999999999999</v>
      </c>
      <c r="H216">
        <v>17.774699999999999</v>
      </c>
      <c r="I216">
        <v>-1</v>
      </c>
      <c r="J216">
        <v>0</v>
      </c>
      <c r="K216">
        <v>0</v>
      </c>
      <c r="L216">
        <f t="shared" si="8"/>
        <v>50</v>
      </c>
      <c r="M216">
        <f>VLOOKUP(C216,Locs!A:C,3,0)</f>
        <v>33</v>
      </c>
      <c r="N216">
        <f>VLOOKUP(C216,Locs!A:F,6,0)</f>
        <v>2</v>
      </c>
      <c r="O216" t="s">
        <v>464</v>
      </c>
      <c r="P216">
        <v>50</v>
      </c>
    </row>
    <row r="217" spans="1:16" x14ac:dyDescent="0.45">
      <c r="A217">
        <v>209</v>
      </c>
      <c r="B217" t="str">
        <f t="shared" si="9"/>
        <v>task_id_426.dfy-3</v>
      </c>
      <c r="C217" t="s">
        <v>36</v>
      </c>
      <c r="D217">
        <v>3</v>
      </c>
      <c r="E217">
        <v>0</v>
      </c>
      <c r="F217">
        <v>17.038900000000002</v>
      </c>
      <c r="G217">
        <v>1.8083</v>
      </c>
      <c r="H217">
        <v>17.036999999999999</v>
      </c>
      <c r="I217">
        <v>-1</v>
      </c>
      <c r="J217">
        <v>0</v>
      </c>
      <c r="K217">
        <v>0</v>
      </c>
      <c r="L217">
        <f t="shared" si="8"/>
        <v>73</v>
      </c>
      <c r="M217">
        <f>VLOOKUP(C217,Locs!A:C,3,0)</f>
        <v>33</v>
      </c>
      <c r="N217">
        <f>VLOOKUP(C217,Locs!A:F,6,0)</f>
        <v>2</v>
      </c>
      <c r="O217" t="s">
        <v>465</v>
      </c>
      <c r="P217">
        <v>73</v>
      </c>
    </row>
    <row r="218" spans="1:16" x14ac:dyDescent="0.45">
      <c r="A218">
        <v>210</v>
      </c>
      <c r="B218" t="str">
        <f t="shared" si="9"/>
        <v>task_id_426.dfy-4</v>
      </c>
      <c r="C218" t="s">
        <v>36</v>
      </c>
      <c r="D218">
        <v>4</v>
      </c>
      <c r="E218">
        <v>0</v>
      </c>
      <c r="F218">
        <v>34.219299999999997</v>
      </c>
      <c r="G218">
        <v>1.1705000000000001</v>
      </c>
      <c r="H218">
        <v>34.217599999999997</v>
      </c>
      <c r="I218">
        <v>-1</v>
      </c>
      <c r="J218">
        <v>0</v>
      </c>
      <c r="K218">
        <v>0</v>
      </c>
      <c r="L218">
        <f t="shared" si="8"/>
        <v>146</v>
      </c>
      <c r="M218">
        <f>VLOOKUP(C218,Locs!A:C,3,0)</f>
        <v>33</v>
      </c>
      <c r="N218">
        <f>VLOOKUP(C218,Locs!A:F,6,0)</f>
        <v>2</v>
      </c>
      <c r="O218" t="s">
        <v>816</v>
      </c>
      <c r="P218">
        <v>146</v>
      </c>
    </row>
    <row r="219" spans="1:16" x14ac:dyDescent="0.45">
      <c r="A219">
        <v>211</v>
      </c>
      <c r="B219" t="str">
        <f t="shared" si="9"/>
        <v>task_id_426.dfy-5</v>
      </c>
      <c r="C219" t="s">
        <v>36</v>
      </c>
      <c r="D219">
        <v>5</v>
      </c>
      <c r="E219">
        <v>1</v>
      </c>
      <c r="F219">
        <v>14.833299999999999</v>
      </c>
      <c r="G219">
        <v>1.758</v>
      </c>
      <c r="H219">
        <v>14.8316</v>
      </c>
      <c r="I219">
        <v>1</v>
      </c>
      <c r="J219">
        <v>1</v>
      </c>
      <c r="K219">
        <v>1</v>
      </c>
      <c r="L219">
        <f t="shared" si="8"/>
        <v>178</v>
      </c>
      <c r="M219">
        <f>VLOOKUP(C219,Locs!A:C,3,0)</f>
        <v>33</v>
      </c>
      <c r="N219">
        <f>VLOOKUP(C219,Locs!A:F,6,0)</f>
        <v>2</v>
      </c>
      <c r="O219" t="s">
        <v>817</v>
      </c>
      <c r="P219">
        <v>178</v>
      </c>
    </row>
    <row r="220" spans="1:16" x14ac:dyDescent="0.45">
      <c r="A220">
        <v>212</v>
      </c>
      <c r="B220" t="str">
        <f t="shared" si="9"/>
        <v>task_id_431.dfy-1</v>
      </c>
      <c r="C220" t="s">
        <v>37</v>
      </c>
      <c r="D220">
        <v>1</v>
      </c>
      <c r="E220">
        <v>0</v>
      </c>
      <c r="F220">
        <v>11.709199999999999</v>
      </c>
      <c r="G220">
        <v>1.7884</v>
      </c>
      <c r="H220">
        <v>11.69</v>
      </c>
      <c r="I220">
        <v>1</v>
      </c>
      <c r="J220">
        <v>0</v>
      </c>
      <c r="K220">
        <v>0</v>
      </c>
      <c r="L220">
        <f t="shared" si="8"/>
        <v>38</v>
      </c>
      <c r="M220">
        <f>VLOOKUP(C220,Locs!A:C,3,0)</f>
        <v>37</v>
      </c>
      <c r="N220">
        <f>VLOOKUP(C220,Locs!A:F,6,0)</f>
        <v>6</v>
      </c>
      <c r="O220" t="s">
        <v>466</v>
      </c>
      <c r="P220">
        <v>38</v>
      </c>
    </row>
    <row r="221" spans="1:16" x14ac:dyDescent="0.45">
      <c r="A221">
        <v>213</v>
      </c>
      <c r="B221" t="str">
        <f t="shared" si="9"/>
        <v>task_id_431.dfy-2</v>
      </c>
      <c r="C221" t="s">
        <v>37</v>
      </c>
      <c r="D221">
        <v>2</v>
      </c>
      <c r="E221">
        <v>1</v>
      </c>
      <c r="F221">
        <v>32.264200000000002</v>
      </c>
      <c r="G221">
        <v>1.8577999999999999</v>
      </c>
      <c r="H221">
        <v>32.262099999999997</v>
      </c>
      <c r="I221">
        <v>1</v>
      </c>
      <c r="J221">
        <v>1</v>
      </c>
      <c r="K221">
        <v>1</v>
      </c>
      <c r="L221">
        <f t="shared" si="8"/>
        <v>60</v>
      </c>
      <c r="M221">
        <f>VLOOKUP(C221,Locs!A:C,3,0)</f>
        <v>37</v>
      </c>
      <c r="N221">
        <f>VLOOKUP(C221,Locs!A:F,6,0)</f>
        <v>6</v>
      </c>
      <c r="O221" t="s">
        <v>467</v>
      </c>
      <c r="P221">
        <v>60</v>
      </c>
    </row>
    <row r="222" spans="1:16" x14ac:dyDescent="0.45">
      <c r="A222">
        <v>214</v>
      </c>
      <c r="B222" t="str">
        <f t="shared" si="9"/>
        <v>task_id_433.dfy-1</v>
      </c>
      <c r="C222" t="s">
        <v>38</v>
      </c>
      <c r="D222">
        <v>1</v>
      </c>
      <c r="E222">
        <v>0</v>
      </c>
      <c r="F222">
        <v>8.9277999999999995</v>
      </c>
      <c r="G222">
        <v>0.86860000000000004</v>
      </c>
      <c r="H222">
        <v>8.9072999999999993</v>
      </c>
      <c r="I222">
        <v>1</v>
      </c>
      <c r="J222">
        <v>0</v>
      </c>
      <c r="K222">
        <v>0</v>
      </c>
      <c r="L222">
        <f t="shared" si="8"/>
        <v>19</v>
      </c>
      <c r="M222">
        <f>VLOOKUP(C222,Locs!A:C,3,0)</f>
        <v>20</v>
      </c>
      <c r="N222">
        <f>VLOOKUP(C222,Locs!A:F,6,0)</f>
        <v>1</v>
      </c>
      <c r="O222" t="s">
        <v>469</v>
      </c>
      <c r="P222">
        <v>19</v>
      </c>
    </row>
    <row r="223" spans="1:16" x14ac:dyDescent="0.45">
      <c r="A223">
        <v>215</v>
      </c>
      <c r="B223" t="str">
        <f t="shared" si="9"/>
        <v>task_id_433.dfy-2</v>
      </c>
      <c r="C223" t="s">
        <v>38</v>
      </c>
      <c r="D223">
        <v>2</v>
      </c>
      <c r="E223">
        <v>0</v>
      </c>
      <c r="F223">
        <v>9.6630000000000003</v>
      </c>
      <c r="G223">
        <v>0.78879999999999995</v>
      </c>
      <c r="H223">
        <v>9.6608999999999998</v>
      </c>
      <c r="I223">
        <v>1</v>
      </c>
      <c r="J223">
        <v>0</v>
      </c>
      <c r="K223">
        <v>0</v>
      </c>
      <c r="L223">
        <f t="shared" si="8"/>
        <v>21</v>
      </c>
      <c r="M223">
        <f>VLOOKUP(C223,Locs!A:C,3,0)</f>
        <v>20</v>
      </c>
      <c r="N223">
        <f>VLOOKUP(C223,Locs!A:F,6,0)</f>
        <v>1</v>
      </c>
      <c r="O223" t="s">
        <v>470</v>
      </c>
      <c r="P223">
        <v>21</v>
      </c>
    </row>
    <row r="224" spans="1:16" x14ac:dyDescent="0.45">
      <c r="A224">
        <v>216</v>
      </c>
      <c r="B224" t="str">
        <f t="shared" si="9"/>
        <v>task_id_433.dfy-3</v>
      </c>
      <c r="C224" t="s">
        <v>38</v>
      </c>
      <c r="D224">
        <v>3</v>
      </c>
      <c r="E224">
        <v>1</v>
      </c>
      <c r="F224">
        <v>52.1143</v>
      </c>
      <c r="G224">
        <v>1.6825000000000001</v>
      </c>
      <c r="H224">
        <v>52.112099999999998</v>
      </c>
      <c r="I224">
        <v>1</v>
      </c>
      <c r="J224">
        <v>1</v>
      </c>
      <c r="K224">
        <v>1</v>
      </c>
      <c r="L224">
        <f t="shared" si="8"/>
        <v>51</v>
      </c>
      <c r="M224">
        <f>VLOOKUP(C224,Locs!A:C,3,0)</f>
        <v>20</v>
      </c>
      <c r="N224">
        <f>VLOOKUP(C224,Locs!A:F,6,0)</f>
        <v>1</v>
      </c>
      <c r="O224" t="s">
        <v>471</v>
      </c>
      <c r="P224">
        <v>51</v>
      </c>
    </row>
    <row r="225" spans="1:16" x14ac:dyDescent="0.45">
      <c r="A225">
        <v>217</v>
      </c>
      <c r="B225" t="str">
        <f t="shared" si="9"/>
        <v>task_id_436.dfy-1</v>
      </c>
      <c r="C225" t="s">
        <v>39</v>
      </c>
      <c r="D225">
        <v>1</v>
      </c>
      <c r="E225">
        <v>0</v>
      </c>
      <c r="F225">
        <v>12.7087</v>
      </c>
      <c r="G225">
        <v>1.7395</v>
      </c>
      <c r="H225">
        <v>12.688499999999999</v>
      </c>
      <c r="I225">
        <v>1</v>
      </c>
      <c r="J225">
        <v>0</v>
      </c>
      <c r="K225">
        <v>0</v>
      </c>
      <c r="L225">
        <f t="shared" si="8"/>
        <v>31</v>
      </c>
      <c r="M225">
        <f>VLOOKUP(C225,Locs!A:C,3,0)</f>
        <v>30</v>
      </c>
      <c r="N225">
        <f>VLOOKUP(C225,Locs!A:F,6,0)</f>
        <v>2</v>
      </c>
      <c r="O225" t="s">
        <v>472</v>
      </c>
      <c r="P225">
        <v>31</v>
      </c>
    </row>
    <row r="226" spans="1:16" x14ac:dyDescent="0.45">
      <c r="A226">
        <v>218</v>
      </c>
      <c r="B226" t="str">
        <f t="shared" si="9"/>
        <v>task_id_436.dfy-2</v>
      </c>
      <c r="C226" t="s">
        <v>39</v>
      </c>
      <c r="D226">
        <v>2</v>
      </c>
      <c r="E226">
        <v>0</v>
      </c>
      <c r="F226">
        <v>24.2303</v>
      </c>
      <c r="G226">
        <v>1.7856000000000001</v>
      </c>
      <c r="H226">
        <v>24.228899999999999</v>
      </c>
      <c r="I226">
        <v>1</v>
      </c>
      <c r="J226">
        <v>0</v>
      </c>
      <c r="K226">
        <v>0</v>
      </c>
      <c r="L226">
        <f t="shared" si="8"/>
        <v>50</v>
      </c>
      <c r="M226">
        <f>VLOOKUP(C226,Locs!A:C,3,0)</f>
        <v>30</v>
      </c>
      <c r="N226">
        <f>VLOOKUP(C226,Locs!A:F,6,0)</f>
        <v>2</v>
      </c>
      <c r="O226" t="s">
        <v>473</v>
      </c>
      <c r="P226">
        <v>50</v>
      </c>
    </row>
    <row r="227" spans="1:16" x14ac:dyDescent="0.45">
      <c r="A227">
        <v>219</v>
      </c>
      <c r="B227" t="str">
        <f t="shared" si="9"/>
        <v>task_id_436.dfy-3</v>
      </c>
      <c r="C227" t="s">
        <v>39</v>
      </c>
      <c r="D227">
        <v>3</v>
      </c>
      <c r="E227">
        <v>0</v>
      </c>
      <c r="F227">
        <v>27.708100000000002</v>
      </c>
      <c r="G227">
        <v>2.5777000000000001</v>
      </c>
      <c r="H227">
        <v>27.706199999999999</v>
      </c>
      <c r="I227">
        <v>0</v>
      </c>
      <c r="J227">
        <v>0</v>
      </c>
      <c r="K227">
        <v>0</v>
      </c>
      <c r="L227">
        <f t="shared" si="8"/>
        <v>73</v>
      </c>
      <c r="M227">
        <f>VLOOKUP(C227,Locs!A:C,3,0)</f>
        <v>30</v>
      </c>
      <c r="N227">
        <f>VLOOKUP(C227,Locs!A:F,6,0)</f>
        <v>2</v>
      </c>
      <c r="O227" t="s">
        <v>474</v>
      </c>
      <c r="P227">
        <v>73</v>
      </c>
    </row>
    <row r="228" spans="1:16" x14ac:dyDescent="0.45">
      <c r="A228">
        <v>220</v>
      </c>
      <c r="B228" t="str">
        <f t="shared" si="9"/>
        <v>task_id_436.dfy-4</v>
      </c>
      <c r="C228" t="s">
        <v>39</v>
      </c>
      <c r="D228">
        <v>4</v>
      </c>
      <c r="E228">
        <v>0</v>
      </c>
      <c r="F228">
        <v>16.857399999999998</v>
      </c>
      <c r="G228">
        <v>63.442100000000003</v>
      </c>
      <c r="H228">
        <v>16.855</v>
      </c>
      <c r="I228">
        <v>0</v>
      </c>
      <c r="J228">
        <v>0</v>
      </c>
      <c r="K228">
        <v>0</v>
      </c>
      <c r="L228">
        <f t="shared" si="8"/>
        <v>87</v>
      </c>
      <c r="M228">
        <f>VLOOKUP(C228,Locs!A:C,3,0)</f>
        <v>30</v>
      </c>
      <c r="N228">
        <f>VLOOKUP(C228,Locs!A:F,6,0)</f>
        <v>2</v>
      </c>
      <c r="O228" t="s">
        <v>818</v>
      </c>
      <c r="P228">
        <v>87</v>
      </c>
    </row>
    <row r="229" spans="1:16" x14ac:dyDescent="0.45">
      <c r="A229">
        <v>221</v>
      </c>
      <c r="B229" t="str">
        <f t="shared" si="9"/>
        <v>task_id_436.dfy-5</v>
      </c>
      <c r="C229" t="s">
        <v>39</v>
      </c>
      <c r="D229">
        <v>5</v>
      </c>
      <c r="E229">
        <v>0</v>
      </c>
      <c r="F229">
        <v>17.172599999999999</v>
      </c>
      <c r="G229">
        <v>123.3823</v>
      </c>
      <c r="H229">
        <v>17.170999999999999</v>
      </c>
      <c r="I229">
        <v>-1</v>
      </c>
      <c r="J229">
        <v>0</v>
      </c>
      <c r="K229">
        <v>0</v>
      </c>
      <c r="L229">
        <f t="shared" ref="L229:L292" si="10">VLOOKUP(LEFT(C229,LEN(C229)-4)&amp;"_"&amp;D229&amp;"_llm.dfy",O:P,2,0)</f>
        <v>87</v>
      </c>
      <c r="M229">
        <f>VLOOKUP(C229,Locs!A:C,3,0)</f>
        <v>30</v>
      </c>
      <c r="N229">
        <f>VLOOKUP(C229,Locs!A:F,6,0)</f>
        <v>2</v>
      </c>
      <c r="O229" t="s">
        <v>819</v>
      </c>
      <c r="P229">
        <v>87</v>
      </c>
    </row>
    <row r="230" spans="1:16" x14ac:dyDescent="0.45">
      <c r="A230">
        <v>222</v>
      </c>
      <c r="B230" t="str">
        <f t="shared" si="9"/>
        <v>task_id_436.dfy-6</v>
      </c>
      <c r="C230" t="s">
        <v>39</v>
      </c>
      <c r="D230">
        <v>6</v>
      </c>
      <c r="E230">
        <v>0</v>
      </c>
      <c r="F230">
        <v>21.671399999999998</v>
      </c>
      <c r="G230">
        <v>1.7958000000000001</v>
      </c>
      <c r="H230">
        <v>21.664200000000001</v>
      </c>
      <c r="I230">
        <v>-1</v>
      </c>
      <c r="J230">
        <v>0</v>
      </c>
      <c r="K230">
        <v>0</v>
      </c>
      <c r="L230">
        <f t="shared" si="10"/>
        <v>93</v>
      </c>
      <c r="M230">
        <f>VLOOKUP(C230,Locs!A:C,3,0)</f>
        <v>30</v>
      </c>
      <c r="N230">
        <f>VLOOKUP(C230,Locs!A:F,6,0)</f>
        <v>2</v>
      </c>
      <c r="O230" t="s">
        <v>820</v>
      </c>
      <c r="P230">
        <v>93</v>
      </c>
    </row>
    <row r="231" spans="1:16" x14ac:dyDescent="0.45">
      <c r="A231">
        <v>223</v>
      </c>
      <c r="B231" t="str">
        <f t="shared" si="9"/>
        <v>task_id_436.dfy-7</v>
      </c>
      <c r="C231" t="s">
        <v>39</v>
      </c>
      <c r="D231">
        <v>7</v>
      </c>
      <c r="E231">
        <v>0</v>
      </c>
      <c r="F231">
        <v>35.390700000000002</v>
      </c>
      <c r="G231">
        <v>1.8153999999999999</v>
      </c>
      <c r="H231">
        <v>35.384599999999999</v>
      </c>
      <c r="I231">
        <v>-1</v>
      </c>
      <c r="J231">
        <v>0</v>
      </c>
      <c r="K231">
        <v>0</v>
      </c>
      <c r="L231">
        <f t="shared" si="10"/>
        <v>116</v>
      </c>
      <c r="M231">
        <f>VLOOKUP(C231,Locs!A:C,3,0)</f>
        <v>30</v>
      </c>
      <c r="N231">
        <f>VLOOKUP(C231,Locs!A:F,6,0)</f>
        <v>2</v>
      </c>
      <c r="O231" t="s">
        <v>821</v>
      </c>
      <c r="P231">
        <v>116</v>
      </c>
    </row>
    <row r="232" spans="1:16" x14ac:dyDescent="0.45">
      <c r="A232">
        <v>224</v>
      </c>
      <c r="B232" t="str">
        <f t="shared" si="9"/>
        <v>task_id_436.dfy-8</v>
      </c>
      <c r="C232" t="s">
        <v>39</v>
      </c>
      <c r="D232">
        <v>8</v>
      </c>
      <c r="E232">
        <v>1</v>
      </c>
      <c r="F232">
        <v>27.720800000000001</v>
      </c>
      <c r="G232">
        <v>1.8833</v>
      </c>
      <c r="H232">
        <v>27.718599999999999</v>
      </c>
      <c r="I232">
        <v>1</v>
      </c>
      <c r="J232">
        <v>1</v>
      </c>
      <c r="K232">
        <v>1</v>
      </c>
      <c r="L232">
        <f t="shared" si="10"/>
        <v>134</v>
      </c>
      <c r="M232">
        <f>VLOOKUP(C232,Locs!A:C,3,0)</f>
        <v>30</v>
      </c>
      <c r="N232">
        <f>VLOOKUP(C232,Locs!A:F,6,0)</f>
        <v>2</v>
      </c>
      <c r="O232" t="s">
        <v>822</v>
      </c>
      <c r="P232">
        <v>134</v>
      </c>
    </row>
    <row r="233" spans="1:16" x14ac:dyDescent="0.45">
      <c r="A233">
        <v>225</v>
      </c>
      <c r="B233" t="str">
        <f t="shared" si="9"/>
        <v>task_id_445.dfy-1</v>
      </c>
      <c r="C233" t="s">
        <v>40</v>
      </c>
      <c r="D233">
        <v>1</v>
      </c>
      <c r="E233">
        <v>1</v>
      </c>
      <c r="F233">
        <v>5.7316000000000003</v>
      </c>
      <c r="G233">
        <v>0.80279999999999996</v>
      </c>
      <c r="H233">
        <v>5.7092999999999998</v>
      </c>
      <c r="I233">
        <v>1</v>
      </c>
      <c r="J233">
        <v>1</v>
      </c>
      <c r="K233">
        <v>1</v>
      </c>
      <c r="L233">
        <f t="shared" si="10"/>
        <v>20</v>
      </c>
      <c r="M233">
        <f>VLOOKUP(C233,Locs!A:C,3,0)</f>
        <v>19</v>
      </c>
      <c r="N233">
        <f>VLOOKUP(C233,Locs!A:F,6,0)</f>
        <v>0</v>
      </c>
      <c r="O233" t="s">
        <v>475</v>
      </c>
      <c r="P233">
        <v>20</v>
      </c>
    </row>
    <row r="234" spans="1:16" x14ac:dyDescent="0.45">
      <c r="A234">
        <v>226</v>
      </c>
      <c r="B234" t="str">
        <f t="shared" si="9"/>
        <v>task_id_447.dfy-1</v>
      </c>
      <c r="C234" t="s">
        <v>41</v>
      </c>
      <c r="D234">
        <v>1</v>
      </c>
      <c r="E234">
        <v>1</v>
      </c>
      <c r="F234">
        <v>5.3289999999999997</v>
      </c>
      <c r="G234">
        <v>0.89829999999999999</v>
      </c>
      <c r="H234">
        <v>5.3002000000000002</v>
      </c>
      <c r="I234">
        <v>1</v>
      </c>
      <c r="J234">
        <v>1</v>
      </c>
      <c r="K234">
        <v>1</v>
      </c>
      <c r="L234">
        <f t="shared" si="10"/>
        <v>22</v>
      </c>
      <c r="M234">
        <f>VLOOKUP(C234,Locs!A:C,3,0)</f>
        <v>26</v>
      </c>
      <c r="N234">
        <f>VLOOKUP(C234,Locs!A:F,6,0)</f>
        <v>0</v>
      </c>
      <c r="O234" t="s">
        <v>478</v>
      </c>
      <c r="P234">
        <v>22</v>
      </c>
    </row>
    <row r="235" spans="1:16" x14ac:dyDescent="0.45">
      <c r="A235">
        <v>227</v>
      </c>
      <c r="B235" t="str">
        <f t="shared" si="9"/>
        <v>task_id_454.dfy-1</v>
      </c>
      <c r="C235" t="s">
        <v>42</v>
      </c>
      <c r="D235">
        <v>1</v>
      </c>
      <c r="E235">
        <v>0</v>
      </c>
      <c r="F235">
        <v>9.5962999999999994</v>
      </c>
      <c r="G235">
        <v>0.85760000000000003</v>
      </c>
      <c r="H235">
        <v>9.5800999999999998</v>
      </c>
      <c r="I235">
        <v>1</v>
      </c>
      <c r="J235">
        <v>0</v>
      </c>
      <c r="K235">
        <v>0</v>
      </c>
      <c r="L235">
        <f t="shared" si="10"/>
        <v>26</v>
      </c>
      <c r="M235">
        <f>VLOOKUP(C235,Locs!A:C,3,0)</f>
        <v>23</v>
      </c>
      <c r="N235">
        <f>VLOOKUP(C235,Locs!A:F,6,0)</f>
        <v>0</v>
      </c>
      <c r="O235" t="s">
        <v>481</v>
      </c>
      <c r="P235">
        <v>26</v>
      </c>
    </row>
    <row r="236" spans="1:16" x14ac:dyDescent="0.45">
      <c r="A236">
        <v>228</v>
      </c>
      <c r="B236" t="str">
        <f t="shared" si="9"/>
        <v>task_id_454.dfy-2</v>
      </c>
      <c r="C236" t="s">
        <v>42</v>
      </c>
      <c r="D236">
        <v>2</v>
      </c>
      <c r="E236">
        <v>1</v>
      </c>
      <c r="F236">
        <v>20.629200000000001</v>
      </c>
      <c r="G236">
        <v>0.81740000000000002</v>
      </c>
      <c r="H236">
        <v>20.627300000000002</v>
      </c>
      <c r="I236">
        <v>1</v>
      </c>
      <c r="J236">
        <v>1</v>
      </c>
      <c r="K236">
        <v>1</v>
      </c>
      <c r="L236">
        <f t="shared" si="10"/>
        <v>32</v>
      </c>
      <c r="M236">
        <f>VLOOKUP(C236,Locs!A:C,3,0)</f>
        <v>23</v>
      </c>
      <c r="N236">
        <f>VLOOKUP(C236,Locs!A:F,6,0)</f>
        <v>0</v>
      </c>
      <c r="O236" t="s">
        <v>482</v>
      </c>
      <c r="P236">
        <v>32</v>
      </c>
    </row>
    <row r="237" spans="1:16" x14ac:dyDescent="0.45">
      <c r="A237">
        <v>229</v>
      </c>
      <c r="B237" t="str">
        <f t="shared" si="9"/>
        <v>task_id_457.dfy-1</v>
      </c>
      <c r="C237" t="s">
        <v>43</v>
      </c>
      <c r="D237">
        <v>1</v>
      </c>
      <c r="E237">
        <v>1</v>
      </c>
      <c r="F237">
        <v>9.7126999999999999</v>
      </c>
      <c r="G237">
        <v>0.78690000000000004</v>
      </c>
      <c r="H237">
        <v>9.6971000000000007</v>
      </c>
      <c r="I237">
        <v>1</v>
      </c>
      <c r="J237">
        <v>1</v>
      </c>
      <c r="K237">
        <v>1</v>
      </c>
      <c r="L237">
        <f t="shared" si="10"/>
        <v>27</v>
      </c>
      <c r="M237">
        <f>VLOOKUP(C237,Locs!A:C,3,0)</f>
        <v>26</v>
      </c>
      <c r="N237">
        <f>VLOOKUP(C237,Locs!A:F,6,0)</f>
        <v>0</v>
      </c>
      <c r="O237" t="s">
        <v>484</v>
      </c>
      <c r="P237">
        <v>27</v>
      </c>
    </row>
    <row r="238" spans="1:16" x14ac:dyDescent="0.45">
      <c r="A238">
        <v>230</v>
      </c>
      <c r="B238" t="str">
        <f t="shared" si="9"/>
        <v>task_id_470.dfy-1</v>
      </c>
      <c r="C238" t="s">
        <v>44</v>
      </c>
      <c r="D238">
        <v>1</v>
      </c>
      <c r="E238">
        <v>1</v>
      </c>
      <c r="F238">
        <v>6.7206000000000001</v>
      </c>
      <c r="G238">
        <v>0.88490000000000002</v>
      </c>
      <c r="H238">
        <v>6.6981999999999999</v>
      </c>
      <c r="I238">
        <v>1</v>
      </c>
      <c r="J238">
        <v>1</v>
      </c>
      <c r="K238">
        <v>1</v>
      </c>
      <c r="L238">
        <f t="shared" si="10"/>
        <v>23</v>
      </c>
      <c r="M238">
        <f>VLOOKUP(C238,Locs!A:C,3,0)</f>
        <v>23</v>
      </c>
      <c r="N238">
        <f>VLOOKUP(C238,Locs!A:F,6,0)</f>
        <v>0</v>
      </c>
      <c r="O238" t="s">
        <v>487</v>
      </c>
      <c r="P238">
        <v>23</v>
      </c>
    </row>
    <row r="239" spans="1:16" x14ac:dyDescent="0.45">
      <c r="A239">
        <v>231</v>
      </c>
      <c r="B239" t="str">
        <f t="shared" si="9"/>
        <v>task_id_472.dfy-1</v>
      </c>
      <c r="C239" t="s">
        <v>45</v>
      </c>
      <c r="D239">
        <v>1</v>
      </c>
      <c r="E239">
        <v>0</v>
      </c>
      <c r="F239">
        <v>20.574100000000001</v>
      </c>
      <c r="G239">
        <v>0.80820000000000003</v>
      </c>
      <c r="H239">
        <v>20.554500000000001</v>
      </c>
      <c r="I239">
        <v>1</v>
      </c>
      <c r="J239">
        <v>0</v>
      </c>
      <c r="K239">
        <v>0</v>
      </c>
      <c r="L239">
        <f t="shared" si="10"/>
        <v>29</v>
      </c>
      <c r="M239">
        <f>VLOOKUP(C239,Locs!A:C,3,0)</f>
        <v>28</v>
      </c>
      <c r="N239">
        <f>VLOOKUP(C239,Locs!A:F,6,0)</f>
        <v>2</v>
      </c>
      <c r="O239" t="s">
        <v>823</v>
      </c>
      <c r="P239">
        <v>69</v>
      </c>
    </row>
    <row r="240" spans="1:16" x14ac:dyDescent="0.45">
      <c r="A240">
        <v>232</v>
      </c>
      <c r="B240" t="str">
        <f t="shared" si="9"/>
        <v>task_id_472.dfy-2</v>
      </c>
      <c r="C240" t="s">
        <v>45</v>
      </c>
      <c r="D240">
        <v>2</v>
      </c>
      <c r="E240">
        <v>0</v>
      </c>
      <c r="F240">
        <v>81.043599999999998</v>
      </c>
      <c r="G240">
        <v>1.7496</v>
      </c>
      <c r="H240">
        <v>81.041600000000003</v>
      </c>
      <c r="I240">
        <v>1</v>
      </c>
      <c r="J240">
        <v>0</v>
      </c>
      <c r="K240">
        <v>0</v>
      </c>
      <c r="L240">
        <f t="shared" si="10"/>
        <v>43</v>
      </c>
      <c r="M240">
        <f>VLOOKUP(C240,Locs!A:C,3,0)</f>
        <v>28</v>
      </c>
      <c r="N240">
        <f>VLOOKUP(C240,Locs!A:F,6,0)</f>
        <v>2</v>
      </c>
      <c r="O240" t="s">
        <v>490</v>
      </c>
      <c r="P240">
        <v>29</v>
      </c>
    </row>
    <row r="241" spans="1:16" x14ac:dyDescent="0.45">
      <c r="A241">
        <v>233</v>
      </c>
      <c r="B241" t="str">
        <f t="shared" si="9"/>
        <v>task_id_472.dfy-3</v>
      </c>
      <c r="C241" t="s">
        <v>45</v>
      </c>
      <c r="D241">
        <v>3</v>
      </c>
      <c r="E241">
        <v>0</v>
      </c>
      <c r="F241">
        <v>31.591899999999999</v>
      </c>
      <c r="G241">
        <v>1.88</v>
      </c>
      <c r="H241">
        <v>31.5898</v>
      </c>
      <c r="I241">
        <v>1</v>
      </c>
      <c r="J241">
        <v>0</v>
      </c>
      <c r="K241">
        <v>0</v>
      </c>
      <c r="L241">
        <f t="shared" si="10"/>
        <v>44</v>
      </c>
      <c r="M241">
        <f>VLOOKUP(C241,Locs!A:C,3,0)</f>
        <v>28</v>
      </c>
      <c r="N241">
        <f>VLOOKUP(C241,Locs!A:F,6,0)</f>
        <v>2</v>
      </c>
      <c r="O241" t="s">
        <v>491</v>
      </c>
      <c r="P241">
        <v>43</v>
      </c>
    </row>
    <row r="242" spans="1:16" x14ac:dyDescent="0.45">
      <c r="A242">
        <v>234</v>
      </c>
      <c r="B242" t="str">
        <f t="shared" si="9"/>
        <v>task_id_472.dfy-4</v>
      </c>
      <c r="C242" t="s">
        <v>45</v>
      </c>
      <c r="D242">
        <v>4</v>
      </c>
      <c r="E242">
        <v>0</v>
      </c>
      <c r="F242">
        <v>26.8491</v>
      </c>
      <c r="G242">
        <v>1.0081</v>
      </c>
      <c r="H242">
        <v>26.847200000000001</v>
      </c>
      <c r="I242">
        <v>1</v>
      </c>
      <c r="J242">
        <v>0</v>
      </c>
      <c r="K242">
        <v>0</v>
      </c>
      <c r="L242">
        <f t="shared" si="10"/>
        <v>45</v>
      </c>
      <c r="M242">
        <f>VLOOKUP(C242,Locs!A:C,3,0)</f>
        <v>28</v>
      </c>
      <c r="N242">
        <f>VLOOKUP(C242,Locs!A:F,6,0)</f>
        <v>2</v>
      </c>
      <c r="O242" t="s">
        <v>492</v>
      </c>
      <c r="P242">
        <v>44</v>
      </c>
    </row>
    <row r="243" spans="1:16" x14ac:dyDescent="0.45">
      <c r="A243">
        <v>235</v>
      </c>
      <c r="B243" t="str">
        <f t="shared" si="9"/>
        <v>task_id_472.dfy-5</v>
      </c>
      <c r="C243" t="s">
        <v>45</v>
      </c>
      <c r="D243">
        <v>5</v>
      </c>
      <c r="E243">
        <v>0</v>
      </c>
      <c r="F243">
        <v>14.9092</v>
      </c>
      <c r="G243">
        <v>1.7886</v>
      </c>
      <c r="H243">
        <v>14.9025</v>
      </c>
      <c r="I243">
        <v>1</v>
      </c>
      <c r="J243">
        <v>0</v>
      </c>
      <c r="K243">
        <v>0</v>
      </c>
      <c r="L243">
        <f t="shared" si="10"/>
        <v>46</v>
      </c>
      <c r="M243">
        <f>VLOOKUP(C243,Locs!A:C,3,0)</f>
        <v>28</v>
      </c>
      <c r="N243">
        <f>VLOOKUP(C243,Locs!A:F,6,0)</f>
        <v>2</v>
      </c>
      <c r="O243" t="s">
        <v>824</v>
      </c>
      <c r="P243">
        <v>45</v>
      </c>
    </row>
    <row r="244" spans="1:16" x14ac:dyDescent="0.45">
      <c r="A244">
        <v>236</v>
      </c>
      <c r="B244" t="str">
        <f t="shared" si="9"/>
        <v>task_id_472.dfy-6</v>
      </c>
      <c r="C244" t="s">
        <v>45</v>
      </c>
      <c r="D244">
        <v>6</v>
      </c>
      <c r="E244">
        <v>0</v>
      </c>
      <c r="F244">
        <v>50.688200000000002</v>
      </c>
      <c r="G244">
        <v>1.8245</v>
      </c>
      <c r="H244">
        <v>50.681800000000003</v>
      </c>
      <c r="I244">
        <v>1</v>
      </c>
      <c r="J244">
        <v>0</v>
      </c>
      <c r="K244">
        <v>0</v>
      </c>
      <c r="L244">
        <f t="shared" si="10"/>
        <v>47</v>
      </c>
      <c r="M244">
        <f>VLOOKUP(C244,Locs!A:C,3,0)</f>
        <v>28</v>
      </c>
      <c r="N244">
        <f>VLOOKUP(C244,Locs!A:F,6,0)</f>
        <v>2</v>
      </c>
      <c r="O244" t="s">
        <v>825</v>
      </c>
      <c r="P244">
        <v>46</v>
      </c>
    </row>
    <row r="245" spans="1:16" x14ac:dyDescent="0.45">
      <c r="A245">
        <v>237</v>
      </c>
      <c r="B245" t="str">
        <f t="shared" si="9"/>
        <v>task_id_472.dfy-7</v>
      </c>
      <c r="C245" t="s">
        <v>45</v>
      </c>
      <c r="D245">
        <v>7</v>
      </c>
      <c r="E245">
        <v>0</v>
      </c>
      <c r="F245">
        <v>41.494799999999998</v>
      </c>
      <c r="G245">
        <v>1.8239000000000001</v>
      </c>
      <c r="H245">
        <v>41.493099999999998</v>
      </c>
      <c r="I245">
        <v>1</v>
      </c>
      <c r="J245">
        <v>0</v>
      </c>
      <c r="K245">
        <v>0</v>
      </c>
      <c r="L245">
        <f t="shared" si="10"/>
        <v>52</v>
      </c>
      <c r="M245">
        <f>VLOOKUP(C245,Locs!A:C,3,0)</f>
        <v>28</v>
      </c>
      <c r="N245">
        <f>VLOOKUP(C245,Locs!A:F,6,0)</f>
        <v>2</v>
      </c>
      <c r="O245" t="s">
        <v>826</v>
      </c>
      <c r="P245">
        <v>47</v>
      </c>
    </row>
    <row r="246" spans="1:16" x14ac:dyDescent="0.45">
      <c r="A246">
        <v>238</v>
      </c>
      <c r="B246" t="str">
        <f t="shared" si="9"/>
        <v>task_id_472.dfy-8</v>
      </c>
      <c r="C246" t="s">
        <v>45</v>
      </c>
      <c r="D246">
        <v>8</v>
      </c>
      <c r="E246">
        <v>0</v>
      </c>
      <c r="F246">
        <v>15.5814</v>
      </c>
      <c r="G246">
        <v>1.9258999999999999</v>
      </c>
      <c r="H246">
        <v>15.5793</v>
      </c>
      <c r="I246">
        <v>1</v>
      </c>
      <c r="J246">
        <v>0</v>
      </c>
      <c r="K246">
        <v>0</v>
      </c>
      <c r="L246">
        <f t="shared" si="10"/>
        <v>62</v>
      </c>
      <c r="M246">
        <f>VLOOKUP(C246,Locs!A:C,3,0)</f>
        <v>28</v>
      </c>
      <c r="N246">
        <f>VLOOKUP(C246,Locs!A:F,6,0)</f>
        <v>2</v>
      </c>
      <c r="O246" t="s">
        <v>827</v>
      </c>
      <c r="P246">
        <v>52</v>
      </c>
    </row>
    <row r="247" spans="1:16" x14ac:dyDescent="0.45">
      <c r="A247">
        <v>239</v>
      </c>
      <c r="B247" t="str">
        <f t="shared" si="9"/>
        <v>task_id_472.dfy-9</v>
      </c>
      <c r="C247" t="s">
        <v>45</v>
      </c>
      <c r="D247">
        <v>9</v>
      </c>
      <c r="E247">
        <v>0</v>
      </c>
      <c r="F247">
        <v>42.087200000000003</v>
      </c>
      <c r="G247">
        <v>1.8966000000000001</v>
      </c>
      <c r="H247">
        <v>42.078899999999997</v>
      </c>
      <c r="I247">
        <v>1</v>
      </c>
      <c r="J247">
        <v>0</v>
      </c>
      <c r="K247">
        <v>0</v>
      </c>
      <c r="L247">
        <f t="shared" si="10"/>
        <v>65</v>
      </c>
      <c r="M247">
        <f>VLOOKUP(C247,Locs!A:C,3,0)</f>
        <v>28</v>
      </c>
      <c r="N247">
        <f>VLOOKUP(C247,Locs!A:F,6,0)</f>
        <v>2</v>
      </c>
      <c r="O247" t="s">
        <v>828</v>
      </c>
      <c r="P247">
        <v>62</v>
      </c>
    </row>
    <row r="248" spans="1:16" x14ac:dyDescent="0.45">
      <c r="A248">
        <v>240</v>
      </c>
      <c r="B248" t="str">
        <f t="shared" si="9"/>
        <v>task_id_472.dfy-10</v>
      </c>
      <c r="C248" t="s">
        <v>45</v>
      </c>
      <c r="D248">
        <v>10</v>
      </c>
      <c r="E248">
        <v>0</v>
      </c>
      <c r="F248">
        <v>59.218299999999999</v>
      </c>
      <c r="G248">
        <v>1.9530000000000001</v>
      </c>
      <c r="H248">
        <v>59.216299999999997</v>
      </c>
      <c r="I248">
        <v>0</v>
      </c>
      <c r="J248">
        <v>0</v>
      </c>
      <c r="K248">
        <v>0</v>
      </c>
      <c r="L248">
        <f t="shared" si="10"/>
        <v>69</v>
      </c>
      <c r="M248">
        <f>VLOOKUP(C248,Locs!A:C,3,0)</f>
        <v>28</v>
      </c>
      <c r="N248">
        <f>VLOOKUP(C248,Locs!A:F,6,0)</f>
        <v>2</v>
      </c>
      <c r="O248" t="s">
        <v>829</v>
      </c>
      <c r="P248">
        <v>65</v>
      </c>
    </row>
    <row r="249" spans="1:16" x14ac:dyDescent="0.45">
      <c r="A249">
        <v>241</v>
      </c>
      <c r="B249" t="str">
        <f t="shared" si="9"/>
        <v>task_id_474.dfy-1</v>
      </c>
      <c r="C249" t="s">
        <v>46</v>
      </c>
      <c r="D249">
        <v>1</v>
      </c>
      <c r="E249">
        <v>0</v>
      </c>
      <c r="F249">
        <v>10.327199999999999</v>
      </c>
      <c r="G249">
        <v>1.7232000000000001</v>
      </c>
      <c r="H249">
        <v>10.301</v>
      </c>
      <c r="I249">
        <v>0</v>
      </c>
      <c r="J249">
        <v>0</v>
      </c>
      <c r="K249">
        <v>0</v>
      </c>
      <c r="L249">
        <f t="shared" si="10"/>
        <v>34</v>
      </c>
      <c r="M249">
        <f>VLOOKUP(C249,Locs!A:C,3,0)</f>
        <v>26</v>
      </c>
      <c r="N249">
        <f>VLOOKUP(C249,Locs!A:F,6,0)</f>
        <v>0</v>
      </c>
      <c r="O249" t="s">
        <v>493</v>
      </c>
      <c r="P249">
        <v>34</v>
      </c>
    </row>
    <row r="250" spans="1:16" x14ac:dyDescent="0.45">
      <c r="A250">
        <v>242</v>
      </c>
      <c r="B250" t="str">
        <f t="shared" si="9"/>
        <v>task_id_474.dfy-2</v>
      </c>
      <c r="C250" t="s">
        <v>46</v>
      </c>
      <c r="D250">
        <v>2</v>
      </c>
      <c r="E250">
        <v>0</v>
      </c>
      <c r="F250">
        <v>26.898399999999999</v>
      </c>
      <c r="G250">
        <v>1.7013</v>
      </c>
      <c r="H250">
        <v>26.8964</v>
      </c>
      <c r="I250">
        <v>-1</v>
      </c>
      <c r="J250">
        <v>0</v>
      </c>
      <c r="K250">
        <v>0</v>
      </c>
      <c r="L250">
        <f t="shared" si="10"/>
        <v>65</v>
      </c>
      <c r="M250">
        <f>VLOOKUP(C250,Locs!A:C,3,0)</f>
        <v>26</v>
      </c>
      <c r="N250">
        <f>VLOOKUP(C250,Locs!A:F,6,0)</f>
        <v>0</v>
      </c>
      <c r="O250" t="s">
        <v>494</v>
      </c>
      <c r="P250">
        <v>65</v>
      </c>
    </row>
    <row r="251" spans="1:16" x14ac:dyDescent="0.45">
      <c r="A251">
        <v>243</v>
      </c>
      <c r="B251" t="str">
        <f t="shared" si="9"/>
        <v>task_id_474.dfy-3</v>
      </c>
      <c r="C251" t="s">
        <v>46</v>
      </c>
      <c r="D251">
        <v>3</v>
      </c>
      <c r="E251">
        <v>1</v>
      </c>
      <c r="F251">
        <v>35.657899999999998</v>
      </c>
      <c r="G251">
        <v>1.6962999999999999</v>
      </c>
      <c r="H251">
        <v>35.650399999999998</v>
      </c>
      <c r="I251">
        <v>1</v>
      </c>
      <c r="J251">
        <v>1</v>
      </c>
      <c r="K251">
        <v>1</v>
      </c>
      <c r="L251">
        <f t="shared" si="10"/>
        <v>70</v>
      </c>
      <c r="M251">
        <f>VLOOKUP(C251,Locs!A:C,3,0)</f>
        <v>26</v>
      </c>
      <c r="N251">
        <f>VLOOKUP(C251,Locs!A:F,6,0)</f>
        <v>0</v>
      </c>
      <c r="O251" t="s">
        <v>495</v>
      </c>
      <c r="P251">
        <v>70</v>
      </c>
    </row>
    <row r="252" spans="1:16" x14ac:dyDescent="0.45">
      <c r="A252">
        <v>244</v>
      </c>
      <c r="B252" t="str">
        <f t="shared" si="9"/>
        <v>task_id_476.dfy-1</v>
      </c>
      <c r="C252" t="s">
        <v>47</v>
      </c>
      <c r="D252">
        <v>1</v>
      </c>
      <c r="E252">
        <v>0</v>
      </c>
      <c r="F252">
        <v>17.523499999999999</v>
      </c>
      <c r="G252">
        <v>1.7743</v>
      </c>
      <c r="H252">
        <v>17.502400000000002</v>
      </c>
      <c r="I252">
        <v>1</v>
      </c>
      <c r="J252">
        <v>0</v>
      </c>
      <c r="K252">
        <v>0</v>
      </c>
      <c r="L252">
        <f t="shared" si="10"/>
        <v>76</v>
      </c>
      <c r="M252">
        <f>VLOOKUP(C252,Locs!A:C,3,0)</f>
        <v>54</v>
      </c>
      <c r="N252">
        <f>VLOOKUP(C252,Locs!A:F,6,0)</f>
        <v>2</v>
      </c>
      <c r="O252" t="s">
        <v>496</v>
      </c>
      <c r="P252">
        <v>76</v>
      </c>
    </row>
    <row r="253" spans="1:16" x14ac:dyDescent="0.45">
      <c r="A253">
        <v>245</v>
      </c>
      <c r="B253" t="str">
        <f t="shared" si="9"/>
        <v>task_id_476.dfy-2</v>
      </c>
      <c r="C253" t="s">
        <v>47</v>
      </c>
      <c r="D253">
        <v>2</v>
      </c>
      <c r="E253">
        <v>1</v>
      </c>
      <c r="F253">
        <v>30.465800000000002</v>
      </c>
      <c r="G253">
        <v>1.7121</v>
      </c>
      <c r="H253">
        <v>30.458200000000001</v>
      </c>
      <c r="I253">
        <v>1</v>
      </c>
      <c r="J253">
        <v>1</v>
      </c>
      <c r="K253">
        <v>1</v>
      </c>
      <c r="L253">
        <f t="shared" si="10"/>
        <v>74</v>
      </c>
      <c r="M253">
        <f>VLOOKUP(C253,Locs!A:C,3,0)</f>
        <v>54</v>
      </c>
      <c r="N253">
        <f>VLOOKUP(C253,Locs!A:F,6,0)</f>
        <v>2</v>
      </c>
      <c r="O253" t="s">
        <v>497</v>
      </c>
      <c r="P253">
        <v>74</v>
      </c>
    </row>
    <row r="254" spans="1:16" x14ac:dyDescent="0.45">
      <c r="A254">
        <v>246</v>
      </c>
      <c r="B254" t="str">
        <f t="shared" si="9"/>
        <v>task_id_477.dfy-1</v>
      </c>
      <c r="C254" t="s">
        <v>48</v>
      </c>
      <c r="D254">
        <v>1</v>
      </c>
      <c r="E254">
        <v>1</v>
      </c>
      <c r="F254">
        <v>11.101000000000001</v>
      </c>
      <c r="G254">
        <v>1.6834</v>
      </c>
      <c r="H254">
        <v>11.073499999999999</v>
      </c>
      <c r="I254">
        <v>1</v>
      </c>
      <c r="J254">
        <v>1</v>
      </c>
      <c r="K254">
        <v>1</v>
      </c>
      <c r="L254">
        <f t="shared" si="10"/>
        <v>27</v>
      </c>
      <c r="M254">
        <f>VLOOKUP(C254,Locs!A:C,3,0)</f>
        <v>27</v>
      </c>
      <c r="N254">
        <f>VLOOKUP(C254,Locs!A:F,6,0)</f>
        <v>0</v>
      </c>
      <c r="O254" t="s">
        <v>499</v>
      </c>
      <c r="P254">
        <v>27</v>
      </c>
    </row>
    <row r="255" spans="1:16" x14ac:dyDescent="0.45">
      <c r="A255">
        <v>247</v>
      </c>
      <c r="B255" t="str">
        <f t="shared" si="9"/>
        <v>task_id_555.dfy-1</v>
      </c>
      <c r="C255" t="s">
        <v>49</v>
      </c>
      <c r="D255">
        <v>1</v>
      </c>
      <c r="E255">
        <v>1</v>
      </c>
      <c r="F255">
        <v>16.012499999999999</v>
      </c>
      <c r="G255">
        <v>1.8648</v>
      </c>
      <c r="H255">
        <v>15.986000000000001</v>
      </c>
      <c r="I255">
        <v>1</v>
      </c>
      <c r="J255">
        <v>1</v>
      </c>
      <c r="K255">
        <v>1</v>
      </c>
      <c r="L255">
        <f t="shared" si="10"/>
        <v>53</v>
      </c>
      <c r="M255">
        <f>VLOOKUP(C255,Locs!A:C,3,0)</f>
        <v>43</v>
      </c>
      <c r="N255">
        <f>VLOOKUP(C255,Locs!A:F,6,0)</f>
        <v>0</v>
      </c>
      <c r="O255" t="s">
        <v>502</v>
      </c>
      <c r="P255">
        <v>53</v>
      </c>
    </row>
    <row r="256" spans="1:16" x14ac:dyDescent="0.45">
      <c r="A256">
        <v>248</v>
      </c>
      <c r="B256" t="str">
        <f t="shared" si="9"/>
        <v>task_id_557.dfy-1</v>
      </c>
      <c r="C256" t="s">
        <v>50</v>
      </c>
      <c r="D256">
        <v>1</v>
      </c>
      <c r="E256">
        <v>1</v>
      </c>
      <c r="F256">
        <v>6.2751999999999999</v>
      </c>
      <c r="G256">
        <v>1.6586000000000001</v>
      </c>
      <c r="H256">
        <v>6.2502000000000004</v>
      </c>
      <c r="I256">
        <v>1</v>
      </c>
      <c r="J256">
        <v>1</v>
      </c>
      <c r="K256">
        <v>1</v>
      </c>
      <c r="L256">
        <f t="shared" si="10"/>
        <v>24</v>
      </c>
      <c r="M256">
        <f>VLOOKUP(C256,Locs!A:C,3,0)</f>
        <v>24</v>
      </c>
      <c r="N256">
        <f>VLOOKUP(C256,Locs!A:F,6,0)</f>
        <v>0</v>
      </c>
      <c r="O256" t="s">
        <v>505</v>
      </c>
      <c r="P256">
        <v>24</v>
      </c>
    </row>
    <row r="257" spans="1:16" x14ac:dyDescent="0.45">
      <c r="A257">
        <v>249</v>
      </c>
      <c r="B257" t="str">
        <f t="shared" si="9"/>
        <v>task_id_566.dfy-1</v>
      </c>
      <c r="C257" t="s">
        <v>51</v>
      </c>
      <c r="D257">
        <v>1</v>
      </c>
      <c r="E257">
        <v>1</v>
      </c>
      <c r="F257">
        <v>6.5307000000000004</v>
      </c>
      <c r="G257">
        <v>0.73229999999999995</v>
      </c>
      <c r="H257">
        <v>6.4988999999999999</v>
      </c>
      <c r="I257">
        <v>1</v>
      </c>
      <c r="J257">
        <v>1</v>
      </c>
      <c r="K257">
        <v>1</v>
      </c>
      <c r="L257">
        <f t="shared" si="10"/>
        <v>29</v>
      </c>
      <c r="M257">
        <f>VLOOKUP(C257,Locs!A:C,3,0)</f>
        <v>28</v>
      </c>
      <c r="N257">
        <f>VLOOKUP(C257,Locs!A:F,6,0)</f>
        <v>0</v>
      </c>
      <c r="O257" t="s">
        <v>508</v>
      </c>
      <c r="P257">
        <v>29</v>
      </c>
    </row>
    <row r="258" spans="1:16" x14ac:dyDescent="0.45">
      <c r="A258">
        <v>250</v>
      </c>
      <c r="B258" t="str">
        <f t="shared" si="9"/>
        <v>task_id_567.dfy-1</v>
      </c>
      <c r="C258" t="s">
        <v>52</v>
      </c>
      <c r="D258">
        <v>1</v>
      </c>
      <c r="E258">
        <v>0</v>
      </c>
      <c r="F258">
        <v>15.5967</v>
      </c>
      <c r="G258">
        <v>0.97640000000000005</v>
      </c>
      <c r="H258">
        <v>15.579000000000001</v>
      </c>
      <c r="I258">
        <v>1</v>
      </c>
      <c r="J258">
        <v>0</v>
      </c>
      <c r="K258">
        <v>0</v>
      </c>
      <c r="L258">
        <f t="shared" si="10"/>
        <v>32</v>
      </c>
      <c r="M258">
        <f>VLOOKUP(C258,Locs!A:C,3,0)</f>
        <v>23</v>
      </c>
      <c r="N258">
        <f>VLOOKUP(C258,Locs!A:F,6,0)</f>
        <v>1</v>
      </c>
      <c r="O258" t="s">
        <v>511</v>
      </c>
      <c r="P258">
        <v>32</v>
      </c>
    </row>
    <row r="259" spans="1:16" x14ac:dyDescent="0.45">
      <c r="A259">
        <v>251</v>
      </c>
      <c r="B259" t="str">
        <f t="shared" si="9"/>
        <v>task_id_567.dfy-2</v>
      </c>
      <c r="C259" t="s">
        <v>52</v>
      </c>
      <c r="D259">
        <v>2</v>
      </c>
      <c r="E259">
        <v>1</v>
      </c>
      <c r="F259">
        <v>16.4664</v>
      </c>
      <c r="G259">
        <v>1.6711</v>
      </c>
      <c r="H259">
        <v>16.459299999999999</v>
      </c>
      <c r="I259">
        <v>1</v>
      </c>
      <c r="J259">
        <v>1</v>
      </c>
      <c r="K259">
        <v>1</v>
      </c>
      <c r="L259">
        <f t="shared" si="10"/>
        <v>46</v>
      </c>
      <c r="M259">
        <f>VLOOKUP(C259,Locs!A:C,3,0)</f>
        <v>23</v>
      </c>
      <c r="N259">
        <f>VLOOKUP(C259,Locs!A:F,6,0)</f>
        <v>1</v>
      </c>
      <c r="O259" t="s">
        <v>512</v>
      </c>
      <c r="P259">
        <v>46</v>
      </c>
    </row>
    <row r="260" spans="1:16" x14ac:dyDescent="0.45">
      <c r="A260">
        <v>252</v>
      </c>
      <c r="B260" t="str">
        <f t="shared" si="9"/>
        <v>task_id_572.dfy-1</v>
      </c>
      <c r="C260" t="s">
        <v>53</v>
      </c>
      <c r="D260">
        <v>1</v>
      </c>
      <c r="E260">
        <v>0</v>
      </c>
      <c r="F260">
        <v>25.541599999999999</v>
      </c>
      <c r="G260">
        <v>1.7543</v>
      </c>
      <c r="H260">
        <v>25.520800000000001</v>
      </c>
      <c r="I260">
        <v>0</v>
      </c>
      <c r="J260">
        <v>0</v>
      </c>
      <c r="K260">
        <v>0</v>
      </c>
      <c r="L260">
        <f t="shared" si="10"/>
        <v>63</v>
      </c>
      <c r="M260">
        <f>VLOOKUP(C260,Locs!A:C,3,0)</f>
        <v>37</v>
      </c>
      <c r="N260">
        <f>VLOOKUP(C260,Locs!A:F,6,0)</f>
        <v>2</v>
      </c>
      <c r="O260" t="s">
        <v>514</v>
      </c>
      <c r="P260">
        <v>63</v>
      </c>
    </row>
    <row r="261" spans="1:16" x14ac:dyDescent="0.45">
      <c r="A261">
        <v>253</v>
      </c>
      <c r="B261" t="str">
        <f t="shared" si="9"/>
        <v>task_id_572.dfy-2</v>
      </c>
      <c r="C261" t="s">
        <v>53</v>
      </c>
      <c r="D261">
        <v>2</v>
      </c>
      <c r="E261">
        <v>0</v>
      </c>
      <c r="F261">
        <v>26.500699999999998</v>
      </c>
      <c r="G261">
        <v>1.6835</v>
      </c>
      <c r="H261">
        <v>26.4986</v>
      </c>
      <c r="I261">
        <v>1</v>
      </c>
      <c r="J261">
        <v>0</v>
      </c>
      <c r="K261">
        <v>0</v>
      </c>
      <c r="L261">
        <f t="shared" si="10"/>
        <v>107</v>
      </c>
      <c r="M261">
        <f>VLOOKUP(C261,Locs!A:C,3,0)</f>
        <v>37</v>
      </c>
      <c r="N261">
        <f>VLOOKUP(C261,Locs!A:F,6,0)</f>
        <v>2</v>
      </c>
      <c r="O261" t="s">
        <v>515</v>
      </c>
      <c r="P261">
        <v>107</v>
      </c>
    </row>
    <row r="262" spans="1:16" x14ac:dyDescent="0.45">
      <c r="A262">
        <v>254</v>
      </c>
      <c r="B262" t="str">
        <f t="shared" si="9"/>
        <v>task_id_572.dfy-3</v>
      </c>
      <c r="C262" t="s">
        <v>53</v>
      </c>
      <c r="D262">
        <v>3</v>
      </c>
      <c r="E262">
        <v>-1</v>
      </c>
      <c r="F262">
        <v>38.8292</v>
      </c>
      <c r="G262">
        <v>0.47560000000000002</v>
      </c>
      <c r="H262">
        <v>38.827500000000001</v>
      </c>
      <c r="I262">
        <v>-1</v>
      </c>
      <c r="J262">
        <v>-1</v>
      </c>
      <c r="K262">
        <v>-1</v>
      </c>
      <c r="L262">
        <f t="shared" si="10"/>
        <v>171</v>
      </c>
      <c r="M262">
        <f>VLOOKUP(C262,Locs!A:C,3,0)</f>
        <v>37</v>
      </c>
      <c r="N262">
        <f>VLOOKUP(C262,Locs!A:F,6,0)</f>
        <v>2</v>
      </c>
      <c r="O262" t="s">
        <v>516</v>
      </c>
      <c r="P262">
        <v>171</v>
      </c>
    </row>
    <row r="263" spans="1:16" x14ac:dyDescent="0.45">
      <c r="A263">
        <v>255</v>
      </c>
      <c r="B263" t="str">
        <f t="shared" si="9"/>
        <v>task_id_572.dfy-4</v>
      </c>
      <c r="C263" t="s">
        <v>53</v>
      </c>
      <c r="D263">
        <v>4</v>
      </c>
      <c r="E263">
        <v>0</v>
      </c>
      <c r="F263">
        <v>18.732099999999999</v>
      </c>
      <c r="G263">
        <v>1.0464</v>
      </c>
      <c r="H263">
        <v>18.730399999999999</v>
      </c>
      <c r="I263">
        <v>0</v>
      </c>
      <c r="J263">
        <v>0</v>
      </c>
      <c r="K263">
        <v>0</v>
      </c>
      <c r="L263">
        <f t="shared" si="10"/>
        <v>171</v>
      </c>
      <c r="M263">
        <f>VLOOKUP(C263,Locs!A:C,3,0)</f>
        <v>37</v>
      </c>
      <c r="N263">
        <f>VLOOKUP(C263,Locs!A:F,6,0)</f>
        <v>2</v>
      </c>
      <c r="O263" t="s">
        <v>830</v>
      </c>
      <c r="P263">
        <v>171</v>
      </c>
    </row>
    <row r="264" spans="1:16" x14ac:dyDescent="0.45">
      <c r="A264">
        <v>256</v>
      </c>
      <c r="B264" t="str">
        <f t="shared" si="9"/>
        <v>task_id_572.dfy-5</v>
      </c>
      <c r="C264" t="s">
        <v>53</v>
      </c>
      <c r="D264">
        <v>5</v>
      </c>
      <c r="E264">
        <v>0</v>
      </c>
      <c r="F264">
        <v>25.940100000000001</v>
      </c>
      <c r="G264">
        <v>1.111</v>
      </c>
      <c r="H264">
        <v>25.937999999999999</v>
      </c>
      <c r="I264">
        <v>-1</v>
      </c>
      <c r="J264">
        <v>0</v>
      </c>
      <c r="K264">
        <v>0</v>
      </c>
      <c r="L264">
        <f t="shared" si="10"/>
        <v>192</v>
      </c>
      <c r="M264">
        <f>VLOOKUP(C264,Locs!A:C,3,0)</f>
        <v>37</v>
      </c>
      <c r="N264">
        <f>VLOOKUP(C264,Locs!A:F,6,0)</f>
        <v>2</v>
      </c>
      <c r="O264" t="s">
        <v>831</v>
      </c>
      <c r="P264">
        <v>192</v>
      </c>
    </row>
    <row r="265" spans="1:16" x14ac:dyDescent="0.45">
      <c r="A265">
        <v>257</v>
      </c>
      <c r="B265" t="str">
        <f t="shared" si="9"/>
        <v>task_id_572.dfy-6</v>
      </c>
      <c r="C265" t="s">
        <v>53</v>
      </c>
      <c r="D265">
        <v>6</v>
      </c>
      <c r="E265">
        <v>1</v>
      </c>
      <c r="F265">
        <v>30.985399999999998</v>
      </c>
      <c r="G265">
        <v>1.1819999999999999</v>
      </c>
      <c r="H265">
        <v>30.977499999999999</v>
      </c>
      <c r="I265">
        <v>1</v>
      </c>
      <c r="J265">
        <v>1</v>
      </c>
      <c r="K265">
        <v>1</v>
      </c>
      <c r="L265">
        <f t="shared" si="10"/>
        <v>201</v>
      </c>
      <c r="M265">
        <f>VLOOKUP(C265,Locs!A:C,3,0)</f>
        <v>37</v>
      </c>
      <c r="N265">
        <f>VLOOKUP(C265,Locs!A:F,6,0)</f>
        <v>2</v>
      </c>
      <c r="O265" t="s">
        <v>832</v>
      </c>
      <c r="P265">
        <v>201</v>
      </c>
    </row>
    <row r="266" spans="1:16" x14ac:dyDescent="0.45">
      <c r="A266">
        <v>258</v>
      </c>
      <c r="B266" t="str">
        <f t="shared" si="9"/>
        <v>task_id_573.dfy-1</v>
      </c>
      <c r="C266" t="s">
        <v>54</v>
      </c>
      <c r="D266">
        <v>1</v>
      </c>
      <c r="E266">
        <v>-1</v>
      </c>
      <c r="F266">
        <v>21.584599999999998</v>
      </c>
      <c r="G266">
        <v>0.27779999999999999</v>
      </c>
      <c r="H266">
        <v>21.566199999999998</v>
      </c>
      <c r="I266">
        <v>-1</v>
      </c>
      <c r="J266">
        <v>-1</v>
      </c>
      <c r="K266">
        <v>-1</v>
      </c>
      <c r="L266">
        <f t="shared" si="10"/>
        <v>58</v>
      </c>
      <c r="M266">
        <f>VLOOKUP(C266,Locs!A:C,3,0)</f>
        <v>56</v>
      </c>
      <c r="N266">
        <f>VLOOKUP(C266,Locs!A:F,6,0)</f>
        <v>8</v>
      </c>
      <c r="O266" t="s">
        <v>833</v>
      </c>
      <c r="P266">
        <v>131</v>
      </c>
    </row>
    <row r="267" spans="1:16" x14ac:dyDescent="0.45">
      <c r="A267">
        <v>259</v>
      </c>
      <c r="B267" t="str">
        <f t="shared" si="9"/>
        <v>task_id_573.dfy-2</v>
      </c>
      <c r="C267" t="s">
        <v>54</v>
      </c>
      <c r="D267">
        <v>2</v>
      </c>
      <c r="E267">
        <v>-1</v>
      </c>
      <c r="F267">
        <v>22.964600000000001</v>
      </c>
      <c r="G267">
        <v>0.2928</v>
      </c>
      <c r="H267">
        <v>22.9587</v>
      </c>
      <c r="I267">
        <v>-1</v>
      </c>
      <c r="J267">
        <v>-1</v>
      </c>
      <c r="K267">
        <v>-1</v>
      </c>
      <c r="L267">
        <f t="shared" si="10"/>
        <v>84</v>
      </c>
      <c r="M267">
        <f>VLOOKUP(C267,Locs!A:C,3,0)</f>
        <v>56</v>
      </c>
      <c r="N267">
        <f>VLOOKUP(C267,Locs!A:F,6,0)</f>
        <v>8</v>
      </c>
      <c r="O267" t="s">
        <v>517</v>
      </c>
      <c r="P267">
        <v>58</v>
      </c>
    </row>
    <row r="268" spans="1:16" x14ac:dyDescent="0.45">
      <c r="A268">
        <v>260</v>
      </c>
      <c r="B268" t="str">
        <f t="shared" si="9"/>
        <v>task_id_573.dfy-3</v>
      </c>
      <c r="C268" t="s">
        <v>54</v>
      </c>
      <c r="D268">
        <v>3</v>
      </c>
      <c r="E268">
        <v>-1</v>
      </c>
      <c r="F268">
        <v>16.884</v>
      </c>
      <c r="G268">
        <v>0.309</v>
      </c>
      <c r="H268">
        <v>16.877800000000001</v>
      </c>
      <c r="I268">
        <v>-1</v>
      </c>
      <c r="J268">
        <v>-1</v>
      </c>
      <c r="K268">
        <v>-1</v>
      </c>
      <c r="L268">
        <f t="shared" si="10"/>
        <v>84</v>
      </c>
      <c r="M268">
        <f>VLOOKUP(C268,Locs!A:C,3,0)</f>
        <v>56</v>
      </c>
      <c r="N268">
        <f>VLOOKUP(C268,Locs!A:F,6,0)</f>
        <v>8</v>
      </c>
      <c r="O268" t="s">
        <v>518</v>
      </c>
      <c r="P268">
        <v>84</v>
      </c>
    </row>
    <row r="269" spans="1:16" x14ac:dyDescent="0.45">
      <c r="A269">
        <v>261</v>
      </c>
      <c r="B269" t="str">
        <f t="shared" si="9"/>
        <v>task_id_573.dfy-4</v>
      </c>
      <c r="C269" t="s">
        <v>54</v>
      </c>
      <c r="D269">
        <v>4</v>
      </c>
      <c r="E269">
        <v>-1</v>
      </c>
      <c r="F269">
        <v>28.125599999999999</v>
      </c>
      <c r="G269">
        <v>0.25390000000000001</v>
      </c>
      <c r="H269">
        <v>28.117999999999999</v>
      </c>
      <c r="I269">
        <v>-1</v>
      </c>
      <c r="J269">
        <v>-1</v>
      </c>
      <c r="K269">
        <v>-1</v>
      </c>
      <c r="L269">
        <f t="shared" si="10"/>
        <v>91</v>
      </c>
      <c r="M269">
        <f>VLOOKUP(C269,Locs!A:C,3,0)</f>
        <v>56</v>
      </c>
      <c r="N269">
        <f>VLOOKUP(C269,Locs!A:F,6,0)</f>
        <v>8</v>
      </c>
      <c r="O269" t="s">
        <v>519</v>
      </c>
      <c r="P269">
        <v>84</v>
      </c>
    </row>
    <row r="270" spans="1:16" x14ac:dyDescent="0.45">
      <c r="A270">
        <v>262</v>
      </c>
      <c r="B270" t="str">
        <f t="shared" si="9"/>
        <v>task_id_573.dfy-5</v>
      </c>
      <c r="C270" t="s">
        <v>54</v>
      </c>
      <c r="D270">
        <v>5</v>
      </c>
      <c r="E270">
        <v>-1</v>
      </c>
      <c r="F270">
        <v>23.1175</v>
      </c>
      <c r="G270">
        <v>0.32040000000000002</v>
      </c>
      <c r="H270">
        <v>23.111000000000001</v>
      </c>
      <c r="I270">
        <v>-1</v>
      </c>
      <c r="J270">
        <v>-1</v>
      </c>
      <c r="K270">
        <v>-1</v>
      </c>
      <c r="L270">
        <f t="shared" si="10"/>
        <v>93</v>
      </c>
      <c r="M270">
        <f>VLOOKUP(C270,Locs!A:C,3,0)</f>
        <v>56</v>
      </c>
      <c r="N270">
        <f>VLOOKUP(C270,Locs!A:F,6,0)</f>
        <v>8</v>
      </c>
      <c r="O270" t="s">
        <v>834</v>
      </c>
      <c r="P270">
        <v>91</v>
      </c>
    </row>
    <row r="271" spans="1:16" x14ac:dyDescent="0.45">
      <c r="A271">
        <v>263</v>
      </c>
      <c r="B271" t="str">
        <f t="shared" ref="B271:B334" si="11">C271&amp;"-"&amp;D271</f>
        <v>task_id_573.dfy-6</v>
      </c>
      <c r="C271" t="s">
        <v>54</v>
      </c>
      <c r="D271">
        <v>6</v>
      </c>
      <c r="E271">
        <v>-1</v>
      </c>
      <c r="F271">
        <v>28.8322</v>
      </c>
      <c r="G271">
        <v>0.2697</v>
      </c>
      <c r="H271">
        <v>28.830500000000001</v>
      </c>
      <c r="I271">
        <v>-1</v>
      </c>
      <c r="J271">
        <v>-1</v>
      </c>
      <c r="K271">
        <v>-1</v>
      </c>
      <c r="L271">
        <f t="shared" si="10"/>
        <v>101</v>
      </c>
      <c r="M271">
        <f>VLOOKUP(C271,Locs!A:C,3,0)</f>
        <v>56</v>
      </c>
      <c r="N271">
        <f>VLOOKUP(C271,Locs!A:F,6,0)</f>
        <v>8</v>
      </c>
      <c r="O271" t="s">
        <v>835</v>
      </c>
      <c r="P271">
        <v>93</v>
      </c>
    </row>
    <row r="272" spans="1:16" x14ac:dyDescent="0.45">
      <c r="A272">
        <v>264</v>
      </c>
      <c r="B272" t="str">
        <f t="shared" si="11"/>
        <v>task_id_573.dfy-7</v>
      </c>
      <c r="C272" t="s">
        <v>54</v>
      </c>
      <c r="D272">
        <v>7</v>
      </c>
      <c r="E272">
        <v>-1</v>
      </c>
      <c r="F272">
        <v>49.434600000000003</v>
      </c>
      <c r="G272">
        <v>0.2782</v>
      </c>
      <c r="H272">
        <v>49.433100000000003</v>
      </c>
      <c r="I272">
        <v>-1</v>
      </c>
      <c r="J272">
        <v>-1</v>
      </c>
      <c r="K272">
        <v>-1</v>
      </c>
      <c r="L272">
        <f t="shared" si="10"/>
        <v>131</v>
      </c>
      <c r="M272">
        <f>VLOOKUP(C272,Locs!A:C,3,0)</f>
        <v>56</v>
      </c>
      <c r="N272">
        <f>VLOOKUP(C272,Locs!A:F,6,0)</f>
        <v>8</v>
      </c>
      <c r="O272" t="s">
        <v>836</v>
      </c>
      <c r="P272">
        <v>101</v>
      </c>
    </row>
    <row r="273" spans="1:16" x14ac:dyDescent="0.45">
      <c r="A273">
        <v>265</v>
      </c>
      <c r="B273" t="str">
        <f t="shared" si="11"/>
        <v>task_id_573.dfy-8</v>
      </c>
      <c r="C273" t="s">
        <v>54</v>
      </c>
      <c r="D273">
        <v>8</v>
      </c>
      <c r="E273">
        <v>-1</v>
      </c>
      <c r="F273">
        <v>14.2951</v>
      </c>
      <c r="G273">
        <v>0.35349999999999998</v>
      </c>
      <c r="H273">
        <v>14.293100000000001</v>
      </c>
      <c r="I273">
        <v>-1</v>
      </c>
      <c r="J273">
        <v>-1</v>
      </c>
      <c r="K273">
        <v>-1</v>
      </c>
      <c r="L273">
        <f t="shared" si="10"/>
        <v>131</v>
      </c>
      <c r="M273">
        <f>VLOOKUP(C273,Locs!A:C,3,0)</f>
        <v>56</v>
      </c>
      <c r="N273">
        <f>VLOOKUP(C273,Locs!A:F,6,0)</f>
        <v>8</v>
      </c>
      <c r="O273" t="s">
        <v>837</v>
      </c>
      <c r="P273">
        <v>131</v>
      </c>
    </row>
    <row r="274" spans="1:16" x14ac:dyDescent="0.45">
      <c r="A274">
        <v>266</v>
      </c>
      <c r="B274" t="str">
        <f t="shared" si="11"/>
        <v>task_id_573.dfy-9</v>
      </c>
      <c r="C274" t="s">
        <v>54</v>
      </c>
      <c r="D274">
        <v>9</v>
      </c>
      <c r="E274">
        <v>-1</v>
      </c>
      <c r="F274">
        <v>18.738499999999998</v>
      </c>
      <c r="G274">
        <v>0.27710000000000001</v>
      </c>
      <c r="H274">
        <v>18.732600000000001</v>
      </c>
      <c r="I274">
        <v>-1</v>
      </c>
      <c r="J274">
        <v>-1</v>
      </c>
      <c r="K274">
        <v>-1</v>
      </c>
      <c r="L274">
        <f t="shared" si="10"/>
        <v>131</v>
      </c>
      <c r="M274">
        <f>VLOOKUP(C274,Locs!A:C,3,0)</f>
        <v>56</v>
      </c>
      <c r="N274">
        <f>VLOOKUP(C274,Locs!A:F,6,0)</f>
        <v>8</v>
      </c>
      <c r="O274" t="s">
        <v>838</v>
      </c>
      <c r="P274">
        <v>131</v>
      </c>
    </row>
    <row r="275" spans="1:16" x14ac:dyDescent="0.45">
      <c r="A275">
        <v>267</v>
      </c>
      <c r="B275" t="str">
        <f t="shared" si="11"/>
        <v>task_id_573.dfy-10</v>
      </c>
      <c r="C275" t="s">
        <v>54</v>
      </c>
      <c r="D275">
        <v>10</v>
      </c>
      <c r="E275">
        <v>-1</v>
      </c>
      <c r="F275">
        <v>16.152000000000001</v>
      </c>
      <c r="G275">
        <v>0.22059999999999999</v>
      </c>
      <c r="H275">
        <v>16.145499999999998</v>
      </c>
      <c r="I275">
        <v>-1</v>
      </c>
      <c r="J275">
        <v>-1</v>
      </c>
      <c r="K275">
        <v>-1</v>
      </c>
      <c r="L275">
        <f t="shared" si="10"/>
        <v>131</v>
      </c>
      <c r="M275">
        <f>VLOOKUP(C275,Locs!A:C,3,0)</f>
        <v>56</v>
      </c>
      <c r="N275">
        <f>VLOOKUP(C275,Locs!A:F,6,0)</f>
        <v>8</v>
      </c>
      <c r="O275" t="s">
        <v>839</v>
      </c>
      <c r="P275">
        <v>131</v>
      </c>
    </row>
    <row r="276" spans="1:16" x14ac:dyDescent="0.45">
      <c r="A276">
        <v>268</v>
      </c>
      <c r="B276" t="str">
        <f t="shared" si="11"/>
        <v>task_id_576.dfy-1</v>
      </c>
      <c r="C276" t="s">
        <v>55</v>
      </c>
      <c r="D276">
        <v>1</v>
      </c>
      <c r="E276">
        <v>0</v>
      </c>
      <c r="F276">
        <v>24.321999999999999</v>
      </c>
      <c r="G276">
        <v>0.88670000000000004</v>
      </c>
      <c r="H276">
        <v>24.3018</v>
      </c>
      <c r="I276">
        <v>1</v>
      </c>
      <c r="J276">
        <v>0</v>
      </c>
      <c r="K276">
        <v>0</v>
      </c>
      <c r="L276">
        <f t="shared" si="10"/>
        <v>40</v>
      </c>
      <c r="M276">
        <f>VLOOKUP(C276,Locs!A:C,3,0)</f>
        <v>34</v>
      </c>
      <c r="N276">
        <f>VLOOKUP(C276,Locs!A:F,6,0)</f>
        <v>5</v>
      </c>
      <c r="O276" t="s">
        <v>840</v>
      </c>
      <c r="P276">
        <v>93</v>
      </c>
    </row>
    <row r="277" spans="1:16" x14ac:dyDescent="0.45">
      <c r="A277">
        <v>269</v>
      </c>
      <c r="B277" t="str">
        <f t="shared" si="11"/>
        <v>task_id_576.dfy-2</v>
      </c>
      <c r="C277" t="s">
        <v>55</v>
      </c>
      <c r="D277">
        <v>2</v>
      </c>
      <c r="E277">
        <v>-1</v>
      </c>
      <c r="F277">
        <v>45.4</v>
      </c>
      <c r="G277">
        <v>0.2913</v>
      </c>
      <c r="H277">
        <v>45.397399999999998</v>
      </c>
      <c r="I277">
        <v>-1</v>
      </c>
      <c r="J277">
        <v>-1</v>
      </c>
      <c r="K277">
        <v>-1</v>
      </c>
      <c r="L277">
        <f t="shared" si="10"/>
        <v>63</v>
      </c>
      <c r="M277">
        <f>VLOOKUP(C277,Locs!A:C,3,0)</f>
        <v>34</v>
      </c>
      <c r="N277">
        <f>VLOOKUP(C277,Locs!A:F,6,0)</f>
        <v>5</v>
      </c>
      <c r="O277" t="s">
        <v>520</v>
      </c>
      <c r="P277">
        <v>40</v>
      </c>
    </row>
    <row r="278" spans="1:16" x14ac:dyDescent="0.45">
      <c r="A278">
        <v>270</v>
      </c>
      <c r="B278" t="str">
        <f t="shared" si="11"/>
        <v>task_id_576.dfy-3</v>
      </c>
      <c r="C278" t="s">
        <v>55</v>
      </c>
      <c r="D278">
        <v>3</v>
      </c>
      <c r="E278">
        <v>0</v>
      </c>
      <c r="F278">
        <v>13.7262</v>
      </c>
      <c r="G278">
        <v>1.702</v>
      </c>
      <c r="H278">
        <v>13.7241</v>
      </c>
      <c r="I278">
        <v>1</v>
      </c>
      <c r="J278">
        <v>0</v>
      </c>
      <c r="K278">
        <v>0</v>
      </c>
      <c r="L278">
        <f t="shared" si="10"/>
        <v>62</v>
      </c>
      <c r="M278">
        <f>VLOOKUP(C278,Locs!A:C,3,0)</f>
        <v>34</v>
      </c>
      <c r="N278">
        <f>VLOOKUP(C278,Locs!A:F,6,0)</f>
        <v>5</v>
      </c>
      <c r="O278" t="s">
        <v>521</v>
      </c>
      <c r="P278">
        <v>63</v>
      </c>
    </row>
    <row r="279" spans="1:16" x14ac:dyDescent="0.45">
      <c r="A279">
        <v>271</v>
      </c>
      <c r="B279" t="str">
        <f t="shared" si="11"/>
        <v>task_id_576.dfy-4</v>
      </c>
      <c r="C279" t="s">
        <v>55</v>
      </c>
      <c r="D279">
        <v>4</v>
      </c>
      <c r="E279">
        <v>-1</v>
      </c>
      <c r="F279">
        <v>37.04</v>
      </c>
      <c r="G279">
        <v>0.42959999999999998</v>
      </c>
      <c r="H279">
        <v>37.0381</v>
      </c>
      <c r="I279">
        <v>-1</v>
      </c>
      <c r="J279">
        <v>-1</v>
      </c>
      <c r="K279">
        <v>-1</v>
      </c>
      <c r="L279">
        <f t="shared" si="10"/>
        <v>78</v>
      </c>
      <c r="M279">
        <f>VLOOKUP(C279,Locs!A:C,3,0)</f>
        <v>34</v>
      </c>
      <c r="N279">
        <f>VLOOKUP(C279,Locs!A:F,6,0)</f>
        <v>5</v>
      </c>
      <c r="O279" t="s">
        <v>522</v>
      </c>
      <c r="P279">
        <v>62</v>
      </c>
    </row>
    <row r="280" spans="1:16" x14ac:dyDescent="0.45">
      <c r="A280">
        <v>272</v>
      </c>
      <c r="B280" t="str">
        <f t="shared" si="11"/>
        <v>task_id_576.dfy-5</v>
      </c>
      <c r="C280" t="s">
        <v>55</v>
      </c>
      <c r="D280">
        <v>5</v>
      </c>
      <c r="E280">
        <v>0</v>
      </c>
      <c r="F280">
        <v>24.406400000000001</v>
      </c>
      <c r="G280">
        <v>1.7371000000000001</v>
      </c>
      <c r="H280">
        <v>24.404199999999999</v>
      </c>
      <c r="I280">
        <v>0</v>
      </c>
      <c r="J280">
        <v>0</v>
      </c>
      <c r="K280">
        <v>0</v>
      </c>
      <c r="L280">
        <f t="shared" si="10"/>
        <v>79</v>
      </c>
      <c r="M280">
        <f>VLOOKUP(C280,Locs!A:C,3,0)</f>
        <v>34</v>
      </c>
      <c r="N280">
        <f>VLOOKUP(C280,Locs!A:F,6,0)</f>
        <v>5</v>
      </c>
      <c r="O280" t="s">
        <v>841</v>
      </c>
      <c r="P280">
        <v>78</v>
      </c>
    </row>
    <row r="281" spans="1:16" x14ac:dyDescent="0.45">
      <c r="A281">
        <v>273</v>
      </c>
      <c r="B281" t="str">
        <f t="shared" si="11"/>
        <v>task_id_576.dfy-6</v>
      </c>
      <c r="C281" t="s">
        <v>55</v>
      </c>
      <c r="D281">
        <v>6</v>
      </c>
      <c r="E281">
        <v>0</v>
      </c>
      <c r="F281">
        <v>95.108199999999997</v>
      </c>
      <c r="G281">
        <v>1.7272000000000001</v>
      </c>
      <c r="H281">
        <v>95.106700000000004</v>
      </c>
      <c r="I281">
        <v>0</v>
      </c>
      <c r="J281">
        <v>0</v>
      </c>
      <c r="K281">
        <v>0</v>
      </c>
      <c r="L281">
        <f t="shared" si="10"/>
        <v>95</v>
      </c>
      <c r="M281">
        <f>VLOOKUP(C281,Locs!A:C,3,0)</f>
        <v>34</v>
      </c>
      <c r="N281">
        <f>VLOOKUP(C281,Locs!A:F,6,0)</f>
        <v>5</v>
      </c>
      <c r="O281" t="s">
        <v>842</v>
      </c>
      <c r="P281">
        <v>79</v>
      </c>
    </row>
    <row r="282" spans="1:16" x14ac:dyDescent="0.45">
      <c r="A282">
        <v>274</v>
      </c>
      <c r="B282" t="str">
        <f t="shared" si="11"/>
        <v>task_id_576.dfy-7</v>
      </c>
      <c r="C282" t="s">
        <v>55</v>
      </c>
      <c r="D282">
        <v>7</v>
      </c>
      <c r="E282">
        <v>0</v>
      </c>
      <c r="F282">
        <v>67.056299999999993</v>
      </c>
      <c r="G282">
        <v>1.7422</v>
      </c>
      <c r="H282">
        <v>67.054699999999997</v>
      </c>
      <c r="I282">
        <v>0</v>
      </c>
      <c r="J282">
        <v>0</v>
      </c>
      <c r="K282">
        <v>0</v>
      </c>
      <c r="L282">
        <f t="shared" si="10"/>
        <v>93</v>
      </c>
      <c r="M282">
        <f>VLOOKUP(C282,Locs!A:C,3,0)</f>
        <v>34</v>
      </c>
      <c r="N282">
        <f>VLOOKUP(C282,Locs!A:F,6,0)</f>
        <v>5</v>
      </c>
      <c r="O282" t="s">
        <v>843</v>
      </c>
      <c r="P282">
        <v>95</v>
      </c>
    </row>
    <row r="283" spans="1:16" x14ac:dyDescent="0.45">
      <c r="A283">
        <v>275</v>
      </c>
      <c r="B283" t="str">
        <f t="shared" si="11"/>
        <v>task_id_576.dfy-8</v>
      </c>
      <c r="C283" t="s">
        <v>55</v>
      </c>
      <c r="D283">
        <v>8</v>
      </c>
      <c r="E283">
        <v>0</v>
      </c>
      <c r="F283">
        <v>38.416600000000003</v>
      </c>
      <c r="G283">
        <v>1.6778</v>
      </c>
      <c r="H283">
        <v>38.414700000000003</v>
      </c>
      <c r="I283">
        <v>0</v>
      </c>
      <c r="J283">
        <v>0</v>
      </c>
      <c r="K283">
        <v>0</v>
      </c>
      <c r="L283">
        <f t="shared" si="10"/>
        <v>93</v>
      </c>
      <c r="M283">
        <f>VLOOKUP(C283,Locs!A:C,3,0)</f>
        <v>34</v>
      </c>
      <c r="N283">
        <f>VLOOKUP(C283,Locs!A:F,6,0)</f>
        <v>5</v>
      </c>
      <c r="O283" t="s">
        <v>844</v>
      </c>
      <c r="P283">
        <v>93</v>
      </c>
    </row>
    <row r="284" spans="1:16" x14ac:dyDescent="0.45">
      <c r="A284">
        <v>276</v>
      </c>
      <c r="B284" t="str">
        <f t="shared" si="11"/>
        <v>task_id_576.dfy-9</v>
      </c>
      <c r="C284" t="s">
        <v>55</v>
      </c>
      <c r="D284">
        <v>9</v>
      </c>
      <c r="E284">
        <v>-1</v>
      </c>
      <c r="F284">
        <v>84.555800000000005</v>
      </c>
      <c r="G284">
        <v>0.43480000000000002</v>
      </c>
      <c r="H284">
        <v>84.553799999999995</v>
      </c>
      <c r="I284">
        <v>-1</v>
      </c>
      <c r="J284">
        <v>-1</v>
      </c>
      <c r="K284">
        <v>-1</v>
      </c>
      <c r="L284">
        <f t="shared" si="10"/>
        <v>92</v>
      </c>
      <c r="M284">
        <f>VLOOKUP(C284,Locs!A:C,3,0)</f>
        <v>34</v>
      </c>
      <c r="N284">
        <f>VLOOKUP(C284,Locs!A:F,6,0)</f>
        <v>5</v>
      </c>
      <c r="O284" t="s">
        <v>845</v>
      </c>
      <c r="P284">
        <v>93</v>
      </c>
    </row>
    <row r="285" spans="1:16" x14ac:dyDescent="0.45">
      <c r="A285">
        <v>277</v>
      </c>
      <c r="B285" t="str">
        <f t="shared" si="11"/>
        <v>task_id_576.dfy-10</v>
      </c>
      <c r="C285" t="s">
        <v>55</v>
      </c>
      <c r="D285">
        <v>10</v>
      </c>
      <c r="E285">
        <v>0</v>
      </c>
      <c r="F285">
        <v>17.824999999999999</v>
      </c>
      <c r="G285">
        <v>1.7262999999999999</v>
      </c>
      <c r="H285">
        <v>17.8231</v>
      </c>
      <c r="I285">
        <v>0</v>
      </c>
      <c r="J285">
        <v>0</v>
      </c>
      <c r="K285">
        <v>0</v>
      </c>
      <c r="L285">
        <f t="shared" si="10"/>
        <v>93</v>
      </c>
      <c r="M285">
        <f>VLOOKUP(C285,Locs!A:C,3,0)</f>
        <v>34</v>
      </c>
      <c r="N285">
        <f>VLOOKUP(C285,Locs!A:F,6,0)</f>
        <v>5</v>
      </c>
      <c r="O285" t="s">
        <v>846</v>
      </c>
      <c r="P285">
        <v>92</v>
      </c>
    </row>
    <row r="286" spans="1:16" x14ac:dyDescent="0.45">
      <c r="A286">
        <v>278</v>
      </c>
      <c r="B286" t="str">
        <f t="shared" si="11"/>
        <v>task_id_578.dfy-1</v>
      </c>
      <c r="C286" t="s">
        <v>56</v>
      </c>
      <c r="D286">
        <v>1</v>
      </c>
      <c r="E286">
        <v>0</v>
      </c>
      <c r="F286">
        <v>8.7583000000000002</v>
      </c>
      <c r="G286">
        <v>0.81389999999999996</v>
      </c>
      <c r="H286">
        <v>8.7405000000000008</v>
      </c>
      <c r="I286">
        <v>1</v>
      </c>
      <c r="J286">
        <v>0</v>
      </c>
      <c r="K286">
        <v>0</v>
      </c>
      <c r="L286">
        <f t="shared" si="10"/>
        <v>26</v>
      </c>
      <c r="M286">
        <f>VLOOKUP(C286,Locs!A:C,3,0)</f>
        <v>23</v>
      </c>
      <c r="N286">
        <f>VLOOKUP(C286,Locs!A:F,6,0)</f>
        <v>3</v>
      </c>
      <c r="O286" t="s">
        <v>523</v>
      </c>
      <c r="P286">
        <v>26</v>
      </c>
    </row>
    <row r="287" spans="1:16" x14ac:dyDescent="0.45">
      <c r="A287">
        <v>279</v>
      </c>
      <c r="B287" t="str">
        <f t="shared" si="11"/>
        <v>task_id_578.dfy-2</v>
      </c>
      <c r="C287" t="s">
        <v>56</v>
      </c>
      <c r="D287">
        <v>2</v>
      </c>
      <c r="E287">
        <v>0</v>
      </c>
      <c r="F287">
        <v>28.307700000000001</v>
      </c>
      <c r="G287">
        <v>6.3954000000000004</v>
      </c>
      <c r="H287">
        <v>28.306100000000001</v>
      </c>
      <c r="I287">
        <v>0</v>
      </c>
      <c r="J287">
        <v>0</v>
      </c>
      <c r="K287">
        <v>0</v>
      </c>
      <c r="L287">
        <f t="shared" si="10"/>
        <v>47</v>
      </c>
      <c r="M287">
        <f>VLOOKUP(C287,Locs!A:C,3,0)</f>
        <v>23</v>
      </c>
      <c r="N287">
        <f>VLOOKUP(C287,Locs!A:F,6,0)</f>
        <v>3</v>
      </c>
      <c r="O287" t="s">
        <v>524</v>
      </c>
      <c r="P287">
        <v>47</v>
      </c>
    </row>
    <row r="288" spans="1:16" x14ac:dyDescent="0.45">
      <c r="A288">
        <v>280</v>
      </c>
      <c r="B288" t="str">
        <f t="shared" si="11"/>
        <v>task_id_578.dfy-3</v>
      </c>
      <c r="C288" t="s">
        <v>56</v>
      </c>
      <c r="D288">
        <v>3</v>
      </c>
      <c r="E288">
        <v>1</v>
      </c>
      <c r="F288">
        <v>27.544499999999999</v>
      </c>
      <c r="G288">
        <v>4.3371000000000004</v>
      </c>
      <c r="H288">
        <v>27.542899999999999</v>
      </c>
      <c r="I288">
        <v>1</v>
      </c>
      <c r="J288">
        <v>1</v>
      </c>
      <c r="K288">
        <v>1</v>
      </c>
      <c r="L288">
        <f t="shared" si="10"/>
        <v>71</v>
      </c>
      <c r="M288">
        <f>VLOOKUP(C288,Locs!A:C,3,0)</f>
        <v>23</v>
      </c>
      <c r="N288">
        <f>VLOOKUP(C288,Locs!A:F,6,0)</f>
        <v>3</v>
      </c>
      <c r="O288" t="s">
        <v>525</v>
      </c>
      <c r="P288">
        <v>71</v>
      </c>
    </row>
    <row r="289" spans="1:16" x14ac:dyDescent="0.45">
      <c r="A289">
        <v>281</v>
      </c>
      <c r="B289" t="str">
        <f t="shared" si="11"/>
        <v>task_id_579.dfy-1</v>
      </c>
      <c r="C289" t="s">
        <v>57</v>
      </c>
      <c r="D289">
        <v>1</v>
      </c>
      <c r="E289">
        <v>0</v>
      </c>
      <c r="F289">
        <v>19.603000000000002</v>
      </c>
      <c r="G289">
        <v>2.2435</v>
      </c>
      <c r="H289">
        <v>19.581700000000001</v>
      </c>
      <c r="I289">
        <v>1</v>
      </c>
      <c r="J289">
        <v>0</v>
      </c>
      <c r="K289">
        <v>0</v>
      </c>
      <c r="L289">
        <f t="shared" si="10"/>
        <v>70</v>
      </c>
      <c r="M289">
        <f>VLOOKUP(C289,Locs!A:C,3,0)</f>
        <v>49</v>
      </c>
      <c r="N289">
        <f>VLOOKUP(C289,Locs!A:F,6,0)</f>
        <v>2</v>
      </c>
      <c r="O289" t="s">
        <v>526</v>
      </c>
      <c r="P289">
        <v>70</v>
      </c>
    </row>
    <row r="290" spans="1:16" x14ac:dyDescent="0.45">
      <c r="A290">
        <v>282</v>
      </c>
      <c r="B290" t="str">
        <f t="shared" si="11"/>
        <v>task_id_579.dfy-2</v>
      </c>
      <c r="C290" t="s">
        <v>57</v>
      </c>
      <c r="D290">
        <v>2</v>
      </c>
      <c r="E290">
        <v>-1</v>
      </c>
      <c r="F290">
        <v>50.747999999999998</v>
      </c>
      <c r="G290">
        <v>0.29070000000000001</v>
      </c>
      <c r="H290">
        <v>50.745800000000003</v>
      </c>
      <c r="I290">
        <v>-1</v>
      </c>
      <c r="J290">
        <v>-1</v>
      </c>
      <c r="K290">
        <v>-1</v>
      </c>
      <c r="L290">
        <f t="shared" si="10"/>
        <v>148</v>
      </c>
      <c r="M290">
        <f>VLOOKUP(C290,Locs!A:C,3,0)</f>
        <v>49</v>
      </c>
      <c r="N290">
        <f>VLOOKUP(C290,Locs!A:F,6,0)</f>
        <v>2</v>
      </c>
      <c r="O290" t="s">
        <v>527</v>
      </c>
      <c r="P290">
        <v>148</v>
      </c>
    </row>
    <row r="291" spans="1:16" x14ac:dyDescent="0.45">
      <c r="A291">
        <v>283</v>
      </c>
      <c r="B291" t="str">
        <f t="shared" si="11"/>
        <v>task_id_579.dfy-3</v>
      </c>
      <c r="C291" t="s">
        <v>57</v>
      </c>
      <c r="D291">
        <v>3</v>
      </c>
      <c r="E291">
        <v>-1</v>
      </c>
      <c r="F291">
        <v>34.657699999999998</v>
      </c>
      <c r="G291">
        <v>0.28489999999999999</v>
      </c>
      <c r="H291">
        <v>34.656100000000002</v>
      </c>
      <c r="I291">
        <v>-1</v>
      </c>
      <c r="J291">
        <v>-1</v>
      </c>
      <c r="K291">
        <v>-1</v>
      </c>
      <c r="L291">
        <f t="shared" si="10"/>
        <v>164</v>
      </c>
      <c r="M291">
        <f>VLOOKUP(C291,Locs!A:C,3,0)</f>
        <v>49</v>
      </c>
      <c r="N291">
        <f>VLOOKUP(C291,Locs!A:F,6,0)</f>
        <v>2</v>
      </c>
      <c r="O291" t="s">
        <v>528</v>
      </c>
      <c r="P291">
        <v>164</v>
      </c>
    </row>
    <row r="292" spans="1:16" x14ac:dyDescent="0.45">
      <c r="A292">
        <v>284</v>
      </c>
      <c r="B292" t="str">
        <f t="shared" si="11"/>
        <v>task_id_579.dfy-4</v>
      </c>
      <c r="C292" t="s">
        <v>57</v>
      </c>
      <c r="D292">
        <v>4</v>
      </c>
      <c r="E292">
        <v>-1</v>
      </c>
      <c r="F292">
        <v>23.476800000000001</v>
      </c>
      <c r="G292">
        <v>0.4602</v>
      </c>
      <c r="H292">
        <v>23.475100000000001</v>
      </c>
      <c r="I292">
        <v>-1</v>
      </c>
      <c r="J292">
        <v>-1</v>
      </c>
      <c r="K292">
        <v>-1</v>
      </c>
      <c r="L292">
        <f t="shared" si="10"/>
        <v>166</v>
      </c>
      <c r="M292">
        <f>VLOOKUP(C292,Locs!A:C,3,0)</f>
        <v>49</v>
      </c>
      <c r="N292">
        <f>VLOOKUP(C292,Locs!A:F,6,0)</f>
        <v>2</v>
      </c>
      <c r="O292" t="s">
        <v>738</v>
      </c>
      <c r="P292">
        <v>166</v>
      </c>
    </row>
    <row r="293" spans="1:16" x14ac:dyDescent="0.45">
      <c r="A293">
        <v>285</v>
      </c>
      <c r="B293" t="str">
        <f t="shared" si="11"/>
        <v>task_id_579.dfy-5</v>
      </c>
      <c r="C293" t="s">
        <v>57</v>
      </c>
      <c r="D293">
        <v>5</v>
      </c>
      <c r="E293">
        <v>-1</v>
      </c>
      <c r="F293">
        <v>41.404800000000002</v>
      </c>
      <c r="G293">
        <v>0.30459999999999998</v>
      </c>
      <c r="H293">
        <v>41.403300000000002</v>
      </c>
      <c r="I293">
        <v>-1</v>
      </c>
      <c r="J293">
        <v>-1</v>
      </c>
      <c r="K293">
        <v>-1</v>
      </c>
      <c r="L293">
        <f t="shared" ref="L293:L356" si="12">VLOOKUP(LEFT(C293,LEN(C293)-4)&amp;"_"&amp;D293&amp;"_llm.dfy",O:P,2,0)</f>
        <v>181</v>
      </c>
      <c r="M293">
        <f>VLOOKUP(C293,Locs!A:C,3,0)</f>
        <v>49</v>
      </c>
      <c r="N293">
        <f>VLOOKUP(C293,Locs!A:F,6,0)</f>
        <v>2</v>
      </c>
      <c r="O293" t="s">
        <v>847</v>
      </c>
      <c r="P293">
        <v>181</v>
      </c>
    </row>
    <row r="294" spans="1:16" x14ac:dyDescent="0.45">
      <c r="A294">
        <v>286</v>
      </c>
      <c r="B294" t="str">
        <f t="shared" si="11"/>
        <v>task_id_579.dfy-6</v>
      </c>
      <c r="C294" t="s">
        <v>57</v>
      </c>
      <c r="D294">
        <v>6</v>
      </c>
      <c r="E294">
        <v>1</v>
      </c>
      <c r="F294">
        <v>29.906400000000001</v>
      </c>
      <c r="G294">
        <v>2.1076000000000001</v>
      </c>
      <c r="H294">
        <v>29.904599999999999</v>
      </c>
      <c r="I294">
        <v>1</v>
      </c>
      <c r="J294">
        <v>1</v>
      </c>
      <c r="K294">
        <v>1</v>
      </c>
      <c r="L294">
        <f t="shared" si="12"/>
        <v>181</v>
      </c>
      <c r="M294">
        <f>VLOOKUP(C294,Locs!A:C,3,0)</f>
        <v>49</v>
      </c>
      <c r="N294">
        <f>VLOOKUP(C294,Locs!A:F,6,0)</f>
        <v>2</v>
      </c>
      <c r="O294" t="s">
        <v>848</v>
      </c>
      <c r="P294">
        <v>181</v>
      </c>
    </row>
    <row r="295" spans="1:16" x14ac:dyDescent="0.45">
      <c r="A295">
        <v>287</v>
      </c>
      <c r="B295" t="str">
        <f t="shared" si="11"/>
        <v>task_id_587.dfy-1</v>
      </c>
      <c r="C295" t="s">
        <v>58</v>
      </c>
      <c r="D295">
        <v>1</v>
      </c>
      <c r="E295">
        <v>1</v>
      </c>
      <c r="F295">
        <v>12.3592</v>
      </c>
      <c r="G295">
        <v>0.755</v>
      </c>
      <c r="H295">
        <v>12.337300000000001</v>
      </c>
      <c r="I295">
        <v>1</v>
      </c>
      <c r="J295">
        <v>1</v>
      </c>
      <c r="K295">
        <v>1</v>
      </c>
      <c r="L295">
        <f t="shared" si="12"/>
        <v>17</v>
      </c>
      <c r="M295">
        <f>VLOOKUP(C295,Locs!A:C,3,0)</f>
        <v>15</v>
      </c>
      <c r="N295">
        <f>VLOOKUP(C295,Locs!A:F,6,0)</f>
        <v>0</v>
      </c>
      <c r="O295" t="s">
        <v>529</v>
      </c>
      <c r="P295">
        <v>17</v>
      </c>
    </row>
    <row r="296" spans="1:16" x14ac:dyDescent="0.45">
      <c r="A296">
        <v>288</v>
      </c>
      <c r="B296" t="str">
        <f t="shared" si="11"/>
        <v>task_id_594.dfy-1</v>
      </c>
      <c r="C296" t="s">
        <v>59</v>
      </c>
      <c r="D296">
        <v>1</v>
      </c>
      <c r="E296">
        <v>0</v>
      </c>
      <c r="F296">
        <v>37.2639</v>
      </c>
      <c r="G296">
        <v>1.7084999999999999</v>
      </c>
      <c r="H296">
        <v>37.236800000000002</v>
      </c>
      <c r="I296">
        <v>1</v>
      </c>
      <c r="J296">
        <v>0</v>
      </c>
      <c r="K296">
        <v>0</v>
      </c>
      <c r="L296">
        <f t="shared" si="12"/>
        <v>94</v>
      </c>
      <c r="M296">
        <f>VLOOKUP(C296,Locs!A:C,3,0)</f>
        <v>48</v>
      </c>
      <c r="N296">
        <f>VLOOKUP(C296,Locs!A:F,6,0)</f>
        <v>6</v>
      </c>
      <c r="O296" t="s">
        <v>532</v>
      </c>
      <c r="P296">
        <v>94</v>
      </c>
    </row>
    <row r="297" spans="1:16" x14ac:dyDescent="0.45">
      <c r="A297">
        <v>289</v>
      </c>
      <c r="B297" t="str">
        <f t="shared" si="11"/>
        <v>task_id_594.dfy-2</v>
      </c>
      <c r="C297" t="s">
        <v>59</v>
      </c>
      <c r="D297">
        <v>2</v>
      </c>
      <c r="E297">
        <v>1</v>
      </c>
      <c r="F297">
        <v>49.680900000000001</v>
      </c>
      <c r="G297">
        <v>4.4592999999999998</v>
      </c>
      <c r="H297">
        <v>49.679099999999998</v>
      </c>
      <c r="I297">
        <v>1</v>
      </c>
      <c r="J297">
        <v>1</v>
      </c>
      <c r="K297">
        <v>1</v>
      </c>
      <c r="L297">
        <f t="shared" si="12"/>
        <v>115</v>
      </c>
      <c r="M297">
        <f>VLOOKUP(C297,Locs!A:C,3,0)</f>
        <v>48</v>
      </c>
      <c r="N297">
        <f>VLOOKUP(C297,Locs!A:F,6,0)</f>
        <v>6</v>
      </c>
      <c r="O297" t="s">
        <v>533</v>
      </c>
      <c r="P297">
        <v>115</v>
      </c>
    </row>
    <row r="298" spans="1:16" x14ac:dyDescent="0.45">
      <c r="A298">
        <v>290</v>
      </c>
      <c r="B298" t="str">
        <f t="shared" si="11"/>
        <v>task_id_599.dfy-1</v>
      </c>
      <c r="C298" t="s">
        <v>60</v>
      </c>
      <c r="D298">
        <v>1</v>
      </c>
      <c r="E298">
        <v>1</v>
      </c>
      <c r="F298">
        <v>18.602399999999999</v>
      </c>
      <c r="G298">
        <v>0.84840000000000004</v>
      </c>
      <c r="H298">
        <v>18.583400000000001</v>
      </c>
      <c r="I298">
        <v>1</v>
      </c>
      <c r="J298">
        <v>1</v>
      </c>
      <c r="K298">
        <v>1</v>
      </c>
      <c r="L298">
        <f t="shared" si="12"/>
        <v>22</v>
      </c>
      <c r="M298">
        <f>VLOOKUP(C298,Locs!A:C,3,0)</f>
        <v>21</v>
      </c>
      <c r="N298">
        <f>VLOOKUP(C298,Locs!A:F,6,0)</f>
        <v>0</v>
      </c>
      <c r="O298" t="s">
        <v>535</v>
      </c>
      <c r="P298">
        <v>22</v>
      </c>
    </row>
    <row r="299" spans="1:16" x14ac:dyDescent="0.45">
      <c r="A299">
        <v>291</v>
      </c>
      <c r="B299" t="str">
        <f t="shared" si="11"/>
        <v>task_id_602.dfy-1</v>
      </c>
      <c r="C299" t="s">
        <v>61</v>
      </c>
      <c r="D299">
        <v>1</v>
      </c>
      <c r="E299">
        <v>0</v>
      </c>
      <c r="F299">
        <v>26.166599999999999</v>
      </c>
      <c r="G299">
        <v>1.6975</v>
      </c>
      <c r="H299">
        <v>26.143899999999999</v>
      </c>
      <c r="I299">
        <v>0</v>
      </c>
      <c r="J299">
        <v>0</v>
      </c>
      <c r="K299">
        <v>0</v>
      </c>
      <c r="L299">
        <f t="shared" si="12"/>
        <v>52</v>
      </c>
      <c r="M299">
        <f>VLOOKUP(C299,Locs!A:C,3,0)</f>
        <v>31</v>
      </c>
      <c r="N299">
        <f>VLOOKUP(C299,Locs!A:F,6,0)</f>
        <v>2</v>
      </c>
      <c r="O299" t="s">
        <v>538</v>
      </c>
      <c r="P299">
        <v>52</v>
      </c>
    </row>
    <row r="300" spans="1:16" x14ac:dyDescent="0.45">
      <c r="A300">
        <v>292</v>
      </c>
      <c r="B300" t="str">
        <f t="shared" si="11"/>
        <v>task_id_602.dfy-2</v>
      </c>
      <c r="C300" t="s">
        <v>61</v>
      </c>
      <c r="D300">
        <v>2</v>
      </c>
      <c r="E300">
        <v>0</v>
      </c>
      <c r="F300">
        <v>48.1783</v>
      </c>
      <c r="G300">
        <v>1.8048999999999999</v>
      </c>
      <c r="H300">
        <v>48.176499999999997</v>
      </c>
      <c r="I300">
        <v>1</v>
      </c>
      <c r="J300">
        <v>0</v>
      </c>
      <c r="K300">
        <v>0</v>
      </c>
      <c r="L300">
        <f t="shared" si="12"/>
        <v>115</v>
      </c>
      <c r="M300">
        <f>VLOOKUP(C300,Locs!A:C,3,0)</f>
        <v>31</v>
      </c>
      <c r="N300">
        <f>VLOOKUP(C300,Locs!A:F,6,0)</f>
        <v>2</v>
      </c>
      <c r="O300" t="s">
        <v>539</v>
      </c>
      <c r="P300">
        <v>115</v>
      </c>
    </row>
    <row r="301" spans="1:16" x14ac:dyDescent="0.45">
      <c r="A301">
        <v>293</v>
      </c>
      <c r="B301" t="str">
        <f t="shared" si="11"/>
        <v>task_id_602.dfy-3</v>
      </c>
      <c r="C301" t="s">
        <v>61</v>
      </c>
      <c r="D301">
        <v>3</v>
      </c>
      <c r="E301">
        <v>1</v>
      </c>
      <c r="F301">
        <v>17.102399999999999</v>
      </c>
      <c r="G301">
        <v>1.0667</v>
      </c>
      <c r="H301">
        <v>17.1006</v>
      </c>
      <c r="I301">
        <v>1</v>
      </c>
      <c r="J301">
        <v>1</v>
      </c>
      <c r="K301">
        <v>1</v>
      </c>
      <c r="L301">
        <f t="shared" si="12"/>
        <v>133</v>
      </c>
      <c r="M301">
        <f>VLOOKUP(C301,Locs!A:C,3,0)</f>
        <v>31</v>
      </c>
      <c r="N301">
        <f>VLOOKUP(C301,Locs!A:F,6,0)</f>
        <v>2</v>
      </c>
      <c r="O301" t="s">
        <v>540</v>
      </c>
      <c r="P301">
        <v>133</v>
      </c>
    </row>
    <row r="302" spans="1:16" x14ac:dyDescent="0.45">
      <c r="A302">
        <v>294</v>
      </c>
      <c r="B302" t="str">
        <f t="shared" si="11"/>
        <v>task_id_605.dfy-1</v>
      </c>
      <c r="C302" t="s">
        <v>62</v>
      </c>
      <c r="D302">
        <v>1</v>
      </c>
      <c r="E302">
        <v>0</v>
      </c>
      <c r="F302">
        <v>26.378499999999999</v>
      </c>
      <c r="G302">
        <v>0.87150000000000005</v>
      </c>
      <c r="H302">
        <v>26.3582</v>
      </c>
      <c r="I302">
        <v>1</v>
      </c>
      <c r="J302">
        <v>0</v>
      </c>
      <c r="K302">
        <v>0</v>
      </c>
      <c r="L302">
        <f t="shared" si="12"/>
        <v>24</v>
      </c>
      <c r="M302">
        <f>VLOOKUP(C302,Locs!A:C,3,0)</f>
        <v>22</v>
      </c>
      <c r="N302">
        <f>VLOOKUP(C302,Locs!A:F,6,0)</f>
        <v>1</v>
      </c>
      <c r="O302" t="s">
        <v>541</v>
      </c>
      <c r="P302">
        <v>24</v>
      </c>
    </row>
    <row r="303" spans="1:16" x14ac:dyDescent="0.45">
      <c r="A303">
        <v>295</v>
      </c>
      <c r="B303" t="str">
        <f t="shared" si="11"/>
        <v>task_id_605.dfy-2</v>
      </c>
      <c r="C303" t="s">
        <v>62</v>
      </c>
      <c r="D303">
        <v>2</v>
      </c>
      <c r="E303">
        <v>-1</v>
      </c>
      <c r="F303">
        <v>16.8735</v>
      </c>
      <c r="G303">
        <v>0.31409999999999999</v>
      </c>
      <c r="H303">
        <v>16.871500000000001</v>
      </c>
      <c r="I303">
        <v>-1</v>
      </c>
      <c r="J303">
        <v>-1</v>
      </c>
      <c r="K303">
        <v>-1</v>
      </c>
      <c r="L303">
        <f t="shared" si="12"/>
        <v>30</v>
      </c>
      <c r="M303">
        <f>VLOOKUP(C303,Locs!A:C,3,0)</f>
        <v>22</v>
      </c>
      <c r="N303">
        <f>VLOOKUP(C303,Locs!A:F,6,0)</f>
        <v>1</v>
      </c>
      <c r="O303" t="s">
        <v>542</v>
      </c>
      <c r="P303">
        <v>30</v>
      </c>
    </row>
    <row r="304" spans="1:16" x14ac:dyDescent="0.45">
      <c r="A304">
        <v>296</v>
      </c>
      <c r="B304" t="str">
        <f t="shared" si="11"/>
        <v>task_id_605.dfy-3</v>
      </c>
      <c r="C304" t="s">
        <v>62</v>
      </c>
      <c r="D304">
        <v>3</v>
      </c>
      <c r="E304">
        <v>1</v>
      </c>
      <c r="F304">
        <v>10.866</v>
      </c>
      <c r="G304">
        <v>0.87080000000000002</v>
      </c>
      <c r="H304">
        <v>10.864599999999999</v>
      </c>
      <c r="I304">
        <v>1</v>
      </c>
      <c r="J304">
        <v>1</v>
      </c>
      <c r="K304">
        <v>1</v>
      </c>
      <c r="L304">
        <f t="shared" si="12"/>
        <v>31</v>
      </c>
      <c r="M304">
        <f>VLOOKUP(C304,Locs!A:C,3,0)</f>
        <v>22</v>
      </c>
      <c r="N304">
        <f>VLOOKUP(C304,Locs!A:F,6,0)</f>
        <v>1</v>
      </c>
      <c r="O304" t="s">
        <v>543</v>
      </c>
      <c r="P304">
        <v>31</v>
      </c>
    </row>
    <row r="305" spans="1:16" x14ac:dyDescent="0.45">
      <c r="A305">
        <v>297</v>
      </c>
      <c r="B305" t="str">
        <f t="shared" si="11"/>
        <v>task_id_610.dfy-1</v>
      </c>
      <c r="C305" t="s">
        <v>63</v>
      </c>
      <c r="D305">
        <v>1</v>
      </c>
      <c r="E305">
        <v>1</v>
      </c>
      <c r="F305">
        <v>10.849299999999999</v>
      </c>
      <c r="G305">
        <v>0.86819999999999997</v>
      </c>
      <c r="H305">
        <v>10.832100000000001</v>
      </c>
      <c r="I305">
        <v>1</v>
      </c>
      <c r="J305">
        <v>1</v>
      </c>
      <c r="K305">
        <v>1</v>
      </c>
      <c r="L305">
        <f t="shared" si="12"/>
        <v>31</v>
      </c>
      <c r="M305">
        <f>VLOOKUP(C305,Locs!A:C,3,0)</f>
        <v>26</v>
      </c>
      <c r="N305">
        <f>VLOOKUP(C305,Locs!A:F,6,0)</f>
        <v>0</v>
      </c>
      <c r="O305" t="s">
        <v>544</v>
      </c>
      <c r="P305">
        <v>31</v>
      </c>
    </row>
    <row r="306" spans="1:16" s="1" customFormat="1" x14ac:dyDescent="0.45">
      <c r="A306">
        <v>298</v>
      </c>
      <c r="B306" t="str">
        <f t="shared" si="11"/>
        <v>task_id_616.dfy-1</v>
      </c>
      <c r="C306" t="s">
        <v>64</v>
      </c>
      <c r="D306">
        <v>1</v>
      </c>
      <c r="E306">
        <v>1</v>
      </c>
      <c r="F306">
        <v>10.94</v>
      </c>
      <c r="G306">
        <v>0.86509999999999998</v>
      </c>
      <c r="H306">
        <v>10.918799999999999</v>
      </c>
      <c r="I306">
        <v>1</v>
      </c>
      <c r="J306">
        <v>1</v>
      </c>
      <c r="K306">
        <v>1</v>
      </c>
      <c r="L306">
        <f t="shared" si="12"/>
        <v>25</v>
      </c>
      <c r="M306">
        <f>VLOOKUP(C306,Locs!A:C,3,0)</f>
        <v>24</v>
      </c>
      <c r="N306">
        <f>VLOOKUP(C306,Locs!A:F,6,0)</f>
        <v>0</v>
      </c>
      <c r="O306" t="s">
        <v>547</v>
      </c>
      <c r="P306">
        <v>25</v>
      </c>
    </row>
    <row r="307" spans="1:16" x14ac:dyDescent="0.45">
      <c r="A307">
        <v>299</v>
      </c>
      <c r="B307" t="str">
        <f t="shared" si="11"/>
        <v>task_id_62.dfy-1</v>
      </c>
      <c r="C307" t="s">
        <v>65</v>
      </c>
      <c r="D307">
        <v>1</v>
      </c>
      <c r="E307">
        <v>0</v>
      </c>
      <c r="F307">
        <v>11.742100000000001</v>
      </c>
      <c r="G307">
        <v>0.92500000000000004</v>
      </c>
      <c r="H307">
        <v>11.725</v>
      </c>
      <c r="I307">
        <v>1</v>
      </c>
      <c r="J307">
        <v>0</v>
      </c>
      <c r="K307">
        <v>0</v>
      </c>
      <c r="L307">
        <f t="shared" si="12"/>
        <v>27</v>
      </c>
      <c r="M307">
        <f>VLOOKUP(C307,Locs!A:C,3,0)</f>
        <v>30</v>
      </c>
      <c r="N307">
        <f>VLOOKUP(C307,Locs!A:F,6,0)</f>
        <v>3</v>
      </c>
      <c r="O307" t="s">
        <v>550</v>
      </c>
      <c r="P307">
        <v>32</v>
      </c>
    </row>
    <row r="308" spans="1:16" x14ac:dyDescent="0.45">
      <c r="A308">
        <v>300</v>
      </c>
      <c r="B308" t="str">
        <f t="shared" si="11"/>
        <v>task_id_62.dfy-2</v>
      </c>
      <c r="C308" t="s">
        <v>65</v>
      </c>
      <c r="D308">
        <v>2</v>
      </c>
      <c r="E308">
        <v>1</v>
      </c>
      <c r="F308">
        <v>41.174300000000002</v>
      </c>
      <c r="G308">
        <v>2.2008000000000001</v>
      </c>
      <c r="H308">
        <v>41.171900000000001</v>
      </c>
      <c r="I308">
        <v>1</v>
      </c>
      <c r="J308">
        <v>1</v>
      </c>
      <c r="K308">
        <v>1</v>
      </c>
      <c r="L308">
        <f t="shared" si="12"/>
        <v>51</v>
      </c>
      <c r="M308">
        <f>VLOOKUP(C308,Locs!A:C,3,0)</f>
        <v>30</v>
      </c>
      <c r="N308">
        <f>VLOOKUP(C308,Locs!A:F,6,0)</f>
        <v>3</v>
      </c>
      <c r="O308" t="s">
        <v>551</v>
      </c>
      <c r="P308">
        <v>67</v>
      </c>
    </row>
    <row r="309" spans="1:16" x14ac:dyDescent="0.45">
      <c r="A309">
        <v>301</v>
      </c>
      <c r="B309" t="str">
        <f t="shared" si="11"/>
        <v>task_id_623.dfy-1</v>
      </c>
      <c r="C309" t="s">
        <v>66</v>
      </c>
      <c r="D309">
        <v>1</v>
      </c>
      <c r="E309">
        <v>0</v>
      </c>
      <c r="F309">
        <v>9.4826999999999995</v>
      </c>
      <c r="G309">
        <v>1.7277</v>
      </c>
      <c r="H309">
        <v>9.4603999999999999</v>
      </c>
      <c r="I309">
        <v>0</v>
      </c>
      <c r="J309">
        <v>0</v>
      </c>
      <c r="K309">
        <v>0</v>
      </c>
      <c r="L309">
        <f t="shared" si="12"/>
        <v>32</v>
      </c>
      <c r="M309">
        <f>VLOOKUP(C309,Locs!A:C,3,0)</f>
        <v>25</v>
      </c>
      <c r="N309">
        <f>VLOOKUP(C309,Locs!A:F,6,0)</f>
        <v>0</v>
      </c>
      <c r="O309" t="s">
        <v>552</v>
      </c>
      <c r="P309">
        <v>63</v>
      </c>
    </row>
    <row r="310" spans="1:16" x14ac:dyDescent="0.45">
      <c r="A310">
        <v>302</v>
      </c>
      <c r="B310" t="str">
        <f t="shared" si="11"/>
        <v>task_id_623.dfy-2</v>
      </c>
      <c r="C310" t="s">
        <v>66</v>
      </c>
      <c r="D310">
        <v>2</v>
      </c>
      <c r="E310">
        <v>-1</v>
      </c>
      <c r="F310">
        <v>29.506900000000002</v>
      </c>
      <c r="G310">
        <v>0.29010000000000002</v>
      </c>
      <c r="H310">
        <v>29.505099999999999</v>
      </c>
      <c r="I310">
        <v>-1</v>
      </c>
      <c r="J310">
        <v>-1</v>
      </c>
      <c r="K310">
        <v>-1</v>
      </c>
      <c r="L310">
        <f t="shared" si="12"/>
        <v>67</v>
      </c>
      <c r="M310">
        <f>VLOOKUP(C310,Locs!A:C,3,0)</f>
        <v>25</v>
      </c>
      <c r="N310">
        <f>VLOOKUP(C310,Locs!A:F,6,0)</f>
        <v>0</v>
      </c>
      <c r="O310" t="s">
        <v>849</v>
      </c>
      <c r="P310">
        <v>100</v>
      </c>
    </row>
    <row r="311" spans="1:16" x14ac:dyDescent="0.45">
      <c r="A311">
        <v>303</v>
      </c>
      <c r="B311" t="str">
        <f t="shared" si="11"/>
        <v>task_id_623.dfy-3</v>
      </c>
      <c r="C311" t="s">
        <v>66</v>
      </c>
      <c r="D311">
        <v>3</v>
      </c>
      <c r="E311">
        <v>0</v>
      </c>
      <c r="F311">
        <v>35.884500000000003</v>
      </c>
      <c r="G311">
        <v>61.767099999999999</v>
      </c>
      <c r="H311">
        <v>35.878599999999999</v>
      </c>
      <c r="I311">
        <v>-1</v>
      </c>
      <c r="J311">
        <v>0</v>
      </c>
      <c r="K311">
        <v>0</v>
      </c>
      <c r="L311">
        <f t="shared" si="12"/>
        <v>63</v>
      </c>
      <c r="M311">
        <f>VLOOKUP(C311,Locs!A:C,3,0)</f>
        <v>25</v>
      </c>
      <c r="N311">
        <f>VLOOKUP(C311,Locs!A:F,6,0)</f>
        <v>0</v>
      </c>
      <c r="O311" t="s">
        <v>850</v>
      </c>
      <c r="P311">
        <v>104</v>
      </c>
    </row>
    <row r="312" spans="1:16" x14ac:dyDescent="0.45">
      <c r="A312">
        <v>304</v>
      </c>
      <c r="B312" t="str">
        <f t="shared" si="11"/>
        <v>task_id_623.dfy-4</v>
      </c>
      <c r="C312" t="s">
        <v>66</v>
      </c>
      <c r="D312">
        <v>4</v>
      </c>
      <c r="E312">
        <v>0</v>
      </c>
      <c r="F312">
        <v>24.652999999999999</v>
      </c>
      <c r="G312">
        <v>61.847799999999999</v>
      </c>
      <c r="H312">
        <v>24.6509</v>
      </c>
      <c r="I312">
        <v>-1</v>
      </c>
      <c r="J312">
        <v>0</v>
      </c>
      <c r="K312">
        <v>0</v>
      </c>
      <c r="L312">
        <f t="shared" si="12"/>
        <v>100</v>
      </c>
      <c r="M312">
        <f>VLOOKUP(C312,Locs!A:C,3,0)</f>
        <v>25</v>
      </c>
      <c r="N312">
        <f>VLOOKUP(C312,Locs!A:F,6,0)</f>
        <v>0</v>
      </c>
      <c r="O312" t="s">
        <v>851</v>
      </c>
      <c r="P312">
        <v>105</v>
      </c>
    </row>
    <row r="313" spans="1:16" x14ac:dyDescent="0.45">
      <c r="A313">
        <v>305</v>
      </c>
      <c r="B313" t="str">
        <f t="shared" si="11"/>
        <v>task_id_623.dfy-5</v>
      </c>
      <c r="C313" t="s">
        <v>66</v>
      </c>
      <c r="D313">
        <v>5</v>
      </c>
      <c r="E313">
        <v>-1</v>
      </c>
      <c r="F313">
        <v>33.780200000000001</v>
      </c>
      <c r="G313">
        <v>0.23960000000000001</v>
      </c>
      <c r="H313">
        <v>33.778199999999998</v>
      </c>
      <c r="I313">
        <v>-1</v>
      </c>
      <c r="J313">
        <v>-1</v>
      </c>
      <c r="K313">
        <v>-1</v>
      </c>
      <c r="L313">
        <f t="shared" si="12"/>
        <v>104</v>
      </c>
      <c r="M313">
        <f>VLOOKUP(C313,Locs!A:C,3,0)</f>
        <v>25</v>
      </c>
      <c r="N313">
        <f>VLOOKUP(C313,Locs!A:F,6,0)</f>
        <v>0</v>
      </c>
      <c r="O313" t="s">
        <v>852</v>
      </c>
      <c r="P313">
        <v>119</v>
      </c>
    </row>
    <row r="314" spans="1:16" x14ac:dyDescent="0.45">
      <c r="A314">
        <v>306</v>
      </c>
      <c r="B314" t="str">
        <f t="shared" si="11"/>
        <v>task_id_623.dfy-6</v>
      </c>
      <c r="C314" t="s">
        <v>66</v>
      </c>
      <c r="D314">
        <v>6</v>
      </c>
      <c r="E314">
        <v>0</v>
      </c>
      <c r="F314">
        <v>15.436299999999999</v>
      </c>
      <c r="G314">
        <v>1.6066</v>
      </c>
      <c r="H314">
        <v>15.434699999999999</v>
      </c>
      <c r="I314">
        <v>-1</v>
      </c>
      <c r="J314">
        <v>0</v>
      </c>
      <c r="K314">
        <v>0</v>
      </c>
      <c r="L314">
        <f t="shared" si="12"/>
        <v>105</v>
      </c>
      <c r="M314">
        <f>VLOOKUP(C314,Locs!A:C,3,0)</f>
        <v>25</v>
      </c>
      <c r="N314">
        <f>VLOOKUP(C314,Locs!A:F,6,0)</f>
        <v>0</v>
      </c>
      <c r="O314" t="s">
        <v>553</v>
      </c>
      <c r="P314">
        <v>22</v>
      </c>
    </row>
    <row r="315" spans="1:16" x14ac:dyDescent="0.45">
      <c r="A315">
        <v>307</v>
      </c>
      <c r="B315" t="str">
        <f t="shared" si="11"/>
        <v>task_id_623.dfy-7</v>
      </c>
      <c r="C315" t="s">
        <v>66</v>
      </c>
      <c r="D315">
        <v>7</v>
      </c>
      <c r="E315">
        <v>1</v>
      </c>
      <c r="F315">
        <v>34.223999999999997</v>
      </c>
      <c r="G315">
        <v>1.0838000000000001</v>
      </c>
      <c r="H315">
        <v>34.222000000000001</v>
      </c>
      <c r="I315">
        <v>1</v>
      </c>
      <c r="J315">
        <v>1</v>
      </c>
      <c r="K315">
        <v>1</v>
      </c>
      <c r="L315">
        <f t="shared" si="12"/>
        <v>119</v>
      </c>
      <c r="M315">
        <f>VLOOKUP(C315,Locs!A:C,3,0)</f>
        <v>25</v>
      </c>
      <c r="N315">
        <f>VLOOKUP(C315,Locs!A:F,6,0)</f>
        <v>0</v>
      </c>
      <c r="O315" t="s">
        <v>556</v>
      </c>
      <c r="P315">
        <v>82</v>
      </c>
    </row>
    <row r="316" spans="1:16" x14ac:dyDescent="0.45">
      <c r="A316">
        <v>308</v>
      </c>
      <c r="B316" t="str">
        <f t="shared" si="11"/>
        <v>task_id_624.dfy-1</v>
      </c>
      <c r="C316" t="s">
        <v>67</v>
      </c>
      <c r="D316">
        <v>1</v>
      </c>
      <c r="E316">
        <v>1</v>
      </c>
      <c r="F316">
        <v>10.4315</v>
      </c>
      <c r="G316">
        <v>1.6561999999999999</v>
      </c>
      <c r="H316">
        <v>10.4063</v>
      </c>
      <c r="I316">
        <v>1</v>
      </c>
      <c r="J316">
        <v>1</v>
      </c>
      <c r="K316">
        <v>1</v>
      </c>
      <c r="L316">
        <f t="shared" si="12"/>
        <v>22</v>
      </c>
      <c r="M316">
        <f>VLOOKUP(C316,Locs!A:C,3,0)</f>
        <v>22</v>
      </c>
      <c r="N316">
        <f>VLOOKUP(C316,Locs!A:F,6,0)</f>
        <v>0</v>
      </c>
      <c r="O316" t="s">
        <v>557</v>
      </c>
      <c r="P316">
        <v>97</v>
      </c>
    </row>
    <row r="317" spans="1:16" x14ac:dyDescent="0.45">
      <c r="A317">
        <v>309</v>
      </c>
      <c r="B317" t="str">
        <f t="shared" si="11"/>
        <v>task_id_627.dfy-1</v>
      </c>
      <c r="C317" t="s">
        <v>68</v>
      </c>
      <c r="D317">
        <v>1</v>
      </c>
      <c r="E317">
        <v>-1</v>
      </c>
      <c r="F317">
        <v>51.187899999999999</v>
      </c>
      <c r="G317">
        <v>0.46750000000000003</v>
      </c>
      <c r="H317">
        <v>51.168300000000002</v>
      </c>
      <c r="I317">
        <v>-1</v>
      </c>
      <c r="J317">
        <v>-1</v>
      </c>
      <c r="K317">
        <v>-1</v>
      </c>
      <c r="L317">
        <f t="shared" si="12"/>
        <v>82</v>
      </c>
      <c r="M317">
        <f>VLOOKUP(C317,Locs!A:C,3,0)</f>
        <v>36</v>
      </c>
      <c r="N317">
        <f>VLOOKUP(C317,Locs!A:F,6,0)</f>
        <v>6</v>
      </c>
      <c r="O317" t="s">
        <v>558</v>
      </c>
      <c r="P317">
        <v>147</v>
      </c>
    </row>
    <row r="318" spans="1:16" x14ac:dyDescent="0.45">
      <c r="A318">
        <v>310</v>
      </c>
      <c r="B318" t="str">
        <f t="shared" si="11"/>
        <v>task_id_627.dfy-2</v>
      </c>
      <c r="C318" t="s">
        <v>68</v>
      </c>
      <c r="D318">
        <v>2</v>
      </c>
      <c r="E318">
        <v>0</v>
      </c>
      <c r="F318">
        <v>43.040799999999997</v>
      </c>
      <c r="G318">
        <v>1.7682</v>
      </c>
      <c r="H318">
        <v>43.039299999999997</v>
      </c>
      <c r="I318">
        <v>-1</v>
      </c>
      <c r="J318">
        <v>0</v>
      </c>
      <c r="K318">
        <v>0</v>
      </c>
      <c r="L318">
        <f t="shared" si="12"/>
        <v>97</v>
      </c>
      <c r="M318">
        <f>VLOOKUP(C318,Locs!A:C,3,0)</f>
        <v>36</v>
      </c>
      <c r="N318">
        <f>VLOOKUP(C318,Locs!A:F,6,0)</f>
        <v>6</v>
      </c>
      <c r="O318" t="s">
        <v>739</v>
      </c>
      <c r="P318">
        <v>147</v>
      </c>
    </row>
    <row r="319" spans="1:16" x14ac:dyDescent="0.45">
      <c r="A319">
        <v>311</v>
      </c>
      <c r="B319" t="str">
        <f t="shared" si="11"/>
        <v>task_id_627.dfy-3</v>
      </c>
      <c r="C319" t="s">
        <v>68</v>
      </c>
      <c r="D319">
        <v>3</v>
      </c>
      <c r="E319">
        <v>-1</v>
      </c>
      <c r="F319">
        <v>61.640500000000003</v>
      </c>
      <c r="G319">
        <v>0.27689999999999998</v>
      </c>
      <c r="H319">
        <v>61.6387</v>
      </c>
      <c r="I319">
        <v>-1</v>
      </c>
      <c r="J319">
        <v>-1</v>
      </c>
      <c r="K319">
        <v>-1</v>
      </c>
      <c r="L319">
        <f t="shared" si="12"/>
        <v>147</v>
      </c>
      <c r="M319">
        <f>VLOOKUP(C319,Locs!A:C,3,0)</f>
        <v>36</v>
      </c>
      <c r="N319">
        <f>VLOOKUP(C319,Locs!A:F,6,0)</f>
        <v>6</v>
      </c>
      <c r="O319" t="s">
        <v>740</v>
      </c>
      <c r="P319">
        <v>261</v>
      </c>
    </row>
    <row r="320" spans="1:16" x14ac:dyDescent="0.45">
      <c r="A320">
        <v>312</v>
      </c>
      <c r="B320" t="str">
        <f t="shared" si="11"/>
        <v>task_id_627.dfy-4</v>
      </c>
      <c r="C320" t="s">
        <v>68</v>
      </c>
      <c r="D320">
        <v>4</v>
      </c>
      <c r="E320">
        <v>0</v>
      </c>
      <c r="F320">
        <v>25.137599999999999</v>
      </c>
      <c r="G320">
        <v>1.0745</v>
      </c>
      <c r="H320">
        <v>25.131</v>
      </c>
      <c r="I320">
        <v>-1</v>
      </c>
      <c r="J320">
        <v>0</v>
      </c>
      <c r="K320">
        <v>0</v>
      </c>
      <c r="L320">
        <f t="shared" si="12"/>
        <v>147</v>
      </c>
      <c r="M320">
        <f>VLOOKUP(C320,Locs!A:C,3,0)</f>
        <v>36</v>
      </c>
      <c r="N320">
        <f>VLOOKUP(C320,Locs!A:F,6,0)</f>
        <v>6</v>
      </c>
      <c r="O320" t="s">
        <v>853</v>
      </c>
      <c r="P320">
        <v>261</v>
      </c>
    </row>
    <row r="321" spans="1:16" x14ac:dyDescent="0.45">
      <c r="A321">
        <v>313</v>
      </c>
      <c r="B321" t="str">
        <f t="shared" si="11"/>
        <v>task_id_627.dfy-5</v>
      </c>
      <c r="C321" t="s">
        <v>68</v>
      </c>
      <c r="D321">
        <v>5</v>
      </c>
      <c r="E321">
        <v>-1</v>
      </c>
      <c r="F321">
        <v>65.139499999999998</v>
      </c>
      <c r="G321">
        <v>0.29299999999999998</v>
      </c>
      <c r="H321">
        <v>65.138000000000005</v>
      </c>
      <c r="I321">
        <v>-1</v>
      </c>
      <c r="J321">
        <v>-1</v>
      </c>
      <c r="K321">
        <v>-1</v>
      </c>
      <c r="L321">
        <f t="shared" si="12"/>
        <v>261</v>
      </c>
      <c r="M321">
        <f>VLOOKUP(C321,Locs!A:C,3,0)</f>
        <v>36</v>
      </c>
      <c r="N321">
        <f>VLOOKUP(C321,Locs!A:F,6,0)</f>
        <v>6</v>
      </c>
      <c r="O321" t="s">
        <v>854</v>
      </c>
      <c r="P321">
        <v>281</v>
      </c>
    </row>
    <row r="322" spans="1:16" x14ac:dyDescent="0.45">
      <c r="A322">
        <v>314</v>
      </c>
      <c r="B322" t="str">
        <f t="shared" si="11"/>
        <v>task_id_627.dfy-6</v>
      </c>
      <c r="C322" t="s">
        <v>68</v>
      </c>
      <c r="D322">
        <v>6</v>
      </c>
      <c r="E322">
        <v>0</v>
      </c>
      <c r="F322">
        <v>24.019600000000001</v>
      </c>
      <c r="G322">
        <v>2.3525999999999998</v>
      </c>
      <c r="H322">
        <v>24.017900000000001</v>
      </c>
      <c r="I322">
        <v>-1</v>
      </c>
      <c r="J322">
        <v>0</v>
      </c>
      <c r="K322">
        <v>0</v>
      </c>
      <c r="L322">
        <f t="shared" si="12"/>
        <v>261</v>
      </c>
      <c r="M322">
        <f>VLOOKUP(C322,Locs!A:C,3,0)</f>
        <v>36</v>
      </c>
      <c r="N322">
        <f>VLOOKUP(C322,Locs!A:F,6,0)</f>
        <v>6</v>
      </c>
      <c r="O322" t="s">
        <v>855</v>
      </c>
      <c r="P322">
        <v>283</v>
      </c>
    </row>
    <row r="323" spans="1:16" x14ac:dyDescent="0.45">
      <c r="A323">
        <v>315</v>
      </c>
      <c r="B323" t="str">
        <f t="shared" si="11"/>
        <v>task_id_627.dfy-7</v>
      </c>
      <c r="C323" t="s">
        <v>68</v>
      </c>
      <c r="D323">
        <v>7</v>
      </c>
      <c r="E323">
        <v>-1</v>
      </c>
      <c r="F323">
        <v>48.803800000000003</v>
      </c>
      <c r="G323">
        <v>0.2858</v>
      </c>
      <c r="H323">
        <v>48.802300000000002</v>
      </c>
      <c r="I323">
        <v>-1</v>
      </c>
      <c r="J323">
        <v>-1</v>
      </c>
      <c r="K323">
        <v>-1</v>
      </c>
      <c r="L323">
        <f t="shared" si="12"/>
        <v>281</v>
      </c>
      <c r="M323">
        <f>VLOOKUP(C323,Locs!A:C,3,0)</f>
        <v>36</v>
      </c>
      <c r="N323">
        <f>VLOOKUP(C323,Locs!A:F,6,0)</f>
        <v>6</v>
      </c>
      <c r="O323" t="s">
        <v>559</v>
      </c>
      <c r="P323">
        <v>42</v>
      </c>
    </row>
    <row r="324" spans="1:16" x14ac:dyDescent="0.45">
      <c r="A324">
        <v>316</v>
      </c>
      <c r="B324" t="str">
        <f t="shared" si="11"/>
        <v>task_id_627.dfy-8</v>
      </c>
      <c r="C324" t="s">
        <v>68</v>
      </c>
      <c r="D324">
        <v>8</v>
      </c>
      <c r="E324">
        <v>1</v>
      </c>
      <c r="F324">
        <v>34.112499999999997</v>
      </c>
      <c r="G324">
        <v>2.1057000000000001</v>
      </c>
      <c r="H324">
        <v>34.110700000000001</v>
      </c>
      <c r="I324">
        <v>1</v>
      </c>
      <c r="J324">
        <v>1</v>
      </c>
      <c r="K324">
        <v>1</v>
      </c>
      <c r="L324">
        <f t="shared" si="12"/>
        <v>283</v>
      </c>
      <c r="M324">
        <f>VLOOKUP(C324,Locs!A:C,3,0)</f>
        <v>36</v>
      </c>
      <c r="N324">
        <f>VLOOKUP(C324,Locs!A:F,6,0)</f>
        <v>6</v>
      </c>
      <c r="O324" t="s">
        <v>560</v>
      </c>
      <c r="P324">
        <v>69</v>
      </c>
    </row>
    <row r="325" spans="1:16" x14ac:dyDescent="0.45">
      <c r="A325">
        <v>317</v>
      </c>
      <c r="B325" t="str">
        <f t="shared" si="11"/>
        <v>task_id_629.dfy-1</v>
      </c>
      <c r="C325" t="s">
        <v>69</v>
      </c>
      <c r="D325">
        <v>1</v>
      </c>
      <c r="E325">
        <v>0</v>
      </c>
      <c r="F325">
        <v>16.110099999999999</v>
      </c>
      <c r="G325">
        <v>1.7999000000000001</v>
      </c>
      <c r="H325">
        <v>16.084099999999999</v>
      </c>
      <c r="I325">
        <v>-1</v>
      </c>
      <c r="J325">
        <v>0</v>
      </c>
      <c r="K325">
        <v>0</v>
      </c>
      <c r="L325">
        <f t="shared" si="12"/>
        <v>42</v>
      </c>
      <c r="M325">
        <f>VLOOKUP(C325,Locs!A:C,3,0)</f>
        <v>49</v>
      </c>
      <c r="N325">
        <f>VLOOKUP(C325,Locs!A:F,6,0)</f>
        <v>2</v>
      </c>
      <c r="O325" t="s">
        <v>561</v>
      </c>
      <c r="P325">
        <v>87</v>
      </c>
    </row>
    <row r="326" spans="1:16" x14ac:dyDescent="0.45">
      <c r="A326">
        <v>318</v>
      </c>
      <c r="B326" t="str">
        <f t="shared" si="11"/>
        <v>task_id_629.dfy-2</v>
      </c>
      <c r="C326" t="s">
        <v>69</v>
      </c>
      <c r="D326">
        <v>2</v>
      </c>
      <c r="E326">
        <v>0</v>
      </c>
      <c r="F326">
        <v>42.160299999999999</v>
      </c>
      <c r="G326">
        <v>2.2904</v>
      </c>
      <c r="H326">
        <v>42.158200000000001</v>
      </c>
      <c r="I326">
        <v>-1</v>
      </c>
      <c r="J326">
        <v>0</v>
      </c>
      <c r="K326">
        <v>0</v>
      </c>
      <c r="L326">
        <f t="shared" si="12"/>
        <v>69</v>
      </c>
      <c r="M326">
        <f>VLOOKUP(C326,Locs!A:C,3,0)</f>
        <v>49</v>
      </c>
      <c r="N326">
        <f>VLOOKUP(C326,Locs!A:F,6,0)</f>
        <v>2</v>
      </c>
      <c r="O326" t="s">
        <v>856</v>
      </c>
      <c r="P326">
        <v>110</v>
      </c>
    </row>
    <row r="327" spans="1:16" x14ac:dyDescent="0.45">
      <c r="A327">
        <v>319</v>
      </c>
      <c r="B327" t="str">
        <f t="shared" si="11"/>
        <v>task_id_629.dfy-3</v>
      </c>
      <c r="C327" t="s">
        <v>69</v>
      </c>
      <c r="D327">
        <v>3</v>
      </c>
      <c r="E327">
        <v>0</v>
      </c>
      <c r="F327">
        <v>73.869399999999999</v>
      </c>
      <c r="G327">
        <v>2.3706</v>
      </c>
      <c r="H327">
        <v>73.868099999999998</v>
      </c>
      <c r="I327">
        <v>-1</v>
      </c>
      <c r="J327">
        <v>0</v>
      </c>
      <c r="K327">
        <v>0</v>
      </c>
      <c r="L327">
        <f t="shared" si="12"/>
        <v>87</v>
      </c>
      <c r="M327">
        <f>VLOOKUP(C327,Locs!A:C,3,0)</f>
        <v>49</v>
      </c>
      <c r="N327">
        <f>VLOOKUP(C327,Locs!A:F,6,0)</f>
        <v>2</v>
      </c>
      <c r="O327" t="s">
        <v>857</v>
      </c>
      <c r="P327">
        <v>116</v>
      </c>
    </row>
    <row r="328" spans="1:16" x14ac:dyDescent="0.45">
      <c r="A328">
        <v>320</v>
      </c>
      <c r="B328" t="str">
        <f t="shared" si="11"/>
        <v>task_id_629.dfy-4</v>
      </c>
      <c r="C328" t="s">
        <v>69</v>
      </c>
      <c r="D328">
        <v>4</v>
      </c>
      <c r="E328">
        <v>0</v>
      </c>
      <c r="F328">
        <v>45.342399999999998</v>
      </c>
      <c r="G328">
        <v>3.1128</v>
      </c>
      <c r="H328">
        <v>45.341000000000001</v>
      </c>
      <c r="I328">
        <v>-1</v>
      </c>
      <c r="J328">
        <v>0</v>
      </c>
      <c r="K328">
        <v>0</v>
      </c>
      <c r="L328">
        <f t="shared" si="12"/>
        <v>110</v>
      </c>
      <c r="M328">
        <f>VLOOKUP(C328,Locs!A:C,3,0)</f>
        <v>49</v>
      </c>
      <c r="N328">
        <f>VLOOKUP(C328,Locs!A:F,6,0)</f>
        <v>2</v>
      </c>
      <c r="O328" t="s">
        <v>562</v>
      </c>
      <c r="P328">
        <v>27</v>
      </c>
    </row>
    <row r="329" spans="1:16" x14ac:dyDescent="0.45">
      <c r="A329">
        <v>321</v>
      </c>
      <c r="B329" t="str">
        <f t="shared" si="11"/>
        <v>task_id_629.dfy-5</v>
      </c>
      <c r="C329" t="s">
        <v>69</v>
      </c>
      <c r="D329">
        <v>5</v>
      </c>
      <c r="E329">
        <v>1</v>
      </c>
      <c r="F329">
        <v>30.5121</v>
      </c>
      <c r="G329">
        <v>2.2951999999999999</v>
      </c>
      <c r="H329">
        <v>30.510200000000001</v>
      </c>
      <c r="I329">
        <v>1</v>
      </c>
      <c r="J329">
        <v>1</v>
      </c>
      <c r="K329">
        <v>1</v>
      </c>
      <c r="L329">
        <f t="shared" si="12"/>
        <v>116</v>
      </c>
      <c r="M329">
        <f>VLOOKUP(C329,Locs!A:C,3,0)</f>
        <v>49</v>
      </c>
      <c r="N329">
        <f>VLOOKUP(C329,Locs!A:F,6,0)</f>
        <v>2</v>
      </c>
      <c r="O329" t="s">
        <v>563</v>
      </c>
      <c r="P329">
        <v>51</v>
      </c>
    </row>
    <row r="330" spans="1:16" x14ac:dyDescent="0.45">
      <c r="A330">
        <v>322</v>
      </c>
      <c r="B330" t="str">
        <f t="shared" si="11"/>
        <v>task_id_632.dfy-1</v>
      </c>
      <c r="C330" t="s">
        <v>70</v>
      </c>
      <c r="D330">
        <v>1</v>
      </c>
      <c r="E330">
        <v>0</v>
      </c>
      <c r="F330">
        <v>32.957999999999998</v>
      </c>
      <c r="G330">
        <v>2.3677000000000001</v>
      </c>
      <c r="H330">
        <v>32.937399999999997</v>
      </c>
      <c r="I330">
        <v>0</v>
      </c>
      <c r="J330">
        <v>0</v>
      </c>
      <c r="K330">
        <v>0</v>
      </c>
      <c r="L330">
        <f t="shared" si="12"/>
        <v>46</v>
      </c>
      <c r="M330">
        <f>VLOOKUP(C330,Locs!A:C,3,0)</f>
        <v>48</v>
      </c>
      <c r="N330">
        <f>VLOOKUP(C330,Locs!A:F,6,0)</f>
        <v>2</v>
      </c>
      <c r="O330" t="s">
        <v>858</v>
      </c>
      <c r="P330">
        <v>147</v>
      </c>
    </row>
    <row r="331" spans="1:16" x14ac:dyDescent="0.45">
      <c r="A331">
        <v>323</v>
      </c>
      <c r="B331" t="str">
        <f t="shared" si="11"/>
        <v>task_id_632.dfy-2</v>
      </c>
      <c r="C331" t="s">
        <v>70</v>
      </c>
      <c r="D331">
        <v>2</v>
      </c>
      <c r="E331">
        <v>0</v>
      </c>
      <c r="F331">
        <v>46.392400000000002</v>
      </c>
      <c r="G331">
        <v>2.0468999999999999</v>
      </c>
      <c r="H331">
        <v>46.390599999999999</v>
      </c>
      <c r="I331">
        <v>0</v>
      </c>
      <c r="J331">
        <v>0</v>
      </c>
      <c r="K331">
        <v>0</v>
      </c>
      <c r="L331">
        <f t="shared" si="12"/>
        <v>65</v>
      </c>
      <c r="M331">
        <f>VLOOKUP(C331,Locs!A:C,3,0)</f>
        <v>48</v>
      </c>
      <c r="N331">
        <f>VLOOKUP(C331,Locs!A:F,6,0)</f>
        <v>2</v>
      </c>
      <c r="O331" t="s">
        <v>565</v>
      </c>
      <c r="P331">
        <v>46</v>
      </c>
    </row>
    <row r="332" spans="1:16" x14ac:dyDescent="0.45">
      <c r="A332">
        <v>324</v>
      </c>
      <c r="B332" t="str">
        <f t="shared" si="11"/>
        <v>task_id_632.dfy-3</v>
      </c>
      <c r="C332" t="s">
        <v>70</v>
      </c>
      <c r="D332">
        <v>3</v>
      </c>
      <c r="E332">
        <v>-1</v>
      </c>
      <c r="F332">
        <v>43.480600000000003</v>
      </c>
      <c r="G332">
        <v>0.38890000000000002</v>
      </c>
      <c r="H332">
        <v>43.4788</v>
      </c>
      <c r="I332">
        <v>-1</v>
      </c>
      <c r="J332">
        <v>-1</v>
      </c>
      <c r="K332">
        <v>-1</v>
      </c>
      <c r="L332">
        <f t="shared" si="12"/>
        <v>101</v>
      </c>
      <c r="M332">
        <f>VLOOKUP(C332,Locs!A:C,3,0)</f>
        <v>48</v>
      </c>
      <c r="N332">
        <f>VLOOKUP(C332,Locs!A:F,6,0)</f>
        <v>2</v>
      </c>
      <c r="O332" t="s">
        <v>566</v>
      </c>
      <c r="P332">
        <v>65</v>
      </c>
    </row>
    <row r="333" spans="1:16" x14ac:dyDescent="0.45">
      <c r="A333">
        <v>325</v>
      </c>
      <c r="B333" t="str">
        <f t="shared" si="11"/>
        <v>task_id_632.dfy-4</v>
      </c>
      <c r="C333" t="s">
        <v>70</v>
      </c>
      <c r="D333">
        <v>4</v>
      </c>
      <c r="E333">
        <v>0</v>
      </c>
      <c r="F333">
        <v>17.250399999999999</v>
      </c>
      <c r="G333">
        <v>1.9562999999999999</v>
      </c>
      <c r="H333">
        <v>17.248799999999999</v>
      </c>
      <c r="I333">
        <v>0</v>
      </c>
      <c r="J333">
        <v>0</v>
      </c>
      <c r="K333">
        <v>0</v>
      </c>
      <c r="L333">
        <f t="shared" si="12"/>
        <v>99</v>
      </c>
      <c r="M333">
        <f>VLOOKUP(C333,Locs!A:C,3,0)</f>
        <v>48</v>
      </c>
      <c r="N333">
        <f>VLOOKUP(C333,Locs!A:F,6,0)</f>
        <v>2</v>
      </c>
      <c r="O333" t="s">
        <v>567</v>
      </c>
      <c r="P333">
        <v>101</v>
      </c>
    </row>
    <row r="334" spans="1:16" x14ac:dyDescent="0.45">
      <c r="A334">
        <v>326</v>
      </c>
      <c r="B334" t="str">
        <f t="shared" si="11"/>
        <v>task_id_632.dfy-5</v>
      </c>
      <c r="C334" t="s">
        <v>70</v>
      </c>
      <c r="D334">
        <v>5</v>
      </c>
      <c r="E334">
        <v>0</v>
      </c>
      <c r="F334">
        <v>22.693100000000001</v>
      </c>
      <c r="G334">
        <v>1.8769</v>
      </c>
      <c r="H334">
        <v>22.6844</v>
      </c>
      <c r="I334">
        <v>0</v>
      </c>
      <c r="J334">
        <v>0</v>
      </c>
      <c r="K334">
        <v>0</v>
      </c>
      <c r="L334">
        <f t="shared" si="12"/>
        <v>105</v>
      </c>
      <c r="M334">
        <f>VLOOKUP(C334,Locs!A:C,3,0)</f>
        <v>48</v>
      </c>
      <c r="N334">
        <f>VLOOKUP(C334,Locs!A:F,6,0)</f>
        <v>2</v>
      </c>
      <c r="O334" t="s">
        <v>859</v>
      </c>
      <c r="P334">
        <v>99</v>
      </c>
    </row>
    <row r="335" spans="1:16" x14ac:dyDescent="0.45">
      <c r="A335">
        <v>327</v>
      </c>
      <c r="B335" t="str">
        <f t="shared" ref="B335:B398" si="13">C335&amp;"-"&amp;D335</f>
        <v>task_id_632.dfy-6</v>
      </c>
      <c r="C335" t="s">
        <v>70</v>
      </c>
      <c r="D335">
        <v>6</v>
      </c>
      <c r="E335">
        <v>0</v>
      </c>
      <c r="F335">
        <v>24.3993</v>
      </c>
      <c r="G335">
        <v>1.7274</v>
      </c>
      <c r="H335">
        <v>24.397500000000001</v>
      </c>
      <c r="I335">
        <v>0</v>
      </c>
      <c r="J335">
        <v>0</v>
      </c>
      <c r="K335">
        <v>0</v>
      </c>
      <c r="L335">
        <f t="shared" si="12"/>
        <v>143</v>
      </c>
      <c r="M335">
        <f>VLOOKUP(C335,Locs!A:C,3,0)</f>
        <v>48</v>
      </c>
      <c r="N335">
        <f>VLOOKUP(C335,Locs!A:F,6,0)</f>
        <v>2</v>
      </c>
      <c r="O335" t="s">
        <v>860</v>
      </c>
      <c r="P335">
        <v>105</v>
      </c>
    </row>
    <row r="336" spans="1:16" x14ac:dyDescent="0.45">
      <c r="A336">
        <v>328</v>
      </c>
      <c r="B336" t="str">
        <f t="shared" si="13"/>
        <v>task_id_632.dfy-7</v>
      </c>
      <c r="C336" t="s">
        <v>70</v>
      </c>
      <c r="D336">
        <v>7</v>
      </c>
      <c r="E336">
        <v>-1</v>
      </c>
      <c r="F336">
        <v>19.740400000000001</v>
      </c>
      <c r="G336">
        <v>0.26169999999999999</v>
      </c>
      <c r="H336">
        <v>19.738299999999999</v>
      </c>
      <c r="I336">
        <v>-1</v>
      </c>
      <c r="J336">
        <v>-1</v>
      </c>
      <c r="K336">
        <v>-1</v>
      </c>
      <c r="L336">
        <f t="shared" si="12"/>
        <v>143</v>
      </c>
      <c r="M336">
        <f>VLOOKUP(C336,Locs!A:C,3,0)</f>
        <v>48</v>
      </c>
      <c r="N336">
        <f>VLOOKUP(C336,Locs!A:F,6,0)</f>
        <v>2</v>
      </c>
      <c r="O336" t="s">
        <v>861</v>
      </c>
      <c r="P336">
        <v>143</v>
      </c>
    </row>
    <row r="337" spans="1:16" x14ac:dyDescent="0.45">
      <c r="A337">
        <v>329</v>
      </c>
      <c r="B337" t="str">
        <f t="shared" si="13"/>
        <v>task_id_632.dfy-8</v>
      </c>
      <c r="C337" t="s">
        <v>70</v>
      </c>
      <c r="D337">
        <v>8</v>
      </c>
      <c r="E337">
        <v>-1</v>
      </c>
      <c r="F337">
        <v>22.125699999999998</v>
      </c>
      <c r="G337">
        <v>0.29649999999999999</v>
      </c>
      <c r="H337">
        <v>22.124199999999998</v>
      </c>
      <c r="I337">
        <v>-1</v>
      </c>
      <c r="J337">
        <v>-1</v>
      </c>
      <c r="K337">
        <v>-1</v>
      </c>
      <c r="L337">
        <f t="shared" si="12"/>
        <v>143</v>
      </c>
      <c r="M337">
        <f>VLOOKUP(C337,Locs!A:C,3,0)</f>
        <v>48</v>
      </c>
      <c r="N337">
        <f>VLOOKUP(C337,Locs!A:F,6,0)</f>
        <v>2</v>
      </c>
      <c r="O337" t="s">
        <v>862</v>
      </c>
      <c r="P337">
        <v>143</v>
      </c>
    </row>
    <row r="338" spans="1:16" x14ac:dyDescent="0.45">
      <c r="A338">
        <v>330</v>
      </c>
      <c r="B338" t="str">
        <f t="shared" si="13"/>
        <v>task_id_632.dfy-9</v>
      </c>
      <c r="C338" t="s">
        <v>70</v>
      </c>
      <c r="D338">
        <v>9</v>
      </c>
      <c r="E338">
        <v>-1</v>
      </c>
      <c r="F338">
        <v>25.536200000000001</v>
      </c>
      <c r="G338">
        <v>0.28670000000000001</v>
      </c>
      <c r="H338">
        <v>25.534600000000001</v>
      </c>
      <c r="I338">
        <v>-1</v>
      </c>
      <c r="J338">
        <v>-1</v>
      </c>
      <c r="K338">
        <v>-1</v>
      </c>
      <c r="L338">
        <f t="shared" si="12"/>
        <v>147</v>
      </c>
      <c r="M338">
        <f>VLOOKUP(C338,Locs!A:C,3,0)</f>
        <v>48</v>
      </c>
      <c r="N338">
        <f>VLOOKUP(C338,Locs!A:F,6,0)</f>
        <v>2</v>
      </c>
      <c r="O338" t="s">
        <v>863</v>
      </c>
      <c r="P338">
        <v>143</v>
      </c>
    </row>
    <row r="339" spans="1:16" x14ac:dyDescent="0.45">
      <c r="A339">
        <v>331</v>
      </c>
      <c r="B339" t="str">
        <f t="shared" si="13"/>
        <v>task_id_632.dfy-10</v>
      </c>
      <c r="C339" t="s">
        <v>70</v>
      </c>
      <c r="D339">
        <v>10</v>
      </c>
      <c r="E339">
        <v>-1</v>
      </c>
      <c r="F339">
        <v>16.3675</v>
      </c>
      <c r="G339">
        <v>0.27150000000000002</v>
      </c>
      <c r="H339">
        <v>16.365400000000001</v>
      </c>
      <c r="I339">
        <v>-1</v>
      </c>
      <c r="J339">
        <v>-1</v>
      </c>
      <c r="K339">
        <v>-1</v>
      </c>
      <c r="L339">
        <f t="shared" si="12"/>
        <v>147</v>
      </c>
      <c r="M339">
        <f>VLOOKUP(C339,Locs!A:C,3,0)</f>
        <v>48</v>
      </c>
      <c r="N339">
        <f>VLOOKUP(C339,Locs!A:F,6,0)</f>
        <v>2</v>
      </c>
      <c r="O339" t="s">
        <v>864</v>
      </c>
      <c r="P339">
        <v>147</v>
      </c>
    </row>
    <row r="340" spans="1:16" x14ac:dyDescent="0.45">
      <c r="A340">
        <v>332</v>
      </c>
      <c r="B340" t="str">
        <f t="shared" si="13"/>
        <v>task_id_644.dfy-1</v>
      </c>
      <c r="C340" t="s">
        <v>71</v>
      </c>
      <c r="D340">
        <v>1</v>
      </c>
      <c r="E340">
        <v>1</v>
      </c>
      <c r="F340">
        <v>14.366</v>
      </c>
      <c r="G340">
        <v>0.87280000000000002</v>
      </c>
      <c r="H340">
        <v>14.346</v>
      </c>
      <c r="I340">
        <v>1</v>
      </c>
      <c r="J340">
        <v>1</v>
      </c>
      <c r="K340">
        <v>1</v>
      </c>
      <c r="L340">
        <f t="shared" si="12"/>
        <v>32</v>
      </c>
      <c r="M340">
        <f>VLOOKUP(C340,Locs!A:C,3,0)</f>
        <v>31</v>
      </c>
      <c r="N340">
        <f>VLOOKUP(C340,Locs!A:F,6,0)</f>
        <v>0</v>
      </c>
      <c r="O340" t="s">
        <v>568</v>
      </c>
      <c r="P340">
        <v>32</v>
      </c>
    </row>
    <row r="341" spans="1:16" x14ac:dyDescent="0.45">
      <c r="A341">
        <v>333</v>
      </c>
      <c r="B341" t="str">
        <f t="shared" si="13"/>
        <v>task_id_69.dfy-1</v>
      </c>
      <c r="C341" t="s">
        <v>72</v>
      </c>
      <c r="D341">
        <v>1</v>
      </c>
      <c r="E341">
        <v>0</v>
      </c>
      <c r="F341">
        <v>10.982699999999999</v>
      </c>
      <c r="G341">
        <v>0.81810000000000005</v>
      </c>
      <c r="H341">
        <v>10.9527</v>
      </c>
      <c r="I341">
        <v>1</v>
      </c>
      <c r="J341">
        <v>0</v>
      </c>
      <c r="K341">
        <v>0</v>
      </c>
      <c r="L341">
        <f t="shared" si="12"/>
        <v>26</v>
      </c>
      <c r="M341">
        <f>VLOOKUP(C341,Locs!A:C,3,0)</f>
        <v>27</v>
      </c>
      <c r="N341">
        <f>VLOOKUP(C341,Locs!A:F,6,0)</f>
        <v>0</v>
      </c>
      <c r="O341" t="s">
        <v>571</v>
      </c>
      <c r="P341">
        <v>26</v>
      </c>
    </row>
    <row r="342" spans="1:16" x14ac:dyDescent="0.45">
      <c r="A342">
        <v>334</v>
      </c>
      <c r="B342" t="str">
        <f t="shared" si="13"/>
        <v>task_id_69.dfy-2</v>
      </c>
      <c r="C342" t="s">
        <v>72</v>
      </c>
      <c r="D342">
        <v>2</v>
      </c>
      <c r="E342">
        <v>1</v>
      </c>
      <c r="F342">
        <v>21.363499999999998</v>
      </c>
      <c r="G342">
        <v>0.81920000000000004</v>
      </c>
      <c r="H342">
        <v>21.362100000000002</v>
      </c>
      <c r="I342">
        <v>1</v>
      </c>
      <c r="J342">
        <v>1</v>
      </c>
      <c r="K342">
        <v>1</v>
      </c>
      <c r="L342">
        <f t="shared" si="12"/>
        <v>37</v>
      </c>
      <c r="M342">
        <f>VLOOKUP(C342,Locs!A:C,3,0)</f>
        <v>27</v>
      </c>
      <c r="N342">
        <f>VLOOKUP(C342,Locs!A:F,6,0)</f>
        <v>0</v>
      </c>
      <c r="O342" t="s">
        <v>572</v>
      </c>
      <c r="P342">
        <v>37</v>
      </c>
    </row>
    <row r="343" spans="1:16" x14ac:dyDescent="0.45">
      <c r="A343">
        <v>335</v>
      </c>
      <c r="B343" t="str">
        <f t="shared" si="13"/>
        <v>task_id_70.dfy-1</v>
      </c>
      <c r="C343" t="s">
        <v>73</v>
      </c>
      <c r="D343">
        <v>1</v>
      </c>
      <c r="E343">
        <v>0</v>
      </c>
      <c r="F343">
        <v>9.0043000000000006</v>
      </c>
      <c r="G343">
        <v>0.84209999999999996</v>
      </c>
      <c r="H343">
        <v>8.9789999999999992</v>
      </c>
      <c r="I343">
        <v>1</v>
      </c>
      <c r="J343">
        <v>0</v>
      </c>
      <c r="K343">
        <v>0</v>
      </c>
      <c r="L343">
        <f t="shared" si="12"/>
        <v>29</v>
      </c>
      <c r="M343">
        <f>VLOOKUP(C343,Locs!A:C,3,0)</f>
        <v>28</v>
      </c>
      <c r="N343">
        <f>VLOOKUP(C343,Locs!A:F,6,0)</f>
        <v>1</v>
      </c>
      <c r="O343" t="s">
        <v>574</v>
      </c>
      <c r="P343">
        <v>29</v>
      </c>
    </row>
    <row r="344" spans="1:16" x14ac:dyDescent="0.45">
      <c r="A344">
        <v>336</v>
      </c>
      <c r="B344" t="str">
        <f t="shared" si="13"/>
        <v>task_id_70.dfy-2</v>
      </c>
      <c r="C344" t="s">
        <v>73</v>
      </c>
      <c r="D344">
        <v>2</v>
      </c>
      <c r="E344">
        <v>1</v>
      </c>
      <c r="F344">
        <v>24.506</v>
      </c>
      <c r="G344">
        <v>0.80330000000000001</v>
      </c>
      <c r="H344">
        <v>24.499700000000001</v>
      </c>
      <c r="I344">
        <v>1</v>
      </c>
      <c r="J344">
        <v>1</v>
      </c>
      <c r="K344">
        <v>1</v>
      </c>
      <c r="L344">
        <f t="shared" si="12"/>
        <v>35</v>
      </c>
      <c r="M344">
        <f>VLOOKUP(C344,Locs!A:C,3,0)</f>
        <v>28</v>
      </c>
      <c r="N344">
        <f>VLOOKUP(C344,Locs!A:F,6,0)</f>
        <v>1</v>
      </c>
      <c r="O344" t="s">
        <v>575</v>
      </c>
      <c r="P344">
        <v>35</v>
      </c>
    </row>
    <row r="345" spans="1:16" x14ac:dyDescent="0.45">
      <c r="A345">
        <v>337</v>
      </c>
      <c r="B345" t="str">
        <f t="shared" si="13"/>
        <v>task_id_728.dfy-1</v>
      </c>
      <c r="C345" t="s">
        <v>74</v>
      </c>
      <c r="D345">
        <v>1</v>
      </c>
      <c r="E345">
        <v>1</v>
      </c>
      <c r="F345">
        <v>6.0391000000000004</v>
      </c>
      <c r="G345">
        <v>0.81720000000000004</v>
      </c>
      <c r="H345">
        <v>6.0180999999999996</v>
      </c>
      <c r="I345">
        <v>1</v>
      </c>
      <c r="J345">
        <v>1</v>
      </c>
      <c r="K345">
        <v>1</v>
      </c>
      <c r="L345">
        <f t="shared" si="12"/>
        <v>23</v>
      </c>
      <c r="M345">
        <f>VLOOKUP(C345,Locs!A:C,3,0)</f>
        <v>23</v>
      </c>
      <c r="N345">
        <f>VLOOKUP(C345,Locs!A:F,6,0)</f>
        <v>0</v>
      </c>
      <c r="O345" t="s">
        <v>577</v>
      </c>
      <c r="P345">
        <v>23</v>
      </c>
    </row>
    <row r="346" spans="1:16" x14ac:dyDescent="0.45">
      <c r="A346">
        <v>338</v>
      </c>
      <c r="B346" t="str">
        <f t="shared" si="13"/>
        <v>task_id_732.dfy-1</v>
      </c>
      <c r="C346" t="s">
        <v>75</v>
      </c>
      <c r="D346">
        <v>1</v>
      </c>
      <c r="E346">
        <v>1</v>
      </c>
      <c r="F346">
        <v>10.379200000000001</v>
      </c>
      <c r="G346">
        <v>0.84119999999999995</v>
      </c>
      <c r="H346">
        <v>10.358000000000001</v>
      </c>
      <c r="I346">
        <v>1</v>
      </c>
      <c r="J346">
        <v>1</v>
      </c>
      <c r="K346">
        <v>1</v>
      </c>
      <c r="L346">
        <f t="shared" si="12"/>
        <v>24</v>
      </c>
      <c r="M346">
        <f>VLOOKUP(C346,Locs!A:C,3,0)</f>
        <v>24</v>
      </c>
      <c r="N346">
        <f>VLOOKUP(C346,Locs!A:F,6,0)</f>
        <v>0</v>
      </c>
      <c r="O346" t="s">
        <v>580</v>
      </c>
      <c r="P346">
        <v>24</v>
      </c>
    </row>
    <row r="347" spans="1:16" x14ac:dyDescent="0.45">
      <c r="A347">
        <v>339</v>
      </c>
      <c r="B347" t="str">
        <f t="shared" si="13"/>
        <v>task_id_733.dfy-1</v>
      </c>
      <c r="C347" t="s">
        <v>76</v>
      </c>
      <c r="D347">
        <v>1</v>
      </c>
      <c r="E347">
        <v>0</v>
      </c>
      <c r="F347">
        <v>19.651299999999999</v>
      </c>
      <c r="G347">
        <v>1.7098</v>
      </c>
      <c r="H347">
        <v>19.630800000000001</v>
      </c>
      <c r="I347">
        <v>1</v>
      </c>
      <c r="J347">
        <v>0</v>
      </c>
      <c r="K347">
        <v>0</v>
      </c>
      <c r="L347">
        <f t="shared" si="12"/>
        <v>39</v>
      </c>
      <c r="M347">
        <f>VLOOKUP(C347,Locs!A:C,3,0)</f>
        <v>28</v>
      </c>
      <c r="N347">
        <f>VLOOKUP(C347,Locs!A:F,6,0)</f>
        <v>1</v>
      </c>
      <c r="O347" t="s">
        <v>583</v>
      </c>
      <c r="P347">
        <v>39</v>
      </c>
    </row>
    <row r="348" spans="1:16" x14ac:dyDescent="0.45">
      <c r="A348">
        <v>340</v>
      </c>
      <c r="B348" t="str">
        <f t="shared" si="13"/>
        <v>task_id_733.dfy-2</v>
      </c>
      <c r="C348" t="s">
        <v>76</v>
      </c>
      <c r="D348">
        <v>2</v>
      </c>
      <c r="E348">
        <v>1</v>
      </c>
      <c r="F348">
        <v>35.127400000000002</v>
      </c>
      <c r="G348">
        <v>1.6786000000000001</v>
      </c>
      <c r="H348">
        <v>35.1252</v>
      </c>
      <c r="I348">
        <v>1</v>
      </c>
      <c r="J348">
        <v>1</v>
      </c>
      <c r="K348">
        <v>1</v>
      </c>
      <c r="L348">
        <f t="shared" si="12"/>
        <v>49</v>
      </c>
      <c r="M348">
        <f>VLOOKUP(C348,Locs!A:C,3,0)</f>
        <v>28</v>
      </c>
      <c r="N348">
        <f>VLOOKUP(C348,Locs!A:F,6,0)</f>
        <v>1</v>
      </c>
      <c r="O348" t="s">
        <v>584</v>
      </c>
      <c r="P348">
        <v>49</v>
      </c>
    </row>
    <row r="349" spans="1:16" x14ac:dyDescent="0.45">
      <c r="A349">
        <v>341</v>
      </c>
      <c r="B349" t="str">
        <f t="shared" si="13"/>
        <v>task_id_741.dfy-1</v>
      </c>
      <c r="C349" t="s">
        <v>77</v>
      </c>
      <c r="D349">
        <v>1</v>
      </c>
      <c r="E349">
        <v>0</v>
      </c>
      <c r="F349">
        <v>18.679400000000001</v>
      </c>
      <c r="G349">
        <v>0.89539999999999997</v>
      </c>
      <c r="H349">
        <v>18.659700000000001</v>
      </c>
      <c r="I349">
        <v>1</v>
      </c>
      <c r="J349">
        <v>0</v>
      </c>
      <c r="K349">
        <v>0</v>
      </c>
      <c r="L349">
        <f t="shared" si="12"/>
        <v>33</v>
      </c>
      <c r="M349">
        <f>VLOOKUP(C349,Locs!A:C,3,0)</f>
        <v>24</v>
      </c>
      <c r="N349">
        <f>VLOOKUP(C349,Locs!A:F,6,0)</f>
        <v>1</v>
      </c>
      <c r="O349" t="s">
        <v>586</v>
      </c>
      <c r="P349">
        <v>33</v>
      </c>
    </row>
    <row r="350" spans="1:16" x14ac:dyDescent="0.45">
      <c r="A350">
        <v>342</v>
      </c>
      <c r="B350" t="str">
        <f t="shared" si="13"/>
        <v>task_id_741.dfy-2</v>
      </c>
      <c r="C350" t="s">
        <v>77</v>
      </c>
      <c r="D350">
        <v>2</v>
      </c>
      <c r="E350">
        <v>-1</v>
      </c>
      <c r="F350">
        <v>37.483400000000003</v>
      </c>
      <c r="G350">
        <v>0.26179999999999998</v>
      </c>
      <c r="H350">
        <v>37.476199999999999</v>
      </c>
      <c r="I350">
        <v>-1</v>
      </c>
      <c r="J350">
        <v>-1</v>
      </c>
      <c r="K350">
        <v>-1</v>
      </c>
      <c r="L350">
        <f t="shared" si="12"/>
        <v>56</v>
      </c>
      <c r="M350">
        <f>VLOOKUP(C350,Locs!A:C,3,0)</f>
        <v>24</v>
      </c>
      <c r="N350">
        <f>VLOOKUP(C350,Locs!A:F,6,0)</f>
        <v>1</v>
      </c>
      <c r="O350" t="s">
        <v>587</v>
      </c>
      <c r="P350">
        <v>56</v>
      </c>
    </row>
    <row r="351" spans="1:16" x14ac:dyDescent="0.45">
      <c r="A351">
        <v>343</v>
      </c>
      <c r="B351" t="str">
        <f t="shared" si="13"/>
        <v>task_id_741.dfy-3</v>
      </c>
      <c r="C351" t="s">
        <v>77</v>
      </c>
      <c r="D351">
        <v>3</v>
      </c>
      <c r="E351">
        <v>-1</v>
      </c>
      <c r="F351">
        <v>18.3307</v>
      </c>
      <c r="G351">
        <v>0.2888</v>
      </c>
      <c r="H351">
        <v>18.328299999999999</v>
      </c>
      <c r="I351">
        <v>-1</v>
      </c>
      <c r="J351">
        <v>-1</v>
      </c>
      <c r="K351">
        <v>-1</v>
      </c>
      <c r="L351">
        <f t="shared" si="12"/>
        <v>61</v>
      </c>
      <c r="M351">
        <f>VLOOKUP(C351,Locs!A:C,3,0)</f>
        <v>24</v>
      </c>
      <c r="N351">
        <f>VLOOKUP(C351,Locs!A:F,6,0)</f>
        <v>1</v>
      </c>
      <c r="O351" t="s">
        <v>588</v>
      </c>
      <c r="P351">
        <v>61</v>
      </c>
    </row>
    <row r="352" spans="1:16" x14ac:dyDescent="0.45">
      <c r="A352">
        <v>344</v>
      </c>
      <c r="B352" t="str">
        <f t="shared" si="13"/>
        <v>task_id_741.dfy-4</v>
      </c>
      <c r="C352" t="s">
        <v>77</v>
      </c>
      <c r="D352">
        <v>4</v>
      </c>
      <c r="E352">
        <v>1</v>
      </c>
      <c r="F352">
        <v>19.622599999999998</v>
      </c>
      <c r="G352">
        <v>1.6880999999999999</v>
      </c>
      <c r="H352">
        <v>19.620699999999999</v>
      </c>
      <c r="I352">
        <v>1</v>
      </c>
      <c r="J352">
        <v>1</v>
      </c>
      <c r="K352">
        <v>1</v>
      </c>
      <c r="L352">
        <f t="shared" si="12"/>
        <v>63</v>
      </c>
      <c r="M352">
        <f>VLOOKUP(C352,Locs!A:C,3,0)</f>
        <v>24</v>
      </c>
      <c r="N352">
        <f>VLOOKUP(C352,Locs!A:F,6,0)</f>
        <v>1</v>
      </c>
      <c r="O352" t="s">
        <v>865</v>
      </c>
      <c r="P352">
        <v>63</v>
      </c>
    </row>
    <row r="353" spans="1:16" x14ac:dyDescent="0.45">
      <c r="A353">
        <v>345</v>
      </c>
      <c r="B353" t="str">
        <f t="shared" si="13"/>
        <v>task_id_743.dfy-1</v>
      </c>
      <c r="C353" t="s">
        <v>78</v>
      </c>
      <c r="D353">
        <v>1</v>
      </c>
      <c r="E353">
        <v>1</v>
      </c>
      <c r="F353">
        <v>19.360800000000001</v>
      </c>
      <c r="G353">
        <v>0.78129999999999999</v>
      </c>
      <c r="H353">
        <v>19.337399999999999</v>
      </c>
      <c r="I353">
        <v>1</v>
      </c>
      <c r="J353">
        <v>1</v>
      </c>
      <c r="K353">
        <v>1</v>
      </c>
      <c r="L353">
        <f t="shared" si="12"/>
        <v>26</v>
      </c>
      <c r="M353">
        <f>VLOOKUP(C353,Locs!A:C,3,0)</f>
        <v>22</v>
      </c>
      <c r="N353">
        <f>VLOOKUP(C353,Locs!A:F,6,0)</f>
        <v>0</v>
      </c>
      <c r="O353" t="s">
        <v>589</v>
      </c>
      <c r="P353">
        <v>26</v>
      </c>
    </row>
    <row r="354" spans="1:16" x14ac:dyDescent="0.45">
      <c r="A354">
        <v>346</v>
      </c>
      <c r="B354" t="str">
        <f t="shared" si="13"/>
        <v>task_id_751.dfy-1</v>
      </c>
      <c r="C354" t="s">
        <v>79</v>
      </c>
      <c r="D354">
        <v>1</v>
      </c>
      <c r="E354">
        <v>0</v>
      </c>
      <c r="F354">
        <v>23.139500000000002</v>
      </c>
      <c r="G354">
        <v>1.7507999999999999</v>
      </c>
      <c r="H354">
        <v>23.120100000000001</v>
      </c>
      <c r="I354">
        <v>-1</v>
      </c>
      <c r="J354">
        <v>0</v>
      </c>
      <c r="K354">
        <v>0</v>
      </c>
      <c r="L354">
        <f t="shared" si="12"/>
        <v>44</v>
      </c>
      <c r="M354">
        <f>VLOOKUP(C354,Locs!A:C,3,0)</f>
        <v>31</v>
      </c>
      <c r="N354">
        <f>VLOOKUP(C354,Locs!A:F,6,0)</f>
        <v>1</v>
      </c>
      <c r="O354" t="s">
        <v>592</v>
      </c>
      <c r="P354">
        <v>44</v>
      </c>
    </row>
    <row r="355" spans="1:16" x14ac:dyDescent="0.45">
      <c r="A355">
        <v>347</v>
      </c>
      <c r="B355" t="str">
        <f t="shared" si="13"/>
        <v>task_id_751.dfy-2</v>
      </c>
      <c r="C355" t="s">
        <v>79</v>
      </c>
      <c r="D355">
        <v>2</v>
      </c>
      <c r="E355">
        <v>1</v>
      </c>
      <c r="F355">
        <v>16.2075</v>
      </c>
      <c r="G355">
        <v>1.7192000000000001</v>
      </c>
      <c r="H355">
        <v>16.198899999999998</v>
      </c>
      <c r="I355">
        <v>1</v>
      </c>
      <c r="J355">
        <v>1</v>
      </c>
      <c r="K355">
        <v>1</v>
      </c>
      <c r="L355">
        <f t="shared" si="12"/>
        <v>51</v>
      </c>
      <c r="M355">
        <f>VLOOKUP(C355,Locs!A:C,3,0)</f>
        <v>31</v>
      </c>
      <c r="N355">
        <f>VLOOKUP(C355,Locs!A:F,6,0)</f>
        <v>1</v>
      </c>
      <c r="O355" t="s">
        <v>593</v>
      </c>
      <c r="P355">
        <v>51</v>
      </c>
    </row>
    <row r="356" spans="1:16" x14ac:dyDescent="0.45">
      <c r="A356">
        <v>348</v>
      </c>
      <c r="B356" t="str">
        <f t="shared" si="13"/>
        <v>task_id_755.dfy-1</v>
      </c>
      <c r="C356" t="s">
        <v>80</v>
      </c>
      <c r="D356">
        <v>1</v>
      </c>
      <c r="E356">
        <v>0</v>
      </c>
      <c r="F356">
        <v>28.772600000000001</v>
      </c>
      <c r="G356">
        <v>1.8193999999999999</v>
      </c>
      <c r="H356">
        <v>28.752099999999999</v>
      </c>
      <c r="I356">
        <v>1</v>
      </c>
      <c r="J356">
        <v>0</v>
      </c>
      <c r="K356">
        <v>0</v>
      </c>
      <c r="L356">
        <f t="shared" si="12"/>
        <v>63</v>
      </c>
      <c r="M356">
        <f>VLOOKUP(C356,Locs!A:C,3,0)</f>
        <v>38</v>
      </c>
      <c r="N356">
        <f>VLOOKUP(C356,Locs!A:F,6,0)</f>
        <v>1</v>
      </c>
      <c r="O356" t="s">
        <v>595</v>
      </c>
      <c r="P356">
        <v>63</v>
      </c>
    </row>
    <row r="357" spans="1:16" x14ac:dyDescent="0.45">
      <c r="A357">
        <v>349</v>
      </c>
      <c r="B357" t="str">
        <f t="shared" si="13"/>
        <v>task_id_755.dfy-2</v>
      </c>
      <c r="C357" t="s">
        <v>80</v>
      </c>
      <c r="D357">
        <v>2</v>
      </c>
      <c r="E357">
        <v>1</v>
      </c>
      <c r="F357">
        <v>40.795900000000003</v>
      </c>
      <c r="G357">
        <v>1.8121</v>
      </c>
      <c r="H357">
        <v>40.7941</v>
      </c>
      <c r="I357">
        <v>1</v>
      </c>
      <c r="J357">
        <v>1</v>
      </c>
      <c r="K357">
        <v>1</v>
      </c>
      <c r="L357">
        <f t="shared" ref="L357:L405" si="14">VLOOKUP(LEFT(C357,LEN(C357)-4)&amp;"_"&amp;D357&amp;"_llm.dfy",O:P,2,0)</f>
        <v>97</v>
      </c>
      <c r="M357">
        <f>VLOOKUP(C357,Locs!A:C,3,0)</f>
        <v>38</v>
      </c>
      <c r="N357">
        <f>VLOOKUP(C357,Locs!A:F,6,0)</f>
        <v>1</v>
      </c>
      <c r="O357" t="s">
        <v>596</v>
      </c>
      <c r="P357">
        <v>97</v>
      </c>
    </row>
    <row r="358" spans="1:16" x14ac:dyDescent="0.45">
      <c r="A358">
        <v>350</v>
      </c>
      <c r="B358" t="str">
        <f t="shared" si="13"/>
        <v>task_id_760.dfy-1</v>
      </c>
      <c r="C358" t="s">
        <v>81</v>
      </c>
      <c r="D358">
        <v>1</v>
      </c>
      <c r="E358">
        <v>0</v>
      </c>
      <c r="F358">
        <v>11.432499999999999</v>
      </c>
      <c r="G358">
        <v>0.86880000000000002</v>
      </c>
      <c r="H358">
        <v>11.4069</v>
      </c>
      <c r="I358">
        <v>1</v>
      </c>
      <c r="J358">
        <v>0</v>
      </c>
      <c r="K358">
        <v>0</v>
      </c>
      <c r="L358">
        <f t="shared" si="14"/>
        <v>29</v>
      </c>
      <c r="M358">
        <f>VLOOKUP(C358,Locs!A:C,3,0)</f>
        <v>28</v>
      </c>
      <c r="N358">
        <f>VLOOKUP(C358,Locs!A:F,6,0)</f>
        <v>1</v>
      </c>
      <c r="O358" t="s">
        <v>598</v>
      </c>
      <c r="P358">
        <v>29</v>
      </c>
    </row>
    <row r="359" spans="1:16" x14ac:dyDescent="0.45">
      <c r="A359">
        <v>351</v>
      </c>
      <c r="B359" t="str">
        <f t="shared" si="13"/>
        <v>task_id_760.dfy-2</v>
      </c>
      <c r="C359" t="s">
        <v>81</v>
      </c>
      <c r="D359">
        <v>2</v>
      </c>
      <c r="E359">
        <v>0</v>
      </c>
      <c r="F359">
        <v>18.139500000000002</v>
      </c>
      <c r="G359">
        <v>0.82120000000000004</v>
      </c>
      <c r="H359">
        <v>18.132000000000001</v>
      </c>
      <c r="I359">
        <v>1</v>
      </c>
      <c r="J359">
        <v>0</v>
      </c>
      <c r="K359">
        <v>0</v>
      </c>
      <c r="L359">
        <f t="shared" si="14"/>
        <v>35</v>
      </c>
      <c r="M359">
        <f>VLOOKUP(C359,Locs!A:C,3,0)</f>
        <v>28</v>
      </c>
      <c r="N359">
        <f>VLOOKUP(C359,Locs!A:F,6,0)</f>
        <v>1</v>
      </c>
      <c r="O359" t="s">
        <v>599</v>
      </c>
      <c r="P359">
        <v>35</v>
      </c>
    </row>
    <row r="360" spans="1:16" x14ac:dyDescent="0.45">
      <c r="A360">
        <v>352</v>
      </c>
      <c r="B360" t="str">
        <f t="shared" si="13"/>
        <v>task_id_760.dfy-3</v>
      </c>
      <c r="C360" t="s">
        <v>81</v>
      </c>
      <c r="D360">
        <v>3</v>
      </c>
      <c r="E360">
        <v>0</v>
      </c>
      <c r="F360">
        <v>22.592500000000001</v>
      </c>
      <c r="G360">
        <v>0.81210000000000004</v>
      </c>
      <c r="H360">
        <v>22.590900000000001</v>
      </c>
      <c r="I360">
        <v>1</v>
      </c>
      <c r="J360">
        <v>0</v>
      </c>
      <c r="K360">
        <v>0</v>
      </c>
      <c r="L360">
        <f t="shared" si="14"/>
        <v>37</v>
      </c>
      <c r="M360">
        <f>VLOOKUP(C360,Locs!A:C,3,0)</f>
        <v>28</v>
      </c>
      <c r="N360">
        <f>VLOOKUP(C360,Locs!A:F,6,0)</f>
        <v>1</v>
      </c>
      <c r="O360" t="s">
        <v>600</v>
      </c>
      <c r="P360">
        <v>37</v>
      </c>
    </row>
    <row r="361" spans="1:16" x14ac:dyDescent="0.45">
      <c r="A361">
        <v>353</v>
      </c>
      <c r="B361" t="str">
        <f t="shared" si="13"/>
        <v>task_id_760.dfy-4</v>
      </c>
      <c r="C361" t="s">
        <v>81</v>
      </c>
      <c r="D361">
        <v>4</v>
      </c>
      <c r="E361">
        <v>0</v>
      </c>
      <c r="F361">
        <v>23.390999999999998</v>
      </c>
      <c r="G361">
        <v>0.92889999999999995</v>
      </c>
      <c r="H361">
        <v>23.389199999999999</v>
      </c>
      <c r="I361">
        <v>1</v>
      </c>
      <c r="J361">
        <v>0</v>
      </c>
      <c r="K361">
        <v>0</v>
      </c>
      <c r="L361">
        <f t="shared" si="14"/>
        <v>40</v>
      </c>
      <c r="M361">
        <f>VLOOKUP(C361,Locs!A:C,3,0)</f>
        <v>28</v>
      </c>
      <c r="N361">
        <f>VLOOKUP(C361,Locs!A:F,6,0)</f>
        <v>1</v>
      </c>
      <c r="O361" t="s">
        <v>743</v>
      </c>
      <c r="P361">
        <v>40</v>
      </c>
    </row>
    <row r="362" spans="1:16" x14ac:dyDescent="0.45">
      <c r="A362">
        <v>354</v>
      </c>
      <c r="B362" t="str">
        <f t="shared" si="13"/>
        <v>task_id_760.dfy-5</v>
      </c>
      <c r="C362" t="s">
        <v>81</v>
      </c>
      <c r="D362">
        <v>5</v>
      </c>
      <c r="E362">
        <v>-1</v>
      </c>
      <c r="F362">
        <v>33.216299999999997</v>
      </c>
      <c r="G362">
        <v>0.47539999999999999</v>
      </c>
      <c r="H362">
        <v>33.212899999999998</v>
      </c>
      <c r="I362">
        <v>-1</v>
      </c>
      <c r="J362">
        <v>-1</v>
      </c>
      <c r="K362">
        <v>-1</v>
      </c>
      <c r="L362">
        <f t="shared" si="14"/>
        <v>52</v>
      </c>
      <c r="M362">
        <f>VLOOKUP(C362,Locs!A:C,3,0)</f>
        <v>28</v>
      </c>
      <c r="N362">
        <f>VLOOKUP(C362,Locs!A:F,6,0)</f>
        <v>1</v>
      </c>
      <c r="O362" t="s">
        <v>744</v>
      </c>
      <c r="P362">
        <v>52</v>
      </c>
    </row>
    <row r="363" spans="1:16" x14ac:dyDescent="0.45">
      <c r="A363">
        <v>355</v>
      </c>
      <c r="B363" t="str">
        <f t="shared" si="13"/>
        <v>task_id_760.dfy-6</v>
      </c>
      <c r="C363" t="s">
        <v>81</v>
      </c>
      <c r="D363">
        <v>6</v>
      </c>
      <c r="E363">
        <v>0</v>
      </c>
      <c r="F363">
        <v>13.824999999999999</v>
      </c>
      <c r="G363">
        <v>1.7390000000000001</v>
      </c>
      <c r="H363">
        <v>13.8231</v>
      </c>
      <c r="I363">
        <v>1</v>
      </c>
      <c r="J363">
        <v>0</v>
      </c>
      <c r="K363">
        <v>0</v>
      </c>
      <c r="L363">
        <f t="shared" si="14"/>
        <v>55</v>
      </c>
      <c r="M363">
        <f>VLOOKUP(C363,Locs!A:C,3,0)</f>
        <v>28</v>
      </c>
      <c r="N363">
        <f>VLOOKUP(C363,Locs!A:F,6,0)</f>
        <v>1</v>
      </c>
      <c r="O363" t="s">
        <v>745</v>
      </c>
      <c r="P363">
        <v>55</v>
      </c>
    </row>
    <row r="364" spans="1:16" x14ac:dyDescent="0.45">
      <c r="A364">
        <v>356</v>
      </c>
      <c r="B364" t="str">
        <f t="shared" si="13"/>
        <v>task_id_760.dfy-7</v>
      </c>
      <c r="C364" t="s">
        <v>81</v>
      </c>
      <c r="D364">
        <v>7</v>
      </c>
      <c r="E364">
        <v>0</v>
      </c>
      <c r="F364">
        <v>12.6997</v>
      </c>
      <c r="G364">
        <v>1.754</v>
      </c>
      <c r="H364">
        <v>12.6973</v>
      </c>
      <c r="I364">
        <v>1</v>
      </c>
      <c r="J364">
        <v>0</v>
      </c>
      <c r="K364">
        <v>0</v>
      </c>
      <c r="L364">
        <f t="shared" si="14"/>
        <v>57</v>
      </c>
      <c r="M364">
        <f>VLOOKUP(C364,Locs!A:C,3,0)</f>
        <v>28</v>
      </c>
      <c r="N364">
        <f>VLOOKUP(C364,Locs!A:F,6,0)</f>
        <v>1</v>
      </c>
      <c r="O364" t="s">
        <v>866</v>
      </c>
      <c r="P364">
        <v>57</v>
      </c>
    </row>
    <row r="365" spans="1:16" x14ac:dyDescent="0.45">
      <c r="A365">
        <v>357</v>
      </c>
      <c r="B365" t="str">
        <f t="shared" si="13"/>
        <v>task_id_760.dfy-8</v>
      </c>
      <c r="C365" t="s">
        <v>81</v>
      </c>
      <c r="D365">
        <v>8</v>
      </c>
      <c r="E365">
        <v>1</v>
      </c>
      <c r="F365">
        <v>17.2713</v>
      </c>
      <c r="G365">
        <v>1.7123999999999999</v>
      </c>
      <c r="H365">
        <v>17.269100000000002</v>
      </c>
      <c r="I365">
        <v>1</v>
      </c>
      <c r="J365">
        <v>1</v>
      </c>
      <c r="K365">
        <v>1</v>
      </c>
      <c r="L365">
        <f t="shared" si="14"/>
        <v>60</v>
      </c>
      <c r="M365">
        <f>VLOOKUP(C365,Locs!A:C,3,0)</f>
        <v>28</v>
      </c>
      <c r="N365">
        <f>VLOOKUP(C365,Locs!A:F,6,0)</f>
        <v>1</v>
      </c>
      <c r="O365" t="s">
        <v>867</v>
      </c>
      <c r="P365">
        <v>60</v>
      </c>
    </row>
    <row r="366" spans="1:16" x14ac:dyDescent="0.45">
      <c r="A366">
        <v>358</v>
      </c>
      <c r="B366" t="str">
        <f t="shared" si="13"/>
        <v>task_id_769.dfy-1</v>
      </c>
      <c r="C366" t="s">
        <v>82</v>
      </c>
      <c r="D366">
        <v>1</v>
      </c>
      <c r="E366">
        <v>-1</v>
      </c>
      <c r="F366">
        <v>10.8064</v>
      </c>
      <c r="G366">
        <v>0.2782</v>
      </c>
      <c r="H366">
        <v>10.790900000000001</v>
      </c>
      <c r="I366">
        <v>-1</v>
      </c>
      <c r="J366">
        <v>-1</v>
      </c>
      <c r="K366">
        <v>-1</v>
      </c>
      <c r="L366">
        <f t="shared" si="14"/>
        <v>26</v>
      </c>
      <c r="M366">
        <f>VLOOKUP(C366,Locs!A:C,3,0)</f>
        <v>33</v>
      </c>
      <c r="N366">
        <f>VLOOKUP(C366,Locs!A:F,6,0)</f>
        <v>2</v>
      </c>
      <c r="O366" t="s">
        <v>601</v>
      </c>
      <c r="P366">
        <v>26</v>
      </c>
    </row>
    <row r="367" spans="1:16" x14ac:dyDescent="0.45">
      <c r="A367">
        <v>359</v>
      </c>
      <c r="B367" t="str">
        <f t="shared" si="13"/>
        <v>task_id_769.dfy-2</v>
      </c>
      <c r="C367" t="s">
        <v>82</v>
      </c>
      <c r="D367">
        <v>2</v>
      </c>
      <c r="E367">
        <v>1</v>
      </c>
      <c r="F367">
        <v>36.508800000000001</v>
      </c>
      <c r="G367">
        <v>1.7528999999999999</v>
      </c>
      <c r="H367">
        <v>36.503399999999999</v>
      </c>
      <c r="I367">
        <v>1</v>
      </c>
      <c r="J367">
        <v>1</v>
      </c>
      <c r="K367">
        <v>1</v>
      </c>
      <c r="L367">
        <f t="shared" si="14"/>
        <v>45</v>
      </c>
      <c r="M367">
        <f>VLOOKUP(C367,Locs!A:C,3,0)</f>
        <v>33</v>
      </c>
      <c r="N367">
        <f>VLOOKUP(C367,Locs!A:F,6,0)</f>
        <v>2</v>
      </c>
      <c r="O367" t="s">
        <v>602</v>
      </c>
      <c r="P367">
        <v>45</v>
      </c>
    </row>
    <row r="368" spans="1:16" x14ac:dyDescent="0.45">
      <c r="A368">
        <v>360</v>
      </c>
      <c r="B368" t="str">
        <f t="shared" si="13"/>
        <v>task_id_770.dfy-1</v>
      </c>
      <c r="C368" t="s">
        <v>83</v>
      </c>
      <c r="D368">
        <v>1</v>
      </c>
      <c r="E368">
        <v>1</v>
      </c>
      <c r="F368">
        <v>18.068999999999999</v>
      </c>
      <c r="G368">
        <v>1.6359999999999999</v>
      </c>
      <c r="H368">
        <v>18.041399999999999</v>
      </c>
      <c r="I368">
        <v>1</v>
      </c>
      <c r="J368">
        <v>1</v>
      </c>
      <c r="K368">
        <v>1</v>
      </c>
      <c r="L368">
        <f t="shared" si="14"/>
        <v>34</v>
      </c>
      <c r="M368">
        <f>VLOOKUP(C368,Locs!A:C,3,0)</f>
        <v>23</v>
      </c>
      <c r="N368">
        <f>VLOOKUP(C368,Locs!A:F,6,0)</f>
        <v>0</v>
      </c>
      <c r="O368" t="s">
        <v>604</v>
      </c>
      <c r="P368">
        <v>34</v>
      </c>
    </row>
    <row r="369" spans="1:16" x14ac:dyDescent="0.45">
      <c r="A369">
        <v>361</v>
      </c>
      <c r="B369" t="str">
        <f t="shared" si="13"/>
        <v>task_id_775.dfy-1</v>
      </c>
      <c r="C369" t="s">
        <v>84</v>
      </c>
      <c r="D369">
        <v>1</v>
      </c>
      <c r="E369">
        <v>0</v>
      </c>
      <c r="F369">
        <v>12.3316</v>
      </c>
      <c r="G369">
        <v>1.6909000000000001</v>
      </c>
      <c r="H369">
        <v>12.303699999999999</v>
      </c>
      <c r="I369">
        <v>1</v>
      </c>
      <c r="J369">
        <v>0</v>
      </c>
      <c r="K369">
        <v>0</v>
      </c>
      <c r="L369">
        <f t="shared" si="14"/>
        <v>25</v>
      </c>
      <c r="M369">
        <f>VLOOKUP(C369,Locs!A:C,3,0)</f>
        <v>24</v>
      </c>
      <c r="N369">
        <f>VLOOKUP(C369,Locs!A:F,6,0)</f>
        <v>1</v>
      </c>
      <c r="O369" t="s">
        <v>607</v>
      </c>
      <c r="P369">
        <v>25</v>
      </c>
    </row>
    <row r="370" spans="1:16" x14ac:dyDescent="0.45">
      <c r="A370">
        <v>362</v>
      </c>
      <c r="B370" t="str">
        <f t="shared" si="13"/>
        <v>task_id_775.dfy-2</v>
      </c>
      <c r="C370" t="s">
        <v>84</v>
      </c>
      <c r="D370">
        <v>2</v>
      </c>
      <c r="E370">
        <v>1</v>
      </c>
      <c r="F370">
        <v>21.223199999999999</v>
      </c>
      <c r="G370">
        <v>1.6619999999999999</v>
      </c>
      <c r="H370">
        <v>21.216200000000001</v>
      </c>
      <c r="I370">
        <v>1</v>
      </c>
      <c r="J370">
        <v>1</v>
      </c>
      <c r="K370">
        <v>1</v>
      </c>
      <c r="L370">
        <f t="shared" si="14"/>
        <v>33</v>
      </c>
      <c r="M370">
        <f>VLOOKUP(C370,Locs!A:C,3,0)</f>
        <v>24</v>
      </c>
      <c r="N370">
        <f>VLOOKUP(C370,Locs!A:F,6,0)</f>
        <v>1</v>
      </c>
      <c r="O370" t="s">
        <v>608</v>
      </c>
      <c r="P370">
        <v>33</v>
      </c>
    </row>
    <row r="371" spans="1:16" x14ac:dyDescent="0.45">
      <c r="A371">
        <v>363</v>
      </c>
      <c r="B371" t="str">
        <f t="shared" si="13"/>
        <v>task_id_784.dfy-1</v>
      </c>
      <c r="C371" t="s">
        <v>85</v>
      </c>
      <c r="D371">
        <v>1</v>
      </c>
      <c r="E371">
        <v>0</v>
      </c>
      <c r="F371">
        <v>37.187100000000001</v>
      </c>
      <c r="G371">
        <v>1.7676000000000001</v>
      </c>
      <c r="H371">
        <v>37.165199999999999</v>
      </c>
      <c r="I371">
        <v>-1</v>
      </c>
      <c r="J371">
        <v>0</v>
      </c>
      <c r="K371">
        <v>0</v>
      </c>
      <c r="L371">
        <f t="shared" si="14"/>
        <v>58</v>
      </c>
      <c r="M371">
        <f>VLOOKUP(C371,Locs!A:C,3,0)</f>
        <v>57</v>
      </c>
      <c r="N371">
        <f>VLOOKUP(C371,Locs!A:F,6,0)</f>
        <v>4</v>
      </c>
      <c r="O371" t="s">
        <v>610</v>
      </c>
      <c r="P371">
        <v>58</v>
      </c>
    </row>
    <row r="372" spans="1:16" x14ac:dyDescent="0.45">
      <c r="A372">
        <v>364</v>
      </c>
      <c r="B372" t="str">
        <f t="shared" si="13"/>
        <v>task_id_784.dfy-2</v>
      </c>
      <c r="C372" t="s">
        <v>85</v>
      </c>
      <c r="D372">
        <v>2</v>
      </c>
      <c r="E372">
        <v>-1</v>
      </c>
      <c r="F372">
        <v>78.0501</v>
      </c>
      <c r="G372">
        <v>0.43980000000000002</v>
      </c>
      <c r="H372">
        <v>78.041700000000006</v>
      </c>
      <c r="I372">
        <v>-1</v>
      </c>
      <c r="J372">
        <v>-1</v>
      </c>
      <c r="K372">
        <v>-1</v>
      </c>
      <c r="L372">
        <f t="shared" si="14"/>
        <v>205</v>
      </c>
      <c r="M372">
        <f>VLOOKUP(C372,Locs!A:C,3,0)</f>
        <v>57</v>
      </c>
      <c r="N372">
        <f>VLOOKUP(C372,Locs!A:F,6,0)</f>
        <v>4</v>
      </c>
      <c r="O372" t="s">
        <v>611</v>
      </c>
      <c r="P372">
        <v>205</v>
      </c>
    </row>
    <row r="373" spans="1:16" x14ac:dyDescent="0.45">
      <c r="A373">
        <v>365</v>
      </c>
      <c r="B373" t="str">
        <f t="shared" si="13"/>
        <v>task_id_784.dfy-3</v>
      </c>
      <c r="C373" t="s">
        <v>85</v>
      </c>
      <c r="D373">
        <v>3</v>
      </c>
      <c r="E373">
        <v>1</v>
      </c>
      <c r="F373">
        <v>33.9345</v>
      </c>
      <c r="G373">
        <v>3.8959999999999999</v>
      </c>
      <c r="H373">
        <v>33.9328</v>
      </c>
      <c r="I373">
        <v>1</v>
      </c>
      <c r="J373">
        <v>1</v>
      </c>
      <c r="K373">
        <v>1</v>
      </c>
      <c r="L373">
        <f t="shared" si="14"/>
        <v>211</v>
      </c>
      <c r="M373">
        <f>VLOOKUP(C373,Locs!A:C,3,0)</f>
        <v>57</v>
      </c>
      <c r="N373">
        <f>VLOOKUP(C373,Locs!A:F,6,0)</f>
        <v>4</v>
      </c>
      <c r="O373" t="s">
        <v>612</v>
      </c>
      <c r="P373">
        <v>211</v>
      </c>
    </row>
    <row r="374" spans="1:16" x14ac:dyDescent="0.45">
      <c r="A374">
        <v>366</v>
      </c>
      <c r="B374" t="str">
        <f t="shared" si="13"/>
        <v>task_id_790.dfy-1</v>
      </c>
      <c r="C374" t="s">
        <v>86</v>
      </c>
      <c r="D374">
        <v>1</v>
      </c>
      <c r="E374">
        <v>1</v>
      </c>
      <c r="F374">
        <v>16.611699999999999</v>
      </c>
      <c r="G374">
        <v>1.6773</v>
      </c>
      <c r="H374">
        <v>16.595400000000001</v>
      </c>
      <c r="I374">
        <v>1</v>
      </c>
      <c r="J374">
        <v>1</v>
      </c>
      <c r="K374">
        <v>1</v>
      </c>
      <c r="L374">
        <f t="shared" si="14"/>
        <v>33</v>
      </c>
      <c r="M374">
        <f>VLOOKUP(C374,Locs!A:C,3,0)</f>
        <v>28</v>
      </c>
      <c r="N374">
        <f>VLOOKUP(C374,Locs!A:F,6,0)</f>
        <v>0</v>
      </c>
      <c r="O374" t="s">
        <v>613</v>
      </c>
      <c r="P374">
        <v>33</v>
      </c>
    </row>
    <row r="375" spans="1:16" x14ac:dyDescent="0.45">
      <c r="A375">
        <v>367</v>
      </c>
      <c r="B375" t="str">
        <f t="shared" si="13"/>
        <v>task_id_793.dfy-1</v>
      </c>
      <c r="C375" t="s">
        <v>87</v>
      </c>
      <c r="D375">
        <v>1</v>
      </c>
      <c r="E375">
        <v>0</v>
      </c>
      <c r="F375">
        <v>13.882099999999999</v>
      </c>
      <c r="G375">
        <v>1.7079</v>
      </c>
      <c r="H375">
        <v>13.8658</v>
      </c>
      <c r="I375">
        <v>1</v>
      </c>
      <c r="J375">
        <v>0</v>
      </c>
      <c r="K375">
        <v>0</v>
      </c>
      <c r="L375">
        <f t="shared" si="14"/>
        <v>37</v>
      </c>
      <c r="M375">
        <f>VLOOKUP(C375,Locs!A:C,3,0)</f>
        <v>30</v>
      </c>
      <c r="N375">
        <f>VLOOKUP(C375,Locs!A:F,6,0)</f>
        <v>2</v>
      </c>
      <c r="O375" t="s">
        <v>616</v>
      </c>
      <c r="P375">
        <v>37</v>
      </c>
    </row>
    <row r="376" spans="1:16" x14ac:dyDescent="0.45">
      <c r="A376">
        <v>368</v>
      </c>
      <c r="B376" t="str">
        <f t="shared" si="13"/>
        <v>task_id_793.dfy-2</v>
      </c>
      <c r="C376" t="s">
        <v>87</v>
      </c>
      <c r="D376">
        <v>2</v>
      </c>
      <c r="E376">
        <v>0</v>
      </c>
      <c r="F376">
        <v>43.000599999999999</v>
      </c>
      <c r="G376">
        <v>1.7423999999999999</v>
      </c>
      <c r="H376">
        <v>42.999099999999999</v>
      </c>
      <c r="I376">
        <v>1</v>
      </c>
      <c r="J376">
        <v>0</v>
      </c>
      <c r="K376">
        <v>0</v>
      </c>
      <c r="L376">
        <f t="shared" si="14"/>
        <v>39</v>
      </c>
      <c r="M376">
        <f>VLOOKUP(C376,Locs!A:C,3,0)</f>
        <v>30</v>
      </c>
      <c r="N376">
        <f>VLOOKUP(C376,Locs!A:F,6,0)</f>
        <v>2</v>
      </c>
      <c r="O376" t="s">
        <v>617</v>
      </c>
      <c r="P376">
        <v>39</v>
      </c>
    </row>
    <row r="377" spans="1:16" x14ac:dyDescent="0.45">
      <c r="A377">
        <v>369</v>
      </c>
      <c r="B377" t="str">
        <f t="shared" si="13"/>
        <v>task_id_793.dfy-3</v>
      </c>
      <c r="C377" t="s">
        <v>87</v>
      </c>
      <c r="D377">
        <v>3</v>
      </c>
      <c r="E377">
        <v>-1</v>
      </c>
      <c r="F377">
        <v>52.744100000000003</v>
      </c>
      <c r="G377">
        <v>0.43309999999999998</v>
      </c>
      <c r="H377">
        <v>52.741999999999997</v>
      </c>
      <c r="I377">
        <v>-1</v>
      </c>
      <c r="J377">
        <v>-1</v>
      </c>
      <c r="K377">
        <v>-1</v>
      </c>
      <c r="L377">
        <f t="shared" si="14"/>
        <v>105</v>
      </c>
      <c r="M377">
        <f>VLOOKUP(C377,Locs!A:C,3,0)</f>
        <v>30</v>
      </c>
      <c r="N377">
        <f>VLOOKUP(C377,Locs!A:F,6,0)</f>
        <v>2</v>
      </c>
      <c r="O377" t="s">
        <v>618</v>
      </c>
      <c r="P377">
        <v>105</v>
      </c>
    </row>
    <row r="378" spans="1:16" x14ac:dyDescent="0.45">
      <c r="A378">
        <v>370</v>
      </c>
      <c r="B378" t="str">
        <f t="shared" si="13"/>
        <v>task_id_793.dfy-4</v>
      </c>
      <c r="C378" t="s">
        <v>87</v>
      </c>
      <c r="D378">
        <v>4</v>
      </c>
      <c r="E378">
        <v>-1</v>
      </c>
      <c r="F378">
        <v>31.9237</v>
      </c>
      <c r="G378">
        <v>0.50690000000000002</v>
      </c>
      <c r="H378">
        <v>31.9223</v>
      </c>
      <c r="I378">
        <v>-1</v>
      </c>
      <c r="J378">
        <v>-1</v>
      </c>
      <c r="K378">
        <v>-1</v>
      </c>
      <c r="L378">
        <f t="shared" si="14"/>
        <v>114</v>
      </c>
      <c r="M378">
        <f>VLOOKUP(C378,Locs!A:C,3,0)</f>
        <v>30</v>
      </c>
      <c r="N378">
        <f>VLOOKUP(C378,Locs!A:F,6,0)</f>
        <v>2</v>
      </c>
      <c r="O378" t="s">
        <v>746</v>
      </c>
      <c r="P378">
        <v>114</v>
      </c>
    </row>
    <row r="379" spans="1:16" x14ac:dyDescent="0.45">
      <c r="A379">
        <v>371</v>
      </c>
      <c r="B379" t="str">
        <f t="shared" si="13"/>
        <v>task_id_793.dfy-5</v>
      </c>
      <c r="C379" t="s">
        <v>87</v>
      </c>
      <c r="D379">
        <v>5</v>
      </c>
      <c r="E379">
        <v>1</v>
      </c>
      <c r="F379">
        <v>14.9696</v>
      </c>
      <c r="G379">
        <v>1.7750999999999999</v>
      </c>
      <c r="H379">
        <v>14.9682</v>
      </c>
      <c r="I379">
        <v>1</v>
      </c>
      <c r="J379">
        <v>1</v>
      </c>
      <c r="K379">
        <v>1</v>
      </c>
      <c r="L379">
        <f t="shared" si="14"/>
        <v>109</v>
      </c>
      <c r="M379">
        <f>VLOOKUP(C379,Locs!A:C,3,0)</f>
        <v>30</v>
      </c>
      <c r="N379">
        <f>VLOOKUP(C379,Locs!A:F,6,0)</f>
        <v>2</v>
      </c>
      <c r="O379" t="s">
        <v>747</v>
      </c>
      <c r="P379">
        <v>109</v>
      </c>
    </row>
    <row r="380" spans="1:16" x14ac:dyDescent="0.45">
      <c r="A380">
        <v>372</v>
      </c>
      <c r="B380" t="str">
        <f t="shared" si="13"/>
        <v>task_id_798.dfy-1</v>
      </c>
      <c r="C380" t="s">
        <v>88</v>
      </c>
      <c r="D380">
        <v>1</v>
      </c>
      <c r="E380">
        <v>0</v>
      </c>
      <c r="F380">
        <v>12.4924</v>
      </c>
      <c r="G380">
        <v>1.7391000000000001</v>
      </c>
      <c r="H380">
        <v>12.4733</v>
      </c>
      <c r="I380">
        <v>-1</v>
      </c>
      <c r="J380">
        <v>0</v>
      </c>
      <c r="K380">
        <v>0</v>
      </c>
      <c r="L380">
        <f t="shared" si="14"/>
        <v>42</v>
      </c>
      <c r="M380">
        <f>VLOOKUP(C380,Locs!A:C,3,0)</f>
        <v>35</v>
      </c>
      <c r="N380">
        <f>VLOOKUP(C380,Locs!A:F,6,0)</f>
        <v>0</v>
      </c>
      <c r="O380" t="s">
        <v>619</v>
      </c>
      <c r="P380">
        <v>42</v>
      </c>
    </row>
    <row r="381" spans="1:16" x14ac:dyDescent="0.45">
      <c r="A381">
        <v>373</v>
      </c>
      <c r="B381" t="str">
        <f t="shared" si="13"/>
        <v>task_id_798.dfy-2</v>
      </c>
      <c r="C381" t="s">
        <v>88</v>
      </c>
      <c r="D381">
        <v>2</v>
      </c>
      <c r="E381">
        <v>0</v>
      </c>
      <c r="F381">
        <v>25.341899999999999</v>
      </c>
      <c r="G381">
        <v>1.8228</v>
      </c>
      <c r="H381">
        <v>25.340399999999999</v>
      </c>
      <c r="I381">
        <v>-1</v>
      </c>
      <c r="J381">
        <v>0</v>
      </c>
      <c r="K381">
        <v>0</v>
      </c>
      <c r="L381">
        <f t="shared" si="14"/>
        <v>59</v>
      </c>
      <c r="M381">
        <f>VLOOKUP(C381,Locs!A:C,3,0)</f>
        <v>35</v>
      </c>
      <c r="N381">
        <f>VLOOKUP(C381,Locs!A:F,6,0)</f>
        <v>0</v>
      </c>
      <c r="O381" t="s">
        <v>620</v>
      </c>
      <c r="P381">
        <v>59</v>
      </c>
    </row>
    <row r="382" spans="1:16" x14ac:dyDescent="0.45">
      <c r="A382">
        <v>374</v>
      </c>
      <c r="B382" t="str">
        <f t="shared" si="13"/>
        <v>task_id_798.dfy-3</v>
      </c>
      <c r="C382" t="s">
        <v>88</v>
      </c>
      <c r="D382">
        <v>3</v>
      </c>
      <c r="E382">
        <v>0</v>
      </c>
      <c r="F382">
        <v>11.897600000000001</v>
      </c>
      <c r="G382">
        <v>1.7828999999999999</v>
      </c>
      <c r="H382">
        <v>11.8956</v>
      </c>
      <c r="I382">
        <v>-1</v>
      </c>
      <c r="J382">
        <v>0</v>
      </c>
      <c r="K382">
        <v>0</v>
      </c>
      <c r="L382">
        <f t="shared" si="14"/>
        <v>59</v>
      </c>
      <c r="M382">
        <f>VLOOKUP(C382,Locs!A:C,3,0)</f>
        <v>35</v>
      </c>
      <c r="N382">
        <f>VLOOKUP(C382,Locs!A:F,6,0)</f>
        <v>0</v>
      </c>
      <c r="O382" t="s">
        <v>621</v>
      </c>
      <c r="P382">
        <v>59</v>
      </c>
    </row>
    <row r="383" spans="1:16" x14ac:dyDescent="0.45">
      <c r="A383">
        <v>375</v>
      </c>
      <c r="B383" t="str">
        <f t="shared" si="13"/>
        <v>task_id_798.dfy-4</v>
      </c>
      <c r="C383" t="s">
        <v>88</v>
      </c>
      <c r="D383">
        <v>4</v>
      </c>
      <c r="E383">
        <v>1</v>
      </c>
      <c r="F383">
        <v>24.953900000000001</v>
      </c>
      <c r="G383">
        <v>1.7499</v>
      </c>
      <c r="H383">
        <v>24.947199999999999</v>
      </c>
      <c r="I383">
        <v>1</v>
      </c>
      <c r="J383">
        <v>1</v>
      </c>
      <c r="K383">
        <v>1</v>
      </c>
      <c r="L383">
        <f t="shared" si="14"/>
        <v>65</v>
      </c>
      <c r="M383">
        <f>VLOOKUP(C383,Locs!A:C,3,0)</f>
        <v>35</v>
      </c>
      <c r="N383">
        <f>VLOOKUP(C383,Locs!A:F,6,0)</f>
        <v>0</v>
      </c>
      <c r="O383" t="s">
        <v>868</v>
      </c>
      <c r="P383">
        <v>65</v>
      </c>
    </row>
    <row r="384" spans="1:16" x14ac:dyDescent="0.45">
      <c r="A384">
        <v>376</v>
      </c>
      <c r="B384" t="str">
        <f t="shared" si="13"/>
        <v>task_id_8.dfy-1</v>
      </c>
      <c r="C384" t="s">
        <v>89</v>
      </c>
      <c r="D384">
        <v>1</v>
      </c>
      <c r="E384">
        <v>1</v>
      </c>
      <c r="F384">
        <v>13.1845</v>
      </c>
      <c r="G384">
        <v>0.84130000000000005</v>
      </c>
      <c r="H384">
        <v>13.1616</v>
      </c>
      <c r="I384">
        <v>1</v>
      </c>
      <c r="J384">
        <v>1</v>
      </c>
      <c r="K384">
        <v>1</v>
      </c>
      <c r="L384">
        <f t="shared" si="14"/>
        <v>23</v>
      </c>
      <c r="M384">
        <f>VLOOKUP(C384,Locs!A:C,3,0)</f>
        <v>22</v>
      </c>
      <c r="N384">
        <f>VLOOKUP(C384,Locs!A:F,6,0)</f>
        <v>0</v>
      </c>
      <c r="O384" t="s">
        <v>622</v>
      </c>
      <c r="P384">
        <v>48</v>
      </c>
    </row>
    <row r="385" spans="1:16" x14ac:dyDescent="0.45">
      <c r="A385">
        <v>377</v>
      </c>
      <c r="B385" t="str">
        <f t="shared" si="13"/>
        <v>task_id_803.dfy-1</v>
      </c>
      <c r="C385" t="s">
        <v>90</v>
      </c>
      <c r="D385">
        <v>1</v>
      </c>
      <c r="E385">
        <v>-1</v>
      </c>
      <c r="F385">
        <v>32.468299999999999</v>
      </c>
      <c r="G385">
        <v>0.30680000000000002</v>
      </c>
      <c r="H385">
        <v>32.4529</v>
      </c>
      <c r="I385">
        <v>-1</v>
      </c>
      <c r="J385">
        <v>-1</v>
      </c>
      <c r="K385">
        <v>-1</v>
      </c>
      <c r="L385">
        <f t="shared" si="14"/>
        <v>48</v>
      </c>
      <c r="M385">
        <f>VLOOKUP(C385,Locs!A:C,3,0)</f>
        <v>30</v>
      </c>
      <c r="N385">
        <f>VLOOKUP(C385,Locs!A:F,6,0)</f>
        <v>5</v>
      </c>
      <c r="O385" t="s">
        <v>623</v>
      </c>
      <c r="P385">
        <v>102</v>
      </c>
    </row>
    <row r="386" spans="1:16" x14ac:dyDescent="0.45">
      <c r="A386">
        <v>378</v>
      </c>
      <c r="B386" t="str">
        <f t="shared" si="13"/>
        <v>task_id_803.dfy-2</v>
      </c>
      <c r="C386" t="s">
        <v>90</v>
      </c>
      <c r="D386">
        <v>2</v>
      </c>
      <c r="E386">
        <v>-1</v>
      </c>
      <c r="F386">
        <v>34.631300000000003</v>
      </c>
      <c r="G386">
        <v>0.2893</v>
      </c>
      <c r="H386">
        <v>34.630000000000003</v>
      </c>
      <c r="I386">
        <v>-1</v>
      </c>
      <c r="J386">
        <v>-1</v>
      </c>
      <c r="K386">
        <v>-1</v>
      </c>
      <c r="L386">
        <f t="shared" si="14"/>
        <v>102</v>
      </c>
      <c r="M386">
        <f>VLOOKUP(C386,Locs!A:C,3,0)</f>
        <v>30</v>
      </c>
      <c r="N386">
        <f>VLOOKUP(C386,Locs!A:F,6,0)</f>
        <v>5</v>
      </c>
      <c r="O386" t="s">
        <v>624</v>
      </c>
      <c r="P386">
        <v>95</v>
      </c>
    </row>
    <row r="387" spans="1:16" x14ac:dyDescent="0.45">
      <c r="A387">
        <v>379</v>
      </c>
      <c r="B387" t="str">
        <f t="shared" si="13"/>
        <v>task_id_803.dfy-3</v>
      </c>
      <c r="C387" t="s">
        <v>90</v>
      </c>
      <c r="D387">
        <v>3</v>
      </c>
      <c r="E387">
        <v>-1</v>
      </c>
      <c r="F387">
        <v>36.595700000000001</v>
      </c>
      <c r="G387">
        <v>0.30769999999999997</v>
      </c>
      <c r="H387">
        <v>36.587600000000002</v>
      </c>
      <c r="I387">
        <v>-1</v>
      </c>
      <c r="J387">
        <v>-1</v>
      </c>
      <c r="K387">
        <v>-1</v>
      </c>
      <c r="L387">
        <f t="shared" si="14"/>
        <v>95</v>
      </c>
      <c r="M387">
        <f>VLOOKUP(C387,Locs!A:C,3,0)</f>
        <v>30</v>
      </c>
      <c r="N387">
        <f>VLOOKUP(C387,Locs!A:F,6,0)</f>
        <v>5</v>
      </c>
      <c r="O387" t="s">
        <v>748</v>
      </c>
      <c r="P387">
        <v>114</v>
      </c>
    </row>
    <row r="388" spans="1:16" x14ac:dyDescent="0.45">
      <c r="A388">
        <v>380</v>
      </c>
      <c r="B388" t="str">
        <f t="shared" si="13"/>
        <v>task_id_803.dfy-4</v>
      </c>
      <c r="C388" t="s">
        <v>90</v>
      </c>
      <c r="D388">
        <v>4</v>
      </c>
      <c r="E388">
        <v>-1</v>
      </c>
      <c r="F388">
        <v>19.693899999999999</v>
      </c>
      <c r="G388">
        <v>0.42330000000000001</v>
      </c>
      <c r="H388">
        <v>19.692</v>
      </c>
      <c r="I388">
        <v>-1</v>
      </c>
      <c r="J388">
        <v>-1</v>
      </c>
      <c r="K388">
        <v>-1</v>
      </c>
      <c r="L388">
        <f t="shared" si="14"/>
        <v>114</v>
      </c>
      <c r="M388">
        <f>VLOOKUP(C388,Locs!A:C,3,0)</f>
        <v>30</v>
      </c>
      <c r="N388">
        <f>VLOOKUP(C388,Locs!A:F,6,0)</f>
        <v>5</v>
      </c>
      <c r="O388" t="s">
        <v>749</v>
      </c>
      <c r="P388">
        <v>114</v>
      </c>
    </row>
    <row r="389" spans="1:16" x14ac:dyDescent="0.45">
      <c r="A389">
        <v>381</v>
      </c>
      <c r="B389" t="str">
        <f t="shared" si="13"/>
        <v>task_id_803.dfy-5</v>
      </c>
      <c r="C389" t="s">
        <v>90</v>
      </c>
      <c r="D389">
        <v>5</v>
      </c>
      <c r="E389">
        <v>0</v>
      </c>
      <c r="F389">
        <v>8.5417000000000005</v>
      </c>
      <c r="G389">
        <v>2.0078</v>
      </c>
      <c r="H389">
        <v>8.5342000000000002</v>
      </c>
      <c r="I389">
        <v>-1</v>
      </c>
      <c r="J389">
        <v>0</v>
      </c>
      <c r="K389">
        <v>0</v>
      </c>
      <c r="L389">
        <f t="shared" si="14"/>
        <v>114</v>
      </c>
      <c r="M389">
        <f>VLOOKUP(C389,Locs!A:C,3,0)</f>
        <v>30</v>
      </c>
      <c r="N389">
        <f>VLOOKUP(C389,Locs!A:F,6,0)</f>
        <v>5</v>
      </c>
      <c r="O389" t="s">
        <v>750</v>
      </c>
      <c r="P389">
        <v>150</v>
      </c>
    </row>
    <row r="390" spans="1:16" x14ac:dyDescent="0.45">
      <c r="A390">
        <v>382</v>
      </c>
      <c r="B390" t="str">
        <f t="shared" si="13"/>
        <v>task_id_803.dfy-6</v>
      </c>
      <c r="C390" t="s">
        <v>90</v>
      </c>
      <c r="D390">
        <v>6</v>
      </c>
      <c r="E390">
        <v>1</v>
      </c>
      <c r="F390">
        <v>29.629100000000001</v>
      </c>
      <c r="G390">
        <v>1.6269</v>
      </c>
      <c r="H390">
        <v>29.627600000000001</v>
      </c>
      <c r="I390">
        <v>1</v>
      </c>
      <c r="J390">
        <v>1</v>
      </c>
      <c r="K390">
        <v>1</v>
      </c>
      <c r="L390">
        <f t="shared" si="14"/>
        <v>150</v>
      </c>
      <c r="M390">
        <f>VLOOKUP(C390,Locs!A:C,3,0)</f>
        <v>30</v>
      </c>
      <c r="N390">
        <f>VLOOKUP(C390,Locs!A:F,6,0)</f>
        <v>5</v>
      </c>
      <c r="O390" t="s">
        <v>625</v>
      </c>
      <c r="P390">
        <v>30</v>
      </c>
    </row>
    <row r="391" spans="1:16" x14ac:dyDescent="0.45">
      <c r="A391">
        <v>383</v>
      </c>
      <c r="B391" t="str">
        <f t="shared" si="13"/>
        <v>task_id_804.dfy-1</v>
      </c>
      <c r="C391" t="s">
        <v>91</v>
      </c>
      <c r="D391">
        <v>1</v>
      </c>
      <c r="E391">
        <v>0</v>
      </c>
      <c r="F391">
        <v>11.601599999999999</v>
      </c>
      <c r="G391">
        <v>1.6739999999999999</v>
      </c>
      <c r="H391">
        <v>11.572900000000001</v>
      </c>
      <c r="I391">
        <v>1</v>
      </c>
      <c r="J391">
        <v>0</v>
      </c>
      <c r="K391">
        <v>0</v>
      </c>
      <c r="L391">
        <f t="shared" si="14"/>
        <v>30</v>
      </c>
      <c r="M391">
        <f>VLOOKUP(C391,Locs!A:C,3,0)</f>
        <v>29</v>
      </c>
      <c r="N391">
        <f>VLOOKUP(C391,Locs!A:F,6,0)</f>
        <v>1</v>
      </c>
      <c r="O391" t="s">
        <v>626</v>
      </c>
      <c r="P391">
        <v>33</v>
      </c>
    </row>
    <row r="392" spans="1:16" x14ac:dyDescent="0.45">
      <c r="A392">
        <v>384</v>
      </c>
      <c r="B392" t="str">
        <f t="shared" si="13"/>
        <v>task_id_804.dfy-2</v>
      </c>
      <c r="C392" t="s">
        <v>91</v>
      </c>
      <c r="D392">
        <v>2</v>
      </c>
      <c r="E392">
        <v>0</v>
      </c>
      <c r="F392">
        <v>22.1584</v>
      </c>
      <c r="G392">
        <v>1.6968000000000001</v>
      </c>
      <c r="H392">
        <v>22.156300000000002</v>
      </c>
      <c r="I392">
        <v>-1</v>
      </c>
      <c r="J392">
        <v>0</v>
      </c>
      <c r="K392">
        <v>0</v>
      </c>
      <c r="L392">
        <f t="shared" si="14"/>
        <v>33</v>
      </c>
      <c r="M392">
        <f>VLOOKUP(C392,Locs!A:C,3,0)</f>
        <v>29</v>
      </c>
      <c r="N392">
        <f>VLOOKUP(C392,Locs!A:F,6,0)</f>
        <v>1</v>
      </c>
      <c r="O392" t="s">
        <v>627</v>
      </c>
      <c r="P392">
        <v>32</v>
      </c>
    </row>
    <row r="393" spans="1:16" x14ac:dyDescent="0.45">
      <c r="A393">
        <v>385</v>
      </c>
      <c r="B393" t="str">
        <f t="shared" si="13"/>
        <v>task_id_804.dfy-3</v>
      </c>
      <c r="C393" t="s">
        <v>91</v>
      </c>
      <c r="D393">
        <v>3</v>
      </c>
      <c r="E393">
        <v>0</v>
      </c>
      <c r="F393">
        <v>22.9009</v>
      </c>
      <c r="G393">
        <v>1.6910000000000001</v>
      </c>
      <c r="H393">
        <v>22.892600000000002</v>
      </c>
      <c r="I393">
        <v>-1</v>
      </c>
      <c r="J393">
        <v>0</v>
      </c>
      <c r="K393">
        <v>0</v>
      </c>
      <c r="L393">
        <f t="shared" si="14"/>
        <v>32</v>
      </c>
      <c r="M393">
        <f>VLOOKUP(C393,Locs!A:C,3,0)</f>
        <v>29</v>
      </c>
      <c r="N393">
        <f>VLOOKUP(C393,Locs!A:F,6,0)</f>
        <v>1</v>
      </c>
      <c r="O393" t="s">
        <v>869</v>
      </c>
      <c r="P393">
        <v>40</v>
      </c>
    </row>
    <row r="394" spans="1:16" x14ac:dyDescent="0.45">
      <c r="A394">
        <v>386</v>
      </c>
      <c r="B394" t="str">
        <f t="shared" si="13"/>
        <v>task_id_804.dfy-4</v>
      </c>
      <c r="C394" t="s">
        <v>91</v>
      </c>
      <c r="D394">
        <v>4</v>
      </c>
      <c r="E394">
        <v>0</v>
      </c>
      <c r="F394">
        <v>34.142400000000002</v>
      </c>
      <c r="G394">
        <v>1.7602</v>
      </c>
      <c r="H394">
        <v>34.140900000000002</v>
      </c>
      <c r="I394">
        <v>-1</v>
      </c>
      <c r="J394">
        <v>0</v>
      </c>
      <c r="K394">
        <v>0</v>
      </c>
      <c r="L394">
        <f t="shared" si="14"/>
        <v>40</v>
      </c>
      <c r="M394">
        <f>VLOOKUP(C394,Locs!A:C,3,0)</f>
        <v>29</v>
      </c>
      <c r="N394">
        <f>VLOOKUP(C394,Locs!A:F,6,0)</f>
        <v>1</v>
      </c>
      <c r="O394" t="s">
        <v>870</v>
      </c>
      <c r="P394">
        <v>43</v>
      </c>
    </row>
    <row r="395" spans="1:16" x14ac:dyDescent="0.45">
      <c r="A395">
        <v>387</v>
      </c>
      <c r="B395" t="str">
        <f t="shared" si="13"/>
        <v>task_id_804.dfy-5</v>
      </c>
      <c r="C395" t="s">
        <v>91</v>
      </c>
      <c r="D395">
        <v>5</v>
      </c>
      <c r="E395">
        <v>0</v>
      </c>
      <c r="F395">
        <v>25.794899999999998</v>
      </c>
      <c r="G395">
        <v>1.7784</v>
      </c>
      <c r="H395">
        <v>25.793099999999999</v>
      </c>
      <c r="I395">
        <v>-1</v>
      </c>
      <c r="J395">
        <v>0</v>
      </c>
      <c r="K395">
        <v>0</v>
      </c>
      <c r="L395">
        <f t="shared" si="14"/>
        <v>43</v>
      </c>
      <c r="M395">
        <f>VLOOKUP(C395,Locs!A:C,3,0)</f>
        <v>29</v>
      </c>
      <c r="N395">
        <f>VLOOKUP(C395,Locs!A:F,6,0)</f>
        <v>1</v>
      </c>
      <c r="O395" t="s">
        <v>871</v>
      </c>
      <c r="P395">
        <v>48</v>
      </c>
    </row>
    <row r="396" spans="1:16" x14ac:dyDescent="0.45">
      <c r="A396">
        <v>388</v>
      </c>
      <c r="B396" t="str">
        <f t="shared" si="13"/>
        <v>task_id_804.dfy-6</v>
      </c>
      <c r="C396" t="s">
        <v>91</v>
      </c>
      <c r="D396">
        <v>6</v>
      </c>
      <c r="E396">
        <v>1</v>
      </c>
      <c r="F396">
        <v>50.978900000000003</v>
      </c>
      <c r="G396">
        <v>1.7421</v>
      </c>
      <c r="H396">
        <v>50.976999999999997</v>
      </c>
      <c r="I396">
        <v>1</v>
      </c>
      <c r="J396">
        <v>1</v>
      </c>
      <c r="K396">
        <v>1</v>
      </c>
      <c r="L396">
        <f t="shared" si="14"/>
        <v>48</v>
      </c>
      <c r="M396">
        <f>VLOOKUP(C396,Locs!A:C,3,0)</f>
        <v>29</v>
      </c>
      <c r="N396">
        <f>VLOOKUP(C396,Locs!A:F,6,0)</f>
        <v>1</v>
      </c>
      <c r="O396" t="s">
        <v>628</v>
      </c>
      <c r="P396">
        <v>28</v>
      </c>
    </row>
    <row r="397" spans="1:16" x14ac:dyDescent="0.45">
      <c r="A397">
        <v>389</v>
      </c>
      <c r="B397" t="str">
        <f t="shared" si="13"/>
        <v>task_id_807.dfy-1</v>
      </c>
      <c r="C397" t="s">
        <v>92</v>
      </c>
      <c r="D397">
        <v>1</v>
      </c>
      <c r="E397">
        <v>0</v>
      </c>
      <c r="F397">
        <v>9.3986999999999998</v>
      </c>
      <c r="G397">
        <v>1.6757</v>
      </c>
      <c r="H397">
        <v>9.3779000000000003</v>
      </c>
      <c r="I397">
        <v>1</v>
      </c>
      <c r="J397">
        <v>0</v>
      </c>
      <c r="K397">
        <v>0</v>
      </c>
      <c r="L397">
        <f t="shared" si="14"/>
        <v>28</v>
      </c>
      <c r="M397">
        <f>VLOOKUP(C397,Locs!A:C,3,0)</f>
        <v>35</v>
      </c>
      <c r="N397">
        <f>VLOOKUP(C397,Locs!A:F,6,0)</f>
        <v>2</v>
      </c>
      <c r="O397" t="s">
        <v>629</v>
      </c>
      <c r="P397">
        <v>32</v>
      </c>
    </row>
    <row r="398" spans="1:16" x14ac:dyDescent="0.45">
      <c r="A398">
        <v>390</v>
      </c>
      <c r="B398" t="str">
        <f t="shared" si="13"/>
        <v>task_id_807.dfy-2</v>
      </c>
      <c r="C398" t="s">
        <v>92</v>
      </c>
      <c r="D398">
        <v>2</v>
      </c>
      <c r="E398">
        <v>0</v>
      </c>
      <c r="F398">
        <v>19.731400000000001</v>
      </c>
      <c r="G398">
        <v>1.7421</v>
      </c>
      <c r="H398">
        <v>19.729299999999999</v>
      </c>
      <c r="I398">
        <v>1</v>
      </c>
      <c r="J398">
        <v>0</v>
      </c>
      <c r="K398">
        <v>0</v>
      </c>
      <c r="L398">
        <f t="shared" si="14"/>
        <v>32</v>
      </c>
      <c r="M398">
        <f>VLOOKUP(C398,Locs!A:C,3,0)</f>
        <v>35</v>
      </c>
      <c r="N398">
        <f>VLOOKUP(C398,Locs!A:F,6,0)</f>
        <v>2</v>
      </c>
      <c r="O398" t="s">
        <v>630</v>
      </c>
      <c r="P398">
        <v>63</v>
      </c>
    </row>
    <row r="399" spans="1:16" x14ac:dyDescent="0.45">
      <c r="A399">
        <v>391</v>
      </c>
      <c r="B399" t="str">
        <f t="shared" ref="B399:B405" si="15">C399&amp;"-"&amp;D399</f>
        <v>task_id_807.dfy-3</v>
      </c>
      <c r="C399" t="s">
        <v>92</v>
      </c>
      <c r="D399">
        <v>3</v>
      </c>
      <c r="E399">
        <v>1</v>
      </c>
      <c r="F399">
        <v>29.1022</v>
      </c>
      <c r="G399">
        <v>1.7234</v>
      </c>
      <c r="H399">
        <v>29.098600000000001</v>
      </c>
      <c r="I399">
        <v>1</v>
      </c>
      <c r="J399">
        <v>1</v>
      </c>
      <c r="K399">
        <v>1</v>
      </c>
      <c r="L399">
        <f t="shared" si="14"/>
        <v>63</v>
      </c>
      <c r="M399">
        <f>VLOOKUP(C399,Locs!A:C,3,0)</f>
        <v>35</v>
      </c>
      <c r="N399">
        <f>VLOOKUP(C399,Locs!A:F,6,0)</f>
        <v>2</v>
      </c>
      <c r="O399" t="s">
        <v>631</v>
      </c>
      <c r="P399">
        <v>27</v>
      </c>
    </row>
    <row r="400" spans="1:16" x14ac:dyDescent="0.45">
      <c r="A400">
        <v>392</v>
      </c>
      <c r="B400" t="str">
        <f t="shared" si="15"/>
        <v>task_id_808.dfy-1</v>
      </c>
      <c r="C400" t="s">
        <v>93</v>
      </c>
      <c r="D400">
        <v>1</v>
      </c>
      <c r="E400">
        <v>0</v>
      </c>
      <c r="F400">
        <v>12.8058</v>
      </c>
      <c r="G400">
        <v>0.87790000000000001</v>
      </c>
      <c r="H400">
        <v>12.7799</v>
      </c>
      <c r="I400">
        <v>1</v>
      </c>
      <c r="J400">
        <v>0</v>
      </c>
      <c r="K400">
        <v>0</v>
      </c>
      <c r="L400">
        <f t="shared" si="14"/>
        <v>27</v>
      </c>
      <c r="M400">
        <f>VLOOKUP(C400,Locs!A:C,3,0)</f>
        <v>24</v>
      </c>
      <c r="N400">
        <f>VLOOKUP(C400,Locs!A:F,6,0)</f>
        <v>0</v>
      </c>
      <c r="O400" t="s">
        <v>632</v>
      </c>
      <c r="P400">
        <v>31</v>
      </c>
    </row>
    <row r="401" spans="1:16" x14ac:dyDescent="0.45">
      <c r="A401">
        <v>393</v>
      </c>
      <c r="B401" t="str">
        <f t="shared" si="15"/>
        <v>task_id_808.dfy-2</v>
      </c>
      <c r="C401" t="s">
        <v>93</v>
      </c>
      <c r="D401">
        <v>2</v>
      </c>
      <c r="E401">
        <v>1</v>
      </c>
      <c r="F401">
        <v>23.703399999999998</v>
      </c>
      <c r="G401">
        <v>0.83069999999999999</v>
      </c>
      <c r="H401">
        <v>23.697099999999999</v>
      </c>
      <c r="I401">
        <v>1</v>
      </c>
      <c r="J401">
        <v>1</v>
      </c>
      <c r="K401">
        <v>1</v>
      </c>
      <c r="L401">
        <f t="shared" si="14"/>
        <v>31</v>
      </c>
      <c r="M401">
        <f>VLOOKUP(C401,Locs!A:C,3,0)</f>
        <v>24</v>
      </c>
      <c r="N401">
        <f>VLOOKUP(C401,Locs!A:F,6,0)</f>
        <v>0</v>
      </c>
      <c r="O401" t="s">
        <v>634</v>
      </c>
      <c r="P401">
        <v>28</v>
      </c>
    </row>
    <row r="402" spans="1:16" x14ac:dyDescent="0.45">
      <c r="A402">
        <v>394</v>
      </c>
      <c r="B402" t="str">
        <f t="shared" si="15"/>
        <v>task_id_809.dfy-1</v>
      </c>
      <c r="C402" t="s">
        <v>94</v>
      </c>
      <c r="D402">
        <v>1</v>
      </c>
      <c r="E402">
        <v>0</v>
      </c>
      <c r="F402">
        <v>7.7295999999999996</v>
      </c>
      <c r="G402">
        <v>0.89359999999999995</v>
      </c>
      <c r="H402">
        <v>7.7142999999999997</v>
      </c>
      <c r="I402">
        <v>1</v>
      </c>
      <c r="J402">
        <v>0</v>
      </c>
      <c r="K402">
        <v>0</v>
      </c>
      <c r="L402">
        <f t="shared" si="14"/>
        <v>28</v>
      </c>
      <c r="M402">
        <f>VLOOKUP(C402,Locs!A:C,3,0)</f>
        <v>29</v>
      </c>
      <c r="N402">
        <f>VLOOKUP(C402,Locs!A:F,6,0)</f>
        <v>2</v>
      </c>
      <c r="O402" t="s">
        <v>635</v>
      </c>
      <c r="P402">
        <v>40</v>
      </c>
    </row>
    <row r="403" spans="1:16" x14ac:dyDescent="0.45">
      <c r="A403">
        <v>395</v>
      </c>
      <c r="B403" t="str">
        <f t="shared" si="15"/>
        <v>task_id_809.dfy-2</v>
      </c>
      <c r="C403" t="s">
        <v>94</v>
      </c>
      <c r="D403">
        <v>2</v>
      </c>
      <c r="E403">
        <v>1</v>
      </c>
      <c r="F403">
        <v>25.013400000000001</v>
      </c>
      <c r="G403">
        <v>0.82130000000000003</v>
      </c>
      <c r="H403">
        <v>25.010899999999999</v>
      </c>
      <c r="I403">
        <v>1</v>
      </c>
      <c r="J403">
        <v>1</v>
      </c>
      <c r="K403">
        <v>1</v>
      </c>
      <c r="L403">
        <f t="shared" si="14"/>
        <v>40</v>
      </c>
      <c r="M403">
        <f>VLOOKUP(C403,Locs!A:C,3,0)</f>
        <v>29</v>
      </c>
      <c r="N403">
        <f>VLOOKUP(C403,Locs!A:F,6,0)</f>
        <v>2</v>
      </c>
      <c r="O403" t="s">
        <v>637</v>
      </c>
      <c r="P403">
        <v>23</v>
      </c>
    </row>
    <row r="404" spans="1:16" x14ac:dyDescent="0.45">
      <c r="A404">
        <v>396</v>
      </c>
      <c r="B404" t="str">
        <f t="shared" si="15"/>
        <v>task_id_95.dfy-1</v>
      </c>
      <c r="C404" t="s">
        <v>95</v>
      </c>
      <c r="D404">
        <v>1</v>
      </c>
      <c r="E404">
        <v>0</v>
      </c>
      <c r="F404">
        <v>15.834300000000001</v>
      </c>
      <c r="G404">
        <v>0.8054</v>
      </c>
      <c r="H404">
        <v>15.807399999999999</v>
      </c>
      <c r="I404">
        <v>1</v>
      </c>
      <c r="J404">
        <v>0</v>
      </c>
      <c r="K404">
        <v>0</v>
      </c>
      <c r="L404">
        <f t="shared" si="14"/>
        <v>30</v>
      </c>
      <c r="M404">
        <f>VLOOKUP(C404,Locs!A:C,3,0)</f>
        <v>32</v>
      </c>
      <c r="N404">
        <f>VLOOKUP(C404,Locs!A:F,6,0)</f>
        <v>6</v>
      </c>
      <c r="O404" t="s">
        <v>640</v>
      </c>
      <c r="P404">
        <v>30</v>
      </c>
    </row>
    <row r="405" spans="1:16" x14ac:dyDescent="0.45">
      <c r="A405">
        <v>397</v>
      </c>
      <c r="B405" t="str">
        <f t="shared" si="15"/>
        <v>task_id_95.dfy-2</v>
      </c>
      <c r="C405" t="s">
        <v>95</v>
      </c>
      <c r="D405">
        <v>2</v>
      </c>
      <c r="E405">
        <v>1</v>
      </c>
      <c r="F405">
        <v>24.6629</v>
      </c>
      <c r="G405">
        <v>0.84340000000000004</v>
      </c>
      <c r="H405">
        <v>24.660299999999999</v>
      </c>
      <c r="I405">
        <v>1</v>
      </c>
      <c r="J405">
        <v>1</v>
      </c>
      <c r="K405">
        <v>1</v>
      </c>
      <c r="L405">
        <f t="shared" si="14"/>
        <v>72</v>
      </c>
      <c r="M405">
        <f>VLOOKUP(C405,Locs!A:C,3,0)</f>
        <v>32</v>
      </c>
      <c r="N405">
        <f>VLOOKUP(C405,Locs!A:F,6,0)</f>
        <v>6</v>
      </c>
      <c r="O405" t="s">
        <v>641</v>
      </c>
      <c r="P405">
        <v>72</v>
      </c>
    </row>
  </sheetData>
  <autoFilter ref="A1:P405" xr:uid="{31407280-93EC-4050-A15E-82C06E0C24C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329F-2F32-4BF6-ABFD-A876F2620F8A}">
  <dimension ref="A1:P545"/>
  <sheetViews>
    <sheetView zoomScaleNormal="100" workbookViewId="0">
      <pane ySplit="1" topLeftCell="A522" activePane="bottomLeft" state="frozen"/>
      <selection activeCell="C1" sqref="C1"/>
      <selection pane="bottomLeft" activeCell="L1" sqref="L1:P1"/>
    </sheetView>
  </sheetViews>
  <sheetFormatPr defaultRowHeight="14.25" x14ac:dyDescent="0.45"/>
  <cols>
    <col min="2" max="2" width="19.1328125" customWidth="1"/>
    <col min="3" max="3" width="19.46484375" customWidth="1"/>
    <col min="6" max="6" width="9.33203125" bestFit="1" customWidth="1"/>
    <col min="10" max="10" width="8.06640625" customWidth="1"/>
    <col min="11" max="11" width="13.33203125" customWidth="1"/>
    <col min="12" max="12" width="5.33203125" customWidth="1"/>
    <col min="13" max="13" width="6.86328125" customWidth="1"/>
    <col min="14" max="14" width="7.796875" customWidth="1"/>
    <col min="18" max="18" width="11.19921875" bestFit="1" customWidth="1"/>
  </cols>
  <sheetData>
    <row r="1" spans="1:16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21" t="s">
        <v>197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298</v>
      </c>
      <c r="K1" s="21" t="s">
        <v>299</v>
      </c>
      <c r="L1" s="167" t="s">
        <v>645</v>
      </c>
      <c r="M1" s="167" t="s">
        <v>646</v>
      </c>
      <c r="N1" s="167" t="s">
        <v>651</v>
      </c>
      <c r="O1" s="22" t="s">
        <v>163</v>
      </c>
      <c r="P1" s="22" t="s">
        <v>643</v>
      </c>
    </row>
    <row r="2" spans="1:16" x14ac:dyDescent="0.45">
      <c r="A2">
        <v>1</v>
      </c>
      <c r="B2" t="str">
        <f t="shared" ref="B2:B70" si="0">C2&amp;"-"&amp;D2</f>
        <v>BinarySearch.dfy-1</v>
      </c>
      <c r="C2" t="s">
        <v>0</v>
      </c>
      <c r="D2">
        <v>1</v>
      </c>
      <c r="E2">
        <v>0</v>
      </c>
      <c r="F2">
        <v>6.5686</v>
      </c>
      <c r="G2">
        <v>2.3237000000000001</v>
      </c>
      <c r="H2">
        <v>6.5631000000000004</v>
      </c>
      <c r="I2">
        <v>-1</v>
      </c>
      <c r="J2">
        <v>0</v>
      </c>
      <c r="K2">
        <v>0</v>
      </c>
      <c r="L2">
        <f t="shared" ref="L2:L65" si="1">VLOOKUP(LEFT(C2,LEN(C2)-4)&amp;"_"&amp;D2&amp;"_llm.dfy",O:P,2,0)</f>
        <v>47</v>
      </c>
      <c r="M2">
        <f>VLOOKUP(C2,Locs!A:C,3,0)</f>
        <v>38</v>
      </c>
      <c r="N2">
        <f>VLOOKUP(C2,Locs!A:F,6,0)</f>
        <v>0</v>
      </c>
      <c r="O2" t="s">
        <v>1054</v>
      </c>
      <c r="P2">
        <v>58</v>
      </c>
    </row>
    <row r="3" spans="1:16" x14ac:dyDescent="0.45">
      <c r="A3">
        <v>2</v>
      </c>
      <c r="B3" t="str">
        <f t="shared" si="0"/>
        <v>BinarySearch.dfy-2</v>
      </c>
      <c r="C3" t="s">
        <v>0</v>
      </c>
      <c r="D3">
        <v>2</v>
      </c>
      <c r="E3">
        <v>0</v>
      </c>
      <c r="F3">
        <v>5.1269</v>
      </c>
      <c r="G3">
        <v>2.3126000000000002</v>
      </c>
      <c r="H3">
        <v>5.1249000000000002</v>
      </c>
      <c r="I3">
        <v>-1</v>
      </c>
      <c r="J3">
        <v>0</v>
      </c>
      <c r="K3">
        <v>0</v>
      </c>
      <c r="L3">
        <f t="shared" si="1"/>
        <v>49</v>
      </c>
      <c r="M3">
        <f>VLOOKUP(C3,Locs!A:C,3,0)</f>
        <v>38</v>
      </c>
      <c r="N3">
        <f>VLOOKUP(C3,Locs!A:F,6,0)</f>
        <v>0</v>
      </c>
      <c r="O3" t="s">
        <v>313</v>
      </c>
      <c r="P3">
        <v>47</v>
      </c>
    </row>
    <row r="4" spans="1:16" x14ac:dyDescent="0.45">
      <c r="A4">
        <v>3</v>
      </c>
      <c r="B4" t="str">
        <f t="shared" si="0"/>
        <v>BinarySearch.dfy-3</v>
      </c>
      <c r="C4" t="s">
        <v>0</v>
      </c>
      <c r="D4">
        <v>3</v>
      </c>
      <c r="E4">
        <v>0</v>
      </c>
      <c r="F4">
        <v>6.6196000000000002</v>
      </c>
      <c r="G4">
        <v>2.3155999999999999</v>
      </c>
      <c r="H4">
        <v>6.617</v>
      </c>
      <c r="I4">
        <v>-1</v>
      </c>
      <c r="J4">
        <v>0</v>
      </c>
      <c r="K4">
        <v>0</v>
      </c>
      <c r="L4">
        <f t="shared" si="1"/>
        <v>51</v>
      </c>
      <c r="M4">
        <f>VLOOKUP(C4,Locs!A:C,3,0)</f>
        <v>38</v>
      </c>
      <c r="N4">
        <f>VLOOKUP(C4,Locs!A:F,6,0)</f>
        <v>0</v>
      </c>
      <c r="O4" t="s">
        <v>314</v>
      </c>
      <c r="P4">
        <v>49</v>
      </c>
    </row>
    <row r="5" spans="1:16" x14ac:dyDescent="0.45">
      <c r="A5">
        <v>4</v>
      </c>
      <c r="B5" t="str">
        <f t="shared" si="0"/>
        <v>BinarySearch.dfy-4</v>
      </c>
      <c r="C5" t="s">
        <v>0</v>
      </c>
      <c r="D5">
        <v>4</v>
      </c>
      <c r="E5">
        <v>0</v>
      </c>
      <c r="F5">
        <v>6.5113000000000003</v>
      </c>
      <c r="G5">
        <v>2.2997999999999998</v>
      </c>
      <c r="H5">
        <v>6.5015000000000001</v>
      </c>
      <c r="I5">
        <v>-1</v>
      </c>
      <c r="J5">
        <v>0</v>
      </c>
      <c r="K5">
        <v>0</v>
      </c>
      <c r="L5">
        <f t="shared" si="1"/>
        <v>52</v>
      </c>
      <c r="M5">
        <f>VLOOKUP(C5,Locs!A:C,3,0)</f>
        <v>38</v>
      </c>
      <c r="N5">
        <f>VLOOKUP(C5,Locs!A:F,6,0)</f>
        <v>0</v>
      </c>
      <c r="O5" t="s">
        <v>315</v>
      </c>
      <c r="P5">
        <v>51</v>
      </c>
    </row>
    <row r="6" spans="1:16" x14ac:dyDescent="0.45">
      <c r="A6">
        <v>5</v>
      </c>
      <c r="B6" t="str">
        <f t="shared" si="0"/>
        <v>BinarySearch.dfy-5</v>
      </c>
      <c r="C6" t="s">
        <v>0</v>
      </c>
      <c r="D6">
        <v>5</v>
      </c>
      <c r="E6">
        <v>0</v>
      </c>
      <c r="F6">
        <v>9.1427999999999994</v>
      </c>
      <c r="G6">
        <v>2.3003999999999998</v>
      </c>
      <c r="H6">
        <v>9.1399000000000008</v>
      </c>
      <c r="I6">
        <v>-1</v>
      </c>
      <c r="J6">
        <v>0</v>
      </c>
      <c r="K6">
        <v>0</v>
      </c>
      <c r="L6">
        <f t="shared" si="1"/>
        <v>57</v>
      </c>
      <c r="M6">
        <f>VLOOKUP(C6,Locs!A:C,3,0)</f>
        <v>38</v>
      </c>
      <c r="N6">
        <f>VLOOKUP(C6,Locs!A:F,6,0)</f>
        <v>0</v>
      </c>
      <c r="O6" t="s">
        <v>1055</v>
      </c>
      <c r="P6">
        <v>52</v>
      </c>
    </row>
    <row r="7" spans="1:16" x14ac:dyDescent="0.45">
      <c r="A7">
        <v>6</v>
      </c>
      <c r="B7" t="str">
        <f t="shared" si="0"/>
        <v>BinarySearch.dfy-6</v>
      </c>
      <c r="C7" t="s">
        <v>0</v>
      </c>
      <c r="D7">
        <v>6</v>
      </c>
      <c r="E7">
        <v>0</v>
      </c>
      <c r="F7">
        <v>6.9732000000000003</v>
      </c>
      <c r="G7">
        <v>2.3553000000000002</v>
      </c>
      <c r="H7">
        <v>6.9710000000000001</v>
      </c>
      <c r="I7">
        <v>-1</v>
      </c>
      <c r="J7">
        <v>0</v>
      </c>
      <c r="K7">
        <v>0</v>
      </c>
      <c r="L7">
        <f t="shared" si="1"/>
        <v>57</v>
      </c>
      <c r="M7">
        <f>VLOOKUP(C7,Locs!A:C,3,0)</f>
        <v>38</v>
      </c>
      <c r="N7">
        <f>VLOOKUP(C7,Locs!A:F,6,0)</f>
        <v>0</v>
      </c>
      <c r="O7" t="s">
        <v>1056</v>
      </c>
      <c r="P7">
        <v>57</v>
      </c>
    </row>
    <row r="8" spans="1:16" x14ac:dyDescent="0.45">
      <c r="A8">
        <v>7</v>
      </c>
      <c r="B8" t="str">
        <f t="shared" si="0"/>
        <v>BinarySearch.dfy-7</v>
      </c>
      <c r="C8" t="s">
        <v>0</v>
      </c>
      <c r="D8">
        <v>7</v>
      </c>
      <c r="E8">
        <v>0</v>
      </c>
      <c r="F8">
        <v>5.8002000000000002</v>
      </c>
      <c r="G8">
        <v>2.3142</v>
      </c>
      <c r="H8">
        <v>5.7979000000000003</v>
      </c>
      <c r="I8">
        <v>-1</v>
      </c>
      <c r="J8">
        <v>0</v>
      </c>
      <c r="K8">
        <v>0</v>
      </c>
      <c r="L8">
        <f t="shared" si="1"/>
        <v>58</v>
      </c>
      <c r="M8">
        <f>VLOOKUP(C8,Locs!A:C,3,0)</f>
        <v>38</v>
      </c>
      <c r="N8">
        <f>VLOOKUP(C8,Locs!A:F,6,0)</f>
        <v>0</v>
      </c>
      <c r="O8" t="s">
        <v>1057</v>
      </c>
      <c r="P8">
        <v>57</v>
      </c>
    </row>
    <row r="9" spans="1:16" x14ac:dyDescent="0.45">
      <c r="A9">
        <v>8</v>
      </c>
      <c r="B9" t="str">
        <f t="shared" si="0"/>
        <v>BinarySearch.dfy-8</v>
      </c>
      <c r="C9" t="s">
        <v>0</v>
      </c>
      <c r="D9">
        <v>8</v>
      </c>
      <c r="E9">
        <v>0</v>
      </c>
      <c r="F9">
        <v>12.038500000000001</v>
      </c>
      <c r="G9">
        <v>2.3243</v>
      </c>
      <c r="H9">
        <v>12.0313</v>
      </c>
      <c r="I9">
        <v>-1</v>
      </c>
      <c r="J9">
        <v>0</v>
      </c>
      <c r="K9">
        <v>0</v>
      </c>
      <c r="L9">
        <f t="shared" si="1"/>
        <v>61</v>
      </c>
      <c r="M9">
        <f>VLOOKUP(C9,Locs!A:C,3,0)</f>
        <v>38</v>
      </c>
      <c r="N9">
        <f>VLOOKUP(C9,Locs!A:F,6,0)</f>
        <v>0</v>
      </c>
      <c r="O9" t="s">
        <v>1058</v>
      </c>
      <c r="P9">
        <v>58</v>
      </c>
    </row>
    <row r="10" spans="1:16" x14ac:dyDescent="0.45">
      <c r="A10">
        <v>9</v>
      </c>
      <c r="B10" t="str">
        <f t="shared" si="0"/>
        <v>BinarySearch.dfy-9</v>
      </c>
      <c r="C10" t="s">
        <v>0</v>
      </c>
      <c r="D10">
        <v>9</v>
      </c>
      <c r="E10">
        <v>0</v>
      </c>
      <c r="F10">
        <v>8.5043000000000006</v>
      </c>
      <c r="G10">
        <v>2.2927</v>
      </c>
      <c r="H10">
        <v>8.4969999999999999</v>
      </c>
      <c r="I10">
        <v>-1</v>
      </c>
      <c r="J10">
        <v>0</v>
      </c>
      <c r="K10">
        <v>0</v>
      </c>
      <c r="L10">
        <f t="shared" si="1"/>
        <v>61</v>
      </c>
      <c r="M10">
        <f>VLOOKUP(C10,Locs!A:C,3,0)</f>
        <v>38</v>
      </c>
      <c r="N10">
        <f>VLOOKUP(C10,Locs!A:F,6,0)</f>
        <v>0</v>
      </c>
      <c r="O10" t="s">
        <v>1059</v>
      </c>
      <c r="P10">
        <v>61</v>
      </c>
    </row>
    <row r="11" spans="1:16" x14ac:dyDescent="0.45">
      <c r="A11">
        <v>10</v>
      </c>
      <c r="B11" t="str">
        <f t="shared" si="0"/>
        <v>BinarySearch.dfy-10</v>
      </c>
      <c r="C11" t="s">
        <v>0</v>
      </c>
      <c r="D11">
        <v>10</v>
      </c>
      <c r="E11">
        <v>0</v>
      </c>
      <c r="F11">
        <v>8.2585999999999995</v>
      </c>
      <c r="G11">
        <v>1.7318</v>
      </c>
      <c r="H11">
        <v>8.2567000000000004</v>
      </c>
      <c r="I11">
        <v>-1</v>
      </c>
      <c r="J11">
        <v>0</v>
      </c>
      <c r="K11">
        <v>0</v>
      </c>
      <c r="L11">
        <f t="shared" si="1"/>
        <v>58</v>
      </c>
      <c r="M11">
        <f>VLOOKUP(C11,Locs!A:C,3,0)</f>
        <v>38</v>
      </c>
      <c r="N11">
        <f>VLOOKUP(C11,Locs!A:F,6,0)</f>
        <v>0</v>
      </c>
      <c r="O11" t="s">
        <v>1060</v>
      </c>
      <c r="P11">
        <v>61</v>
      </c>
    </row>
    <row r="12" spans="1:16" x14ac:dyDescent="0.45">
      <c r="A12">
        <v>11</v>
      </c>
      <c r="B12" t="str">
        <f t="shared" si="0"/>
        <v>BubbleSort.dfy-1</v>
      </c>
      <c r="C12" t="s">
        <v>1</v>
      </c>
      <c r="D12">
        <v>1</v>
      </c>
      <c r="E12">
        <v>0</v>
      </c>
      <c r="F12">
        <v>6.3834</v>
      </c>
      <c r="G12">
        <v>1.8084</v>
      </c>
      <c r="H12">
        <v>6.3644999999999996</v>
      </c>
      <c r="I12">
        <v>-1</v>
      </c>
      <c r="J12">
        <v>0</v>
      </c>
      <c r="K12">
        <v>0</v>
      </c>
      <c r="L12">
        <f t="shared" si="1"/>
        <v>45</v>
      </c>
      <c r="M12">
        <f>VLOOKUP(C12,Locs!A:C,3,0)</f>
        <v>44</v>
      </c>
      <c r="N12">
        <f>VLOOKUP(C12,Locs!A:F,6,0)</f>
        <v>1</v>
      </c>
      <c r="O12" t="s">
        <v>753</v>
      </c>
      <c r="P12">
        <v>99</v>
      </c>
    </row>
    <row r="13" spans="1:16" x14ac:dyDescent="0.45">
      <c r="A13">
        <v>12</v>
      </c>
      <c r="B13" t="str">
        <f t="shared" si="0"/>
        <v>BubbleSort.dfy-2</v>
      </c>
      <c r="C13" t="s">
        <v>1</v>
      </c>
      <c r="D13">
        <v>2</v>
      </c>
      <c r="E13">
        <v>0</v>
      </c>
      <c r="F13">
        <v>5.9074</v>
      </c>
      <c r="G13">
        <v>2.0272000000000001</v>
      </c>
      <c r="H13">
        <v>5.9062000000000001</v>
      </c>
      <c r="I13">
        <v>-1</v>
      </c>
      <c r="J13">
        <v>0</v>
      </c>
      <c r="K13">
        <v>0</v>
      </c>
      <c r="L13">
        <f t="shared" si="1"/>
        <v>46</v>
      </c>
      <c r="M13">
        <f>VLOOKUP(C13,Locs!A:C,3,0)</f>
        <v>44</v>
      </c>
      <c r="N13">
        <f>VLOOKUP(C13,Locs!A:F,6,0)</f>
        <v>1</v>
      </c>
      <c r="O13" t="s">
        <v>316</v>
      </c>
      <c r="P13">
        <v>45</v>
      </c>
    </row>
    <row r="14" spans="1:16" x14ac:dyDescent="0.45">
      <c r="A14">
        <v>13</v>
      </c>
      <c r="B14" t="str">
        <f t="shared" si="0"/>
        <v>BubbleSort.dfy-3</v>
      </c>
      <c r="C14" t="s">
        <v>1</v>
      </c>
      <c r="D14">
        <v>3</v>
      </c>
      <c r="E14">
        <v>0</v>
      </c>
      <c r="F14">
        <v>7.8798000000000004</v>
      </c>
      <c r="G14">
        <v>2.3174999999999999</v>
      </c>
      <c r="H14">
        <v>7.8762999999999996</v>
      </c>
      <c r="I14">
        <v>-1</v>
      </c>
      <c r="J14">
        <v>0</v>
      </c>
      <c r="K14">
        <v>0</v>
      </c>
      <c r="L14">
        <f t="shared" si="1"/>
        <v>45</v>
      </c>
      <c r="M14">
        <f>VLOOKUP(C14,Locs!A:C,3,0)</f>
        <v>44</v>
      </c>
      <c r="N14">
        <f>VLOOKUP(C14,Locs!A:F,6,0)</f>
        <v>1</v>
      </c>
      <c r="O14" t="s">
        <v>317</v>
      </c>
      <c r="P14">
        <v>46</v>
      </c>
    </row>
    <row r="15" spans="1:16" x14ac:dyDescent="0.45">
      <c r="A15">
        <v>14</v>
      </c>
      <c r="B15" t="str">
        <f t="shared" si="0"/>
        <v>BubbleSort.dfy-4</v>
      </c>
      <c r="C15" t="s">
        <v>1</v>
      </c>
      <c r="D15">
        <v>4</v>
      </c>
      <c r="E15">
        <v>0</v>
      </c>
      <c r="F15">
        <v>5.7953999999999999</v>
      </c>
      <c r="G15">
        <v>2.5674999999999999</v>
      </c>
      <c r="H15">
        <v>5.7931999999999997</v>
      </c>
      <c r="I15">
        <v>-1</v>
      </c>
      <c r="J15">
        <v>0</v>
      </c>
      <c r="K15">
        <v>0</v>
      </c>
      <c r="L15">
        <f t="shared" si="1"/>
        <v>45</v>
      </c>
      <c r="M15">
        <f>VLOOKUP(C15,Locs!A:C,3,0)</f>
        <v>44</v>
      </c>
      <c r="N15">
        <f>VLOOKUP(C15,Locs!A:F,6,0)</f>
        <v>1</v>
      </c>
      <c r="O15" t="s">
        <v>318</v>
      </c>
      <c r="P15">
        <v>45</v>
      </c>
    </row>
    <row r="16" spans="1:16" x14ac:dyDescent="0.45">
      <c r="A16">
        <v>15</v>
      </c>
      <c r="B16" t="str">
        <f t="shared" si="0"/>
        <v>BubbleSort.dfy-5</v>
      </c>
      <c r="C16" t="s">
        <v>1</v>
      </c>
      <c r="D16">
        <v>5</v>
      </c>
      <c r="E16">
        <v>0</v>
      </c>
      <c r="F16">
        <v>8.1684000000000001</v>
      </c>
      <c r="G16">
        <v>2.4519000000000002</v>
      </c>
      <c r="H16">
        <v>8.1658000000000008</v>
      </c>
      <c r="I16">
        <v>-1</v>
      </c>
      <c r="J16">
        <v>0</v>
      </c>
      <c r="K16">
        <v>0</v>
      </c>
      <c r="L16">
        <f t="shared" si="1"/>
        <v>44</v>
      </c>
      <c r="M16">
        <f>VLOOKUP(C16,Locs!A:C,3,0)</f>
        <v>44</v>
      </c>
      <c r="N16">
        <f>VLOOKUP(C16,Locs!A:F,6,0)</f>
        <v>1</v>
      </c>
      <c r="O16" t="s">
        <v>667</v>
      </c>
      <c r="P16">
        <v>45</v>
      </c>
    </row>
    <row r="17" spans="1:16" x14ac:dyDescent="0.45">
      <c r="A17">
        <v>16</v>
      </c>
      <c r="B17" t="str">
        <f t="shared" si="0"/>
        <v>BubbleSort.dfy-6</v>
      </c>
      <c r="C17" t="s">
        <v>1</v>
      </c>
      <c r="D17">
        <v>6</v>
      </c>
      <c r="E17">
        <v>-1</v>
      </c>
      <c r="F17">
        <v>21.830100000000002</v>
      </c>
      <c r="G17">
        <v>0.24640000000000001</v>
      </c>
      <c r="H17">
        <v>21.828399999999998</v>
      </c>
      <c r="I17">
        <v>-1</v>
      </c>
      <c r="J17">
        <v>-1</v>
      </c>
      <c r="K17">
        <v>-1</v>
      </c>
      <c r="L17">
        <f t="shared" si="1"/>
        <v>103</v>
      </c>
      <c r="M17">
        <f>VLOOKUP(C17,Locs!A:C,3,0)</f>
        <v>44</v>
      </c>
      <c r="N17">
        <f>VLOOKUP(C17,Locs!A:F,6,0)</f>
        <v>1</v>
      </c>
      <c r="O17" t="s">
        <v>668</v>
      </c>
      <c r="P17">
        <v>44</v>
      </c>
    </row>
    <row r="18" spans="1:16" x14ac:dyDescent="0.45">
      <c r="A18">
        <v>17</v>
      </c>
      <c r="B18" t="str">
        <f t="shared" si="0"/>
        <v>BubbleSort.dfy-7</v>
      </c>
      <c r="C18" t="s">
        <v>1</v>
      </c>
      <c r="D18">
        <v>7</v>
      </c>
      <c r="E18">
        <v>-1</v>
      </c>
      <c r="F18">
        <v>12.3766</v>
      </c>
      <c r="G18">
        <v>0.36909999999999998</v>
      </c>
      <c r="H18">
        <v>12.373100000000001</v>
      </c>
      <c r="I18">
        <v>-1</v>
      </c>
      <c r="J18">
        <v>-1</v>
      </c>
      <c r="K18">
        <v>-1</v>
      </c>
      <c r="L18">
        <f t="shared" si="1"/>
        <v>99</v>
      </c>
      <c r="M18">
        <f>VLOOKUP(C18,Locs!A:C,3,0)</f>
        <v>44</v>
      </c>
      <c r="N18">
        <f>VLOOKUP(C18,Locs!A:F,6,0)</f>
        <v>1</v>
      </c>
      <c r="O18" t="s">
        <v>754</v>
      </c>
      <c r="P18">
        <v>103</v>
      </c>
    </row>
    <row r="19" spans="1:16" x14ac:dyDescent="0.45">
      <c r="A19">
        <v>18</v>
      </c>
      <c r="B19" t="str">
        <f t="shared" si="0"/>
        <v>BubbleSort.dfy-8</v>
      </c>
      <c r="C19" t="s">
        <v>1</v>
      </c>
      <c r="D19">
        <v>8</v>
      </c>
      <c r="E19">
        <v>-1</v>
      </c>
      <c r="F19">
        <v>15.6121</v>
      </c>
      <c r="G19">
        <v>0.61719999999999997</v>
      </c>
      <c r="H19">
        <v>15.6098</v>
      </c>
      <c r="I19">
        <v>-1</v>
      </c>
      <c r="J19">
        <v>-1</v>
      </c>
      <c r="K19">
        <v>-1</v>
      </c>
      <c r="L19">
        <f t="shared" si="1"/>
        <v>99</v>
      </c>
      <c r="M19">
        <f>VLOOKUP(C19,Locs!A:C,3,0)</f>
        <v>44</v>
      </c>
      <c r="N19">
        <f>VLOOKUP(C19,Locs!A:F,6,0)</f>
        <v>1</v>
      </c>
      <c r="O19" t="s">
        <v>755</v>
      </c>
      <c r="P19">
        <v>99</v>
      </c>
    </row>
    <row r="20" spans="1:16" x14ac:dyDescent="0.45">
      <c r="A20">
        <v>19</v>
      </c>
      <c r="B20" t="str">
        <f t="shared" si="0"/>
        <v>BubbleSort.dfy-9</v>
      </c>
      <c r="C20" t="s">
        <v>1</v>
      </c>
      <c r="D20">
        <v>9</v>
      </c>
      <c r="E20">
        <v>-1</v>
      </c>
      <c r="F20">
        <v>11.861700000000001</v>
      </c>
      <c r="G20">
        <v>0.40529999999999999</v>
      </c>
      <c r="H20">
        <v>11.859400000000001</v>
      </c>
      <c r="I20">
        <v>-1</v>
      </c>
      <c r="J20">
        <v>-1</v>
      </c>
      <c r="K20">
        <v>-1</v>
      </c>
      <c r="L20">
        <f t="shared" si="1"/>
        <v>100</v>
      </c>
      <c r="M20">
        <f>VLOOKUP(C20,Locs!A:C,3,0)</f>
        <v>44</v>
      </c>
      <c r="N20">
        <f>VLOOKUP(C20,Locs!A:F,6,0)</f>
        <v>1</v>
      </c>
      <c r="O20" t="s">
        <v>756</v>
      </c>
      <c r="P20">
        <v>99</v>
      </c>
    </row>
    <row r="21" spans="1:16" x14ac:dyDescent="0.45">
      <c r="A21">
        <v>20</v>
      </c>
      <c r="B21" t="str">
        <f t="shared" si="0"/>
        <v>BubbleSort.dfy-10</v>
      </c>
      <c r="C21" t="s">
        <v>1</v>
      </c>
      <c r="D21">
        <v>10</v>
      </c>
      <c r="E21">
        <v>-1</v>
      </c>
      <c r="F21">
        <v>9.2034000000000002</v>
      </c>
      <c r="G21">
        <v>0.72030000000000005</v>
      </c>
      <c r="H21">
        <v>9.1969999999999992</v>
      </c>
      <c r="I21">
        <v>-1</v>
      </c>
      <c r="J21">
        <v>-1</v>
      </c>
      <c r="K21">
        <v>-1</v>
      </c>
      <c r="L21">
        <f t="shared" si="1"/>
        <v>99</v>
      </c>
      <c r="M21">
        <f>VLOOKUP(C21,Locs!A:C,3,0)</f>
        <v>44</v>
      </c>
      <c r="N21">
        <f>VLOOKUP(C21,Locs!A:F,6,0)</f>
        <v>1</v>
      </c>
      <c r="O21" t="s">
        <v>757</v>
      </c>
      <c r="P21">
        <v>100</v>
      </c>
    </row>
    <row r="22" spans="1:16" x14ac:dyDescent="0.45">
      <c r="A22">
        <v>21</v>
      </c>
      <c r="B22" t="str">
        <f t="shared" si="0"/>
        <v>Catalan.dfy-1</v>
      </c>
      <c r="C22" t="s">
        <v>300</v>
      </c>
      <c r="D22">
        <v>1</v>
      </c>
      <c r="E22">
        <v>1</v>
      </c>
      <c r="F22">
        <v>4.5612000000000004</v>
      </c>
      <c r="G22">
        <v>1.3511</v>
      </c>
      <c r="H22">
        <v>4.5575000000000001</v>
      </c>
      <c r="I22">
        <v>1</v>
      </c>
      <c r="J22">
        <v>1</v>
      </c>
      <c r="K22">
        <v>1</v>
      </c>
      <c r="L22">
        <f t="shared" si="1"/>
        <v>31</v>
      </c>
      <c r="M22">
        <f>VLOOKUP(C22,Locs!A:C,3,0)</f>
        <v>28</v>
      </c>
      <c r="N22">
        <f>VLOOKUP(C22,Locs!A:F,6,0)</f>
        <v>0</v>
      </c>
      <c r="O22" t="s">
        <v>319</v>
      </c>
      <c r="P22">
        <v>31</v>
      </c>
    </row>
    <row r="23" spans="1:16" x14ac:dyDescent="0.45">
      <c r="A23">
        <v>22</v>
      </c>
      <c r="B23" t="str">
        <f t="shared" si="0"/>
        <v>CombNK.dfy-1</v>
      </c>
      <c r="C23" t="s">
        <v>2</v>
      </c>
      <c r="D23">
        <v>1</v>
      </c>
      <c r="E23">
        <v>-1</v>
      </c>
      <c r="F23">
        <v>8.1829000000000001</v>
      </c>
      <c r="G23">
        <v>0.59419999999999995</v>
      </c>
      <c r="H23">
        <v>8.1586999999999996</v>
      </c>
      <c r="I23">
        <v>-1</v>
      </c>
      <c r="J23">
        <v>-1</v>
      </c>
      <c r="K23">
        <v>-1</v>
      </c>
      <c r="L23">
        <f t="shared" si="1"/>
        <v>49</v>
      </c>
      <c r="M23">
        <f>VLOOKUP(C23,Locs!A:C,3,0)</f>
        <v>38</v>
      </c>
      <c r="N23">
        <f>VLOOKUP(C23,Locs!A:F,6,0)</f>
        <v>0</v>
      </c>
      <c r="O23" t="s">
        <v>322</v>
      </c>
      <c r="P23">
        <v>49</v>
      </c>
    </row>
    <row r="24" spans="1:16" x14ac:dyDescent="0.45">
      <c r="A24">
        <v>23</v>
      </c>
      <c r="B24" t="str">
        <f t="shared" si="0"/>
        <v>CombNK.dfy-2</v>
      </c>
      <c r="C24" t="s">
        <v>2</v>
      </c>
      <c r="D24">
        <v>2</v>
      </c>
      <c r="E24">
        <v>1</v>
      </c>
      <c r="F24">
        <v>6.7332999999999998</v>
      </c>
      <c r="G24">
        <v>2.4540000000000002</v>
      </c>
      <c r="H24">
        <v>6.7309999999999999</v>
      </c>
      <c r="I24">
        <v>1</v>
      </c>
      <c r="J24">
        <v>1</v>
      </c>
      <c r="K24">
        <v>1</v>
      </c>
      <c r="L24">
        <f t="shared" si="1"/>
        <v>51</v>
      </c>
      <c r="M24">
        <f>VLOOKUP(C24,Locs!A:C,3,0)</f>
        <v>38</v>
      </c>
      <c r="N24">
        <f>VLOOKUP(C24,Locs!A:F,6,0)</f>
        <v>0</v>
      </c>
      <c r="O24" t="s">
        <v>323</v>
      </c>
      <c r="P24">
        <v>51</v>
      </c>
    </row>
    <row r="25" spans="1:16" x14ac:dyDescent="0.45">
      <c r="A25">
        <v>24</v>
      </c>
      <c r="B25" t="str">
        <f t="shared" si="0"/>
        <v>CountDistinct.dfy-1</v>
      </c>
      <c r="C25" t="s">
        <v>301</v>
      </c>
      <c r="D25">
        <v>1</v>
      </c>
      <c r="E25">
        <v>0</v>
      </c>
      <c r="F25">
        <v>4.0937000000000001</v>
      </c>
      <c r="G25">
        <v>3.7591000000000001</v>
      </c>
      <c r="H25">
        <v>4.0896999999999997</v>
      </c>
      <c r="I25">
        <v>0</v>
      </c>
      <c r="J25">
        <v>0</v>
      </c>
      <c r="K25">
        <v>0</v>
      </c>
      <c r="L25">
        <f t="shared" si="1"/>
        <v>29</v>
      </c>
      <c r="M25">
        <f>VLOOKUP(C25,Locs!A:C,3,0)</f>
        <v>39</v>
      </c>
      <c r="N25">
        <f>VLOOKUP(C25,Locs!A:F,6,0)</f>
        <v>5</v>
      </c>
      <c r="O25" t="s">
        <v>325</v>
      </c>
      <c r="P25">
        <v>29</v>
      </c>
    </row>
    <row r="26" spans="1:16" x14ac:dyDescent="0.45">
      <c r="A26">
        <v>25</v>
      </c>
      <c r="B26" t="str">
        <f t="shared" si="0"/>
        <v>CountDistinct.dfy-2</v>
      </c>
      <c r="C26" t="s">
        <v>301</v>
      </c>
      <c r="D26">
        <v>2</v>
      </c>
      <c r="E26">
        <v>0</v>
      </c>
      <c r="F26">
        <v>5.2515000000000001</v>
      </c>
      <c r="G26">
        <v>2.2502</v>
      </c>
      <c r="H26">
        <v>5.2489999999999997</v>
      </c>
      <c r="I26">
        <v>0</v>
      </c>
      <c r="J26">
        <v>0</v>
      </c>
      <c r="K26">
        <v>0</v>
      </c>
      <c r="L26">
        <f t="shared" si="1"/>
        <v>39</v>
      </c>
      <c r="M26">
        <f>VLOOKUP(C26,Locs!A:C,3,0)</f>
        <v>39</v>
      </c>
      <c r="N26">
        <f>VLOOKUP(C26,Locs!A:F,6,0)</f>
        <v>5</v>
      </c>
      <c r="O26" t="s">
        <v>326</v>
      </c>
      <c r="P26">
        <v>39</v>
      </c>
    </row>
    <row r="27" spans="1:16" x14ac:dyDescent="0.45">
      <c r="A27">
        <v>26</v>
      </c>
      <c r="B27" t="str">
        <f t="shared" si="0"/>
        <v>CountDistinct.dfy-3</v>
      </c>
      <c r="C27" t="s">
        <v>301</v>
      </c>
      <c r="D27">
        <v>3</v>
      </c>
      <c r="E27">
        <v>0</v>
      </c>
      <c r="F27">
        <v>3.8639999999999999</v>
      </c>
      <c r="G27">
        <v>2.2875999999999999</v>
      </c>
      <c r="H27">
        <v>3.8614999999999999</v>
      </c>
      <c r="I27">
        <v>0</v>
      </c>
      <c r="J27">
        <v>0</v>
      </c>
      <c r="K27">
        <v>0</v>
      </c>
      <c r="L27">
        <f t="shared" si="1"/>
        <v>37</v>
      </c>
      <c r="M27">
        <f>VLOOKUP(C27,Locs!A:C,3,0)</f>
        <v>39</v>
      </c>
      <c r="N27">
        <f>VLOOKUP(C27,Locs!A:F,6,0)</f>
        <v>5</v>
      </c>
      <c r="O27" t="s">
        <v>327</v>
      </c>
      <c r="P27">
        <v>37</v>
      </c>
    </row>
    <row r="28" spans="1:16" x14ac:dyDescent="0.45">
      <c r="A28">
        <v>27</v>
      </c>
      <c r="B28" t="str">
        <f t="shared" si="0"/>
        <v>CountDistinct.dfy-4</v>
      </c>
      <c r="C28" t="s">
        <v>301</v>
      </c>
      <c r="D28">
        <v>4</v>
      </c>
      <c r="E28">
        <v>0</v>
      </c>
      <c r="F28">
        <v>5.5274000000000001</v>
      </c>
      <c r="G28">
        <v>2.3386999999999998</v>
      </c>
      <c r="H28">
        <v>5.5244999999999997</v>
      </c>
      <c r="I28">
        <v>0</v>
      </c>
      <c r="J28">
        <v>0</v>
      </c>
      <c r="K28">
        <v>0</v>
      </c>
      <c r="L28">
        <f t="shared" si="1"/>
        <v>51</v>
      </c>
      <c r="M28">
        <f>VLOOKUP(C28,Locs!A:C,3,0)</f>
        <v>39</v>
      </c>
      <c r="N28">
        <f>VLOOKUP(C28,Locs!A:F,6,0)</f>
        <v>5</v>
      </c>
      <c r="O28" t="s">
        <v>762</v>
      </c>
      <c r="P28">
        <v>51</v>
      </c>
    </row>
    <row r="29" spans="1:16" x14ac:dyDescent="0.45">
      <c r="A29">
        <v>28</v>
      </c>
      <c r="B29" t="str">
        <f t="shared" si="0"/>
        <v>CountDistinct.dfy-5</v>
      </c>
      <c r="C29" t="s">
        <v>301</v>
      </c>
      <c r="D29">
        <v>5</v>
      </c>
      <c r="E29">
        <v>0</v>
      </c>
      <c r="F29">
        <v>7.0246000000000004</v>
      </c>
      <c r="G29">
        <v>2.3803000000000001</v>
      </c>
      <c r="H29">
        <v>7.0217999999999998</v>
      </c>
      <c r="I29">
        <v>0</v>
      </c>
      <c r="J29">
        <v>0</v>
      </c>
      <c r="K29">
        <v>0</v>
      </c>
      <c r="L29">
        <f t="shared" si="1"/>
        <v>65</v>
      </c>
      <c r="M29">
        <f>VLOOKUP(C29,Locs!A:C,3,0)</f>
        <v>39</v>
      </c>
      <c r="N29">
        <f>VLOOKUP(C29,Locs!A:F,6,0)</f>
        <v>5</v>
      </c>
      <c r="O29" t="s">
        <v>874</v>
      </c>
      <c r="P29">
        <v>65</v>
      </c>
    </row>
    <row r="30" spans="1:16" x14ac:dyDescent="0.45">
      <c r="A30">
        <v>29</v>
      </c>
      <c r="B30" t="str">
        <f t="shared" si="0"/>
        <v>CountDistinct.dfy-6</v>
      </c>
      <c r="C30" t="s">
        <v>301</v>
      </c>
      <c r="D30">
        <v>6</v>
      </c>
      <c r="E30">
        <v>0</v>
      </c>
      <c r="F30">
        <v>7.4283000000000001</v>
      </c>
      <c r="G30">
        <v>2.3921000000000001</v>
      </c>
      <c r="H30">
        <v>7.4257</v>
      </c>
      <c r="I30">
        <v>1</v>
      </c>
      <c r="J30">
        <v>0</v>
      </c>
      <c r="K30">
        <v>0</v>
      </c>
      <c r="L30">
        <f t="shared" si="1"/>
        <v>65</v>
      </c>
      <c r="M30">
        <f>VLOOKUP(C30,Locs!A:C,3,0)</f>
        <v>39</v>
      </c>
      <c r="N30">
        <f>VLOOKUP(C30,Locs!A:F,6,0)</f>
        <v>5</v>
      </c>
      <c r="O30" t="s">
        <v>875</v>
      </c>
      <c r="P30">
        <v>65</v>
      </c>
    </row>
    <row r="31" spans="1:16" x14ac:dyDescent="0.45">
      <c r="A31">
        <v>30</v>
      </c>
      <c r="B31" t="str">
        <f t="shared" si="0"/>
        <v>CountDistinct.dfy-7</v>
      </c>
      <c r="C31" t="s">
        <v>301</v>
      </c>
      <c r="D31">
        <v>7</v>
      </c>
      <c r="E31">
        <v>-1</v>
      </c>
      <c r="F31">
        <v>6.4842000000000004</v>
      </c>
      <c r="G31">
        <v>0.67720000000000002</v>
      </c>
      <c r="H31">
        <v>6.4810999999999996</v>
      </c>
      <c r="I31">
        <v>-1</v>
      </c>
      <c r="J31">
        <v>-1</v>
      </c>
      <c r="K31">
        <v>-1</v>
      </c>
      <c r="L31">
        <f t="shared" si="1"/>
        <v>73</v>
      </c>
      <c r="M31">
        <f>VLOOKUP(C31,Locs!A:C,3,0)</f>
        <v>39</v>
      </c>
      <c r="N31">
        <f>VLOOKUP(C31,Locs!A:F,6,0)</f>
        <v>5</v>
      </c>
      <c r="O31" t="s">
        <v>876</v>
      </c>
      <c r="P31">
        <v>73</v>
      </c>
    </row>
    <row r="32" spans="1:16" x14ac:dyDescent="0.45">
      <c r="A32">
        <v>31</v>
      </c>
      <c r="B32" t="str">
        <f t="shared" si="0"/>
        <v>CountDistinct.dfy-8</v>
      </c>
      <c r="C32" t="s">
        <v>301</v>
      </c>
      <c r="D32">
        <v>8</v>
      </c>
      <c r="E32">
        <v>1</v>
      </c>
      <c r="F32">
        <v>5.8468</v>
      </c>
      <c r="G32">
        <v>2.3679000000000001</v>
      </c>
      <c r="H32">
        <v>5.8442999999999996</v>
      </c>
      <c r="I32">
        <v>1</v>
      </c>
      <c r="J32">
        <v>1</v>
      </c>
      <c r="K32">
        <v>1</v>
      </c>
      <c r="L32">
        <f t="shared" si="1"/>
        <v>73</v>
      </c>
      <c r="M32">
        <f>VLOOKUP(C32,Locs!A:C,3,0)</f>
        <v>39</v>
      </c>
      <c r="N32">
        <f>VLOOKUP(C32,Locs!A:F,6,0)</f>
        <v>5</v>
      </c>
      <c r="O32" t="s">
        <v>877</v>
      </c>
      <c r="P32">
        <v>73</v>
      </c>
    </row>
    <row r="33" spans="1:16" x14ac:dyDescent="0.45">
      <c r="A33">
        <v>32</v>
      </c>
      <c r="B33" t="str">
        <f t="shared" si="0"/>
        <v>Div.dfy-1</v>
      </c>
      <c r="C33" t="s">
        <v>3</v>
      </c>
      <c r="D33">
        <v>1</v>
      </c>
      <c r="E33">
        <v>1</v>
      </c>
      <c r="F33">
        <v>3.0474999999999999</v>
      </c>
      <c r="G33">
        <v>1.5992999999999999</v>
      </c>
      <c r="H33">
        <v>3.0444</v>
      </c>
      <c r="I33">
        <v>1</v>
      </c>
      <c r="J33">
        <v>1</v>
      </c>
      <c r="K33">
        <v>1</v>
      </c>
      <c r="L33">
        <f t="shared" si="1"/>
        <v>21</v>
      </c>
      <c r="M33">
        <f>VLOOKUP(C33,Locs!A:C,3,0)</f>
        <v>18</v>
      </c>
      <c r="N33">
        <f>VLOOKUP(C33,Locs!A:F,6,0)</f>
        <v>0</v>
      </c>
      <c r="O33" t="s">
        <v>328</v>
      </c>
      <c r="P33">
        <v>21</v>
      </c>
    </row>
    <row r="34" spans="1:16" x14ac:dyDescent="0.45">
      <c r="A34">
        <v>33</v>
      </c>
      <c r="B34" t="str">
        <f t="shared" si="0"/>
        <v>Factorial.dfy-1</v>
      </c>
      <c r="C34" t="s">
        <v>181</v>
      </c>
      <c r="D34">
        <v>1</v>
      </c>
      <c r="E34">
        <v>1</v>
      </c>
      <c r="F34">
        <v>2.8736000000000002</v>
      </c>
      <c r="G34">
        <v>1.2601</v>
      </c>
      <c r="H34">
        <v>2.8698999999999999</v>
      </c>
      <c r="I34">
        <v>1</v>
      </c>
      <c r="J34">
        <v>1</v>
      </c>
      <c r="K34">
        <v>1</v>
      </c>
      <c r="L34">
        <f t="shared" si="1"/>
        <v>23</v>
      </c>
      <c r="M34">
        <f>VLOOKUP(C34,Locs!A:C,3,0)</f>
        <v>21</v>
      </c>
      <c r="N34">
        <f>VLOOKUP(C34,Locs!A:F,6,0)</f>
        <v>0</v>
      </c>
      <c r="O34" t="s">
        <v>331</v>
      </c>
      <c r="P34">
        <v>23</v>
      </c>
    </row>
    <row r="35" spans="1:16" x14ac:dyDescent="0.45">
      <c r="A35">
        <v>34</v>
      </c>
      <c r="B35" t="str">
        <f t="shared" si="0"/>
        <v>FastExponentiation.dfy-1</v>
      </c>
      <c r="C35" t="s">
        <v>193</v>
      </c>
      <c r="D35">
        <v>1</v>
      </c>
      <c r="E35">
        <v>-1</v>
      </c>
      <c r="F35">
        <v>2.92</v>
      </c>
      <c r="G35">
        <v>0.60389999999999999</v>
      </c>
      <c r="H35">
        <v>2.9155000000000002</v>
      </c>
      <c r="I35">
        <v>-1</v>
      </c>
      <c r="J35">
        <v>-1</v>
      </c>
      <c r="K35">
        <v>-1</v>
      </c>
      <c r="L35">
        <f t="shared" si="1"/>
        <v>26</v>
      </c>
      <c r="M35">
        <f>VLOOKUP(C35,Locs!A:C,3,0)</f>
        <v>38</v>
      </c>
      <c r="N35">
        <f>VLOOKUP(C35,Locs!A:F,6,0)</f>
        <v>3</v>
      </c>
      <c r="O35" t="s">
        <v>879</v>
      </c>
      <c r="P35">
        <v>202</v>
      </c>
    </row>
    <row r="36" spans="1:16" x14ac:dyDescent="0.45">
      <c r="A36">
        <v>35</v>
      </c>
      <c r="B36" t="str">
        <f t="shared" si="0"/>
        <v>FastExponentiation.dfy-2</v>
      </c>
      <c r="C36" t="s">
        <v>193</v>
      </c>
      <c r="D36">
        <v>2</v>
      </c>
      <c r="E36">
        <v>0</v>
      </c>
      <c r="F36">
        <v>13.8636</v>
      </c>
      <c r="G36">
        <v>104.3417</v>
      </c>
      <c r="H36">
        <v>13.8613</v>
      </c>
      <c r="I36">
        <v>0</v>
      </c>
      <c r="J36">
        <v>0</v>
      </c>
      <c r="K36">
        <v>0</v>
      </c>
      <c r="L36">
        <f t="shared" si="1"/>
        <v>88</v>
      </c>
      <c r="M36">
        <f>VLOOKUP(C36,Locs!A:C,3,0)</f>
        <v>38</v>
      </c>
      <c r="N36">
        <f>VLOOKUP(C36,Locs!A:F,6,0)</f>
        <v>3</v>
      </c>
      <c r="O36" t="s">
        <v>334</v>
      </c>
      <c r="P36">
        <v>26</v>
      </c>
    </row>
    <row r="37" spans="1:16" x14ac:dyDescent="0.45">
      <c r="A37">
        <v>36</v>
      </c>
      <c r="B37" t="str">
        <f t="shared" si="0"/>
        <v>FastExponentiation.dfy-3</v>
      </c>
      <c r="C37" t="s">
        <v>193</v>
      </c>
      <c r="D37">
        <v>3</v>
      </c>
      <c r="E37">
        <v>0</v>
      </c>
      <c r="F37">
        <v>18.299700000000001</v>
      </c>
      <c r="G37">
        <v>37.372599999999998</v>
      </c>
      <c r="H37">
        <v>18.292100000000001</v>
      </c>
      <c r="I37">
        <v>0</v>
      </c>
      <c r="J37">
        <v>0</v>
      </c>
      <c r="K37">
        <v>0</v>
      </c>
      <c r="L37">
        <f t="shared" si="1"/>
        <v>123</v>
      </c>
      <c r="M37">
        <f>VLOOKUP(C37,Locs!A:C,3,0)</f>
        <v>38</v>
      </c>
      <c r="N37">
        <f>VLOOKUP(C37,Locs!A:F,6,0)</f>
        <v>3</v>
      </c>
      <c r="O37" t="s">
        <v>335</v>
      </c>
      <c r="P37">
        <v>88</v>
      </c>
    </row>
    <row r="38" spans="1:16" x14ac:dyDescent="0.45">
      <c r="A38">
        <v>37</v>
      </c>
      <c r="B38" t="str">
        <f t="shared" si="0"/>
        <v>FastExponentiation.dfy-4</v>
      </c>
      <c r="C38" t="s">
        <v>193</v>
      </c>
      <c r="D38">
        <v>4</v>
      </c>
      <c r="E38">
        <v>0</v>
      </c>
      <c r="F38">
        <v>15.9383</v>
      </c>
      <c r="G38">
        <v>31.0139</v>
      </c>
      <c r="H38">
        <v>15.9359</v>
      </c>
      <c r="I38">
        <v>0</v>
      </c>
      <c r="J38">
        <v>0</v>
      </c>
      <c r="K38">
        <v>0</v>
      </c>
      <c r="L38">
        <f t="shared" si="1"/>
        <v>147</v>
      </c>
      <c r="M38">
        <f>VLOOKUP(C38,Locs!A:C,3,0)</f>
        <v>38</v>
      </c>
      <c r="N38">
        <f>VLOOKUP(C38,Locs!A:F,6,0)</f>
        <v>3</v>
      </c>
      <c r="O38" t="s">
        <v>336</v>
      </c>
      <c r="P38">
        <v>123</v>
      </c>
    </row>
    <row r="39" spans="1:16" x14ac:dyDescent="0.45">
      <c r="A39">
        <v>38</v>
      </c>
      <c r="B39" t="str">
        <f t="shared" si="0"/>
        <v>FastExponentiation.dfy-5</v>
      </c>
      <c r="C39" t="s">
        <v>193</v>
      </c>
      <c r="D39">
        <v>5</v>
      </c>
      <c r="E39">
        <v>0</v>
      </c>
      <c r="F39">
        <v>16.239599999999999</v>
      </c>
      <c r="G39">
        <v>33.462600000000002</v>
      </c>
      <c r="H39">
        <v>16.237200000000001</v>
      </c>
      <c r="I39">
        <v>0</v>
      </c>
      <c r="J39">
        <v>0</v>
      </c>
      <c r="K39">
        <v>0</v>
      </c>
      <c r="L39">
        <f t="shared" si="1"/>
        <v>153</v>
      </c>
      <c r="M39">
        <f>VLOOKUP(C39,Locs!A:C,3,0)</f>
        <v>38</v>
      </c>
      <c r="N39">
        <f>VLOOKUP(C39,Locs!A:F,6,0)</f>
        <v>3</v>
      </c>
      <c r="O39" t="s">
        <v>763</v>
      </c>
      <c r="P39">
        <v>147</v>
      </c>
    </row>
    <row r="40" spans="1:16" x14ac:dyDescent="0.45">
      <c r="A40">
        <v>39</v>
      </c>
      <c r="B40" t="str">
        <f t="shared" si="0"/>
        <v>FastExponentiation.dfy-6</v>
      </c>
      <c r="C40" t="s">
        <v>193</v>
      </c>
      <c r="D40">
        <v>6</v>
      </c>
      <c r="E40">
        <v>0</v>
      </c>
      <c r="F40">
        <v>15.8241</v>
      </c>
      <c r="G40">
        <v>62.137700000000002</v>
      </c>
      <c r="H40">
        <v>15.8223</v>
      </c>
      <c r="I40">
        <v>0</v>
      </c>
      <c r="J40">
        <v>0</v>
      </c>
      <c r="K40">
        <v>0</v>
      </c>
      <c r="L40">
        <f t="shared" si="1"/>
        <v>170</v>
      </c>
      <c r="M40">
        <f>VLOOKUP(C40,Locs!A:C,3,0)</f>
        <v>38</v>
      </c>
      <c r="N40">
        <f>VLOOKUP(C40,Locs!A:F,6,0)</f>
        <v>3</v>
      </c>
      <c r="O40" t="s">
        <v>880</v>
      </c>
      <c r="P40">
        <v>153</v>
      </c>
    </row>
    <row r="41" spans="1:16" x14ac:dyDescent="0.45">
      <c r="A41">
        <v>40</v>
      </c>
      <c r="B41" t="str">
        <f t="shared" si="0"/>
        <v>FastExponentiation.dfy-7</v>
      </c>
      <c r="C41" t="s">
        <v>193</v>
      </c>
      <c r="D41">
        <v>7</v>
      </c>
      <c r="E41">
        <v>0</v>
      </c>
      <c r="F41">
        <v>12.5006</v>
      </c>
      <c r="G41">
        <v>63.171500000000002</v>
      </c>
      <c r="H41">
        <v>12.4991</v>
      </c>
      <c r="I41">
        <v>0</v>
      </c>
      <c r="J41">
        <v>0</v>
      </c>
      <c r="K41">
        <v>0</v>
      </c>
      <c r="L41">
        <f t="shared" si="1"/>
        <v>176</v>
      </c>
      <c r="M41">
        <f>VLOOKUP(C41,Locs!A:C,3,0)</f>
        <v>38</v>
      </c>
      <c r="N41">
        <f>VLOOKUP(C41,Locs!A:F,6,0)</f>
        <v>3</v>
      </c>
      <c r="O41" t="s">
        <v>881</v>
      </c>
      <c r="P41">
        <v>170</v>
      </c>
    </row>
    <row r="42" spans="1:16" x14ac:dyDescent="0.45">
      <c r="A42">
        <v>41</v>
      </c>
      <c r="B42" t="str">
        <f t="shared" si="0"/>
        <v>FastExponentiation.dfy-8</v>
      </c>
      <c r="C42" t="s">
        <v>193</v>
      </c>
      <c r="D42">
        <v>8</v>
      </c>
      <c r="E42">
        <v>0</v>
      </c>
      <c r="F42">
        <v>13.908300000000001</v>
      </c>
      <c r="G42">
        <v>62.654800000000002</v>
      </c>
      <c r="H42">
        <v>13.906599999999999</v>
      </c>
      <c r="I42">
        <v>-1</v>
      </c>
      <c r="J42">
        <v>0</v>
      </c>
      <c r="K42">
        <v>0</v>
      </c>
      <c r="L42">
        <f t="shared" si="1"/>
        <v>203</v>
      </c>
      <c r="M42">
        <f>VLOOKUP(C42,Locs!A:C,3,0)</f>
        <v>38</v>
      </c>
      <c r="N42">
        <f>VLOOKUP(C42,Locs!A:F,6,0)</f>
        <v>3</v>
      </c>
      <c r="O42" t="s">
        <v>882</v>
      </c>
      <c r="P42">
        <v>176</v>
      </c>
    </row>
    <row r="43" spans="1:16" x14ac:dyDescent="0.45">
      <c r="A43">
        <v>42</v>
      </c>
      <c r="B43" t="str">
        <f t="shared" si="0"/>
        <v>FastExponentiation.dfy-9</v>
      </c>
      <c r="C43" t="s">
        <v>193</v>
      </c>
      <c r="D43">
        <v>9</v>
      </c>
      <c r="E43">
        <v>0</v>
      </c>
      <c r="F43">
        <v>14.727</v>
      </c>
      <c r="G43">
        <v>62.669499999999999</v>
      </c>
      <c r="H43">
        <v>14.725099999999999</v>
      </c>
      <c r="I43">
        <v>-1</v>
      </c>
      <c r="J43">
        <v>0</v>
      </c>
      <c r="K43">
        <v>0</v>
      </c>
      <c r="L43">
        <f t="shared" si="1"/>
        <v>195</v>
      </c>
      <c r="M43">
        <f>VLOOKUP(C43,Locs!A:C,3,0)</f>
        <v>38</v>
      </c>
      <c r="N43">
        <f>VLOOKUP(C43,Locs!A:F,6,0)</f>
        <v>3</v>
      </c>
      <c r="O43" t="s">
        <v>883</v>
      </c>
      <c r="P43">
        <v>203</v>
      </c>
    </row>
    <row r="44" spans="1:16" x14ac:dyDescent="0.45">
      <c r="A44">
        <v>43</v>
      </c>
      <c r="B44" t="str">
        <f t="shared" si="0"/>
        <v>FastExponentiation.dfy-10</v>
      </c>
      <c r="C44" t="s">
        <v>193</v>
      </c>
      <c r="D44">
        <v>10</v>
      </c>
      <c r="E44">
        <v>0</v>
      </c>
      <c r="F44">
        <v>16.355499999999999</v>
      </c>
      <c r="G44">
        <v>62.146500000000003</v>
      </c>
      <c r="H44">
        <v>16.3537</v>
      </c>
      <c r="I44">
        <v>-1</v>
      </c>
      <c r="J44">
        <v>0</v>
      </c>
      <c r="K44">
        <v>0</v>
      </c>
      <c r="L44">
        <f t="shared" si="1"/>
        <v>202</v>
      </c>
      <c r="M44">
        <f>VLOOKUP(C44,Locs!A:C,3,0)</f>
        <v>38</v>
      </c>
      <c r="N44">
        <f>VLOOKUP(C44,Locs!A:F,6,0)</f>
        <v>3</v>
      </c>
      <c r="O44" t="s">
        <v>884</v>
      </c>
      <c r="P44">
        <v>195</v>
      </c>
    </row>
    <row r="45" spans="1:16" x14ac:dyDescent="0.45">
      <c r="A45">
        <v>44</v>
      </c>
      <c r="B45" t="str">
        <f t="shared" si="0"/>
        <v>FastModularExponentiation.dfy-1</v>
      </c>
      <c r="C45" t="s">
        <v>208</v>
      </c>
      <c r="D45">
        <v>1</v>
      </c>
      <c r="E45">
        <v>0</v>
      </c>
      <c r="F45">
        <v>7.1147999999999998</v>
      </c>
      <c r="G45">
        <v>1.7634000000000001</v>
      </c>
      <c r="H45">
        <v>7.0906000000000002</v>
      </c>
      <c r="I45">
        <v>0</v>
      </c>
      <c r="J45">
        <v>0</v>
      </c>
      <c r="K45">
        <v>0</v>
      </c>
      <c r="L45">
        <f t="shared" si="1"/>
        <v>68</v>
      </c>
      <c r="M45">
        <f>VLOOKUP(C45,Locs!A:C,3,0)</f>
        <v>104</v>
      </c>
      <c r="N45">
        <f>VLOOKUP(C45,Locs!A:F,6,0)</f>
        <v>12</v>
      </c>
      <c r="O45" t="s">
        <v>669</v>
      </c>
      <c r="P45">
        <v>156</v>
      </c>
    </row>
    <row r="46" spans="1:16" x14ac:dyDescent="0.45">
      <c r="A46">
        <v>45</v>
      </c>
      <c r="B46" t="str">
        <f t="shared" si="0"/>
        <v>FastModularExponentiation.dfy-2</v>
      </c>
      <c r="C46" t="s">
        <v>208</v>
      </c>
      <c r="D46">
        <v>2</v>
      </c>
      <c r="E46">
        <v>0</v>
      </c>
      <c r="F46">
        <v>16.450099999999999</v>
      </c>
      <c r="G46">
        <v>61.710500000000003</v>
      </c>
      <c r="H46">
        <v>16.440999999999999</v>
      </c>
      <c r="I46">
        <v>0</v>
      </c>
      <c r="J46">
        <v>0</v>
      </c>
      <c r="K46">
        <v>0</v>
      </c>
      <c r="L46">
        <f t="shared" si="1"/>
        <v>90</v>
      </c>
      <c r="M46">
        <f>VLOOKUP(C46,Locs!A:C,3,0)</f>
        <v>104</v>
      </c>
      <c r="N46">
        <f>VLOOKUP(C46,Locs!A:F,6,0)</f>
        <v>12</v>
      </c>
      <c r="O46" t="s">
        <v>337</v>
      </c>
      <c r="P46">
        <v>68</v>
      </c>
    </row>
    <row r="47" spans="1:16" x14ac:dyDescent="0.45">
      <c r="A47">
        <v>46</v>
      </c>
      <c r="B47" t="str">
        <f t="shared" si="0"/>
        <v>FastModularExponentiation.dfy-3</v>
      </c>
      <c r="C47" t="s">
        <v>208</v>
      </c>
      <c r="D47">
        <v>3</v>
      </c>
      <c r="E47">
        <v>-1</v>
      </c>
      <c r="F47">
        <v>20.9316</v>
      </c>
      <c r="G47">
        <v>0.30270000000000002</v>
      </c>
      <c r="H47">
        <v>20.9297</v>
      </c>
      <c r="I47">
        <v>-1</v>
      </c>
      <c r="J47">
        <v>-1</v>
      </c>
      <c r="K47">
        <v>-1</v>
      </c>
      <c r="L47">
        <f t="shared" si="1"/>
        <v>161</v>
      </c>
      <c r="M47">
        <f>VLOOKUP(C47,Locs!A:C,3,0)</f>
        <v>104</v>
      </c>
      <c r="N47">
        <f>VLOOKUP(C47,Locs!A:F,6,0)</f>
        <v>12</v>
      </c>
      <c r="O47" t="s">
        <v>338</v>
      </c>
      <c r="P47">
        <v>90</v>
      </c>
    </row>
    <row r="48" spans="1:16" x14ac:dyDescent="0.45">
      <c r="A48">
        <v>47</v>
      </c>
      <c r="B48" t="str">
        <f t="shared" si="0"/>
        <v>FastModularExponentiation.dfy-4</v>
      </c>
      <c r="C48" t="s">
        <v>208</v>
      </c>
      <c r="D48">
        <v>4</v>
      </c>
      <c r="E48">
        <v>0</v>
      </c>
      <c r="F48">
        <v>13.2447</v>
      </c>
      <c r="G48">
        <v>61.814</v>
      </c>
      <c r="H48">
        <v>13.2432</v>
      </c>
      <c r="I48">
        <v>0</v>
      </c>
      <c r="J48">
        <v>0</v>
      </c>
      <c r="K48">
        <v>0</v>
      </c>
      <c r="L48">
        <f t="shared" si="1"/>
        <v>130</v>
      </c>
      <c r="M48">
        <f>VLOOKUP(C48,Locs!A:C,3,0)</f>
        <v>104</v>
      </c>
      <c r="N48">
        <f>VLOOKUP(C48,Locs!A:F,6,0)</f>
        <v>12</v>
      </c>
      <c r="O48" t="s">
        <v>339</v>
      </c>
      <c r="P48">
        <v>161</v>
      </c>
    </row>
    <row r="49" spans="1:16" x14ac:dyDescent="0.45">
      <c r="A49">
        <v>48</v>
      </c>
      <c r="B49" t="str">
        <f t="shared" si="0"/>
        <v>FastModularExponentiation.dfy-5</v>
      </c>
      <c r="C49" t="s">
        <v>208</v>
      </c>
      <c r="D49">
        <v>5</v>
      </c>
      <c r="E49">
        <v>0</v>
      </c>
      <c r="F49">
        <v>17.8674</v>
      </c>
      <c r="G49">
        <v>61.934600000000003</v>
      </c>
      <c r="H49">
        <v>17.864100000000001</v>
      </c>
      <c r="I49">
        <v>0</v>
      </c>
      <c r="J49">
        <v>0</v>
      </c>
      <c r="K49">
        <v>0</v>
      </c>
      <c r="L49">
        <f t="shared" si="1"/>
        <v>154</v>
      </c>
      <c r="M49">
        <f>VLOOKUP(C49,Locs!A:C,3,0)</f>
        <v>104</v>
      </c>
      <c r="N49">
        <f>VLOOKUP(C49,Locs!A:F,6,0)</f>
        <v>12</v>
      </c>
      <c r="O49" t="s">
        <v>680</v>
      </c>
      <c r="P49">
        <v>130</v>
      </c>
    </row>
    <row r="50" spans="1:16" x14ac:dyDescent="0.45">
      <c r="A50">
        <v>49</v>
      </c>
      <c r="B50" t="str">
        <f t="shared" si="0"/>
        <v>FastModularExponentiation.dfy-6</v>
      </c>
      <c r="C50" t="s">
        <v>208</v>
      </c>
      <c r="D50">
        <v>6</v>
      </c>
      <c r="E50">
        <v>0</v>
      </c>
      <c r="F50">
        <v>13.7364</v>
      </c>
      <c r="G50">
        <v>61.893300000000004</v>
      </c>
      <c r="H50">
        <v>13.734400000000001</v>
      </c>
      <c r="I50">
        <v>0</v>
      </c>
      <c r="J50">
        <v>0</v>
      </c>
      <c r="K50">
        <v>0</v>
      </c>
      <c r="L50">
        <f t="shared" si="1"/>
        <v>143</v>
      </c>
      <c r="M50">
        <f>VLOOKUP(C50,Locs!A:C,3,0)</f>
        <v>104</v>
      </c>
      <c r="N50">
        <f>VLOOKUP(C50,Locs!A:F,6,0)</f>
        <v>12</v>
      </c>
      <c r="O50" t="s">
        <v>681</v>
      </c>
      <c r="P50">
        <v>154</v>
      </c>
    </row>
    <row r="51" spans="1:16" x14ac:dyDescent="0.45">
      <c r="A51">
        <v>50</v>
      </c>
      <c r="B51" t="str">
        <f t="shared" si="0"/>
        <v>FastModularExponentiation.dfy-7</v>
      </c>
      <c r="C51" t="s">
        <v>208</v>
      </c>
      <c r="D51">
        <v>7</v>
      </c>
      <c r="E51">
        <v>0</v>
      </c>
      <c r="F51">
        <v>14.7883</v>
      </c>
      <c r="G51">
        <v>61.802700000000002</v>
      </c>
      <c r="H51">
        <v>14.786099999999999</v>
      </c>
      <c r="I51">
        <v>0</v>
      </c>
      <c r="J51">
        <v>0</v>
      </c>
      <c r="K51">
        <v>0</v>
      </c>
      <c r="L51">
        <f t="shared" si="1"/>
        <v>133</v>
      </c>
      <c r="M51">
        <f>VLOOKUP(C51,Locs!A:C,3,0)</f>
        <v>104</v>
      </c>
      <c r="N51">
        <f>VLOOKUP(C51,Locs!A:F,6,0)</f>
        <v>12</v>
      </c>
      <c r="O51" t="s">
        <v>682</v>
      </c>
      <c r="P51">
        <v>143</v>
      </c>
    </row>
    <row r="52" spans="1:16" x14ac:dyDescent="0.45">
      <c r="A52">
        <v>51</v>
      </c>
      <c r="B52" t="str">
        <f t="shared" si="0"/>
        <v>FastModularExponentiation.dfy-8</v>
      </c>
      <c r="C52" t="s">
        <v>208</v>
      </c>
      <c r="D52">
        <v>8</v>
      </c>
      <c r="E52">
        <v>0</v>
      </c>
      <c r="F52">
        <v>12.6036</v>
      </c>
      <c r="G52">
        <v>85.885599999999997</v>
      </c>
      <c r="H52">
        <v>12.6021</v>
      </c>
      <c r="I52">
        <v>0</v>
      </c>
      <c r="J52">
        <v>0</v>
      </c>
      <c r="K52">
        <v>0</v>
      </c>
      <c r="L52">
        <f t="shared" si="1"/>
        <v>152</v>
      </c>
      <c r="M52">
        <f>VLOOKUP(C52,Locs!A:C,3,0)</f>
        <v>104</v>
      </c>
      <c r="N52">
        <f>VLOOKUP(C52,Locs!A:F,6,0)</f>
        <v>12</v>
      </c>
      <c r="O52" t="s">
        <v>683</v>
      </c>
      <c r="P52">
        <v>133</v>
      </c>
    </row>
    <row r="53" spans="1:16" x14ac:dyDescent="0.45">
      <c r="A53">
        <v>52</v>
      </c>
      <c r="B53" t="str">
        <f t="shared" si="0"/>
        <v>FastModularExponentiation.dfy-9</v>
      </c>
      <c r="C53" t="s">
        <v>208</v>
      </c>
      <c r="D53">
        <v>9</v>
      </c>
      <c r="E53">
        <v>0</v>
      </c>
      <c r="F53">
        <v>14.419600000000001</v>
      </c>
      <c r="G53">
        <v>101.77589999999999</v>
      </c>
      <c r="H53">
        <v>14.4176</v>
      </c>
      <c r="I53">
        <v>0</v>
      </c>
      <c r="J53">
        <v>0</v>
      </c>
      <c r="K53">
        <v>0</v>
      </c>
      <c r="L53">
        <f t="shared" si="1"/>
        <v>152</v>
      </c>
      <c r="M53">
        <f>VLOOKUP(C53,Locs!A:C,3,0)</f>
        <v>104</v>
      </c>
      <c r="N53">
        <f>VLOOKUP(C53,Locs!A:F,6,0)</f>
        <v>12</v>
      </c>
      <c r="O53" t="s">
        <v>684</v>
      </c>
      <c r="P53">
        <v>152</v>
      </c>
    </row>
    <row r="54" spans="1:16" x14ac:dyDescent="0.45">
      <c r="A54">
        <v>53</v>
      </c>
      <c r="B54" t="str">
        <f t="shared" si="0"/>
        <v>FastModularExponentiation.dfy-10</v>
      </c>
      <c r="C54" t="s">
        <v>208</v>
      </c>
      <c r="D54">
        <v>10</v>
      </c>
      <c r="E54">
        <v>0</v>
      </c>
      <c r="F54">
        <v>21.321200000000001</v>
      </c>
      <c r="G54">
        <v>93.171599999999998</v>
      </c>
      <c r="H54">
        <v>21.319500000000001</v>
      </c>
      <c r="I54">
        <v>0</v>
      </c>
      <c r="J54">
        <v>0</v>
      </c>
      <c r="K54">
        <v>0</v>
      </c>
      <c r="L54">
        <f t="shared" si="1"/>
        <v>156</v>
      </c>
      <c r="M54">
        <f>VLOOKUP(C54,Locs!A:C,3,0)</f>
        <v>104</v>
      </c>
      <c r="N54">
        <f>VLOOKUP(C54,Locs!A:F,6,0)</f>
        <v>12</v>
      </c>
      <c r="O54" t="s">
        <v>685</v>
      </c>
      <c r="P54">
        <v>152</v>
      </c>
    </row>
    <row r="55" spans="1:16" x14ac:dyDescent="0.45">
      <c r="A55">
        <v>54</v>
      </c>
      <c r="B55" t="str">
        <f t="shared" si="0"/>
        <v>Fibonacci.dfy-1</v>
      </c>
      <c r="C55" t="s">
        <v>4</v>
      </c>
      <c r="D55">
        <v>1</v>
      </c>
      <c r="E55">
        <v>1</v>
      </c>
      <c r="F55">
        <v>4.1041999999999996</v>
      </c>
      <c r="G55">
        <v>0.84209999999999996</v>
      </c>
      <c r="H55">
        <v>4.1007999999999996</v>
      </c>
      <c r="I55">
        <v>1</v>
      </c>
      <c r="J55">
        <v>1</v>
      </c>
      <c r="K55">
        <v>1</v>
      </c>
      <c r="L55">
        <f t="shared" si="1"/>
        <v>29</v>
      </c>
      <c r="M55">
        <f>VLOOKUP(C55,Locs!A:C,3,0)</f>
        <v>25</v>
      </c>
      <c r="N55">
        <f>VLOOKUP(C55,Locs!A:F,6,0)</f>
        <v>0</v>
      </c>
      <c r="O55" t="s">
        <v>340</v>
      </c>
      <c r="P55">
        <v>29</v>
      </c>
    </row>
    <row r="56" spans="1:16" x14ac:dyDescent="0.45">
      <c r="A56">
        <v>55</v>
      </c>
      <c r="B56" t="str">
        <f t="shared" si="0"/>
        <v>FindMax.dfy-1</v>
      </c>
      <c r="C56" t="s">
        <v>5</v>
      </c>
      <c r="D56">
        <v>1</v>
      </c>
      <c r="E56">
        <v>1</v>
      </c>
      <c r="F56">
        <v>3.8332000000000002</v>
      </c>
      <c r="G56">
        <v>0.84079999999999999</v>
      </c>
      <c r="H56">
        <v>3.8298000000000001</v>
      </c>
      <c r="I56">
        <v>1</v>
      </c>
      <c r="J56">
        <v>1</v>
      </c>
      <c r="K56">
        <v>1</v>
      </c>
      <c r="L56">
        <f t="shared" si="1"/>
        <v>29</v>
      </c>
      <c r="M56">
        <f>VLOOKUP(C56,Locs!A:C,3,0)</f>
        <v>29</v>
      </c>
      <c r="N56">
        <f>VLOOKUP(C56,Locs!A:F,6,0)</f>
        <v>1</v>
      </c>
      <c r="O56" t="s">
        <v>343</v>
      </c>
      <c r="P56">
        <v>29</v>
      </c>
    </row>
    <row r="57" spans="1:16" x14ac:dyDescent="0.45">
      <c r="A57">
        <v>56</v>
      </c>
      <c r="B57" t="str">
        <f t="shared" si="0"/>
        <v>InsertionSort.dfy-1</v>
      </c>
      <c r="C57" t="s">
        <v>6</v>
      </c>
      <c r="D57">
        <v>1</v>
      </c>
      <c r="E57">
        <v>0</v>
      </c>
      <c r="F57">
        <v>31.857099999999999</v>
      </c>
      <c r="G57">
        <v>1.7814000000000001</v>
      </c>
      <c r="H57">
        <v>31.8537</v>
      </c>
      <c r="I57">
        <v>-1</v>
      </c>
      <c r="J57">
        <v>0</v>
      </c>
      <c r="K57">
        <v>0</v>
      </c>
      <c r="L57">
        <f t="shared" si="1"/>
        <v>44</v>
      </c>
      <c r="M57">
        <f>VLOOKUP(C57,Locs!A:C,3,0)</f>
        <v>57</v>
      </c>
      <c r="N57">
        <f>VLOOKUP(C57,Locs!A:F,6,0)</f>
        <v>5</v>
      </c>
      <c r="O57" t="s">
        <v>885</v>
      </c>
      <c r="P57">
        <v>260</v>
      </c>
    </row>
    <row r="58" spans="1:16" x14ac:dyDescent="0.45">
      <c r="A58">
        <v>57</v>
      </c>
      <c r="B58" t="str">
        <f t="shared" si="0"/>
        <v>InsertionSort.dfy-2</v>
      </c>
      <c r="C58" t="s">
        <v>6</v>
      </c>
      <c r="D58">
        <v>2</v>
      </c>
      <c r="E58">
        <v>0</v>
      </c>
      <c r="F58">
        <v>22.8766</v>
      </c>
      <c r="G58">
        <v>2.0015000000000001</v>
      </c>
      <c r="H58">
        <v>22.8691</v>
      </c>
      <c r="I58">
        <v>-1</v>
      </c>
      <c r="J58">
        <v>0</v>
      </c>
      <c r="K58">
        <v>0</v>
      </c>
      <c r="L58">
        <f t="shared" si="1"/>
        <v>113</v>
      </c>
      <c r="M58">
        <f>VLOOKUP(C58,Locs!A:C,3,0)</f>
        <v>57</v>
      </c>
      <c r="N58">
        <f>VLOOKUP(C58,Locs!A:F,6,0)</f>
        <v>5</v>
      </c>
      <c r="O58" t="s">
        <v>346</v>
      </c>
      <c r="P58">
        <v>44</v>
      </c>
    </row>
    <row r="59" spans="1:16" x14ac:dyDescent="0.45">
      <c r="A59">
        <v>58</v>
      </c>
      <c r="B59" t="str">
        <f t="shared" si="0"/>
        <v>InsertionSort.dfy-3</v>
      </c>
      <c r="C59" t="s">
        <v>6</v>
      </c>
      <c r="D59">
        <v>3</v>
      </c>
      <c r="E59">
        <v>-1</v>
      </c>
      <c r="F59">
        <v>15.078099999999999</v>
      </c>
      <c r="G59">
        <v>0.29320000000000002</v>
      </c>
      <c r="H59">
        <v>15.0761</v>
      </c>
      <c r="I59">
        <v>-1</v>
      </c>
      <c r="J59">
        <v>-1</v>
      </c>
      <c r="K59">
        <v>-1</v>
      </c>
      <c r="L59">
        <f t="shared" si="1"/>
        <v>126</v>
      </c>
      <c r="M59">
        <f>VLOOKUP(C59,Locs!A:C,3,0)</f>
        <v>57</v>
      </c>
      <c r="N59">
        <f>VLOOKUP(C59,Locs!A:F,6,0)</f>
        <v>5</v>
      </c>
      <c r="O59" t="s">
        <v>347</v>
      </c>
      <c r="P59">
        <v>113</v>
      </c>
    </row>
    <row r="60" spans="1:16" x14ac:dyDescent="0.45">
      <c r="A60">
        <v>59</v>
      </c>
      <c r="B60" t="str">
        <f t="shared" si="0"/>
        <v>InsertionSort.dfy-4</v>
      </c>
      <c r="C60" t="s">
        <v>6</v>
      </c>
      <c r="D60">
        <v>4</v>
      </c>
      <c r="E60">
        <v>0</v>
      </c>
      <c r="F60">
        <v>9.6518999999999995</v>
      </c>
      <c r="G60">
        <v>2.48</v>
      </c>
      <c r="H60">
        <v>9.6504999999999992</v>
      </c>
      <c r="I60">
        <v>-1</v>
      </c>
      <c r="J60">
        <v>0</v>
      </c>
      <c r="K60">
        <v>0</v>
      </c>
      <c r="L60">
        <f t="shared" si="1"/>
        <v>124</v>
      </c>
      <c r="M60">
        <f>VLOOKUP(C60,Locs!A:C,3,0)</f>
        <v>57</v>
      </c>
      <c r="N60">
        <f>VLOOKUP(C60,Locs!A:F,6,0)</f>
        <v>5</v>
      </c>
      <c r="O60" t="s">
        <v>348</v>
      </c>
      <c r="P60">
        <v>126</v>
      </c>
    </row>
    <row r="61" spans="1:16" x14ac:dyDescent="0.45">
      <c r="A61">
        <v>60</v>
      </c>
      <c r="B61" t="str">
        <f t="shared" si="0"/>
        <v>InsertionSort.dfy-5</v>
      </c>
      <c r="C61" t="s">
        <v>6</v>
      </c>
      <c r="D61">
        <v>5</v>
      </c>
      <c r="E61">
        <v>0</v>
      </c>
      <c r="F61">
        <v>20.5961</v>
      </c>
      <c r="G61">
        <v>1.6443000000000001</v>
      </c>
      <c r="H61">
        <v>20.588999999999999</v>
      </c>
      <c r="I61">
        <v>-1</v>
      </c>
      <c r="J61">
        <v>0</v>
      </c>
      <c r="K61">
        <v>0</v>
      </c>
      <c r="L61">
        <f t="shared" si="1"/>
        <v>133</v>
      </c>
      <c r="M61">
        <f>VLOOKUP(C61,Locs!A:C,3,0)</f>
        <v>57</v>
      </c>
      <c r="N61">
        <f>VLOOKUP(C61,Locs!A:F,6,0)</f>
        <v>5</v>
      </c>
      <c r="O61" t="s">
        <v>764</v>
      </c>
      <c r="P61">
        <v>124</v>
      </c>
    </row>
    <row r="62" spans="1:16" x14ac:dyDescent="0.45">
      <c r="A62">
        <v>61</v>
      </c>
      <c r="B62" t="str">
        <f t="shared" si="0"/>
        <v>InsertionSort.dfy-6</v>
      </c>
      <c r="C62" t="s">
        <v>6</v>
      </c>
      <c r="D62">
        <v>6</v>
      </c>
      <c r="E62">
        <v>-1</v>
      </c>
      <c r="F62">
        <v>22.802</v>
      </c>
      <c r="G62">
        <v>0.29899999999999999</v>
      </c>
      <c r="H62">
        <v>22.800599999999999</v>
      </c>
      <c r="I62">
        <v>-1</v>
      </c>
      <c r="J62">
        <v>-1</v>
      </c>
      <c r="K62">
        <v>-1</v>
      </c>
      <c r="L62">
        <f t="shared" si="1"/>
        <v>171</v>
      </c>
      <c r="M62">
        <f>VLOOKUP(C62,Locs!A:C,3,0)</f>
        <v>57</v>
      </c>
      <c r="N62">
        <f>VLOOKUP(C62,Locs!A:F,6,0)</f>
        <v>5</v>
      </c>
      <c r="O62" t="s">
        <v>765</v>
      </c>
      <c r="P62">
        <v>133</v>
      </c>
    </row>
    <row r="63" spans="1:16" x14ac:dyDescent="0.45">
      <c r="A63">
        <v>62</v>
      </c>
      <c r="B63" t="str">
        <f t="shared" si="0"/>
        <v>InsertionSort.dfy-7</v>
      </c>
      <c r="C63" t="s">
        <v>6</v>
      </c>
      <c r="D63">
        <v>7</v>
      </c>
      <c r="E63">
        <v>0</v>
      </c>
      <c r="F63">
        <v>11.498900000000001</v>
      </c>
      <c r="G63">
        <v>2.2930999999999999</v>
      </c>
      <c r="H63">
        <v>11.492900000000001</v>
      </c>
      <c r="I63">
        <v>-1</v>
      </c>
      <c r="J63">
        <v>0</v>
      </c>
      <c r="K63">
        <v>0</v>
      </c>
      <c r="L63">
        <f t="shared" si="1"/>
        <v>134</v>
      </c>
      <c r="M63">
        <f>VLOOKUP(C63,Locs!A:C,3,0)</f>
        <v>57</v>
      </c>
      <c r="N63">
        <f>VLOOKUP(C63,Locs!A:F,6,0)</f>
        <v>5</v>
      </c>
      <c r="O63" t="s">
        <v>886</v>
      </c>
      <c r="P63">
        <v>171</v>
      </c>
    </row>
    <row r="64" spans="1:16" x14ac:dyDescent="0.45">
      <c r="A64">
        <v>63</v>
      </c>
      <c r="B64" t="str">
        <f t="shared" si="0"/>
        <v>InsertionSort.dfy-8</v>
      </c>
      <c r="C64" t="s">
        <v>6</v>
      </c>
      <c r="D64">
        <v>8</v>
      </c>
      <c r="E64">
        <v>-1</v>
      </c>
      <c r="F64">
        <v>40.586599999999997</v>
      </c>
      <c r="G64">
        <v>0.31859999999999999</v>
      </c>
      <c r="H64">
        <v>40.585299999999997</v>
      </c>
      <c r="I64">
        <v>-1</v>
      </c>
      <c r="J64">
        <v>-1</v>
      </c>
      <c r="K64">
        <v>-1</v>
      </c>
      <c r="L64">
        <f t="shared" si="1"/>
        <v>226</v>
      </c>
      <c r="M64">
        <f>VLOOKUP(C64,Locs!A:C,3,0)</f>
        <v>57</v>
      </c>
      <c r="N64">
        <f>VLOOKUP(C64,Locs!A:F,6,0)</f>
        <v>5</v>
      </c>
      <c r="O64" t="s">
        <v>887</v>
      </c>
      <c r="P64">
        <v>134</v>
      </c>
    </row>
    <row r="65" spans="1:16" x14ac:dyDescent="0.45">
      <c r="A65">
        <v>64</v>
      </c>
      <c r="B65" t="str">
        <f t="shared" si="0"/>
        <v>InsertionSort.dfy-9</v>
      </c>
      <c r="C65" t="s">
        <v>6</v>
      </c>
      <c r="D65">
        <v>9</v>
      </c>
      <c r="E65">
        <v>-1</v>
      </c>
      <c r="F65">
        <v>27.968699999999998</v>
      </c>
      <c r="G65">
        <v>0.44790000000000002</v>
      </c>
      <c r="H65">
        <v>27.966799999999999</v>
      </c>
      <c r="I65">
        <v>-1</v>
      </c>
      <c r="J65">
        <v>-1</v>
      </c>
      <c r="K65">
        <v>-1</v>
      </c>
      <c r="L65">
        <f t="shared" si="1"/>
        <v>269</v>
      </c>
      <c r="M65">
        <f>VLOOKUP(C65,Locs!A:C,3,0)</f>
        <v>57</v>
      </c>
      <c r="N65">
        <f>VLOOKUP(C65,Locs!A:F,6,0)</f>
        <v>5</v>
      </c>
      <c r="O65" t="s">
        <v>888</v>
      </c>
      <c r="P65">
        <v>226</v>
      </c>
    </row>
    <row r="66" spans="1:16" x14ac:dyDescent="0.45">
      <c r="A66">
        <v>65</v>
      </c>
      <c r="B66" t="str">
        <f t="shared" si="0"/>
        <v>InsertionSort.dfy-10</v>
      </c>
      <c r="C66" t="s">
        <v>6</v>
      </c>
      <c r="D66">
        <v>10</v>
      </c>
      <c r="E66">
        <v>-1</v>
      </c>
      <c r="F66">
        <v>26.8979</v>
      </c>
      <c r="G66">
        <v>0.41880000000000001</v>
      </c>
      <c r="H66">
        <v>26.8963</v>
      </c>
      <c r="I66">
        <v>-1</v>
      </c>
      <c r="J66">
        <v>-1</v>
      </c>
      <c r="K66">
        <v>-1</v>
      </c>
      <c r="L66">
        <f t="shared" ref="L66:L129" si="2">VLOOKUP(LEFT(C66,LEN(C66)-4)&amp;"_"&amp;D66&amp;"_llm.dfy",O:P,2,0)</f>
        <v>260</v>
      </c>
      <c r="M66">
        <f>VLOOKUP(C66,Locs!A:C,3,0)</f>
        <v>57</v>
      </c>
      <c r="N66">
        <f>VLOOKUP(C66,Locs!A:F,6,0)</f>
        <v>5</v>
      </c>
      <c r="O66" t="s">
        <v>889</v>
      </c>
      <c r="P66">
        <v>269</v>
      </c>
    </row>
    <row r="67" spans="1:16" x14ac:dyDescent="0.45">
      <c r="A67">
        <v>66</v>
      </c>
      <c r="B67" t="str">
        <f t="shared" si="0"/>
        <v>IntersectIntervals.dfy-1</v>
      </c>
      <c r="C67" t="s">
        <v>302</v>
      </c>
      <c r="D67">
        <v>1</v>
      </c>
      <c r="E67">
        <v>0</v>
      </c>
      <c r="F67">
        <v>4.7925000000000004</v>
      </c>
      <c r="G67">
        <v>0.90200000000000002</v>
      </c>
      <c r="H67">
        <v>4.7893999999999997</v>
      </c>
      <c r="I67">
        <v>1</v>
      </c>
      <c r="J67">
        <v>0</v>
      </c>
      <c r="K67">
        <v>0</v>
      </c>
      <c r="L67">
        <f t="shared" si="2"/>
        <v>29</v>
      </c>
      <c r="M67">
        <f>VLOOKUP(C67,Locs!A:C,3,0)</f>
        <v>40</v>
      </c>
      <c r="N67">
        <f>VLOOKUP(C67,Locs!A:F,6,0)</f>
        <v>0</v>
      </c>
      <c r="O67" t="s">
        <v>890</v>
      </c>
      <c r="P67">
        <v>153</v>
      </c>
    </row>
    <row r="68" spans="1:16" x14ac:dyDescent="0.45">
      <c r="A68">
        <v>67</v>
      </c>
      <c r="B68" t="str">
        <f t="shared" si="0"/>
        <v>IntersectIntervals.dfy-2</v>
      </c>
      <c r="C68" t="s">
        <v>302</v>
      </c>
      <c r="D68">
        <v>2</v>
      </c>
      <c r="E68">
        <v>0</v>
      </c>
      <c r="F68">
        <v>13.178000000000001</v>
      </c>
      <c r="G68">
        <v>1.1052999999999999</v>
      </c>
      <c r="H68">
        <v>13.1761</v>
      </c>
      <c r="I68">
        <v>-1</v>
      </c>
      <c r="J68">
        <v>0</v>
      </c>
      <c r="K68">
        <v>0</v>
      </c>
      <c r="L68">
        <f t="shared" si="2"/>
        <v>49</v>
      </c>
      <c r="M68">
        <f>VLOOKUP(C68,Locs!A:C,3,0)</f>
        <v>40</v>
      </c>
      <c r="N68">
        <f>VLOOKUP(C68,Locs!A:F,6,0)</f>
        <v>0</v>
      </c>
      <c r="O68" t="s">
        <v>349</v>
      </c>
      <c r="P68">
        <v>29</v>
      </c>
    </row>
    <row r="69" spans="1:16" x14ac:dyDescent="0.45">
      <c r="A69">
        <v>68</v>
      </c>
      <c r="B69" t="str">
        <f t="shared" si="0"/>
        <v>IntersectIntervals.dfy-3</v>
      </c>
      <c r="C69" t="s">
        <v>302</v>
      </c>
      <c r="D69">
        <v>3</v>
      </c>
      <c r="E69">
        <v>0</v>
      </c>
      <c r="F69">
        <v>13.8988</v>
      </c>
      <c r="G69">
        <v>5.0137</v>
      </c>
      <c r="H69">
        <v>13.8971</v>
      </c>
      <c r="I69">
        <v>-1</v>
      </c>
      <c r="J69">
        <v>0</v>
      </c>
      <c r="K69">
        <v>0</v>
      </c>
      <c r="L69">
        <f t="shared" si="2"/>
        <v>89</v>
      </c>
      <c r="M69">
        <f>VLOOKUP(C69,Locs!A:C,3,0)</f>
        <v>40</v>
      </c>
      <c r="N69">
        <f>VLOOKUP(C69,Locs!A:F,6,0)</f>
        <v>0</v>
      </c>
      <c r="O69" t="s">
        <v>350</v>
      </c>
      <c r="P69">
        <v>49</v>
      </c>
    </row>
    <row r="70" spans="1:16" x14ac:dyDescent="0.45">
      <c r="A70">
        <v>69</v>
      </c>
      <c r="B70" t="str">
        <f t="shared" si="0"/>
        <v>IntersectIntervals.dfy-4</v>
      </c>
      <c r="C70" t="s">
        <v>302</v>
      </c>
      <c r="D70">
        <v>4</v>
      </c>
      <c r="E70">
        <v>0</v>
      </c>
      <c r="F70">
        <v>10.082700000000001</v>
      </c>
      <c r="G70">
        <v>2.6568999999999998</v>
      </c>
      <c r="H70">
        <v>10.081</v>
      </c>
      <c r="I70">
        <v>-1</v>
      </c>
      <c r="J70">
        <v>0</v>
      </c>
      <c r="K70">
        <v>0</v>
      </c>
      <c r="L70">
        <f t="shared" si="2"/>
        <v>87</v>
      </c>
      <c r="M70">
        <f>VLOOKUP(C70,Locs!A:C,3,0)</f>
        <v>40</v>
      </c>
      <c r="N70">
        <f>VLOOKUP(C70,Locs!A:F,6,0)</f>
        <v>0</v>
      </c>
      <c r="O70" t="s">
        <v>351</v>
      </c>
      <c r="P70">
        <v>89</v>
      </c>
    </row>
    <row r="71" spans="1:16" x14ac:dyDescent="0.45">
      <c r="A71">
        <v>70</v>
      </c>
      <c r="B71" t="str">
        <f t="shared" ref="B71:B135" si="3">C71&amp;"-"&amp;D71</f>
        <v>IntersectIntervals.dfy-5</v>
      </c>
      <c r="C71" t="s">
        <v>302</v>
      </c>
      <c r="D71">
        <v>5</v>
      </c>
      <c r="E71">
        <v>0</v>
      </c>
      <c r="F71">
        <v>13.6343</v>
      </c>
      <c r="G71">
        <v>2.5358999999999998</v>
      </c>
      <c r="H71">
        <v>13.6327</v>
      </c>
      <c r="I71">
        <v>-1</v>
      </c>
      <c r="J71">
        <v>0</v>
      </c>
      <c r="K71">
        <v>0</v>
      </c>
      <c r="L71">
        <f t="shared" si="2"/>
        <v>93</v>
      </c>
      <c r="M71">
        <f>VLOOKUP(C71,Locs!A:C,3,0)</f>
        <v>40</v>
      </c>
      <c r="N71">
        <f>VLOOKUP(C71,Locs!A:F,6,0)</f>
        <v>0</v>
      </c>
      <c r="O71" t="s">
        <v>766</v>
      </c>
      <c r="P71">
        <v>87</v>
      </c>
    </row>
    <row r="72" spans="1:16" x14ac:dyDescent="0.45">
      <c r="A72">
        <v>71</v>
      </c>
      <c r="B72" t="str">
        <f t="shared" si="3"/>
        <v>IntersectIntervals.dfy-6</v>
      </c>
      <c r="C72" t="s">
        <v>302</v>
      </c>
      <c r="D72">
        <v>6</v>
      </c>
      <c r="E72">
        <v>0</v>
      </c>
      <c r="F72">
        <v>17.577200000000001</v>
      </c>
      <c r="G72">
        <v>2.6294</v>
      </c>
      <c r="H72">
        <v>17.575500000000002</v>
      </c>
      <c r="I72">
        <v>-1</v>
      </c>
      <c r="J72">
        <v>0</v>
      </c>
      <c r="K72">
        <v>0</v>
      </c>
      <c r="L72">
        <f t="shared" si="2"/>
        <v>113</v>
      </c>
      <c r="M72">
        <f>VLOOKUP(C72,Locs!A:C,3,0)</f>
        <v>40</v>
      </c>
      <c r="N72">
        <f>VLOOKUP(C72,Locs!A:F,6,0)</f>
        <v>0</v>
      </c>
      <c r="O72" t="s">
        <v>891</v>
      </c>
      <c r="P72">
        <v>93</v>
      </c>
    </row>
    <row r="73" spans="1:16" x14ac:dyDescent="0.45">
      <c r="A73">
        <v>72</v>
      </c>
      <c r="B73" t="str">
        <f t="shared" si="3"/>
        <v>IntersectIntervals.dfy-7</v>
      </c>
      <c r="C73" t="s">
        <v>302</v>
      </c>
      <c r="D73">
        <v>7</v>
      </c>
      <c r="E73">
        <v>0</v>
      </c>
      <c r="F73">
        <v>21.604800000000001</v>
      </c>
      <c r="G73">
        <v>2.6381000000000001</v>
      </c>
      <c r="H73">
        <v>21.597799999999999</v>
      </c>
      <c r="I73">
        <v>-1</v>
      </c>
      <c r="J73">
        <v>0</v>
      </c>
      <c r="K73">
        <v>0</v>
      </c>
      <c r="L73">
        <f t="shared" si="2"/>
        <v>115</v>
      </c>
      <c r="M73">
        <f>VLOOKUP(C73,Locs!A:C,3,0)</f>
        <v>40</v>
      </c>
      <c r="N73">
        <f>VLOOKUP(C73,Locs!A:F,6,0)</f>
        <v>0</v>
      </c>
      <c r="O73" t="s">
        <v>892</v>
      </c>
      <c r="P73">
        <v>113</v>
      </c>
    </row>
    <row r="74" spans="1:16" x14ac:dyDescent="0.45">
      <c r="A74">
        <v>73</v>
      </c>
      <c r="B74" t="str">
        <f t="shared" si="3"/>
        <v>IntersectIntervals.dfy-8</v>
      </c>
      <c r="C74" t="s">
        <v>302</v>
      </c>
      <c r="D74">
        <v>8</v>
      </c>
      <c r="E74">
        <v>0</v>
      </c>
      <c r="F74">
        <v>15.2521</v>
      </c>
      <c r="G74">
        <v>2.6486999999999998</v>
      </c>
      <c r="H74">
        <v>15.2506</v>
      </c>
      <c r="I74">
        <v>-1</v>
      </c>
      <c r="J74">
        <v>0</v>
      </c>
      <c r="K74">
        <v>0</v>
      </c>
      <c r="L74">
        <f t="shared" si="2"/>
        <v>112</v>
      </c>
      <c r="M74">
        <f>VLOOKUP(C74,Locs!A:C,3,0)</f>
        <v>40</v>
      </c>
      <c r="N74">
        <f>VLOOKUP(C74,Locs!A:F,6,0)</f>
        <v>0</v>
      </c>
      <c r="O74" t="s">
        <v>893</v>
      </c>
      <c r="P74">
        <v>115</v>
      </c>
    </row>
    <row r="75" spans="1:16" x14ac:dyDescent="0.45">
      <c r="A75">
        <v>74</v>
      </c>
      <c r="B75" t="str">
        <f t="shared" si="3"/>
        <v>IntersectIntervals.dfy-9</v>
      </c>
      <c r="C75" t="s">
        <v>302</v>
      </c>
      <c r="D75">
        <v>9</v>
      </c>
      <c r="E75">
        <v>-1</v>
      </c>
      <c r="F75">
        <v>18.468699999999998</v>
      </c>
      <c r="G75">
        <v>0.46839999999999998</v>
      </c>
      <c r="H75">
        <v>18.467300000000002</v>
      </c>
      <c r="I75">
        <v>-1</v>
      </c>
      <c r="J75">
        <v>-1</v>
      </c>
      <c r="K75">
        <v>-1</v>
      </c>
      <c r="L75">
        <f t="shared" si="2"/>
        <v>153</v>
      </c>
      <c r="M75">
        <f>VLOOKUP(C75,Locs!A:C,3,0)</f>
        <v>40</v>
      </c>
      <c r="N75">
        <f>VLOOKUP(C75,Locs!A:F,6,0)</f>
        <v>0</v>
      </c>
      <c r="O75" t="s">
        <v>894</v>
      </c>
      <c r="P75">
        <v>112</v>
      </c>
    </row>
    <row r="76" spans="1:16" x14ac:dyDescent="0.45">
      <c r="A76">
        <v>75</v>
      </c>
      <c r="B76" t="str">
        <f t="shared" si="3"/>
        <v>IntersectIntervals.dfy-10</v>
      </c>
      <c r="C76" t="s">
        <v>302</v>
      </c>
      <c r="D76">
        <v>10</v>
      </c>
      <c r="E76">
        <v>0</v>
      </c>
      <c r="F76">
        <v>14.4039</v>
      </c>
      <c r="G76">
        <v>3.0026000000000002</v>
      </c>
      <c r="H76">
        <v>14.4025</v>
      </c>
      <c r="I76">
        <v>-1</v>
      </c>
      <c r="J76">
        <v>0</v>
      </c>
      <c r="K76">
        <v>0</v>
      </c>
      <c r="L76">
        <f t="shared" si="2"/>
        <v>153</v>
      </c>
      <c r="M76">
        <f>VLOOKUP(C76,Locs!A:C,3,0)</f>
        <v>40</v>
      </c>
      <c r="N76">
        <f>VLOOKUP(C76,Locs!A:F,6,0)</f>
        <v>0</v>
      </c>
      <c r="O76" t="s">
        <v>895</v>
      </c>
      <c r="P76">
        <v>153</v>
      </c>
    </row>
    <row r="77" spans="1:16" x14ac:dyDescent="0.45">
      <c r="A77">
        <v>76</v>
      </c>
      <c r="B77" t="str">
        <f t="shared" si="3"/>
        <v>LinearSearch.dfy-1</v>
      </c>
      <c r="C77" t="s">
        <v>303</v>
      </c>
      <c r="D77">
        <v>1</v>
      </c>
      <c r="E77">
        <v>0</v>
      </c>
      <c r="F77">
        <v>2.4129</v>
      </c>
      <c r="G77">
        <v>0.89429999999999998</v>
      </c>
      <c r="H77">
        <v>2.4098000000000002</v>
      </c>
      <c r="I77">
        <v>1</v>
      </c>
      <c r="J77">
        <v>0</v>
      </c>
      <c r="K77">
        <v>0</v>
      </c>
      <c r="L77">
        <f t="shared" si="2"/>
        <v>24</v>
      </c>
      <c r="M77">
        <f>VLOOKUP(C77,Locs!A:C,3,0)</f>
        <v>23</v>
      </c>
      <c r="N77">
        <f>VLOOKUP(C77,Locs!A:F,6,0)</f>
        <v>1</v>
      </c>
      <c r="O77" t="s">
        <v>352</v>
      </c>
      <c r="P77">
        <v>24</v>
      </c>
    </row>
    <row r="78" spans="1:16" x14ac:dyDescent="0.45">
      <c r="A78">
        <v>77</v>
      </c>
      <c r="B78" t="str">
        <f t="shared" si="3"/>
        <v>LinearSearch.dfy-2</v>
      </c>
      <c r="C78" t="s">
        <v>303</v>
      </c>
      <c r="D78">
        <v>2</v>
      </c>
      <c r="E78">
        <v>0</v>
      </c>
      <c r="F78">
        <v>3.3978999999999999</v>
      </c>
      <c r="G78">
        <v>0.81610000000000005</v>
      </c>
      <c r="H78">
        <v>3.3959999999999999</v>
      </c>
      <c r="I78">
        <v>1</v>
      </c>
      <c r="J78">
        <v>0</v>
      </c>
      <c r="K78">
        <v>0</v>
      </c>
      <c r="L78">
        <f t="shared" si="2"/>
        <v>26</v>
      </c>
      <c r="M78">
        <f>VLOOKUP(C78,Locs!A:C,3,0)</f>
        <v>23</v>
      </c>
      <c r="N78">
        <f>VLOOKUP(C78,Locs!A:F,6,0)</f>
        <v>1</v>
      </c>
      <c r="O78" t="s">
        <v>353</v>
      </c>
      <c r="P78">
        <v>26</v>
      </c>
    </row>
    <row r="79" spans="1:16" x14ac:dyDescent="0.45">
      <c r="A79">
        <v>78</v>
      </c>
      <c r="B79" t="str">
        <f t="shared" si="3"/>
        <v>LinearSearch.dfy-3</v>
      </c>
      <c r="C79" t="s">
        <v>303</v>
      </c>
      <c r="D79">
        <v>3</v>
      </c>
      <c r="E79">
        <v>0</v>
      </c>
      <c r="F79">
        <v>3.5312999999999999</v>
      </c>
      <c r="G79">
        <v>0.94350000000000001</v>
      </c>
      <c r="H79">
        <v>3.5293999999999999</v>
      </c>
      <c r="I79">
        <v>0</v>
      </c>
      <c r="J79">
        <v>0</v>
      </c>
      <c r="K79">
        <v>0</v>
      </c>
      <c r="L79">
        <f t="shared" si="2"/>
        <v>26</v>
      </c>
      <c r="M79">
        <f>VLOOKUP(C79,Locs!A:C,3,0)</f>
        <v>23</v>
      </c>
      <c r="N79">
        <f>VLOOKUP(C79,Locs!A:F,6,0)</f>
        <v>1</v>
      </c>
      <c r="O79" t="s">
        <v>354</v>
      </c>
      <c r="P79">
        <v>26</v>
      </c>
    </row>
    <row r="80" spans="1:16" x14ac:dyDescent="0.45">
      <c r="A80">
        <v>79</v>
      </c>
      <c r="B80" t="str">
        <f t="shared" si="3"/>
        <v>LinearSearch.dfy-4</v>
      </c>
      <c r="C80" t="s">
        <v>303</v>
      </c>
      <c r="D80">
        <v>4</v>
      </c>
      <c r="E80">
        <v>1</v>
      </c>
      <c r="F80">
        <v>6.3859000000000004</v>
      </c>
      <c r="G80">
        <v>0.80649999999999999</v>
      </c>
      <c r="H80">
        <v>6.3841999999999999</v>
      </c>
      <c r="I80">
        <v>1</v>
      </c>
      <c r="J80">
        <v>1</v>
      </c>
      <c r="K80">
        <v>1</v>
      </c>
      <c r="L80">
        <f t="shared" si="2"/>
        <v>31</v>
      </c>
      <c r="M80">
        <f>VLOOKUP(C80,Locs!A:C,3,0)</f>
        <v>23</v>
      </c>
      <c r="N80">
        <f>VLOOKUP(C80,Locs!A:F,6,0)</f>
        <v>1</v>
      </c>
      <c r="O80" t="s">
        <v>686</v>
      </c>
      <c r="P80">
        <v>31</v>
      </c>
    </row>
    <row r="81" spans="1:16" x14ac:dyDescent="0.45">
      <c r="A81">
        <v>80</v>
      </c>
      <c r="B81" t="str">
        <f t="shared" si="3"/>
        <v>LongestPrefix.dfy-1</v>
      </c>
      <c r="C81" t="s">
        <v>7</v>
      </c>
      <c r="D81">
        <v>1</v>
      </c>
      <c r="E81">
        <v>0</v>
      </c>
      <c r="F81">
        <v>3.3847999999999998</v>
      </c>
      <c r="G81">
        <v>0.87919999999999998</v>
      </c>
      <c r="H81">
        <v>3.3820000000000001</v>
      </c>
      <c r="I81">
        <v>1</v>
      </c>
      <c r="J81">
        <v>0</v>
      </c>
      <c r="K81">
        <v>0</v>
      </c>
      <c r="L81">
        <f t="shared" si="2"/>
        <v>19</v>
      </c>
      <c r="M81">
        <f>VLOOKUP(C81,Locs!A:C,3,0)</f>
        <v>20</v>
      </c>
      <c r="N81">
        <f>VLOOKUP(C81,Locs!A:F,6,0)</f>
        <v>1</v>
      </c>
      <c r="O81" t="s">
        <v>355</v>
      </c>
      <c r="P81">
        <v>19</v>
      </c>
    </row>
    <row r="82" spans="1:16" x14ac:dyDescent="0.45">
      <c r="A82">
        <v>81</v>
      </c>
      <c r="B82" t="str">
        <f t="shared" si="3"/>
        <v>LongestPrefix.dfy-2</v>
      </c>
      <c r="C82" t="s">
        <v>7</v>
      </c>
      <c r="D82">
        <v>2</v>
      </c>
      <c r="E82">
        <v>1</v>
      </c>
      <c r="F82">
        <v>5.6628999999999996</v>
      </c>
      <c r="G82">
        <v>0.92669999999999997</v>
      </c>
      <c r="H82">
        <v>5.6615000000000002</v>
      </c>
      <c r="I82">
        <v>1</v>
      </c>
      <c r="J82">
        <v>1</v>
      </c>
      <c r="K82">
        <v>1</v>
      </c>
      <c r="L82">
        <f t="shared" si="2"/>
        <v>24</v>
      </c>
      <c r="M82">
        <f>VLOOKUP(C82,Locs!A:C,3,0)</f>
        <v>20</v>
      </c>
      <c r="N82">
        <f>VLOOKUP(C82,Locs!A:F,6,0)</f>
        <v>1</v>
      </c>
      <c r="O82" t="s">
        <v>356</v>
      </c>
      <c r="P82">
        <v>24</v>
      </c>
    </row>
    <row r="83" spans="1:16" x14ac:dyDescent="0.45">
      <c r="A83">
        <v>82</v>
      </c>
      <c r="B83" t="str">
        <f t="shared" si="3"/>
        <v>MakeBuckets.dfy-1</v>
      </c>
      <c r="C83" t="s">
        <v>8</v>
      </c>
      <c r="D83">
        <v>1</v>
      </c>
      <c r="E83">
        <v>-1</v>
      </c>
      <c r="F83">
        <v>5.4477000000000002</v>
      </c>
      <c r="G83">
        <v>0.41189999999999999</v>
      </c>
      <c r="H83">
        <v>5.4452999999999996</v>
      </c>
      <c r="I83">
        <v>-1</v>
      </c>
      <c r="J83">
        <v>-1</v>
      </c>
      <c r="K83">
        <v>-1</v>
      </c>
      <c r="L83">
        <f t="shared" si="2"/>
        <v>37</v>
      </c>
      <c r="M83">
        <f>VLOOKUP(C83,Locs!A:C,3,0)</f>
        <v>45</v>
      </c>
      <c r="N83">
        <f>VLOOKUP(C83,Locs!A:F,6,0)</f>
        <v>4</v>
      </c>
      <c r="O83" t="s">
        <v>896</v>
      </c>
      <c r="P83">
        <v>118</v>
      </c>
    </row>
    <row r="84" spans="1:16" x14ac:dyDescent="0.45">
      <c r="A84">
        <v>83</v>
      </c>
      <c r="B84" t="str">
        <f t="shared" si="3"/>
        <v>MakeBuckets.dfy-2</v>
      </c>
      <c r="C84" t="s">
        <v>8</v>
      </c>
      <c r="D84">
        <v>2</v>
      </c>
      <c r="E84">
        <v>-1</v>
      </c>
      <c r="F84">
        <v>5.5864000000000003</v>
      </c>
      <c r="G84">
        <v>0.44390000000000002</v>
      </c>
      <c r="H84">
        <v>5.585</v>
      </c>
      <c r="I84">
        <v>-1</v>
      </c>
      <c r="J84">
        <v>-1</v>
      </c>
      <c r="K84">
        <v>-1</v>
      </c>
      <c r="L84">
        <f t="shared" si="2"/>
        <v>47</v>
      </c>
      <c r="M84">
        <f>VLOOKUP(C84,Locs!A:C,3,0)</f>
        <v>45</v>
      </c>
      <c r="N84">
        <f>VLOOKUP(C84,Locs!A:F,6,0)</f>
        <v>4</v>
      </c>
      <c r="O84" t="s">
        <v>358</v>
      </c>
      <c r="P84">
        <v>37</v>
      </c>
    </row>
    <row r="85" spans="1:16" x14ac:dyDescent="0.45">
      <c r="A85">
        <v>84</v>
      </c>
      <c r="B85" t="str">
        <f t="shared" si="3"/>
        <v>MakeBuckets.dfy-3</v>
      </c>
      <c r="C85" t="s">
        <v>8</v>
      </c>
      <c r="D85">
        <v>3</v>
      </c>
      <c r="E85">
        <v>0</v>
      </c>
      <c r="F85">
        <v>4.0354999999999999</v>
      </c>
      <c r="G85">
        <v>2.0819000000000001</v>
      </c>
      <c r="H85">
        <v>4.0340999999999996</v>
      </c>
      <c r="I85">
        <v>-1</v>
      </c>
      <c r="J85">
        <v>0</v>
      </c>
      <c r="K85">
        <v>0</v>
      </c>
      <c r="L85">
        <f t="shared" si="2"/>
        <v>42</v>
      </c>
      <c r="M85">
        <f>VLOOKUP(C85,Locs!A:C,3,0)</f>
        <v>45</v>
      </c>
      <c r="N85">
        <f>VLOOKUP(C85,Locs!A:F,6,0)</f>
        <v>4</v>
      </c>
      <c r="O85" t="s">
        <v>359</v>
      </c>
      <c r="P85">
        <v>47</v>
      </c>
    </row>
    <row r="86" spans="1:16" x14ac:dyDescent="0.45">
      <c r="A86">
        <v>85</v>
      </c>
      <c r="B86" t="str">
        <f t="shared" si="3"/>
        <v>MakeBuckets.dfy-4</v>
      </c>
      <c r="C86" t="s">
        <v>8</v>
      </c>
      <c r="D86">
        <v>4</v>
      </c>
      <c r="E86">
        <v>-1</v>
      </c>
      <c r="F86">
        <v>20.435500000000001</v>
      </c>
      <c r="G86">
        <v>0.25940000000000002</v>
      </c>
      <c r="H86">
        <v>20.434100000000001</v>
      </c>
      <c r="I86">
        <v>-1</v>
      </c>
      <c r="J86">
        <v>-1</v>
      </c>
      <c r="K86">
        <v>-1</v>
      </c>
      <c r="L86">
        <f t="shared" si="2"/>
        <v>109</v>
      </c>
      <c r="M86">
        <f>VLOOKUP(C86,Locs!A:C,3,0)</f>
        <v>45</v>
      </c>
      <c r="N86">
        <f>VLOOKUP(C86,Locs!A:F,6,0)</f>
        <v>4</v>
      </c>
      <c r="O86" t="s">
        <v>360</v>
      </c>
      <c r="P86">
        <v>42</v>
      </c>
    </row>
    <row r="87" spans="1:16" x14ac:dyDescent="0.45">
      <c r="A87">
        <v>86</v>
      </c>
      <c r="B87" t="str">
        <f t="shared" si="3"/>
        <v>MakeBuckets.dfy-5</v>
      </c>
      <c r="C87" t="s">
        <v>8</v>
      </c>
      <c r="D87">
        <v>5</v>
      </c>
      <c r="E87">
        <v>-1</v>
      </c>
      <c r="F87">
        <v>6.7046999999999999</v>
      </c>
      <c r="G87">
        <v>0.45479999999999998</v>
      </c>
      <c r="H87">
        <v>6.7031000000000001</v>
      </c>
      <c r="I87">
        <v>-1</v>
      </c>
      <c r="J87">
        <v>-1</v>
      </c>
      <c r="K87">
        <v>-1</v>
      </c>
      <c r="L87">
        <f t="shared" si="2"/>
        <v>60</v>
      </c>
      <c r="M87">
        <f>VLOOKUP(C87,Locs!A:C,3,0)</f>
        <v>45</v>
      </c>
      <c r="N87">
        <f>VLOOKUP(C87,Locs!A:F,6,0)</f>
        <v>4</v>
      </c>
      <c r="O87" t="s">
        <v>687</v>
      </c>
      <c r="P87">
        <v>109</v>
      </c>
    </row>
    <row r="88" spans="1:16" x14ac:dyDescent="0.45">
      <c r="A88">
        <v>87</v>
      </c>
      <c r="B88" t="str">
        <f t="shared" si="3"/>
        <v>MakeBuckets.dfy-6</v>
      </c>
      <c r="C88" t="s">
        <v>8</v>
      </c>
      <c r="D88">
        <v>6</v>
      </c>
      <c r="E88">
        <v>-1</v>
      </c>
      <c r="F88">
        <v>8.9153000000000002</v>
      </c>
      <c r="G88">
        <v>0.29370000000000002</v>
      </c>
      <c r="H88">
        <v>8.9133999999999993</v>
      </c>
      <c r="I88">
        <v>-1</v>
      </c>
      <c r="J88">
        <v>-1</v>
      </c>
      <c r="K88">
        <v>-1</v>
      </c>
      <c r="L88">
        <f t="shared" si="2"/>
        <v>62</v>
      </c>
      <c r="M88">
        <f>VLOOKUP(C88,Locs!A:C,3,0)</f>
        <v>45</v>
      </c>
      <c r="N88">
        <f>VLOOKUP(C88,Locs!A:F,6,0)</f>
        <v>4</v>
      </c>
      <c r="O88" t="s">
        <v>688</v>
      </c>
      <c r="P88">
        <v>60</v>
      </c>
    </row>
    <row r="89" spans="1:16" x14ac:dyDescent="0.45">
      <c r="A89">
        <v>88</v>
      </c>
      <c r="B89" t="str">
        <f t="shared" si="3"/>
        <v>MakeBuckets.dfy-7</v>
      </c>
      <c r="C89" t="s">
        <v>8</v>
      </c>
      <c r="D89">
        <v>7</v>
      </c>
      <c r="E89">
        <v>0</v>
      </c>
      <c r="F89">
        <v>6.4771999999999998</v>
      </c>
      <c r="G89">
        <v>2.0301999999999998</v>
      </c>
      <c r="H89">
        <v>6.4753999999999996</v>
      </c>
      <c r="I89">
        <v>-1</v>
      </c>
      <c r="J89">
        <v>0</v>
      </c>
      <c r="K89">
        <v>0</v>
      </c>
      <c r="L89">
        <f t="shared" si="2"/>
        <v>50</v>
      </c>
      <c r="M89">
        <f>VLOOKUP(C89,Locs!A:C,3,0)</f>
        <v>45</v>
      </c>
      <c r="N89">
        <f>VLOOKUP(C89,Locs!A:F,6,0)</f>
        <v>4</v>
      </c>
      <c r="O89" t="s">
        <v>897</v>
      </c>
      <c r="P89">
        <v>62</v>
      </c>
    </row>
    <row r="90" spans="1:16" x14ac:dyDescent="0.45">
      <c r="A90">
        <v>89</v>
      </c>
      <c r="B90" t="str">
        <f t="shared" si="3"/>
        <v>MakeBuckets.dfy-8</v>
      </c>
      <c r="C90" t="s">
        <v>8</v>
      </c>
      <c r="D90">
        <v>8</v>
      </c>
      <c r="E90">
        <v>0</v>
      </c>
      <c r="F90">
        <v>8.5099</v>
      </c>
      <c r="G90">
        <v>2.1930000000000001</v>
      </c>
      <c r="H90">
        <v>8.5038</v>
      </c>
      <c r="I90">
        <v>-1</v>
      </c>
      <c r="J90">
        <v>0</v>
      </c>
      <c r="K90">
        <v>0</v>
      </c>
      <c r="L90">
        <f t="shared" si="2"/>
        <v>59</v>
      </c>
      <c r="M90">
        <f>VLOOKUP(C90,Locs!A:C,3,0)</f>
        <v>45</v>
      </c>
      <c r="N90">
        <f>VLOOKUP(C90,Locs!A:F,6,0)</f>
        <v>4</v>
      </c>
      <c r="O90" t="s">
        <v>898</v>
      </c>
      <c r="P90">
        <v>50</v>
      </c>
    </row>
    <row r="91" spans="1:16" x14ac:dyDescent="0.45">
      <c r="A91">
        <v>90</v>
      </c>
      <c r="B91" t="str">
        <f t="shared" si="3"/>
        <v>MakeBuckets.dfy-9</v>
      </c>
      <c r="C91" t="s">
        <v>8</v>
      </c>
      <c r="D91">
        <v>9</v>
      </c>
      <c r="E91">
        <v>0</v>
      </c>
      <c r="F91">
        <v>10.3156</v>
      </c>
      <c r="G91">
        <v>2.0836999999999999</v>
      </c>
      <c r="H91">
        <v>10.313700000000001</v>
      </c>
      <c r="I91">
        <v>-1</v>
      </c>
      <c r="J91">
        <v>0</v>
      </c>
      <c r="K91">
        <v>0</v>
      </c>
      <c r="L91">
        <f t="shared" si="2"/>
        <v>65</v>
      </c>
      <c r="M91">
        <f>VLOOKUP(C91,Locs!A:C,3,0)</f>
        <v>45</v>
      </c>
      <c r="N91">
        <f>VLOOKUP(C91,Locs!A:F,6,0)</f>
        <v>4</v>
      </c>
      <c r="O91" t="s">
        <v>899</v>
      </c>
      <c r="P91">
        <v>59</v>
      </c>
    </row>
    <row r="92" spans="1:16" x14ac:dyDescent="0.45">
      <c r="A92">
        <v>91</v>
      </c>
      <c r="B92" t="str">
        <f t="shared" si="3"/>
        <v>MakeBuckets.dfy-10</v>
      </c>
      <c r="C92" t="s">
        <v>8</v>
      </c>
      <c r="D92">
        <v>10</v>
      </c>
      <c r="E92">
        <v>-1</v>
      </c>
      <c r="F92">
        <v>23.996400000000001</v>
      </c>
      <c r="G92">
        <v>0.318</v>
      </c>
      <c r="H92">
        <v>23.994800000000001</v>
      </c>
      <c r="I92">
        <v>-1</v>
      </c>
      <c r="J92">
        <v>-1</v>
      </c>
      <c r="K92">
        <v>-1</v>
      </c>
      <c r="L92">
        <f t="shared" si="2"/>
        <v>118</v>
      </c>
      <c r="M92">
        <f>VLOOKUP(C92,Locs!A:C,3,0)</f>
        <v>45</v>
      </c>
      <c r="N92">
        <f>VLOOKUP(C92,Locs!A:F,6,0)</f>
        <v>4</v>
      </c>
      <c r="O92" t="s">
        <v>900</v>
      </c>
      <c r="P92">
        <v>65</v>
      </c>
    </row>
    <row r="93" spans="1:16" x14ac:dyDescent="0.45">
      <c r="A93">
        <v>92</v>
      </c>
      <c r="B93" t="str">
        <f t="shared" si="3"/>
        <v>MaxDistEqual.dfy-1</v>
      </c>
      <c r="C93" t="s">
        <v>304</v>
      </c>
      <c r="D93">
        <v>1</v>
      </c>
      <c r="E93">
        <v>0</v>
      </c>
      <c r="F93">
        <v>6.8323</v>
      </c>
      <c r="G93">
        <v>0.93089999999999995</v>
      </c>
      <c r="H93">
        <v>6.8297999999999996</v>
      </c>
      <c r="I93">
        <v>0</v>
      </c>
      <c r="J93">
        <v>0</v>
      </c>
      <c r="K93">
        <v>0</v>
      </c>
      <c r="L93">
        <f t="shared" si="2"/>
        <v>43</v>
      </c>
      <c r="M93">
        <f>VLOOKUP(C93,Locs!A:C,3,0)</f>
        <v>39</v>
      </c>
      <c r="N93">
        <f>VLOOKUP(C93,Locs!A:F,6,0)</f>
        <v>2</v>
      </c>
      <c r="O93" t="s">
        <v>361</v>
      </c>
      <c r="P93">
        <v>43</v>
      </c>
    </row>
    <row r="94" spans="1:16" x14ac:dyDescent="0.45">
      <c r="A94">
        <v>93</v>
      </c>
      <c r="B94" t="str">
        <f t="shared" si="3"/>
        <v>MaxDistEqual.dfy-2</v>
      </c>
      <c r="C94" t="s">
        <v>304</v>
      </c>
      <c r="D94">
        <v>2</v>
      </c>
      <c r="E94">
        <v>0</v>
      </c>
      <c r="F94">
        <v>10.5486</v>
      </c>
      <c r="G94">
        <v>1.0368999999999999</v>
      </c>
      <c r="H94">
        <v>10.5463</v>
      </c>
      <c r="I94">
        <v>0</v>
      </c>
      <c r="J94">
        <v>0</v>
      </c>
      <c r="K94">
        <v>0</v>
      </c>
      <c r="L94">
        <f t="shared" si="2"/>
        <v>51</v>
      </c>
      <c r="M94">
        <f>VLOOKUP(C94,Locs!A:C,3,0)</f>
        <v>39</v>
      </c>
      <c r="N94">
        <f>VLOOKUP(C94,Locs!A:F,6,0)</f>
        <v>2</v>
      </c>
      <c r="O94" t="s">
        <v>362</v>
      </c>
      <c r="P94">
        <v>51</v>
      </c>
    </row>
    <row r="95" spans="1:16" x14ac:dyDescent="0.45">
      <c r="A95">
        <v>94</v>
      </c>
      <c r="B95" t="str">
        <f t="shared" si="3"/>
        <v>MaxDistEqual.dfy-3</v>
      </c>
      <c r="C95" t="s">
        <v>304</v>
      </c>
      <c r="D95">
        <v>3</v>
      </c>
      <c r="E95">
        <v>0</v>
      </c>
      <c r="F95">
        <v>6.4753999999999996</v>
      </c>
      <c r="G95">
        <v>0.96160000000000001</v>
      </c>
      <c r="H95">
        <v>6.4733999999999998</v>
      </c>
      <c r="I95">
        <v>-1</v>
      </c>
      <c r="J95">
        <v>0</v>
      </c>
      <c r="K95">
        <v>0</v>
      </c>
      <c r="L95">
        <f t="shared" si="2"/>
        <v>54</v>
      </c>
      <c r="M95">
        <f>VLOOKUP(C95,Locs!A:C,3,0)</f>
        <v>39</v>
      </c>
      <c r="N95">
        <f>VLOOKUP(C95,Locs!A:F,6,0)</f>
        <v>2</v>
      </c>
      <c r="O95" t="s">
        <v>363</v>
      </c>
      <c r="P95">
        <v>54</v>
      </c>
    </row>
    <row r="96" spans="1:16" x14ac:dyDescent="0.45">
      <c r="A96">
        <v>95</v>
      </c>
      <c r="B96" t="str">
        <f t="shared" si="3"/>
        <v>MaxDistEqual.dfy-4</v>
      </c>
      <c r="C96" t="s">
        <v>304</v>
      </c>
      <c r="D96">
        <v>4</v>
      </c>
      <c r="E96">
        <v>0</v>
      </c>
      <c r="F96">
        <v>12.1609</v>
      </c>
      <c r="G96">
        <v>1.1404000000000001</v>
      </c>
      <c r="H96">
        <v>12.1593</v>
      </c>
      <c r="I96">
        <v>0</v>
      </c>
      <c r="J96">
        <v>0</v>
      </c>
      <c r="K96">
        <v>0</v>
      </c>
      <c r="L96">
        <f t="shared" si="2"/>
        <v>55</v>
      </c>
      <c r="M96">
        <f>VLOOKUP(C96,Locs!A:C,3,0)</f>
        <v>39</v>
      </c>
      <c r="N96">
        <f>VLOOKUP(C96,Locs!A:F,6,0)</f>
        <v>2</v>
      </c>
      <c r="O96" t="s">
        <v>771</v>
      </c>
      <c r="P96">
        <v>55</v>
      </c>
    </row>
    <row r="97" spans="1:16" x14ac:dyDescent="0.45">
      <c r="A97">
        <v>96</v>
      </c>
      <c r="B97" t="str">
        <f t="shared" si="3"/>
        <v>MaxDistEqual.dfy-5</v>
      </c>
      <c r="C97" t="s">
        <v>304</v>
      </c>
      <c r="D97">
        <v>5</v>
      </c>
      <c r="E97">
        <v>0</v>
      </c>
      <c r="F97">
        <v>7.2361000000000004</v>
      </c>
      <c r="G97">
        <v>0.98880000000000001</v>
      </c>
      <c r="H97">
        <v>7.2340999999999998</v>
      </c>
      <c r="I97">
        <v>1</v>
      </c>
      <c r="J97">
        <v>0</v>
      </c>
      <c r="K97">
        <v>0</v>
      </c>
      <c r="L97">
        <f t="shared" si="2"/>
        <v>52</v>
      </c>
      <c r="M97">
        <f>VLOOKUP(C97,Locs!A:C,3,0)</f>
        <v>39</v>
      </c>
      <c r="N97">
        <f>VLOOKUP(C97,Locs!A:F,6,0)</f>
        <v>2</v>
      </c>
      <c r="O97" t="s">
        <v>902</v>
      </c>
      <c r="P97">
        <v>52</v>
      </c>
    </row>
    <row r="98" spans="1:16" x14ac:dyDescent="0.45">
      <c r="A98">
        <v>97</v>
      </c>
      <c r="B98" t="str">
        <f t="shared" si="3"/>
        <v>MaxDistEqual.dfy-6</v>
      </c>
      <c r="C98" t="s">
        <v>304</v>
      </c>
      <c r="D98">
        <v>6</v>
      </c>
      <c r="E98">
        <v>0</v>
      </c>
      <c r="F98">
        <v>11.632300000000001</v>
      </c>
      <c r="G98">
        <v>0.93730000000000002</v>
      </c>
      <c r="H98">
        <v>11.63</v>
      </c>
      <c r="I98">
        <v>1</v>
      </c>
      <c r="J98">
        <v>0</v>
      </c>
      <c r="K98">
        <v>0</v>
      </c>
      <c r="L98">
        <f t="shared" si="2"/>
        <v>54</v>
      </c>
      <c r="M98">
        <f>VLOOKUP(C98,Locs!A:C,3,0)</f>
        <v>39</v>
      </c>
      <c r="N98">
        <f>VLOOKUP(C98,Locs!A:F,6,0)</f>
        <v>2</v>
      </c>
      <c r="O98" t="s">
        <v>903</v>
      </c>
      <c r="P98">
        <v>54</v>
      </c>
    </row>
    <row r="99" spans="1:16" x14ac:dyDescent="0.45">
      <c r="A99">
        <v>98</v>
      </c>
      <c r="B99" t="str">
        <f t="shared" si="3"/>
        <v>MaxDistEqual.dfy-7</v>
      </c>
      <c r="C99" t="s">
        <v>304</v>
      </c>
      <c r="D99">
        <v>7</v>
      </c>
      <c r="E99">
        <v>-1</v>
      </c>
      <c r="F99">
        <v>17.790099999999999</v>
      </c>
      <c r="G99">
        <v>0.30109999999999998</v>
      </c>
      <c r="H99">
        <v>17.782499999999999</v>
      </c>
      <c r="I99">
        <v>-1</v>
      </c>
      <c r="J99">
        <v>-1</v>
      </c>
      <c r="K99">
        <v>-1</v>
      </c>
      <c r="L99">
        <f t="shared" si="2"/>
        <v>100</v>
      </c>
      <c r="M99">
        <f>VLOOKUP(C99,Locs!A:C,3,0)</f>
        <v>39</v>
      </c>
      <c r="N99">
        <f>VLOOKUP(C99,Locs!A:F,6,0)</f>
        <v>2</v>
      </c>
      <c r="O99" t="s">
        <v>904</v>
      </c>
      <c r="P99">
        <v>100</v>
      </c>
    </row>
    <row r="100" spans="1:16" x14ac:dyDescent="0.45">
      <c r="A100">
        <v>99</v>
      </c>
      <c r="B100" t="str">
        <f t="shared" si="3"/>
        <v>MaxDistEqual.dfy-8</v>
      </c>
      <c r="C100" t="s">
        <v>304</v>
      </c>
      <c r="D100">
        <v>8</v>
      </c>
      <c r="E100">
        <v>-1</v>
      </c>
      <c r="F100">
        <v>13.430199999999999</v>
      </c>
      <c r="G100">
        <v>0.2722</v>
      </c>
      <c r="H100">
        <v>13.4246</v>
      </c>
      <c r="I100">
        <v>-1</v>
      </c>
      <c r="J100">
        <v>-1</v>
      </c>
      <c r="K100">
        <v>-1</v>
      </c>
      <c r="L100">
        <f t="shared" si="2"/>
        <v>75</v>
      </c>
      <c r="M100">
        <f>VLOOKUP(C100,Locs!A:C,3,0)</f>
        <v>39</v>
      </c>
      <c r="N100">
        <f>VLOOKUP(C100,Locs!A:F,6,0)</f>
        <v>2</v>
      </c>
      <c r="O100" t="s">
        <v>905</v>
      </c>
      <c r="P100">
        <v>75</v>
      </c>
    </row>
    <row r="101" spans="1:16" x14ac:dyDescent="0.45">
      <c r="A101">
        <v>100</v>
      </c>
      <c r="B101" t="str">
        <f t="shared" si="3"/>
        <v>MaxDistEqual.dfy-9</v>
      </c>
      <c r="C101" t="s">
        <v>304</v>
      </c>
      <c r="D101">
        <v>9</v>
      </c>
      <c r="E101">
        <v>1</v>
      </c>
      <c r="F101">
        <v>9.8573000000000004</v>
      </c>
      <c r="G101">
        <v>0.9385</v>
      </c>
      <c r="H101">
        <v>9.8513999999999999</v>
      </c>
      <c r="I101">
        <v>1</v>
      </c>
      <c r="J101">
        <v>1</v>
      </c>
      <c r="K101">
        <v>1</v>
      </c>
      <c r="L101">
        <f t="shared" si="2"/>
        <v>75</v>
      </c>
      <c r="M101">
        <f>VLOOKUP(C101,Locs!A:C,3,0)</f>
        <v>39</v>
      </c>
      <c r="N101">
        <f>VLOOKUP(C101,Locs!A:F,6,0)</f>
        <v>2</v>
      </c>
      <c r="O101" t="s">
        <v>906</v>
      </c>
      <c r="P101">
        <v>75</v>
      </c>
    </row>
    <row r="102" spans="1:16" x14ac:dyDescent="0.45">
      <c r="A102">
        <v>101</v>
      </c>
      <c r="B102" t="str">
        <f t="shared" si="3"/>
        <v>Merge.dfy-1</v>
      </c>
      <c r="C102" t="s">
        <v>200</v>
      </c>
      <c r="D102">
        <v>1</v>
      </c>
      <c r="E102">
        <v>0</v>
      </c>
      <c r="F102">
        <v>8.4213000000000005</v>
      </c>
      <c r="G102">
        <v>1.72</v>
      </c>
      <c r="H102">
        <v>8.4183000000000003</v>
      </c>
      <c r="I102">
        <v>-1</v>
      </c>
      <c r="J102">
        <v>0</v>
      </c>
      <c r="K102">
        <v>0</v>
      </c>
      <c r="L102">
        <f t="shared" si="2"/>
        <v>64</v>
      </c>
      <c r="M102">
        <f>VLOOKUP(C102,Locs!A:C,3,0)</f>
        <v>42</v>
      </c>
      <c r="N102">
        <f>VLOOKUP(C102,Locs!A:F,6,0)</f>
        <v>6</v>
      </c>
      <c r="O102" t="s">
        <v>907</v>
      </c>
      <c r="P102">
        <v>164</v>
      </c>
    </row>
    <row r="103" spans="1:16" x14ac:dyDescent="0.45">
      <c r="A103">
        <v>102</v>
      </c>
      <c r="B103" t="str">
        <f t="shared" si="3"/>
        <v>Merge.dfy-2</v>
      </c>
      <c r="C103" t="s">
        <v>200</v>
      </c>
      <c r="D103">
        <v>2</v>
      </c>
      <c r="E103">
        <v>0</v>
      </c>
      <c r="F103">
        <v>8.1867999999999999</v>
      </c>
      <c r="G103">
        <v>62.128</v>
      </c>
      <c r="H103">
        <v>8.1847999999999992</v>
      </c>
      <c r="I103">
        <v>-1</v>
      </c>
      <c r="J103">
        <v>0</v>
      </c>
      <c r="K103">
        <v>0</v>
      </c>
      <c r="L103">
        <f t="shared" si="2"/>
        <v>78</v>
      </c>
      <c r="M103">
        <f>VLOOKUP(C103,Locs!A:C,3,0)</f>
        <v>42</v>
      </c>
      <c r="N103">
        <f>VLOOKUP(C103,Locs!A:F,6,0)</f>
        <v>6</v>
      </c>
      <c r="O103" t="s">
        <v>364</v>
      </c>
      <c r="P103">
        <v>64</v>
      </c>
    </row>
    <row r="104" spans="1:16" x14ac:dyDescent="0.45">
      <c r="A104">
        <v>103</v>
      </c>
      <c r="B104" t="str">
        <f t="shared" si="3"/>
        <v>Merge.dfy-3</v>
      </c>
      <c r="C104" t="s">
        <v>200</v>
      </c>
      <c r="D104">
        <v>3</v>
      </c>
      <c r="E104">
        <v>-1</v>
      </c>
      <c r="F104">
        <v>15.6851</v>
      </c>
      <c r="G104">
        <v>0.27910000000000001</v>
      </c>
      <c r="H104">
        <v>15.683299999999999</v>
      </c>
      <c r="I104">
        <v>-1</v>
      </c>
      <c r="J104">
        <v>-1</v>
      </c>
      <c r="K104">
        <v>-1</v>
      </c>
      <c r="L104">
        <f t="shared" si="2"/>
        <v>105</v>
      </c>
      <c r="M104">
        <f>VLOOKUP(C104,Locs!A:C,3,0)</f>
        <v>42</v>
      </c>
      <c r="N104">
        <f>VLOOKUP(C104,Locs!A:F,6,0)</f>
        <v>6</v>
      </c>
      <c r="O104" t="s">
        <v>365</v>
      </c>
      <c r="P104">
        <v>78</v>
      </c>
    </row>
    <row r="105" spans="1:16" x14ac:dyDescent="0.45">
      <c r="A105">
        <v>104</v>
      </c>
      <c r="B105" t="str">
        <f t="shared" si="3"/>
        <v>Merge.dfy-4</v>
      </c>
      <c r="C105" t="s">
        <v>200</v>
      </c>
      <c r="D105">
        <v>4</v>
      </c>
      <c r="E105">
        <v>-1</v>
      </c>
      <c r="F105">
        <v>11.9192</v>
      </c>
      <c r="G105">
        <v>0.28000000000000003</v>
      </c>
      <c r="H105">
        <v>11.916499999999999</v>
      </c>
      <c r="I105">
        <v>-1</v>
      </c>
      <c r="J105">
        <v>-1</v>
      </c>
      <c r="K105">
        <v>-1</v>
      </c>
      <c r="L105">
        <f t="shared" si="2"/>
        <v>113</v>
      </c>
      <c r="M105">
        <f>VLOOKUP(C105,Locs!A:C,3,0)</f>
        <v>42</v>
      </c>
      <c r="N105">
        <f>VLOOKUP(C105,Locs!A:F,6,0)</f>
        <v>6</v>
      </c>
      <c r="O105" t="s">
        <v>366</v>
      </c>
      <c r="P105">
        <v>105</v>
      </c>
    </row>
    <row r="106" spans="1:16" x14ac:dyDescent="0.45">
      <c r="A106">
        <v>105</v>
      </c>
      <c r="B106" t="str">
        <f t="shared" si="3"/>
        <v>Merge.dfy-5</v>
      </c>
      <c r="C106" t="s">
        <v>200</v>
      </c>
      <c r="D106">
        <v>5</v>
      </c>
      <c r="E106">
        <v>0</v>
      </c>
      <c r="F106">
        <v>10.095599999999999</v>
      </c>
      <c r="G106">
        <v>88.900999999999996</v>
      </c>
      <c r="H106">
        <v>10.0876</v>
      </c>
      <c r="I106">
        <v>-1</v>
      </c>
      <c r="J106">
        <v>0</v>
      </c>
      <c r="K106">
        <v>0</v>
      </c>
      <c r="L106">
        <f t="shared" si="2"/>
        <v>113</v>
      </c>
      <c r="M106">
        <f>VLOOKUP(C106,Locs!A:C,3,0)</f>
        <v>42</v>
      </c>
      <c r="N106">
        <f>VLOOKUP(C106,Locs!A:F,6,0)</f>
        <v>6</v>
      </c>
      <c r="O106" t="s">
        <v>772</v>
      </c>
      <c r="P106">
        <v>113</v>
      </c>
    </row>
    <row r="107" spans="1:16" x14ac:dyDescent="0.45">
      <c r="A107">
        <v>106</v>
      </c>
      <c r="B107" t="str">
        <f t="shared" si="3"/>
        <v>Merge.dfy-6</v>
      </c>
      <c r="C107" t="s">
        <v>200</v>
      </c>
      <c r="D107">
        <v>6</v>
      </c>
      <c r="E107">
        <v>0</v>
      </c>
      <c r="F107">
        <v>27.410799999999998</v>
      </c>
      <c r="G107">
        <v>65.086500000000001</v>
      </c>
      <c r="H107">
        <v>27.409400000000002</v>
      </c>
      <c r="I107">
        <v>-1</v>
      </c>
      <c r="J107">
        <v>0</v>
      </c>
      <c r="K107">
        <v>0</v>
      </c>
      <c r="L107">
        <f t="shared" si="2"/>
        <v>132</v>
      </c>
      <c r="M107">
        <f>VLOOKUP(C107,Locs!A:C,3,0)</f>
        <v>42</v>
      </c>
      <c r="N107">
        <f>VLOOKUP(C107,Locs!A:F,6,0)</f>
        <v>6</v>
      </c>
      <c r="O107" t="s">
        <v>908</v>
      </c>
      <c r="P107">
        <v>113</v>
      </c>
    </row>
    <row r="108" spans="1:16" x14ac:dyDescent="0.45">
      <c r="A108">
        <v>107</v>
      </c>
      <c r="B108" t="str">
        <f t="shared" si="3"/>
        <v>Merge.dfy-7</v>
      </c>
      <c r="C108" t="s">
        <v>200</v>
      </c>
      <c r="D108">
        <v>7</v>
      </c>
      <c r="E108">
        <v>0</v>
      </c>
      <c r="F108">
        <v>24.671199999999999</v>
      </c>
      <c r="G108">
        <v>63.856099999999998</v>
      </c>
      <c r="H108">
        <v>24.6693</v>
      </c>
      <c r="I108">
        <v>-1</v>
      </c>
      <c r="J108">
        <v>0</v>
      </c>
      <c r="K108">
        <v>0</v>
      </c>
      <c r="L108">
        <f t="shared" si="2"/>
        <v>176</v>
      </c>
      <c r="M108">
        <f>VLOOKUP(C108,Locs!A:C,3,0)</f>
        <v>42</v>
      </c>
      <c r="N108">
        <f>VLOOKUP(C108,Locs!A:F,6,0)</f>
        <v>6</v>
      </c>
      <c r="O108" t="s">
        <v>909</v>
      </c>
      <c r="P108">
        <v>132</v>
      </c>
    </row>
    <row r="109" spans="1:16" x14ac:dyDescent="0.45">
      <c r="A109">
        <v>108</v>
      </c>
      <c r="B109" t="str">
        <f t="shared" si="3"/>
        <v>Merge.dfy-8</v>
      </c>
      <c r="C109" t="s">
        <v>200</v>
      </c>
      <c r="D109">
        <v>8</v>
      </c>
      <c r="E109">
        <v>0</v>
      </c>
      <c r="F109">
        <v>18.040099999999999</v>
      </c>
      <c r="G109">
        <v>49.442399999999999</v>
      </c>
      <c r="H109">
        <v>18.0383</v>
      </c>
      <c r="I109">
        <v>-1</v>
      </c>
      <c r="J109">
        <v>0</v>
      </c>
      <c r="K109">
        <v>0</v>
      </c>
      <c r="L109">
        <f t="shared" si="2"/>
        <v>161</v>
      </c>
      <c r="M109">
        <f>VLOOKUP(C109,Locs!A:C,3,0)</f>
        <v>42</v>
      </c>
      <c r="N109">
        <f>VLOOKUP(C109,Locs!A:F,6,0)</f>
        <v>6</v>
      </c>
      <c r="O109" t="s">
        <v>910</v>
      </c>
      <c r="P109">
        <v>176</v>
      </c>
    </row>
    <row r="110" spans="1:16" x14ac:dyDescent="0.45">
      <c r="A110">
        <v>109</v>
      </c>
      <c r="B110" t="str">
        <f t="shared" si="3"/>
        <v>Merge.dfy-9</v>
      </c>
      <c r="C110" t="s">
        <v>200</v>
      </c>
      <c r="D110">
        <v>9</v>
      </c>
      <c r="E110">
        <v>0</v>
      </c>
      <c r="F110">
        <v>11.8504</v>
      </c>
      <c r="G110">
        <v>1.2458</v>
      </c>
      <c r="H110">
        <v>11.848800000000001</v>
      </c>
      <c r="I110">
        <v>-1</v>
      </c>
      <c r="J110">
        <v>0</v>
      </c>
      <c r="K110">
        <v>0</v>
      </c>
      <c r="L110">
        <f t="shared" si="2"/>
        <v>135</v>
      </c>
      <c r="M110">
        <f>VLOOKUP(C110,Locs!A:C,3,0)</f>
        <v>42</v>
      </c>
      <c r="N110">
        <f>VLOOKUP(C110,Locs!A:F,6,0)</f>
        <v>6</v>
      </c>
      <c r="O110" t="s">
        <v>911</v>
      </c>
      <c r="P110">
        <v>161</v>
      </c>
    </row>
    <row r="111" spans="1:16" x14ac:dyDescent="0.45">
      <c r="A111">
        <v>110</v>
      </c>
      <c r="B111" t="str">
        <f t="shared" si="3"/>
        <v>Merge.dfy-10</v>
      </c>
      <c r="C111" t="s">
        <v>200</v>
      </c>
      <c r="D111">
        <v>10</v>
      </c>
      <c r="E111">
        <v>-1</v>
      </c>
      <c r="F111">
        <v>21.118500000000001</v>
      </c>
      <c r="G111">
        <v>0.49940000000000001</v>
      </c>
      <c r="H111">
        <v>21.116399999999999</v>
      </c>
      <c r="I111">
        <v>-1</v>
      </c>
      <c r="J111">
        <v>-1</v>
      </c>
      <c r="K111">
        <v>-1</v>
      </c>
      <c r="L111">
        <f t="shared" si="2"/>
        <v>164</v>
      </c>
      <c r="M111">
        <f>VLOOKUP(C111,Locs!A:C,3,0)</f>
        <v>42</v>
      </c>
      <c r="N111">
        <f>VLOOKUP(C111,Locs!A:F,6,0)</f>
        <v>6</v>
      </c>
      <c r="O111" t="s">
        <v>912</v>
      </c>
      <c r="P111">
        <v>135</v>
      </c>
    </row>
    <row r="112" spans="1:16" x14ac:dyDescent="0.45">
      <c r="A112">
        <v>111</v>
      </c>
      <c r="B112" t="str">
        <f t="shared" si="3"/>
        <v>Mode.dfy-1</v>
      </c>
      <c r="C112" t="s">
        <v>305</v>
      </c>
      <c r="D112">
        <v>1</v>
      </c>
      <c r="E112">
        <v>0</v>
      </c>
      <c r="F112">
        <v>6.7445000000000004</v>
      </c>
      <c r="G112">
        <v>0.95289999999999997</v>
      </c>
      <c r="H112">
        <v>6.7423999999999999</v>
      </c>
      <c r="I112">
        <v>-1</v>
      </c>
      <c r="J112">
        <v>0</v>
      </c>
      <c r="K112">
        <v>0</v>
      </c>
      <c r="L112">
        <f t="shared" si="2"/>
        <v>44</v>
      </c>
      <c r="M112">
        <f>VLOOKUP(C112,Locs!A:C,3,0)</f>
        <v>46</v>
      </c>
      <c r="N112">
        <f>VLOOKUP(C112,Locs!A:F,6,0)</f>
        <v>3</v>
      </c>
      <c r="O112" t="s">
        <v>689</v>
      </c>
      <c r="P112">
        <v>317</v>
      </c>
    </row>
    <row r="113" spans="1:16" x14ac:dyDescent="0.45">
      <c r="A113">
        <v>112</v>
      </c>
      <c r="B113" t="str">
        <f t="shared" si="3"/>
        <v>Mode.dfy-2</v>
      </c>
      <c r="C113" t="s">
        <v>305</v>
      </c>
      <c r="D113">
        <v>2</v>
      </c>
      <c r="E113">
        <v>0</v>
      </c>
      <c r="F113">
        <v>9.1837999999999997</v>
      </c>
      <c r="G113">
        <v>1.7976000000000001</v>
      </c>
      <c r="H113">
        <v>9.1818000000000008</v>
      </c>
      <c r="I113">
        <v>0</v>
      </c>
      <c r="J113">
        <v>0</v>
      </c>
      <c r="K113">
        <v>0</v>
      </c>
      <c r="L113">
        <f t="shared" si="2"/>
        <v>66</v>
      </c>
      <c r="M113">
        <f>VLOOKUP(C113,Locs!A:C,3,0)</f>
        <v>46</v>
      </c>
      <c r="N113">
        <f>VLOOKUP(C113,Locs!A:F,6,0)</f>
        <v>3</v>
      </c>
      <c r="O113" t="s">
        <v>367</v>
      </c>
      <c r="P113">
        <v>44</v>
      </c>
    </row>
    <row r="114" spans="1:16" x14ac:dyDescent="0.45">
      <c r="A114">
        <v>113</v>
      </c>
      <c r="B114" t="str">
        <f t="shared" si="3"/>
        <v>Mode.dfy-3</v>
      </c>
      <c r="C114" t="s">
        <v>305</v>
      </c>
      <c r="D114">
        <v>3</v>
      </c>
      <c r="E114">
        <v>0</v>
      </c>
      <c r="F114">
        <v>9.9987999999999992</v>
      </c>
      <c r="G114">
        <v>1.8660000000000001</v>
      </c>
      <c r="H114">
        <v>9.9971999999999994</v>
      </c>
      <c r="I114">
        <v>0</v>
      </c>
      <c r="J114">
        <v>0</v>
      </c>
      <c r="K114">
        <v>0</v>
      </c>
      <c r="L114">
        <f t="shared" si="2"/>
        <v>77</v>
      </c>
      <c r="M114">
        <f>VLOOKUP(C114,Locs!A:C,3,0)</f>
        <v>46</v>
      </c>
      <c r="N114">
        <f>VLOOKUP(C114,Locs!A:F,6,0)</f>
        <v>3</v>
      </c>
      <c r="O114" t="s">
        <v>368</v>
      </c>
      <c r="P114">
        <v>66</v>
      </c>
    </row>
    <row r="115" spans="1:16" x14ac:dyDescent="0.45">
      <c r="A115">
        <v>114</v>
      </c>
      <c r="B115" t="str">
        <f t="shared" si="3"/>
        <v>Mode.dfy-4</v>
      </c>
      <c r="C115" t="s">
        <v>305</v>
      </c>
      <c r="D115">
        <v>4</v>
      </c>
      <c r="E115">
        <v>-1</v>
      </c>
      <c r="F115">
        <v>40.470300000000002</v>
      </c>
      <c r="G115">
        <v>0.27450000000000002</v>
      </c>
      <c r="H115">
        <v>40.468699999999998</v>
      </c>
      <c r="I115">
        <v>-1</v>
      </c>
      <c r="J115">
        <v>-1</v>
      </c>
      <c r="K115">
        <v>-1</v>
      </c>
      <c r="L115">
        <f t="shared" si="2"/>
        <v>216</v>
      </c>
      <c r="M115">
        <f>VLOOKUP(C115,Locs!A:C,3,0)</f>
        <v>46</v>
      </c>
      <c r="N115">
        <f>VLOOKUP(C115,Locs!A:F,6,0)</f>
        <v>3</v>
      </c>
      <c r="O115" t="s">
        <v>369</v>
      </c>
      <c r="P115">
        <v>77</v>
      </c>
    </row>
    <row r="116" spans="1:16" x14ac:dyDescent="0.45">
      <c r="A116">
        <v>115</v>
      </c>
      <c r="B116" t="str">
        <f t="shared" si="3"/>
        <v>Mode.dfy-5</v>
      </c>
      <c r="C116" t="s">
        <v>305</v>
      </c>
      <c r="D116">
        <v>5</v>
      </c>
      <c r="E116">
        <v>-1</v>
      </c>
      <c r="F116">
        <v>36.4255</v>
      </c>
      <c r="G116">
        <v>0.27610000000000001</v>
      </c>
      <c r="H116">
        <v>36.4236</v>
      </c>
      <c r="I116">
        <v>-1</v>
      </c>
      <c r="J116">
        <v>-1</v>
      </c>
      <c r="K116">
        <v>-1</v>
      </c>
      <c r="L116">
        <f t="shared" si="2"/>
        <v>285</v>
      </c>
      <c r="M116">
        <f>VLOOKUP(C116,Locs!A:C,3,0)</f>
        <v>46</v>
      </c>
      <c r="N116">
        <f>VLOOKUP(C116,Locs!A:F,6,0)</f>
        <v>3</v>
      </c>
      <c r="O116" t="s">
        <v>690</v>
      </c>
      <c r="P116">
        <v>216</v>
      </c>
    </row>
    <row r="117" spans="1:16" x14ac:dyDescent="0.45">
      <c r="A117">
        <v>116</v>
      </c>
      <c r="B117" t="str">
        <f t="shared" si="3"/>
        <v>Mode.dfy-6</v>
      </c>
      <c r="C117" t="s">
        <v>305</v>
      </c>
      <c r="D117">
        <v>6</v>
      </c>
      <c r="E117">
        <v>-1</v>
      </c>
      <c r="F117">
        <v>22.439399999999999</v>
      </c>
      <c r="G117">
        <v>0.44900000000000001</v>
      </c>
      <c r="H117">
        <v>22.4376</v>
      </c>
      <c r="I117">
        <v>-1</v>
      </c>
      <c r="J117">
        <v>-1</v>
      </c>
      <c r="K117">
        <v>-1</v>
      </c>
      <c r="L117">
        <f t="shared" si="2"/>
        <v>295</v>
      </c>
      <c r="M117">
        <f>VLOOKUP(C117,Locs!A:C,3,0)</f>
        <v>46</v>
      </c>
      <c r="N117">
        <f>VLOOKUP(C117,Locs!A:F,6,0)</f>
        <v>3</v>
      </c>
      <c r="O117" t="s">
        <v>691</v>
      </c>
      <c r="P117">
        <v>285</v>
      </c>
    </row>
    <row r="118" spans="1:16" x14ac:dyDescent="0.45">
      <c r="A118">
        <v>117</v>
      </c>
      <c r="B118" t="str">
        <f t="shared" si="3"/>
        <v>Mode.dfy-7</v>
      </c>
      <c r="C118" t="s">
        <v>305</v>
      </c>
      <c r="D118">
        <v>7</v>
      </c>
      <c r="E118">
        <v>0</v>
      </c>
      <c r="F118">
        <v>23.694800000000001</v>
      </c>
      <c r="G118">
        <v>2.3157999999999999</v>
      </c>
      <c r="H118">
        <v>23.693100000000001</v>
      </c>
      <c r="I118">
        <v>-1</v>
      </c>
      <c r="J118">
        <v>0</v>
      </c>
      <c r="K118">
        <v>0</v>
      </c>
      <c r="L118">
        <f t="shared" si="2"/>
        <v>284</v>
      </c>
      <c r="M118">
        <f>VLOOKUP(C118,Locs!A:C,3,0)</f>
        <v>46</v>
      </c>
      <c r="N118">
        <f>VLOOKUP(C118,Locs!A:F,6,0)</f>
        <v>3</v>
      </c>
      <c r="O118" t="s">
        <v>692</v>
      </c>
      <c r="P118">
        <v>295</v>
      </c>
    </row>
    <row r="119" spans="1:16" x14ac:dyDescent="0.45">
      <c r="A119">
        <v>118</v>
      </c>
      <c r="B119" t="str">
        <f t="shared" si="3"/>
        <v>Mode.dfy-8</v>
      </c>
      <c r="C119" t="s">
        <v>305</v>
      </c>
      <c r="D119">
        <v>8</v>
      </c>
      <c r="E119">
        <v>-1</v>
      </c>
      <c r="F119">
        <v>28.652999999999999</v>
      </c>
      <c r="G119">
        <v>0.27500000000000002</v>
      </c>
      <c r="H119">
        <v>28.651599999999998</v>
      </c>
      <c r="I119">
        <v>-1</v>
      </c>
      <c r="J119">
        <v>-1</v>
      </c>
      <c r="K119">
        <v>-1</v>
      </c>
      <c r="L119">
        <f t="shared" si="2"/>
        <v>308</v>
      </c>
      <c r="M119">
        <f>VLOOKUP(C119,Locs!A:C,3,0)</f>
        <v>46</v>
      </c>
      <c r="N119">
        <f>VLOOKUP(C119,Locs!A:F,6,0)</f>
        <v>3</v>
      </c>
      <c r="O119" t="s">
        <v>693</v>
      </c>
      <c r="P119">
        <v>284</v>
      </c>
    </row>
    <row r="120" spans="1:16" x14ac:dyDescent="0.45">
      <c r="A120">
        <v>119</v>
      </c>
      <c r="B120" t="str">
        <f t="shared" si="3"/>
        <v>Mode.dfy-9</v>
      </c>
      <c r="C120" t="s">
        <v>305</v>
      </c>
      <c r="D120">
        <v>9</v>
      </c>
      <c r="E120">
        <v>0</v>
      </c>
      <c r="F120">
        <v>24.189699999999998</v>
      </c>
      <c r="G120">
        <v>2.0108000000000001</v>
      </c>
      <c r="H120">
        <v>24.188300000000002</v>
      </c>
      <c r="I120">
        <v>0</v>
      </c>
      <c r="J120">
        <v>0</v>
      </c>
      <c r="K120">
        <v>0</v>
      </c>
      <c r="L120">
        <f t="shared" si="2"/>
        <v>304</v>
      </c>
      <c r="M120">
        <f>VLOOKUP(C120,Locs!A:C,3,0)</f>
        <v>46</v>
      </c>
      <c r="N120">
        <f>VLOOKUP(C120,Locs!A:F,6,0)</f>
        <v>3</v>
      </c>
      <c r="O120" t="s">
        <v>694</v>
      </c>
      <c r="P120">
        <v>308</v>
      </c>
    </row>
    <row r="121" spans="1:16" x14ac:dyDescent="0.45">
      <c r="A121">
        <v>120</v>
      </c>
      <c r="B121" t="str">
        <f t="shared" si="3"/>
        <v>Mode.dfy-10</v>
      </c>
      <c r="C121" t="s">
        <v>305</v>
      </c>
      <c r="D121">
        <v>10</v>
      </c>
      <c r="E121">
        <v>-1</v>
      </c>
      <c r="F121">
        <v>30.453800000000001</v>
      </c>
      <c r="G121">
        <v>0.26179999999999998</v>
      </c>
      <c r="H121">
        <v>30.451799999999999</v>
      </c>
      <c r="I121">
        <v>-1</v>
      </c>
      <c r="J121">
        <v>-1</v>
      </c>
      <c r="K121">
        <v>-1</v>
      </c>
      <c r="L121">
        <f t="shared" si="2"/>
        <v>317</v>
      </c>
      <c r="M121">
        <f>VLOOKUP(C121,Locs!A:C,3,0)</f>
        <v>46</v>
      </c>
      <c r="N121">
        <f>VLOOKUP(C121,Locs!A:F,6,0)</f>
        <v>3</v>
      </c>
      <c r="O121" t="s">
        <v>695</v>
      </c>
      <c r="P121">
        <v>304</v>
      </c>
    </row>
    <row r="122" spans="1:16" x14ac:dyDescent="0.45">
      <c r="A122">
        <v>121</v>
      </c>
      <c r="B122" t="str">
        <f t="shared" si="3"/>
        <v>PartitionOddEven.dfy-1</v>
      </c>
      <c r="C122" t="s">
        <v>9</v>
      </c>
      <c r="D122">
        <v>1</v>
      </c>
      <c r="E122">
        <v>0</v>
      </c>
      <c r="F122">
        <v>4.2808000000000002</v>
      </c>
      <c r="G122">
        <v>1.6902999999999999</v>
      </c>
      <c r="H122">
        <v>4.2786999999999997</v>
      </c>
      <c r="I122">
        <v>1</v>
      </c>
      <c r="J122">
        <v>0</v>
      </c>
      <c r="K122">
        <v>0</v>
      </c>
      <c r="L122">
        <f t="shared" si="2"/>
        <v>32</v>
      </c>
      <c r="M122">
        <f>VLOOKUP(C122,Locs!A:C,3,0)</f>
        <v>30</v>
      </c>
      <c r="N122">
        <f>VLOOKUP(C122,Locs!A:F,6,0)</f>
        <v>1</v>
      </c>
      <c r="O122" t="s">
        <v>370</v>
      </c>
      <c r="P122">
        <v>32</v>
      </c>
    </row>
    <row r="123" spans="1:16" x14ac:dyDescent="0.45">
      <c r="A123">
        <v>122</v>
      </c>
      <c r="B123" t="str">
        <f t="shared" si="3"/>
        <v>PartitionOddEven.dfy-2</v>
      </c>
      <c r="C123" t="s">
        <v>9</v>
      </c>
      <c r="D123">
        <v>2</v>
      </c>
      <c r="E123">
        <v>1</v>
      </c>
      <c r="F123">
        <v>5.6360000000000001</v>
      </c>
      <c r="G123">
        <v>1.6859999999999999</v>
      </c>
      <c r="H123">
        <v>5.6346999999999996</v>
      </c>
      <c r="I123">
        <v>1</v>
      </c>
      <c r="J123">
        <v>1</v>
      </c>
      <c r="K123">
        <v>1</v>
      </c>
      <c r="L123">
        <f t="shared" si="2"/>
        <v>33</v>
      </c>
      <c r="M123">
        <f>VLOOKUP(C123,Locs!A:C,3,0)</f>
        <v>30</v>
      </c>
      <c r="N123">
        <f>VLOOKUP(C123,Locs!A:F,6,0)</f>
        <v>1</v>
      </c>
      <c r="O123" t="s">
        <v>371</v>
      </c>
      <c r="P123">
        <v>33</v>
      </c>
    </row>
    <row r="124" spans="1:16" x14ac:dyDescent="0.45">
      <c r="A124">
        <v>123</v>
      </c>
      <c r="B124" t="str">
        <f t="shared" si="3"/>
        <v>PrimeFactors.dfy-1</v>
      </c>
      <c r="C124" t="s">
        <v>306</v>
      </c>
      <c r="D124">
        <v>1</v>
      </c>
      <c r="E124">
        <v>0</v>
      </c>
      <c r="F124">
        <v>4.0651000000000002</v>
      </c>
      <c r="G124">
        <v>1.8171999999999999</v>
      </c>
      <c r="H124">
        <v>4.0472999999999999</v>
      </c>
      <c r="I124">
        <v>0</v>
      </c>
      <c r="J124">
        <v>0</v>
      </c>
      <c r="K124">
        <v>0</v>
      </c>
      <c r="L124">
        <f t="shared" si="2"/>
        <v>30</v>
      </c>
      <c r="M124">
        <f>VLOOKUP(C124,Locs!A:C,3,0)</f>
        <v>227</v>
      </c>
      <c r="N124">
        <f>VLOOKUP(C124,Locs!A:F,6,0)</f>
        <v>17</v>
      </c>
      <c r="O124" t="s">
        <v>696</v>
      </c>
      <c r="P124">
        <v>226</v>
      </c>
    </row>
    <row r="125" spans="1:16" x14ac:dyDescent="0.45">
      <c r="A125">
        <v>124</v>
      </c>
      <c r="B125" t="str">
        <f t="shared" si="3"/>
        <v>PrimeFactors.dfy-2</v>
      </c>
      <c r="C125" t="s">
        <v>306</v>
      </c>
      <c r="D125">
        <v>2</v>
      </c>
      <c r="E125">
        <v>-1</v>
      </c>
      <c r="F125">
        <v>6.9398999999999997</v>
      </c>
      <c r="G125">
        <v>0.38329999999999997</v>
      </c>
      <c r="H125">
        <v>6.9382999999999999</v>
      </c>
      <c r="I125">
        <v>-1</v>
      </c>
      <c r="J125">
        <v>-1</v>
      </c>
      <c r="K125">
        <v>-1</v>
      </c>
      <c r="L125">
        <f t="shared" si="2"/>
        <v>44</v>
      </c>
      <c r="M125">
        <f>VLOOKUP(C125,Locs!A:C,3,0)</f>
        <v>227</v>
      </c>
      <c r="N125">
        <f>VLOOKUP(C125,Locs!A:F,6,0)</f>
        <v>17</v>
      </c>
      <c r="O125" t="s">
        <v>373</v>
      </c>
      <c r="P125">
        <v>30</v>
      </c>
    </row>
    <row r="126" spans="1:16" x14ac:dyDescent="0.45">
      <c r="A126">
        <v>125</v>
      </c>
      <c r="B126" t="str">
        <f t="shared" si="3"/>
        <v>PrimeFactors.dfy-3</v>
      </c>
      <c r="C126" t="s">
        <v>306</v>
      </c>
      <c r="D126">
        <v>3</v>
      </c>
      <c r="E126">
        <v>0</v>
      </c>
      <c r="F126">
        <v>5.3996000000000004</v>
      </c>
      <c r="G126">
        <v>1.9976</v>
      </c>
      <c r="H126">
        <v>5.3981000000000003</v>
      </c>
      <c r="I126">
        <v>-1</v>
      </c>
      <c r="J126">
        <v>0</v>
      </c>
      <c r="K126">
        <v>0</v>
      </c>
      <c r="L126">
        <f t="shared" si="2"/>
        <v>48</v>
      </c>
      <c r="M126">
        <f>VLOOKUP(C126,Locs!A:C,3,0)</f>
        <v>227</v>
      </c>
      <c r="N126">
        <f>VLOOKUP(C126,Locs!A:F,6,0)</f>
        <v>17</v>
      </c>
      <c r="O126" t="s">
        <v>374</v>
      </c>
      <c r="P126">
        <v>44</v>
      </c>
    </row>
    <row r="127" spans="1:16" x14ac:dyDescent="0.45">
      <c r="A127">
        <v>126</v>
      </c>
      <c r="B127" t="str">
        <f t="shared" si="3"/>
        <v>PrimeFactors.dfy-4</v>
      </c>
      <c r="C127" t="s">
        <v>306</v>
      </c>
      <c r="D127">
        <v>4</v>
      </c>
      <c r="E127">
        <v>0</v>
      </c>
      <c r="F127">
        <v>24.3659</v>
      </c>
      <c r="G127">
        <v>2.4943</v>
      </c>
      <c r="H127">
        <v>24.363900000000001</v>
      </c>
      <c r="I127">
        <v>-1</v>
      </c>
      <c r="J127">
        <v>0</v>
      </c>
      <c r="K127">
        <v>0</v>
      </c>
      <c r="L127">
        <f t="shared" si="2"/>
        <v>139</v>
      </c>
      <c r="M127">
        <f>VLOOKUP(C127,Locs!A:C,3,0)</f>
        <v>227</v>
      </c>
      <c r="N127">
        <f>VLOOKUP(C127,Locs!A:F,6,0)</f>
        <v>17</v>
      </c>
      <c r="O127" t="s">
        <v>375</v>
      </c>
      <c r="P127">
        <v>48</v>
      </c>
    </row>
    <row r="128" spans="1:16" x14ac:dyDescent="0.45">
      <c r="A128">
        <v>127</v>
      </c>
      <c r="B128" t="str">
        <f t="shared" si="3"/>
        <v>PrimeFactors.dfy-5</v>
      </c>
      <c r="C128" t="s">
        <v>306</v>
      </c>
      <c r="D128">
        <v>5</v>
      </c>
      <c r="E128">
        <v>0</v>
      </c>
      <c r="F128">
        <v>28.2041</v>
      </c>
      <c r="G128">
        <v>62.057099999999998</v>
      </c>
      <c r="H128">
        <v>28.202500000000001</v>
      </c>
      <c r="I128">
        <v>-1</v>
      </c>
      <c r="J128">
        <v>0</v>
      </c>
      <c r="K128">
        <v>0</v>
      </c>
      <c r="L128">
        <f t="shared" si="2"/>
        <v>208</v>
      </c>
      <c r="M128">
        <f>VLOOKUP(C128,Locs!A:C,3,0)</f>
        <v>227</v>
      </c>
      <c r="N128">
        <f>VLOOKUP(C128,Locs!A:F,6,0)</f>
        <v>17</v>
      </c>
      <c r="O128" t="s">
        <v>707</v>
      </c>
      <c r="P128">
        <v>139</v>
      </c>
    </row>
    <row r="129" spans="1:16" x14ac:dyDescent="0.45">
      <c r="A129">
        <v>128</v>
      </c>
      <c r="B129" t="str">
        <f t="shared" si="3"/>
        <v>PrimeFactors.dfy-6</v>
      </c>
      <c r="C129" t="s">
        <v>306</v>
      </c>
      <c r="D129">
        <v>6</v>
      </c>
      <c r="E129">
        <v>-1</v>
      </c>
      <c r="F129">
        <v>117.5545</v>
      </c>
      <c r="G129">
        <v>0.28210000000000002</v>
      </c>
      <c r="H129">
        <v>117.553</v>
      </c>
      <c r="I129">
        <v>-1</v>
      </c>
      <c r="J129">
        <v>-1</v>
      </c>
      <c r="K129">
        <v>-1</v>
      </c>
      <c r="L129">
        <f t="shared" si="2"/>
        <v>257</v>
      </c>
      <c r="M129">
        <f>VLOOKUP(C129,Locs!A:C,3,0)</f>
        <v>227</v>
      </c>
      <c r="N129">
        <f>VLOOKUP(C129,Locs!A:F,6,0)</f>
        <v>17</v>
      </c>
      <c r="O129" t="s">
        <v>708</v>
      </c>
      <c r="P129">
        <v>208</v>
      </c>
    </row>
    <row r="130" spans="1:16" x14ac:dyDescent="0.45">
      <c r="A130">
        <v>129</v>
      </c>
      <c r="B130" t="str">
        <f t="shared" si="3"/>
        <v>PrimeFactors.dfy-7</v>
      </c>
      <c r="C130" t="s">
        <v>306</v>
      </c>
      <c r="D130">
        <v>7</v>
      </c>
      <c r="E130">
        <v>-1</v>
      </c>
      <c r="F130">
        <v>19.8003</v>
      </c>
      <c r="G130">
        <v>0.27160000000000001</v>
      </c>
      <c r="H130">
        <v>19.797999999999998</v>
      </c>
      <c r="I130">
        <v>-1</v>
      </c>
      <c r="J130">
        <v>-1</v>
      </c>
      <c r="K130">
        <v>-1</v>
      </c>
      <c r="L130">
        <f t="shared" ref="L130:L193" si="4">VLOOKUP(LEFT(C130,LEN(C130)-4)&amp;"_"&amp;D130&amp;"_llm.dfy",O:P,2,0)</f>
        <v>223</v>
      </c>
      <c r="M130">
        <f>VLOOKUP(C130,Locs!A:C,3,0)</f>
        <v>227</v>
      </c>
      <c r="N130">
        <f>VLOOKUP(C130,Locs!A:F,6,0)</f>
        <v>17</v>
      </c>
      <c r="O130" t="s">
        <v>709</v>
      </c>
      <c r="P130">
        <v>257</v>
      </c>
    </row>
    <row r="131" spans="1:16" x14ac:dyDescent="0.45">
      <c r="A131">
        <v>130</v>
      </c>
      <c r="B131" t="str">
        <f t="shared" si="3"/>
        <v>PrimeFactors.dfy-8</v>
      </c>
      <c r="C131" t="s">
        <v>306</v>
      </c>
      <c r="D131">
        <v>8</v>
      </c>
      <c r="E131">
        <v>-1</v>
      </c>
      <c r="F131">
        <v>15.2536</v>
      </c>
      <c r="G131">
        <v>0.27510000000000001</v>
      </c>
      <c r="H131">
        <v>15.251899999999999</v>
      </c>
      <c r="I131">
        <v>-1</v>
      </c>
      <c r="J131">
        <v>-1</v>
      </c>
      <c r="K131">
        <v>-1</v>
      </c>
      <c r="L131">
        <f t="shared" si="4"/>
        <v>223</v>
      </c>
      <c r="M131">
        <f>VLOOKUP(C131,Locs!A:C,3,0)</f>
        <v>227</v>
      </c>
      <c r="N131">
        <f>VLOOKUP(C131,Locs!A:F,6,0)</f>
        <v>17</v>
      </c>
      <c r="O131" t="s">
        <v>710</v>
      </c>
      <c r="P131">
        <v>223</v>
      </c>
    </row>
    <row r="132" spans="1:16" x14ac:dyDescent="0.45">
      <c r="A132">
        <v>131</v>
      </c>
      <c r="B132" t="str">
        <f t="shared" si="3"/>
        <v>PrimeFactors.dfy-9</v>
      </c>
      <c r="C132" t="s">
        <v>306</v>
      </c>
      <c r="D132">
        <v>9</v>
      </c>
      <c r="E132">
        <v>0</v>
      </c>
      <c r="F132">
        <v>17.208500000000001</v>
      </c>
      <c r="G132">
        <v>5.5713999999999997</v>
      </c>
      <c r="H132">
        <v>17.207100000000001</v>
      </c>
      <c r="I132">
        <v>-1</v>
      </c>
      <c r="J132">
        <v>0</v>
      </c>
      <c r="K132">
        <v>0</v>
      </c>
      <c r="L132">
        <f t="shared" si="4"/>
        <v>222</v>
      </c>
      <c r="M132">
        <f>VLOOKUP(C132,Locs!A:C,3,0)</f>
        <v>227</v>
      </c>
      <c r="N132">
        <f>VLOOKUP(C132,Locs!A:F,6,0)</f>
        <v>17</v>
      </c>
      <c r="O132" t="s">
        <v>711</v>
      </c>
      <c r="P132">
        <v>223</v>
      </c>
    </row>
    <row r="133" spans="1:16" x14ac:dyDescent="0.45">
      <c r="A133">
        <v>132</v>
      </c>
      <c r="B133" t="str">
        <f t="shared" si="3"/>
        <v>PrimeFactors.dfy-10</v>
      </c>
      <c r="C133" t="s">
        <v>306</v>
      </c>
      <c r="D133">
        <v>10</v>
      </c>
      <c r="E133">
        <v>-1</v>
      </c>
      <c r="F133">
        <v>17.87</v>
      </c>
      <c r="G133">
        <v>0.28639999999999999</v>
      </c>
      <c r="H133">
        <v>17.868400000000001</v>
      </c>
      <c r="I133">
        <v>-1</v>
      </c>
      <c r="J133">
        <v>-1</v>
      </c>
      <c r="K133">
        <v>-1</v>
      </c>
      <c r="L133">
        <f t="shared" si="4"/>
        <v>226</v>
      </c>
      <c r="M133">
        <f>VLOOKUP(C133,Locs!A:C,3,0)</f>
        <v>227</v>
      </c>
      <c r="N133">
        <f>VLOOKUP(C133,Locs!A:F,6,0)</f>
        <v>17</v>
      </c>
      <c r="O133" t="s">
        <v>712</v>
      </c>
      <c r="P133">
        <v>222</v>
      </c>
    </row>
    <row r="134" spans="1:16" x14ac:dyDescent="0.45">
      <c r="A134">
        <v>133</v>
      </c>
      <c r="B134" t="str">
        <f t="shared" si="3"/>
        <v>RawSort.dfy-1</v>
      </c>
      <c r="C134" t="s">
        <v>307</v>
      </c>
      <c r="D134">
        <v>1</v>
      </c>
      <c r="E134">
        <v>-1</v>
      </c>
      <c r="F134">
        <v>2.7033</v>
      </c>
      <c r="G134">
        <v>0.40229999999999999</v>
      </c>
      <c r="H134">
        <v>2.6859999999999999</v>
      </c>
      <c r="I134">
        <v>-1</v>
      </c>
      <c r="J134">
        <v>-1</v>
      </c>
      <c r="K134">
        <v>-1</v>
      </c>
      <c r="L134">
        <f t="shared" si="4"/>
        <v>24</v>
      </c>
      <c r="M134">
        <f>VLOOKUP(C134,Locs!A:C,3,0)</f>
        <v>48</v>
      </c>
      <c r="N134">
        <f>VLOOKUP(C134,Locs!A:F,6,0)</f>
        <v>9</v>
      </c>
      <c r="O134" t="s">
        <v>376</v>
      </c>
      <c r="P134">
        <v>24</v>
      </c>
    </row>
    <row r="135" spans="1:16" x14ac:dyDescent="0.45">
      <c r="A135">
        <v>134</v>
      </c>
      <c r="B135" t="str">
        <f t="shared" si="3"/>
        <v>RawSort.dfy-2</v>
      </c>
      <c r="C135" t="s">
        <v>307</v>
      </c>
      <c r="D135">
        <v>2</v>
      </c>
      <c r="E135">
        <v>0</v>
      </c>
      <c r="F135">
        <v>2.3925999999999998</v>
      </c>
      <c r="G135">
        <v>1.6888000000000001</v>
      </c>
      <c r="H135">
        <v>2.3902999999999999</v>
      </c>
      <c r="I135">
        <v>-1</v>
      </c>
      <c r="J135">
        <v>0</v>
      </c>
      <c r="K135">
        <v>0</v>
      </c>
      <c r="L135">
        <f t="shared" si="4"/>
        <v>24</v>
      </c>
      <c r="M135">
        <f>VLOOKUP(C135,Locs!A:C,3,0)</f>
        <v>48</v>
      </c>
      <c r="N135">
        <f>VLOOKUP(C135,Locs!A:F,6,0)</f>
        <v>9</v>
      </c>
      <c r="O135" t="s">
        <v>377</v>
      </c>
      <c r="P135">
        <v>24</v>
      </c>
    </row>
    <row r="136" spans="1:16" x14ac:dyDescent="0.45">
      <c r="A136">
        <v>135</v>
      </c>
      <c r="B136" t="str">
        <f t="shared" ref="B136:B199" si="5">C136&amp;"-"&amp;D136</f>
        <v>RawSort.dfy-3</v>
      </c>
      <c r="C136" t="s">
        <v>307</v>
      </c>
      <c r="D136">
        <v>3</v>
      </c>
      <c r="E136">
        <v>0</v>
      </c>
      <c r="F136">
        <v>4.6407999999999996</v>
      </c>
      <c r="G136">
        <v>1.8099000000000001</v>
      </c>
      <c r="H136">
        <v>4.6395</v>
      </c>
      <c r="I136">
        <v>-1</v>
      </c>
      <c r="J136">
        <v>0</v>
      </c>
      <c r="K136">
        <v>0</v>
      </c>
      <c r="L136">
        <f t="shared" si="4"/>
        <v>32</v>
      </c>
      <c r="M136">
        <f>VLOOKUP(C136,Locs!A:C,3,0)</f>
        <v>48</v>
      </c>
      <c r="N136">
        <f>VLOOKUP(C136,Locs!A:F,6,0)</f>
        <v>9</v>
      </c>
      <c r="O136" t="s">
        <v>378</v>
      </c>
      <c r="P136">
        <v>32</v>
      </c>
    </row>
    <row r="137" spans="1:16" x14ac:dyDescent="0.45">
      <c r="A137">
        <v>136</v>
      </c>
      <c r="B137" t="str">
        <f t="shared" si="5"/>
        <v>RawSort.dfy-4</v>
      </c>
      <c r="C137" t="s">
        <v>307</v>
      </c>
      <c r="D137">
        <v>4</v>
      </c>
      <c r="E137">
        <v>0</v>
      </c>
      <c r="F137">
        <v>3.5602999999999998</v>
      </c>
      <c r="G137">
        <v>1.7357</v>
      </c>
      <c r="H137">
        <v>3.5590999999999999</v>
      </c>
      <c r="I137">
        <v>-1</v>
      </c>
      <c r="J137">
        <v>0</v>
      </c>
      <c r="K137">
        <v>0</v>
      </c>
      <c r="L137">
        <f t="shared" si="4"/>
        <v>35</v>
      </c>
      <c r="M137">
        <f>VLOOKUP(C137,Locs!A:C,3,0)</f>
        <v>48</v>
      </c>
      <c r="N137">
        <f>VLOOKUP(C137,Locs!A:F,6,0)</f>
        <v>9</v>
      </c>
      <c r="O137" t="s">
        <v>714</v>
      </c>
      <c r="P137">
        <v>35</v>
      </c>
    </row>
    <row r="138" spans="1:16" x14ac:dyDescent="0.45">
      <c r="A138">
        <v>137</v>
      </c>
      <c r="B138" t="str">
        <f t="shared" si="5"/>
        <v>RawSort.dfy-5</v>
      </c>
      <c r="C138" t="s">
        <v>307</v>
      </c>
      <c r="D138">
        <v>5</v>
      </c>
      <c r="E138">
        <v>0</v>
      </c>
      <c r="F138">
        <v>5.1176000000000004</v>
      </c>
      <c r="G138">
        <v>1.7051000000000001</v>
      </c>
      <c r="H138">
        <v>5.1162000000000001</v>
      </c>
      <c r="I138">
        <v>-1</v>
      </c>
      <c r="J138">
        <v>0</v>
      </c>
      <c r="K138">
        <v>0</v>
      </c>
      <c r="L138">
        <f t="shared" si="4"/>
        <v>39</v>
      </c>
      <c r="M138">
        <f>VLOOKUP(C138,Locs!A:C,3,0)</f>
        <v>48</v>
      </c>
      <c r="N138">
        <f>VLOOKUP(C138,Locs!A:F,6,0)</f>
        <v>9</v>
      </c>
      <c r="O138" t="s">
        <v>715</v>
      </c>
      <c r="P138">
        <v>39</v>
      </c>
    </row>
    <row r="139" spans="1:16" x14ac:dyDescent="0.45">
      <c r="A139">
        <v>138</v>
      </c>
      <c r="B139" t="str">
        <f t="shared" si="5"/>
        <v>RawSort.dfy-6</v>
      </c>
      <c r="C139" t="s">
        <v>307</v>
      </c>
      <c r="D139">
        <v>6</v>
      </c>
      <c r="E139">
        <v>1</v>
      </c>
      <c r="F139">
        <v>6.5168999999999997</v>
      </c>
      <c r="G139">
        <v>1.7332000000000001</v>
      </c>
      <c r="H139">
        <v>6.5152000000000001</v>
      </c>
      <c r="I139">
        <v>1</v>
      </c>
      <c r="J139">
        <v>1</v>
      </c>
      <c r="K139">
        <v>1</v>
      </c>
      <c r="L139">
        <f t="shared" si="4"/>
        <v>37</v>
      </c>
      <c r="M139">
        <f>VLOOKUP(C139,Locs!A:C,3,0)</f>
        <v>48</v>
      </c>
      <c r="N139">
        <f>VLOOKUP(C139,Locs!A:F,6,0)</f>
        <v>9</v>
      </c>
      <c r="O139" t="s">
        <v>716</v>
      </c>
      <c r="P139">
        <v>37</v>
      </c>
    </row>
    <row r="140" spans="1:16" x14ac:dyDescent="0.45">
      <c r="A140">
        <v>139</v>
      </c>
      <c r="B140" t="str">
        <f t="shared" si="5"/>
        <v>Recaman.dfy-1</v>
      </c>
      <c r="C140" t="s">
        <v>308</v>
      </c>
      <c r="D140">
        <v>1</v>
      </c>
      <c r="E140">
        <v>0</v>
      </c>
      <c r="F140">
        <v>7.0381</v>
      </c>
      <c r="G140">
        <v>1.7339</v>
      </c>
      <c r="H140">
        <v>7.0354000000000001</v>
      </c>
      <c r="I140">
        <v>1</v>
      </c>
      <c r="J140">
        <v>0</v>
      </c>
      <c r="K140">
        <v>0</v>
      </c>
      <c r="L140">
        <f t="shared" si="4"/>
        <v>56</v>
      </c>
      <c r="M140">
        <f>VLOOKUP(C140,Locs!A:C,3,0)</f>
        <v>57</v>
      </c>
      <c r="N140">
        <f>VLOOKUP(C140,Locs!A:F,6,0)</f>
        <v>0</v>
      </c>
      <c r="O140" t="s">
        <v>379</v>
      </c>
      <c r="P140">
        <v>56</v>
      </c>
    </row>
    <row r="141" spans="1:16" x14ac:dyDescent="0.45">
      <c r="A141">
        <v>140</v>
      </c>
      <c r="B141" t="str">
        <f t="shared" si="5"/>
        <v>Recaman.dfy-2</v>
      </c>
      <c r="C141" t="s">
        <v>308</v>
      </c>
      <c r="D141">
        <v>2</v>
      </c>
      <c r="E141">
        <v>0</v>
      </c>
      <c r="F141">
        <v>5.4119999999999999</v>
      </c>
      <c r="G141">
        <v>1.7245999999999999</v>
      </c>
      <c r="H141">
        <v>5.4096000000000002</v>
      </c>
      <c r="I141">
        <v>1</v>
      </c>
      <c r="J141">
        <v>0</v>
      </c>
      <c r="K141">
        <v>0</v>
      </c>
      <c r="L141">
        <f t="shared" si="4"/>
        <v>56</v>
      </c>
      <c r="M141">
        <f>VLOOKUP(C141,Locs!A:C,3,0)</f>
        <v>57</v>
      </c>
      <c r="N141">
        <f>VLOOKUP(C141,Locs!A:F,6,0)</f>
        <v>0</v>
      </c>
      <c r="O141" t="s">
        <v>380</v>
      </c>
      <c r="P141">
        <v>56</v>
      </c>
    </row>
    <row r="142" spans="1:16" x14ac:dyDescent="0.45">
      <c r="A142">
        <v>141</v>
      </c>
      <c r="B142" t="str">
        <f t="shared" si="5"/>
        <v>Recaman.dfy-3</v>
      </c>
      <c r="C142" t="s">
        <v>308</v>
      </c>
      <c r="D142">
        <v>3</v>
      </c>
      <c r="E142">
        <v>-1</v>
      </c>
      <c r="F142">
        <v>7.7904999999999998</v>
      </c>
      <c r="G142">
        <v>0.26640000000000003</v>
      </c>
      <c r="H142">
        <v>7.7889999999999997</v>
      </c>
      <c r="I142">
        <v>-1</v>
      </c>
      <c r="J142">
        <v>-1</v>
      </c>
      <c r="K142">
        <v>-1</v>
      </c>
      <c r="L142">
        <f t="shared" si="4"/>
        <v>68</v>
      </c>
      <c r="M142">
        <f>VLOOKUP(C142,Locs!A:C,3,0)</f>
        <v>57</v>
      </c>
      <c r="N142">
        <f>VLOOKUP(C142,Locs!A:F,6,0)</f>
        <v>0</v>
      </c>
      <c r="O142" t="s">
        <v>381</v>
      </c>
      <c r="P142">
        <v>68</v>
      </c>
    </row>
    <row r="143" spans="1:16" x14ac:dyDescent="0.45">
      <c r="A143">
        <v>142</v>
      </c>
      <c r="B143" t="str">
        <f t="shared" si="5"/>
        <v>Recaman.dfy-4</v>
      </c>
      <c r="C143" t="s">
        <v>308</v>
      </c>
      <c r="D143">
        <v>4</v>
      </c>
      <c r="E143">
        <v>-1</v>
      </c>
      <c r="F143">
        <v>6.8993000000000002</v>
      </c>
      <c r="G143">
        <v>0.248</v>
      </c>
      <c r="H143">
        <v>6.8974000000000002</v>
      </c>
      <c r="I143">
        <v>-1</v>
      </c>
      <c r="J143">
        <v>-1</v>
      </c>
      <c r="K143">
        <v>-1</v>
      </c>
      <c r="L143">
        <f t="shared" si="4"/>
        <v>75</v>
      </c>
      <c r="M143">
        <f>VLOOKUP(C143,Locs!A:C,3,0)</f>
        <v>57</v>
      </c>
      <c r="N143">
        <f>VLOOKUP(C143,Locs!A:F,6,0)</f>
        <v>0</v>
      </c>
      <c r="O143" t="s">
        <v>720</v>
      </c>
      <c r="P143">
        <v>75</v>
      </c>
    </row>
    <row r="144" spans="1:16" x14ac:dyDescent="0.45">
      <c r="A144">
        <v>143</v>
      </c>
      <c r="B144" t="str">
        <f t="shared" si="5"/>
        <v>Recaman.dfy-5</v>
      </c>
      <c r="C144" t="s">
        <v>308</v>
      </c>
      <c r="D144">
        <v>5</v>
      </c>
      <c r="E144">
        <v>-1</v>
      </c>
      <c r="F144">
        <v>6.0401999999999996</v>
      </c>
      <c r="G144">
        <v>0.26679999999999998</v>
      </c>
      <c r="H144">
        <v>6.0377999999999998</v>
      </c>
      <c r="I144">
        <v>-1</v>
      </c>
      <c r="J144">
        <v>-1</v>
      </c>
      <c r="K144">
        <v>-1</v>
      </c>
      <c r="L144">
        <f t="shared" si="4"/>
        <v>76</v>
      </c>
      <c r="M144">
        <f>VLOOKUP(C144,Locs!A:C,3,0)</f>
        <v>57</v>
      </c>
      <c r="N144">
        <f>VLOOKUP(C144,Locs!A:F,6,0)</f>
        <v>0</v>
      </c>
      <c r="O144" t="s">
        <v>774</v>
      </c>
      <c r="P144">
        <v>76</v>
      </c>
    </row>
    <row r="145" spans="1:16" x14ac:dyDescent="0.45">
      <c r="A145">
        <v>144</v>
      </c>
      <c r="B145" t="str">
        <f t="shared" si="5"/>
        <v>Recaman.dfy-6</v>
      </c>
      <c r="C145" t="s">
        <v>308</v>
      </c>
      <c r="D145">
        <v>6</v>
      </c>
      <c r="E145">
        <v>0</v>
      </c>
      <c r="F145">
        <v>7.4744999999999999</v>
      </c>
      <c r="G145">
        <v>62.113599999999998</v>
      </c>
      <c r="H145">
        <v>7.4676</v>
      </c>
      <c r="I145">
        <v>-1</v>
      </c>
      <c r="J145">
        <v>0</v>
      </c>
      <c r="K145">
        <v>0</v>
      </c>
      <c r="L145">
        <f t="shared" si="4"/>
        <v>75</v>
      </c>
      <c r="M145">
        <f>VLOOKUP(C145,Locs!A:C,3,0)</f>
        <v>57</v>
      </c>
      <c r="N145">
        <f>VLOOKUP(C145,Locs!A:F,6,0)</f>
        <v>0</v>
      </c>
      <c r="O145" t="s">
        <v>775</v>
      </c>
      <c r="P145">
        <v>75</v>
      </c>
    </row>
    <row r="146" spans="1:16" x14ac:dyDescent="0.45">
      <c r="A146">
        <v>145</v>
      </c>
      <c r="B146" t="str">
        <f t="shared" si="5"/>
        <v>Recaman.dfy-7</v>
      </c>
      <c r="C146" t="s">
        <v>308</v>
      </c>
      <c r="D146">
        <v>7</v>
      </c>
      <c r="E146">
        <v>1</v>
      </c>
      <c r="F146">
        <v>6.4348999999999998</v>
      </c>
      <c r="G146">
        <v>40.494599999999998</v>
      </c>
      <c r="H146">
        <v>6.4328000000000003</v>
      </c>
      <c r="I146">
        <v>1</v>
      </c>
      <c r="J146">
        <v>1</v>
      </c>
      <c r="K146">
        <v>1</v>
      </c>
      <c r="L146">
        <f t="shared" si="4"/>
        <v>75</v>
      </c>
      <c r="M146">
        <f>VLOOKUP(C146,Locs!A:C,3,0)</f>
        <v>57</v>
      </c>
      <c r="N146">
        <f>VLOOKUP(C146,Locs!A:F,6,0)</f>
        <v>0</v>
      </c>
      <c r="O146" t="s">
        <v>776</v>
      </c>
      <c r="P146">
        <v>75</v>
      </c>
    </row>
    <row r="147" spans="1:16" x14ac:dyDescent="0.45">
      <c r="A147">
        <v>146</v>
      </c>
      <c r="B147" t="str">
        <f t="shared" si="5"/>
        <v>RotateLeft.dfy-1</v>
      </c>
      <c r="C147" t="s">
        <v>309</v>
      </c>
      <c r="D147">
        <v>1</v>
      </c>
      <c r="E147">
        <v>1</v>
      </c>
      <c r="F147">
        <v>4.5843999999999996</v>
      </c>
      <c r="G147">
        <v>0.88080000000000003</v>
      </c>
      <c r="H147">
        <v>4.5811999999999999</v>
      </c>
      <c r="I147">
        <v>1</v>
      </c>
      <c r="J147">
        <v>1</v>
      </c>
      <c r="K147">
        <v>1</v>
      </c>
      <c r="L147">
        <f t="shared" si="4"/>
        <v>25</v>
      </c>
      <c r="M147">
        <f>VLOOKUP(C147,Locs!A:C,3,0)</f>
        <v>24</v>
      </c>
      <c r="N147">
        <f>VLOOKUP(C147,Locs!A:F,6,0)</f>
        <v>0</v>
      </c>
      <c r="O147" t="s">
        <v>382</v>
      </c>
      <c r="P147">
        <v>25</v>
      </c>
    </row>
    <row r="148" spans="1:16" x14ac:dyDescent="0.45">
      <c r="A148">
        <v>147</v>
      </c>
      <c r="B148" t="str">
        <f t="shared" si="5"/>
        <v>SelectionSort.dfy-1</v>
      </c>
      <c r="C148" t="s">
        <v>10</v>
      </c>
      <c r="D148">
        <v>1</v>
      </c>
      <c r="E148">
        <v>0</v>
      </c>
      <c r="F148">
        <v>4.1993999999999998</v>
      </c>
      <c r="G148">
        <v>1.7073</v>
      </c>
      <c r="H148">
        <v>4.1966999999999999</v>
      </c>
      <c r="I148">
        <v>1</v>
      </c>
      <c r="J148">
        <v>0</v>
      </c>
      <c r="K148">
        <v>0</v>
      </c>
      <c r="L148">
        <f t="shared" si="4"/>
        <v>39</v>
      </c>
      <c r="M148">
        <f>VLOOKUP(C148,Locs!A:C,3,0)</f>
        <v>38</v>
      </c>
      <c r="N148">
        <f>VLOOKUP(C148,Locs!A:F,6,0)</f>
        <v>1</v>
      </c>
      <c r="O148" t="s">
        <v>913</v>
      </c>
      <c r="P148">
        <v>75</v>
      </c>
    </row>
    <row r="149" spans="1:16" x14ac:dyDescent="0.45">
      <c r="A149">
        <v>148</v>
      </c>
      <c r="B149" t="str">
        <f t="shared" si="5"/>
        <v>SelectionSort.dfy-2</v>
      </c>
      <c r="C149" t="s">
        <v>10</v>
      </c>
      <c r="D149">
        <v>2</v>
      </c>
      <c r="E149">
        <v>-1</v>
      </c>
      <c r="F149">
        <v>5.1816000000000004</v>
      </c>
      <c r="G149">
        <v>0.41149999999999998</v>
      </c>
      <c r="H149">
        <v>5.1798000000000002</v>
      </c>
      <c r="I149">
        <v>-1</v>
      </c>
      <c r="J149">
        <v>-1</v>
      </c>
      <c r="K149">
        <v>-1</v>
      </c>
      <c r="L149">
        <f t="shared" si="4"/>
        <v>41</v>
      </c>
      <c r="M149">
        <f>VLOOKUP(C149,Locs!A:C,3,0)</f>
        <v>38</v>
      </c>
      <c r="N149">
        <f>VLOOKUP(C149,Locs!A:F,6,0)</f>
        <v>1</v>
      </c>
      <c r="O149" t="s">
        <v>385</v>
      </c>
      <c r="P149">
        <v>39</v>
      </c>
    </row>
    <row r="150" spans="1:16" x14ac:dyDescent="0.45">
      <c r="A150">
        <v>149</v>
      </c>
      <c r="B150" t="str">
        <f t="shared" si="5"/>
        <v>SelectionSort.dfy-3</v>
      </c>
      <c r="C150" t="s">
        <v>10</v>
      </c>
      <c r="D150">
        <v>3</v>
      </c>
      <c r="E150">
        <v>0</v>
      </c>
      <c r="F150">
        <v>7.6992000000000003</v>
      </c>
      <c r="G150">
        <v>63.359099999999998</v>
      </c>
      <c r="H150">
        <v>7.6970000000000001</v>
      </c>
      <c r="I150">
        <v>0</v>
      </c>
      <c r="J150">
        <v>0</v>
      </c>
      <c r="K150">
        <v>0</v>
      </c>
      <c r="L150">
        <f t="shared" si="4"/>
        <v>52</v>
      </c>
      <c r="M150">
        <f>VLOOKUP(C150,Locs!A:C,3,0)</f>
        <v>38</v>
      </c>
      <c r="N150">
        <f>VLOOKUP(C150,Locs!A:F,6,0)</f>
        <v>1</v>
      </c>
      <c r="O150" t="s">
        <v>386</v>
      </c>
      <c r="P150">
        <v>41</v>
      </c>
    </row>
    <row r="151" spans="1:16" x14ac:dyDescent="0.45">
      <c r="A151">
        <v>150</v>
      </c>
      <c r="B151" t="str">
        <f t="shared" si="5"/>
        <v>SelectionSort.dfy-4</v>
      </c>
      <c r="C151" t="s">
        <v>10</v>
      </c>
      <c r="D151">
        <v>4</v>
      </c>
      <c r="E151">
        <v>0</v>
      </c>
      <c r="F151">
        <v>7.8510999999999997</v>
      </c>
      <c r="G151">
        <v>62.532600000000002</v>
      </c>
      <c r="H151">
        <v>7.8494999999999999</v>
      </c>
      <c r="I151">
        <v>0</v>
      </c>
      <c r="J151">
        <v>0</v>
      </c>
      <c r="K151">
        <v>0</v>
      </c>
      <c r="L151">
        <f t="shared" si="4"/>
        <v>62</v>
      </c>
      <c r="M151">
        <f>VLOOKUP(C151,Locs!A:C,3,0)</f>
        <v>38</v>
      </c>
      <c r="N151">
        <f>VLOOKUP(C151,Locs!A:F,6,0)</f>
        <v>1</v>
      </c>
      <c r="O151" t="s">
        <v>387</v>
      </c>
      <c r="P151">
        <v>52</v>
      </c>
    </row>
    <row r="152" spans="1:16" x14ac:dyDescent="0.45">
      <c r="A152">
        <v>151</v>
      </c>
      <c r="B152" t="str">
        <f t="shared" si="5"/>
        <v>SelectionSort.dfy-5</v>
      </c>
      <c r="C152" t="s">
        <v>10</v>
      </c>
      <c r="D152">
        <v>5</v>
      </c>
      <c r="E152">
        <v>0</v>
      </c>
      <c r="F152">
        <v>12.7805</v>
      </c>
      <c r="G152">
        <v>4.1254999999999997</v>
      </c>
      <c r="H152">
        <v>12.777900000000001</v>
      </c>
      <c r="I152">
        <v>0</v>
      </c>
      <c r="J152">
        <v>0</v>
      </c>
      <c r="K152">
        <v>0</v>
      </c>
      <c r="L152">
        <f t="shared" si="4"/>
        <v>81</v>
      </c>
      <c r="M152">
        <f>VLOOKUP(C152,Locs!A:C,3,0)</f>
        <v>38</v>
      </c>
      <c r="N152">
        <f>VLOOKUP(C152,Locs!A:F,6,0)</f>
        <v>1</v>
      </c>
      <c r="O152" t="s">
        <v>779</v>
      </c>
      <c r="P152">
        <v>62</v>
      </c>
    </row>
    <row r="153" spans="1:16" x14ac:dyDescent="0.45">
      <c r="A153">
        <v>152</v>
      </c>
      <c r="B153" t="str">
        <f t="shared" si="5"/>
        <v>SelectionSort.dfy-6</v>
      </c>
      <c r="C153" t="s">
        <v>10</v>
      </c>
      <c r="D153">
        <v>6</v>
      </c>
      <c r="E153">
        <v>0</v>
      </c>
      <c r="F153">
        <v>10.9434</v>
      </c>
      <c r="G153">
        <v>3.8468</v>
      </c>
      <c r="H153">
        <v>10.9404</v>
      </c>
      <c r="I153">
        <v>0</v>
      </c>
      <c r="J153">
        <v>0</v>
      </c>
      <c r="K153">
        <v>0</v>
      </c>
      <c r="L153">
        <f t="shared" si="4"/>
        <v>76</v>
      </c>
      <c r="M153">
        <f>VLOOKUP(C153,Locs!A:C,3,0)</f>
        <v>38</v>
      </c>
      <c r="N153">
        <f>VLOOKUP(C153,Locs!A:F,6,0)</f>
        <v>1</v>
      </c>
      <c r="O153" t="s">
        <v>780</v>
      </c>
      <c r="P153">
        <v>81</v>
      </c>
    </row>
    <row r="154" spans="1:16" x14ac:dyDescent="0.45">
      <c r="A154">
        <v>153</v>
      </c>
      <c r="B154" t="str">
        <f t="shared" si="5"/>
        <v>SelectionSort.dfy-7</v>
      </c>
      <c r="C154" t="s">
        <v>10</v>
      </c>
      <c r="D154">
        <v>7</v>
      </c>
      <c r="E154">
        <v>-1</v>
      </c>
      <c r="F154">
        <v>21.324200000000001</v>
      </c>
      <c r="G154">
        <v>1.1020000000000001</v>
      </c>
      <c r="H154">
        <v>21.321200000000001</v>
      </c>
      <c r="I154">
        <v>-1</v>
      </c>
      <c r="J154">
        <v>-1</v>
      </c>
      <c r="K154">
        <v>-1</v>
      </c>
      <c r="L154">
        <f t="shared" si="4"/>
        <v>127</v>
      </c>
      <c r="M154">
        <f>VLOOKUP(C154,Locs!A:C,3,0)</f>
        <v>38</v>
      </c>
      <c r="N154">
        <f>VLOOKUP(C154,Locs!A:F,6,0)</f>
        <v>1</v>
      </c>
      <c r="O154" t="s">
        <v>781</v>
      </c>
      <c r="P154">
        <v>76</v>
      </c>
    </row>
    <row r="155" spans="1:16" x14ac:dyDescent="0.45">
      <c r="A155">
        <v>154</v>
      </c>
      <c r="B155" t="str">
        <f t="shared" si="5"/>
        <v>SelectionSort.dfy-8</v>
      </c>
      <c r="C155" t="s">
        <v>10</v>
      </c>
      <c r="D155">
        <v>8</v>
      </c>
      <c r="E155">
        <v>-1</v>
      </c>
      <c r="F155">
        <v>12.3216</v>
      </c>
      <c r="G155">
        <v>1.0484</v>
      </c>
      <c r="H155">
        <v>12.3177</v>
      </c>
      <c r="I155">
        <v>-1</v>
      </c>
      <c r="J155">
        <v>-1</v>
      </c>
      <c r="K155">
        <v>-1</v>
      </c>
      <c r="L155">
        <f t="shared" si="4"/>
        <v>103</v>
      </c>
      <c r="M155">
        <f>VLOOKUP(C155,Locs!A:C,3,0)</f>
        <v>38</v>
      </c>
      <c r="N155">
        <f>VLOOKUP(C155,Locs!A:F,6,0)</f>
        <v>1</v>
      </c>
      <c r="O155" t="s">
        <v>914</v>
      </c>
      <c r="P155">
        <v>127</v>
      </c>
    </row>
    <row r="156" spans="1:16" x14ac:dyDescent="0.45">
      <c r="A156">
        <v>155</v>
      </c>
      <c r="B156" t="str">
        <f t="shared" si="5"/>
        <v>SelectionSort.dfy-9</v>
      </c>
      <c r="C156" t="s">
        <v>10</v>
      </c>
      <c r="D156">
        <v>9</v>
      </c>
      <c r="E156">
        <v>0</v>
      </c>
      <c r="F156">
        <v>15.6219</v>
      </c>
      <c r="G156">
        <v>4.4001999999999999</v>
      </c>
      <c r="H156">
        <v>15.618</v>
      </c>
      <c r="I156">
        <v>0</v>
      </c>
      <c r="J156">
        <v>0</v>
      </c>
      <c r="K156">
        <v>0</v>
      </c>
      <c r="L156">
        <f t="shared" si="4"/>
        <v>121</v>
      </c>
      <c r="M156">
        <f>VLOOKUP(C156,Locs!A:C,3,0)</f>
        <v>38</v>
      </c>
      <c r="N156">
        <f>VLOOKUP(C156,Locs!A:F,6,0)</f>
        <v>1</v>
      </c>
      <c r="O156" t="s">
        <v>915</v>
      </c>
      <c r="P156">
        <v>103</v>
      </c>
    </row>
    <row r="157" spans="1:16" x14ac:dyDescent="0.45">
      <c r="A157">
        <v>156</v>
      </c>
      <c r="B157" t="str">
        <f t="shared" si="5"/>
        <v>SelectionSort.dfy-10</v>
      </c>
      <c r="C157" t="s">
        <v>10</v>
      </c>
      <c r="D157">
        <v>10</v>
      </c>
      <c r="E157">
        <v>0</v>
      </c>
      <c r="F157">
        <v>6.1780999999999997</v>
      </c>
      <c r="G157">
        <v>3.2515000000000001</v>
      </c>
      <c r="H157">
        <v>6.1755000000000004</v>
      </c>
      <c r="I157">
        <v>0</v>
      </c>
      <c r="J157">
        <v>0</v>
      </c>
      <c r="K157">
        <v>0</v>
      </c>
      <c r="L157">
        <f t="shared" si="4"/>
        <v>75</v>
      </c>
      <c r="M157">
        <f>VLOOKUP(C157,Locs!A:C,3,0)</f>
        <v>38</v>
      </c>
      <c r="N157">
        <f>VLOOKUP(C157,Locs!A:F,6,0)</f>
        <v>1</v>
      </c>
      <c r="O157" t="s">
        <v>916</v>
      </c>
      <c r="P157">
        <v>121</v>
      </c>
    </row>
    <row r="158" spans="1:16" x14ac:dyDescent="0.45">
      <c r="A158">
        <v>157</v>
      </c>
      <c r="B158" t="str">
        <f t="shared" si="5"/>
        <v>task_id_105.dfy-1</v>
      </c>
      <c r="C158" t="s">
        <v>11</v>
      </c>
      <c r="D158">
        <v>1</v>
      </c>
      <c r="E158">
        <v>0</v>
      </c>
      <c r="F158">
        <v>4.3720999999999997</v>
      </c>
      <c r="G158">
        <v>2.0110999999999999</v>
      </c>
      <c r="H158">
        <v>4.3673999999999999</v>
      </c>
      <c r="I158">
        <v>0</v>
      </c>
      <c r="J158">
        <v>0</v>
      </c>
      <c r="K158">
        <v>0</v>
      </c>
      <c r="L158">
        <f t="shared" si="4"/>
        <v>24</v>
      </c>
      <c r="M158">
        <f>VLOOKUP(C158,Locs!A:C,3,0)</f>
        <v>26</v>
      </c>
      <c r="N158">
        <f>VLOOKUP(C158,Locs!A:F,6,0)</f>
        <v>3</v>
      </c>
      <c r="O158" t="s">
        <v>388</v>
      </c>
      <c r="P158">
        <v>24</v>
      </c>
    </row>
    <row r="159" spans="1:16" x14ac:dyDescent="0.45">
      <c r="A159">
        <v>158</v>
      </c>
      <c r="B159" t="str">
        <f t="shared" si="5"/>
        <v>task_id_105.dfy-2</v>
      </c>
      <c r="C159" t="s">
        <v>11</v>
      </c>
      <c r="D159">
        <v>2</v>
      </c>
      <c r="E159">
        <v>0</v>
      </c>
      <c r="F159">
        <v>6.5853000000000002</v>
      </c>
      <c r="G159">
        <v>2.0526</v>
      </c>
      <c r="H159">
        <v>6.5810000000000004</v>
      </c>
      <c r="I159">
        <v>1</v>
      </c>
      <c r="J159">
        <v>0</v>
      </c>
      <c r="K159">
        <v>0</v>
      </c>
      <c r="L159">
        <f t="shared" si="4"/>
        <v>33</v>
      </c>
      <c r="M159">
        <f>VLOOKUP(C159,Locs!A:C,3,0)</f>
        <v>26</v>
      </c>
      <c r="N159">
        <f>VLOOKUP(C159,Locs!A:F,6,0)</f>
        <v>3</v>
      </c>
      <c r="O159" t="s">
        <v>389</v>
      </c>
      <c r="P159">
        <v>33</v>
      </c>
    </row>
    <row r="160" spans="1:16" x14ac:dyDescent="0.45">
      <c r="A160">
        <v>159</v>
      </c>
      <c r="B160" t="str">
        <f t="shared" si="5"/>
        <v>task_id_105.dfy-3</v>
      </c>
      <c r="C160" t="s">
        <v>11</v>
      </c>
      <c r="D160">
        <v>3</v>
      </c>
      <c r="E160">
        <v>0</v>
      </c>
      <c r="F160">
        <v>3.7904</v>
      </c>
      <c r="G160">
        <v>2.1368</v>
      </c>
      <c r="H160">
        <v>3.7877000000000001</v>
      </c>
      <c r="I160">
        <v>1</v>
      </c>
      <c r="J160">
        <v>0</v>
      </c>
      <c r="K160">
        <v>0</v>
      </c>
      <c r="L160">
        <f t="shared" si="4"/>
        <v>35</v>
      </c>
      <c r="M160">
        <f>VLOOKUP(C160,Locs!A:C,3,0)</f>
        <v>26</v>
      </c>
      <c r="N160">
        <f>VLOOKUP(C160,Locs!A:F,6,0)</f>
        <v>3</v>
      </c>
      <c r="O160" t="s">
        <v>390</v>
      </c>
      <c r="P160">
        <v>35</v>
      </c>
    </row>
    <row r="161" spans="1:16" x14ac:dyDescent="0.45">
      <c r="A161">
        <v>160</v>
      </c>
      <c r="B161" t="str">
        <f t="shared" si="5"/>
        <v>task_id_105.dfy-4</v>
      </c>
      <c r="C161" t="s">
        <v>11</v>
      </c>
      <c r="D161">
        <v>4</v>
      </c>
      <c r="E161">
        <v>1</v>
      </c>
      <c r="F161">
        <v>5.7941000000000003</v>
      </c>
      <c r="G161">
        <v>3.1579000000000002</v>
      </c>
      <c r="H161">
        <v>5.7908999999999997</v>
      </c>
      <c r="I161">
        <v>1</v>
      </c>
      <c r="J161">
        <v>1</v>
      </c>
      <c r="K161">
        <v>1</v>
      </c>
      <c r="L161">
        <f t="shared" si="4"/>
        <v>39</v>
      </c>
      <c r="M161">
        <f>VLOOKUP(C161,Locs!A:C,3,0)</f>
        <v>26</v>
      </c>
      <c r="N161">
        <f>VLOOKUP(C161,Locs!A:F,6,0)</f>
        <v>3</v>
      </c>
      <c r="O161" t="s">
        <v>918</v>
      </c>
      <c r="P161">
        <v>39</v>
      </c>
    </row>
    <row r="162" spans="1:16" x14ac:dyDescent="0.45">
      <c r="A162">
        <v>161</v>
      </c>
      <c r="B162" t="str">
        <f t="shared" si="5"/>
        <v>task_id_106.dfy-1</v>
      </c>
      <c r="C162" t="s">
        <v>12</v>
      </c>
      <c r="D162">
        <v>1</v>
      </c>
      <c r="E162">
        <v>1</v>
      </c>
      <c r="F162">
        <v>3.3929999999999998</v>
      </c>
      <c r="G162">
        <v>1.9412</v>
      </c>
      <c r="H162">
        <v>3.3885999999999998</v>
      </c>
      <c r="I162">
        <v>1</v>
      </c>
      <c r="J162">
        <v>1</v>
      </c>
      <c r="K162">
        <v>1</v>
      </c>
      <c r="L162">
        <f t="shared" si="4"/>
        <v>24</v>
      </c>
      <c r="M162">
        <f>VLOOKUP(C162,Locs!A:C,3,0)</f>
        <v>24</v>
      </c>
      <c r="N162">
        <f>VLOOKUP(C162,Locs!A:F,6,0)</f>
        <v>0</v>
      </c>
      <c r="O162" t="s">
        <v>391</v>
      </c>
      <c r="P162">
        <v>24</v>
      </c>
    </row>
    <row r="163" spans="1:16" x14ac:dyDescent="0.45">
      <c r="A163">
        <v>162</v>
      </c>
      <c r="B163" t="str">
        <f t="shared" si="5"/>
        <v>task_id_113.dfy-1</v>
      </c>
      <c r="C163" t="s">
        <v>13</v>
      </c>
      <c r="D163">
        <v>1</v>
      </c>
      <c r="E163">
        <v>0</v>
      </c>
      <c r="F163">
        <v>2.9803000000000002</v>
      </c>
      <c r="G163">
        <v>2.0486</v>
      </c>
      <c r="H163">
        <v>2.9556</v>
      </c>
      <c r="I163">
        <v>1</v>
      </c>
      <c r="J163">
        <v>0</v>
      </c>
      <c r="K163">
        <v>0</v>
      </c>
      <c r="L163">
        <f t="shared" si="4"/>
        <v>30</v>
      </c>
      <c r="M163">
        <f>VLOOKUP(C163,Locs!A:C,3,0)</f>
        <v>30</v>
      </c>
      <c r="N163">
        <f>VLOOKUP(C163,Locs!A:F,6,0)</f>
        <v>1</v>
      </c>
      <c r="O163" t="s">
        <v>394</v>
      </c>
      <c r="P163">
        <v>30</v>
      </c>
    </row>
    <row r="164" spans="1:16" x14ac:dyDescent="0.45">
      <c r="A164">
        <v>163</v>
      </c>
      <c r="B164" t="str">
        <f t="shared" si="5"/>
        <v>task_id_113.dfy-2</v>
      </c>
      <c r="C164" t="s">
        <v>13</v>
      </c>
      <c r="D164">
        <v>2</v>
      </c>
      <c r="E164">
        <v>1</v>
      </c>
      <c r="F164">
        <v>3.4239999999999999</v>
      </c>
      <c r="G164">
        <v>2.024</v>
      </c>
      <c r="H164">
        <v>3.4203999999999999</v>
      </c>
      <c r="I164">
        <v>1</v>
      </c>
      <c r="J164">
        <v>1</v>
      </c>
      <c r="K164">
        <v>1</v>
      </c>
      <c r="L164">
        <f t="shared" si="4"/>
        <v>32</v>
      </c>
      <c r="M164">
        <f>VLOOKUP(C164,Locs!A:C,3,0)</f>
        <v>30</v>
      </c>
      <c r="N164">
        <f>VLOOKUP(C164,Locs!A:F,6,0)</f>
        <v>1</v>
      </c>
      <c r="O164" t="s">
        <v>395</v>
      </c>
      <c r="P164">
        <v>32</v>
      </c>
    </row>
    <row r="165" spans="1:16" x14ac:dyDescent="0.45">
      <c r="A165">
        <v>164</v>
      </c>
      <c r="B165" t="str">
        <f t="shared" si="5"/>
        <v>task_id_126.dfy-1</v>
      </c>
      <c r="C165" t="s">
        <v>14</v>
      </c>
      <c r="D165">
        <v>1</v>
      </c>
      <c r="E165">
        <v>-1</v>
      </c>
      <c r="F165">
        <v>6.2755999999999998</v>
      </c>
      <c r="G165">
        <v>0.98740000000000006</v>
      </c>
      <c r="H165">
        <v>6.2713999999999999</v>
      </c>
      <c r="I165">
        <v>0</v>
      </c>
      <c r="J165">
        <v>-1</v>
      </c>
      <c r="K165">
        <v>-1</v>
      </c>
      <c r="L165">
        <f t="shared" si="4"/>
        <v>43</v>
      </c>
      <c r="M165">
        <f>VLOOKUP(C165,Locs!A:C,3,0)</f>
        <v>46</v>
      </c>
      <c r="N165">
        <f>VLOOKUP(C165,Locs!A:F,6,0)</f>
        <v>2</v>
      </c>
      <c r="O165" t="s">
        <v>397</v>
      </c>
      <c r="P165">
        <v>43</v>
      </c>
    </row>
    <row r="166" spans="1:16" x14ac:dyDescent="0.45">
      <c r="A166">
        <v>165</v>
      </c>
      <c r="B166" t="str">
        <f t="shared" si="5"/>
        <v>task_id_126.dfy-2</v>
      </c>
      <c r="C166" t="s">
        <v>14</v>
      </c>
      <c r="D166">
        <v>2</v>
      </c>
      <c r="E166">
        <v>0</v>
      </c>
      <c r="F166">
        <v>6.1193</v>
      </c>
      <c r="G166">
        <v>3.1528999999999998</v>
      </c>
      <c r="H166">
        <v>6.1163999999999996</v>
      </c>
      <c r="I166">
        <v>-1</v>
      </c>
      <c r="J166">
        <v>0</v>
      </c>
      <c r="K166">
        <v>0</v>
      </c>
      <c r="L166">
        <f t="shared" si="4"/>
        <v>58</v>
      </c>
      <c r="M166">
        <f>VLOOKUP(C166,Locs!A:C,3,0)</f>
        <v>46</v>
      </c>
      <c r="N166">
        <f>VLOOKUP(C166,Locs!A:F,6,0)</f>
        <v>2</v>
      </c>
      <c r="O166" t="s">
        <v>398</v>
      </c>
      <c r="P166">
        <v>58</v>
      </c>
    </row>
    <row r="167" spans="1:16" x14ac:dyDescent="0.45">
      <c r="A167">
        <v>166</v>
      </c>
      <c r="B167" t="str">
        <f t="shared" si="5"/>
        <v>task_id_126.dfy-3</v>
      </c>
      <c r="C167" t="s">
        <v>14</v>
      </c>
      <c r="D167">
        <v>3</v>
      </c>
      <c r="E167">
        <v>0</v>
      </c>
      <c r="F167">
        <v>9.2476000000000003</v>
      </c>
      <c r="G167">
        <v>3.6429</v>
      </c>
      <c r="H167">
        <v>9.2447999999999997</v>
      </c>
      <c r="I167">
        <v>-1</v>
      </c>
      <c r="J167">
        <v>0</v>
      </c>
      <c r="K167">
        <v>0</v>
      </c>
      <c r="L167">
        <f t="shared" si="4"/>
        <v>64</v>
      </c>
      <c r="M167">
        <f>VLOOKUP(C167,Locs!A:C,3,0)</f>
        <v>46</v>
      </c>
      <c r="N167">
        <f>VLOOKUP(C167,Locs!A:F,6,0)</f>
        <v>2</v>
      </c>
      <c r="O167" t="s">
        <v>399</v>
      </c>
      <c r="P167">
        <v>64</v>
      </c>
    </row>
    <row r="168" spans="1:16" x14ac:dyDescent="0.45">
      <c r="A168">
        <v>167</v>
      </c>
      <c r="B168" t="str">
        <f t="shared" si="5"/>
        <v>task_id_126.dfy-4</v>
      </c>
      <c r="C168" t="s">
        <v>14</v>
      </c>
      <c r="D168">
        <v>4</v>
      </c>
      <c r="E168">
        <v>0</v>
      </c>
      <c r="F168">
        <v>11.5244</v>
      </c>
      <c r="G168">
        <v>39.237000000000002</v>
      </c>
      <c r="H168">
        <v>11.5212</v>
      </c>
      <c r="I168">
        <v>-1</v>
      </c>
      <c r="J168">
        <v>0</v>
      </c>
      <c r="K168">
        <v>0</v>
      </c>
      <c r="L168">
        <f t="shared" si="4"/>
        <v>67</v>
      </c>
      <c r="M168">
        <f>VLOOKUP(C168,Locs!A:C,3,0)</f>
        <v>46</v>
      </c>
      <c r="N168">
        <f>VLOOKUP(C168,Locs!A:F,6,0)</f>
        <v>2</v>
      </c>
      <c r="O168" t="s">
        <v>782</v>
      </c>
      <c r="P168">
        <v>67</v>
      </c>
    </row>
    <row r="169" spans="1:16" x14ac:dyDescent="0.45">
      <c r="A169">
        <v>168</v>
      </c>
      <c r="B169" t="str">
        <f t="shared" si="5"/>
        <v>task_id_126.dfy-5</v>
      </c>
      <c r="C169" t="s">
        <v>14</v>
      </c>
      <c r="D169">
        <v>5</v>
      </c>
      <c r="E169">
        <v>-1</v>
      </c>
      <c r="F169">
        <v>11.2913</v>
      </c>
      <c r="G169">
        <v>0.82289999999999996</v>
      </c>
      <c r="H169">
        <v>11.288399999999999</v>
      </c>
      <c r="I169">
        <v>-1</v>
      </c>
      <c r="J169">
        <v>-1</v>
      </c>
      <c r="K169">
        <v>-1</v>
      </c>
      <c r="L169">
        <f t="shared" si="4"/>
        <v>80</v>
      </c>
      <c r="M169">
        <f>VLOOKUP(C169,Locs!A:C,3,0)</f>
        <v>46</v>
      </c>
      <c r="N169">
        <f>VLOOKUP(C169,Locs!A:F,6,0)</f>
        <v>2</v>
      </c>
      <c r="O169" t="s">
        <v>783</v>
      </c>
      <c r="P169">
        <v>80</v>
      </c>
    </row>
    <row r="170" spans="1:16" x14ac:dyDescent="0.45">
      <c r="A170">
        <v>169</v>
      </c>
      <c r="B170" t="str">
        <f t="shared" si="5"/>
        <v>task_id_126.dfy-6</v>
      </c>
      <c r="C170" t="s">
        <v>14</v>
      </c>
      <c r="D170">
        <v>6</v>
      </c>
      <c r="E170">
        <v>-1</v>
      </c>
      <c r="F170">
        <v>14.292999999999999</v>
      </c>
      <c r="G170">
        <v>1.0286999999999999</v>
      </c>
      <c r="H170">
        <v>14.2895</v>
      </c>
      <c r="I170">
        <v>-1</v>
      </c>
      <c r="J170">
        <v>-1</v>
      </c>
      <c r="K170">
        <v>-1</v>
      </c>
      <c r="L170">
        <f t="shared" si="4"/>
        <v>99</v>
      </c>
      <c r="M170">
        <f>VLOOKUP(C170,Locs!A:C,3,0)</f>
        <v>46</v>
      </c>
      <c r="N170">
        <f>VLOOKUP(C170,Locs!A:F,6,0)</f>
        <v>2</v>
      </c>
      <c r="O170" t="s">
        <v>784</v>
      </c>
      <c r="P170">
        <v>99</v>
      </c>
    </row>
    <row r="171" spans="1:16" x14ac:dyDescent="0.45">
      <c r="A171">
        <v>170</v>
      </c>
      <c r="B171" t="str">
        <f t="shared" si="5"/>
        <v>task_id_126.dfy-7</v>
      </c>
      <c r="C171" t="s">
        <v>14</v>
      </c>
      <c r="D171">
        <v>7</v>
      </c>
      <c r="E171">
        <v>0</v>
      </c>
      <c r="F171">
        <v>9.6638999999999999</v>
      </c>
      <c r="G171">
        <v>7.8567999999999998</v>
      </c>
      <c r="H171">
        <v>9.6610999999999994</v>
      </c>
      <c r="I171">
        <v>-1</v>
      </c>
      <c r="J171">
        <v>0</v>
      </c>
      <c r="K171">
        <v>0</v>
      </c>
      <c r="L171">
        <f t="shared" si="4"/>
        <v>95</v>
      </c>
      <c r="M171">
        <f>VLOOKUP(C171,Locs!A:C,3,0)</f>
        <v>46</v>
      </c>
      <c r="N171">
        <f>VLOOKUP(C171,Locs!A:F,6,0)</f>
        <v>2</v>
      </c>
      <c r="O171" t="s">
        <v>785</v>
      </c>
      <c r="P171">
        <v>95</v>
      </c>
    </row>
    <row r="172" spans="1:16" x14ac:dyDescent="0.45">
      <c r="A172">
        <v>171</v>
      </c>
      <c r="B172" t="str">
        <f t="shared" si="5"/>
        <v>task_id_126.dfy-8</v>
      </c>
      <c r="C172" t="s">
        <v>14</v>
      </c>
      <c r="D172">
        <v>8</v>
      </c>
      <c r="E172">
        <v>0</v>
      </c>
      <c r="F172">
        <v>9.7173999999999996</v>
      </c>
      <c r="G172">
        <v>8.2486999999999995</v>
      </c>
      <c r="H172">
        <v>9.7140000000000004</v>
      </c>
      <c r="I172">
        <v>-1</v>
      </c>
      <c r="J172">
        <v>0</v>
      </c>
      <c r="K172">
        <v>0</v>
      </c>
      <c r="L172">
        <f t="shared" si="4"/>
        <v>97</v>
      </c>
      <c r="M172">
        <f>VLOOKUP(C172,Locs!A:C,3,0)</f>
        <v>46</v>
      </c>
      <c r="N172">
        <f>VLOOKUP(C172,Locs!A:F,6,0)</f>
        <v>2</v>
      </c>
      <c r="O172" t="s">
        <v>925</v>
      </c>
      <c r="P172">
        <v>97</v>
      </c>
    </row>
    <row r="173" spans="1:16" x14ac:dyDescent="0.45">
      <c r="A173">
        <v>172</v>
      </c>
      <c r="B173" t="str">
        <f t="shared" si="5"/>
        <v>task_id_126.dfy-9</v>
      </c>
      <c r="C173" t="s">
        <v>14</v>
      </c>
      <c r="D173">
        <v>9</v>
      </c>
      <c r="E173">
        <v>1</v>
      </c>
      <c r="F173">
        <v>10.7372</v>
      </c>
      <c r="G173">
        <v>7.7222999999999997</v>
      </c>
      <c r="H173">
        <v>10.7348</v>
      </c>
      <c r="I173">
        <v>1</v>
      </c>
      <c r="J173">
        <v>1</v>
      </c>
      <c r="K173">
        <v>1</v>
      </c>
      <c r="L173">
        <f t="shared" si="4"/>
        <v>98</v>
      </c>
      <c r="M173">
        <f>VLOOKUP(C173,Locs!A:C,3,0)</f>
        <v>46</v>
      </c>
      <c r="N173">
        <f>VLOOKUP(C173,Locs!A:F,6,0)</f>
        <v>2</v>
      </c>
      <c r="O173" t="s">
        <v>926</v>
      </c>
      <c r="P173">
        <v>98</v>
      </c>
    </row>
    <row r="174" spans="1:16" x14ac:dyDescent="0.45">
      <c r="A174">
        <v>173</v>
      </c>
      <c r="B174" t="str">
        <f t="shared" si="5"/>
        <v>task_id_133.dfy-1</v>
      </c>
      <c r="C174" t="s">
        <v>15</v>
      </c>
      <c r="D174">
        <v>1</v>
      </c>
      <c r="E174">
        <v>0</v>
      </c>
      <c r="F174">
        <v>3.5682999999999998</v>
      </c>
      <c r="G174">
        <v>3.0442</v>
      </c>
      <c r="H174">
        <v>3.5642999999999998</v>
      </c>
      <c r="I174">
        <v>-1</v>
      </c>
      <c r="J174">
        <v>0</v>
      </c>
      <c r="K174">
        <v>0</v>
      </c>
      <c r="L174">
        <f t="shared" si="4"/>
        <v>28</v>
      </c>
      <c r="M174">
        <f>VLOOKUP(C174,Locs!A:C,3,0)</f>
        <v>28</v>
      </c>
      <c r="N174">
        <f>VLOOKUP(C174,Locs!A:F,6,0)</f>
        <v>0</v>
      </c>
      <c r="O174" t="s">
        <v>400</v>
      </c>
      <c r="P174">
        <v>28</v>
      </c>
    </row>
    <row r="175" spans="1:16" x14ac:dyDescent="0.45">
      <c r="A175">
        <v>174</v>
      </c>
      <c r="B175" t="str">
        <f t="shared" si="5"/>
        <v>task_id_133.dfy-2</v>
      </c>
      <c r="C175" t="s">
        <v>15</v>
      </c>
      <c r="D175">
        <v>2</v>
      </c>
      <c r="E175">
        <v>1</v>
      </c>
      <c r="F175">
        <v>4.7769000000000004</v>
      </c>
      <c r="G175">
        <v>2.9043999999999999</v>
      </c>
      <c r="H175">
        <v>4.7742000000000004</v>
      </c>
      <c r="I175">
        <v>1</v>
      </c>
      <c r="J175">
        <v>1</v>
      </c>
      <c r="K175">
        <v>1</v>
      </c>
      <c r="L175">
        <f t="shared" si="4"/>
        <v>32</v>
      </c>
      <c r="M175">
        <f>VLOOKUP(C175,Locs!A:C,3,0)</f>
        <v>28</v>
      </c>
      <c r="N175">
        <f>VLOOKUP(C175,Locs!A:F,6,0)</f>
        <v>0</v>
      </c>
      <c r="O175" t="s">
        <v>401</v>
      </c>
      <c r="P175">
        <v>32</v>
      </c>
    </row>
    <row r="176" spans="1:16" x14ac:dyDescent="0.45">
      <c r="A176">
        <v>175</v>
      </c>
      <c r="B176" t="str">
        <f t="shared" si="5"/>
        <v>task_id_145.dfy-1</v>
      </c>
      <c r="C176" t="s">
        <v>16</v>
      </c>
      <c r="D176">
        <v>1</v>
      </c>
      <c r="E176">
        <v>-1</v>
      </c>
      <c r="F176">
        <v>5.0109000000000004</v>
      </c>
      <c r="G176">
        <v>0.63009999999999999</v>
      </c>
      <c r="H176">
        <v>4.9928999999999997</v>
      </c>
      <c r="I176">
        <v>-1</v>
      </c>
      <c r="J176">
        <v>-1</v>
      </c>
      <c r="K176">
        <v>-1</v>
      </c>
      <c r="L176">
        <f t="shared" si="4"/>
        <v>30</v>
      </c>
      <c r="M176">
        <f>VLOOKUP(C176,Locs!A:C,3,0)</f>
        <v>37</v>
      </c>
      <c r="N176">
        <f>VLOOKUP(C176,Locs!A:F,6,0)</f>
        <v>6</v>
      </c>
      <c r="O176" t="s">
        <v>403</v>
      </c>
      <c r="P176">
        <v>30</v>
      </c>
    </row>
    <row r="177" spans="1:16" x14ac:dyDescent="0.45">
      <c r="A177">
        <v>176</v>
      </c>
      <c r="B177" t="str">
        <f t="shared" si="5"/>
        <v>task_id_145.dfy-2</v>
      </c>
      <c r="C177" t="s">
        <v>16</v>
      </c>
      <c r="D177">
        <v>2</v>
      </c>
      <c r="E177">
        <v>0</v>
      </c>
      <c r="F177">
        <v>5.4417999999999997</v>
      </c>
      <c r="G177">
        <v>63.946599999999997</v>
      </c>
      <c r="H177">
        <v>5.4386000000000001</v>
      </c>
      <c r="I177">
        <v>1</v>
      </c>
      <c r="J177">
        <v>0</v>
      </c>
      <c r="K177">
        <v>0</v>
      </c>
      <c r="L177">
        <f t="shared" si="4"/>
        <v>50</v>
      </c>
      <c r="M177">
        <f>VLOOKUP(C177,Locs!A:C,3,0)</f>
        <v>37</v>
      </c>
      <c r="N177">
        <f>VLOOKUP(C177,Locs!A:F,6,0)</f>
        <v>6</v>
      </c>
      <c r="O177" t="s">
        <v>404</v>
      </c>
      <c r="P177">
        <v>50</v>
      </c>
    </row>
    <row r="178" spans="1:16" x14ac:dyDescent="0.45">
      <c r="A178">
        <v>177</v>
      </c>
      <c r="B178" t="str">
        <f t="shared" si="5"/>
        <v>task_id_145.dfy-3</v>
      </c>
      <c r="C178" t="s">
        <v>16</v>
      </c>
      <c r="D178">
        <v>3</v>
      </c>
      <c r="E178">
        <v>1</v>
      </c>
      <c r="F178">
        <v>9.1484000000000005</v>
      </c>
      <c r="G178">
        <v>47.6907</v>
      </c>
      <c r="H178">
        <v>9.1123999999999992</v>
      </c>
      <c r="I178">
        <v>1</v>
      </c>
      <c r="J178">
        <v>1</v>
      </c>
      <c r="K178">
        <v>1</v>
      </c>
      <c r="L178">
        <f t="shared" si="4"/>
        <v>84</v>
      </c>
      <c r="M178">
        <f>VLOOKUP(C178,Locs!A:C,3,0)</f>
        <v>37</v>
      </c>
      <c r="N178">
        <f>VLOOKUP(C178,Locs!A:F,6,0)</f>
        <v>6</v>
      </c>
      <c r="O178" t="s">
        <v>405</v>
      </c>
      <c r="P178">
        <v>84</v>
      </c>
    </row>
    <row r="179" spans="1:16" x14ac:dyDescent="0.45">
      <c r="A179">
        <v>178</v>
      </c>
      <c r="B179" t="str">
        <f t="shared" si="5"/>
        <v>task_id_161.dfy-1</v>
      </c>
      <c r="C179" t="s">
        <v>17</v>
      </c>
      <c r="D179">
        <v>1</v>
      </c>
      <c r="E179">
        <v>0</v>
      </c>
      <c r="F179">
        <v>7.2030000000000003</v>
      </c>
      <c r="G179">
        <v>3.0493000000000001</v>
      </c>
      <c r="H179">
        <v>7.1962000000000002</v>
      </c>
      <c r="I179">
        <v>0</v>
      </c>
      <c r="J179">
        <v>0</v>
      </c>
      <c r="K179">
        <v>0</v>
      </c>
      <c r="L179">
        <f t="shared" si="4"/>
        <v>44</v>
      </c>
      <c r="M179">
        <f>VLOOKUP(C179,Locs!A:C,3,0)</f>
        <v>59</v>
      </c>
      <c r="N179">
        <f>VLOOKUP(C179,Locs!A:F,6,0)</f>
        <v>9</v>
      </c>
      <c r="O179" t="s">
        <v>940</v>
      </c>
      <c r="P179">
        <v>67</v>
      </c>
    </row>
    <row r="180" spans="1:16" x14ac:dyDescent="0.45">
      <c r="A180">
        <v>179</v>
      </c>
      <c r="B180" t="str">
        <f t="shared" si="5"/>
        <v>task_id_161.dfy-2</v>
      </c>
      <c r="C180" t="s">
        <v>17</v>
      </c>
      <c r="D180">
        <v>2</v>
      </c>
      <c r="E180">
        <v>0</v>
      </c>
      <c r="F180">
        <v>10.2806</v>
      </c>
      <c r="G180">
        <v>3.5474000000000001</v>
      </c>
      <c r="H180">
        <v>10.277699999999999</v>
      </c>
      <c r="I180">
        <v>0</v>
      </c>
      <c r="J180">
        <v>0</v>
      </c>
      <c r="K180">
        <v>0</v>
      </c>
      <c r="L180">
        <f t="shared" si="4"/>
        <v>63</v>
      </c>
      <c r="M180">
        <f>VLOOKUP(C180,Locs!A:C,3,0)</f>
        <v>59</v>
      </c>
      <c r="N180">
        <f>VLOOKUP(C180,Locs!A:F,6,0)</f>
        <v>9</v>
      </c>
      <c r="O180" t="s">
        <v>406</v>
      </c>
      <c r="P180">
        <v>44</v>
      </c>
    </row>
    <row r="181" spans="1:16" x14ac:dyDescent="0.45">
      <c r="A181">
        <v>180</v>
      </c>
      <c r="B181" t="str">
        <f t="shared" si="5"/>
        <v>task_id_161.dfy-3</v>
      </c>
      <c r="C181" t="s">
        <v>17</v>
      </c>
      <c r="D181">
        <v>3</v>
      </c>
      <c r="E181">
        <v>0</v>
      </c>
      <c r="F181">
        <v>13.0907</v>
      </c>
      <c r="G181">
        <v>4.5753000000000004</v>
      </c>
      <c r="H181">
        <v>13.085800000000001</v>
      </c>
      <c r="I181">
        <v>0</v>
      </c>
      <c r="J181">
        <v>0</v>
      </c>
      <c r="K181">
        <v>0</v>
      </c>
      <c r="L181">
        <f t="shared" si="4"/>
        <v>65</v>
      </c>
      <c r="M181">
        <f>VLOOKUP(C181,Locs!A:C,3,0)</f>
        <v>59</v>
      </c>
      <c r="N181">
        <f>VLOOKUP(C181,Locs!A:F,6,0)</f>
        <v>9</v>
      </c>
      <c r="O181" t="s">
        <v>407</v>
      </c>
      <c r="P181">
        <v>63</v>
      </c>
    </row>
    <row r="182" spans="1:16" x14ac:dyDescent="0.45">
      <c r="A182">
        <v>181</v>
      </c>
      <c r="B182" t="str">
        <f t="shared" si="5"/>
        <v>task_id_161.dfy-4</v>
      </c>
      <c r="C182" t="s">
        <v>17</v>
      </c>
      <c r="D182">
        <v>4</v>
      </c>
      <c r="E182">
        <v>0</v>
      </c>
      <c r="F182">
        <v>10.658200000000001</v>
      </c>
      <c r="G182">
        <v>4.6971999999999996</v>
      </c>
      <c r="H182">
        <v>10.6554</v>
      </c>
      <c r="I182">
        <v>0</v>
      </c>
      <c r="J182">
        <v>0</v>
      </c>
      <c r="K182">
        <v>0</v>
      </c>
      <c r="L182">
        <f t="shared" si="4"/>
        <v>72</v>
      </c>
      <c r="M182">
        <f>VLOOKUP(C182,Locs!A:C,3,0)</f>
        <v>59</v>
      </c>
      <c r="N182">
        <f>VLOOKUP(C182,Locs!A:F,6,0)</f>
        <v>9</v>
      </c>
      <c r="O182" t="s">
        <v>408</v>
      </c>
      <c r="P182">
        <v>65</v>
      </c>
    </row>
    <row r="183" spans="1:16" x14ac:dyDescent="0.45">
      <c r="A183">
        <v>182</v>
      </c>
      <c r="B183" t="str">
        <f t="shared" si="5"/>
        <v>task_id_161.dfy-5</v>
      </c>
      <c r="C183" t="s">
        <v>17</v>
      </c>
      <c r="D183">
        <v>5</v>
      </c>
      <c r="E183">
        <v>0</v>
      </c>
      <c r="F183">
        <v>11.150499999999999</v>
      </c>
      <c r="G183">
        <v>9.9210999999999991</v>
      </c>
      <c r="H183">
        <v>11.1456</v>
      </c>
      <c r="I183">
        <v>1</v>
      </c>
      <c r="J183">
        <v>0</v>
      </c>
      <c r="K183">
        <v>0</v>
      </c>
      <c r="L183">
        <f t="shared" si="4"/>
        <v>68</v>
      </c>
      <c r="M183">
        <f>VLOOKUP(C183,Locs!A:C,3,0)</f>
        <v>59</v>
      </c>
      <c r="N183">
        <f>VLOOKUP(C183,Locs!A:F,6,0)</f>
        <v>9</v>
      </c>
      <c r="O183" t="s">
        <v>721</v>
      </c>
      <c r="P183">
        <v>72</v>
      </c>
    </row>
    <row r="184" spans="1:16" x14ac:dyDescent="0.45">
      <c r="A184">
        <v>183</v>
      </c>
      <c r="B184" t="str">
        <f t="shared" si="5"/>
        <v>task_id_161.dfy-6</v>
      </c>
      <c r="C184" t="s">
        <v>17</v>
      </c>
      <c r="D184">
        <v>6</v>
      </c>
      <c r="E184">
        <v>0</v>
      </c>
      <c r="F184">
        <v>7.3395000000000001</v>
      </c>
      <c r="G184">
        <v>5.2523999999999997</v>
      </c>
      <c r="H184">
        <v>7.3367000000000004</v>
      </c>
      <c r="I184">
        <v>1</v>
      </c>
      <c r="J184">
        <v>0</v>
      </c>
      <c r="K184">
        <v>0</v>
      </c>
      <c r="L184">
        <f t="shared" si="4"/>
        <v>69</v>
      </c>
      <c r="M184">
        <f>VLOOKUP(C184,Locs!A:C,3,0)</f>
        <v>59</v>
      </c>
      <c r="N184">
        <f>VLOOKUP(C184,Locs!A:F,6,0)</f>
        <v>9</v>
      </c>
      <c r="O184" t="s">
        <v>722</v>
      </c>
      <c r="P184">
        <v>68</v>
      </c>
    </row>
    <row r="185" spans="1:16" x14ac:dyDescent="0.45">
      <c r="A185">
        <v>184</v>
      </c>
      <c r="B185" t="str">
        <f t="shared" si="5"/>
        <v>task_id_161.dfy-7</v>
      </c>
      <c r="C185" t="s">
        <v>17</v>
      </c>
      <c r="D185">
        <v>7</v>
      </c>
      <c r="E185">
        <v>0</v>
      </c>
      <c r="F185">
        <v>9.1805000000000003</v>
      </c>
      <c r="G185">
        <v>63.780799999999999</v>
      </c>
      <c r="H185">
        <v>9.1773000000000007</v>
      </c>
      <c r="I185">
        <v>0</v>
      </c>
      <c r="J185">
        <v>0</v>
      </c>
      <c r="K185">
        <v>0</v>
      </c>
      <c r="L185">
        <f t="shared" si="4"/>
        <v>68</v>
      </c>
      <c r="M185">
        <f>VLOOKUP(C185,Locs!A:C,3,0)</f>
        <v>59</v>
      </c>
      <c r="N185">
        <f>VLOOKUP(C185,Locs!A:F,6,0)</f>
        <v>9</v>
      </c>
      <c r="O185" t="s">
        <v>941</v>
      </c>
      <c r="P185">
        <v>69</v>
      </c>
    </row>
    <row r="186" spans="1:16" x14ac:dyDescent="0.45">
      <c r="A186">
        <v>185</v>
      </c>
      <c r="B186" t="str">
        <f t="shared" si="5"/>
        <v>task_id_161.dfy-8</v>
      </c>
      <c r="C186" t="s">
        <v>17</v>
      </c>
      <c r="D186">
        <v>8</v>
      </c>
      <c r="E186">
        <v>0</v>
      </c>
      <c r="F186">
        <v>14.2959</v>
      </c>
      <c r="G186">
        <v>63.763599999999997</v>
      </c>
      <c r="H186">
        <v>14.290900000000001</v>
      </c>
      <c r="I186">
        <v>0</v>
      </c>
      <c r="J186">
        <v>0</v>
      </c>
      <c r="K186">
        <v>0</v>
      </c>
      <c r="L186">
        <f t="shared" si="4"/>
        <v>94</v>
      </c>
      <c r="M186">
        <f>VLOOKUP(C186,Locs!A:C,3,0)</f>
        <v>59</v>
      </c>
      <c r="N186">
        <f>VLOOKUP(C186,Locs!A:F,6,0)</f>
        <v>9</v>
      </c>
      <c r="O186" t="s">
        <v>942</v>
      </c>
      <c r="P186">
        <v>68</v>
      </c>
    </row>
    <row r="187" spans="1:16" x14ac:dyDescent="0.45">
      <c r="A187">
        <v>186</v>
      </c>
      <c r="B187" t="str">
        <f t="shared" si="5"/>
        <v>task_id_161.dfy-9</v>
      </c>
      <c r="C187" t="s">
        <v>17</v>
      </c>
      <c r="D187">
        <v>9</v>
      </c>
      <c r="E187">
        <v>0</v>
      </c>
      <c r="F187">
        <v>8.7771000000000008</v>
      </c>
      <c r="G187">
        <v>63.269500000000001</v>
      </c>
      <c r="H187">
        <v>8.7721</v>
      </c>
      <c r="I187">
        <v>1</v>
      </c>
      <c r="J187">
        <v>0</v>
      </c>
      <c r="K187">
        <v>0</v>
      </c>
      <c r="L187">
        <f t="shared" si="4"/>
        <v>76</v>
      </c>
      <c r="M187">
        <f>VLOOKUP(C187,Locs!A:C,3,0)</f>
        <v>59</v>
      </c>
      <c r="N187">
        <f>VLOOKUP(C187,Locs!A:F,6,0)</f>
        <v>9</v>
      </c>
      <c r="O187" t="s">
        <v>943</v>
      </c>
      <c r="P187">
        <v>94</v>
      </c>
    </row>
    <row r="188" spans="1:16" x14ac:dyDescent="0.45">
      <c r="A188">
        <v>187</v>
      </c>
      <c r="B188" t="str">
        <f t="shared" si="5"/>
        <v>task_id_161.dfy-10</v>
      </c>
      <c r="C188" t="s">
        <v>17</v>
      </c>
      <c r="D188">
        <v>10</v>
      </c>
      <c r="E188">
        <v>0</v>
      </c>
      <c r="F188">
        <v>8.6872000000000007</v>
      </c>
      <c r="G188">
        <v>62.274900000000002</v>
      </c>
      <c r="H188">
        <v>8.6850000000000005</v>
      </c>
      <c r="I188">
        <v>1</v>
      </c>
      <c r="J188">
        <v>0</v>
      </c>
      <c r="K188">
        <v>0</v>
      </c>
      <c r="L188">
        <f t="shared" si="4"/>
        <v>67</v>
      </c>
      <c r="M188">
        <f>VLOOKUP(C188,Locs!A:C,3,0)</f>
        <v>59</v>
      </c>
      <c r="N188">
        <f>VLOOKUP(C188,Locs!A:F,6,0)</f>
        <v>9</v>
      </c>
      <c r="O188" t="s">
        <v>944</v>
      </c>
      <c r="P188">
        <v>76</v>
      </c>
    </row>
    <row r="189" spans="1:16" x14ac:dyDescent="0.45">
      <c r="A189">
        <v>188</v>
      </c>
      <c r="B189" t="str">
        <f t="shared" si="5"/>
        <v>task_id_170.dfy-1</v>
      </c>
      <c r="C189" t="s">
        <v>18</v>
      </c>
      <c r="D189">
        <v>1</v>
      </c>
      <c r="E189">
        <v>0</v>
      </c>
      <c r="F189">
        <v>4.9763999999999999</v>
      </c>
      <c r="G189">
        <v>2.9546999999999999</v>
      </c>
      <c r="H189">
        <v>4.9720000000000004</v>
      </c>
      <c r="I189">
        <v>-1</v>
      </c>
      <c r="J189">
        <v>0</v>
      </c>
      <c r="K189">
        <v>0</v>
      </c>
      <c r="L189">
        <f t="shared" si="4"/>
        <v>29</v>
      </c>
      <c r="M189">
        <f>VLOOKUP(C189,Locs!A:C,3,0)</f>
        <v>28</v>
      </c>
      <c r="N189">
        <f>VLOOKUP(C189,Locs!A:F,6,0)</f>
        <v>1</v>
      </c>
      <c r="O189" t="s">
        <v>409</v>
      </c>
      <c r="P189">
        <v>29</v>
      </c>
    </row>
    <row r="190" spans="1:16" x14ac:dyDescent="0.45">
      <c r="A190">
        <v>189</v>
      </c>
      <c r="B190" t="str">
        <f t="shared" si="5"/>
        <v>task_id_170.dfy-2</v>
      </c>
      <c r="C190" t="s">
        <v>18</v>
      </c>
      <c r="D190">
        <v>2</v>
      </c>
      <c r="E190">
        <v>0</v>
      </c>
      <c r="F190">
        <v>5.0716999999999999</v>
      </c>
      <c r="G190">
        <v>2.9725000000000001</v>
      </c>
      <c r="H190">
        <v>5.0686999999999998</v>
      </c>
      <c r="I190">
        <v>-1</v>
      </c>
      <c r="J190">
        <v>0</v>
      </c>
      <c r="K190">
        <v>0</v>
      </c>
      <c r="L190">
        <f t="shared" si="4"/>
        <v>32</v>
      </c>
      <c r="M190">
        <f>VLOOKUP(C190,Locs!A:C,3,0)</f>
        <v>28</v>
      </c>
      <c r="N190">
        <f>VLOOKUP(C190,Locs!A:F,6,0)</f>
        <v>1</v>
      </c>
      <c r="O190" t="s">
        <v>410</v>
      </c>
      <c r="P190">
        <v>32</v>
      </c>
    </row>
    <row r="191" spans="1:16" x14ac:dyDescent="0.45">
      <c r="A191">
        <v>190</v>
      </c>
      <c r="B191" t="str">
        <f t="shared" si="5"/>
        <v>task_id_170.dfy-3</v>
      </c>
      <c r="C191" t="s">
        <v>18</v>
      </c>
      <c r="D191">
        <v>3</v>
      </c>
      <c r="E191">
        <v>1</v>
      </c>
      <c r="F191">
        <v>4.9598000000000004</v>
      </c>
      <c r="G191">
        <v>3.0383</v>
      </c>
      <c r="H191">
        <v>4.9569999999999999</v>
      </c>
      <c r="I191">
        <v>1</v>
      </c>
      <c r="J191">
        <v>1</v>
      </c>
      <c r="K191">
        <v>1</v>
      </c>
      <c r="L191">
        <f t="shared" si="4"/>
        <v>34</v>
      </c>
      <c r="M191">
        <f>VLOOKUP(C191,Locs!A:C,3,0)</f>
        <v>28</v>
      </c>
      <c r="N191">
        <f>VLOOKUP(C191,Locs!A:F,6,0)</f>
        <v>1</v>
      </c>
      <c r="O191" t="s">
        <v>411</v>
      </c>
      <c r="P191">
        <v>34</v>
      </c>
    </row>
    <row r="192" spans="1:16" x14ac:dyDescent="0.45">
      <c r="A192">
        <v>191</v>
      </c>
      <c r="B192" t="str">
        <f t="shared" si="5"/>
        <v>task_id_18.dfy-1</v>
      </c>
      <c r="C192" t="s">
        <v>19</v>
      </c>
      <c r="D192">
        <v>1</v>
      </c>
      <c r="E192">
        <v>0</v>
      </c>
      <c r="F192">
        <v>3.4430999999999998</v>
      </c>
      <c r="G192">
        <v>2.1768999999999998</v>
      </c>
      <c r="H192">
        <v>3.4386999999999999</v>
      </c>
      <c r="I192">
        <v>0</v>
      </c>
      <c r="J192">
        <v>0</v>
      </c>
      <c r="K192">
        <v>0</v>
      </c>
      <c r="L192">
        <f t="shared" si="4"/>
        <v>23</v>
      </c>
      <c r="M192">
        <f>VLOOKUP(C192,Locs!A:C,3,0)</f>
        <v>30</v>
      </c>
      <c r="N192">
        <f>VLOOKUP(C192,Locs!A:F,6,0)</f>
        <v>4</v>
      </c>
      <c r="O192" t="s">
        <v>945</v>
      </c>
      <c r="P192">
        <v>112</v>
      </c>
    </row>
    <row r="193" spans="1:16" x14ac:dyDescent="0.45">
      <c r="A193">
        <v>192</v>
      </c>
      <c r="B193" t="str">
        <f t="shared" si="5"/>
        <v>task_id_18.dfy-2</v>
      </c>
      <c r="C193" t="s">
        <v>19</v>
      </c>
      <c r="D193">
        <v>2</v>
      </c>
      <c r="E193">
        <v>0</v>
      </c>
      <c r="F193">
        <v>7.3811999999999998</v>
      </c>
      <c r="G193">
        <v>2.9741</v>
      </c>
      <c r="H193">
        <v>7.3781999999999996</v>
      </c>
      <c r="I193">
        <v>1</v>
      </c>
      <c r="J193">
        <v>0</v>
      </c>
      <c r="K193">
        <v>0</v>
      </c>
      <c r="L193">
        <f t="shared" si="4"/>
        <v>40</v>
      </c>
      <c r="M193">
        <f>VLOOKUP(C193,Locs!A:C,3,0)</f>
        <v>30</v>
      </c>
      <c r="N193">
        <f>VLOOKUP(C193,Locs!A:F,6,0)</f>
        <v>4</v>
      </c>
      <c r="O193" t="s">
        <v>412</v>
      </c>
      <c r="P193">
        <v>23</v>
      </c>
    </row>
    <row r="194" spans="1:16" x14ac:dyDescent="0.45">
      <c r="A194">
        <v>193</v>
      </c>
      <c r="B194" t="str">
        <f t="shared" si="5"/>
        <v>task_id_18.dfy-3</v>
      </c>
      <c r="C194" t="s">
        <v>19</v>
      </c>
      <c r="D194">
        <v>3</v>
      </c>
      <c r="E194">
        <v>0</v>
      </c>
      <c r="F194">
        <v>7.7451999999999996</v>
      </c>
      <c r="G194">
        <v>3.0533000000000001</v>
      </c>
      <c r="H194">
        <v>7.7401999999999997</v>
      </c>
      <c r="I194">
        <v>1</v>
      </c>
      <c r="J194">
        <v>0</v>
      </c>
      <c r="K194">
        <v>0</v>
      </c>
      <c r="L194">
        <f t="shared" ref="L194:L257" si="6">VLOOKUP(LEFT(C194,LEN(C194)-4)&amp;"_"&amp;D194&amp;"_llm.dfy",O:P,2,0)</f>
        <v>53</v>
      </c>
      <c r="M194">
        <f>VLOOKUP(C194,Locs!A:C,3,0)</f>
        <v>30</v>
      </c>
      <c r="N194">
        <f>VLOOKUP(C194,Locs!A:F,6,0)</f>
        <v>4</v>
      </c>
      <c r="O194" t="s">
        <v>413</v>
      </c>
      <c r="P194">
        <v>40</v>
      </c>
    </row>
    <row r="195" spans="1:16" x14ac:dyDescent="0.45">
      <c r="A195">
        <v>194</v>
      </c>
      <c r="B195" t="str">
        <f t="shared" si="5"/>
        <v>task_id_18.dfy-4</v>
      </c>
      <c r="C195" t="s">
        <v>19</v>
      </c>
      <c r="D195">
        <v>4</v>
      </c>
      <c r="E195">
        <v>0</v>
      </c>
      <c r="F195">
        <v>6.0242000000000004</v>
      </c>
      <c r="G195">
        <v>3.5787</v>
      </c>
      <c r="H195">
        <v>6.0206999999999997</v>
      </c>
      <c r="I195">
        <v>1</v>
      </c>
      <c r="J195">
        <v>0</v>
      </c>
      <c r="K195">
        <v>0</v>
      </c>
      <c r="L195">
        <f t="shared" si="6"/>
        <v>55</v>
      </c>
      <c r="M195">
        <f>VLOOKUP(C195,Locs!A:C,3,0)</f>
        <v>30</v>
      </c>
      <c r="N195">
        <f>VLOOKUP(C195,Locs!A:F,6,0)</f>
        <v>4</v>
      </c>
      <c r="O195" t="s">
        <v>414</v>
      </c>
      <c r="P195">
        <v>53</v>
      </c>
    </row>
    <row r="196" spans="1:16" x14ac:dyDescent="0.45">
      <c r="A196">
        <v>195</v>
      </c>
      <c r="B196" t="str">
        <f t="shared" si="5"/>
        <v>task_id_18.dfy-5</v>
      </c>
      <c r="C196" t="s">
        <v>19</v>
      </c>
      <c r="D196">
        <v>5</v>
      </c>
      <c r="E196">
        <v>0</v>
      </c>
      <c r="F196">
        <v>10.486700000000001</v>
      </c>
      <c r="G196">
        <v>4.8705999999999996</v>
      </c>
      <c r="H196">
        <v>10.4833</v>
      </c>
      <c r="I196">
        <v>1</v>
      </c>
      <c r="J196">
        <v>0</v>
      </c>
      <c r="K196">
        <v>0</v>
      </c>
      <c r="L196">
        <f t="shared" si="6"/>
        <v>58</v>
      </c>
      <c r="M196">
        <f>VLOOKUP(C196,Locs!A:C,3,0)</f>
        <v>30</v>
      </c>
      <c r="N196">
        <f>VLOOKUP(C196,Locs!A:F,6,0)</f>
        <v>4</v>
      </c>
      <c r="O196" t="s">
        <v>723</v>
      </c>
      <c r="P196">
        <v>55</v>
      </c>
    </row>
    <row r="197" spans="1:16" x14ac:dyDescent="0.45">
      <c r="A197">
        <v>196</v>
      </c>
      <c r="B197" t="str">
        <f t="shared" si="5"/>
        <v>task_id_18.dfy-6</v>
      </c>
      <c r="C197" t="s">
        <v>19</v>
      </c>
      <c r="D197">
        <v>6</v>
      </c>
      <c r="E197">
        <v>0</v>
      </c>
      <c r="F197">
        <v>9.0458999999999996</v>
      </c>
      <c r="G197">
        <v>63.733600000000003</v>
      </c>
      <c r="H197">
        <v>9.0428999999999995</v>
      </c>
      <c r="I197">
        <v>0</v>
      </c>
      <c r="J197">
        <v>0</v>
      </c>
      <c r="K197">
        <v>0</v>
      </c>
      <c r="L197">
        <f t="shared" si="6"/>
        <v>81</v>
      </c>
      <c r="M197">
        <f>VLOOKUP(C197,Locs!A:C,3,0)</f>
        <v>30</v>
      </c>
      <c r="N197">
        <f>VLOOKUP(C197,Locs!A:F,6,0)</f>
        <v>4</v>
      </c>
      <c r="O197" t="s">
        <v>724</v>
      </c>
      <c r="P197">
        <v>58</v>
      </c>
    </row>
    <row r="198" spans="1:16" x14ac:dyDescent="0.45">
      <c r="A198">
        <v>197</v>
      </c>
      <c r="B198" t="str">
        <f t="shared" si="5"/>
        <v>task_id_18.dfy-7</v>
      </c>
      <c r="C198" t="s">
        <v>19</v>
      </c>
      <c r="D198">
        <v>7</v>
      </c>
      <c r="E198">
        <v>-1</v>
      </c>
      <c r="F198">
        <v>14.0129</v>
      </c>
      <c r="G198">
        <v>0.75990000000000002</v>
      </c>
      <c r="H198">
        <v>14.01</v>
      </c>
      <c r="I198">
        <v>-1</v>
      </c>
      <c r="J198">
        <v>-1</v>
      </c>
      <c r="K198">
        <v>-1</v>
      </c>
      <c r="L198">
        <f t="shared" si="6"/>
        <v>112</v>
      </c>
      <c r="M198">
        <f>VLOOKUP(C198,Locs!A:C,3,0)</f>
        <v>30</v>
      </c>
      <c r="N198">
        <f>VLOOKUP(C198,Locs!A:F,6,0)</f>
        <v>4</v>
      </c>
      <c r="O198" t="s">
        <v>725</v>
      </c>
      <c r="P198">
        <v>81</v>
      </c>
    </row>
    <row r="199" spans="1:16" x14ac:dyDescent="0.45">
      <c r="A199">
        <v>198</v>
      </c>
      <c r="B199" t="str">
        <f t="shared" si="5"/>
        <v>task_id_18.dfy-8</v>
      </c>
      <c r="C199" t="s">
        <v>19</v>
      </c>
      <c r="D199">
        <v>8</v>
      </c>
      <c r="E199">
        <v>-1</v>
      </c>
      <c r="F199">
        <v>13.425700000000001</v>
      </c>
      <c r="G199">
        <v>0.62870000000000004</v>
      </c>
      <c r="H199">
        <v>13.418799999999999</v>
      </c>
      <c r="I199">
        <v>-1</v>
      </c>
      <c r="J199">
        <v>-1</v>
      </c>
      <c r="K199">
        <v>-1</v>
      </c>
      <c r="L199">
        <f t="shared" si="6"/>
        <v>112</v>
      </c>
      <c r="M199">
        <f>VLOOKUP(C199,Locs!A:C,3,0)</f>
        <v>30</v>
      </c>
      <c r="N199">
        <f>VLOOKUP(C199,Locs!A:F,6,0)</f>
        <v>4</v>
      </c>
      <c r="O199" t="s">
        <v>726</v>
      </c>
      <c r="P199">
        <v>112</v>
      </c>
    </row>
    <row r="200" spans="1:16" x14ac:dyDescent="0.45">
      <c r="A200">
        <v>199</v>
      </c>
      <c r="B200" t="str">
        <f t="shared" ref="B200:B263" si="7">C200&amp;"-"&amp;D200</f>
        <v>task_id_18.dfy-9</v>
      </c>
      <c r="C200" t="s">
        <v>19</v>
      </c>
      <c r="D200">
        <v>9</v>
      </c>
      <c r="E200">
        <v>0</v>
      </c>
      <c r="F200">
        <v>11.3293</v>
      </c>
      <c r="G200">
        <v>4.8448000000000002</v>
      </c>
      <c r="H200">
        <v>11.326499999999999</v>
      </c>
      <c r="I200">
        <v>0</v>
      </c>
      <c r="J200">
        <v>0</v>
      </c>
      <c r="K200">
        <v>0</v>
      </c>
      <c r="L200">
        <f t="shared" si="6"/>
        <v>112</v>
      </c>
      <c r="M200">
        <f>VLOOKUP(C200,Locs!A:C,3,0)</f>
        <v>30</v>
      </c>
      <c r="N200">
        <f>VLOOKUP(C200,Locs!A:F,6,0)</f>
        <v>4</v>
      </c>
      <c r="O200" t="s">
        <v>727</v>
      </c>
      <c r="P200">
        <v>112</v>
      </c>
    </row>
    <row r="201" spans="1:16" x14ac:dyDescent="0.45">
      <c r="A201">
        <v>200</v>
      </c>
      <c r="B201" t="str">
        <f t="shared" si="7"/>
        <v>task_id_18.dfy-10</v>
      </c>
      <c r="C201" t="s">
        <v>19</v>
      </c>
      <c r="D201">
        <v>10</v>
      </c>
      <c r="E201">
        <v>0</v>
      </c>
      <c r="F201">
        <v>9.5388000000000002</v>
      </c>
      <c r="G201">
        <v>4.8380999999999998</v>
      </c>
      <c r="H201">
        <v>9.5353999999999992</v>
      </c>
      <c r="I201">
        <v>0</v>
      </c>
      <c r="J201">
        <v>0</v>
      </c>
      <c r="K201">
        <v>0</v>
      </c>
      <c r="L201">
        <f t="shared" si="6"/>
        <v>112</v>
      </c>
      <c r="M201">
        <f>VLOOKUP(C201,Locs!A:C,3,0)</f>
        <v>30</v>
      </c>
      <c r="N201">
        <f>VLOOKUP(C201,Locs!A:F,6,0)</f>
        <v>4</v>
      </c>
      <c r="O201" t="s">
        <v>728</v>
      </c>
      <c r="P201">
        <v>112</v>
      </c>
    </row>
    <row r="202" spans="1:16" x14ac:dyDescent="0.45">
      <c r="A202">
        <v>201</v>
      </c>
      <c r="B202" t="str">
        <f t="shared" si="7"/>
        <v>task_id_2.dfy-1</v>
      </c>
      <c r="C202" t="s">
        <v>20</v>
      </c>
      <c r="D202">
        <v>1</v>
      </c>
      <c r="E202">
        <v>0</v>
      </c>
      <c r="F202">
        <v>3.2307999999999999</v>
      </c>
      <c r="G202">
        <v>2.3003999999999998</v>
      </c>
      <c r="H202">
        <v>3.1817000000000002</v>
      </c>
      <c r="I202">
        <v>1</v>
      </c>
      <c r="J202">
        <v>0</v>
      </c>
      <c r="K202">
        <v>0</v>
      </c>
      <c r="L202">
        <f t="shared" si="6"/>
        <v>27</v>
      </c>
      <c r="M202">
        <f>VLOOKUP(C202,Locs!A:C,3,0)</f>
        <v>33</v>
      </c>
      <c r="N202">
        <f>VLOOKUP(C202,Locs!A:F,6,0)</f>
        <v>4</v>
      </c>
      <c r="O202" t="s">
        <v>415</v>
      </c>
      <c r="P202">
        <v>26</v>
      </c>
    </row>
    <row r="203" spans="1:16" x14ac:dyDescent="0.45">
      <c r="A203">
        <v>202</v>
      </c>
      <c r="B203" t="str">
        <f t="shared" si="7"/>
        <v>task_id_2.dfy-2</v>
      </c>
      <c r="C203" t="s">
        <v>20</v>
      </c>
      <c r="D203">
        <v>2</v>
      </c>
      <c r="E203">
        <v>1</v>
      </c>
      <c r="F203">
        <v>3.8222</v>
      </c>
      <c r="G203">
        <v>2.6482000000000001</v>
      </c>
      <c r="H203">
        <v>3.8195000000000001</v>
      </c>
      <c r="I203">
        <v>1</v>
      </c>
      <c r="J203">
        <v>1</v>
      </c>
      <c r="K203">
        <v>1</v>
      </c>
      <c r="L203">
        <f t="shared" si="6"/>
        <v>34</v>
      </c>
      <c r="M203">
        <f>VLOOKUP(C203,Locs!A:C,3,0)</f>
        <v>33</v>
      </c>
      <c r="N203">
        <f>VLOOKUP(C203,Locs!A:F,6,0)</f>
        <v>4</v>
      </c>
      <c r="O203" t="s">
        <v>787</v>
      </c>
      <c r="P203">
        <v>126</v>
      </c>
    </row>
    <row r="204" spans="1:16" x14ac:dyDescent="0.45">
      <c r="A204">
        <v>203</v>
      </c>
      <c r="B204" t="str">
        <f t="shared" si="7"/>
        <v>task_id_230.dfy-1</v>
      </c>
      <c r="C204" t="s">
        <v>21</v>
      </c>
      <c r="D204">
        <v>1</v>
      </c>
      <c r="E204">
        <v>1</v>
      </c>
      <c r="F204">
        <v>3.23</v>
      </c>
      <c r="G204">
        <v>2.0720000000000001</v>
      </c>
      <c r="H204">
        <v>3.2084000000000001</v>
      </c>
      <c r="I204">
        <v>1</v>
      </c>
      <c r="J204">
        <v>1</v>
      </c>
      <c r="K204">
        <v>1</v>
      </c>
      <c r="L204">
        <f t="shared" si="6"/>
        <v>26</v>
      </c>
      <c r="M204">
        <f>VLOOKUP(C204,Locs!A:C,3,0)</f>
        <v>26</v>
      </c>
      <c r="N204">
        <f>VLOOKUP(C204,Locs!A:F,6,0)</f>
        <v>0</v>
      </c>
      <c r="O204" t="s">
        <v>418</v>
      </c>
      <c r="P204">
        <v>40</v>
      </c>
    </row>
    <row r="205" spans="1:16" x14ac:dyDescent="0.45">
      <c r="A205">
        <v>204</v>
      </c>
      <c r="B205" t="str">
        <f t="shared" si="7"/>
        <v>task_id_249.dfy-1</v>
      </c>
      <c r="C205" t="s">
        <v>22</v>
      </c>
      <c r="D205">
        <v>1</v>
      </c>
      <c r="E205">
        <v>0</v>
      </c>
      <c r="F205">
        <v>7.5266999999999999</v>
      </c>
      <c r="G205">
        <v>2.4479000000000002</v>
      </c>
      <c r="H205">
        <v>7.5049999999999999</v>
      </c>
      <c r="I205">
        <v>-1</v>
      </c>
      <c r="J205">
        <v>0</v>
      </c>
      <c r="K205">
        <v>0</v>
      </c>
      <c r="L205">
        <f t="shared" si="6"/>
        <v>40</v>
      </c>
      <c r="M205">
        <f>VLOOKUP(C205,Locs!A:C,3,0)</f>
        <v>37</v>
      </c>
      <c r="N205">
        <f>VLOOKUP(C205,Locs!A:F,6,0)</f>
        <v>8</v>
      </c>
      <c r="O205" t="s">
        <v>419</v>
      </c>
      <c r="P205">
        <v>43</v>
      </c>
    </row>
    <row r="206" spans="1:16" x14ac:dyDescent="0.45">
      <c r="A206">
        <v>205</v>
      </c>
      <c r="B206" t="str">
        <f t="shared" si="7"/>
        <v>task_id_249.dfy-2</v>
      </c>
      <c r="C206" t="s">
        <v>22</v>
      </c>
      <c r="D206">
        <v>2</v>
      </c>
      <c r="E206">
        <v>0</v>
      </c>
      <c r="F206">
        <v>5.6454000000000004</v>
      </c>
      <c r="G206">
        <v>3.3835999999999999</v>
      </c>
      <c r="H206">
        <v>5.6417999999999999</v>
      </c>
      <c r="I206">
        <v>0</v>
      </c>
      <c r="J206">
        <v>0</v>
      </c>
      <c r="K206">
        <v>0</v>
      </c>
      <c r="L206">
        <f t="shared" si="6"/>
        <v>43</v>
      </c>
      <c r="M206">
        <f>VLOOKUP(C206,Locs!A:C,3,0)</f>
        <v>37</v>
      </c>
      <c r="N206">
        <f>VLOOKUP(C206,Locs!A:F,6,0)</f>
        <v>8</v>
      </c>
      <c r="O206" t="s">
        <v>420</v>
      </c>
      <c r="P206">
        <v>58</v>
      </c>
    </row>
    <row r="207" spans="1:16" x14ac:dyDescent="0.45">
      <c r="A207">
        <v>206</v>
      </c>
      <c r="B207" t="str">
        <f t="shared" si="7"/>
        <v>task_id_249.dfy-3</v>
      </c>
      <c r="C207" t="s">
        <v>22</v>
      </c>
      <c r="D207">
        <v>3</v>
      </c>
      <c r="E207">
        <v>0</v>
      </c>
      <c r="F207">
        <v>10.249700000000001</v>
      </c>
      <c r="G207">
        <v>3.5798000000000001</v>
      </c>
      <c r="H207">
        <v>10.246700000000001</v>
      </c>
      <c r="I207">
        <v>0</v>
      </c>
      <c r="J207">
        <v>0</v>
      </c>
      <c r="K207">
        <v>0</v>
      </c>
      <c r="L207">
        <f t="shared" si="6"/>
        <v>58</v>
      </c>
      <c r="M207">
        <f>VLOOKUP(C207,Locs!A:C,3,0)</f>
        <v>37</v>
      </c>
      <c r="N207">
        <f>VLOOKUP(C207,Locs!A:F,6,0)</f>
        <v>8</v>
      </c>
      <c r="O207" t="s">
        <v>729</v>
      </c>
      <c r="P207">
        <v>58</v>
      </c>
    </row>
    <row r="208" spans="1:16" x14ac:dyDescent="0.45">
      <c r="A208">
        <v>207</v>
      </c>
      <c r="B208" t="str">
        <f t="shared" si="7"/>
        <v>task_id_249.dfy-4</v>
      </c>
      <c r="C208" t="s">
        <v>22</v>
      </c>
      <c r="D208">
        <v>4</v>
      </c>
      <c r="E208">
        <v>0</v>
      </c>
      <c r="F208">
        <v>7.4295</v>
      </c>
      <c r="G208">
        <v>3.5954999999999999</v>
      </c>
      <c r="H208">
        <v>7.4269999999999996</v>
      </c>
      <c r="I208">
        <v>-1</v>
      </c>
      <c r="J208">
        <v>0</v>
      </c>
      <c r="K208">
        <v>0</v>
      </c>
      <c r="L208">
        <f t="shared" si="6"/>
        <v>58</v>
      </c>
      <c r="M208">
        <f>VLOOKUP(C208,Locs!A:C,3,0)</f>
        <v>37</v>
      </c>
      <c r="N208">
        <f>VLOOKUP(C208,Locs!A:F,6,0)</f>
        <v>8</v>
      </c>
      <c r="O208" t="s">
        <v>730</v>
      </c>
      <c r="P208">
        <v>58</v>
      </c>
    </row>
    <row r="209" spans="1:16" x14ac:dyDescent="0.45">
      <c r="A209">
        <v>208</v>
      </c>
      <c r="B209" t="str">
        <f t="shared" si="7"/>
        <v>task_id_249.dfy-5</v>
      </c>
      <c r="C209" t="s">
        <v>22</v>
      </c>
      <c r="D209">
        <v>5</v>
      </c>
      <c r="E209">
        <v>0</v>
      </c>
      <c r="F209">
        <v>7.1795999999999998</v>
      </c>
      <c r="G209">
        <v>11.2005</v>
      </c>
      <c r="H209">
        <v>7.1765999999999996</v>
      </c>
      <c r="I209">
        <v>-1</v>
      </c>
      <c r="J209">
        <v>0</v>
      </c>
      <c r="K209">
        <v>0</v>
      </c>
      <c r="L209">
        <f t="shared" si="6"/>
        <v>58</v>
      </c>
      <c r="M209">
        <f>VLOOKUP(C209,Locs!A:C,3,0)</f>
        <v>37</v>
      </c>
      <c r="N209">
        <f>VLOOKUP(C209,Locs!A:F,6,0)</f>
        <v>8</v>
      </c>
      <c r="O209" t="s">
        <v>788</v>
      </c>
      <c r="P209">
        <v>97</v>
      </c>
    </row>
    <row r="210" spans="1:16" x14ac:dyDescent="0.45">
      <c r="A210">
        <v>209</v>
      </c>
      <c r="B210" t="str">
        <f t="shared" si="7"/>
        <v>task_id_249.dfy-6</v>
      </c>
      <c r="C210" t="s">
        <v>22</v>
      </c>
      <c r="D210">
        <v>6</v>
      </c>
      <c r="E210">
        <v>0</v>
      </c>
      <c r="F210">
        <v>14.2532</v>
      </c>
      <c r="G210">
        <v>5.7782</v>
      </c>
      <c r="H210">
        <v>14.2485</v>
      </c>
      <c r="I210">
        <v>-1</v>
      </c>
      <c r="J210">
        <v>0</v>
      </c>
      <c r="K210">
        <v>0</v>
      </c>
      <c r="L210">
        <f t="shared" si="6"/>
        <v>97</v>
      </c>
      <c r="M210">
        <f>VLOOKUP(C210,Locs!A:C,3,0)</f>
        <v>37</v>
      </c>
      <c r="N210">
        <f>VLOOKUP(C210,Locs!A:F,6,0)</f>
        <v>8</v>
      </c>
      <c r="O210" t="s">
        <v>789</v>
      </c>
      <c r="P210">
        <v>111</v>
      </c>
    </row>
    <row r="211" spans="1:16" x14ac:dyDescent="0.45">
      <c r="A211">
        <v>210</v>
      </c>
      <c r="B211" t="str">
        <f t="shared" si="7"/>
        <v>task_id_249.dfy-7</v>
      </c>
      <c r="C211" t="s">
        <v>22</v>
      </c>
      <c r="D211">
        <v>7</v>
      </c>
      <c r="E211">
        <v>0</v>
      </c>
      <c r="F211">
        <v>17.378499999999999</v>
      </c>
      <c r="G211">
        <v>4.4885999999999999</v>
      </c>
      <c r="H211">
        <v>17.375599999999999</v>
      </c>
      <c r="I211">
        <v>-1</v>
      </c>
      <c r="J211">
        <v>0</v>
      </c>
      <c r="K211">
        <v>0</v>
      </c>
      <c r="L211">
        <f t="shared" si="6"/>
        <v>111</v>
      </c>
      <c r="M211">
        <f>VLOOKUP(C211,Locs!A:C,3,0)</f>
        <v>37</v>
      </c>
      <c r="N211">
        <f>VLOOKUP(C211,Locs!A:F,6,0)</f>
        <v>8</v>
      </c>
      <c r="O211" t="s">
        <v>790</v>
      </c>
      <c r="P211">
        <v>142</v>
      </c>
    </row>
    <row r="212" spans="1:16" x14ac:dyDescent="0.45">
      <c r="A212">
        <v>211</v>
      </c>
      <c r="B212" t="str">
        <f t="shared" si="7"/>
        <v>task_id_249.dfy-8</v>
      </c>
      <c r="C212" t="s">
        <v>22</v>
      </c>
      <c r="D212">
        <v>8</v>
      </c>
      <c r="E212">
        <v>0</v>
      </c>
      <c r="F212">
        <v>26.281500000000001</v>
      </c>
      <c r="G212">
        <v>63.1327</v>
      </c>
      <c r="H212">
        <v>26.278700000000001</v>
      </c>
      <c r="I212">
        <v>-1</v>
      </c>
      <c r="J212">
        <v>0</v>
      </c>
      <c r="K212">
        <v>0</v>
      </c>
      <c r="L212">
        <f t="shared" si="6"/>
        <v>142</v>
      </c>
      <c r="M212">
        <f>VLOOKUP(C212,Locs!A:C,3,0)</f>
        <v>37</v>
      </c>
      <c r="N212">
        <f>VLOOKUP(C212,Locs!A:F,6,0)</f>
        <v>8</v>
      </c>
      <c r="O212" t="s">
        <v>791</v>
      </c>
      <c r="P212">
        <v>154</v>
      </c>
    </row>
    <row r="213" spans="1:16" x14ac:dyDescent="0.45">
      <c r="A213">
        <v>212</v>
      </c>
      <c r="B213" t="str">
        <f t="shared" si="7"/>
        <v>task_id_249.dfy-9</v>
      </c>
      <c r="C213" t="s">
        <v>22</v>
      </c>
      <c r="D213">
        <v>9</v>
      </c>
      <c r="E213">
        <v>0</v>
      </c>
      <c r="F213">
        <v>27.740400000000001</v>
      </c>
      <c r="G213">
        <v>63.863999999999997</v>
      </c>
      <c r="H213">
        <v>27.737100000000002</v>
      </c>
      <c r="I213">
        <v>-1</v>
      </c>
      <c r="J213">
        <v>0</v>
      </c>
      <c r="K213">
        <v>0</v>
      </c>
      <c r="L213">
        <f t="shared" si="6"/>
        <v>154</v>
      </c>
      <c r="M213">
        <f>VLOOKUP(C213,Locs!A:C,3,0)</f>
        <v>37</v>
      </c>
      <c r="N213">
        <f>VLOOKUP(C213,Locs!A:F,6,0)</f>
        <v>8</v>
      </c>
      <c r="O213" t="s">
        <v>421</v>
      </c>
      <c r="P213">
        <v>19</v>
      </c>
    </row>
    <row r="214" spans="1:16" x14ac:dyDescent="0.45">
      <c r="A214">
        <v>213</v>
      </c>
      <c r="B214" t="str">
        <f t="shared" si="7"/>
        <v>task_id_249.dfy-10</v>
      </c>
      <c r="C214" t="s">
        <v>22</v>
      </c>
      <c r="D214">
        <v>10</v>
      </c>
      <c r="E214">
        <v>0</v>
      </c>
      <c r="F214">
        <v>23.35</v>
      </c>
      <c r="G214">
        <v>35.691600000000001</v>
      </c>
      <c r="H214">
        <v>23.347200000000001</v>
      </c>
      <c r="I214">
        <v>-1</v>
      </c>
      <c r="J214">
        <v>0</v>
      </c>
      <c r="K214">
        <v>0</v>
      </c>
      <c r="L214">
        <f t="shared" si="6"/>
        <v>126</v>
      </c>
      <c r="M214">
        <f>VLOOKUP(C214,Locs!A:C,3,0)</f>
        <v>37</v>
      </c>
      <c r="N214">
        <f>VLOOKUP(C214,Locs!A:F,6,0)</f>
        <v>8</v>
      </c>
      <c r="O214" t="s">
        <v>422</v>
      </c>
      <c r="P214">
        <v>26</v>
      </c>
    </row>
    <row r="215" spans="1:16" x14ac:dyDescent="0.45">
      <c r="A215">
        <v>214</v>
      </c>
      <c r="B215" t="str">
        <f t="shared" si="7"/>
        <v>task_id_251.dfy-1</v>
      </c>
      <c r="C215" t="s">
        <v>23</v>
      </c>
      <c r="D215">
        <v>1</v>
      </c>
      <c r="E215">
        <v>0</v>
      </c>
      <c r="F215">
        <v>3.4312999999999998</v>
      </c>
      <c r="G215">
        <v>2.6248</v>
      </c>
      <c r="H215">
        <v>3.4266000000000001</v>
      </c>
      <c r="I215">
        <v>1</v>
      </c>
      <c r="J215">
        <v>0</v>
      </c>
      <c r="K215">
        <v>0</v>
      </c>
      <c r="L215">
        <f t="shared" si="6"/>
        <v>19</v>
      </c>
      <c r="M215">
        <f>VLOOKUP(C215,Locs!A:C,3,0)</f>
        <v>20</v>
      </c>
      <c r="N215">
        <f>VLOOKUP(C215,Locs!A:F,6,0)</f>
        <v>2</v>
      </c>
      <c r="O215" t="s">
        <v>423</v>
      </c>
      <c r="P215">
        <v>28</v>
      </c>
    </row>
    <row r="216" spans="1:16" x14ac:dyDescent="0.45">
      <c r="A216">
        <v>215</v>
      </c>
      <c r="B216" t="str">
        <f t="shared" si="7"/>
        <v>task_id_251.dfy-2</v>
      </c>
      <c r="C216" t="s">
        <v>23</v>
      </c>
      <c r="D216">
        <v>2</v>
      </c>
      <c r="E216">
        <v>0</v>
      </c>
      <c r="F216">
        <v>4.2160000000000002</v>
      </c>
      <c r="G216">
        <v>2.1065</v>
      </c>
      <c r="H216">
        <v>4.2135999999999996</v>
      </c>
      <c r="I216">
        <v>1</v>
      </c>
      <c r="J216">
        <v>0</v>
      </c>
      <c r="K216">
        <v>0</v>
      </c>
      <c r="L216">
        <f t="shared" si="6"/>
        <v>26</v>
      </c>
      <c r="M216">
        <f>VLOOKUP(C216,Locs!A:C,3,0)</f>
        <v>20</v>
      </c>
      <c r="N216">
        <f>VLOOKUP(C216,Locs!A:F,6,0)</f>
        <v>2</v>
      </c>
      <c r="O216" t="s">
        <v>792</v>
      </c>
      <c r="P216">
        <v>28</v>
      </c>
    </row>
    <row r="217" spans="1:16" x14ac:dyDescent="0.45">
      <c r="A217">
        <v>216</v>
      </c>
      <c r="B217" t="str">
        <f t="shared" si="7"/>
        <v>task_id_251.dfy-3</v>
      </c>
      <c r="C217" t="s">
        <v>23</v>
      </c>
      <c r="D217">
        <v>3</v>
      </c>
      <c r="E217">
        <v>0</v>
      </c>
      <c r="F217">
        <v>3.8694999999999999</v>
      </c>
      <c r="G217">
        <v>2.4887999999999999</v>
      </c>
      <c r="H217">
        <v>3.8660000000000001</v>
      </c>
      <c r="I217">
        <v>1</v>
      </c>
      <c r="J217">
        <v>0</v>
      </c>
      <c r="K217">
        <v>0</v>
      </c>
      <c r="L217">
        <f t="shared" si="6"/>
        <v>28</v>
      </c>
      <c r="M217">
        <f>VLOOKUP(C217,Locs!A:C,3,0)</f>
        <v>20</v>
      </c>
      <c r="N217">
        <f>VLOOKUP(C217,Locs!A:F,6,0)</f>
        <v>2</v>
      </c>
      <c r="O217" t="s">
        <v>793</v>
      </c>
      <c r="P217">
        <v>41</v>
      </c>
    </row>
    <row r="218" spans="1:16" x14ac:dyDescent="0.45">
      <c r="A218">
        <v>217</v>
      </c>
      <c r="B218" t="str">
        <f t="shared" si="7"/>
        <v>task_id_251.dfy-4</v>
      </c>
      <c r="C218" t="s">
        <v>23</v>
      </c>
      <c r="D218">
        <v>4</v>
      </c>
      <c r="E218">
        <v>0</v>
      </c>
      <c r="F218">
        <v>5.3358999999999996</v>
      </c>
      <c r="G218">
        <v>1.7951999999999999</v>
      </c>
      <c r="H218">
        <v>5.3329000000000004</v>
      </c>
      <c r="I218">
        <v>1</v>
      </c>
      <c r="J218">
        <v>0</v>
      </c>
      <c r="K218">
        <v>0</v>
      </c>
      <c r="L218">
        <f t="shared" si="6"/>
        <v>28</v>
      </c>
      <c r="M218">
        <f>VLOOKUP(C218,Locs!A:C,3,0)</f>
        <v>20</v>
      </c>
      <c r="N218">
        <f>VLOOKUP(C218,Locs!A:F,6,0)</f>
        <v>2</v>
      </c>
      <c r="O218" t="s">
        <v>794</v>
      </c>
      <c r="P218">
        <v>58</v>
      </c>
    </row>
    <row r="219" spans="1:16" x14ac:dyDescent="0.45">
      <c r="A219">
        <v>218</v>
      </c>
      <c r="B219" t="str">
        <f t="shared" si="7"/>
        <v>task_id_251.dfy-5</v>
      </c>
      <c r="C219" t="s">
        <v>23</v>
      </c>
      <c r="D219">
        <v>5</v>
      </c>
      <c r="E219">
        <v>0</v>
      </c>
      <c r="F219">
        <v>6.0301999999999998</v>
      </c>
      <c r="G219">
        <v>2.0640999999999998</v>
      </c>
      <c r="H219">
        <v>6.0286</v>
      </c>
      <c r="I219">
        <v>1</v>
      </c>
      <c r="J219">
        <v>0</v>
      </c>
      <c r="K219">
        <v>0</v>
      </c>
      <c r="L219">
        <f t="shared" si="6"/>
        <v>41</v>
      </c>
      <c r="M219">
        <f>VLOOKUP(C219,Locs!A:C,3,0)</f>
        <v>20</v>
      </c>
      <c r="N219">
        <f>VLOOKUP(C219,Locs!A:F,6,0)</f>
        <v>2</v>
      </c>
      <c r="O219" t="s">
        <v>424</v>
      </c>
      <c r="P219">
        <v>29</v>
      </c>
    </row>
    <row r="220" spans="1:16" x14ac:dyDescent="0.45">
      <c r="A220">
        <v>219</v>
      </c>
      <c r="B220" t="str">
        <f t="shared" si="7"/>
        <v>task_id_251.dfy-6</v>
      </c>
      <c r="C220" t="s">
        <v>23</v>
      </c>
      <c r="D220">
        <v>6</v>
      </c>
      <c r="E220">
        <v>1</v>
      </c>
      <c r="F220">
        <v>8.8821999999999992</v>
      </c>
      <c r="G220">
        <v>0.97440000000000004</v>
      </c>
      <c r="H220">
        <v>8.8804999999999996</v>
      </c>
      <c r="I220">
        <v>1</v>
      </c>
      <c r="J220">
        <v>1</v>
      </c>
      <c r="K220">
        <v>1</v>
      </c>
      <c r="L220">
        <f t="shared" si="6"/>
        <v>58</v>
      </c>
      <c r="M220">
        <f>VLOOKUP(C220,Locs!A:C,3,0)</f>
        <v>20</v>
      </c>
      <c r="N220">
        <f>VLOOKUP(C220,Locs!A:F,6,0)</f>
        <v>2</v>
      </c>
      <c r="O220" t="s">
        <v>427</v>
      </c>
      <c r="P220">
        <v>22</v>
      </c>
    </row>
    <row r="221" spans="1:16" x14ac:dyDescent="0.45">
      <c r="A221">
        <v>220</v>
      </c>
      <c r="B221" t="str">
        <f t="shared" si="7"/>
        <v>task_id_261.dfy-1</v>
      </c>
      <c r="C221" t="s">
        <v>24</v>
      </c>
      <c r="D221">
        <v>1</v>
      </c>
      <c r="E221">
        <v>1</v>
      </c>
      <c r="F221">
        <v>4.5125000000000002</v>
      </c>
      <c r="G221">
        <v>0.85660000000000003</v>
      </c>
      <c r="H221">
        <v>4.5103</v>
      </c>
      <c r="I221">
        <v>1</v>
      </c>
      <c r="J221">
        <v>1</v>
      </c>
      <c r="K221">
        <v>1</v>
      </c>
      <c r="L221">
        <f t="shared" si="6"/>
        <v>29</v>
      </c>
      <c r="M221">
        <f>VLOOKUP(C221,Locs!A:C,3,0)</f>
        <v>28</v>
      </c>
      <c r="N221">
        <f>VLOOKUP(C221,Locs!A:F,6,0)</f>
        <v>0</v>
      </c>
      <c r="O221" t="s">
        <v>430</v>
      </c>
      <c r="P221">
        <v>27</v>
      </c>
    </row>
    <row r="222" spans="1:16" x14ac:dyDescent="0.45">
      <c r="A222">
        <v>221</v>
      </c>
      <c r="B222" t="str">
        <f t="shared" si="7"/>
        <v>task_id_267.dfy-1</v>
      </c>
      <c r="C222" t="s">
        <v>25</v>
      </c>
      <c r="D222">
        <v>1</v>
      </c>
      <c r="E222">
        <v>1</v>
      </c>
      <c r="F222">
        <v>3.2706</v>
      </c>
      <c r="G222">
        <v>0.75339999999999996</v>
      </c>
      <c r="H222">
        <v>3.2684000000000002</v>
      </c>
      <c r="I222">
        <v>1</v>
      </c>
      <c r="J222">
        <v>1</v>
      </c>
      <c r="K222">
        <v>1</v>
      </c>
      <c r="L222">
        <f t="shared" si="6"/>
        <v>22</v>
      </c>
      <c r="M222">
        <f>VLOOKUP(C222,Locs!A:C,3,0)</f>
        <v>21</v>
      </c>
      <c r="N222">
        <f>VLOOKUP(C222,Locs!A:F,6,0)</f>
        <v>0</v>
      </c>
      <c r="O222" t="s">
        <v>433</v>
      </c>
      <c r="P222">
        <v>27</v>
      </c>
    </row>
    <row r="223" spans="1:16" x14ac:dyDescent="0.45">
      <c r="A223">
        <v>222</v>
      </c>
      <c r="B223" t="str">
        <f t="shared" si="7"/>
        <v>task_id_273.dfy-1</v>
      </c>
      <c r="C223" t="s">
        <v>26</v>
      </c>
      <c r="D223">
        <v>1</v>
      </c>
      <c r="E223">
        <v>1</v>
      </c>
      <c r="F223">
        <v>3.7652999999999999</v>
      </c>
      <c r="G223">
        <v>0.83050000000000002</v>
      </c>
      <c r="H223">
        <v>3.7467999999999999</v>
      </c>
      <c r="I223">
        <v>1</v>
      </c>
      <c r="J223">
        <v>1</v>
      </c>
      <c r="K223">
        <v>1</v>
      </c>
      <c r="L223">
        <f t="shared" si="6"/>
        <v>27</v>
      </c>
      <c r="M223">
        <f>VLOOKUP(C223,Locs!A:C,3,0)</f>
        <v>27</v>
      </c>
      <c r="N223">
        <f>VLOOKUP(C223,Locs!A:F,6,0)</f>
        <v>0</v>
      </c>
      <c r="O223" t="s">
        <v>436</v>
      </c>
      <c r="P223">
        <v>24</v>
      </c>
    </row>
    <row r="224" spans="1:16" x14ac:dyDescent="0.45">
      <c r="A224">
        <v>223</v>
      </c>
      <c r="B224" t="str">
        <f t="shared" si="7"/>
        <v>task_id_282.dfy-1</v>
      </c>
      <c r="C224" t="s">
        <v>27</v>
      </c>
      <c r="D224">
        <v>1</v>
      </c>
      <c r="E224">
        <v>1</v>
      </c>
      <c r="F224">
        <v>2.7618999999999998</v>
      </c>
      <c r="G224">
        <v>0.9093</v>
      </c>
      <c r="H224">
        <v>2.7597999999999998</v>
      </c>
      <c r="I224">
        <v>1</v>
      </c>
      <c r="J224">
        <v>1</v>
      </c>
      <c r="K224">
        <v>1</v>
      </c>
      <c r="L224">
        <f t="shared" si="6"/>
        <v>27</v>
      </c>
      <c r="M224">
        <f>VLOOKUP(C224,Locs!A:C,3,0)</f>
        <v>26</v>
      </c>
      <c r="N224">
        <f>VLOOKUP(C224,Locs!A:F,6,0)</f>
        <v>0</v>
      </c>
      <c r="O224" t="s">
        <v>437</v>
      </c>
      <c r="P224">
        <v>28</v>
      </c>
    </row>
    <row r="225" spans="1:16" x14ac:dyDescent="0.45">
      <c r="A225">
        <v>224</v>
      </c>
      <c r="B225" t="str">
        <f t="shared" si="7"/>
        <v>task_id_284.dfy-1</v>
      </c>
      <c r="C225" t="s">
        <v>28</v>
      </c>
      <c r="D225">
        <v>1</v>
      </c>
      <c r="E225">
        <v>0</v>
      </c>
      <c r="F225">
        <v>2.7665000000000002</v>
      </c>
      <c r="G225">
        <v>0.8629</v>
      </c>
      <c r="H225">
        <v>2.7637999999999998</v>
      </c>
      <c r="I225">
        <v>1</v>
      </c>
      <c r="J225">
        <v>0</v>
      </c>
      <c r="K225">
        <v>0</v>
      </c>
      <c r="L225">
        <f t="shared" si="6"/>
        <v>24</v>
      </c>
      <c r="M225">
        <f>VLOOKUP(C225,Locs!A:C,3,0)</f>
        <v>25</v>
      </c>
      <c r="N225">
        <f>VLOOKUP(C225,Locs!A:F,6,0)</f>
        <v>1</v>
      </c>
      <c r="O225" t="s">
        <v>438</v>
      </c>
      <c r="P225">
        <v>28</v>
      </c>
    </row>
    <row r="226" spans="1:16" x14ac:dyDescent="0.45">
      <c r="A226">
        <v>225</v>
      </c>
      <c r="B226" t="str">
        <f t="shared" si="7"/>
        <v>task_id_284.dfy-2</v>
      </c>
      <c r="C226" t="s">
        <v>28</v>
      </c>
      <c r="D226">
        <v>2</v>
      </c>
      <c r="E226">
        <v>0</v>
      </c>
      <c r="F226">
        <v>3.8073000000000001</v>
      </c>
      <c r="G226">
        <v>0.89980000000000004</v>
      </c>
      <c r="H226">
        <v>3.8056999999999999</v>
      </c>
      <c r="I226">
        <v>-1</v>
      </c>
      <c r="J226">
        <v>0</v>
      </c>
      <c r="K226">
        <v>0</v>
      </c>
      <c r="L226">
        <f t="shared" si="6"/>
        <v>28</v>
      </c>
      <c r="M226">
        <f>VLOOKUP(C226,Locs!A:C,3,0)</f>
        <v>25</v>
      </c>
      <c r="N226">
        <f>VLOOKUP(C226,Locs!A:F,6,0)</f>
        <v>1</v>
      </c>
      <c r="O226" t="s">
        <v>808</v>
      </c>
      <c r="P226">
        <v>29</v>
      </c>
    </row>
    <row r="227" spans="1:16" x14ac:dyDescent="0.45">
      <c r="A227">
        <v>226</v>
      </c>
      <c r="B227" t="str">
        <f t="shared" si="7"/>
        <v>task_id_284.dfy-3</v>
      </c>
      <c r="C227" t="s">
        <v>28</v>
      </c>
      <c r="D227">
        <v>3</v>
      </c>
      <c r="E227">
        <v>0</v>
      </c>
      <c r="F227">
        <v>6.1413000000000002</v>
      </c>
      <c r="G227">
        <v>0.8992</v>
      </c>
      <c r="H227">
        <v>6.14</v>
      </c>
      <c r="I227">
        <v>0</v>
      </c>
      <c r="J227">
        <v>0</v>
      </c>
      <c r="K227">
        <v>0</v>
      </c>
      <c r="L227">
        <f t="shared" si="6"/>
        <v>28</v>
      </c>
      <c r="M227">
        <f>VLOOKUP(C227,Locs!A:C,3,0)</f>
        <v>25</v>
      </c>
      <c r="N227">
        <f>VLOOKUP(C227,Locs!A:F,6,0)</f>
        <v>1</v>
      </c>
      <c r="O227" t="s">
        <v>957</v>
      </c>
      <c r="P227">
        <v>33</v>
      </c>
    </row>
    <row r="228" spans="1:16" x14ac:dyDescent="0.45">
      <c r="A228">
        <v>227</v>
      </c>
      <c r="B228" t="str">
        <f t="shared" si="7"/>
        <v>task_id_284.dfy-4</v>
      </c>
      <c r="C228" t="s">
        <v>28</v>
      </c>
      <c r="D228">
        <v>4</v>
      </c>
      <c r="E228">
        <v>0</v>
      </c>
      <c r="F228">
        <v>5.0366999999999997</v>
      </c>
      <c r="G228">
        <v>0.94079999999999997</v>
      </c>
      <c r="H228">
        <v>5.0349000000000004</v>
      </c>
      <c r="I228">
        <v>0</v>
      </c>
      <c r="J228">
        <v>0</v>
      </c>
      <c r="K228">
        <v>0</v>
      </c>
      <c r="L228">
        <f t="shared" si="6"/>
        <v>29</v>
      </c>
      <c r="M228">
        <f>VLOOKUP(C228,Locs!A:C,3,0)</f>
        <v>25</v>
      </c>
      <c r="N228">
        <f>VLOOKUP(C228,Locs!A:F,6,0)</f>
        <v>1</v>
      </c>
      <c r="O228" t="s">
        <v>439</v>
      </c>
      <c r="P228">
        <v>25</v>
      </c>
    </row>
    <row r="229" spans="1:16" x14ac:dyDescent="0.45">
      <c r="A229">
        <v>228</v>
      </c>
      <c r="B229" t="str">
        <f t="shared" si="7"/>
        <v>task_id_284.dfy-5</v>
      </c>
      <c r="C229" t="s">
        <v>28</v>
      </c>
      <c r="D229">
        <v>5</v>
      </c>
      <c r="E229">
        <v>1</v>
      </c>
      <c r="F229">
        <v>3.6606000000000001</v>
      </c>
      <c r="G229">
        <v>1.0461</v>
      </c>
      <c r="H229">
        <v>3.6587999999999998</v>
      </c>
      <c r="I229">
        <v>1</v>
      </c>
      <c r="J229">
        <v>1</v>
      </c>
      <c r="K229">
        <v>1</v>
      </c>
      <c r="L229">
        <f t="shared" si="6"/>
        <v>33</v>
      </c>
      <c r="M229">
        <f>VLOOKUP(C229,Locs!A:C,3,0)</f>
        <v>25</v>
      </c>
      <c r="N229">
        <f>VLOOKUP(C229,Locs!A:F,6,0)</f>
        <v>1</v>
      </c>
      <c r="O229" t="s">
        <v>440</v>
      </c>
      <c r="P229">
        <v>54</v>
      </c>
    </row>
    <row r="230" spans="1:16" x14ac:dyDescent="0.45">
      <c r="A230">
        <v>229</v>
      </c>
      <c r="B230" t="str">
        <f t="shared" si="7"/>
        <v>task_id_290.dfy-1</v>
      </c>
      <c r="C230" t="s">
        <v>29</v>
      </c>
      <c r="D230">
        <v>1</v>
      </c>
      <c r="E230">
        <v>0</v>
      </c>
      <c r="F230">
        <v>5.1791999999999998</v>
      </c>
      <c r="G230">
        <v>1.8872</v>
      </c>
      <c r="H230">
        <v>5.1760000000000002</v>
      </c>
      <c r="I230">
        <v>1</v>
      </c>
      <c r="J230">
        <v>0</v>
      </c>
      <c r="K230">
        <v>0</v>
      </c>
      <c r="L230">
        <f t="shared" si="6"/>
        <v>25</v>
      </c>
      <c r="M230">
        <f>VLOOKUP(C230,Locs!A:C,3,0)</f>
        <v>24</v>
      </c>
      <c r="N230">
        <f>VLOOKUP(C230,Locs!A:F,6,0)</f>
        <v>0</v>
      </c>
      <c r="O230" t="s">
        <v>442</v>
      </c>
      <c r="P230">
        <v>27</v>
      </c>
    </row>
    <row r="231" spans="1:16" x14ac:dyDescent="0.45">
      <c r="A231">
        <v>230</v>
      </c>
      <c r="B231" t="str">
        <f t="shared" si="7"/>
        <v>task_id_290.dfy-2</v>
      </c>
      <c r="C231" t="s">
        <v>29</v>
      </c>
      <c r="D231">
        <v>2</v>
      </c>
      <c r="E231">
        <v>1</v>
      </c>
      <c r="F231">
        <v>12.3871</v>
      </c>
      <c r="G231">
        <v>2.1387999999999998</v>
      </c>
      <c r="H231">
        <v>12.382899999999999</v>
      </c>
      <c r="I231">
        <v>1</v>
      </c>
      <c r="J231">
        <v>1</v>
      </c>
      <c r="K231">
        <v>1</v>
      </c>
      <c r="L231">
        <f t="shared" si="6"/>
        <v>54</v>
      </c>
      <c r="M231">
        <f>VLOOKUP(C231,Locs!A:C,3,0)</f>
        <v>24</v>
      </c>
      <c r="N231">
        <f>VLOOKUP(C231,Locs!A:F,6,0)</f>
        <v>0</v>
      </c>
      <c r="O231" t="s">
        <v>443</v>
      </c>
      <c r="P231">
        <v>34</v>
      </c>
    </row>
    <row r="232" spans="1:16" x14ac:dyDescent="0.45">
      <c r="A232">
        <v>231</v>
      </c>
      <c r="B232" t="str">
        <f t="shared" si="7"/>
        <v>task_id_3.dfy-1</v>
      </c>
      <c r="C232" t="s">
        <v>30</v>
      </c>
      <c r="D232">
        <v>1</v>
      </c>
      <c r="E232">
        <v>0</v>
      </c>
      <c r="F232">
        <v>3.2290000000000001</v>
      </c>
      <c r="G232">
        <v>2.8311999999999999</v>
      </c>
      <c r="H232">
        <v>3.2242999999999999</v>
      </c>
      <c r="I232">
        <v>0</v>
      </c>
      <c r="J232">
        <v>0</v>
      </c>
      <c r="K232">
        <v>0</v>
      </c>
      <c r="L232">
        <f t="shared" si="6"/>
        <v>20</v>
      </c>
      <c r="M232">
        <f>VLOOKUP(C232,Locs!A:C,3,0)</f>
        <v>23</v>
      </c>
      <c r="N232">
        <f>VLOOKUP(C232,Locs!A:F,6,0)</f>
        <v>2</v>
      </c>
      <c r="O232" t="s">
        <v>445</v>
      </c>
      <c r="P232">
        <v>24</v>
      </c>
    </row>
    <row r="233" spans="1:16" x14ac:dyDescent="0.45">
      <c r="A233">
        <v>232</v>
      </c>
      <c r="B233" t="str">
        <f t="shared" si="7"/>
        <v>task_id_3.dfy-2</v>
      </c>
      <c r="C233" t="s">
        <v>30</v>
      </c>
      <c r="D233">
        <v>2</v>
      </c>
      <c r="E233">
        <v>0</v>
      </c>
      <c r="F233">
        <v>3.6703999999999999</v>
      </c>
      <c r="G233">
        <v>2.0539999999999998</v>
      </c>
      <c r="H233">
        <v>3.6676000000000002</v>
      </c>
      <c r="I233">
        <v>0</v>
      </c>
      <c r="J233">
        <v>0</v>
      </c>
      <c r="K233">
        <v>0</v>
      </c>
      <c r="L233">
        <f t="shared" si="6"/>
        <v>25</v>
      </c>
      <c r="M233">
        <f>VLOOKUP(C233,Locs!A:C,3,0)</f>
        <v>23</v>
      </c>
      <c r="N233">
        <f>VLOOKUP(C233,Locs!A:F,6,0)</f>
        <v>2</v>
      </c>
      <c r="O233" t="s">
        <v>448</v>
      </c>
      <c r="P233">
        <v>20</v>
      </c>
    </row>
    <row r="234" spans="1:16" x14ac:dyDescent="0.45">
      <c r="A234">
        <v>233</v>
      </c>
      <c r="B234" t="str">
        <f t="shared" si="7"/>
        <v>task_id_3.dfy-3</v>
      </c>
      <c r="C234" t="s">
        <v>30</v>
      </c>
      <c r="D234">
        <v>3</v>
      </c>
      <c r="E234">
        <v>0</v>
      </c>
      <c r="F234">
        <v>3.3559999999999999</v>
      </c>
      <c r="G234">
        <v>2.5528</v>
      </c>
      <c r="H234">
        <v>3.3532999999999999</v>
      </c>
      <c r="I234">
        <v>0</v>
      </c>
      <c r="J234">
        <v>0</v>
      </c>
      <c r="K234">
        <v>0</v>
      </c>
      <c r="L234">
        <f t="shared" si="6"/>
        <v>27</v>
      </c>
      <c r="M234">
        <f>VLOOKUP(C234,Locs!A:C,3,0)</f>
        <v>23</v>
      </c>
      <c r="N234">
        <f>VLOOKUP(C234,Locs!A:F,6,0)</f>
        <v>2</v>
      </c>
      <c r="O234" t="s">
        <v>1061</v>
      </c>
      <c r="P234">
        <v>48</v>
      </c>
    </row>
    <row r="235" spans="1:16" x14ac:dyDescent="0.45">
      <c r="A235">
        <v>234</v>
      </c>
      <c r="B235" t="str">
        <f t="shared" si="7"/>
        <v>task_id_3.dfy-4</v>
      </c>
      <c r="C235" t="s">
        <v>30</v>
      </c>
      <c r="D235">
        <v>4</v>
      </c>
      <c r="E235">
        <v>0</v>
      </c>
      <c r="F235">
        <v>4.2521000000000004</v>
      </c>
      <c r="G235">
        <v>2.5017999999999998</v>
      </c>
      <c r="H235">
        <v>4.2491000000000003</v>
      </c>
      <c r="I235">
        <v>0</v>
      </c>
      <c r="J235">
        <v>0</v>
      </c>
      <c r="K235">
        <v>0</v>
      </c>
      <c r="L235">
        <f t="shared" si="6"/>
        <v>30</v>
      </c>
      <c r="M235">
        <f>VLOOKUP(C235,Locs!A:C,3,0)</f>
        <v>23</v>
      </c>
      <c r="N235">
        <f>VLOOKUP(C235,Locs!A:F,6,0)</f>
        <v>2</v>
      </c>
      <c r="O235" t="s">
        <v>451</v>
      </c>
      <c r="P235">
        <v>20</v>
      </c>
    </row>
    <row r="236" spans="1:16" x14ac:dyDescent="0.45">
      <c r="A236">
        <v>235</v>
      </c>
      <c r="B236" t="str">
        <f t="shared" si="7"/>
        <v>task_id_3.dfy-5</v>
      </c>
      <c r="C236" t="s">
        <v>30</v>
      </c>
      <c r="D236">
        <v>5</v>
      </c>
      <c r="E236">
        <v>0</v>
      </c>
      <c r="F236">
        <v>3.9079000000000002</v>
      </c>
      <c r="G236">
        <v>1.7968</v>
      </c>
      <c r="H236">
        <v>3.9051</v>
      </c>
      <c r="I236">
        <v>0</v>
      </c>
      <c r="J236">
        <v>0</v>
      </c>
      <c r="K236">
        <v>0</v>
      </c>
      <c r="L236">
        <f t="shared" si="6"/>
        <v>30</v>
      </c>
      <c r="M236">
        <f>VLOOKUP(C236,Locs!A:C,3,0)</f>
        <v>23</v>
      </c>
      <c r="N236">
        <f>VLOOKUP(C236,Locs!A:F,6,0)</f>
        <v>2</v>
      </c>
      <c r="O236" t="s">
        <v>452</v>
      </c>
      <c r="P236">
        <v>25</v>
      </c>
    </row>
    <row r="237" spans="1:16" x14ac:dyDescent="0.45">
      <c r="A237">
        <v>236</v>
      </c>
      <c r="B237" t="str">
        <f t="shared" si="7"/>
        <v>task_id_3.dfy-6</v>
      </c>
      <c r="C237" t="s">
        <v>30</v>
      </c>
      <c r="D237">
        <v>6</v>
      </c>
      <c r="E237">
        <v>0</v>
      </c>
      <c r="F237">
        <v>10.2315</v>
      </c>
      <c r="G237">
        <v>1.7833000000000001</v>
      </c>
      <c r="H237">
        <v>10.2295</v>
      </c>
      <c r="I237">
        <v>0</v>
      </c>
      <c r="J237">
        <v>0</v>
      </c>
      <c r="K237">
        <v>0</v>
      </c>
      <c r="L237">
        <f t="shared" si="6"/>
        <v>48</v>
      </c>
      <c r="M237">
        <f>VLOOKUP(C237,Locs!A:C,3,0)</f>
        <v>23</v>
      </c>
      <c r="N237">
        <f>VLOOKUP(C237,Locs!A:F,6,0)</f>
        <v>2</v>
      </c>
      <c r="O237" t="s">
        <v>453</v>
      </c>
      <c r="P237">
        <v>27</v>
      </c>
    </row>
    <row r="238" spans="1:16" x14ac:dyDescent="0.45">
      <c r="A238">
        <v>237</v>
      </c>
      <c r="B238" t="str">
        <f t="shared" si="7"/>
        <v>task_id_3.dfy-7</v>
      </c>
      <c r="C238" t="s">
        <v>30</v>
      </c>
      <c r="D238">
        <v>7</v>
      </c>
      <c r="E238">
        <v>0</v>
      </c>
      <c r="F238">
        <v>6.1247999999999996</v>
      </c>
      <c r="G238">
        <v>1.7361</v>
      </c>
      <c r="H238">
        <v>6.1231</v>
      </c>
      <c r="I238">
        <v>0</v>
      </c>
      <c r="J238">
        <v>0</v>
      </c>
      <c r="K238">
        <v>0</v>
      </c>
      <c r="L238">
        <f t="shared" si="6"/>
        <v>45</v>
      </c>
      <c r="M238">
        <f>VLOOKUP(C238,Locs!A:C,3,0)</f>
        <v>23</v>
      </c>
      <c r="N238">
        <f>VLOOKUP(C238,Locs!A:F,6,0)</f>
        <v>2</v>
      </c>
      <c r="O238" t="s">
        <v>1062</v>
      </c>
      <c r="P238">
        <v>30</v>
      </c>
    </row>
    <row r="239" spans="1:16" x14ac:dyDescent="0.45">
      <c r="A239">
        <v>238</v>
      </c>
      <c r="B239" t="str">
        <f t="shared" si="7"/>
        <v>task_id_3.dfy-8</v>
      </c>
      <c r="C239" t="s">
        <v>30</v>
      </c>
      <c r="D239">
        <v>8</v>
      </c>
      <c r="E239">
        <v>0</v>
      </c>
      <c r="F239">
        <v>4.7792000000000003</v>
      </c>
      <c r="G239">
        <v>2.8653</v>
      </c>
      <c r="H239">
        <v>4.7770000000000001</v>
      </c>
      <c r="I239">
        <v>0</v>
      </c>
      <c r="J239">
        <v>0</v>
      </c>
      <c r="K239">
        <v>0</v>
      </c>
      <c r="L239">
        <f t="shared" si="6"/>
        <v>47</v>
      </c>
      <c r="M239">
        <f>VLOOKUP(C239,Locs!A:C,3,0)</f>
        <v>23</v>
      </c>
      <c r="N239">
        <f>VLOOKUP(C239,Locs!A:F,6,0)</f>
        <v>2</v>
      </c>
      <c r="O239" t="s">
        <v>1063</v>
      </c>
      <c r="P239">
        <v>30</v>
      </c>
    </row>
    <row r="240" spans="1:16" x14ac:dyDescent="0.45">
      <c r="A240">
        <v>239</v>
      </c>
      <c r="B240" t="str">
        <f t="shared" si="7"/>
        <v>task_id_3.dfy-9</v>
      </c>
      <c r="C240" t="s">
        <v>30</v>
      </c>
      <c r="D240">
        <v>9</v>
      </c>
      <c r="E240">
        <v>0</v>
      </c>
      <c r="F240">
        <v>5.0183999999999997</v>
      </c>
      <c r="G240">
        <v>2.8795999999999999</v>
      </c>
      <c r="H240">
        <v>5.0153999999999996</v>
      </c>
      <c r="I240">
        <v>0</v>
      </c>
      <c r="J240">
        <v>0</v>
      </c>
      <c r="K240">
        <v>0</v>
      </c>
      <c r="L240">
        <f t="shared" si="6"/>
        <v>43</v>
      </c>
      <c r="M240">
        <f>VLOOKUP(C240,Locs!A:C,3,0)</f>
        <v>23</v>
      </c>
      <c r="N240">
        <f>VLOOKUP(C240,Locs!A:F,6,0)</f>
        <v>2</v>
      </c>
      <c r="O240" t="s">
        <v>1064</v>
      </c>
      <c r="P240">
        <v>48</v>
      </c>
    </row>
    <row r="241" spans="1:16" x14ac:dyDescent="0.45">
      <c r="A241">
        <v>240</v>
      </c>
      <c r="B241" t="str">
        <f t="shared" si="7"/>
        <v>task_id_3.dfy-10</v>
      </c>
      <c r="C241" t="s">
        <v>30</v>
      </c>
      <c r="D241">
        <v>10</v>
      </c>
      <c r="E241">
        <v>0</v>
      </c>
      <c r="F241">
        <v>6.8425000000000002</v>
      </c>
      <c r="G241">
        <v>3.0072000000000001</v>
      </c>
      <c r="H241">
        <v>6.8391999999999999</v>
      </c>
      <c r="I241">
        <v>0</v>
      </c>
      <c r="J241">
        <v>0</v>
      </c>
      <c r="K241">
        <v>0</v>
      </c>
      <c r="L241">
        <f t="shared" si="6"/>
        <v>48</v>
      </c>
      <c r="M241">
        <f>VLOOKUP(C241,Locs!A:C,3,0)</f>
        <v>23</v>
      </c>
      <c r="N241">
        <f>VLOOKUP(C241,Locs!A:F,6,0)</f>
        <v>2</v>
      </c>
      <c r="O241" t="s">
        <v>1065</v>
      </c>
      <c r="P241">
        <v>45</v>
      </c>
    </row>
    <row r="242" spans="1:16" x14ac:dyDescent="0.45">
      <c r="A242">
        <v>241</v>
      </c>
      <c r="B242" t="str">
        <f t="shared" si="7"/>
        <v>task_id_310.dfy-1</v>
      </c>
      <c r="C242" t="s">
        <v>31</v>
      </c>
      <c r="D242">
        <v>1</v>
      </c>
      <c r="E242">
        <v>1</v>
      </c>
      <c r="F242">
        <v>4.4931000000000001</v>
      </c>
      <c r="G242">
        <v>2.4441999999999999</v>
      </c>
      <c r="H242">
        <v>4.4903000000000004</v>
      </c>
      <c r="I242">
        <v>1</v>
      </c>
      <c r="J242">
        <v>1</v>
      </c>
      <c r="K242">
        <v>1</v>
      </c>
      <c r="L242">
        <f t="shared" si="6"/>
        <v>24</v>
      </c>
      <c r="M242">
        <f>VLOOKUP(C242,Locs!A:C,3,0)</f>
        <v>21</v>
      </c>
      <c r="N242">
        <f>VLOOKUP(C242,Locs!A:F,6,0)</f>
        <v>0</v>
      </c>
      <c r="O242" t="s">
        <v>1066</v>
      </c>
      <c r="P242">
        <v>47</v>
      </c>
    </row>
    <row r="243" spans="1:16" x14ac:dyDescent="0.45">
      <c r="A243">
        <v>242</v>
      </c>
      <c r="B243" t="str">
        <f t="shared" si="7"/>
        <v>task_id_399.dfy-1</v>
      </c>
      <c r="C243" t="s">
        <v>32</v>
      </c>
      <c r="D243">
        <v>1</v>
      </c>
      <c r="E243">
        <v>1</v>
      </c>
      <c r="F243">
        <v>3.3961999999999999</v>
      </c>
      <c r="G243">
        <v>2.2726000000000002</v>
      </c>
      <c r="H243">
        <v>3.3732000000000002</v>
      </c>
      <c r="I243">
        <v>1</v>
      </c>
      <c r="J243">
        <v>1</v>
      </c>
      <c r="K243">
        <v>1</v>
      </c>
      <c r="L243">
        <f t="shared" si="6"/>
        <v>20</v>
      </c>
      <c r="M243">
        <f>VLOOKUP(C243,Locs!A:C,3,0)</f>
        <v>19</v>
      </c>
      <c r="N243">
        <f>VLOOKUP(C243,Locs!A:F,6,0)</f>
        <v>0</v>
      </c>
      <c r="O243" t="s">
        <v>1067</v>
      </c>
      <c r="P243">
        <v>43</v>
      </c>
    </row>
    <row r="244" spans="1:16" x14ac:dyDescent="0.45">
      <c r="A244">
        <v>243</v>
      </c>
      <c r="B244" t="str">
        <f t="shared" si="7"/>
        <v>task_id_401.dfy-1</v>
      </c>
      <c r="C244" t="s">
        <v>33</v>
      </c>
      <c r="D244">
        <v>1</v>
      </c>
      <c r="E244">
        <v>0</v>
      </c>
      <c r="F244">
        <v>5.4180999999999999</v>
      </c>
      <c r="G244">
        <v>2.2164000000000001</v>
      </c>
      <c r="H244">
        <v>5.4153000000000002</v>
      </c>
      <c r="I244">
        <v>-1</v>
      </c>
      <c r="J244">
        <v>0</v>
      </c>
      <c r="K244">
        <v>0</v>
      </c>
      <c r="L244">
        <f t="shared" si="6"/>
        <v>40</v>
      </c>
      <c r="M244">
        <f>VLOOKUP(C244,Locs!A:C,3,0)</f>
        <v>42</v>
      </c>
      <c r="N244">
        <f>VLOOKUP(C244,Locs!A:F,6,0)</f>
        <v>4</v>
      </c>
      <c r="O244" t="s">
        <v>454</v>
      </c>
      <c r="P244">
        <v>40</v>
      </c>
    </row>
    <row r="245" spans="1:16" x14ac:dyDescent="0.45">
      <c r="A245">
        <v>244</v>
      </c>
      <c r="B245" t="str">
        <f t="shared" si="7"/>
        <v>task_id_401.dfy-2</v>
      </c>
      <c r="C245" t="s">
        <v>33</v>
      </c>
      <c r="D245">
        <v>2</v>
      </c>
      <c r="E245">
        <v>0</v>
      </c>
      <c r="F245">
        <v>10.8683</v>
      </c>
      <c r="G245">
        <v>62.828699999999998</v>
      </c>
      <c r="H245">
        <v>10.8668</v>
      </c>
      <c r="I245">
        <v>0</v>
      </c>
      <c r="J245">
        <v>0</v>
      </c>
      <c r="K245">
        <v>0</v>
      </c>
      <c r="L245">
        <f t="shared" si="6"/>
        <v>68</v>
      </c>
      <c r="M245">
        <f>VLOOKUP(C245,Locs!A:C,3,0)</f>
        <v>42</v>
      </c>
      <c r="N245">
        <f>VLOOKUP(C245,Locs!A:F,6,0)</f>
        <v>4</v>
      </c>
      <c r="O245" t="s">
        <v>455</v>
      </c>
      <c r="P245">
        <v>68</v>
      </c>
    </row>
    <row r="246" spans="1:16" x14ac:dyDescent="0.45">
      <c r="A246">
        <v>245</v>
      </c>
      <c r="B246" t="str">
        <f t="shared" si="7"/>
        <v>task_id_401.dfy-3</v>
      </c>
      <c r="C246" t="s">
        <v>33</v>
      </c>
      <c r="D246">
        <v>3</v>
      </c>
      <c r="E246">
        <v>0</v>
      </c>
      <c r="F246">
        <v>9.9431999999999992</v>
      </c>
      <c r="G246">
        <v>2.9658000000000002</v>
      </c>
      <c r="H246">
        <v>9.9411000000000005</v>
      </c>
      <c r="I246">
        <v>-1</v>
      </c>
      <c r="J246">
        <v>0</v>
      </c>
      <c r="K246">
        <v>0</v>
      </c>
      <c r="L246">
        <f t="shared" si="6"/>
        <v>66</v>
      </c>
      <c r="M246">
        <f>VLOOKUP(C246,Locs!A:C,3,0)</f>
        <v>42</v>
      </c>
      <c r="N246">
        <f>VLOOKUP(C246,Locs!A:F,6,0)</f>
        <v>4</v>
      </c>
      <c r="O246" t="s">
        <v>456</v>
      </c>
      <c r="P246">
        <v>66</v>
      </c>
    </row>
    <row r="247" spans="1:16" x14ac:dyDescent="0.45">
      <c r="A247">
        <v>246</v>
      </c>
      <c r="B247" t="str">
        <f t="shared" si="7"/>
        <v>task_id_401.dfy-4</v>
      </c>
      <c r="C247" t="s">
        <v>33</v>
      </c>
      <c r="D247">
        <v>4</v>
      </c>
      <c r="E247">
        <v>0</v>
      </c>
      <c r="F247">
        <v>10.892099999999999</v>
      </c>
      <c r="G247">
        <v>19.664100000000001</v>
      </c>
      <c r="H247">
        <v>10.889900000000001</v>
      </c>
      <c r="I247">
        <v>-1</v>
      </c>
      <c r="J247">
        <v>0</v>
      </c>
      <c r="K247">
        <v>0</v>
      </c>
      <c r="L247">
        <f t="shared" si="6"/>
        <v>79</v>
      </c>
      <c r="M247">
        <f>VLOOKUP(C247,Locs!A:C,3,0)</f>
        <v>42</v>
      </c>
      <c r="N247">
        <f>VLOOKUP(C247,Locs!A:F,6,0)</f>
        <v>4</v>
      </c>
      <c r="O247" t="s">
        <v>731</v>
      </c>
      <c r="P247">
        <v>79</v>
      </c>
    </row>
    <row r="248" spans="1:16" x14ac:dyDescent="0.45">
      <c r="A248">
        <v>247</v>
      </c>
      <c r="B248" t="str">
        <f t="shared" si="7"/>
        <v>task_id_401.dfy-5</v>
      </c>
      <c r="C248" t="s">
        <v>33</v>
      </c>
      <c r="D248">
        <v>5</v>
      </c>
      <c r="E248">
        <v>1</v>
      </c>
      <c r="F248">
        <v>13.3512</v>
      </c>
      <c r="G248">
        <v>6.3451000000000004</v>
      </c>
      <c r="H248">
        <v>13.3483</v>
      </c>
      <c r="I248">
        <v>1</v>
      </c>
      <c r="J248">
        <v>1</v>
      </c>
      <c r="K248">
        <v>1</v>
      </c>
      <c r="L248">
        <f t="shared" si="6"/>
        <v>90</v>
      </c>
      <c r="M248">
        <f>VLOOKUP(C248,Locs!A:C,3,0)</f>
        <v>42</v>
      </c>
      <c r="N248">
        <f>VLOOKUP(C248,Locs!A:F,6,0)</f>
        <v>4</v>
      </c>
      <c r="O248" t="s">
        <v>732</v>
      </c>
      <c r="P248">
        <v>90</v>
      </c>
    </row>
    <row r="249" spans="1:16" x14ac:dyDescent="0.45">
      <c r="A249">
        <v>248</v>
      </c>
      <c r="B249" t="str">
        <f t="shared" si="7"/>
        <v>task_id_414.dfy-1</v>
      </c>
      <c r="C249" t="s">
        <v>34</v>
      </c>
      <c r="D249">
        <v>1</v>
      </c>
      <c r="E249">
        <v>0</v>
      </c>
      <c r="F249">
        <v>3.7212000000000001</v>
      </c>
      <c r="G249">
        <v>2.1383999999999999</v>
      </c>
      <c r="H249">
        <v>3.7178</v>
      </c>
      <c r="I249">
        <v>1</v>
      </c>
      <c r="J249">
        <v>0</v>
      </c>
      <c r="K249">
        <v>0</v>
      </c>
      <c r="L249">
        <f t="shared" si="6"/>
        <v>28</v>
      </c>
      <c r="M249">
        <f>VLOOKUP(C249,Locs!A:C,3,0)</f>
        <v>28</v>
      </c>
      <c r="N249">
        <f>VLOOKUP(C249,Locs!A:F,6,0)</f>
        <v>1</v>
      </c>
      <c r="O249" t="s">
        <v>457</v>
      </c>
      <c r="P249">
        <v>28</v>
      </c>
    </row>
    <row r="250" spans="1:16" x14ac:dyDescent="0.45">
      <c r="A250">
        <v>249</v>
      </c>
      <c r="B250" t="str">
        <f t="shared" si="7"/>
        <v>task_id_414.dfy-2</v>
      </c>
      <c r="C250" t="s">
        <v>34</v>
      </c>
      <c r="D250">
        <v>2</v>
      </c>
      <c r="E250">
        <v>0</v>
      </c>
      <c r="F250">
        <v>2.7833999999999999</v>
      </c>
      <c r="G250">
        <v>2.3025000000000002</v>
      </c>
      <c r="H250">
        <v>2.7804000000000002</v>
      </c>
      <c r="I250">
        <v>1</v>
      </c>
      <c r="J250">
        <v>0</v>
      </c>
      <c r="K250">
        <v>0</v>
      </c>
      <c r="L250">
        <f t="shared" si="6"/>
        <v>29</v>
      </c>
      <c r="M250">
        <f>VLOOKUP(C250,Locs!A:C,3,0)</f>
        <v>28</v>
      </c>
      <c r="N250">
        <f>VLOOKUP(C250,Locs!A:F,6,0)</f>
        <v>1</v>
      </c>
      <c r="O250" t="s">
        <v>458</v>
      </c>
      <c r="P250">
        <v>29</v>
      </c>
    </row>
    <row r="251" spans="1:16" x14ac:dyDescent="0.45">
      <c r="A251">
        <v>250</v>
      </c>
      <c r="B251" t="str">
        <f t="shared" si="7"/>
        <v>task_id_414.dfy-3</v>
      </c>
      <c r="C251" t="s">
        <v>34</v>
      </c>
      <c r="D251">
        <v>3</v>
      </c>
      <c r="E251">
        <v>1</v>
      </c>
      <c r="F251">
        <v>3.6589999999999998</v>
      </c>
      <c r="G251">
        <v>2.1802000000000001</v>
      </c>
      <c r="H251">
        <v>3.6556000000000002</v>
      </c>
      <c r="I251">
        <v>1</v>
      </c>
      <c r="J251">
        <v>1</v>
      </c>
      <c r="K251">
        <v>1</v>
      </c>
      <c r="L251">
        <f t="shared" si="6"/>
        <v>30</v>
      </c>
      <c r="M251">
        <f>VLOOKUP(C251,Locs!A:C,3,0)</f>
        <v>28</v>
      </c>
      <c r="N251">
        <f>VLOOKUP(C251,Locs!A:F,6,0)</f>
        <v>1</v>
      </c>
      <c r="O251" t="s">
        <v>459</v>
      </c>
      <c r="P251">
        <v>30</v>
      </c>
    </row>
    <row r="252" spans="1:16" x14ac:dyDescent="0.45">
      <c r="A252">
        <v>251</v>
      </c>
      <c r="B252" t="str">
        <f t="shared" si="7"/>
        <v>task_id_424.dfy-1</v>
      </c>
      <c r="C252" t="s">
        <v>35</v>
      </c>
      <c r="D252">
        <v>1</v>
      </c>
      <c r="E252">
        <v>1</v>
      </c>
      <c r="F252">
        <v>3.3866999999999998</v>
      </c>
      <c r="G252">
        <v>3.5009000000000001</v>
      </c>
      <c r="H252">
        <v>3.3559999999999999</v>
      </c>
      <c r="I252">
        <v>1</v>
      </c>
      <c r="J252">
        <v>1</v>
      </c>
      <c r="K252">
        <v>1</v>
      </c>
      <c r="L252">
        <f t="shared" si="6"/>
        <v>30</v>
      </c>
      <c r="M252">
        <f>VLOOKUP(C252,Locs!A:C,3,0)</f>
        <v>29</v>
      </c>
      <c r="N252">
        <f>VLOOKUP(C252,Locs!A:F,6,0)</f>
        <v>0</v>
      </c>
      <c r="O252" t="s">
        <v>460</v>
      </c>
      <c r="P252">
        <v>30</v>
      </c>
    </row>
    <row r="253" spans="1:16" x14ac:dyDescent="0.45">
      <c r="A253">
        <v>252</v>
      </c>
      <c r="B253" t="str">
        <f t="shared" si="7"/>
        <v>task_id_426.dfy-1</v>
      </c>
      <c r="C253" t="s">
        <v>36</v>
      </c>
      <c r="D253">
        <v>1</v>
      </c>
      <c r="E253">
        <v>0</v>
      </c>
      <c r="F253">
        <v>8.6672999999999991</v>
      </c>
      <c r="G253">
        <v>2.85</v>
      </c>
      <c r="H253">
        <v>8.6625999999999994</v>
      </c>
      <c r="I253">
        <v>0</v>
      </c>
      <c r="J253">
        <v>0</v>
      </c>
      <c r="K253">
        <v>0</v>
      </c>
      <c r="L253">
        <f t="shared" si="6"/>
        <v>29</v>
      </c>
      <c r="M253">
        <f>VLOOKUP(C253,Locs!A:C,3,0)</f>
        <v>33</v>
      </c>
      <c r="N253">
        <f>VLOOKUP(C253,Locs!A:F,6,0)</f>
        <v>2</v>
      </c>
      <c r="O253" t="s">
        <v>960</v>
      </c>
      <c r="P253">
        <v>146</v>
      </c>
    </row>
    <row r="254" spans="1:16" x14ac:dyDescent="0.45">
      <c r="A254">
        <v>253</v>
      </c>
      <c r="B254" t="str">
        <f t="shared" si="7"/>
        <v>task_id_426.dfy-2</v>
      </c>
      <c r="C254" t="s">
        <v>36</v>
      </c>
      <c r="D254">
        <v>2</v>
      </c>
      <c r="E254">
        <v>0</v>
      </c>
      <c r="F254">
        <v>9.4107000000000003</v>
      </c>
      <c r="G254">
        <v>61.930799999999998</v>
      </c>
      <c r="H254">
        <v>9.4086999999999996</v>
      </c>
      <c r="I254">
        <v>-1</v>
      </c>
      <c r="J254">
        <v>0</v>
      </c>
      <c r="K254">
        <v>0</v>
      </c>
      <c r="L254">
        <f t="shared" si="6"/>
        <v>50</v>
      </c>
      <c r="M254">
        <f>VLOOKUP(C254,Locs!A:C,3,0)</f>
        <v>33</v>
      </c>
      <c r="N254">
        <f>VLOOKUP(C254,Locs!A:F,6,0)</f>
        <v>2</v>
      </c>
      <c r="O254" t="s">
        <v>463</v>
      </c>
      <c r="P254">
        <v>29</v>
      </c>
    </row>
    <row r="255" spans="1:16" x14ac:dyDescent="0.45">
      <c r="A255">
        <v>254</v>
      </c>
      <c r="B255" t="str">
        <f t="shared" si="7"/>
        <v>task_id_426.dfy-3</v>
      </c>
      <c r="C255" t="s">
        <v>36</v>
      </c>
      <c r="D255">
        <v>3</v>
      </c>
      <c r="E255">
        <v>0</v>
      </c>
      <c r="F255">
        <v>6.4851000000000001</v>
      </c>
      <c r="G255">
        <v>63.3735</v>
      </c>
      <c r="H255">
        <v>6.4832999999999998</v>
      </c>
      <c r="I255">
        <v>-1</v>
      </c>
      <c r="J255">
        <v>0</v>
      </c>
      <c r="K255">
        <v>0</v>
      </c>
      <c r="L255">
        <f t="shared" si="6"/>
        <v>49</v>
      </c>
      <c r="M255">
        <f>VLOOKUP(C255,Locs!A:C,3,0)</f>
        <v>33</v>
      </c>
      <c r="N255">
        <f>VLOOKUP(C255,Locs!A:F,6,0)</f>
        <v>2</v>
      </c>
      <c r="O255" t="s">
        <v>464</v>
      </c>
      <c r="P255">
        <v>50</v>
      </c>
    </row>
    <row r="256" spans="1:16" x14ac:dyDescent="0.45">
      <c r="A256">
        <v>255</v>
      </c>
      <c r="B256" t="str">
        <f t="shared" si="7"/>
        <v>task_id_426.dfy-4</v>
      </c>
      <c r="C256" t="s">
        <v>36</v>
      </c>
      <c r="D256">
        <v>4</v>
      </c>
      <c r="E256">
        <v>0</v>
      </c>
      <c r="F256">
        <v>8.7851999999999997</v>
      </c>
      <c r="G256">
        <v>70.087500000000006</v>
      </c>
      <c r="H256">
        <v>8.7818000000000005</v>
      </c>
      <c r="I256">
        <v>-1</v>
      </c>
      <c r="J256">
        <v>0</v>
      </c>
      <c r="K256">
        <v>0</v>
      </c>
      <c r="L256">
        <f t="shared" si="6"/>
        <v>69</v>
      </c>
      <c r="M256">
        <f>VLOOKUP(C256,Locs!A:C,3,0)</f>
        <v>33</v>
      </c>
      <c r="N256">
        <f>VLOOKUP(C256,Locs!A:F,6,0)</f>
        <v>2</v>
      </c>
      <c r="O256" t="s">
        <v>465</v>
      </c>
      <c r="P256">
        <v>49</v>
      </c>
    </row>
    <row r="257" spans="1:16" x14ac:dyDescent="0.45">
      <c r="A257">
        <v>256</v>
      </c>
      <c r="B257" t="str">
        <f t="shared" si="7"/>
        <v>task_id_426.dfy-5</v>
      </c>
      <c r="C257" t="s">
        <v>36</v>
      </c>
      <c r="D257">
        <v>5</v>
      </c>
      <c r="E257">
        <v>0</v>
      </c>
      <c r="F257">
        <v>9.1001999999999992</v>
      </c>
      <c r="G257">
        <v>58.614100000000001</v>
      </c>
      <c r="H257">
        <v>9.0966000000000005</v>
      </c>
      <c r="I257">
        <v>-1</v>
      </c>
      <c r="J257">
        <v>0</v>
      </c>
      <c r="K257">
        <v>0</v>
      </c>
      <c r="L257">
        <f t="shared" si="6"/>
        <v>72</v>
      </c>
      <c r="M257">
        <f>VLOOKUP(C257,Locs!A:C,3,0)</f>
        <v>33</v>
      </c>
      <c r="N257">
        <f>VLOOKUP(C257,Locs!A:F,6,0)</f>
        <v>2</v>
      </c>
      <c r="O257" t="s">
        <v>816</v>
      </c>
      <c r="P257">
        <v>69</v>
      </c>
    </row>
    <row r="258" spans="1:16" x14ac:dyDescent="0.45">
      <c r="A258">
        <v>257</v>
      </c>
      <c r="B258" t="str">
        <f t="shared" si="7"/>
        <v>task_id_426.dfy-6</v>
      </c>
      <c r="C258" t="s">
        <v>36</v>
      </c>
      <c r="D258">
        <v>6</v>
      </c>
      <c r="E258">
        <v>-1</v>
      </c>
      <c r="F258">
        <v>13.7874</v>
      </c>
      <c r="G258">
        <v>0.33910000000000001</v>
      </c>
      <c r="H258">
        <v>13.7857</v>
      </c>
      <c r="I258">
        <v>-1</v>
      </c>
      <c r="J258">
        <v>-1</v>
      </c>
      <c r="K258">
        <v>-1</v>
      </c>
      <c r="L258">
        <f t="shared" ref="L258:L321" si="8">VLOOKUP(LEFT(C258,LEN(C258)-4)&amp;"_"&amp;D258&amp;"_llm.dfy",O:P,2,0)</f>
        <v>98</v>
      </c>
      <c r="M258">
        <f>VLOOKUP(C258,Locs!A:C,3,0)</f>
        <v>33</v>
      </c>
      <c r="N258">
        <f>VLOOKUP(C258,Locs!A:F,6,0)</f>
        <v>2</v>
      </c>
      <c r="O258" t="s">
        <v>817</v>
      </c>
      <c r="P258">
        <v>72</v>
      </c>
    </row>
    <row r="259" spans="1:16" x14ac:dyDescent="0.45">
      <c r="A259">
        <v>258</v>
      </c>
      <c r="B259" t="str">
        <f t="shared" si="7"/>
        <v>task_id_426.dfy-7</v>
      </c>
      <c r="C259" t="s">
        <v>36</v>
      </c>
      <c r="D259">
        <v>7</v>
      </c>
      <c r="E259">
        <v>0</v>
      </c>
      <c r="F259">
        <v>10.9391</v>
      </c>
      <c r="G259">
        <v>2.3077999999999999</v>
      </c>
      <c r="H259">
        <v>10.9377</v>
      </c>
      <c r="I259">
        <v>-1</v>
      </c>
      <c r="J259">
        <v>0</v>
      </c>
      <c r="K259">
        <v>0</v>
      </c>
      <c r="L259">
        <f t="shared" si="8"/>
        <v>93</v>
      </c>
      <c r="M259">
        <f>VLOOKUP(C259,Locs!A:C,3,0)</f>
        <v>33</v>
      </c>
      <c r="N259">
        <f>VLOOKUP(C259,Locs!A:F,6,0)</f>
        <v>2</v>
      </c>
      <c r="O259" t="s">
        <v>961</v>
      </c>
      <c r="P259">
        <v>98</v>
      </c>
    </row>
    <row r="260" spans="1:16" x14ac:dyDescent="0.45">
      <c r="A260">
        <v>259</v>
      </c>
      <c r="B260" t="str">
        <f t="shared" si="7"/>
        <v>task_id_426.dfy-8</v>
      </c>
      <c r="C260" t="s">
        <v>36</v>
      </c>
      <c r="D260">
        <v>8</v>
      </c>
      <c r="E260">
        <v>0</v>
      </c>
      <c r="F260">
        <v>9.6254000000000008</v>
      </c>
      <c r="G260">
        <v>62.833199999999998</v>
      </c>
      <c r="H260">
        <v>9.6234999999999999</v>
      </c>
      <c r="I260">
        <v>-1</v>
      </c>
      <c r="J260">
        <v>0</v>
      </c>
      <c r="K260">
        <v>0</v>
      </c>
      <c r="L260">
        <f t="shared" si="8"/>
        <v>92</v>
      </c>
      <c r="M260">
        <f>VLOOKUP(C260,Locs!A:C,3,0)</f>
        <v>33</v>
      </c>
      <c r="N260">
        <f>VLOOKUP(C260,Locs!A:F,6,0)</f>
        <v>2</v>
      </c>
      <c r="O260" t="s">
        <v>962</v>
      </c>
      <c r="P260">
        <v>93</v>
      </c>
    </row>
    <row r="261" spans="1:16" x14ac:dyDescent="0.45">
      <c r="A261">
        <v>260</v>
      </c>
      <c r="B261" t="str">
        <f t="shared" si="7"/>
        <v>task_id_426.dfy-9</v>
      </c>
      <c r="C261" t="s">
        <v>36</v>
      </c>
      <c r="D261">
        <v>9</v>
      </c>
      <c r="E261">
        <v>0</v>
      </c>
      <c r="F261">
        <v>12.1647</v>
      </c>
      <c r="G261">
        <v>5.9244000000000003</v>
      </c>
      <c r="H261">
        <v>12.1617</v>
      </c>
      <c r="I261">
        <v>-1</v>
      </c>
      <c r="J261">
        <v>0</v>
      </c>
      <c r="K261">
        <v>0</v>
      </c>
      <c r="L261">
        <f t="shared" si="8"/>
        <v>94</v>
      </c>
      <c r="M261">
        <f>VLOOKUP(C261,Locs!A:C,3,0)</f>
        <v>33</v>
      </c>
      <c r="N261">
        <f>VLOOKUP(C261,Locs!A:F,6,0)</f>
        <v>2</v>
      </c>
      <c r="O261" t="s">
        <v>963</v>
      </c>
      <c r="P261">
        <v>92</v>
      </c>
    </row>
    <row r="262" spans="1:16" x14ac:dyDescent="0.45">
      <c r="A262">
        <v>261</v>
      </c>
      <c r="B262" t="str">
        <f t="shared" si="7"/>
        <v>task_id_426.dfy-10</v>
      </c>
      <c r="C262" t="s">
        <v>36</v>
      </c>
      <c r="D262">
        <v>10</v>
      </c>
      <c r="E262">
        <v>0</v>
      </c>
      <c r="F262">
        <v>15.929</v>
      </c>
      <c r="G262">
        <v>65.200100000000006</v>
      </c>
      <c r="H262">
        <v>15.926</v>
      </c>
      <c r="I262">
        <v>-1</v>
      </c>
      <c r="J262">
        <v>0</v>
      </c>
      <c r="K262">
        <v>0</v>
      </c>
      <c r="L262">
        <f t="shared" si="8"/>
        <v>146</v>
      </c>
      <c r="M262">
        <f>VLOOKUP(C262,Locs!A:C,3,0)</f>
        <v>33</v>
      </c>
      <c r="N262">
        <f>VLOOKUP(C262,Locs!A:F,6,0)</f>
        <v>2</v>
      </c>
      <c r="O262" t="s">
        <v>964</v>
      </c>
      <c r="P262">
        <v>94</v>
      </c>
    </row>
    <row r="263" spans="1:16" x14ac:dyDescent="0.45">
      <c r="A263">
        <v>262</v>
      </c>
      <c r="B263" t="str">
        <f t="shared" si="7"/>
        <v>task_id_431.dfy-1</v>
      </c>
      <c r="C263" t="s">
        <v>37</v>
      </c>
      <c r="D263">
        <v>1</v>
      </c>
      <c r="E263">
        <v>0</v>
      </c>
      <c r="F263">
        <v>5.1292999999999997</v>
      </c>
      <c r="G263">
        <v>2.379</v>
      </c>
      <c r="H263">
        <v>5.1256000000000004</v>
      </c>
      <c r="I263">
        <v>1</v>
      </c>
      <c r="J263">
        <v>0</v>
      </c>
      <c r="K263">
        <v>0</v>
      </c>
      <c r="L263">
        <f t="shared" si="8"/>
        <v>32</v>
      </c>
      <c r="M263">
        <f>VLOOKUP(C263,Locs!A:C,3,0)</f>
        <v>37</v>
      </c>
      <c r="N263">
        <f>VLOOKUP(C263,Locs!A:F,6,0)</f>
        <v>6</v>
      </c>
      <c r="O263" t="s">
        <v>466</v>
      </c>
      <c r="P263">
        <v>32</v>
      </c>
    </row>
    <row r="264" spans="1:16" x14ac:dyDescent="0.45">
      <c r="A264">
        <v>263</v>
      </c>
      <c r="B264" t="str">
        <f t="shared" ref="B264:B327" si="9">C264&amp;"-"&amp;D264</f>
        <v>task_id_431.dfy-2</v>
      </c>
      <c r="C264" t="s">
        <v>37</v>
      </c>
      <c r="D264">
        <v>2</v>
      </c>
      <c r="E264">
        <v>0</v>
      </c>
      <c r="F264">
        <v>4.1288999999999998</v>
      </c>
      <c r="G264">
        <v>2.9302000000000001</v>
      </c>
      <c r="H264">
        <v>4.1260000000000003</v>
      </c>
      <c r="I264">
        <v>1</v>
      </c>
      <c r="J264">
        <v>0</v>
      </c>
      <c r="K264">
        <v>0</v>
      </c>
      <c r="L264">
        <f t="shared" si="8"/>
        <v>41</v>
      </c>
      <c r="M264">
        <f>VLOOKUP(C264,Locs!A:C,3,0)</f>
        <v>37</v>
      </c>
      <c r="N264">
        <f>VLOOKUP(C264,Locs!A:F,6,0)</f>
        <v>6</v>
      </c>
      <c r="O264" t="s">
        <v>467</v>
      </c>
      <c r="P264">
        <v>41</v>
      </c>
    </row>
    <row r="265" spans="1:16" x14ac:dyDescent="0.45">
      <c r="A265">
        <v>264</v>
      </c>
      <c r="B265" t="str">
        <f t="shared" si="9"/>
        <v>task_id_431.dfy-3</v>
      </c>
      <c r="C265" t="s">
        <v>37</v>
      </c>
      <c r="D265">
        <v>3</v>
      </c>
      <c r="E265">
        <v>1</v>
      </c>
      <c r="F265">
        <v>6.5056000000000003</v>
      </c>
      <c r="G265">
        <v>2.6926999999999999</v>
      </c>
      <c r="H265">
        <v>6.5026999999999999</v>
      </c>
      <c r="I265">
        <v>1</v>
      </c>
      <c r="J265">
        <v>1</v>
      </c>
      <c r="K265">
        <v>1</v>
      </c>
      <c r="L265">
        <f t="shared" si="8"/>
        <v>43</v>
      </c>
      <c r="M265">
        <f>VLOOKUP(C265,Locs!A:C,3,0)</f>
        <v>37</v>
      </c>
      <c r="N265">
        <f>VLOOKUP(C265,Locs!A:F,6,0)</f>
        <v>6</v>
      </c>
      <c r="O265" t="s">
        <v>468</v>
      </c>
      <c r="P265">
        <v>43</v>
      </c>
    </row>
    <row r="266" spans="1:16" x14ac:dyDescent="0.45">
      <c r="A266">
        <v>265</v>
      </c>
      <c r="B266" t="str">
        <f t="shared" si="9"/>
        <v>task_id_433.dfy-1</v>
      </c>
      <c r="C266" t="s">
        <v>38</v>
      </c>
      <c r="D266">
        <v>1</v>
      </c>
      <c r="E266">
        <v>0</v>
      </c>
      <c r="F266">
        <v>3.444</v>
      </c>
      <c r="G266">
        <v>2.0935000000000001</v>
      </c>
      <c r="H266">
        <v>3.4394999999999998</v>
      </c>
      <c r="I266">
        <v>1</v>
      </c>
      <c r="J266">
        <v>0</v>
      </c>
      <c r="K266">
        <v>0</v>
      </c>
      <c r="L266">
        <f t="shared" si="8"/>
        <v>19</v>
      </c>
      <c r="M266">
        <f>VLOOKUP(C266,Locs!A:C,3,0)</f>
        <v>20</v>
      </c>
      <c r="N266">
        <f>VLOOKUP(C266,Locs!A:F,6,0)</f>
        <v>1</v>
      </c>
      <c r="O266" t="s">
        <v>469</v>
      </c>
      <c r="P266">
        <v>19</v>
      </c>
    </row>
    <row r="267" spans="1:16" x14ac:dyDescent="0.45">
      <c r="A267">
        <v>266</v>
      </c>
      <c r="B267" t="str">
        <f t="shared" si="9"/>
        <v>task_id_433.dfy-2</v>
      </c>
      <c r="C267" t="s">
        <v>38</v>
      </c>
      <c r="D267">
        <v>2</v>
      </c>
      <c r="E267">
        <v>0</v>
      </c>
      <c r="F267">
        <v>4.2126999999999999</v>
      </c>
      <c r="G267">
        <v>2.1421000000000001</v>
      </c>
      <c r="H267">
        <v>4.2099000000000002</v>
      </c>
      <c r="I267">
        <v>1</v>
      </c>
      <c r="J267">
        <v>0</v>
      </c>
      <c r="K267">
        <v>0</v>
      </c>
      <c r="L267">
        <f t="shared" si="8"/>
        <v>24</v>
      </c>
      <c r="M267">
        <f>VLOOKUP(C267,Locs!A:C,3,0)</f>
        <v>20</v>
      </c>
      <c r="N267">
        <f>VLOOKUP(C267,Locs!A:F,6,0)</f>
        <v>1</v>
      </c>
      <c r="O267" t="s">
        <v>470</v>
      </c>
      <c r="P267">
        <v>24</v>
      </c>
    </row>
    <row r="268" spans="1:16" x14ac:dyDescent="0.45">
      <c r="A268">
        <v>267</v>
      </c>
      <c r="B268" t="str">
        <f t="shared" si="9"/>
        <v>task_id_433.dfy-3</v>
      </c>
      <c r="C268" t="s">
        <v>38</v>
      </c>
      <c r="D268">
        <v>3</v>
      </c>
      <c r="E268">
        <v>1</v>
      </c>
      <c r="F268">
        <v>3.1968999999999999</v>
      </c>
      <c r="G268">
        <v>2.1414</v>
      </c>
      <c r="H268">
        <v>3.1938</v>
      </c>
      <c r="I268">
        <v>1</v>
      </c>
      <c r="J268">
        <v>1</v>
      </c>
      <c r="K268">
        <v>1</v>
      </c>
      <c r="L268">
        <f t="shared" si="8"/>
        <v>24</v>
      </c>
      <c r="M268">
        <f>VLOOKUP(C268,Locs!A:C,3,0)</f>
        <v>20</v>
      </c>
      <c r="N268">
        <f>VLOOKUP(C268,Locs!A:F,6,0)</f>
        <v>1</v>
      </c>
      <c r="O268" t="s">
        <v>471</v>
      </c>
      <c r="P268">
        <v>24</v>
      </c>
    </row>
    <row r="269" spans="1:16" x14ac:dyDescent="0.45">
      <c r="A269">
        <v>268</v>
      </c>
      <c r="B269" t="str">
        <f t="shared" si="9"/>
        <v>task_id_436.dfy-1</v>
      </c>
      <c r="C269" t="s">
        <v>39</v>
      </c>
      <c r="D269">
        <v>1</v>
      </c>
      <c r="E269">
        <v>0</v>
      </c>
      <c r="F269">
        <v>4.1029</v>
      </c>
      <c r="G269">
        <v>974.20650000000001</v>
      </c>
      <c r="H269">
        <v>4.0976999999999997</v>
      </c>
      <c r="I269">
        <v>0</v>
      </c>
      <c r="J269">
        <v>0</v>
      </c>
      <c r="K269">
        <v>0</v>
      </c>
      <c r="L269">
        <f t="shared" si="8"/>
        <v>26</v>
      </c>
      <c r="M269">
        <f>VLOOKUP(C269,Locs!A:C,3,0)</f>
        <v>30</v>
      </c>
      <c r="N269">
        <f>VLOOKUP(C269,Locs!A:F,6,0)</f>
        <v>2</v>
      </c>
      <c r="O269" t="s">
        <v>965</v>
      </c>
      <c r="P269">
        <v>96</v>
      </c>
    </row>
    <row r="270" spans="1:16" x14ac:dyDescent="0.45">
      <c r="A270">
        <v>269</v>
      </c>
      <c r="B270" t="str">
        <f t="shared" si="9"/>
        <v>task_id_436.dfy-2</v>
      </c>
      <c r="C270" t="s">
        <v>39</v>
      </c>
      <c r="D270">
        <v>2</v>
      </c>
      <c r="E270">
        <v>0</v>
      </c>
      <c r="F270">
        <v>7.0046999999999997</v>
      </c>
      <c r="G270">
        <v>3.3714</v>
      </c>
      <c r="H270">
        <v>6.9977</v>
      </c>
      <c r="I270">
        <v>0</v>
      </c>
      <c r="J270">
        <v>0</v>
      </c>
      <c r="K270">
        <v>0</v>
      </c>
      <c r="L270">
        <f t="shared" si="8"/>
        <v>41</v>
      </c>
      <c r="M270">
        <f>VLOOKUP(C270,Locs!A:C,3,0)</f>
        <v>30</v>
      </c>
      <c r="N270">
        <f>VLOOKUP(C270,Locs!A:F,6,0)</f>
        <v>2</v>
      </c>
      <c r="O270" t="s">
        <v>472</v>
      </c>
      <c r="P270">
        <v>26</v>
      </c>
    </row>
    <row r="271" spans="1:16" x14ac:dyDescent="0.45">
      <c r="A271">
        <v>270</v>
      </c>
      <c r="B271" t="str">
        <f t="shared" si="9"/>
        <v>task_id_436.dfy-3</v>
      </c>
      <c r="C271" t="s">
        <v>39</v>
      </c>
      <c r="D271">
        <v>3</v>
      </c>
      <c r="E271">
        <v>0</v>
      </c>
      <c r="F271">
        <v>8.4998000000000005</v>
      </c>
      <c r="G271">
        <v>2.5937000000000001</v>
      </c>
      <c r="H271">
        <v>8.4977999999999998</v>
      </c>
      <c r="I271">
        <v>0</v>
      </c>
      <c r="J271">
        <v>0</v>
      </c>
      <c r="K271">
        <v>0</v>
      </c>
      <c r="L271">
        <f t="shared" si="8"/>
        <v>53</v>
      </c>
      <c r="M271">
        <f>VLOOKUP(C271,Locs!A:C,3,0)</f>
        <v>30</v>
      </c>
      <c r="N271">
        <f>VLOOKUP(C271,Locs!A:F,6,0)</f>
        <v>2</v>
      </c>
      <c r="O271" t="s">
        <v>473</v>
      </c>
      <c r="P271">
        <v>41</v>
      </c>
    </row>
    <row r="272" spans="1:16" x14ac:dyDescent="0.45">
      <c r="A272">
        <v>271</v>
      </c>
      <c r="B272" t="str">
        <f t="shared" si="9"/>
        <v>task_id_436.dfy-4</v>
      </c>
      <c r="C272" t="s">
        <v>39</v>
      </c>
      <c r="D272">
        <v>4</v>
      </c>
      <c r="E272">
        <v>-1</v>
      </c>
      <c r="F272">
        <v>16.239799999999999</v>
      </c>
      <c r="G272">
        <v>0.39450000000000002</v>
      </c>
      <c r="H272">
        <v>16.237500000000001</v>
      </c>
      <c r="I272">
        <v>-1</v>
      </c>
      <c r="J272">
        <v>-1</v>
      </c>
      <c r="K272">
        <v>-1</v>
      </c>
      <c r="L272">
        <f t="shared" si="8"/>
        <v>83</v>
      </c>
      <c r="M272">
        <f>VLOOKUP(C272,Locs!A:C,3,0)</f>
        <v>30</v>
      </c>
      <c r="N272">
        <f>VLOOKUP(C272,Locs!A:F,6,0)</f>
        <v>2</v>
      </c>
      <c r="O272" t="s">
        <v>474</v>
      </c>
      <c r="P272">
        <v>53</v>
      </c>
    </row>
    <row r="273" spans="1:16" x14ac:dyDescent="0.45">
      <c r="A273">
        <v>272</v>
      </c>
      <c r="B273" t="str">
        <f t="shared" si="9"/>
        <v>task_id_436.dfy-5</v>
      </c>
      <c r="C273" t="s">
        <v>39</v>
      </c>
      <c r="D273">
        <v>5</v>
      </c>
      <c r="E273">
        <v>0</v>
      </c>
      <c r="F273">
        <v>9.6317000000000004</v>
      </c>
      <c r="G273">
        <v>4.8910999999999998</v>
      </c>
      <c r="H273">
        <v>9.6295999999999999</v>
      </c>
      <c r="I273">
        <v>-1</v>
      </c>
      <c r="J273">
        <v>0</v>
      </c>
      <c r="K273">
        <v>0</v>
      </c>
      <c r="L273">
        <f t="shared" si="8"/>
        <v>81</v>
      </c>
      <c r="M273">
        <f>VLOOKUP(C273,Locs!A:C,3,0)</f>
        <v>30</v>
      </c>
      <c r="N273">
        <f>VLOOKUP(C273,Locs!A:F,6,0)</f>
        <v>2</v>
      </c>
      <c r="O273" t="s">
        <v>818</v>
      </c>
      <c r="P273">
        <v>83</v>
      </c>
    </row>
    <row r="274" spans="1:16" x14ac:dyDescent="0.45">
      <c r="A274">
        <v>273</v>
      </c>
      <c r="B274" t="str">
        <f t="shared" si="9"/>
        <v>task_id_436.dfy-6</v>
      </c>
      <c r="C274" t="s">
        <v>39</v>
      </c>
      <c r="D274">
        <v>6</v>
      </c>
      <c r="E274">
        <v>0</v>
      </c>
      <c r="F274">
        <v>13.3323</v>
      </c>
      <c r="G274">
        <v>4.0598000000000001</v>
      </c>
      <c r="H274">
        <v>13.3299</v>
      </c>
      <c r="I274">
        <v>-1</v>
      </c>
      <c r="J274">
        <v>0</v>
      </c>
      <c r="K274">
        <v>0</v>
      </c>
      <c r="L274">
        <f t="shared" si="8"/>
        <v>86</v>
      </c>
      <c r="M274">
        <f>VLOOKUP(C274,Locs!A:C,3,0)</f>
        <v>30</v>
      </c>
      <c r="N274">
        <f>VLOOKUP(C274,Locs!A:F,6,0)</f>
        <v>2</v>
      </c>
      <c r="O274" t="s">
        <v>819</v>
      </c>
      <c r="P274">
        <v>81</v>
      </c>
    </row>
    <row r="275" spans="1:16" x14ac:dyDescent="0.45">
      <c r="A275">
        <v>274</v>
      </c>
      <c r="B275" t="str">
        <f t="shared" si="9"/>
        <v>task_id_436.dfy-7</v>
      </c>
      <c r="C275" t="s">
        <v>39</v>
      </c>
      <c r="D275">
        <v>7</v>
      </c>
      <c r="E275">
        <v>0</v>
      </c>
      <c r="F275">
        <v>13.352600000000001</v>
      </c>
      <c r="G275">
        <v>3.4367000000000001</v>
      </c>
      <c r="H275">
        <v>13.35</v>
      </c>
      <c r="I275">
        <v>-1</v>
      </c>
      <c r="J275">
        <v>0</v>
      </c>
      <c r="K275">
        <v>0</v>
      </c>
      <c r="L275">
        <f t="shared" si="8"/>
        <v>85</v>
      </c>
      <c r="M275">
        <f>VLOOKUP(C275,Locs!A:C,3,0)</f>
        <v>30</v>
      </c>
      <c r="N275">
        <f>VLOOKUP(C275,Locs!A:F,6,0)</f>
        <v>2</v>
      </c>
      <c r="O275" t="s">
        <v>820</v>
      </c>
      <c r="P275">
        <v>86</v>
      </c>
    </row>
    <row r="276" spans="1:16" x14ac:dyDescent="0.45">
      <c r="A276">
        <v>275</v>
      </c>
      <c r="B276" t="str">
        <f t="shared" si="9"/>
        <v>task_id_436.dfy-8</v>
      </c>
      <c r="C276" t="s">
        <v>39</v>
      </c>
      <c r="D276">
        <v>8</v>
      </c>
      <c r="E276">
        <v>0</v>
      </c>
      <c r="F276">
        <v>13.088200000000001</v>
      </c>
      <c r="G276">
        <v>649.63679999999999</v>
      </c>
      <c r="H276">
        <v>13.085800000000001</v>
      </c>
      <c r="I276">
        <v>-1</v>
      </c>
      <c r="J276">
        <v>0</v>
      </c>
      <c r="K276">
        <v>0</v>
      </c>
      <c r="L276">
        <f t="shared" si="8"/>
        <v>87</v>
      </c>
      <c r="M276">
        <f>VLOOKUP(C276,Locs!A:C,3,0)</f>
        <v>30</v>
      </c>
      <c r="N276">
        <f>VLOOKUP(C276,Locs!A:F,6,0)</f>
        <v>2</v>
      </c>
      <c r="O276" t="s">
        <v>821</v>
      </c>
      <c r="P276">
        <v>85</v>
      </c>
    </row>
    <row r="277" spans="1:16" x14ac:dyDescent="0.45">
      <c r="A277">
        <v>276</v>
      </c>
      <c r="B277" t="str">
        <f t="shared" si="9"/>
        <v>task_id_436.dfy-9</v>
      </c>
      <c r="C277" t="s">
        <v>39</v>
      </c>
      <c r="D277">
        <v>9</v>
      </c>
      <c r="E277">
        <v>0</v>
      </c>
      <c r="F277">
        <v>9.5360999999999994</v>
      </c>
      <c r="G277">
        <v>4.1200999999999999</v>
      </c>
      <c r="H277">
        <v>9.5343</v>
      </c>
      <c r="I277">
        <v>-1</v>
      </c>
      <c r="J277">
        <v>0</v>
      </c>
      <c r="K277">
        <v>0</v>
      </c>
      <c r="L277">
        <f t="shared" si="8"/>
        <v>86</v>
      </c>
      <c r="M277">
        <f>VLOOKUP(C277,Locs!A:C,3,0)</f>
        <v>30</v>
      </c>
      <c r="N277">
        <f>VLOOKUP(C277,Locs!A:F,6,0)</f>
        <v>2</v>
      </c>
      <c r="O277" t="s">
        <v>822</v>
      </c>
      <c r="P277">
        <v>87</v>
      </c>
    </row>
    <row r="278" spans="1:16" x14ac:dyDescent="0.45">
      <c r="A278">
        <v>277</v>
      </c>
      <c r="B278" t="str">
        <f t="shared" si="9"/>
        <v>task_id_436.dfy-10</v>
      </c>
      <c r="C278" t="s">
        <v>39</v>
      </c>
      <c r="D278">
        <v>10</v>
      </c>
      <c r="E278">
        <v>0</v>
      </c>
      <c r="F278">
        <v>12.7057</v>
      </c>
      <c r="G278">
        <v>2.4664999999999999</v>
      </c>
      <c r="H278">
        <v>12.7034</v>
      </c>
      <c r="I278">
        <v>-1</v>
      </c>
      <c r="J278">
        <v>0</v>
      </c>
      <c r="K278">
        <v>0</v>
      </c>
      <c r="L278">
        <f t="shared" si="8"/>
        <v>96</v>
      </c>
      <c r="M278">
        <f>VLOOKUP(C278,Locs!A:C,3,0)</f>
        <v>30</v>
      </c>
      <c r="N278">
        <f>VLOOKUP(C278,Locs!A:F,6,0)</f>
        <v>2</v>
      </c>
      <c r="O278" t="s">
        <v>966</v>
      </c>
      <c r="P278">
        <v>86</v>
      </c>
    </row>
    <row r="279" spans="1:16" x14ac:dyDescent="0.45">
      <c r="A279">
        <v>278</v>
      </c>
      <c r="B279" t="str">
        <f t="shared" si="9"/>
        <v>task_id_445.dfy-1</v>
      </c>
      <c r="C279" t="s">
        <v>40</v>
      </c>
      <c r="D279">
        <v>1</v>
      </c>
      <c r="E279">
        <v>1</v>
      </c>
      <c r="F279">
        <v>3.1025999999999998</v>
      </c>
      <c r="G279">
        <v>1.0455000000000001</v>
      </c>
      <c r="H279">
        <v>3.0809000000000002</v>
      </c>
      <c r="I279">
        <v>1</v>
      </c>
      <c r="J279">
        <v>1</v>
      </c>
      <c r="K279">
        <v>1</v>
      </c>
      <c r="L279">
        <f t="shared" si="8"/>
        <v>20</v>
      </c>
      <c r="M279">
        <f>VLOOKUP(C279,Locs!A:C,3,0)</f>
        <v>19</v>
      </c>
      <c r="N279">
        <f>VLOOKUP(C279,Locs!A:F,6,0)</f>
        <v>0</v>
      </c>
      <c r="O279" t="s">
        <v>475</v>
      </c>
      <c r="P279">
        <v>20</v>
      </c>
    </row>
    <row r="280" spans="1:16" x14ac:dyDescent="0.45">
      <c r="A280">
        <v>279</v>
      </c>
      <c r="B280" t="str">
        <f t="shared" si="9"/>
        <v>task_id_447.dfy-1</v>
      </c>
      <c r="C280" t="s">
        <v>41</v>
      </c>
      <c r="D280">
        <v>1</v>
      </c>
      <c r="E280">
        <v>1</v>
      </c>
      <c r="F280">
        <v>3.1808000000000001</v>
      </c>
      <c r="G280">
        <v>1.1200000000000001</v>
      </c>
      <c r="H280">
        <v>3.1776</v>
      </c>
      <c r="I280">
        <v>1</v>
      </c>
      <c r="J280">
        <v>1</v>
      </c>
      <c r="K280">
        <v>1</v>
      </c>
      <c r="L280">
        <f t="shared" si="8"/>
        <v>23</v>
      </c>
      <c r="M280">
        <f>VLOOKUP(C280,Locs!A:C,3,0)</f>
        <v>26</v>
      </c>
      <c r="N280">
        <f>VLOOKUP(C280,Locs!A:F,6,0)</f>
        <v>0</v>
      </c>
      <c r="O280" t="s">
        <v>478</v>
      </c>
      <c r="P280">
        <v>23</v>
      </c>
    </row>
    <row r="281" spans="1:16" x14ac:dyDescent="0.45">
      <c r="A281">
        <v>280</v>
      </c>
      <c r="B281" t="str">
        <f t="shared" si="9"/>
        <v>task_id_454.dfy-1</v>
      </c>
      <c r="C281" t="s">
        <v>42</v>
      </c>
      <c r="D281">
        <v>1</v>
      </c>
      <c r="E281">
        <v>0</v>
      </c>
      <c r="F281">
        <v>2.7006000000000001</v>
      </c>
      <c r="G281">
        <v>1.0862000000000001</v>
      </c>
      <c r="H281">
        <v>2.6964999999999999</v>
      </c>
      <c r="I281">
        <v>1</v>
      </c>
      <c r="J281">
        <v>0</v>
      </c>
      <c r="K281">
        <v>0</v>
      </c>
      <c r="L281">
        <f t="shared" si="8"/>
        <v>23</v>
      </c>
      <c r="M281">
        <f>VLOOKUP(C281,Locs!A:C,3,0)</f>
        <v>23</v>
      </c>
      <c r="N281">
        <f>VLOOKUP(C281,Locs!A:F,6,0)</f>
        <v>0</v>
      </c>
      <c r="O281" t="s">
        <v>481</v>
      </c>
      <c r="P281">
        <v>23</v>
      </c>
    </row>
    <row r="282" spans="1:16" x14ac:dyDescent="0.45">
      <c r="A282">
        <v>281</v>
      </c>
      <c r="B282" t="str">
        <f t="shared" si="9"/>
        <v>task_id_454.dfy-2</v>
      </c>
      <c r="C282" t="s">
        <v>42</v>
      </c>
      <c r="D282">
        <v>2</v>
      </c>
      <c r="E282">
        <v>0</v>
      </c>
      <c r="F282">
        <v>2.8649</v>
      </c>
      <c r="G282">
        <v>1.1135999999999999</v>
      </c>
      <c r="H282">
        <v>2.8628</v>
      </c>
      <c r="I282">
        <v>1</v>
      </c>
      <c r="J282">
        <v>0</v>
      </c>
      <c r="K282">
        <v>0</v>
      </c>
      <c r="L282">
        <f t="shared" si="8"/>
        <v>26</v>
      </c>
      <c r="M282">
        <f>VLOOKUP(C282,Locs!A:C,3,0)</f>
        <v>23</v>
      </c>
      <c r="N282">
        <f>VLOOKUP(C282,Locs!A:F,6,0)</f>
        <v>0</v>
      </c>
      <c r="O282" t="s">
        <v>482</v>
      </c>
      <c r="P282">
        <v>26</v>
      </c>
    </row>
    <row r="283" spans="1:16" x14ac:dyDescent="0.45">
      <c r="A283">
        <v>282</v>
      </c>
      <c r="B283" t="str">
        <f t="shared" si="9"/>
        <v>task_id_454.dfy-3</v>
      </c>
      <c r="C283" t="s">
        <v>42</v>
      </c>
      <c r="D283">
        <v>3</v>
      </c>
      <c r="E283">
        <v>1</v>
      </c>
      <c r="F283">
        <v>3.4226000000000001</v>
      </c>
      <c r="G283">
        <v>1.1857</v>
      </c>
      <c r="H283">
        <v>3.4199000000000002</v>
      </c>
      <c r="I283">
        <v>1</v>
      </c>
      <c r="J283">
        <v>1</v>
      </c>
      <c r="K283">
        <v>1</v>
      </c>
      <c r="L283">
        <f t="shared" si="8"/>
        <v>30</v>
      </c>
      <c r="M283">
        <f>VLOOKUP(C283,Locs!A:C,3,0)</f>
        <v>23</v>
      </c>
      <c r="N283">
        <f>VLOOKUP(C283,Locs!A:F,6,0)</f>
        <v>0</v>
      </c>
      <c r="O283" t="s">
        <v>483</v>
      </c>
      <c r="P283">
        <v>30</v>
      </c>
    </row>
    <row r="284" spans="1:16" x14ac:dyDescent="0.45">
      <c r="A284">
        <v>283</v>
      </c>
      <c r="B284" t="str">
        <f t="shared" si="9"/>
        <v>task_id_457.dfy-1</v>
      </c>
      <c r="C284" t="s">
        <v>43</v>
      </c>
      <c r="D284">
        <v>1</v>
      </c>
      <c r="E284">
        <v>1</v>
      </c>
      <c r="F284">
        <v>3.5682</v>
      </c>
      <c r="G284">
        <v>1.1416999999999999</v>
      </c>
      <c r="H284">
        <v>3.5636999999999999</v>
      </c>
      <c r="I284">
        <v>1</v>
      </c>
      <c r="J284">
        <v>1</v>
      </c>
      <c r="K284">
        <v>1</v>
      </c>
      <c r="L284">
        <f t="shared" si="8"/>
        <v>27</v>
      </c>
      <c r="M284">
        <f>VLOOKUP(C284,Locs!A:C,3,0)</f>
        <v>26</v>
      </c>
      <c r="N284">
        <f>VLOOKUP(C284,Locs!A:F,6,0)</f>
        <v>0</v>
      </c>
      <c r="O284" t="s">
        <v>484</v>
      </c>
      <c r="P284">
        <v>27</v>
      </c>
    </row>
    <row r="285" spans="1:16" x14ac:dyDescent="0.45">
      <c r="A285">
        <v>284</v>
      </c>
      <c r="B285" t="str">
        <f t="shared" si="9"/>
        <v>task_id_470.dfy-1</v>
      </c>
      <c r="C285" t="s">
        <v>44</v>
      </c>
      <c r="D285">
        <v>1</v>
      </c>
      <c r="E285">
        <v>1</v>
      </c>
      <c r="F285">
        <v>2.7178</v>
      </c>
      <c r="G285">
        <v>1.5853999999999999</v>
      </c>
      <c r="H285">
        <v>2.6836000000000002</v>
      </c>
      <c r="I285">
        <v>1</v>
      </c>
      <c r="J285">
        <v>1</v>
      </c>
      <c r="K285">
        <v>1</v>
      </c>
      <c r="L285">
        <f t="shared" si="8"/>
        <v>24</v>
      </c>
      <c r="M285">
        <f>VLOOKUP(C285,Locs!A:C,3,0)</f>
        <v>23</v>
      </c>
      <c r="N285">
        <f>VLOOKUP(C285,Locs!A:F,6,0)</f>
        <v>0</v>
      </c>
      <c r="O285" t="s">
        <v>487</v>
      </c>
      <c r="P285">
        <v>24</v>
      </c>
    </row>
    <row r="286" spans="1:16" x14ac:dyDescent="0.45">
      <c r="A286">
        <v>285</v>
      </c>
      <c r="B286" t="str">
        <f t="shared" si="9"/>
        <v>task_id_472.dfy-1</v>
      </c>
      <c r="C286" t="s">
        <v>45</v>
      </c>
      <c r="D286">
        <v>1</v>
      </c>
      <c r="E286">
        <v>0</v>
      </c>
      <c r="F286">
        <v>3.3142</v>
      </c>
      <c r="G286">
        <v>1.2575000000000001</v>
      </c>
      <c r="H286">
        <v>3.3100999999999998</v>
      </c>
      <c r="I286">
        <v>1</v>
      </c>
      <c r="J286">
        <v>0</v>
      </c>
      <c r="K286">
        <v>0</v>
      </c>
      <c r="L286">
        <f t="shared" si="8"/>
        <v>26</v>
      </c>
      <c r="M286">
        <f>VLOOKUP(C286,Locs!A:C,3,0)</f>
        <v>28</v>
      </c>
      <c r="N286">
        <f>VLOOKUP(C286,Locs!A:F,6,0)</f>
        <v>2</v>
      </c>
      <c r="O286" t="s">
        <v>823</v>
      </c>
      <c r="P286">
        <v>54</v>
      </c>
    </row>
    <row r="287" spans="1:16" x14ac:dyDescent="0.45">
      <c r="A287">
        <v>286</v>
      </c>
      <c r="B287" t="str">
        <f t="shared" si="9"/>
        <v>task_id_472.dfy-2</v>
      </c>
      <c r="C287" t="s">
        <v>45</v>
      </c>
      <c r="D287">
        <v>2</v>
      </c>
      <c r="E287">
        <v>0</v>
      </c>
      <c r="F287">
        <v>4.7225000000000001</v>
      </c>
      <c r="G287">
        <v>1.6588000000000001</v>
      </c>
      <c r="H287">
        <v>4.7199</v>
      </c>
      <c r="I287">
        <v>-1</v>
      </c>
      <c r="J287">
        <v>0</v>
      </c>
      <c r="K287">
        <v>0</v>
      </c>
      <c r="L287">
        <f t="shared" si="8"/>
        <v>31</v>
      </c>
      <c r="M287">
        <f>VLOOKUP(C287,Locs!A:C,3,0)</f>
        <v>28</v>
      </c>
      <c r="N287">
        <f>VLOOKUP(C287,Locs!A:F,6,0)</f>
        <v>2</v>
      </c>
      <c r="O287" t="s">
        <v>490</v>
      </c>
      <c r="P287">
        <v>26</v>
      </c>
    </row>
    <row r="288" spans="1:16" x14ac:dyDescent="0.45">
      <c r="A288">
        <v>287</v>
      </c>
      <c r="B288" t="str">
        <f t="shared" si="9"/>
        <v>task_id_472.dfy-3</v>
      </c>
      <c r="C288" t="s">
        <v>45</v>
      </c>
      <c r="D288">
        <v>3</v>
      </c>
      <c r="E288">
        <v>0</v>
      </c>
      <c r="F288">
        <v>5.2808999999999999</v>
      </c>
      <c r="G288">
        <v>1.64</v>
      </c>
      <c r="H288">
        <v>5.2785000000000002</v>
      </c>
      <c r="I288">
        <v>-1</v>
      </c>
      <c r="J288">
        <v>0</v>
      </c>
      <c r="K288">
        <v>0</v>
      </c>
      <c r="L288">
        <f t="shared" si="8"/>
        <v>34</v>
      </c>
      <c r="M288">
        <f>VLOOKUP(C288,Locs!A:C,3,0)</f>
        <v>28</v>
      </c>
      <c r="N288">
        <f>VLOOKUP(C288,Locs!A:F,6,0)</f>
        <v>2</v>
      </c>
      <c r="O288" t="s">
        <v>491</v>
      </c>
      <c r="P288">
        <v>31</v>
      </c>
    </row>
    <row r="289" spans="1:16" x14ac:dyDescent="0.45">
      <c r="A289">
        <v>288</v>
      </c>
      <c r="B289" t="str">
        <f t="shared" si="9"/>
        <v>task_id_472.dfy-4</v>
      </c>
      <c r="C289" t="s">
        <v>45</v>
      </c>
      <c r="D289">
        <v>4</v>
      </c>
      <c r="E289">
        <v>0</v>
      </c>
      <c r="F289">
        <v>5.1577999999999999</v>
      </c>
      <c r="G289">
        <v>1.3493999999999999</v>
      </c>
      <c r="H289">
        <v>5.1548999999999996</v>
      </c>
      <c r="I289">
        <v>-1</v>
      </c>
      <c r="J289">
        <v>0</v>
      </c>
      <c r="K289">
        <v>0</v>
      </c>
      <c r="L289">
        <f t="shared" si="8"/>
        <v>34</v>
      </c>
      <c r="M289">
        <f>VLOOKUP(C289,Locs!A:C,3,0)</f>
        <v>28</v>
      </c>
      <c r="N289">
        <f>VLOOKUP(C289,Locs!A:F,6,0)</f>
        <v>2</v>
      </c>
      <c r="O289" t="s">
        <v>492</v>
      </c>
      <c r="P289">
        <v>34</v>
      </c>
    </row>
    <row r="290" spans="1:16" x14ac:dyDescent="0.45">
      <c r="A290">
        <v>289</v>
      </c>
      <c r="B290" t="str">
        <f t="shared" si="9"/>
        <v>task_id_472.dfy-5</v>
      </c>
      <c r="C290" t="s">
        <v>45</v>
      </c>
      <c r="D290">
        <v>5</v>
      </c>
      <c r="E290">
        <v>0</v>
      </c>
      <c r="F290">
        <v>6.1257999999999999</v>
      </c>
      <c r="G290">
        <v>1.2911999999999999</v>
      </c>
      <c r="H290">
        <v>6.1234999999999999</v>
      </c>
      <c r="I290">
        <v>-1</v>
      </c>
      <c r="J290">
        <v>0</v>
      </c>
      <c r="K290">
        <v>0</v>
      </c>
      <c r="L290">
        <f t="shared" si="8"/>
        <v>41</v>
      </c>
      <c r="M290">
        <f>VLOOKUP(C290,Locs!A:C,3,0)</f>
        <v>28</v>
      </c>
      <c r="N290">
        <f>VLOOKUP(C290,Locs!A:F,6,0)</f>
        <v>2</v>
      </c>
      <c r="O290" t="s">
        <v>824</v>
      </c>
      <c r="P290">
        <v>34</v>
      </c>
    </row>
    <row r="291" spans="1:16" x14ac:dyDescent="0.45">
      <c r="A291">
        <v>290</v>
      </c>
      <c r="B291" t="str">
        <f t="shared" si="9"/>
        <v>task_id_472.dfy-6</v>
      </c>
      <c r="C291" t="s">
        <v>45</v>
      </c>
      <c r="D291">
        <v>6</v>
      </c>
      <c r="E291">
        <v>0</v>
      </c>
      <c r="F291">
        <v>6.7103000000000002</v>
      </c>
      <c r="G291">
        <v>1.2767999999999999</v>
      </c>
      <c r="H291">
        <v>6.7074999999999996</v>
      </c>
      <c r="I291">
        <v>-1</v>
      </c>
      <c r="J291">
        <v>0</v>
      </c>
      <c r="K291">
        <v>0</v>
      </c>
      <c r="L291">
        <f t="shared" si="8"/>
        <v>41</v>
      </c>
      <c r="M291">
        <f>VLOOKUP(C291,Locs!A:C,3,0)</f>
        <v>28</v>
      </c>
      <c r="N291">
        <f>VLOOKUP(C291,Locs!A:F,6,0)</f>
        <v>2</v>
      </c>
      <c r="O291" t="s">
        <v>825</v>
      </c>
      <c r="P291">
        <v>41</v>
      </c>
    </row>
    <row r="292" spans="1:16" x14ac:dyDescent="0.45">
      <c r="A292">
        <v>291</v>
      </c>
      <c r="B292" t="str">
        <f t="shared" si="9"/>
        <v>task_id_472.dfy-7</v>
      </c>
      <c r="C292" t="s">
        <v>45</v>
      </c>
      <c r="D292">
        <v>7</v>
      </c>
      <c r="E292">
        <v>-1</v>
      </c>
      <c r="F292">
        <v>6.5797999999999996</v>
      </c>
      <c r="G292">
        <v>0.52039999999999997</v>
      </c>
      <c r="H292">
        <v>6.5773999999999999</v>
      </c>
      <c r="I292">
        <v>-1</v>
      </c>
      <c r="J292">
        <v>-1</v>
      </c>
      <c r="K292">
        <v>-1</v>
      </c>
      <c r="L292">
        <f t="shared" si="8"/>
        <v>45</v>
      </c>
      <c r="M292">
        <f>VLOOKUP(C292,Locs!A:C,3,0)</f>
        <v>28</v>
      </c>
      <c r="N292">
        <f>VLOOKUP(C292,Locs!A:F,6,0)</f>
        <v>2</v>
      </c>
      <c r="O292" t="s">
        <v>826</v>
      </c>
      <c r="P292">
        <v>41</v>
      </c>
    </row>
    <row r="293" spans="1:16" x14ac:dyDescent="0.45">
      <c r="A293">
        <v>292</v>
      </c>
      <c r="B293" t="str">
        <f t="shared" si="9"/>
        <v>task_id_472.dfy-8</v>
      </c>
      <c r="C293" t="s">
        <v>45</v>
      </c>
      <c r="D293">
        <v>8</v>
      </c>
      <c r="E293">
        <v>-1</v>
      </c>
      <c r="F293">
        <v>6.1780999999999997</v>
      </c>
      <c r="G293">
        <v>0.46289999999999998</v>
      </c>
      <c r="H293">
        <v>6.1425999999999998</v>
      </c>
      <c r="I293">
        <v>-1</v>
      </c>
      <c r="J293">
        <v>-1</v>
      </c>
      <c r="K293">
        <v>-1</v>
      </c>
      <c r="L293">
        <f t="shared" si="8"/>
        <v>44</v>
      </c>
      <c r="M293">
        <f>VLOOKUP(C293,Locs!A:C,3,0)</f>
        <v>28</v>
      </c>
      <c r="N293">
        <f>VLOOKUP(C293,Locs!A:F,6,0)</f>
        <v>2</v>
      </c>
      <c r="O293" t="s">
        <v>827</v>
      </c>
      <c r="P293">
        <v>45</v>
      </c>
    </row>
    <row r="294" spans="1:16" x14ac:dyDescent="0.45">
      <c r="A294">
        <v>293</v>
      </c>
      <c r="B294" t="str">
        <f t="shared" si="9"/>
        <v>task_id_472.dfy-9</v>
      </c>
      <c r="C294" t="s">
        <v>45</v>
      </c>
      <c r="D294">
        <v>9</v>
      </c>
      <c r="E294">
        <v>0</v>
      </c>
      <c r="F294">
        <v>5.8337000000000003</v>
      </c>
      <c r="G294">
        <v>1.6427</v>
      </c>
      <c r="H294">
        <v>5.8315000000000001</v>
      </c>
      <c r="I294">
        <v>-1</v>
      </c>
      <c r="J294">
        <v>0</v>
      </c>
      <c r="K294">
        <v>0</v>
      </c>
      <c r="L294">
        <f t="shared" si="8"/>
        <v>43</v>
      </c>
      <c r="M294">
        <f>VLOOKUP(C294,Locs!A:C,3,0)</f>
        <v>28</v>
      </c>
      <c r="N294">
        <f>VLOOKUP(C294,Locs!A:F,6,0)</f>
        <v>2</v>
      </c>
      <c r="O294" t="s">
        <v>828</v>
      </c>
      <c r="P294">
        <v>44</v>
      </c>
    </row>
    <row r="295" spans="1:16" x14ac:dyDescent="0.45">
      <c r="A295">
        <v>294</v>
      </c>
      <c r="B295" t="str">
        <f t="shared" si="9"/>
        <v>task_id_472.dfy-10</v>
      </c>
      <c r="C295" t="s">
        <v>45</v>
      </c>
      <c r="D295">
        <v>10</v>
      </c>
      <c r="E295">
        <v>-1</v>
      </c>
      <c r="F295">
        <v>8.3795000000000002</v>
      </c>
      <c r="G295">
        <v>0.71699999999999997</v>
      </c>
      <c r="H295">
        <v>8.3765999999999998</v>
      </c>
      <c r="I295">
        <v>-1</v>
      </c>
      <c r="J295">
        <v>-1</v>
      </c>
      <c r="K295">
        <v>-1</v>
      </c>
      <c r="L295">
        <f t="shared" si="8"/>
        <v>54</v>
      </c>
      <c r="M295">
        <f>VLOOKUP(C295,Locs!A:C,3,0)</f>
        <v>28</v>
      </c>
      <c r="N295">
        <f>VLOOKUP(C295,Locs!A:F,6,0)</f>
        <v>2</v>
      </c>
      <c r="O295" t="s">
        <v>829</v>
      </c>
      <c r="P295">
        <v>43</v>
      </c>
    </row>
    <row r="296" spans="1:16" x14ac:dyDescent="0.45">
      <c r="A296">
        <v>295</v>
      </c>
      <c r="B296" t="str">
        <f t="shared" si="9"/>
        <v>task_id_474.dfy-1</v>
      </c>
      <c r="C296" t="s">
        <v>46</v>
      </c>
      <c r="D296">
        <v>1</v>
      </c>
      <c r="E296">
        <v>1</v>
      </c>
      <c r="F296">
        <v>2.9588999999999999</v>
      </c>
      <c r="G296">
        <v>1.5455000000000001</v>
      </c>
      <c r="H296">
        <v>2.9544999999999999</v>
      </c>
      <c r="I296">
        <v>1</v>
      </c>
      <c r="J296">
        <v>1</v>
      </c>
      <c r="K296">
        <v>1</v>
      </c>
      <c r="L296">
        <f t="shared" si="8"/>
        <v>26</v>
      </c>
      <c r="M296">
        <f>VLOOKUP(C296,Locs!A:C,3,0)</f>
        <v>26</v>
      </c>
      <c r="N296">
        <f>VLOOKUP(C296,Locs!A:F,6,0)</f>
        <v>0</v>
      </c>
      <c r="O296" t="s">
        <v>493</v>
      </c>
      <c r="P296">
        <v>26</v>
      </c>
    </row>
    <row r="297" spans="1:16" x14ac:dyDescent="0.45">
      <c r="A297">
        <v>296</v>
      </c>
      <c r="B297" t="str">
        <f t="shared" si="9"/>
        <v>task_id_476.dfy-1</v>
      </c>
      <c r="C297" t="s">
        <v>47</v>
      </c>
      <c r="D297">
        <v>1</v>
      </c>
      <c r="E297">
        <v>0</v>
      </c>
      <c r="F297">
        <v>4.1016000000000004</v>
      </c>
      <c r="G297">
        <v>64.026399999999995</v>
      </c>
      <c r="H297">
        <v>4.0978000000000003</v>
      </c>
      <c r="I297">
        <v>0</v>
      </c>
      <c r="J297">
        <v>0</v>
      </c>
      <c r="K297">
        <v>0</v>
      </c>
      <c r="L297">
        <f t="shared" si="8"/>
        <v>35</v>
      </c>
      <c r="M297">
        <f>VLOOKUP(C297,Locs!A:C,3,0)</f>
        <v>54</v>
      </c>
      <c r="N297">
        <f>VLOOKUP(C297,Locs!A:F,6,0)</f>
        <v>2</v>
      </c>
      <c r="O297" t="s">
        <v>1068</v>
      </c>
      <c r="P297">
        <v>111</v>
      </c>
    </row>
    <row r="298" spans="1:16" x14ac:dyDescent="0.45">
      <c r="A298">
        <v>297</v>
      </c>
      <c r="B298" t="str">
        <f t="shared" si="9"/>
        <v>task_id_476.dfy-2</v>
      </c>
      <c r="C298" t="s">
        <v>47</v>
      </c>
      <c r="D298">
        <v>2</v>
      </c>
      <c r="E298">
        <v>0</v>
      </c>
      <c r="F298">
        <v>3.4792000000000001</v>
      </c>
      <c r="G298">
        <v>63.871899999999997</v>
      </c>
      <c r="H298">
        <v>3.4773000000000001</v>
      </c>
      <c r="I298">
        <v>0</v>
      </c>
      <c r="J298">
        <v>0</v>
      </c>
      <c r="K298">
        <v>0</v>
      </c>
      <c r="L298">
        <f t="shared" si="8"/>
        <v>38</v>
      </c>
      <c r="M298">
        <f>VLOOKUP(C298,Locs!A:C,3,0)</f>
        <v>54</v>
      </c>
      <c r="N298">
        <f>VLOOKUP(C298,Locs!A:F,6,0)</f>
        <v>2</v>
      </c>
      <c r="O298" t="s">
        <v>496</v>
      </c>
      <c r="P298">
        <v>35</v>
      </c>
    </row>
    <row r="299" spans="1:16" x14ac:dyDescent="0.45">
      <c r="A299">
        <v>298</v>
      </c>
      <c r="B299" t="str">
        <f t="shared" si="9"/>
        <v>task_id_476.dfy-3</v>
      </c>
      <c r="C299" t="s">
        <v>47</v>
      </c>
      <c r="D299">
        <v>3</v>
      </c>
      <c r="E299">
        <v>0</v>
      </c>
      <c r="F299">
        <v>7.2859999999999996</v>
      </c>
      <c r="G299">
        <v>68.457300000000004</v>
      </c>
      <c r="H299">
        <v>7.2836999999999996</v>
      </c>
      <c r="I299">
        <v>0</v>
      </c>
      <c r="J299">
        <v>0</v>
      </c>
      <c r="K299">
        <v>0</v>
      </c>
      <c r="L299">
        <f t="shared" si="8"/>
        <v>59</v>
      </c>
      <c r="M299">
        <f>VLOOKUP(C299,Locs!A:C,3,0)</f>
        <v>54</v>
      </c>
      <c r="N299">
        <f>VLOOKUP(C299,Locs!A:F,6,0)</f>
        <v>2</v>
      </c>
      <c r="O299" t="s">
        <v>497</v>
      </c>
      <c r="P299">
        <v>38</v>
      </c>
    </row>
    <row r="300" spans="1:16" x14ac:dyDescent="0.45">
      <c r="A300">
        <v>299</v>
      </c>
      <c r="B300" t="str">
        <f t="shared" si="9"/>
        <v>task_id_476.dfy-4</v>
      </c>
      <c r="C300" t="s">
        <v>47</v>
      </c>
      <c r="D300">
        <v>4</v>
      </c>
      <c r="E300">
        <v>0</v>
      </c>
      <c r="F300">
        <v>9.2337000000000007</v>
      </c>
      <c r="G300">
        <v>309.06470000000002</v>
      </c>
      <c r="H300">
        <v>9.2319999999999993</v>
      </c>
      <c r="I300">
        <v>-1</v>
      </c>
      <c r="J300">
        <v>0</v>
      </c>
      <c r="K300">
        <v>0</v>
      </c>
      <c r="L300">
        <f t="shared" si="8"/>
        <v>94</v>
      </c>
      <c r="M300">
        <f>VLOOKUP(C300,Locs!A:C,3,0)</f>
        <v>54</v>
      </c>
      <c r="N300">
        <f>VLOOKUP(C300,Locs!A:F,6,0)</f>
        <v>2</v>
      </c>
      <c r="O300" t="s">
        <v>498</v>
      </c>
      <c r="P300">
        <v>59</v>
      </c>
    </row>
    <row r="301" spans="1:16" x14ac:dyDescent="0.45">
      <c r="A301">
        <v>300</v>
      </c>
      <c r="B301" t="str">
        <f t="shared" si="9"/>
        <v>task_id_476.dfy-5</v>
      </c>
      <c r="C301" t="s">
        <v>47</v>
      </c>
      <c r="D301">
        <v>5</v>
      </c>
      <c r="E301">
        <v>0</v>
      </c>
      <c r="F301">
        <v>11.970499999999999</v>
      </c>
      <c r="G301">
        <v>65.691699999999997</v>
      </c>
      <c r="H301">
        <v>11.968</v>
      </c>
      <c r="I301">
        <v>-1</v>
      </c>
      <c r="J301">
        <v>0</v>
      </c>
      <c r="K301">
        <v>0</v>
      </c>
      <c r="L301">
        <f t="shared" si="8"/>
        <v>104</v>
      </c>
      <c r="M301">
        <f>VLOOKUP(C301,Locs!A:C,3,0)</f>
        <v>54</v>
      </c>
      <c r="N301">
        <f>VLOOKUP(C301,Locs!A:F,6,0)</f>
        <v>2</v>
      </c>
      <c r="O301" t="s">
        <v>969</v>
      </c>
      <c r="P301">
        <v>94</v>
      </c>
    </row>
    <row r="302" spans="1:16" x14ac:dyDescent="0.45">
      <c r="A302">
        <v>301</v>
      </c>
      <c r="B302" t="str">
        <f t="shared" si="9"/>
        <v>task_id_476.dfy-6</v>
      </c>
      <c r="C302" t="s">
        <v>47</v>
      </c>
      <c r="D302">
        <v>6</v>
      </c>
      <c r="E302">
        <v>0</v>
      </c>
      <c r="F302">
        <v>9.3954000000000004</v>
      </c>
      <c r="G302">
        <v>66.228899999999996</v>
      </c>
      <c r="H302">
        <v>9.3937000000000008</v>
      </c>
      <c r="I302">
        <v>-1</v>
      </c>
      <c r="J302">
        <v>0</v>
      </c>
      <c r="K302">
        <v>0</v>
      </c>
      <c r="L302">
        <f t="shared" si="8"/>
        <v>104</v>
      </c>
      <c r="M302">
        <f>VLOOKUP(C302,Locs!A:C,3,0)</f>
        <v>54</v>
      </c>
      <c r="N302">
        <f>VLOOKUP(C302,Locs!A:F,6,0)</f>
        <v>2</v>
      </c>
      <c r="O302" t="s">
        <v>970</v>
      </c>
      <c r="P302">
        <v>104</v>
      </c>
    </row>
    <row r="303" spans="1:16" x14ac:dyDescent="0.45">
      <c r="A303">
        <v>302</v>
      </c>
      <c r="B303" t="str">
        <f t="shared" si="9"/>
        <v>task_id_476.dfy-7</v>
      </c>
      <c r="C303" t="s">
        <v>47</v>
      </c>
      <c r="D303">
        <v>7</v>
      </c>
      <c r="E303">
        <v>0</v>
      </c>
      <c r="F303">
        <v>12.9787</v>
      </c>
      <c r="G303">
        <v>65.216300000000004</v>
      </c>
      <c r="H303">
        <v>12.977</v>
      </c>
      <c r="I303">
        <v>-1</v>
      </c>
      <c r="J303">
        <v>0</v>
      </c>
      <c r="K303">
        <v>0</v>
      </c>
      <c r="L303">
        <f t="shared" si="8"/>
        <v>117</v>
      </c>
      <c r="M303">
        <f>VLOOKUP(C303,Locs!A:C,3,0)</f>
        <v>54</v>
      </c>
      <c r="N303">
        <f>VLOOKUP(C303,Locs!A:F,6,0)</f>
        <v>2</v>
      </c>
      <c r="O303" t="s">
        <v>971</v>
      </c>
      <c r="P303">
        <v>104</v>
      </c>
    </row>
    <row r="304" spans="1:16" x14ac:dyDescent="0.45">
      <c r="A304">
        <v>303</v>
      </c>
      <c r="B304" t="str">
        <f t="shared" si="9"/>
        <v>task_id_476.dfy-8</v>
      </c>
      <c r="C304" t="s">
        <v>47</v>
      </c>
      <c r="D304">
        <v>8</v>
      </c>
      <c r="E304">
        <v>0</v>
      </c>
      <c r="F304">
        <v>16.587800000000001</v>
      </c>
      <c r="G304">
        <v>65.869100000000003</v>
      </c>
      <c r="H304">
        <v>16.586200000000002</v>
      </c>
      <c r="I304">
        <v>-1</v>
      </c>
      <c r="J304">
        <v>0</v>
      </c>
      <c r="K304">
        <v>0</v>
      </c>
      <c r="L304">
        <f t="shared" si="8"/>
        <v>109</v>
      </c>
      <c r="M304">
        <f>VLOOKUP(C304,Locs!A:C,3,0)</f>
        <v>54</v>
      </c>
      <c r="N304">
        <f>VLOOKUP(C304,Locs!A:F,6,0)</f>
        <v>2</v>
      </c>
      <c r="O304" t="s">
        <v>972</v>
      </c>
      <c r="P304">
        <v>117</v>
      </c>
    </row>
    <row r="305" spans="1:16" x14ac:dyDescent="0.45">
      <c r="A305">
        <v>304</v>
      </c>
      <c r="B305" t="str">
        <f t="shared" si="9"/>
        <v>task_id_476.dfy-9</v>
      </c>
      <c r="C305" t="s">
        <v>47</v>
      </c>
      <c r="D305">
        <v>9</v>
      </c>
      <c r="E305">
        <v>0</v>
      </c>
      <c r="F305">
        <v>11.134499999999999</v>
      </c>
      <c r="G305">
        <v>65.58</v>
      </c>
      <c r="H305">
        <v>11.1326</v>
      </c>
      <c r="I305">
        <v>-1</v>
      </c>
      <c r="J305">
        <v>0</v>
      </c>
      <c r="K305">
        <v>0</v>
      </c>
      <c r="L305">
        <f t="shared" si="8"/>
        <v>109</v>
      </c>
      <c r="M305">
        <f>VLOOKUP(C305,Locs!A:C,3,0)</f>
        <v>54</v>
      </c>
      <c r="N305">
        <f>VLOOKUP(C305,Locs!A:F,6,0)</f>
        <v>2</v>
      </c>
      <c r="O305" t="s">
        <v>973</v>
      </c>
      <c r="P305">
        <v>109</v>
      </c>
    </row>
    <row r="306" spans="1:16" s="1" customFormat="1" x14ac:dyDescent="0.45">
      <c r="A306">
        <v>305</v>
      </c>
      <c r="B306" t="str">
        <f t="shared" si="9"/>
        <v>task_id_476.dfy-10</v>
      </c>
      <c r="C306" t="s">
        <v>47</v>
      </c>
      <c r="D306">
        <v>10</v>
      </c>
      <c r="E306">
        <v>0</v>
      </c>
      <c r="F306">
        <v>11.8903</v>
      </c>
      <c r="G306">
        <v>66.169200000000004</v>
      </c>
      <c r="H306">
        <v>11.888</v>
      </c>
      <c r="I306">
        <v>-1</v>
      </c>
      <c r="J306">
        <v>0</v>
      </c>
      <c r="K306">
        <v>0</v>
      </c>
      <c r="L306">
        <f t="shared" si="8"/>
        <v>111</v>
      </c>
      <c r="M306">
        <f>VLOOKUP(C306,Locs!A:C,3,0)</f>
        <v>54</v>
      </c>
      <c r="N306">
        <f>VLOOKUP(C306,Locs!A:F,6,0)</f>
        <v>2</v>
      </c>
      <c r="O306" t="s">
        <v>1069</v>
      </c>
      <c r="P306">
        <v>109</v>
      </c>
    </row>
    <row r="307" spans="1:16" x14ac:dyDescent="0.45">
      <c r="A307">
        <v>306</v>
      </c>
      <c r="B307" t="str">
        <f t="shared" si="9"/>
        <v>task_id_477.dfy-1</v>
      </c>
      <c r="C307" t="s">
        <v>48</v>
      </c>
      <c r="D307">
        <v>1</v>
      </c>
      <c r="E307">
        <v>1</v>
      </c>
      <c r="F307">
        <v>3.1221000000000001</v>
      </c>
      <c r="G307">
        <v>1.6738999999999999</v>
      </c>
      <c r="H307">
        <v>3.1189</v>
      </c>
      <c r="I307">
        <v>1</v>
      </c>
      <c r="J307">
        <v>1</v>
      </c>
      <c r="K307">
        <v>1</v>
      </c>
      <c r="L307">
        <f t="shared" si="8"/>
        <v>27</v>
      </c>
      <c r="M307">
        <f>VLOOKUP(C307,Locs!A:C,3,0)</f>
        <v>27</v>
      </c>
      <c r="N307">
        <f>VLOOKUP(C307,Locs!A:F,6,0)</f>
        <v>0</v>
      </c>
      <c r="O307" t="s">
        <v>499</v>
      </c>
      <c r="P307">
        <v>27</v>
      </c>
    </row>
    <row r="308" spans="1:16" x14ac:dyDescent="0.45">
      <c r="A308">
        <v>307</v>
      </c>
      <c r="B308" t="str">
        <f t="shared" si="9"/>
        <v>task_id_555.dfy-1</v>
      </c>
      <c r="C308" t="s">
        <v>49</v>
      </c>
      <c r="D308">
        <v>1</v>
      </c>
      <c r="E308">
        <v>-1</v>
      </c>
      <c r="F308">
        <v>3.4754</v>
      </c>
      <c r="G308">
        <v>0.44090000000000001</v>
      </c>
      <c r="H308">
        <v>3.4533</v>
      </c>
      <c r="I308">
        <v>-1</v>
      </c>
      <c r="J308">
        <v>-1</v>
      </c>
      <c r="K308">
        <v>-1</v>
      </c>
      <c r="L308">
        <f t="shared" si="8"/>
        <v>43</v>
      </c>
      <c r="M308">
        <f>VLOOKUP(C308,Locs!A:C,3,0)</f>
        <v>43</v>
      </c>
      <c r="N308">
        <f>VLOOKUP(C308,Locs!A:F,6,0)</f>
        <v>0</v>
      </c>
      <c r="O308" t="s">
        <v>502</v>
      </c>
      <c r="P308">
        <v>43</v>
      </c>
    </row>
    <row r="309" spans="1:16" x14ac:dyDescent="0.45">
      <c r="A309">
        <v>308</v>
      </c>
      <c r="B309" t="str">
        <f t="shared" si="9"/>
        <v>task_id_555.dfy-2</v>
      </c>
      <c r="C309" t="s">
        <v>49</v>
      </c>
      <c r="D309">
        <v>2</v>
      </c>
      <c r="E309">
        <v>1</v>
      </c>
      <c r="F309">
        <v>23.4802</v>
      </c>
      <c r="G309">
        <v>1.6982999999999999</v>
      </c>
      <c r="H309">
        <v>23.477699999999999</v>
      </c>
      <c r="I309">
        <v>1</v>
      </c>
      <c r="J309">
        <v>1</v>
      </c>
      <c r="K309">
        <v>1</v>
      </c>
      <c r="L309">
        <f t="shared" si="8"/>
        <v>49</v>
      </c>
      <c r="M309">
        <f>VLOOKUP(C309,Locs!A:C,3,0)</f>
        <v>43</v>
      </c>
      <c r="N309">
        <f>VLOOKUP(C309,Locs!A:F,6,0)</f>
        <v>0</v>
      </c>
      <c r="O309" t="s">
        <v>503</v>
      </c>
      <c r="P309">
        <v>49</v>
      </c>
    </row>
    <row r="310" spans="1:16" x14ac:dyDescent="0.45">
      <c r="A310">
        <v>309</v>
      </c>
      <c r="B310" t="str">
        <f t="shared" si="9"/>
        <v>task_id_557.dfy-1</v>
      </c>
      <c r="C310" t="s">
        <v>50</v>
      </c>
      <c r="D310">
        <v>1</v>
      </c>
      <c r="E310">
        <v>1</v>
      </c>
      <c r="F310">
        <v>2.7898999999999998</v>
      </c>
      <c r="G310">
        <v>1.6694</v>
      </c>
      <c r="H310">
        <v>2.7871999999999999</v>
      </c>
      <c r="I310">
        <v>1</v>
      </c>
      <c r="J310">
        <v>1</v>
      </c>
      <c r="K310">
        <v>1</v>
      </c>
      <c r="L310">
        <f t="shared" si="8"/>
        <v>23</v>
      </c>
      <c r="M310">
        <f>VLOOKUP(C310,Locs!A:C,3,0)</f>
        <v>24</v>
      </c>
      <c r="N310">
        <f>VLOOKUP(C310,Locs!A:F,6,0)</f>
        <v>0</v>
      </c>
      <c r="O310" t="s">
        <v>505</v>
      </c>
      <c r="P310">
        <v>23</v>
      </c>
    </row>
    <row r="311" spans="1:16" x14ac:dyDescent="0.45">
      <c r="A311">
        <v>310</v>
      </c>
      <c r="B311" t="str">
        <f t="shared" si="9"/>
        <v>task_id_566.dfy-1</v>
      </c>
      <c r="C311" t="s">
        <v>51</v>
      </c>
      <c r="D311">
        <v>1</v>
      </c>
      <c r="E311">
        <v>1</v>
      </c>
      <c r="F311">
        <v>3.3936000000000002</v>
      </c>
      <c r="G311">
        <v>0.83409999999999995</v>
      </c>
      <c r="H311">
        <v>3.3904999999999998</v>
      </c>
      <c r="I311">
        <v>1</v>
      </c>
      <c r="J311">
        <v>1</v>
      </c>
      <c r="K311">
        <v>1</v>
      </c>
      <c r="L311">
        <f t="shared" si="8"/>
        <v>30</v>
      </c>
      <c r="M311">
        <f>VLOOKUP(C311,Locs!A:C,3,0)</f>
        <v>28</v>
      </c>
      <c r="N311">
        <f>VLOOKUP(C311,Locs!A:F,6,0)</f>
        <v>0</v>
      </c>
      <c r="O311" t="s">
        <v>508</v>
      </c>
      <c r="P311">
        <v>30</v>
      </c>
    </row>
    <row r="312" spans="1:16" x14ac:dyDescent="0.45">
      <c r="A312">
        <v>311</v>
      </c>
      <c r="B312" t="str">
        <f t="shared" si="9"/>
        <v>task_id_567.dfy-1</v>
      </c>
      <c r="C312" t="s">
        <v>52</v>
      </c>
      <c r="D312">
        <v>1</v>
      </c>
      <c r="E312">
        <v>0</v>
      </c>
      <c r="F312">
        <v>2.9104999999999999</v>
      </c>
      <c r="G312">
        <v>0.90010000000000001</v>
      </c>
      <c r="H312">
        <v>2.8925000000000001</v>
      </c>
      <c r="I312">
        <v>1</v>
      </c>
      <c r="J312">
        <v>0</v>
      </c>
      <c r="K312">
        <v>0</v>
      </c>
      <c r="L312">
        <f t="shared" si="8"/>
        <v>23</v>
      </c>
      <c r="M312">
        <f>VLOOKUP(C312,Locs!A:C,3,0)</f>
        <v>23</v>
      </c>
      <c r="N312">
        <f>VLOOKUP(C312,Locs!A:F,6,0)</f>
        <v>1</v>
      </c>
      <c r="O312" t="s">
        <v>1033</v>
      </c>
      <c r="P312">
        <v>29</v>
      </c>
    </row>
    <row r="313" spans="1:16" x14ac:dyDescent="0.45">
      <c r="A313">
        <v>312</v>
      </c>
      <c r="B313" t="str">
        <f t="shared" si="9"/>
        <v>task_id_567.dfy-2</v>
      </c>
      <c r="C313" t="s">
        <v>52</v>
      </c>
      <c r="D313">
        <v>2</v>
      </c>
      <c r="E313">
        <v>0</v>
      </c>
      <c r="F313">
        <v>2.1164000000000001</v>
      </c>
      <c r="G313">
        <v>0.85909999999999997</v>
      </c>
      <c r="H313">
        <v>2.1143000000000001</v>
      </c>
      <c r="I313">
        <v>0</v>
      </c>
      <c r="J313">
        <v>0</v>
      </c>
      <c r="K313">
        <v>0</v>
      </c>
      <c r="L313">
        <f t="shared" si="8"/>
        <v>23</v>
      </c>
      <c r="M313">
        <f>VLOOKUP(C313,Locs!A:C,3,0)</f>
        <v>23</v>
      </c>
      <c r="N313">
        <f>VLOOKUP(C313,Locs!A:F,6,0)</f>
        <v>1</v>
      </c>
      <c r="O313" t="s">
        <v>511</v>
      </c>
      <c r="P313">
        <v>23</v>
      </c>
    </row>
    <row r="314" spans="1:16" x14ac:dyDescent="0.45">
      <c r="A314">
        <v>313</v>
      </c>
      <c r="B314" t="str">
        <f t="shared" si="9"/>
        <v>task_id_567.dfy-3</v>
      </c>
      <c r="C314" t="s">
        <v>52</v>
      </c>
      <c r="D314">
        <v>3</v>
      </c>
      <c r="E314">
        <v>0</v>
      </c>
      <c r="F314">
        <v>3.8241000000000001</v>
      </c>
      <c r="G314">
        <v>0.95540000000000003</v>
      </c>
      <c r="H314">
        <v>3.8226</v>
      </c>
      <c r="I314">
        <v>-1</v>
      </c>
      <c r="J314">
        <v>0</v>
      </c>
      <c r="K314">
        <v>0</v>
      </c>
      <c r="L314">
        <f t="shared" si="8"/>
        <v>24</v>
      </c>
      <c r="M314">
        <f>VLOOKUP(C314,Locs!A:C,3,0)</f>
        <v>23</v>
      </c>
      <c r="N314">
        <f>VLOOKUP(C314,Locs!A:F,6,0)</f>
        <v>1</v>
      </c>
      <c r="O314" t="s">
        <v>512</v>
      </c>
      <c r="P314">
        <v>23</v>
      </c>
    </row>
    <row r="315" spans="1:16" x14ac:dyDescent="0.45">
      <c r="A315">
        <v>314</v>
      </c>
      <c r="B315" t="str">
        <f t="shared" si="9"/>
        <v>task_id_567.dfy-4</v>
      </c>
      <c r="C315" t="s">
        <v>52</v>
      </c>
      <c r="D315">
        <v>4</v>
      </c>
      <c r="E315">
        <v>0</v>
      </c>
      <c r="F315">
        <v>4.9202000000000004</v>
      </c>
      <c r="G315">
        <v>0.91120000000000001</v>
      </c>
      <c r="H315">
        <v>4.9188000000000001</v>
      </c>
      <c r="I315">
        <v>-1</v>
      </c>
      <c r="J315">
        <v>0</v>
      </c>
      <c r="K315">
        <v>0</v>
      </c>
      <c r="L315">
        <f t="shared" si="8"/>
        <v>29</v>
      </c>
      <c r="M315">
        <f>VLOOKUP(C315,Locs!A:C,3,0)</f>
        <v>23</v>
      </c>
      <c r="N315">
        <f>VLOOKUP(C315,Locs!A:F,6,0)</f>
        <v>1</v>
      </c>
      <c r="O315" t="s">
        <v>513</v>
      </c>
      <c r="P315">
        <v>24</v>
      </c>
    </row>
    <row r="316" spans="1:16" x14ac:dyDescent="0.45">
      <c r="A316">
        <v>315</v>
      </c>
      <c r="B316" t="str">
        <f t="shared" si="9"/>
        <v>task_id_567.dfy-5</v>
      </c>
      <c r="C316" t="s">
        <v>52</v>
      </c>
      <c r="D316">
        <v>5</v>
      </c>
      <c r="E316">
        <v>0</v>
      </c>
      <c r="F316">
        <v>4.9489000000000001</v>
      </c>
      <c r="G316">
        <v>0.90429999999999999</v>
      </c>
      <c r="H316">
        <v>4.9465000000000003</v>
      </c>
      <c r="I316">
        <v>-1</v>
      </c>
      <c r="J316">
        <v>0</v>
      </c>
      <c r="K316">
        <v>0</v>
      </c>
      <c r="L316">
        <f t="shared" si="8"/>
        <v>30</v>
      </c>
      <c r="M316">
        <f>VLOOKUP(C316,Locs!A:C,3,0)</f>
        <v>23</v>
      </c>
      <c r="N316">
        <f>VLOOKUP(C316,Locs!A:F,6,0)</f>
        <v>1</v>
      </c>
      <c r="O316" t="s">
        <v>981</v>
      </c>
      <c r="P316">
        <v>29</v>
      </c>
    </row>
    <row r="317" spans="1:16" x14ac:dyDescent="0.45">
      <c r="A317">
        <v>316</v>
      </c>
      <c r="B317" t="str">
        <f t="shared" si="9"/>
        <v>task_id_567.dfy-6</v>
      </c>
      <c r="C317" t="s">
        <v>52</v>
      </c>
      <c r="D317">
        <v>6</v>
      </c>
      <c r="E317">
        <v>0</v>
      </c>
      <c r="F317">
        <v>5.5293000000000001</v>
      </c>
      <c r="G317">
        <v>0.90780000000000005</v>
      </c>
      <c r="H317">
        <v>5.5275999999999996</v>
      </c>
      <c r="I317">
        <v>-1</v>
      </c>
      <c r="J317">
        <v>0</v>
      </c>
      <c r="K317">
        <v>0</v>
      </c>
      <c r="L317">
        <f t="shared" si="8"/>
        <v>30</v>
      </c>
      <c r="M317">
        <f>VLOOKUP(C317,Locs!A:C,3,0)</f>
        <v>23</v>
      </c>
      <c r="N317">
        <f>VLOOKUP(C317,Locs!A:F,6,0)</f>
        <v>1</v>
      </c>
      <c r="O317" t="s">
        <v>982</v>
      </c>
      <c r="P317">
        <v>30</v>
      </c>
    </row>
    <row r="318" spans="1:16" x14ac:dyDescent="0.45">
      <c r="A318">
        <v>317</v>
      </c>
      <c r="B318" t="str">
        <f t="shared" si="9"/>
        <v>task_id_567.dfy-7</v>
      </c>
      <c r="C318" t="s">
        <v>52</v>
      </c>
      <c r="D318">
        <v>7</v>
      </c>
      <c r="E318">
        <v>0</v>
      </c>
      <c r="F318">
        <v>5.8512000000000004</v>
      </c>
      <c r="G318">
        <v>0.91620000000000001</v>
      </c>
      <c r="H318">
        <v>5.8495999999999997</v>
      </c>
      <c r="I318">
        <v>-1</v>
      </c>
      <c r="J318">
        <v>0</v>
      </c>
      <c r="K318">
        <v>0</v>
      </c>
      <c r="L318">
        <f t="shared" si="8"/>
        <v>29</v>
      </c>
      <c r="M318">
        <f>VLOOKUP(C318,Locs!A:C,3,0)</f>
        <v>23</v>
      </c>
      <c r="N318">
        <f>VLOOKUP(C318,Locs!A:F,6,0)</f>
        <v>1</v>
      </c>
      <c r="O318" t="s">
        <v>983</v>
      </c>
      <c r="P318">
        <v>30</v>
      </c>
    </row>
    <row r="319" spans="1:16" x14ac:dyDescent="0.45">
      <c r="A319">
        <v>318</v>
      </c>
      <c r="B319" t="str">
        <f t="shared" si="9"/>
        <v>task_id_567.dfy-8</v>
      </c>
      <c r="C319" t="s">
        <v>52</v>
      </c>
      <c r="D319">
        <v>8</v>
      </c>
      <c r="E319">
        <v>0</v>
      </c>
      <c r="F319">
        <v>4.0792000000000002</v>
      </c>
      <c r="G319">
        <v>0.89280000000000004</v>
      </c>
      <c r="H319">
        <v>4.0777999999999999</v>
      </c>
      <c r="I319">
        <v>-1</v>
      </c>
      <c r="J319">
        <v>0</v>
      </c>
      <c r="K319">
        <v>0</v>
      </c>
      <c r="L319">
        <f t="shared" si="8"/>
        <v>28</v>
      </c>
      <c r="M319">
        <f>VLOOKUP(C319,Locs!A:C,3,0)</f>
        <v>23</v>
      </c>
      <c r="N319">
        <f>VLOOKUP(C319,Locs!A:F,6,0)</f>
        <v>1</v>
      </c>
      <c r="O319" t="s">
        <v>1034</v>
      </c>
      <c r="P319">
        <v>29</v>
      </c>
    </row>
    <row r="320" spans="1:16" x14ac:dyDescent="0.45">
      <c r="A320">
        <v>319</v>
      </c>
      <c r="B320" t="str">
        <f t="shared" si="9"/>
        <v>task_id_567.dfy-9</v>
      </c>
      <c r="C320" t="s">
        <v>52</v>
      </c>
      <c r="D320">
        <v>9</v>
      </c>
      <c r="E320">
        <v>0</v>
      </c>
      <c r="F320">
        <v>4.2609000000000004</v>
      </c>
      <c r="G320">
        <v>0.83630000000000004</v>
      </c>
      <c r="H320">
        <v>4.2595000000000001</v>
      </c>
      <c r="I320">
        <v>-1</v>
      </c>
      <c r="J320">
        <v>0</v>
      </c>
      <c r="K320">
        <v>0</v>
      </c>
      <c r="L320">
        <f t="shared" si="8"/>
        <v>28</v>
      </c>
      <c r="M320">
        <f>VLOOKUP(C320,Locs!A:C,3,0)</f>
        <v>23</v>
      </c>
      <c r="N320">
        <f>VLOOKUP(C320,Locs!A:F,6,0)</f>
        <v>1</v>
      </c>
      <c r="O320" t="s">
        <v>1035</v>
      </c>
      <c r="P320">
        <v>28</v>
      </c>
    </row>
    <row r="321" spans="1:16" x14ac:dyDescent="0.45">
      <c r="A321">
        <v>320</v>
      </c>
      <c r="B321" t="str">
        <f t="shared" si="9"/>
        <v>task_id_567.dfy-10</v>
      </c>
      <c r="C321" t="s">
        <v>52</v>
      </c>
      <c r="D321">
        <v>10</v>
      </c>
      <c r="E321">
        <v>0</v>
      </c>
      <c r="F321">
        <v>4.8685</v>
      </c>
      <c r="G321">
        <v>0.84509999999999996</v>
      </c>
      <c r="H321">
        <v>4.8666999999999998</v>
      </c>
      <c r="I321">
        <v>-1</v>
      </c>
      <c r="J321">
        <v>0</v>
      </c>
      <c r="K321">
        <v>0</v>
      </c>
      <c r="L321">
        <f t="shared" si="8"/>
        <v>29</v>
      </c>
      <c r="M321">
        <f>VLOOKUP(C321,Locs!A:C,3,0)</f>
        <v>23</v>
      </c>
      <c r="N321">
        <f>VLOOKUP(C321,Locs!A:F,6,0)</f>
        <v>1</v>
      </c>
      <c r="O321" t="s">
        <v>1036</v>
      </c>
      <c r="P321">
        <v>28</v>
      </c>
    </row>
    <row r="322" spans="1:16" x14ac:dyDescent="0.45">
      <c r="A322">
        <v>321</v>
      </c>
      <c r="B322" t="str">
        <f t="shared" si="9"/>
        <v>task_id_572.dfy-1</v>
      </c>
      <c r="C322" t="s">
        <v>53</v>
      </c>
      <c r="D322">
        <v>1</v>
      </c>
      <c r="E322">
        <v>0</v>
      </c>
      <c r="F322">
        <v>4.5194999999999999</v>
      </c>
      <c r="G322">
        <v>0.87890000000000001</v>
      </c>
      <c r="H322">
        <v>4.5164999999999997</v>
      </c>
      <c r="I322">
        <v>0</v>
      </c>
      <c r="J322">
        <v>0</v>
      </c>
      <c r="K322">
        <v>0</v>
      </c>
      <c r="L322">
        <f t="shared" ref="L322:L385" si="10">VLOOKUP(LEFT(C322,LEN(C322)-4)&amp;"_"&amp;D322&amp;"_llm.dfy",O:P,2,0)</f>
        <v>27</v>
      </c>
      <c r="M322">
        <f>VLOOKUP(C322,Locs!A:C,3,0)</f>
        <v>37</v>
      </c>
      <c r="N322">
        <f>VLOOKUP(C322,Locs!A:F,6,0)</f>
        <v>2</v>
      </c>
      <c r="O322" t="s">
        <v>984</v>
      </c>
      <c r="P322">
        <v>57</v>
      </c>
    </row>
    <row r="323" spans="1:16" x14ac:dyDescent="0.45">
      <c r="A323">
        <v>322</v>
      </c>
      <c r="B323" t="str">
        <f t="shared" si="9"/>
        <v>task_id_572.dfy-2</v>
      </c>
      <c r="C323" t="s">
        <v>53</v>
      </c>
      <c r="D323">
        <v>2</v>
      </c>
      <c r="E323">
        <v>0</v>
      </c>
      <c r="F323">
        <v>7.2529000000000003</v>
      </c>
      <c r="G323">
        <v>2.2410999999999999</v>
      </c>
      <c r="H323">
        <v>7.2506000000000004</v>
      </c>
      <c r="I323">
        <v>0</v>
      </c>
      <c r="J323">
        <v>0</v>
      </c>
      <c r="K323">
        <v>0</v>
      </c>
      <c r="L323">
        <f t="shared" si="10"/>
        <v>39</v>
      </c>
      <c r="M323">
        <f>VLOOKUP(C323,Locs!A:C,3,0)</f>
        <v>37</v>
      </c>
      <c r="N323">
        <f>VLOOKUP(C323,Locs!A:F,6,0)</f>
        <v>2</v>
      </c>
      <c r="O323" t="s">
        <v>514</v>
      </c>
      <c r="P323">
        <v>27</v>
      </c>
    </row>
    <row r="324" spans="1:16" x14ac:dyDescent="0.45">
      <c r="A324">
        <v>323</v>
      </c>
      <c r="B324" t="str">
        <f t="shared" si="9"/>
        <v>task_id_572.dfy-3</v>
      </c>
      <c r="C324" t="s">
        <v>53</v>
      </c>
      <c r="D324">
        <v>3</v>
      </c>
      <c r="E324">
        <v>-1</v>
      </c>
      <c r="F324">
        <v>6.6988000000000003</v>
      </c>
      <c r="G324">
        <v>0.52180000000000004</v>
      </c>
      <c r="H324">
        <v>6.6974</v>
      </c>
      <c r="I324">
        <v>-1</v>
      </c>
      <c r="J324">
        <v>-1</v>
      </c>
      <c r="K324">
        <v>-1</v>
      </c>
      <c r="L324">
        <f t="shared" si="10"/>
        <v>43</v>
      </c>
      <c r="M324">
        <f>VLOOKUP(C324,Locs!A:C,3,0)</f>
        <v>37</v>
      </c>
      <c r="N324">
        <f>VLOOKUP(C324,Locs!A:F,6,0)</f>
        <v>2</v>
      </c>
      <c r="O324" t="s">
        <v>515</v>
      </c>
      <c r="P324">
        <v>39</v>
      </c>
    </row>
    <row r="325" spans="1:16" x14ac:dyDescent="0.45">
      <c r="A325">
        <v>324</v>
      </c>
      <c r="B325" t="str">
        <f t="shared" si="9"/>
        <v>task_id_572.dfy-4</v>
      </c>
      <c r="C325" t="s">
        <v>53</v>
      </c>
      <c r="D325">
        <v>4</v>
      </c>
      <c r="E325">
        <v>0</v>
      </c>
      <c r="F325">
        <v>4.7653999999999996</v>
      </c>
      <c r="G325">
        <v>2.012</v>
      </c>
      <c r="H325">
        <v>4.7634999999999996</v>
      </c>
      <c r="I325">
        <v>0</v>
      </c>
      <c r="J325">
        <v>0</v>
      </c>
      <c r="K325">
        <v>0</v>
      </c>
      <c r="L325">
        <f t="shared" si="10"/>
        <v>43</v>
      </c>
      <c r="M325">
        <f>VLOOKUP(C325,Locs!A:C,3,0)</f>
        <v>37</v>
      </c>
      <c r="N325">
        <f>VLOOKUP(C325,Locs!A:F,6,0)</f>
        <v>2</v>
      </c>
      <c r="O325" t="s">
        <v>516</v>
      </c>
      <c r="P325">
        <v>43</v>
      </c>
    </row>
    <row r="326" spans="1:16" x14ac:dyDescent="0.45">
      <c r="A326">
        <v>325</v>
      </c>
      <c r="B326" t="str">
        <f t="shared" si="9"/>
        <v>task_id_572.dfy-5</v>
      </c>
      <c r="C326" t="s">
        <v>53</v>
      </c>
      <c r="D326">
        <v>5</v>
      </c>
      <c r="E326">
        <v>0</v>
      </c>
      <c r="F326">
        <v>8.5927000000000007</v>
      </c>
      <c r="G326">
        <v>1.9832000000000001</v>
      </c>
      <c r="H326">
        <v>8.5913000000000004</v>
      </c>
      <c r="I326">
        <v>0</v>
      </c>
      <c r="J326">
        <v>0</v>
      </c>
      <c r="K326">
        <v>0</v>
      </c>
      <c r="L326">
        <f t="shared" si="10"/>
        <v>44</v>
      </c>
      <c r="M326">
        <f>VLOOKUP(C326,Locs!A:C,3,0)</f>
        <v>37</v>
      </c>
      <c r="N326">
        <f>VLOOKUP(C326,Locs!A:F,6,0)</f>
        <v>2</v>
      </c>
      <c r="O326" t="s">
        <v>830</v>
      </c>
      <c r="P326">
        <v>43</v>
      </c>
    </row>
    <row r="327" spans="1:16" x14ac:dyDescent="0.45">
      <c r="A327">
        <v>326</v>
      </c>
      <c r="B327" t="str">
        <f t="shared" si="9"/>
        <v>task_id_572.dfy-6</v>
      </c>
      <c r="C327" t="s">
        <v>53</v>
      </c>
      <c r="D327">
        <v>6</v>
      </c>
      <c r="E327">
        <v>0</v>
      </c>
      <c r="F327">
        <v>6.8994</v>
      </c>
      <c r="G327">
        <v>1.8929</v>
      </c>
      <c r="H327">
        <v>6.8978999999999999</v>
      </c>
      <c r="I327">
        <v>0</v>
      </c>
      <c r="J327">
        <v>0</v>
      </c>
      <c r="K327">
        <v>0</v>
      </c>
      <c r="L327">
        <f t="shared" si="10"/>
        <v>43</v>
      </c>
      <c r="M327">
        <f>VLOOKUP(C327,Locs!A:C,3,0)</f>
        <v>37</v>
      </c>
      <c r="N327">
        <f>VLOOKUP(C327,Locs!A:F,6,0)</f>
        <v>2</v>
      </c>
      <c r="O327" t="s">
        <v>831</v>
      </c>
      <c r="P327">
        <v>44</v>
      </c>
    </row>
    <row r="328" spans="1:16" x14ac:dyDescent="0.45">
      <c r="A328">
        <v>327</v>
      </c>
      <c r="B328" t="str">
        <f t="shared" ref="B328:B391" si="11">C328&amp;"-"&amp;D328</f>
        <v>task_id_572.dfy-7</v>
      </c>
      <c r="C328" t="s">
        <v>53</v>
      </c>
      <c r="D328">
        <v>7</v>
      </c>
      <c r="E328">
        <v>0</v>
      </c>
      <c r="F328">
        <v>5.5293000000000001</v>
      </c>
      <c r="G328">
        <v>2.0366</v>
      </c>
      <c r="H328">
        <v>5.5270999999999999</v>
      </c>
      <c r="I328">
        <v>-1</v>
      </c>
      <c r="J328">
        <v>0</v>
      </c>
      <c r="K328">
        <v>0</v>
      </c>
      <c r="L328">
        <f t="shared" si="10"/>
        <v>45</v>
      </c>
      <c r="M328">
        <f>VLOOKUP(C328,Locs!A:C,3,0)</f>
        <v>37</v>
      </c>
      <c r="N328">
        <f>VLOOKUP(C328,Locs!A:F,6,0)</f>
        <v>2</v>
      </c>
      <c r="O328" t="s">
        <v>832</v>
      </c>
      <c r="P328">
        <v>43</v>
      </c>
    </row>
    <row r="329" spans="1:16" x14ac:dyDescent="0.45">
      <c r="A329">
        <v>328</v>
      </c>
      <c r="B329" t="str">
        <f t="shared" si="11"/>
        <v>task_id_572.dfy-8</v>
      </c>
      <c r="C329" t="s">
        <v>53</v>
      </c>
      <c r="D329">
        <v>8</v>
      </c>
      <c r="E329">
        <v>0</v>
      </c>
      <c r="F329">
        <v>5.7945000000000002</v>
      </c>
      <c r="G329">
        <v>1.9523999999999999</v>
      </c>
      <c r="H329">
        <v>5.7923999999999998</v>
      </c>
      <c r="I329">
        <v>-1</v>
      </c>
      <c r="J329">
        <v>0</v>
      </c>
      <c r="K329">
        <v>0</v>
      </c>
      <c r="L329">
        <f t="shared" si="10"/>
        <v>46</v>
      </c>
      <c r="M329">
        <f>VLOOKUP(C329,Locs!A:C,3,0)</f>
        <v>37</v>
      </c>
      <c r="N329">
        <f>VLOOKUP(C329,Locs!A:F,6,0)</f>
        <v>2</v>
      </c>
      <c r="O329" t="s">
        <v>985</v>
      </c>
      <c r="P329">
        <v>45</v>
      </c>
    </row>
    <row r="330" spans="1:16" x14ac:dyDescent="0.45">
      <c r="A330">
        <v>329</v>
      </c>
      <c r="B330" t="str">
        <f t="shared" si="11"/>
        <v>task_id_572.dfy-9</v>
      </c>
      <c r="C330" t="s">
        <v>53</v>
      </c>
      <c r="D330">
        <v>9</v>
      </c>
      <c r="E330">
        <v>0</v>
      </c>
      <c r="F330">
        <v>8.3404000000000007</v>
      </c>
      <c r="G330">
        <v>1.9145000000000001</v>
      </c>
      <c r="H330">
        <v>8.3386999999999993</v>
      </c>
      <c r="I330">
        <v>-1</v>
      </c>
      <c r="J330">
        <v>0</v>
      </c>
      <c r="K330">
        <v>0</v>
      </c>
      <c r="L330">
        <f t="shared" si="10"/>
        <v>46</v>
      </c>
      <c r="M330">
        <f>VLOOKUP(C330,Locs!A:C,3,0)</f>
        <v>37</v>
      </c>
      <c r="N330">
        <f>VLOOKUP(C330,Locs!A:F,6,0)</f>
        <v>2</v>
      </c>
      <c r="O330" t="s">
        <v>986</v>
      </c>
      <c r="P330">
        <v>46</v>
      </c>
    </row>
    <row r="331" spans="1:16" x14ac:dyDescent="0.45">
      <c r="A331">
        <v>330</v>
      </c>
      <c r="B331" t="str">
        <f t="shared" si="11"/>
        <v>task_id_572.dfy-10</v>
      </c>
      <c r="C331" t="s">
        <v>53</v>
      </c>
      <c r="D331">
        <v>10</v>
      </c>
      <c r="E331">
        <v>1</v>
      </c>
      <c r="F331">
        <v>8.2929999999999993</v>
      </c>
      <c r="G331">
        <v>1.8347</v>
      </c>
      <c r="H331">
        <v>8.2914999999999992</v>
      </c>
      <c r="I331">
        <v>1</v>
      </c>
      <c r="J331">
        <v>1</v>
      </c>
      <c r="K331">
        <v>1</v>
      </c>
      <c r="L331">
        <f t="shared" si="10"/>
        <v>57</v>
      </c>
      <c r="M331">
        <f>VLOOKUP(C331,Locs!A:C,3,0)</f>
        <v>37</v>
      </c>
      <c r="N331">
        <f>VLOOKUP(C331,Locs!A:F,6,0)</f>
        <v>2</v>
      </c>
      <c r="O331" t="s">
        <v>987</v>
      </c>
      <c r="P331">
        <v>46</v>
      </c>
    </row>
    <row r="332" spans="1:16" x14ac:dyDescent="0.45">
      <c r="A332">
        <v>331</v>
      </c>
      <c r="B332" t="str">
        <f t="shared" si="11"/>
        <v>task_id_573.dfy-1</v>
      </c>
      <c r="C332" t="s">
        <v>54</v>
      </c>
      <c r="D332">
        <v>1</v>
      </c>
      <c r="E332">
        <v>0</v>
      </c>
      <c r="F332">
        <v>6.3068</v>
      </c>
      <c r="G332">
        <v>1.7153</v>
      </c>
      <c r="H332">
        <v>6.2835999999999999</v>
      </c>
      <c r="I332">
        <v>-1</v>
      </c>
      <c r="J332">
        <v>0</v>
      </c>
      <c r="K332">
        <v>0</v>
      </c>
      <c r="L332">
        <f t="shared" si="10"/>
        <v>50</v>
      </c>
      <c r="M332">
        <f>VLOOKUP(C332,Locs!A:C,3,0)</f>
        <v>56</v>
      </c>
      <c r="N332">
        <f>VLOOKUP(C332,Locs!A:F,6,0)</f>
        <v>8</v>
      </c>
      <c r="O332" t="s">
        <v>833</v>
      </c>
      <c r="P332">
        <v>157</v>
      </c>
    </row>
    <row r="333" spans="1:16" x14ac:dyDescent="0.45">
      <c r="A333">
        <v>332</v>
      </c>
      <c r="B333" t="str">
        <f t="shared" si="11"/>
        <v>task_id_573.dfy-2</v>
      </c>
      <c r="C333" t="s">
        <v>54</v>
      </c>
      <c r="D333">
        <v>2</v>
      </c>
      <c r="E333">
        <v>0</v>
      </c>
      <c r="F333">
        <v>7.1689999999999996</v>
      </c>
      <c r="G333">
        <v>61.912399999999998</v>
      </c>
      <c r="H333">
        <v>7.1675000000000004</v>
      </c>
      <c r="I333">
        <v>-1</v>
      </c>
      <c r="J333">
        <v>0</v>
      </c>
      <c r="K333">
        <v>0</v>
      </c>
      <c r="L333">
        <f t="shared" si="10"/>
        <v>59</v>
      </c>
      <c r="M333">
        <f>VLOOKUP(C333,Locs!A:C,3,0)</f>
        <v>56</v>
      </c>
      <c r="N333">
        <f>VLOOKUP(C333,Locs!A:F,6,0)</f>
        <v>8</v>
      </c>
      <c r="O333" t="s">
        <v>517</v>
      </c>
      <c r="P333">
        <v>50</v>
      </c>
    </row>
    <row r="334" spans="1:16" x14ac:dyDescent="0.45">
      <c r="A334">
        <v>333</v>
      </c>
      <c r="B334" t="str">
        <f t="shared" si="11"/>
        <v>task_id_573.dfy-3</v>
      </c>
      <c r="C334" t="s">
        <v>54</v>
      </c>
      <c r="D334">
        <v>3</v>
      </c>
      <c r="E334">
        <v>-1</v>
      </c>
      <c r="F334">
        <v>10.3238</v>
      </c>
      <c r="G334">
        <v>0.4541</v>
      </c>
      <c r="H334">
        <v>10.3223</v>
      </c>
      <c r="I334">
        <v>-1</v>
      </c>
      <c r="J334">
        <v>-1</v>
      </c>
      <c r="K334">
        <v>-1</v>
      </c>
      <c r="L334">
        <f t="shared" si="10"/>
        <v>80</v>
      </c>
      <c r="M334">
        <f>VLOOKUP(C334,Locs!A:C,3,0)</f>
        <v>56</v>
      </c>
      <c r="N334">
        <f>VLOOKUP(C334,Locs!A:F,6,0)</f>
        <v>8</v>
      </c>
      <c r="O334" t="s">
        <v>518</v>
      </c>
      <c r="P334">
        <v>59</v>
      </c>
    </row>
    <row r="335" spans="1:16" x14ac:dyDescent="0.45">
      <c r="A335">
        <v>334</v>
      </c>
      <c r="B335" t="str">
        <f t="shared" si="11"/>
        <v>task_id_573.dfy-4</v>
      </c>
      <c r="C335" t="s">
        <v>54</v>
      </c>
      <c r="D335">
        <v>4</v>
      </c>
      <c r="E335">
        <v>0</v>
      </c>
      <c r="F335">
        <v>7.3033000000000001</v>
      </c>
      <c r="G335">
        <v>61.712499999999999</v>
      </c>
      <c r="H335">
        <v>7.3011999999999997</v>
      </c>
      <c r="I335">
        <v>-1</v>
      </c>
      <c r="J335">
        <v>0</v>
      </c>
      <c r="K335">
        <v>0</v>
      </c>
      <c r="L335">
        <f t="shared" si="10"/>
        <v>80</v>
      </c>
      <c r="M335">
        <f>VLOOKUP(C335,Locs!A:C,3,0)</f>
        <v>56</v>
      </c>
      <c r="N335">
        <f>VLOOKUP(C335,Locs!A:F,6,0)</f>
        <v>8</v>
      </c>
      <c r="O335" t="s">
        <v>519</v>
      </c>
      <c r="P335">
        <v>80</v>
      </c>
    </row>
    <row r="336" spans="1:16" x14ac:dyDescent="0.45">
      <c r="A336">
        <v>335</v>
      </c>
      <c r="B336" t="str">
        <f t="shared" si="11"/>
        <v>task_id_573.dfy-5</v>
      </c>
      <c r="C336" t="s">
        <v>54</v>
      </c>
      <c r="D336">
        <v>5</v>
      </c>
      <c r="E336">
        <v>0</v>
      </c>
      <c r="F336">
        <v>12.654999999999999</v>
      </c>
      <c r="G336">
        <v>61.957999999999998</v>
      </c>
      <c r="H336">
        <v>12.651899999999999</v>
      </c>
      <c r="I336">
        <v>-1</v>
      </c>
      <c r="J336">
        <v>0</v>
      </c>
      <c r="K336">
        <v>0</v>
      </c>
      <c r="L336">
        <f t="shared" si="10"/>
        <v>106</v>
      </c>
      <c r="M336">
        <f>VLOOKUP(C336,Locs!A:C,3,0)</f>
        <v>56</v>
      </c>
      <c r="N336">
        <f>VLOOKUP(C336,Locs!A:F,6,0)</f>
        <v>8</v>
      </c>
      <c r="O336" t="s">
        <v>834</v>
      </c>
      <c r="P336">
        <v>80</v>
      </c>
    </row>
    <row r="337" spans="1:16" x14ac:dyDescent="0.45">
      <c r="A337">
        <v>336</v>
      </c>
      <c r="B337" t="str">
        <f t="shared" si="11"/>
        <v>task_id_573.dfy-6</v>
      </c>
      <c r="C337" t="s">
        <v>54</v>
      </c>
      <c r="D337">
        <v>6</v>
      </c>
      <c r="E337">
        <v>0</v>
      </c>
      <c r="F337">
        <v>15.626200000000001</v>
      </c>
      <c r="G337">
        <v>3.8942999999999999</v>
      </c>
      <c r="H337">
        <v>15.624499999999999</v>
      </c>
      <c r="I337">
        <v>-1</v>
      </c>
      <c r="J337">
        <v>0</v>
      </c>
      <c r="K337">
        <v>0</v>
      </c>
      <c r="L337">
        <f t="shared" si="10"/>
        <v>128</v>
      </c>
      <c r="M337">
        <f>VLOOKUP(C337,Locs!A:C,3,0)</f>
        <v>56</v>
      </c>
      <c r="N337">
        <f>VLOOKUP(C337,Locs!A:F,6,0)</f>
        <v>8</v>
      </c>
      <c r="O337" t="s">
        <v>835</v>
      </c>
      <c r="P337">
        <v>106</v>
      </c>
    </row>
    <row r="338" spans="1:16" x14ac:dyDescent="0.45">
      <c r="A338">
        <v>337</v>
      </c>
      <c r="B338" t="str">
        <f t="shared" si="11"/>
        <v>task_id_573.dfy-7</v>
      </c>
      <c r="C338" t="s">
        <v>54</v>
      </c>
      <c r="D338">
        <v>7</v>
      </c>
      <c r="E338">
        <v>0</v>
      </c>
      <c r="F338">
        <v>10.699400000000001</v>
      </c>
      <c r="G338">
        <v>61.92</v>
      </c>
      <c r="H338">
        <v>10.697900000000001</v>
      </c>
      <c r="I338">
        <v>-1</v>
      </c>
      <c r="J338">
        <v>0</v>
      </c>
      <c r="K338">
        <v>0</v>
      </c>
      <c r="L338">
        <f t="shared" si="10"/>
        <v>128</v>
      </c>
      <c r="M338">
        <f>VLOOKUP(C338,Locs!A:C,3,0)</f>
        <v>56</v>
      </c>
      <c r="N338">
        <f>VLOOKUP(C338,Locs!A:F,6,0)</f>
        <v>8</v>
      </c>
      <c r="O338" t="s">
        <v>836</v>
      </c>
      <c r="P338">
        <v>128</v>
      </c>
    </row>
    <row r="339" spans="1:16" x14ac:dyDescent="0.45">
      <c r="A339">
        <v>338</v>
      </c>
      <c r="B339" t="str">
        <f t="shared" si="11"/>
        <v>task_id_573.dfy-8</v>
      </c>
      <c r="C339" t="s">
        <v>54</v>
      </c>
      <c r="D339">
        <v>8</v>
      </c>
      <c r="E339">
        <v>0</v>
      </c>
      <c r="F339">
        <v>20.7044</v>
      </c>
      <c r="G339">
        <v>62.1235</v>
      </c>
      <c r="H339">
        <v>20.702300000000001</v>
      </c>
      <c r="I339">
        <v>-1</v>
      </c>
      <c r="J339">
        <v>0</v>
      </c>
      <c r="K339">
        <v>0</v>
      </c>
      <c r="L339">
        <f t="shared" si="10"/>
        <v>136</v>
      </c>
      <c r="M339">
        <f>VLOOKUP(C339,Locs!A:C,3,0)</f>
        <v>56</v>
      </c>
      <c r="N339">
        <f>VLOOKUP(C339,Locs!A:F,6,0)</f>
        <v>8</v>
      </c>
      <c r="O339" t="s">
        <v>837</v>
      </c>
      <c r="P339">
        <v>128</v>
      </c>
    </row>
    <row r="340" spans="1:16" x14ac:dyDescent="0.45">
      <c r="A340">
        <v>339</v>
      </c>
      <c r="B340" t="str">
        <f t="shared" si="11"/>
        <v>task_id_573.dfy-9</v>
      </c>
      <c r="C340" t="s">
        <v>54</v>
      </c>
      <c r="D340">
        <v>9</v>
      </c>
      <c r="E340">
        <v>0</v>
      </c>
      <c r="F340">
        <v>21.7257</v>
      </c>
      <c r="G340">
        <v>62.000500000000002</v>
      </c>
      <c r="H340">
        <v>21.723600000000001</v>
      </c>
      <c r="I340">
        <v>-1</v>
      </c>
      <c r="J340">
        <v>0</v>
      </c>
      <c r="K340">
        <v>0</v>
      </c>
      <c r="L340">
        <f t="shared" si="10"/>
        <v>132</v>
      </c>
      <c r="M340">
        <f>VLOOKUP(C340,Locs!A:C,3,0)</f>
        <v>56</v>
      </c>
      <c r="N340">
        <f>VLOOKUP(C340,Locs!A:F,6,0)</f>
        <v>8</v>
      </c>
      <c r="O340" t="s">
        <v>838</v>
      </c>
      <c r="P340">
        <v>136</v>
      </c>
    </row>
    <row r="341" spans="1:16" x14ac:dyDescent="0.45">
      <c r="A341">
        <v>340</v>
      </c>
      <c r="B341" t="str">
        <f t="shared" si="11"/>
        <v>task_id_573.dfy-10</v>
      </c>
      <c r="C341" t="s">
        <v>54</v>
      </c>
      <c r="D341">
        <v>10</v>
      </c>
      <c r="E341">
        <v>-1</v>
      </c>
      <c r="F341">
        <v>22.742799999999999</v>
      </c>
      <c r="G341">
        <v>0.28539999999999999</v>
      </c>
      <c r="H341">
        <v>22.741099999999999</v>
      </c>
      <c r="I341">
        <v>-1</v>
      </c>
      <c r="J341">
        <v>-1</v>
      </c>
      <c r="K341">
        <v>-1</v>
      </c>
      <c r="L341">
        <f t="shared" si="10"/>
        <v>157</v>
      </c>
      <c r="M341">
        <f>VLOOKUP(C341,Locs!A:C,3,0)</f>
        <v>56</v>
      </c>
      <c r="N341">
        <f>VLOOKUP(C341,Locs!A:F,6,0)</f>
        <v>8</v>
      </c>
      <c r="O341" t="s">
        <v>839</v>
      </c>
      <c r="P341">
        <v>132</v>
      </c>
    </row>
    <row r="342" spans="1:16" x14ac:dyDescent="0.45">
      <c r="A342">
        <v>341</v>
      </c>
      <c r="B342" t="str">
        <f t="shared" si="11"/>
        <v>task_id_576.dfy-1</v>
      </c>
      <c r="C342" t="s">
        <v>55</v>
      </c>
      <c r="D342">
        <v>1</v>
      </c>
      <c r="E342">
        <v>0</v>
      </c>
      <c r="F342">
        <v>3.9801000000000002</v>
      </c>
      <c r="G342">
        <v>0.94720000000000004</v>
      </c>
      <c r="H342">
        <v>3.9761000000000002</v>
      </c>
      <c r="I342">
        <v>0</v>
      </c>
      <c r="J342">
        <v>0</v>
      </c>
      <c r="K342">
        <v>0</v>
      </c>
      <c r="L342">
        <f t="shared" si="10"/>
        <v>31</v>
      </c>
      <c r="M342">
        <f>VLOOKUP(C342,Locs!A:C,3,0)</f>
        <v>34</v>
      </c>
      <c r="N342">
        <f>VLOOKUP(C342,Locs!A:F,6,0)</f>
        <v>5</v>
      </c>
      <c r="O342" t="s">
        <v>520</v>
      </c>
      <c r="P342">
        <v>31</v>
      </c>
    </row>
    <row r="343" spans="1:16" x14ac:dyDescent="0.45">
      <c r="A343">
        <v>342</v>
      </c>
      <c r="B343" t="str">
        <f t="shared" si="11"/>
        <v>task_id_576.dfy-2</v>
      </c>
      <c r="C343" t="s">
        <v>55</v>
      </c>
      <c r="D343">
        <v>2</v>
      </c>
      <c r="E343">
        <v>0</v>
      </c>
      <c r="F343">
        <v>7.1971999999999996</v>
      </c>
      <c r="G343">
        <v>0.85899999999999999</v>
      </c>
      <c r="H343">
        <v>7.1947000000000001</v>
      </c>
      <c r="I343">
        <v>1</v>
      </c>
      <c r="J343">
        <v>0</v>
      </c>
      <c r="K343">
        <v>0</v>
      </c>
      <c r="L343">
        <f t="shared" si="10"/>
        <v>36</v>
      </c>
      <c r="M343">
        <f>VLOOKUP(C343,Locs!A:C,3,0)</f>
        <v>34</v>
      </c>
      <c r="N343">
        <f>VLOOKUP(C343,Locs!A:F,6,0)</f>
        <v>5</v>
      </c>
      <c r="O343" t="s">
        <v>521</v>
      </c>
      <c r="P343">
        <v>36</v>
      </c>
    </row>
    <row r="344" spans="1:16" x14ac:dyDescent="0.45">
      <c r="A344">
        <v>343</v>
      </c>
      <c r="B344" t="str">
        <f t="shared" si="11"/>
        <v>task_id_576.dfy-3</v>
      </c>
      <c r="C344" t="s">
        <v>55</v>
      </c>
      <c r="D344">
        <v>3</v>
      </c>
      <c r="E344">
        <v>0</v>
      </c>
      <c r="F344">
        <v>6.1668000000000003</v>
      </c>
      <c r="G344">
        <v>0.86660000000000004</v>
      </c>
      <c r="H344">
        <v>6.1642000000000001</v>
      </c>
      <c r="I344">
        <v>-1</v>
      </c>
      <c r="J344">
        <v>0</v>
      </c>
      <c r="K344">
        <v>0</v>
      </c>
      <c r="L344">
        <f t="shared" si="10"/>
        <v>50</v>
      </c>
      <c r="M344">
        <f>VLOOKUP(C344,Locs!A:C,3,0)</f>
        <v>34</v>
      </c>
      <c r="N344">
        <f>VLOOKUP(C344,Locs!A:F,6,0)</f>
        <v>5</v>
      </c>
      <c r="O344" t="s">
        <v>522</v>
      </c>
      <c r="P344">
        <v>50</v>
      </c>
    </row>
    <row r="345" spans="1:16" x14ac:dyDescent="0.45">
      <c r="A345">
        <v>344</v>
      </c>
      <c r="B345" t="str">
        <f t="shared" si="11"/>
        <v>task_id_576.dfy-4</v>
      </c>
      <c r="C345" t="s">
        <v>55</v>
      </c>
      <c r="D345">
        <v>4</v>
      </c>
      <c r="E345">
        <v>1</v>
      </c>
      <c r="F345">
        <v>5.7271000000000001</v>
      </c>
      <c r="G345">
        <v>1.5499000000000001</v>
      </c>
      <c r="H345">
        <v>5.7255000000000003</v>
      </c>
      <c r="I345">
        <v>1</v>
      </c>
      <c r="J345">
        <v>1</v>
      </c>
      <c r="K345">
        <v>1</v>
      </c>
      <c r="L345">
        <f t="shared" si="10"/>
        <v>53</v>
      </c>
      <c r="M345">
        <f>VLOOKUP(C345,Locs!A:C,3,0)</f>
        <v>34</v>
      </c>
      <c r="N345">
        <f>VLOOKUP(C345,Locs!A:F,6,0)</f>
        <v>5</v>
      </c>
      <c r="O345" t="s">
        <v>841</v>
      </c>
      <c r="P345">
        <v>53</v>
      </c>
    </row>
    <row r="346" spans="1:16" x14ac:dyDescent="0.45">
      <c r="A346">
        <v>345</v>
      </c>
      <c r="B346" t="str">
        <f t="shared" si="11"/>
        <v>task_id_578.dfy-1</v>
      </c>
      <c r="C346" t="s">
        <v>56</v>
      </c>
      <c r="D346">
        <v>1</v>
      </c>
      <c r="E346">
        <v>0</v>
      </c>
      <c r="F346">
        <v>4.5377999999999998</v>
      </c>
      <c r="G346">
        <v>0.83730000000000004</v>
      </c>
      <c r="H346">
        <v>4.5204000000000004</v>
      </c>
      <c r="I346">
        <v>1</v>
      </c>
      <c r="J346">
        <v>0</v>
      </c>
      <c r="K346">
        <v>0</v>
      </c>
      <c r="L346">
        <f t="shared" si="10"/>
        <v>22</v>
      </c>
      <c r="M346">
        <f>VLOOKUP(C346,Locs!A:C,3,0)</f>
        <v>23</v>
      </c>
      <c r="N346">
        <f>VLOOKUP(C346,Locs!A:F,6,0)</f>
        <v>3</v>
      </c>
      <c r="O346" t="s">
        <v>523</v>
      </c>
      <c r="P346">
        <v>22</v>
      </c>
    </row>
    <row r="347" spans="1:16" x14ac:dyDescent="0.45">
      <c r="A347">
        <v>346</v>
      </c>
      <c r="B347" t="str">
        <f t="shared" si="11"/>
        <v>task_id_578.dfy-2</v>
      </c>
      <c r="C347" t="s">
        <v>56</v>
      </c>
      <c r="D347">
        <v>2</v>
      </c>
      <c r="E347">
        <v>0</v>
      </c>
      <c r="F347">
        <v>4.2942</v>
      </c>
      <c r="G347">
        <v>0.93879999999999997</v>
      </c>
      <c r="H347">
        <v>4.2918000000000003</v>
      </c>
      <c r="I347">
        <v>1</v>
      </c>
      <c r="J347">
        <v>0</v>
      </c>
      <c r="K347">
        <v>0</v>
      </c>
      <c r="L347">
        <f t="shared" si="10"/>
        <v>27</v>
      </c>
      <c r="M347">
        <f>VLOOKUP(C347,Locs!A:C,3,0)</f>
        <v>23</v>
      </c>
      <c r="N347">
        <f>VLOOKUP(C347,Locs!A:F,6,0)</f>
        <v>3</v>
      </c>
      <c r="O347" t="s">
        <v>524</v>
      </c>
      <c r="P347">
        <v>27</v>
      </c>
    </row>
    <row r="348" spans="1:16" x14ac:dyDescent="0.45">
      <c r="A348">
        <v>347</v>
      </c>
      <c r="B348" t="str">
        <f t="shared" si="11"/>
        <v>task_id_578.dfy-3</v>
      </c>
      <c r="C348" t="s">
        <v>56</v>
      </c>
      <c r="D348">
        <v>3</v>
      </c>
      <c r="E348">
        <v>1</v>
      </c>
      <c r="F348">
        <v>5.3376000000000001</v>
      </c>
      <c r="G348">
        <v>0.90049999999999997</v>
      </c>
      <c r="H348">
        <v>5.3349000000000002</v>
      </c>
      <c r="I348">
        <v>1</v>
      </c>
      <c r="J348">
        <v>1</v>
      </c>
      <c r="K348">
        <v>1</v>
      </c>
      <c r="L348">
        <f t="shared" si="10"/>
        <v>31</v>
      </c>
      <c r="M348">
        <f>VLOOKUP(C348,Locs!A:C,3,0)</f>
        <v>23</v>
      </c>
      <c r="N348">
        <f>VLOOKUP(C348,Locs!A:F,6,0)</f>
        <v>3</v>
      </c>
      <c r="O348" t="s">
        <v>525</v>
      </c>
      <c r="P348">
        <v>31</v>
      </c>
    </row>
    <row r="349" spans="1:16" x14ac:dyDescent="0.45">
      <c r="A349">
        <v>348</v>
      </c>
      <c r="B349" t="str">
        <f t="shared" si="11"/>
        <v>task_id_579.dfy-1</v>
      </c>
      <c r="C349" t="s">
        <v>57</v>
      </c>
      <c r="D349">
        <v>1</v>
      </c>
      <c r="E349">
        <v>-1</v>
      </c>
      <c r="F349">
        <v>5.5144000000000002</v>
      </c>
      <c r="G349">
        <v>0.41670000000000001</v>
      </c>
      <c r="H349">
        <v>5.4939</v>
      </c>
      <c r="I349">
        <v>-1</v>
      </c>
      <c r="J349">
        <v>-1</v>
      </c>
      <c r="K349">
        <v>-1</v>
      </c>
      <c r="L349">
        <f t="shared" si="10"/>
        <v>50</v>
      </c>
      <c r="M349">
        <f>VLOOKUP(C349,Locs!A:C,3,0)</f>
        <v>49</v>
      </c>
      <c r="N349">
        <f>VLOOKUP(C349,Locs!A:F,6,0)</f>
        <v>2</v>
      </c>
      <c r="O349" t="s">
        <v>988</v>
      </c>
      <c r="P349">
        <v>142</v>
      </c>
    </row>
    <row r="350" spans="1:16" x14ac:dyDescent="0.45">
      <c r="A350">
        <v>349</v>
      </c>
      <c r="B350" t="str">
        <f t="shared" si="11"/>
        <v>task_id_579.dfy-2</v>
      </c>
      <c r="C350" t="s">
        <v>57</v>
      </c>
      <c r="D350">
        <v>2</v>
      </c>
      <c r="E350">
        <v>-1</v>
      </c>
      <c r="F350">
        <v>7.5757000000000003</v>
      </c>
      <c r="G350">
        <v>0.52129999999999999</v>
      </c>
      <c r="H350">
        <v>7.5735999999999999</v>
      </c>
      <c r="I350">
        <v>-1</v>
      </c>
      <c r="J350">
        <v>-1</v>
      </c>
      <c r="K350">
        <v>-1</v>
      </c>
      <c r="L350">
        <f t="shared" si="10"/>
        <v>65</v>
      </c>
      <c r="M350">
        <f>VLOOKUP(C350,Locs!A:C,3,0)</f>
        <v>49</v>
      </c>
      <c r="N350">
        <f>VLOOKUP(C350,Locs!A:F,6,0)</f>
        <v>2</v>
      </c>
      <c r="O350" t="s">
        <v>526</v>
      </c>
      <c r="P350">
        <v>50</v>
      </c>
    </row>
    <row r="351" spans="1:16" x14ac:dyDescent="0.45">
      <c r="A351">
        <v>350</v>
      </c>
      <c r="B351" t="str">
        <f t="shared" si="11"/>
        <v>task_id_579.dfy-3</v>
      </c>
      <c r="C351" t="s">
        <v>57</v>
      </c>
      <c r="D351">
        <v>3</v>
      </c>
      <c r="E351">
        <v>-1</v>
      </c>
      <c r="F351">
        <v>8.9221000000000004</v>
      </c>
      <c r="G351">
        <v>0.47670000000000001</v>
      </c>
      <c r="H351">
        <v>8.9206000000000003</v>
      </c>
      <c r="I351">
        <v>-1</v>
      </c>
      <c r="J351">
        <v>-1</v>
      </c>
      <c r="K351">
        <v>-1</v>
      </c>
      <c r="L351">
        <f t="shared" si="10"/>
        <v>71</v>
      </c>
      <c r="M351">
        <f>VLOOKUP(C351,Locs!A:C,3,0)</f>
        <v>49</v>
      </c>
      <c r="N351">
        <f>VLOOKUP(C351,Locs!A:F,6,0)</f>
        <v>2</v>
      </c>
      <c r="O351" t="s">
        <v>527</v>
      </c>
      <c r="P351">
        <v>65</v>
      </c>
    </row>
    <row r="352" spans="1:16" x14ac:dyDescent="0.45">
      <c r="A352">
        <v>351</v>
      </c>
      <c r="B352" t="str">
        <f t="shared" si="11"/>
        <v>task_id_579.dfy-4</v>
      </c>
      <c r="C352" t="s">
        <v>57</v>
      </c>
      <c r="D352">
        <v>4</v>
      </c>
      <c r="E352">
        <v>0</v>
      </c>
      <c r="F352">
        <v>10.7966</v>
      </c>
      <c r="G352">
        <v>2.1404999999999998</v>
      </c>
      <c r="H352">
        <v>10.7951</v>
      </c>
      <c r="I352">
        <v>1</v>
      </c>
      <c r="J352">
        <v>0</v>
      </c>
      <c r="K352">
        <v>0</v>
      </c>
      <c r="L352">
        <f t="shared" si="10"/>
        <v>69</v>
      </c>
      <c r="M352">
        <f>VLOOKUP(C352,Locs!A:C,3,0)</f>
        <v>49</v>
      </c>
      <c r="N352">
        <f>VLOOKUP(C352,Locs!A:F,6,0)</f>
        <v>2</v>
      </c>
      <c r="O352" t="s">
        <v>528</v>
      </c>
      <c r="P352">
        <v>71</v>
      </c>
    </row>
    <row r="353" spans="1:16" x14ac:dyDescent="0.45">
      <c r="A353">
        <v>352</v>
      </c>
      <c r="B353" t="str">
        <f t="shared" si="11"/>
        <v>task_id_579.dfy-5</v>
      </c>
      <c r="C353" t="s">
        <v>57</v>
      </c>
      <c r="D353">
        <v>5</v>
      </c>
      <c r="E353">
        <v>0</v>
      </c>
      <c r="F353">
        <v>7.1289999999999996</v>
      </c>
      <c r="G353">
        <v>2.0636999999999999</v>
      </c>
      <c r="H353">
        <v>7.1276000000000002</v>
      </c>
      <c r="I353">
        <v>-1</v>
      </c>
      <c r="J353">
        <v>0</v>
      </c>
      <c r="K353">
        <v>0</v>
      </c>
      <c r="L353">
        <f t="shared" si="10"/>
        <v>74</v>
      </c>
      <c r="M353">
        <f>VLOOKUP(C353,Locs!A:C,3,0)</f>
        <v>49</v>
      </c>
      <c r="N353">
        <f>VLOOKUP(C353,Locs!A:F,6,0)</f>
        <v>2</v>
      </c>
      <c r="O353" t="s">
        <v>738</v>
      </c>
      <c r="P353">
        <v>69</v>
      </c>
    </row>
    <row r="354" spans="1:16" x14ac:dyDescent="0.45">
      <c r="A354">
        <v>353</v>
      </c>
      <c r="B354" t="str">
        <f t="shared" si="11"/>
        <v>task_id_579.dfy-6</v>
      </c>
      <c r="C354" t="s">
        <v>57</v>
      </c>
      <c r="D354">
        <v>6</v>
      </c>
      <c r="E354">
        <v>0</v>
      </c>
      <c r="F354">
        <v>6.6715999999999998</v>
      </c>
      <c r="G354">
        <v>2.0003000000000002</v>
      </c>
      <c r="H354">
        <v>6.6696999999999997</v>
      </c>
      <c r="I354">
        <v>-1</v>
      </c>
      <c r="J354">
        <v>0</v>
      </c>
      <c r="K354">
        <v>0</v>
      </c>
      <c r="L354">
        <f t="shared" si="10"/>
        <v>77</v>
      </c>
      <c r="M354">
        <f>VLOOKUP(C354,Locs!A:C,3,0)</f>
        <v>49</v>
      </c>
      <c r="N354">
        <f>VLOOKUP(C354,Locs!A:F,6,0)</f>
        <v>2</v>
      </c>
      <c r="O354" t="s">
        <v>847</v>
      </c>
      <c r="P354">
        <v>74</v>
      </c>
    </row>
    <row r="355" spans="1:16" x14ac:dyDescent="0.45">
      <c r="A355">
        <v>354</v>
      </c>
      <c r="B355" t="str">
        <f t="shared" si="11"/>
        <v>task_id_579.dfy-7</v>
      </c>
      <c r="C355" t="s">
        <v>57</v>
      </c>
      <c r="D355">
        <v>7</v>
      </c>
      <c r="E355">
        <v>-1</v>
      </c>
      <c r="F355">
        <v>9.5091999999999999</v>
      </c>
      <c r="G355">
        <v>0.48449999999999999</v>
      </c>
      <c r="H355">
        <v>9.5073000000000008</v>
      </c>
      <c r="I355">
        <v>-1</v>
      </c>
      <c r="J355">
        <v>-1</v>
      </c>
      <c r="K355">
        <v>-1</v>
      </c>
      <c r="L355">
        <f t="shared" si="10"/>
        <v>109</v>
      </c>
      <c r="M355">
        <f>VLOOKUP(C355,Locs!A:C,3,0)</f>
        <v>49</v>
      </c>
      <c r="N355">
        <f>VLOOKUP(C355,Locs!A:F,6,0)</f>
        <v>2</v>
      </c>
      <c r="O355" t="s">
        <v>848</v>
      </c>
      <c r="P355">
        <v>77</v>
      </c>
    </row>
    <row r="356" spans="1:16" x14ac:dyDescent="0.45">
      <c r="A356">
        <v>355</v>
      </c>
      <c r="B356" t="str">
        <f t="shared" si="11"/>
        <v>task_id_579.dfy-8</v>
      </c>
      <c r="C356" t="s">
        <v>57</v>
      </c>
      <c r="D356">
        <v>8</v>
      </c>
      <c r="E356">
        <v>0</v>
      </c>
      <c r="F356">
        <v>8.0152999999999999</v>
      </c>
      <c r="G356">
        <v>1.9916</v>
      </c>
      <c r="H356">
        <v>8.0137999999999998</v>
      </c>
      <c r="I356">
        <v>-1</v>
      </c>
      <c r="J356">
        <v>0</v>
      </c>
      <c r="K356">
        <v>0</v>
      </c>
      <c r="L356">
        <f t="shared" si="10"/>
        <v>106</v>
      </c>
      <c r="M356">
        <f>VLOOKUP(C356,Locs!A:C,3,0)</f>
        <v>49</v>
      </c>
      <c r="N356">
        <f>VLOOKUP(C356,Locs!A:F,6,0)</f>
        <v>2</v>
      </c>
      <c r="O356" t="s">
        <v>989</v>
      </c>
      <c r="P356">
        <v>109</v>
      </c>
    </row>
    <row r="357" spans="1:16" x14ac:dyDescent="0.45">
      <c r="A357">
        <v>356</v>
      </c>
      <c r="B357" t="str">
        <f t="shared" si="11"/>
        <v>task_id_579.dfy-9</v>
      </c>
      <c r="C357" t="s">
        <v>57</v>
      </c>
      <c r="D357">
        <v>9</v>
      </c>
      <c r="E357">
        <v>-1</v>
      </c>
      <c r="F357">
        <v>12.922800000000001</v>
      </c>
      <c r="G357">
        <v>0.29010000000000002</v>
      </c>
      <c r="H357">
        <v>12.920299999999999</v>
      </c>
      <c r="I357">
        <v>-1</v>
      </c>
      <c r="J357">
        <v>-1</v>
      </c>
      <c r="K357">
        <v>-1</v>
      </c>
      <c r="L357">
        <f t="shared" si="10"/>
        <v>137</v>
      </c>
      <c r="M357">
        <f>VLOOKUP(C357,Locs!A:C,3,0)</f>
        <v>49</v>
      </c>
      <c r="N357">
        <f>VLOOKUP(C357,Locs!A:F,6,0)</f>
        <v>2</v>
      </c>
      <c r="O357" t="s">
        <v>990</v>
      </c>
      <c r="P357">
        <v>106</v>
      </c>
    </row>
    <row r="358" spans="1:16" x14ac:dyDescent="0.45">
      <c r="A358">
        <v>357</v>
      </c>
      <c r="B358" t="str">
        <f t="shared" si="11"/>
        <v>task_id_579.dfy-10</v>
      </c>
      <c r="C358" t="s">
        <v>57</v>
      </c>
      <c r="D358">
        <v>10</v>
      </c>
      <c r="E358">
        <v>-1</v>
      </c>
      <c r="F358">
        <v>14.8263</v>
      </c>
      <c r="G358">
        <v>0.33150000000000002</v>
      </c>
      <c r="H358">
        <v>14.8232</v>
      </c>
      <c r="I358">
        <v>-1</v>
      </c>
      <c r="J358">
        <v>-1</v>
      </c>
      <c r="K358">
        <v>-1</v>
      </c>
      <c r="L358">
        <f t="shared" si="10"/>
        <v>142</v>
      </c>
      <c r="M358">
        <f>VLOOKUP(C358,Locs!A:C,3,0)</f>
        <v>49</v>
      </c>
      <c r="N358">
        <f>VLOOKUP(C358,Locs!A:F,6,0)</f>
        <v>2</v>
      </c>
      <c r="O358" t="s">
        <v>991</v>
      </c>
      <c r="P358">
        <v>137</v>
      </c>
    </row>
    <row r="359" spans="1:16" x14ac:dyDescent="0.45">
      <c r="A359">
        <v>358</v>
      </c>
      <c r="B359" t="str">
        <f t="shared" si="11"/>
        <v>task_id_587.dfy-1</v>
      </c>
      <c r="C359" t="s">
        <v>58</v>
      </c>
      <c r="D359">
        <v>1</v>
      </c>
      <c r="E359">
        <v>1</v>
      </c>
      <c r="F359">
        <v>1.9056</v>
      </c>
      <c r="G359">
        <v>0.74890000000000001</v>
      </c>
      <c r="H359">
        <v>1.887</v>
      </c>
      <c r="I359">
        <v>1</v>
      </c>
      <c r="J359">
        <v>1</v>
      </c>
      <c r="K359">
        <v>1</v>
      </c>
      <c r="L359">
        <f t="shared" si="10"/>
        <v>15</v>
      </c>
      <c r="M359">
        <f>VLOOKUP(C359,Locs!A:C,3,0)</f>
        <v>15</v>
      </c>
      <c r="N359">
        <f>VLOOKUP(C359,Locs!A:F,6,0)</f>
        <v>0</v>
      </c>
      <c r="O359" t="s">
        <v>529</v>
      </c>
      <c r="P359">
        <v>15</v>
      </c>
    </row>
    <row r="360" spans="1:16" x14ac:dyDescent="0.45">
      <c r="A360">
        <v>359</v>
      </c>
      <c r="B360" t="str">
        <f t="shared" si="11"/>
        <v>task_id_594.dfy-1</v>
      </c>
      <c r="C360" t="s">
        <v>59</v>
      </c>
      <c r="D360">
        <v>1</v>
      </c>
      <c r="E360">
        <v>0</v>
      </c>
      <c r="F360">
        <v>8.5716999999999999</v>
      </c>
      <c r="G360">
        <v>2.8422000000000001</v>
      </c>
      <c r="H360">
        <v>8.5686999999999998</v>
      </c>
      <c r="I360">
        <v>0</v>
      </c>
      <c r="J360">
        <v>0</v>
      </c>
      <c r="K360">
        <v>0</v>
      </c>
      <c r="L360">
        <f t="shared" si="10"/>
        <v>58</v>
      </c>
      <c r="M360">
        <f>VLOOKUP(C360,Locs!A:C,3,0)</f>
        <v>48</v>
      </c>
      <c r="N360">
        <f>VLOOKUP(C360,Locs!A:F,6,0)</f>
        <v>6</v>
      </c>
      <c r="O360" t="s">
        <v>1070</v>
      </c>
      <c r="P360">
        <v>162</v>
      </c>
    </row>
    <row r="361" spans="1:16" x14ac:dyDescent="0.45">
      <c r="A361">
        <v>360</v>
      </c>
      <c r="B361" t="str">
        <f t="shared" si="11"/>
        <v>task_id_594.dfy-2</v>
      </c>
      <c r="C361" t="s">
        <v>59</v>
      </c>
      <c r="D361">
        <v>2</v>
      </c>
      <c r="E361">
        <v>-1</v>
      </c>
      <c r="F361">
        <v>9.6778999999999993</v>
      </c>
      <c r="G361">
        <v>0.41460000000000002</v>
      </c>
      <c r="H361">
        <v>9.6716999999999995</v>
      </c>
      <c r="I361">
        <v>-1</v>
      </c>
      <c r="J361">
        <v>-1</v>
      </c>
      <c r="K361">
        <v>-1</v>
      </c>
      <c r="L361">
        <f t="shared" si="10"/>
        <v>87</v>
      </c>
      <c r="M361">
        <f>VLOOKUP(C361,Locs!A:C,3,0)</f>
        <v>48</v>
      </c>
      <c r="N361">
        <f>VLOOKUP(C361,Locs!A:F,6,0)</f>
        <v>6</v>
      </c>
      <c r="O361" t="s">
        <v>532</v>
      </c>
      <c r="P361">
        <v>58</v>
      </c>
    </row>
    <row r="362" spans="1:16" x14ac:dyDescent="0.45">
      <c r="A362">
        <v>361</v>
      </c>
      <c r="B362" t="str">
        <f t="shared" si="11"/>
        <v>task_id_594.dfy-3</v>
      </c>
      <c r="C362" t="s">
        <v>59</v>
      </c>
      <c r="D362">
        <v>3</v>
      </c>
      <c r="E362">
        <v>0</v>
      </c>
      <c r="F362">
        <v>7.0125000000000002</v>
      </c>
      <c r="G362">
        <v>1.9238999999999999</v>
      </c>
      <c r="H362">
        <v>7.0106000000000002</v>
      </c>
      <c r="I362">
        <v>-1</v>
      </c>
      <c r="J362">
        <v>0</v>
      </c>
      <c r="K362">
        <v>0</v>
      </c>
      <c r="L362">
        <f t="shared" si="10"/>
        <v>85</v>
      </c>
      <c r="M362">
        <f>VLOOKUP(C362,Locs!A:C,3,0)</f>
        <v>48</v>
      </c>
      <c r="N362">
        <f>VLOOKUP(C362,Locs!A:F,6,0)</f>
        <v>6</v>
      </c>
      <c r="O362" t="s">
        <v>533</v>
      </c>
      <c r="P362">
        <v>87</v>
      </c>
    </row>
    <row r="363" spans="1:16" x14ac:dyDescent="0.45">
      <c r="A363">
        <v>362</v>
      </c>
      <c r="B363" t="str">
        <f t="shared" si="11"/>
        <v>task_id_594.dfy-4</v>
      </c>
      <c r="C363" t="s">
        <v>59</v>
      </c>
      <c r="D363">
        <v>4</v>
      </c>
      <c r="E363">
        <v>0</v>
      </c>
      <c r="F363">
        <v>8.5894999999999992</v>
      </c>
      <c r="G363">
        <v>2.0632999999999999</v>
      </c>
      <c r="H363">
        <v>8.5860000000000003</v>
      </c>
      <c r="I363">
        <v>-1</v>
      </c>
      <c r="J363">
        <v>0</v>
      </c>
      <c r="K363">
        <v>0</v>
      </c>
      <c r="L363">
        <f t="shared" si="10"/>
        <v>90</v>
      </c>
      <c r="M363">
        <f>VLOOKUP(C363,Locs!A:C,3,0)</f>
        <v>48</v>
      </c>
      <c r="N363">
        <f>VLOOKUP(C363,Locs!A:F,6,0)</f>
        <v>6</v>
      </c>
      <c r="O363" t="s">
        <v>534</v>
      </c>
      <c r="P363">
        <v>85</v>
      </c>
    </row>
    <row r="364" spans="1:16" x14ac:dyDescent="0.45">
      <c r="A364">
        <v>363</v>
      </c>
      <c r="B364" t="str">
        <f t="shared" si="11"/>
        <v>task_id_594.dfy-5</v>
      </c>
      <c r="C364" t="s">
        <v>59</v>
      </c>
      <c r="D364">
        <v>5</v>
      </c>
      <c r="E364">
        <v>0</v>
      </c>
      <c r="F364">
        <v>11.648999999999999</v>
      </c>
      <c r="G364">
        <v>2.5444</v>
      </c>
      <c r="H364">
        <v>11.646800000000001</v>
      </c>
      <c r="I364">
        <v>-1</v>
      </c>
      <c r="J364">
        <v>0</v>
      </c>
      <c r="K364">
        <v>0</v>
      </c>
      <c r="L364">
        <f t="shared" si="10"/>
        <v>102</v>
      </c>
      <c r="M364">
        <f>VLOOKUP(C364,Locs!A:C,3,0)</f>
        <v>48</v>
      </c>
      <c r="N364">
        <f>VLOOKUP(C364,Locs!A:F,6,0)</f>
        <v>6</v>
      </c>
      <c r="O364" t="s">
        <v>992</v>
      </c>
      <c r="P364">
        <v>90</v>
      </c>
    </row>
    <row r="365" spans="1:16" x14ac:dyDescent="0.45">
      <c r="A365">
        <v>364</v>
      </c>
      <c r="B365" t="str">
        <f t="shared" si="11"/>
        <v>task_id_594.dfy-6</v>
      </c>
      <c r="C365" t="s">
        <v>59</v>
      </c>
      <c r="D365">
        <v>6</v>
      </c>
      <c r="E365">
        <v>0</v>
      </c>
      <c r="F365">
        <v>8.9518000000000004</v>
      </c>
      <c r="G365">
        <v>2.6454</v>
      </c>
      <c r="H365">
        <v>8.9497999999999998</v>
      </c>
      <c r="I365">
        <v>-1</v>
      </c>
      <c r="J365">
        <v>0</v>
      </c>
      <c r="K365">
        <v>0</v>
      </c>
      <c r="L365">
        <f t="shared" si="10"/>
        <v>105</v>
      </c>
      <c r="M365">
        <f>VLOOKUP(C365,Locs!A:C,3,0)</f>
        <v>48</v>
      </c>
      <c r="N365">
        <f>VLOOKUP(C365,Locs!A:F,6,0)</f>
        <v>6</v>
      </c>
      <c r="O365" t="s">
        <v>993</v>
      </c>
      <c r="P365">
        <v>102</v>
      </c>
    </row>
    <row r="366" spans="1:16" x14ac:dyDescent="0.45">
      <c r="A366">
        <v>365</v>
      </c>
      <c r="B366" t="str">
        <f t="shared" si="11"/>
        <v>task_id_594.dfy-7</v>
      </c>
      <c r="C366" t="s">
        <v>59</v>
      </c>
      <c r="D366">
        <v>7</v>
      </c>
      <c r="E366">
        <v>0</v>
      </c>
      <c r="F366">
        <v>11.369300000000001</v>
      </c>
      <c r="G366">
        <v>2.2646000000000002</v>
      </c>
      <c r="H366">
        <v>11.367800000000001</v>
      </c>
      <c r="I366">
        <v>-1</v>
      </c>
      <c r="J366">
        <v>0</v>
      </c>
      <c r="K366">
        <v>0</v>
      </c>
      <c r="L366">
        <f t="shared" si="10"/>
        <v>110</v>
      </c>
      <c r="M366">
        <f>VLOOKUP(C366,Locs!A:C,3,0)</f>
        <v>48</v>
      </c>
      <c r="N366">
        <f>VLOOKUP(C366,Locs!A:F,6,0)</f>
        <v>6</v>
      </c>
      <c r="O366" t="s">
        <v>1071</v>
      </c>
      <c r="P366">
        <v>105</v>
      </c>
    </row>
    <row r="367" spans="1:16" x14ac:dyDescent="0.45">
      <c r="A367">
        <v>366</v>
      </c>
      <c r="B367" t="str">
        <f t="shared" si="11"/>
        <v>task_id_594.dfy-8</v>
      </c>
      <c r="C367" t="s">
        <v>59</v>
      </c>
      <c r="D367">
        <v>8</v>
      </c>
      <c r="E367">
        <v>-1</v>
      </c>
      <c r="F367">
        <v>16.508600000000001</v>
      </c>
      <c r="G367">
        <v>0.32240000000000002</v>
      </c>
      <c r="H367">
        <v>16.506699999999999</v>
      </c>
      <c r="I367">
        <v>-1</v>
      </c>
      <c r="J367">
        <v>-1</v>
      </c>
      <c r="K367">
        <v>-1</v>
      </c>
      <c r="L367">
        <f t="shared" si="10"/>
        <v>158</v>
      </c>
      <c r="M367">
        <f>VLOOKUP(C367,Locs!A:C,3,0)</f>
        <v>48</v>
      </c>
      <c r="N367">
        <f>VLOOKUP(C367,Locs!A:F,6,0)</f>
        <v>6</v>
      </c>
      <c r="O367" t="s">
        <v>1072</v>
      </c>
      <c r="P367">
        <v>110</v>
      </c>
    </row>
    <row r="368" spans="1:16" x14ac:dyDescent="0.45">
      <c r="A368">
        <v>367</v>
      </c>
      <c r="B368" t="str">
        <f t="shared" si="11"/>
        <v>task_id_594.dfy-9</v>
      </c>
      <c r="C368" t="s">
        <v>59</v>
      </c>
      <c r="D368">
        <v>9</v>
      </c>
      <c r="E368">
        <v>-1</v>
      </c>
      <c r="F368">
        <v>12.8055</v>
      </c>
      <c r="G368">
        <v>0.46479999999999999</v>
      </c>
      <c r="H368">
        <v>12.8035</v>
      </c>
      <c r="I368">
        <v>-1</v>
      </c>
      <c r="J368">
        <v>-1</v>
      </c>
      <c r="K368">
        <v>-1</v>
      </c>
      <c r="L368">
        <f t="shared" si="10"/>
        <v>164</v>
      </c>
      <c r="M368">
        <f>VLOOKUP(C368,Locs!A:C,3,0)</f>
        <v>48</v>
      </c>
      <c r="N368">
        <f>VLOOKUP(C368,Locs!A:F,6,0)</f>
        <v>6</v>
      </c>
      <c r="O368" t="s">
        <v>1073</v>
      </c>
      <c r="P368">
        <v>158</v>
      </c>
    </row>
    <row r="369" spans="1:16" x14ac:dyDescent="0.45">
      <c r="A369">
        <v>368</v>
      </c>
      <c r="B369" t="str">
        <f t="shared" si="11"/>
        <v>task_id_594.dfy-10</v>
      </c>
      <c r="C369" t="s">
        <v>59</v>
      </c>
      <c r="D369">
        <v>10</v>
      </c>
      <c r="E369">
        <v>0</v>
      </c>
      <c r="F369">
        <v>15.7301</v>
      </c>
      <c r="G369">
        <v>2.63</v>
      </c>
      <c r="H369">
        <v>15.728199999999999</v>
      </c>
      <c r="I369">
        <v>-1</v>
      </c>
      <c r="J369">
        <v>0</v>
      </c>
      <c r="K369">
        <v>0</v>
      </c>
      <c r="L369">
        <f t="shared" si="10"/>
        <v>162</v>
      </c>
      <c r="M369">
        <f>VLOOKUP(C369,Locs!A:C,3,0)</f>
        <v>48</v>
      </c>
      <c r="N369">
        <f>VLOOKUP(C369,Locs!A:F,6,0)</f>
        <v>6</v>
      </c>
      <c r="O369" t="s">
        <v>1074</v>
      </c>
      <c r="P369">
        <v>164</v>
      </c>
    </row>
    <row r="370" spans="1:16" x14ac:dyDescent="0.45">
      <c r="A370">
        <v>369</v>
      </c>
      <c r="B370" t="str">
        <f t="shared" si="11"/>
        <v>task_id_599.dfy-1</v>
      </c>
      <c r="C370" t="s">
        <v>60</v>
      </c>
      <c r="D370">
        <v>1</v>
      </c>
      <c r="E370">
        <v>1</v>
      </c>
      <c r="F370">
        <v>2.617</v>
      </c>
      <c r="G370">
        <v>0.93869999999999998</v>
      </c>
      <c r="H370">
        <v>2.6139000000000001</v>
      </c>
      <c r="I370">
        <v>1</v>
      </c>
      <c r="J370">
        <v>1</v>
      </c>
      <c r="K370">
        <v>1</v>
      </c>
      <c r="L370">
        <f t="shared" si="10"/>
        <v>21</v>
      </c>
      <c r="M370">
        <f>VLOOKUP(C370,Locs!A:C,3,0)</f>
        <v>21</v>
      </c>
      <c r="N370">
        <f>VLOOKUP(C370,Locs!A:F,6,0)</f>
        <v>0</v>
      </c>
      <c r="O370" t="s">
        <v>535</v>
      </c>
      <c r="P370">
        <v>21</v>
      </c>
    </row>
    <row r="371" spans="1:16" x14ac:dyDescent="0.45">
      <c r="A371">
        <v>370</v>
      </c>
      <c r="B371" t="str">
        <f t="shared" si="11"/>
        <v>task_id_602.dfy-1</v>
      </c>
      <c r="C371" t="s">
        <v>61</v>
      </c>
      <c r="D371">
        <v>1</v>
      </c>
      <c r="E371">
        <v>0</v>
      </c>
      <c r="F371">
        <v>5.5312999999999999</v>
      </c>
      <c r="G371">
        <v>0.92620000000000002</v>
      </c>
      <c r="H371">
        <v>5.5133000000000001</v>
      </c>
      <c r="I371">
        <v>-1</v>
      </c>
      <c r="J371">
        <v>0</v>
      </c>
      <c r="K371">
        <v>0</v>
      </c>
      <c r="L371">
        <f t="shared" si="10"/>
        <v>36</v>
      </c>
      <c r="M371">
        <f>VLOOKUP(C371,Locs!A:C,3,0)</f>
        <v>31</v>
      </c>
      <c r="N371">
        <f>VLOOKUP(C371,Locs!A:F,6,0)</f>
        <v>2</v>
      </c>
      <c r="O371" t="s">
        <v>1075</v>
      </c>
      <c r="P371">
        <v>89</v>
      </c>
    </row>
    <row r="372" spans="1:16" x14ac:dyDescent="0.45">
      <c r="A372">
        <v>371</v>
      </c>
      <c r="B372" t="str">
        <f t="shared" si="11"/>
        <v>task_id_602.dfy-2</v>
      </c>
      <c r="C372" t="s">
        <v>61</v>
      </c>
      <c r="D372">
        <v>2</v>
      </c>
      <c r="E372">
        <v>0</v>
      </c>
      <c r="F372">
        <v>7.2610999999999999</v>
      </c>
      <c r="G372">
        <v>0.93289999999999995</v>
      </c>
      <c r="H372">
        <v>7.2596999999999996</v>
      </c>
      <c r="I372">
        <v>-1</v>
      </c>
      <c r="J372">
        <v>0</v>
      </c>
      <c r="K372">
        <v>0</v>
      </c>
      <c r="L372">
        <f t="shared" si="10"/>
        <v>37</v>
      </c>
      <c r="M372">
        <f>VLOOKUP(C372,Locs!A:C,3,0)</f>
        <v>31</v>
      </c>
      <c r="N372">
        <f>VLOOKUP(C372,Locs!A:F,6,0)</f>
        <v>2</v>
      </c>
      <c r="O372" t="s">
        <v>538</v>
      </c>
      <c r="P372">
        <v>36</v>
      </c>
    </row>
    <row r="373" spans="1:16" x14ac:dyDescent="0.45">
      <c r="A373">
        <v>372</v>
      </c>
      <c r="B373" t="str">
        <f t="shared" si="11"/>
        <v>task_id_602.dfy-3</v>
      </c>
      <c r="C373" t="s">
        <v>61</v>
      </c>
      <c r="D373">
        <v>3</v>
      </c>
      <c r="E373">
        <v>-1</v>
      </c>
      <c r="F373">
        <v>7.6593</v>
      </c>
      <c r="G373">
        <v>0.47070000000000001</v>
      </c>
      <c r="H373">
        <v>7.6577000000000002</v>
      </c>
      <c r="I373">
        <v>-1</v>
      </c>
      <c r="J373">
        <v>-1</v>
      </c>
      <c r="K373">
        <v>-1</v>
      </c>
      <c r="L373">
        <f t="shared" si="10"/>
        <v>56</v>
      </c>
      <c r="M373">
        <f>VLOOKUP(C373,Locs!A:C,3,0)</f>
        <v>31</v>
      </c>
      <c r="N373">
        <f>VLOOKUP(C373,Locs!A:F,6,0)</f>
        <v>2</v>
      </c>
      <c r="O373" t="s">
        <v>539</v>
      </c>
      <c r="P373">
        <v>37</v>
      </c>
    </row>
    <row r="374" spans="1:16" x14ac:dyDescent="0.45">
      <c r="A374">
        <v>373</v>
      </c>
      <c r="B374" t="str">
        <f t="shared" si="11"/>
        <v>task_id_602.dfy-4</v>
      </c>
      <c r="C374" t="s">
        <v>61</v>
      </c>
      <c r="D374">
        <v>4</v>
      </c>
      <c r="E374">
        <v>-1</v>
      </c>
      <c r="F374">
        <v>6.2638999999999996</v>
      </c>
      <c r="G374">
        <v>0.4657</v>
      </c>
      <c r="H374">
        <v>6.2618</v>
      </c>
      <c r="I374">
        <v>-1</v>
      </c>
      <c r="J374">
        <v>-1</v>
      </c>
      <c r="K374">
        <v>-1</v>
      </c>
      <c r="L374">
        <f t="shared" si="10"/>
        <v>58</v>
      </c>
      <c r="M374">
        <f>VLOOKUP(C374,Locs!A:C,3,0)</f>
        <v>31</v>
      </c>
      <c r="N374">
        <f>VLOOKUP(C374,Locs!A:F,6,0)</f>
        <v>2</v>
      </c>
      <c r="O374" t="s">
        <v>540</v>
      </c>
      <c r="P374">
        <v>56</v>
      </c>
    </row>
    <row r="375" spans="1:16" x14ac:dyDescent="0.45">
      <c r="A375">
        <v>374</v>
      </c>
      <c r="B375" t="str">
        <f t="shared" si="11"/>
        <v>task_id_602.dfy-5</v>
      </c>
      <c r="C375" t="s">
        <v>61</v>
      </c>
      <c r="D375">
        <v>5</v>
      </c>
      <c r="E375">
        <v>-1</v>
      </c>
      <c r="F375">
        <v>7.6307999999999998</v>
      </c>
      <c r="G375">
        <v>0.45490000000000003</v>
      </c>
      <c r="H375">
        <v>7.6289999999999996</v>
      </c>
      <c r="I375">
        <v>-1</v>
      </c>
      <c r="J375">
        <v>-1</v>
      </c>
      <c r="K375">
        <v>-1</v>
      </c>
      <c r="L375">
        <f t="shared" si="10"/>
        <v>55</v>
      </c>
      <c r="M375">
        <f>VLOOKUP(C375,Locs!A:C,3,0)</f>
        <v>31</v>
      </c>
      <c r="N375">
        <f>VLOOKUP(C375,Locs!A:F,6,0)</f>
        <v>2</v>
      </c>
      <c r="O375" t="s">
        <v>994</v>
      </c>
      <c r="P375">
        <v>58</v>
      </c>
    </row>
    <row r="376" spans="1:16" x14ac:dyDescent="0.45">
      <c r="A376">
        <v>375</v>
      </c>
      <c r="B376" t="str">
        <f t="shared" si="11"/>
        <v>task_id_602.dfy-6</v>
      </c>
      <c r="C376" t="s">
        <v>61</v>
      </c>
      <c r="D376">
        <v>6</v>
      </c>
      <c r="E376">
        <v>0</v>
      </c>
      <c r="F376">
        <v>6.7975000000000003</v>
      </c>
      <c r="G376">
        <v>1.7029000000000001</v>
      </c>
      <c r="H376">
        <v>6.7960000000000003</v>
      </c>
      <c r="I376">
        <v>-1</v>
      </c>
      <c r="J376">
        <v>0</v>
      </c>
      <c r="K376">
        <v>0</v>
      </c>
      <c r="L376">
        <f t="shared" si="10"/>
        <v>59</v>
      </c>
      <c r="M376">
        <f>VLOOKUP(C376,Locs!A:C,3,0)</f>
        <v>31</v>
      </c>
      <c r="N376">
        <f>VLOOKUP(C376,Locs!A:F,6,0)</f>
        <v>2</v>
      </c>
      <c r="O376" t="s">
        <v>995</v>
      </c>
      <c r="P376">
        <v>55</v>
      </c>
    </row>
    <row r="377" spans="1:16" x14ac:dyDescent="0.45">
      <c r="A377">
        <v>376</v>
      </c>
      <c r="B377" t="str">
        <f t="shared" si="11"/>
        <v>task_id_602.dfy-7</v>
      </c>
      <c r="C377" t="s">
        <v>61</v>
      </c>
      <c r="D377">
        <v>7</v>
      </c>
      <c r="E377">
        <v>0</v>
      </c>
      <c r="F377">
        <v>13.725199999999999</v>
      </c>
      <c r="G377">
        <v>1.7060999999999999</v>
      </c>
      <c r="H377">
        <v>13.7233</v>
      </c>
      <c r="I377">
        <v>1</v>
      </c>
      <c r="J377">
        <v>0</v>
      </c>
      <c r="K377">
        <v>0</v>
      </c>
      <c r="L377">
        <f t="shared" si="10"/>
        <v>63</v>
      </c>
      <c r="M377">
        <f>VLOOKUP(C377,Locs!A:C,3,0)</f>
        <v>31</v>
      </c>
      <c r="N377">
        <f>VLOOKUP(C377,Locs!A:F,6,0)</f>
        <v>2</v>
      </c>
      <c r="O377" t="s">
        <v>1076</v>
      </c>
      <c r="P377">
        <v>59</v>
      </c>
    </row>
    <row r="378" spans="1:16" x14ac:dyDescent="0.45">
      <c r="A378">
        <v>377</v>
      </c>
      <c r="B378" t="str">
        <f t="shared" si="11"/>
        <v>task_id_602.dfy-8</v>
      </c>
      <c r="C378" t="s">
        <v>61</v>
      </c>
      <c r="D378">
        <v>8</v>
      </c>
      <c r="E378">
        <v>-1</v>
      </c>
      <c r="F378">
        <v>22.0045</v>
      </c>
      <c r="G378">
        <v>0.28100000000000003</v>
      </c>
      <c r="H378">
        <v>22.002199999999998</v>
      </c>
      <c r="I378">
        <v>-1</v>
      </c>
      <c r="J378">
        <v>-1</v>
      </c>
      <c r="K378">
        <v>-1</v>
      </c>
      <c r="L378">
        <f t="shared" si="10"/>
        <v>84</v>
      </c>
      <c r="M378">
        <f>VLOOKUP(C378,Locs!A:C,3,0)</f>
        <v>31</v>
      </c>
      <c r="N378">
        <f>VLOOKUP(C378,Locs!A:F,6,0)</f>
        <v>2</v>
      </c>
      <c r="O378" t="s">
        <v>1077</v>
      </c>
      <c r="P378">
        <v>63</v>
      </c>
    </row>
    <row r="379" spans="1:16" x14ac:dyDescent="0.45">
      <c r="A379">
        <v>378</v>
      </c>
      <c r="B379" t="str">
        <f t="shared" si="11"/>
        <v>task_id_602.dfy-9</v>
      </c>
      <c r="C379" t="s">
        <v>61</v>
      </c>
      <c r="D379">
        <v>9</v>
      </c>
      <c r="E379">
        <v>0</v>
      </c>
      <c r="F379">
        <v>13.414099999999999</v>
      </c>
      <c r="G379">
        <v>1.7215</v>
      </c>
      <c r="H379">
        <v>13.412599999999999</v>
      </c>
      <c r="I379">
        <v>0</v>
      </c>
      <c r="J379">
        <v>0</v>
      </c>
      <c r="K379">
        <v>0</v>
      </c>
      <c r="L379">
        <f t="shared" si="10"/>
        <v>84</v>
      </c>
      <c r="M379">
        <f>VLOOKUP(C379,Locs!A:C,3,0)</f>
        <v>31</v>
      </c>
      <c r="N379">
        <f>VLOOKUP(C379,Locs!A:F,6,0)</f>
        <v>2</v>
      </c>
      <c r="O379" t="s">
        <v>1078</v>
      </c>
      <c r="P379">
        <v>84</v>
      </c>
    </row>
    <row r="380" spans="1:16" x14ac:dyDescent="0.45">
      <c r="A380">
        <v>379</v>
      </c>
      <c r="B380" t="str">
        <f t="shared" si="11"/>
        <v>task_id_602.dfy-10</v>
      </c>
      <c r="C380" t="s">
        <v>61</v>
      </c>
      <c r="D380">
        <v>10</v>
      </c>
      <c r="E380">
        <v>0</v>
      </c>
      <c r="F380">
        <v>14.8797</v>
      </c>
      <c r="G380">
        <v>1.7862</v>
      </c>
      <c r="H380">
        <v>14.8771</v>
      </c>
      <c r="I380">
        <v>-1</v>
      </c>
      <c r="J380">
        <v>0</v>
      </c>
      <c r="K380">
        <v>0</v>
      </c>
      <c r="L380">
        <f t="shared" si="10"/>
        <v>89</v>
      </c>
      <c r="M380">
        <f>VLOOKUP(C380,Locs!A:C,3,0)</f>
        <v>31</v>
      </c>
      <c r="N380">
        <f>VLOOKUP(C380,Locs!A:F,6,0)</f>
        <v>2</v>
      </c>
      <c r="O380" t="s">
        <v>1079</v>
      </c>
      <c r="P380">
        <v>84</v>
      </c>
    </row>
    <row r="381" spans="1:16" x14ac:dyDescent="0.45">
      <c r="A381">
        <v>380</v>
      </c>
      <c r="B381" t="str">
        <f t="shared" si="11"/>
        <v>task_id_605.dfy-1</v>
      </c>
      <c r="C381" t="s">
        <v>62</v>
      </c>
      <c r="D381">
        <v>1</v>
      </c>
      <c r="E381">
        <v>0</v>
      </c>
      <c r="F381">
        <v>4.3041</v>
      </c>
      <c r="G381">
        <v>0.86509999999999998</v>
      </c>
      <c r="H381">
        <v>4.2859999999999996</v>
      </c>
      <c r="I381">
        <v>1</v>
      </c>
      <c r="J381">
        <v>0</v>
      </c>
      <c r="K381">
        <v>0</v>
      </c>
      <c r="L381">
        <f t="shared" si="10"/>
        <v>20</v>
      </c>
      <c r="M381">
        <f>VLOOKUP(C381,Locs!A:C,3,0)</f>
        <v>22</v>
      </c>
      <c r="N381">
        <f>VLOOKUP(C381,Locs!A:F,6,0)</f>
        <v>1</v>
      </c>
      <c r="O381" t="s">
        <v>1080</v>
      </c>
      <c r="P381">
        <v>92</v>
      </c>
    </row>
    <row r="382" spans="1:16" x14ac:dyDescent="0.45">
      <c r="A382">
        <v>381</v>
      </c>
      <c r="B382" t="str">
        <f t="shared" si="11"/>
        <v>task_id_605.dfy-2</v>
      </c>
      <c r="C382" t="s">
        <v>62</v>
      </c>
      <c r="D382">
        <v>2</v>
      </c>
      <c r="E382">
        <v>0</v>
      </c>
      <c r="F382">
        <v>4.9739000000000004</v>
      </c>
      <c r="G382">
        <v>0.81810000000000005</v>
      </c>
      <c r="H382">
        <v>4.9718999999999998</v>
      </c>
      <c r="I382">
        <v>0</v>
      </c>
      <c r="J382">
        <v>0</v>
      </c>
      <c r="K382">
        <v>0</v>
      </c>
      <c r="L382">
        <f t="shared" si="10"/>
        <v>26</v>
      </c>
      <c r="M382">
        <f>VLOOKUP(C382,Locs!A:C,3,0)</f>
        <v>22</v>
      </c>
      <c r="N382">
        <f>VLOOKUP(C382,Locs!A:F,6,0)</f>
        <v>1</v>
      </c>
      <c r="O382" t="s">
        <v>541</v>
      </c>
      <c r="P382">
        <v>20</v>
      </c>
    </row>
    <row r="383" spans="1:16" x14ac:dyDescent="0.45">
      <c r="A383">
        <v>382</v>
      </c>
      <c r="B383" t="str">
        <f t="shared" si="11"/>
        <v>task_id_605.dfy-3</v>
      </c>
      <c r="C383" t="s">
        <v>62</v>
      </c>
      <c r="D383">
        <v>3</v>
      </c>
      <c r="E383">
        <v>0</v>
      </c>
      <c r="F383">
        <v>6.9132999999999996</v>
      </c>
      <c r="G383">
        <v>0.91949999999999998</v>
      </c>
      <c r="H383">
        <v>6.9114000000000004</v>
      </c>
      <c r="I383">
        <v>0</v>
      </c>
      <c r="J383">
        <v>0</v>
      </c>
      <c r="K383">
        <v>0</v>
      </c>
      <c r="L383">
        <f t="shared" si="10"/>
        <v>31</v>
      </c>
      <c r="M383">
        <f>VLOOKUP(C383,Locs!A:C,3,0)</f>
        <v>22</v>
      </c>
      <c r="N383">
        <f>VLOOKUP(C383,Locs!A:F,6,0)</f>
        <v>1</v>
      </c>
      <c r="O383" t="s">
        <v>542</v>
      </c>
      <c r="P383">
        <v>26</v>
      </c>
    </row>
    <row r="384" spans="1:16" x14ac:dyDescent="0.45">
      <c r="A384">
        <v>383</v>
      </c>
      <c r="B384" t="str">
        <f t="shared" si="11"/>
        <v>task_id_605.dfy-4</v>
      </c>
      <c r="C384" t="s">
        <v>62</v>
      </c>
      <c r="D384">
        <v>4</v>
      </c>
      <c r="E384">
        <v>0</v>
      </c>
      <c r="F384">
        <v>10.887600000000001</v>
      </c>
      <c r="G384">
        <v>0.81699999999999995</v>
      </c>
      <c r="H384">
        <v>10.8856</v>
      </c>
      <c r="I384">
        <v>0</v>
      </c>
      <c r="J384">
        <v>0</v>
      </c>
      <c r="K384">
        <v>0</v>
      </c>
      <c r="L384">
        <f t="shared" si="10"/>
        <v>59</v>
      </c>
      <c r="M384">
        <f>VLOOKUP(C384,Locs!A:C,3,0)</f>
        <v>22</v>
      </c>
      <c r="N384">
        <f>VLOOKUP(C384,Locs!A:F,6,0)</f>
        <v>1</v>
      </c>
      <c r="O384" t="s">
        <v>543</v>
      </c>
      <c r="P384">
        <v>31</v>
      </c>
    </row>
    <row r="385" spans="1:16" x14ac:dyDescent="0.45">
      <c r="A385">
        <v>384</v>
      </c>
      <c r="B385" t="str">
        <f t="shared" si="11"/>
        <v>task_id_605.dfy-5</v>
      </c>
      <c r="C385" t="s">
        <v>62</v>
      </c>
      <c r="D385">
        <v>5</v>
      </c>
      <c r="E385">
        <v>-1</v>
      </c>
      <c r="F385">
        <v>13.027100000000001</v>
      </c>
      <c r="G385">
        <v>0.2848</v>
      </c>
      <c r="H385">
        <v>13.0252</v>
      </c>
      <c r="I385">
        <v>-1</v>
      </c>
      <c r="J385">
        <v>-1</v>
      </c>
      <c r="K385">
        <v>-1</v>
      </c>
      <c r="L385">
        <f t="shared" si="10"/>
        <v>77</v>
      </c>
      <c r="M385">
        <f>VLOOKUP(C385,Locs!A:C,3,0)</f>
        <v>22</v>
      </c>
      <c r="N385">
        <f>VLOOKUP(C385,Locs!A:F,6,0)</f>
        <v>1</v>
      </c>
      <c r="O385" t="s">
        <v>1081</v>
      </c>
      <c r="P385">
        <v>59</v>
      </c>
    </row>
    <row r="386" spans="1:16" x14ac:dyDescent="0.45">
      <c r="A386">
        <v>385</v>
      </c>
      <c r="B386" t="str">
        <f t="shared" si="11"/>
        <v>task_id_605.dfy-6</v>
      </c>
      <c r="C386" t="s">
        <v>62</v>
      </c>
      <c r="D386">
        <v>6</v>
      </c>
      <c r="E386">
        <v>0</v>
      </c>
      <c r="F386">
        <v>7.5822000000000003</v>
      </c>
      <c r="G386">
        <v>1.0267999999999999</v>
      </c>
      <c r="H386">
        <v>7.5804</v>
      </c>
      <c r="I386">
        <v>0</v>
      </c>
      <c r="J386">
        <v>0</v>
      </c>
      <c r="K386">
        <v>0</v>
      </c>
      <c r="L386">
        <f t="shared" ref="L386:L449" si="12">VLOOKUP(LEFT(C386,LEN(C386)-4)&amp;"_"&amp;D386&amp;"_llm.dfy",O:P,2,0)</f>
        <v>56</v>
      </c>
      <c r="M386">
        <f>VLOOKUP(C386,Locs!A:C,3,0)</f>
        <v>22</v>
      </c>
      <c r="N386">
        <f>VLOOKUP(C386,Locs!A:F,6,0)</f>
        <v>1</v>
      </c>
      <c r="O386" t="s">
        <v>1082</v>
      </c>
      <c r="P386">
        <v>77</v>
      </c>
    </row>
    <row r="387" spans="1:16" x14ac:dyDescent="0.45">
      <c r="A387">
        <v>386</v>
      </c>
      <c r="B387" t="str">
        <f t="shared" si="11"/>
        <v>task_id_605.dfy-7</v>
      </c>
      <c r="C387" t="s">
        <v>62</v>
      </c>
      <c r="D387">
        <v>7</v>
      </c>
      <c r="E387">
        <v>0</v>
      </c>
      <c r="F387">
        <v>21.557200000000002</v>
      </c>
      <c r="G387">
        <v>1.7289000000000001</v>
      </c>
      <c r="H387">
        <v>21.555700000000002</v>
      </c>
      <c r="I387">
        <v>0</v>
      </c>
      <c r="J387">
        <v>0</v>
      </c>
      <c r="K387">
        <v>0</v>
      </c>
      <c r="L387">
        <f t="shared" si="12"/>
        <v>84</v>
      </c>
      <c r="M387">
        <f>VLOOKUP(C387,Locs!A:C,3,0)</f>
        <v>22</v>
      </c>
      <c r="N387">
        <f>VLOOKUP(C387,Locs!A:F,6,0)</f>
        <v>1</v>
      </c>
      <c r="O387" t="s">
        <v>1083</v>
      </c>
      <c r="P387">
        <v>56</v>
      </c>
    </row>
    <row r="388" spans="1:16" x14ac:dyDescent="0.45">
      <c r="A388">
        <v>387</v>
      </c>
      <c r="B388" t="str">
        <f t="shared" si="11"/>
        <v>task_id_605.dfy-8</v>
      </c>
      <c r="C388" t="s">
        <v>62</v>
      </c>
      <c r="D388">
        <v>8</v>
      </c>
      <c r="E388">
        <v>0</v>
      </c>
      <c r="F388">
        <v>13.6614</v>
      </c>
      <c r="G388">
        <v>1.7413000000000001</v>
      </c>
      <c r="H388">
        <v>13.6594</v>
      </c>
      <c r="I388">
        <v>0</v>
      </c>
      <c r="J388">
        <v>0</v>
      </c>
      <c r="K388">
        <v>0</v>
      </c>
      <c r="L388">
        <f t="shared" si="12"/>
        <v>97</v>
      </c>
      <c r="M388">
        <f>VLOOKUP(C388,Locs!A:C,3,0)</f>
        <v>22</v>
      </c>
      <c r="N388">
        <f>VLOOKUP(C388,Locs!A:F,6,0)</f>
        <v>1</v>
      </c>
      <c r="O388" t="s">
        <v>1084</v>
      </c>
      <c r="P388">
        <v>84</v>
      </c>
    </row>
    <row r="389" spans="1:16" x14ac:dyDescent="0.45">
      <c r="A389">
        <v>388</v>
      </c>
      <c r="B389" t="str">
        <f t="shared" si="11"/>
        <v>task_id_605.dfy-9</v>
      </c>
      <c r="C389" t="s">
        <v>62</v>
      </c>
      <c r="D389">
        <v>9</v>
      </c>
      <c r="E389">
        <v>0</v>
      </c>
      <c r="F389">
        <v>12.78</v>
      </c>
      <c r="G389">
        <v>1.7323</v>
      </c>
      <c r="H389">
        <v>12.7784</v>
      </c>
      <c r="I389">
        <v>0</v>
      </c>
      <c r="J389">
        <v>0</v>
      </c>
      <c r="K389">
        <v>0</v>
      </c>
      <c r="L389">
        <f t="shared" si="12"/>
        <v>110</v>
      </c>
      <c r="M389">
        <f>VLOOKUP(C389,Locs!A:C,3,0)</f>
        <v>22</v>
      </c>
      <c r="N389">
        <f>VLOOKUP(C389,Locs!A:F,6,0)</f>
        <v>1</v>
      </c>
      <c r="O389" t="s">
        <v>1085</v>
      </c>
      <c r="P389">
        <v>97</v>
      </c>
    </row>
    <row r="390" spans="1:16" x14ac:dyDescent="0.45">
      <c r="A390">
        <v>389</v>
      </c>
      <c r="B390" t="str">
        <f t="shared" si="11"/>
        <v>task_id_605.dfy-10</v>
      </c>
      <c r="C390" t="s">
        <v>62</v>
      </c>
      <c r="D390">
        <v>10</v>
      </c>
      <c r="E390">
        <v>0</v>
      </c>
      <c r="F390">
        <v>17.654800000000002</v>
      </c>
      <c r="G390">
        <v>1.7386999999999999</v>
      </c>
      <c r="H390">
        <v>17.6525</v>
      </c>
      <c r="I390">
        <v>0</v>
      </c>
      <c r="J390">
        <v>0</v>
      </c>
      <c r="K390">
        <v>0</v>
      </c>
      <c r="L390">
        <f t="shared" si="12"/>
        <v>92</v>
      </c>
      <c r="M390">
        <f>VLOOKUP(C390,Locs!A:C,3,0)</f>
        <v>22</v>
      </c>
      <c r="N390">
        <f>VLOOKUP(C390,Locs!A:F,6,0)</f>
        <v>1</v>
      </c>
      <c r="O390" t="s">
        <v>1086</v>
      </c>
      <c r="P390">
        <v>110</v>
      </c>
    </row>
    <row r="391" spans="1:16" x14ac:dyDescent="0.45">
      <c r="A391">
        <v>390</v>
      </c>
      <c r="B391" t="str">
        <f t="shared" si="11"/>
        <v>task_id_610.dfy-1</v>
      </c>
      <c r="C391" t="s">
        <v>63</v>
      </c>
      <c r="D391">
        <v>1</v>
      </c>
      <c r="E391">
        <v>1</v>
      </c>
      <c r="F391">
        <v>4.6315</v>
      </c>
      <c r="G391">
        <v>0.98880000000000001</v>
      </c>
      <c r="H391">
        <v>4.6273</v>
      </c>
      <c r="I391">
        <v>1</v>
      </c>
      <c r="J391">
        <v>1</v>
      </c>
      <c r="K391">
        <v>1</v>
      </c>
      <c r="L391">
        <f t="shared" si="12"/>
        <v>34</v>
      </c>
      <c r="M391">
        <f>VLOOKUP(C391,Locs!A:C,3,0)</f>
        <v>26</v>
      </c>
      <c r="N391">
        <f>VLOOKUP(C391,Locs!A:F,6,0)</f>
        <v>0</v>
      </c>
      <c r="O391" t="s">
        <v>544</v>
      </c>
      <c r="P391">
        <v>34</v>
      </c>
    </row>
    <row r="392" spans="1:16" x14ac:dyDescent="0.45">
      <c r="A392">
        <v>391</v>
      </c>
      <c r="B392" t="str">
        <f t="shared" ref="B392:B455" si="13">C392&amp;"-"&amp;D392</f>
        <v>task_id_616.dfy-1</v>
      </c>
      <c r="C392" t="s">
        <v>64</v>
      </c>
      <c r="D392">
        <v>1</v>
      </c>
      <c r="E392">
        <v>1</v>
      </c>
      <c r="F392">
        <v>6.1718000000000002</v>
      </c>
      <c r="G392">
        <v>0.94289999999999996</v>
      </c>
      <c r="H392">
        <v>6.1489000000000003</v>
      </c>
      <c r="I392">
        <v>1</v>
      </c>
      <c r="J392">
        <v>1</v>
      </c>
      <c r="K392">
        <v>1</v>
      </c>
      <c r="L392">
        <f t="shared" si="12"/>
        <v>24</v>
      </c>
      <c r="M392">
        <f>VLOOKUP(C392,Locs!A:C,3,0)</f>
        <v>24</v>
      </c>
      <c r="N392">
        <f>VLOOKUP(C392,Locs!A:F,6,0)</f>
        <v>0</v>
      </c>
      <c r="O392" t="s">
        <v>547</v>
      </c>
      <c r="P392">
        <v>24</v>
      </c>
    </row>
    <row r="393" spans="1:16" x14ac:dyDescent="0.45">
      <c r="A393">
        <v>392</v>
      </c>
      <c r="B393" t="str">
        <f t="shared" si="13"/>
        <v>task_id_62.dfy-1</v>
      </c>
      <c r="C393" t="s">
        <v>65</v>
      </c>
      <c r="D393">
        <v>1</v>
      </c>
      <c r="E393">
        <v>0</v>
      </c>
      <c r="F393">
        <v>3.14</v>
      </c>
      <c r="G393">
        <v>0.90890000000000004</v>
      </c>
      <c r="H393">
        <v>3.1368999999999998</v>
      </c>
      <c r="I393">
        <v>1</v>
      </c>
      <c r="J393">
        <v>0</v>
      </c>
      <c r="K393">
        <v>0</v>
      </c>
      <c r="L393">
        <f t="shared" si="12"/>
        <v>27</v>
      </c>
      <c r="M393">
        <f>VLOOKUP(C393,Locs!A:C,3,0)</f>
        <v>30</v>
      </c>
      <c r="N393">
        <f>VLOOKUP(C393,Locs!A:F,6,0)</f>
        <v>3</v>
      </c>
      <c r="O393" t="s">
        <v>550</v>
      </c>
      <c r="P393">
        <v>24</v>
      </c>
    </row>
    <row r="394" spans="1:16" x14ac:dyDescent="0.45">
      <c r="A394">
        <v>393</v>
      </c>
      <c r="B394" t="str">
        <f t="shared" si="13"/>
        <v>task_id_62.dfy-2</v>
      </c>
      <c r="C394" t="s">
        <v>65</v>
      </c>
      <c r="D394">
        <v>2</v>
      </c>
      <c r="E394">
        <v>0</v>
      </c>
      <c r="F394">
        <v>3.8212000000000002</v>
      </c>
      <c r="G394">
        <v>0.89700000000000002</v>
      </c>
      <c r="H394">
        <v>3.8193000000000001</v>
      </c>
      <c r="I394">
        <v>1</v>
      </c>
      <c r="J394">
        <v>0</v>
      </c>
      <c r="K394">
        <v>0</v>
      </c>
      <c r="L394">
        <f t="shared" si="12"/>
        <v>30</v>
      </c>
      <c r="M394">
        <f>VLOOKUP(C394,Locs!A:C,3,0)</f>
        <v>30</v>
      </c>
      <c r="N394">
        <f>VLOOKUP(C394,Locs!A:F,6,0)</f>
        <v>3</v>
      </c>
      <c r="O394" t="s">
        <v>553</v>
      </c>
      <c r="P394">
        <v>21</v>
      </c>
    </row>
    <row r="395" spans="1:16" x14ac:dyDescent="0.45">
      <c r="A395">
        <v>394</v>
      </c>
      <c r="B395" t="str">
        <f t="shared" si="13"/>
        <v>task_id_62.dfy-3</v>
      </c>
      <c r="C395" t="s">
        <v>65</v>
      </c>
      <c r="D395">
        <v>3</v>
      </c>
      <c r="E395">
        <v>0</v>
      </c>
      <c r="F395">
        <v>5.4085999999999999</v>
      </c>
      <c r="G395">
        <v>0.96050000000000002</v>
      </c>
      <c r="H395">
        <v>5.4071999999999996</v>
      </c>
      <c r="I395">
        <v>1</v>
      </c>
      <c r="J395">
        <v>0</v>
      </c>
      <c r="K395">
        <v>0</v>
      </c>
      <c r="L395">
        <f t="shared" si="12"/>
        <v>36</v>
      </c>
      <c r="M395">
        <f>VLOOKUP(C395,Locs!A:C,3,0)</f>
        <v>30</v>
      </c>
      <c r="N395">
        <f>VLOOKUP(C395,Locs!A:F,6,0)</f>
        <v>3</v>
      </c>
      <c r="O395" t="s">
        <v>996</v>
      </c>
      <c r="P395">
        <v>161</v>
      </c>
    </row>
    <row r="396" spans="1:16" x14ac:dyDescent="0.45">
      <c r="A396">
        <v>395</v>
      </c>
      <c r="B396" t="str">
        <f t="shared" si="13"/>
        <v>task_id_62.dfy-4</v>
      </c>
      <c r="C396" t="s">
        <v>65</v>
      </c>
      <c r="D396">
        <v>4</v>
      </c>
      <c r="E396">
        <v>1</v>
      </c>
      <c r="F396">
        <v>3.9024000000000001</v>
      </c>
      <c r="G396">
        <v>0.88529999999999998</v>
      </c>
      <c r="H396">
        <v>3.9011</v>
      </c>
      <c r="I396">
        <v>1</v>
      </c>
      <c r="J396">
        <v>1</v>
      </c>
      <c r="K396">
        <v>1</v>
      </c>
      <c r="L396">
        <f t="shared" si="12"/>
        <v>39</v>
      </c>
      <c r="M396">
        <f>VLOOKUP(C396,Locs!A:C,3,0)</f>
        <v>30</v>
      </c>
      <c r="N396">
        <f>VLOOKUP(C396,Locs!A:F,6,0)</f>
        <v>3</v>
      </c>
      <c r="O396" t="s">
        <v>556</v>
      </c>
      <c r="P396">
        <v>34</v>
      </c>
    </row>
    <row r="397" spans="1:16" x14ac:dyDescent="0.45">
      <c r="A397">
        <v>396</v>
      </c>
      <c r="B397" t="str">
        <f t="shared" si="13"/>
        <v>task_id_623.dfy-1</v>
      </c>
      <c r="C397" t="s">
        <v>66</v>
      </c>
      <c r="D397">
        <v>1</v>
      </c>
      <c r="E397">
        <v>1</v>
      </c>
      <c r="F397">
        <v>4.7320000000000002</v>
      </c>
      <c r="G397">
        <v>1.6713</v>
      </c>
      <c r="H397">
        <v>4.7145999999999999</v>
      </c>
      <c r="I397">
        <v>1</v>
      </c>
      <c r="J397">
        <v>1</v>
      </c>
      <c r="K397">
        <v>1</v>
      </c>
      <c r="L397">
        <f t="shared" si="12"/>
        <v>24</v>
      </c>
      <c r="M397">
        <f>VLOOKUP(C397,Locs!A:C,3,0)</f>
        <v>25</v>
      </c>
      <c r="N397">
        <f>VLOOKUP(C397,Locs!A:F,6,0)</f>
        <v>0</v>
      </c>
      <c r="O397" t="s">
        <v>557</v>
      </c>
      <c r="P397">
        <v>62</v>
      </c>
    </row>
    <row r="398" spans="1:16" x14ac:dyDescent="0.45">
      <c r="A398">
        <v>397</v>
      </c>
      <c r="B398" t="str">
        <f t="shared" si="13"/>
        <v>task_id_624.dfy-1</v>
      </c>
      <c r="C398" t="s">
        <v>67</v>
      </c>
      <c r="D398">
        <v>1</v>
      </c>
      <c r="E398">
        <v>1</v>
      </c>
      <c r="F398">
        <v>2.5987</v>
      </c>
      <c r="G398">
        <v>1.6538999999999999</v>
      </c>
      <c r="H398">
        <v>2.5832999999999999</v>
      </c>
      <c r="I398">
        <v>1</v>
      </c>
      <c r="J398">
        <v>1</v>
      </c>
      <c r="K398">
        <v>1</v>
      </c>
      <c r="L398">
        <f t="shared" si="12"/>
        <v>21</v>
      </c>
      <c r="M398">
        <f>VLOOKUP(C398,Locs!A:C,3,0)</f>
        <v>22</v>
      </c>
      <c r="N398">
        <f>VLOOKUP(C398,Locs!A:F,6,0)</f>
        <v>0</v>
      </c>
      <c r="O398" t="s">
        <v>558</v>
      </c>
      <c r="P398">
        <v>143</v>
      </c>
    </row>
    <row r="399" spans="1:16" x14ac:dyDescent="0.45">
      <c r="B399" t="str">
        <f t="shared" si="13"/>
        <v>task_id_627.dfy-1</v>
      </c>
      <c r="C399" t="s">
        <v>68</v>
      </c>
      <c r="D399">
        <v>1</v>
      </c>
      <c r="E399">
        <v>0</v>
      </c>
      <c r="F399">
        <v>4.3869999999999996</v>
      </c>
      <c r="G399">
        <v>0.85719999999999996</v>
      </c>
      <c r="H399">
        <v>4.3681000000000001</v>
      </c>
      <c r="I399">
        <v>-1</v>
      </c>
      <c r="J399">
        <v>0</v>
      </c>
      <c r="K399">
        <v>0</v>
      </c>
      <c r="L399">
        <f t="shared" si="12"/>
        <v>34</v>
      </c>
      <c r="M399">
        <f>VLOOKUP(C399,Locs!A:C,3,0)</f>
        <v>36</v>
      </c>
      <c r="N399">
        <f>VLOOKUP(C399,Locs!A:F,6,0)</f>
        <v>6</v>
      </c>
      <c r="O399" t="s">
        <v>739</v>
      </c>
      <c r="P399">
        <v>152</v>
      </c>
    </row>
    <row r="400" spans="1:16" x14ac:dyDescent="0.45">
      <c r="B400" t="str">
        <f t="shared" si="13"/>
        <v>task_id_627.dfy-2</v>
      </c>
      <c r="C400" t="s">
        <v>68</v>
      </c>
      <c r="D400">
        <v>2</v>
      </c>
      <c r="E400">
        <v>0</v>
      </c>
      <c r="F400">
        <v>10.7865</v>
      </c>
      <c r="G400">
        <v>0.88239999999999996</v>
      </c>
      <c r="H400">
        <v>10.784800000000001</v>
      </c>
      <c r="I400">
        <v>-1</v>
      </c>
      <c r="J400">
        <v>0</v>
      </c>
      <c r="K400">
        <v>0</v>
      </c>
      <c r="L400">
        <f t="shared" si="12"/>
        <v>62</v>
      </c>
      <c r="M400">
        <f>VLOOKUP(C400,Locs!A:C,3,0)</f>
        <v>36</v>
      </c>
      <c r="N400">
        <f>VLOOKUP(C400,Locs!A:F,6,0)</f>
        <v>6</v>
      </c>
      <c r="O400" t="s">
        <v>740</v>
      </c>
      <c r="P400">
        <v>173</v>
      </c>
    </row>
    <row r="401" spans="2:16" x14ac:dyDescent="0.45">
      <c r="B401" t="str">
        <f t="shared" si="13"/>
        <v>task_id_627.dfy-3</v>
      </c>
      <c r="C401" t="s">
        <v>68</v>
      </c>
      <c r="D401">
        <v>3</v>
      </c>
      <c r="E401">
        <v>-1</v>
      </c>
      <c r="F401">
        <v>18.728999999999999</v>
      </c>
      <c r="G401">
        <v>0.28039999999999998</v>
      </c>
      <c r="H401">
        <v>18.727</v>
      </c>
      <c r="I401">
        <v>-1</v>
      </c>
      <c r="J401">
        <v>-1</v>
      </c>
      <c r="K401">
        <v>-1</v>
      </c>
      <c r="L401">
        <f t="shared" si="12"/>
        <v>143</v>
      </c>
      <c r="M401">
        <f>VLOOKUP(C401,Locs!A:C,3,0)</f>
        <v>36</v>
      </c>
      <c r="N401">
        <f>VLOOKUP(C401,Locs!A:F,6,0)</f>
        <v>6</v>
      </c>
      <c r="O401" t="s">
        <v>853</v>
      </c>
      <c r="P401">
        <v>159</v>
      </c>
    </row>
    <row r="402" spans="2:16" x14ac:dyDescent="0.45">
      <c r="B402" t="str">
        <f t="shared" si="13"/>
        <v>task_id_627.dfy-4</v>
      </c>
      <c r="C402" t="s">
        <v>68</v>
      </c>
      <c r="D402">
        <v>4</v>
      </c>
      <c r="E402">
        <v>0</v>
      </c>
      <c r="F402">
        <v>11.8277</v>
      </c>
      <c r="G402">
        <v>1.6853</v>
      </c>
      <c r="H402">
        <v>11.826000000000001</v>
      </c>
      <c r="I402">
        <v>-1</v>
      </c>
      <c r="J402">
        <v>0</v>
      </c>
      <c r="K402">
        <v>0</v>
      </c>
      <c r="L402">
        <f t="shared" si="12"/>
        <v>152</v>
      </c>
      <c r="M402">
        <f>VLOOKUP(C402,Locs!A:C,3,0)</f>
        <v>36</v>
      </c>
      <c r="N402">
        <f>VLOOKUP(C402,Locs!A:F,6,0)</f>
        <v>6</v>
      </c>
      <c r="O402" t="s">
        <v>854</v>
      </c>
      <c r="P402">
        <v>159</v>
      </c>
    </row>
    <row r="403" spans="2:16" x14ac:dyDescent="0.45">
      <c r="B403" t="str">
        <f t="shared" si="13"/>
        <v>task_id_627.dfy-5</v>
      </c>
      <c r="C403" t="s">
        <v>68</v>
      </c>
      <c r="D403">
        <v>5</v>
      </c>
      <c r="E403">
        <v>0</v>
      </c>
      <c r="F403">
        <v>25.6617</v>
      </c>
      <c r="G403">
        <v>1.0720000000000001</v>
      </c>
      <c r="H403">
        <v>25.6601</v>
      </c>
      <c r="I403">
        <v>-1</v>
      </c>
      <c r="J403">
        <v>0</v>
      </c>
      <c r="K403">
        <v>0</v>
      </c>
      <c r="L403">
        <f t="shared" si="12"/>
        <v>173</v>
      </c>
      <c r="M403">
        <f>VLOOKUP(C403,Locs!A:C,3,0)</f>
        <v>36</v>
      </c>
      <c r="N403">
        <f>VLOOKUP(C403,Locs!A:F,6,0)</f>
        <v>6</v>
      </c>
      <c r="O403" t="s">
        <v>855</v>
      </c>
      <c r="P403">
        <v>159</v>
      </c>
    </row>
    <row r="404" spans="2:16" x14ac:dyDescent="0.45">
      <c r="B404" t="str">
        <f t="shared" si="13"/>
        <v>task_id_627.dfy-6</v>
      </c>
      <c r="C404" t="s">
        <v>68</v>
      </c>
      <c r="D404">
        <v>6</v>
      </c>
      <c r="E404">
        <v>0</v>
      </c>
      <c r="F404">
        <v>17.003299999999999</v>
      </c>
      <c r="G404">
        <v>4.0290999999999997</v>
      </c>
      <c r="H404">
        <v>17.001799999999999</v>
      </c>
      <c r="I404">
        <v>-1</v>
      </c>
      <c r="J404">
        <v>0</v>
      </c>
      <c r="K404">
        <v>0</v>
      </c>
      <c r="L404">
        <f t="shared" si="12"/>
        <v>159</v>
      </c>
      <c r="M404">
        <f>VLOOKUP(C404,Locs!A:C,3,0)</f>
        <v>36</v>
      </c>
      <c r="N404">
        <f>VLOOKUP(C404,Locs!A:F,6,0)</f>
        <v>6</v>
      </c>
      <c r="O404" t="s">
        <v>997</v>
      </c>
      <c r="P404">
        <v>161</v>
      </c>
    </row>
    <row r="405" spans="2:16" x14ac:dyDescent="0.45">
      <c r="B405" t="str">
        <f t="shared" si="13"/>
        <v>task_id_627.dfy-7</v>
      </c>
      <c r="C405" t="s">
        <v>68</v>
      </c>
      <c r="D405">
        <v>7</v>
      </c>
      <c r="E405">
        <v>0</v>
      </c>
      <c r="F405">
        <v>10.9681</v>
      </c>
      <c r="G405">
        <v>0.99950000000000006</v>
      </c>
      <c r="H405">
        <v>10.9665</v>
      </c>
      <c r="I405">
        <v>-1</v>
      </c>
      <c r="J405">
        <v>0</v>
      </c>
      <c r="K405">
        <v>0</v>
      </c>
      <c r="L405">
        <f t="shared" si="12"/>
        <v>159</v>
      </c>
      <c r="M405">
        <f>VLOOKUP(C405,Locs!A:C,3,0)</f>
        <v>36</v>
      </c>
      <c r="N405">
        <f>VLOOKUP(C405,Locs!A:F,6,0)</f>
        <v>6</v>
      </c>
      <c r="O405" t="s">
        <v>998</v>
      </c>
      <c r="P405">
        <v>151</v>
      </c>
    </row>
    <row r="406" spans="2:16" x14ac:dyDescent="0.45">
      <c r="B406" t="str">
        <f t="shared" si="13"/>
        <v>task_id_627.dfy-8</v>
      </c>
      <c r="C406" t="s">
        <v>68</v>
      </c>
      <c r="D406">
        <v>8</v>
      </c>
      <c r="E406">
        <v>0</v>
      </c>
      <c r="F406">
        <v>13.694900000000001</v>
      </c>
      <c r="G406">
        <v>1.4722</v>
      </c>
      <c r="H406">
        <v>13.6935</v>
      </c>
      <c r="I406">
        <v>-1</v>
      </c>
      <c r="J406">
        <v>0</v>
      </c>
      <c r="K406">
        <v>0</v>
      </c>
      <c r="L406">
        <f t="shared" si="12"/>
        <v>159</v>
      </c>
      <c r="M406">
        <f>VLOOKUP(C406,Locs!A:C,3,0)</f>
        <v>36</v>
      </c>
      <c r="N406">
        <f>VLOOKUP(C406,Locs!A:F,6,0)</f>
        <v>6</v>
      </c>
      <c r="O406" t="s">
        <v>559</v>
      </c>
      <c r="P406">
        <v>36</v>
      </c>
    </row>
    <row r="407" spans="2:16" x14ac:dyDescent="0.45">
      <c r="B407" t="str">
        <f t="shared" si="13"/>
        <v>task_id_627.dfy-9</v>
      </c>
      <c r="C407" t="s">
        <v>68</v>
      </c>
      <c r="D407">
        <v>9</v>
      </c>
      <c r="E407">
        <v>0</v>
      </c>
      <c r="F407">
        <v>10.2666</v>
      </c>
      <c r="G407">
        <v>3.9278</v>
      </c>
      <c r="H407">
        <v>10.2646</v>
      </c>
      <c r="I407">
        <v>-1</v>
      </c>
      <c r="J407">
        <v>0</v>
      </c>
      <c r="K407">
        <v>0</v>
      </c>
      <c r="L407">
        <f t="shared" si="12"/>
        <v>161</v>
      </c>
      <c r="M407">
        <f>VLOOKUP(C407,Locs!A:C,3,0)</f>
        <v>36</v>
      </c>
      <c r="N407">
        <f>VLOOKUP(C407,Locs!A:F,6,0)</f>
        <v>6</v>
      </c>
      <c r="O407" t="s">
        <v>560</v>
      </c>
      <c r="P407">
        <v>55</v>
      </c>
    </row>
    <row r="408" spans="2:16" x14ac:dyDescent="0.45">
      <c r="B408" t="str">
        <f t="shared" si="13"/>
        <v>task_id_627.dfy-10</v>
      </c>
      <c r="C408" t="s">
        <v>68</v>
      </c>
      <c r="D408">
        <v>10</v>
      </c>
      <c r="E408">
        <v>0</v>
      </c>
      <c r="F408">
        <v>13.0899</v>
      </c>
      <c r="G408">
        <v>1.0067999999999999</v>
      </c>
      <c r="H408">
        <v>13.087899999999999</v>
      </c>
      <c r="I408">
        <v>-1</v>
      </c>
      <c r="J408">
        <v>0</v>
      </c>
      <c r="K408">
        <v>0</v>
      </c>
      <c r="L408">
        <f t="shared" si="12"/>
        <v>161</v>
      </c>
      <c r="M408">
        <f>VLOOKUP(C408,Locs!A:C,3,0)</f>
        <v>36</v>
      </c>
      <c r="N408">
        <f>VLOOKUP(C408,Locs!A:F,6,0)</f>
        <v>6</v>
      </c>
      <c r="O408" t="s">
        <v>561</v>
      </c>
      <c r="P408">
        <v>63</v>
      </c>
    </row>
    <row r="409" spans="2:16" x14ac:dyDescent="0.45">
      <c r="B409" t="str">
        <f t="shared" si="13"/>
        <v>task_id_629.dfy-1</v>
      </c>
      <c r="C409" t="s">
        <v>69</v>
      </c>
      <c r="D409">
        <v>1</v>
      </c>
      <c r="E409">
        <v>-1</v>
      </c>
      <c r="F409">
        <v>4.6201999999999996</v>
      </c>
      <c r="G409">
        <v>0.4299</v>
      </c>
      <c r="H409">
        <v>4.6163999999999996</v>
      </c>
      <c r="I409">
        <v>-1</v>
      </c>
      <c r="J409">
        <v>-1</v>
      </c>
      <c r="K409">
        <v>-1</v>
      </c>
      <c r="L409">
        <f t="shared" si="12"/>
        <v>36</v>
      </c>
      <c r="M409">
        <f>VLOOKUP(C409,Locs!A:C,3,0)</f>
        <v>49</v>
      </c>
      <c r="N409">
        <f>VLOOKUP(C409,Locs!A:F,6,0)</f>
        <v>2</v>
      </c>
      <c r="O409" t="s">
        <v>856</v>
      </c>
      <c r="P409">
        <v>66</v>
      </c>
    </row>
    <row r="410" spans="2:16" x14ac:dyDescent="0.45">
      <c r="B410" t="str">
        <f t="shared" si="13"/>
        <v>task_id_629.dfy-2</v>
      </c>
      <c r="C410" t="s">
        <v>69</v>
      </c>
      <c r="D410">
        <v>2</v>
      </c>
      <c r="E410">
        <v>-1</v>
      </c>
      <c r="F410">
        <v>6.9894999999999996</v>
      </c>
      <c r="G410">
        <v>0.4798</v>
      </c>
      <c r="H410">
        <v>6.9871999999999996</v>
      </c>
      <c r="I410">
        <v>-1</v>
      </c>
      <c r="J410">
        <v>-1</v>
      </c>
      <c r="K410">
        <v>-1</v>
      </c>
      <c r="L410">
        <f t="shared" si="12"/>
        <v>55</v>
      </c>
      <c r="M410">
        <f>VLOOKUP(C410,Locs!A:C,3,0)</f>
        <v>49</v>
      </c>
      <c r="N410">
        <f>VLOOKUP(C410,Locs!A:F,6,0)</f>
        <v>2</v>
      </c>
      <c r="O410" t="s">
        <v>857</v>
      </c>
      <c r="P410">
        <v>81</v>
      </c>
    </row>
    <row r="411" spans="2:16" x14ac:dyDescent="0.45">
      <c r="B411" t="str">
        <f t="shared" si="13"/>
        <v>task_id_629.dfy-3</v>
      </c>
      <c r="C411" t="s">
        <v>69</v>
      </c>
      <c r="D411">
        <v>3</v>
      </c>
      <c r="E411">
        <v>0</v>
      </c>
      <c r="F411">
        <v>5.8258000000000001</v>
      </c>
      <c r="G411">
        <v>5.8844000000000003</v>
      </c>
      <c r="H411">
        <v>5.8239000000000001</v>
      </c>
      <c r="I411">
        <v>-1</v>
      </c>
      <c r="J411">
        <v>0</v>
      </c>
      <c r="K411">
        <v>0</v>
      </c>
      <c r="L411">
        <f t="shared" si="12"/>
        <v>63</v>
      </c>
      <c r="M411">
        <f>VLOOKUP(C411,Locs!A:C,3,0)</f>
        <v>49</v>
      </c>
      <c r="N411">
        <f>VLOOKUP(C411,Locs!A:F,6,0)</f>
        <v>2</v>
      </c>
      <c r="O411" t="s">
        <v>999</v>
      </c>
      <c r="P411">
        <v>101</v>
      </c>
    </row>
    <row r="412" spans="2:16" x14ac:dyDescent="0.45">
      <c r="B412" t="str">
        <f t="shared" si="13"/>
        <v>task_id_629.dfy-4</v>
      </c>
      <c r="C412" t="s">
        <v>69</v>
      </c>
      <c r="D412">
        <v>4</v>
      </c>
      <c r="E412">
        <v>0</v>
      </c>
      <c r="F412">
        <v>9.9410000000000007</v>
      </c>
      <c r="G412">
        <v>9.1279000000000003</v>
      </c>
      <c r="H412">
        <v>9.9393999999999991</v>
      </c>
      <c r="I412">
        <v>-1</v>
      </c>
      <c r="J412">
        <v>0</v>
      </c>
      <c r="K412">
        <v>0</v>
      </c>
      <c r="L412">
        <f t="shared" si="12"/>
        <v>66</v>
      </c>
      <c r="M412">
        <f>VLOOKUP(C412,Locs!A:C,3,0)</f>
        <v>49</v>
      </c>
      <c r="N412">
        <f>VLOOKUP(C412,Locs!A:F,6,0)</f>
        <v>2</v>
      </c>
      <c r="O412" t="s">
        <v>1000</v>
      </c>
      <c r="P412">
        <v>122</v>
      </c>
    </row>
    <row r="413" spans="2:16" x14ac:dyDescent="0.45">
      <c r="B413" t="str">
        <f t="shared" si="13"/>
        <v>task_id_629.dfy-5</v>
      </c>
      <c r="C413" t="s">
        <v>69</v>
      </c>
      <c r="D413">
        <v>5</v>
      </c>
      <c r="E413">
        <v>0</v>
      </c>
      <c r="F413">
        <v>10.264799999999999</v>
      </c>
      <c r="G413">
        <v>10.3081</v>
      </c>
      <c r="H413">
        <v>10.262700000000001</v>
      </c>
      <c r="I413">
        <v>-1</v>
      </c>
      <c r="J413">
        <v>0</v>
      </c>
      <c r="K413">
        <v>0</v>
      </c>
      <c r="L413">
        <f t="shared" si="12"/>
        <v>81</v>
      </c>
      <c r="M413">
        <f>VLOOKUP(C413,Locs!A:C,3,0)</f>
        <v>49</v>
      </c>
      <c r="N413">
        <f>VLOOKUP(C413,Locs!A:F,6,0)</f>
        <v>2</v>
      </c>
      <c r="O413" t="s">
        <v>1001</v>
      </c>
      <c r="P413">
        <v>123</v>
      </c>
    </row>
    <row r="414" spans="2:16" x14ac:dyDescent="0.45">
      <c r="B414" t="str">
        <f t="shared" si="13"/>
        <v>task_id_629.dfy-6</v>
      </c>
      <c r="C414" t="s">
        <v>69</v>
      </c>
      <c r="D414">
        <v>6</v>
      </c>
      <c r="E414">
        <v>0</v>
      </c>
      <c r="F414">
        <v>14.2166</v>
      </c>
      <c r="G414">
        <v>9.9994999999999994</v>
      </c>
      <c r="H414">
        <v>14.215</v>
      </c>
      <c r="I414">
        <v>-1</v>
      </c>
      <c r="J414">
        <v>0</v>
      </c>
      <c r="K414">
        <v>0</v>
      </c>
      <c r="L414">
        <f t="shared" si="12"/>
        <v>101</v>
      </c>
      <c r="M414">
        <f>VLOOKUP(C414,Locs!A:C,3,0)</f>
        <v>49</v>
      </c>
      <c r="N414">
        <f>VLOOKUP(C414,Locs!A:F,6,0)</f>
        <v>2</v>
      </c>
      <c r="O414" t="s">
        <v>1002</v>
      </c>
      <c r="P414">
        <v>135</v>
      </c>
    </row>
    <row r="415" spans="2:16" x14ac:dyDescent="0.45">
      <c r="B415" t="str">
        <f t="shared" si="13"/>
        <v>task_id_629.dfy-7</v>
      </c>
      <c r="C415" t="s">
        <v>69</v>
      </c>
      <c r="D415">
        <v>7</v>
      </c>
      <c r="E415">
        <v>0</v>
      </c>
      <c r="F415">
        <v>12.0403</v>
      </c>
      <c r="G415">
        <v>11.153499999999999</v>
      </c>
      <c r="H415">
        <v>12.0388</v>
      </c>
      <c r="I415">
        <v>-1</v>
      </c>
      <c r="J415">
        <v>0</v>
      </c>
      <c r="K415">
        <v>0</v>
      </c>
      <c r="L415">
        <f t="shared" si="12"/>
        <v>122</v>
      </c>
      <c r="M415">
        <f>VLOOKUP(C415,Locs!A:C,3,0)</f>
        <v>49</v>
      </c>
      <c r="N415">
        <f>VLOOKUP(C415,Locs!A:F,6,0)</f>
        <v>2</v>
      </c>
      <c r="O415" t="s">
        <v>562</v>
      </c>
      <c r="P415">
        <v>27</v>
      </c>
    </row>
    <row r="416" spans="2:16" x14ac:dyDescent="0.45">
      <c r="B416" t="str">
        <f t="shared" si="13"/>
        <v>task_id_629.dfy-8</v>
      </c>
      <c r="C416" t="s">
        <v>69</v>
      </c>
      <c r="D416">
        <v>8</v>
      </c>
      <c r="E416">
        <v>0</v>
      </c>
      <c r="F416">
        <v>13.1799</v>
      </c>
      <c r="G416">
        <v>29.5913</v>
      </c>
      <c r="H416">
        <v>13.178000000000001</v>
      </c>
      <c r="I416">
        <v>-1</v>
      </c>
      <c r="J416">
        <v>0</v>
      </c>
      <c r="K416">
        <v>0</v>
      </c>
      <c r="L416">
        <f t="shared" si="12"/>
        <v>123</v>
      </c>
      <c r="M416">
        <f>VLOOKUP(C416,Locs!A:C,3,0)</f>
        <v>49</v>
      </c>
      <c r="N416">
        <f>VLOOKUP(C416,Locs!A:F,6,0)</f>
        <v>2</v>
      </c>
      <c r="O416" t="s">
        <v>563</v>
      </c>
      <c r="P416">
        <v>30</v>
      </c>
    </row>
    <row r="417" spans="2:16" x14ac:dyDescent="0.45">
      <c r="B417" t="str">
        <f t="shared" si="13"/>
        <v>task_id_629.dfy-9</v>
      </c>
      <c r="C417" t="s">
        <v>69</v>
      </c>
      <c r="D417">
        <v>9</v>
      </c>
      <c r="E417">
        <v>0</v>
      </c>
      <c r="F417">
        <v>13.5319</v>
      </c>
      <c r="G417">
        <v>51.897799999999997</v>
      </c>
      <c r="H417">
        <v>13.5303</v>
      </c>
      <c r="I417">
        <v>-1</v>
      </c>
      <c r="J417">
        <v>0</v>
      </c>
      <c r="K417">
        <v>0</v>
      </c>
      <c r="L417">
        <f t="shared" si="12"/>
        <v>135</v>
      </c>
      <c r="M417">
        <f>VLOOKUP(C417,Locs!A:C,3,0)</f>
        <v>49</v>
      </c>
      <c r="N417">
        <f>VLOOKUP(C417,Locs!A:F,6,0)</f>
        <v>2</v>
      </c>
      <c r="O417" t="s">
        <v>564</v>
      </c>
      <c r="P417">
        <v>36</v>
      </c>
    </row>
    <row r="418" spans="2:16" x14ac:dyDescent="0.45">
      <c r="B418" t="str">
        <f t="shared" si="13"/>
        <v>task_id_629.dfy-10</v>
      </c>
      <c r="C418" t="s">
        <v>69</v>
      </c>
      <c r="D418">
        <v>10</v>
      </c>
      <c r="E418">
        <v>0</v>
      </c>
      <c r="F418">
        <v>13.283099999999999</v>
      </c>
      <c r="G418">
        <v>73.946600000000004</v>
      </c>
      <c r="H418">
        <v>13.281499999999999</v>
      </c>
      <c r="I418">
        <v>-1</v>
      </c>
      <c r="J418">
        <v>0</v>
      </c>
      <c r="K418">
        <v>0</v>
      </c>
      <c r="L418">
        <f t="shared" si="12"/>
        <v>151</v>
      </c>
      <c r="M418">
        <f>VLOOKUP(C418,Locs!A:C,3,0)</f>
        <v>49</v>
      </c>
      <c r="N418">
        <f>VLOOKUP(C418,Locs!A:F,6,0)</f>
        <v>2</v>
      </c>
      <c r="O418" t="s">
        <v>1003</v>
      </c>
      <c r="P418">
        <v>39</v>
      </c>
    </row>
    <row r="419" spans="2:16" x14ac:dyDescent="0.45">
      <c r="B419" t="str">
        <f t="shared" si="13"/>
        <v>task_id_632.dfy-1</v>
      </c>
      <c r="C419" t="s">
        <v>70</v>
      </c>
      <c r="D419">
        <v>1</v>
      </c>
      <c r="E419">
        <v>-1</v>
      </c>
      <c r="F419">
        <v>5.1727999999999996</v>
      </c>
      <c r="G419">
        <v>0.39269999999999999</v>
      </c>
      <c r="H419">
        <v>5.1532</v>
      </c>
      <c r="I419">
        <v>-1</v>
      </c>
      <c r="J419">
        <v>-1</v>
      </c>
      <c r="K419">
        <v>-1</v>
      </c>
      <c r="L419">
        <f t="shared" si="12"/>
        <v>31</v>
      </c>
      <c r="M419">
        <f>VLOOKUP(C419,Locs!A:C,3,0)</f>
        <v>48</v>
      </c>
      <c r="N419">
        <f>VLOOKUP(C419,Locs!A:F,6,0)</f>
        <v>2</v>
      </c>
      <c r="O419" t="s">
        <v>858</v>
      </c>
      <c r="P419">
        <v>120</v>
      </c>
    </row>
    <row r="420" spans="2:16" x14ac:dyDescent="0.45">
      <c r="B420" t="str">
        <f t="shared" si="13"/>
        <v>task_id_632.dfy-2</v>
      </c>
      <c r="C420" t="s">
        <v>70</v>
      </c>
      <c r="D420">
        <v>2</v>
      </c>
      <c r="E420">
        <v>0</v>
      </c>
      <c r="F420">
        <v>5.1852</v>
      </c>
      <c r="G420">
        <v>1.9750000000000001</v>
      </c>
      <c r="H420">
        <v>5.1829999999999998</v>
      </c>
      <c r="I420">
        <v>0</v>
      </c>
      <c r="J420">
        <v>0</v>
      </c>
      <c r="K420">
        <v>0</v>
      </c>
      <c r="L420">
        <f t="shared" si="12"/>
        <v>38</v>
      </c>
      <c r="M420">
        <f>VLOOKUP(C420,Locs!A:C,3,0)</f>
        <v>48</v>
      </c>
      <c r="N420">
        <f>VLOOKUP(C420,Locs!A:F,6,0)</f>
        <v>2</v>
      </c>
      <c r="O420" t="s">
        <v>565</v>
      </c>
      <c r="P420">
        <v>31</v>
      </c>
    </row>
    <row r="421" spans="2:16" x14ac:dyDescent="0.45">
      <c r="B421" t="str">
        <f t="shared" si="13"/>
        <v>task_id_632.dfy-3</v>
      </c>
      <c r="C421" t="s">
        <v>70</v>
      </c>
      <c r="D421">
        <v>3</v>
      </c>
      <c r="E421">
        <v>0</v>
      </c>
      <c r="F421">
        <v>9.1638000000000002</v>
      </c>
      <c r="G421">
        <v>11.8079</v>
      </c>
      <c r="H421">
        <v>9.1623999999999999</v>
      </c>
      <c r="I421">
        <v>0</v>
      </c>
      <c r="J421">
        <v>0</v>
      </c>
      <c r="K421">
        <v>0</v>
      </c>
      <c r="L421">
        <f t="shared" si="12"/>
        <v>59</v>
      </c>
      <c r="M421">
        <f>VLOOKUP(C421,Locs!A:C,3,0)</f>
        <v>48</v>
      </c>
      <c r="N421">
        <f>VLOOKUP(C421,Locs!A:F,6,0)</f>
        <v>2</v>
      </c>
      <c r="O421" t="s">
        <v>566</v>
      </c>
      <c r="P421">
        <v>38</v>
      </c>
    </row>
    <row r="422" spans="2:16" x14ac:dyDescent="0.45">
      <c r="B422" t="str">
        <f t="shared" si="13"/>
        <v>task_id_632.dfy-4</v>
      </c>
      <c r="C422" t="s">
        <v>70</v>
      </c>
      <c r="D422">
        <v>4</v>
      </c>
      <c r="E422">
        <v>0</v>
      </c>
      <c r="F422">
        <v>13.7058</v>
      </c>
      <c r="G422">
        <v>2.2513000000000001</v>
      </c>
      <c r="H422">
        <v>13.7037</v>
      </c>
      <c r="I422">
        <v>0</v>
      </c>
      <c r="J422">
        <v>0</v>
      </c>
      <c r="K422">
        <v>0</v>
      </c>
      <c r="L422">
        <f t="shared" si="12"/>
        <v>74</v>
      </c>
      <c r="M422">
        <f>VLOOKUP(C422,Locs!A:C,3,0)</f>
        <v>48</v>
      </c>
      <c r="N422">
        <f>VLOOKUP(C422,Locs!A:F,6,0)</f>
        <v>2</v>
      </c>
      <c r="O422" t="s">
        <v>567</v>
      </c>
      <c r="P422">
        <v>59</v>
      </c>
    </row>
    <row r="423" spans="2:16" x14ac:dyDescent="0.45">
      <c r="B423" t="str">
        <f t="shared" si="13"/>
        <v>task_id_632.dfy-5</v>
      </c>
      <c r="C423" t="s">
        <v>70</v>
      </c>
      <c r="D423">
        <v>5</v>
      </c>
      <c r="E423">
        <v>0</v>
      </c>
      <c r="F423">
        <v>12.4123</v>
      </c>
      <c r="G423">
        <v>3.8105000000000002</v>
      </c>
      <c r="H423">
        <v>12.4108</v>
      </c>
      <c r="I423">
        <v>0</v>
      </c>
      <c r="J423">
        <v>0</v>
      </c>
      <c r="K423">
        <v>0</v>
      </c>
      <c r="L423">
        <f t="shared" si="12"/>
        <v>80</v>
      </c>
      <c r="M423">
        <f>VLOOKUP(C423,Locs!A:C,3,0)</f>
        <v>48</v>
      </c>
      <c r="N423">
        <f>VLOOKUP(C423,Locs!A:F,6,0)</f>
        <v>2</v>
      </c>
      <c r="O423" t="s">
        <v>859</v>
      </c>
      <c r="P423">
        <v>74</v>
      </c>
    </row>
    <row r="424" spans="2:16" x14ac:dyDescent="0.45">
      <c r="B424" t="str">
        <f t="shared" si="13"/>
        <v>task_id_632.dfy-6</v>
      </c>
      <c r="C424" t="s">
        <v>70</v>
      </c>
      <c r="D424">
        <v>6</v>
      </c>
      <c r="E424">
        <v>0</v>
      </c>
      <c r="F424">
        <v>18.816299999999998</v>
      </c>
      <c r="G424">
        <v>2.2014999999999998</v>
      </c>
      <c r="H424">
        <v>18.8142</v>
      </c>
      <c r="I424">
        <v>0</v>
      </c>
      <c r="J424">
        <v>0</v>
      </c>
      <c r="K424">
        <v>0</v>
      </c>
      <c r="L424">
        <f t="shared" si="12"/>
        <v>80</v>
      </c>
      <c r="M424">
        <f>VLOOKUP(C424,Locs!A:C,3,0)</f>
        <v>48</v>
      </c>
      <c r="N424">
        <f>VLOOKUP(C424,Locs!A:F,6,0)</f>
        <v>2</v>
      </c>
      <c r="O424" t="s">
        <v>860</v>
      </c>
      <c r="P424">
        <v>80</v>
      </c>
    </row>
    <row r="425" spans="2:16" x14ac:dyDescent="0.45">
      <c r="B425" t="str">
        <f t="shared" si="13"/>
        <v>task_id_632.dfy-7</v>
      </c>
      <c r="C425" t="s">
        <v>70</v>
      </c>
      <c r="D425">
        <v>7</v>
      </c>
      <c r="E425">
        <v>0</v>
      </c>
      <c r="F425">
        <v>17.146599999999999</v>
      </c>
      <c r="G425">
        <v>2.2795999999999998</v>
      </c>
      <c r="H425">
        <v>17.145099999999999</v>
      </c>
      <c r="I425">
        <v>0</v>
      </c>
      <c r="J425">
        <v>0</v>
      </c>
      <c r="K425">
        <v>0</v>
      </c>
      <c r="L425">
        <f t="shared" si="12"/>
        <v>99</v>
      </c>
      <c r="M425">
        <f>VLOOKUP(C425,Locs!A:C,3,0)</f>
        <v>48</v>
      </c>
      <c r="N425">
        <f>VLOOKUP(C425,Locs!A:F,6,0)</f>
        <v>2</v>
      </c>
      <c r="O425" t="s">
        <v>861</v>
      </c>
      <c r="P425">
        <v>80</v>
      </c>
    </row>
    <row r="426" spans="2:16" x14ac:dyDescent="0.45">
      <c r="B426" t="str">
        <f t="shared" si="13"/>
        <v>task_id_632.dfy-8</v>
      </c>
      <c r="C426" t="s">
        <v>70</v>
      </c>
      <c r="D426">
        <v>8</v>
      </c>
      <c r="E426">
        <v>0</v>
      </c>
      <c r="F426">
        <v>13.7164</v>
      </c>
      <c r="G426">
        <v>2.4398</v>
      </c>
      <c r="H426">
        <v>13.714399999999999</v>
      </c>
      <c r="I426">
        <v>-1</v>
      </c>
      <c r="J426">
        <v>0</v>
      </c>
      <c r="K426">
        <v>0</v>
      </c>
      <c r="L426">
        <f t="shared" si="12"/>
        <v>104</v>
      </c>
      <c r="M426">
        <f>VLOOKUP(C426,Locs!A:C,3,0)</f>
        <v>48</v>
      </c>
      <c r="N426">
        <f>VLOOKUP(C426,Locs!A:F,6,0)</f>
        <v>2</v>
      </c>
      <c r="O426" t="s">
        <v>862</v>
      </c>
      <c r="P426">
        <v>99</v>
      </c>
    </row>
    <row r="427" spans="2:16" x14ac:dyDescent="0.45">
      <c r="B427" t="str">
        <f t="shared" si="13"/>
        <v>task_id_632.dfy-9</v>
      </c>
      <c r="C427" t="s">
        <v>70</v>
      </c>
      <c r="D427">
        <v>9</v>
      </c>
      <c r="E427">
        <v>0</v>
      </c>
      <c r="F427">
        <v>16.149799999999999</v>
      </c>
      <c r="G427">
        <v>2.3273999999999999</v>
      </c>
      <c r="H427">
        <v>16.148199999999999</v>
      </c>
      <c r="I427">
        <v>-1</v>
      </c>
      <c r="J427">
        <v>0</v>
      </c>
      <c r="K427">
        <v>0</v>
      </c>
      <c r="L427">
        <f t="shared" si="12"/>
        <v>120</v>
      </c>
      <c r="M427">
        <f>VLOOKUP(C427,Locs!A:C,3,0)</f>
        <v>48</v>
      </c>
      <c r="N427">
        <f>VLOOKUP(C427,Locs!A:F,6,0)</f>
        <v>2</v>
      </c>
      <c r="O427" t="s">
        <v>863</v>
      </c>
      <c r="P427">
        <v>104</v>
      </c>
    </row>
    <row r="428" spans="2:16" x14ac:dyDescent="0.45">
      <c r="B428" t="str">
        <f t="shared" si="13"/>
        <v>task_id_632.dfy-10</v>
      </c>
      <c r="C428" t="s">
        <v>70</v>
      </c>
      <c r="D428">
        <v>10</v>
      </c>
      <c r="E428">
        <v>0</v>
      </c>
      <c r="F428">
        <v>13.995799999999999</v>
      </c>
      <c r="G428">
        <v>2.1974999999999998</v>
      </c>
      <c r="H428">
        <v>13.993499999999999</v>
      </c>
      <c r="I428">
        <v>-1</v>
      </c>
      <c r="J428">
        <v>0</v>
      </c>
      <c r="K428">
        <v>0</v>
      </c>
      <c r="L428">
        <f t="shared" si="12"/>
        <v>120</v>
      </c>
      <c r="M428">
        <f>VLOOKUP(C428,Locs!A:C,3,0)</f>
        <v>48</v>
      </c>
      <c r="N428">
        <f>VLOOKUP(C428,Locs!A:F,6,0)</f>
        <v>2</v>
      </c>
      <c r="O428" t="s">
        <v>864</v>
      </c>
      <c r="P428">
        <v>120</v>
      </c>
    </row>
    <row r="429" spans="2:16" x14ac:dyDescent="0.45">
      <c r="B429" t="str">
        <f t="shared" si="13"/>
        <v>task_id_644.dfy-1</v>
      </c>
      <c r="C429" t="s">
        <v>71</v>
      </c>
      <c r="D429">
        <v>1</v>
      </c>
      <c r="E429">
        <v>0</v>
      </c>
      <c r="F429">
        <v>21.98</v>
      </c>
      <c r="G429">
        <v>1.0279</v>
      </c>
      <c r="H429">
        <v>21.957699999999999</v>
      </c>
      <c r="I429">
        <v>0</v>
      </c>
      <c r="J429">
        <v>0</v>
      </c>
      <c r="K429">
        <v>0</v>
      </c>
      <c r="L429">
        <f t="shared" si="12"/>
        <v>132</v>
      </c>
      <c r="M429">
        <f>VLOOKUP(C429,Locs!A:C,3,0)</f>
        <v>31</v>
      </c>
      <c r="N429">
        <f>VLOOKUP(C429,Locs!A:F,6,0)</f>
        <v>0</v>
      </c>
      <c r="O429" t="s">
        <v>568</v>
      </c>
      <c r="P429">
        <v>132</v>
      </c>
    </row>
    <row r="430" spans="2:16" x14ac:dyDescent="0.45">
      <c r="B430" t="str">
        <f t="shared" si="13"/>
        <v>task_id_644.dfy-2</v>
      </c>
      <c r="C430" t="s">
        <v>71</v>
      </c>
      <c r="D430">
        <v>2</v>
      </c>
      <c r="E430">
        <v>0</v>
      </c>
      <c r="F430">
        <v>6.6951999999999998</v>
      </c>
      <c r="G430">
        <v>0.94</v>
      </c>
      <c r="H430">
        <v>6.6925999999999997</v>
      </c>
      <c r="I430">
        <v>0</v>
      </c>
      <c r="J430">
        <v>0</v>
      </c>
      <c r="K430">
        <v>0</v>
      </c>
      <c r="L430">
        <f t="shared" si="12"/>
        <v>37</v>
      </c>
      <c r="M430">
        <f>VLOOKUP(C430,Locs!A:C,3,0)</f>
        <v>31</v>
      </c>
      <c r="N430">
        <f>VLOOKUP(C430,Locs!A:F,6,0)</f>
        <v>0</v>
      </c>
      <c r="O430" t="s">
        <v>569</v>
      </c>
      <c r="P430">
        <v>37</v>
      </c>
    </row>
    <row r="431" spans="2:16" x14ac:dyDescent="0.45">
      <c r="B431" t="str">
        <f t="shared" si="13"/>
        <v>task_id_644.dfy-3</v>
      </c>
      <c r="C431" t="s">
        <v>71</v>
      </c>
      <c r="D431">
        <v>3</v>
      </c>
      <c r="E431">
        <v>0</v>
      </c>
      <c r="F431">
        <v>6.9180000000000001</v>
      </c>
      <c r="G431">
        <v>0.98150000000000004</v>
      </c>
      <c r="H431">
        <v>6.9157000000000002</v>
      </c>
      <c r="I431">
        <v>0</v>
      </c>
      <c r="J431">
        <v>0</v>
      </c>
      <c r="K431">
        <v>0</v>
      </c>
      <c r="L431">
        <f t="shared" si="12"/>
        <v>38</v>
      </c>
      <c r="M431">
        <f>VLOOKUP(C431,Locs!A:C,3,0)</f>
        <v>31</v>
      </c>
      <c r="N431">
        <f>VLOOKUP(C431,Locs!A:F,6,0)</f>
        <v>0</v>
      </c>
      <c r="O431" t="s">
        <v>570</v>
      </c>
      <c r="P431">
        <v>38</v>
      </c>
    </row>
    <row r="432" spans="2:16" x14ac:dyDescent="0.45">
      <c r="B432" t="str">
        <f t="shared" si="13"/>
        <v>task_id_644.dfy-4</v>
      </c>
      <c r="C432" t="s">
        <v>71</v>
      </c>
      <c r="D432">
        <v>4</v>
      </c>
      <c r="E432">
        <v>-1</v>
      </c>
      <c r="F432">
        <v>14.149800000000001</v>
      </c>
      <c r="G432">
        <v>0.31040000000000001</v>
      </c>
      <c r="H432">
        <v>14.1479</v>
      </c>
      <c r="I432">
        <v>-1</v>
      </c>
      <c r="J432">
        <v>-1</v>
      </c>
      <c r="K432">
        <v>-1</v>
      </c>
      <c r="L432">
        <f t="shared" si="12"/>
        <v>56</v>
      </c>
      <c r="M432">
        <f>VLOOKUP(C432,Locs!A:C,3,0)</f>
        <v>31</v>
      </c>
      <c r="N432">
        <f>VLOOKUP(C432,Locs!A:F,6,0)</f>
        <v>0</v>
      </c>
      <c r="O432" t="s">
        <v>1087</v>
      </c>
      <c r="P432">
        <v>56</v>
      </c>
    </row>
    <row r="433" spans="2:16" x14ac:dyDescent="0.45">
      <c r="B433" t="str">
        <f t="shared" si="13"/>
        <v>task_id_644.dfy-5</v>
      </c>
      <c r="C433" t="s">
        <v>71</v>
      </c>
      <c r="D433">
        <v>5</v>
      </c>
      <c r="E433">
        <v>-1</v>
      </c>
      <c r="F433">
        <v>6.4162999999999997</v>
      </c>
      <c r="G433">
        <v>0.27610000000000001</v>
      </c>
      <c r="H433">
        <v>6.4149000000000003</v>
      </c>
      <c r="I433">
        <v>-1</v>
      </c>
      <c r="J433">
        <v>-1</v>
      </c>
      <c r="K433">
        <v>-1</v>
      </c>
      <c r="L433">
        <f t="shared" si="12"/>
        <v>46</v>
      </c>
      <c r="M433">
        <f>VLOOKUP(C433,Locs!A:C,3,0)</f>
        <v>31</v>
      </c>
      <c r="N433">
        <f>VLOOKUP(C433,Locs!A:F,6,0)</f>
        <v>0</v>
      </c>
      <c r="O433" t="s">
        <v>1088</v>
      </c>
      <c r="P433">
        <v>46</v>
      </c>
    </row>
    <row r="434" spans="2:16" x14ac:dyDescent="0.45">
      <c r="B434" t="str">
        <f t="shared" si="13"/>
        <v>task_id_644.dfy-6</v>
      </c>
      <c r="C434" t="s">
        <v>71</v>
      </c>
      <c r="D434">
        <v>6</v>
      </c>
      <c r="E434">
        <v>-1</v>
      </c>
      <c r="F434">
        <v>6.3232999999999997</v>
      </c>
      <c r="G434">
        <v>0.28389999999999999</v>
      </c>
      <c r="H434">
        <v>6.3215000000000003</v>
      </c>
      <c r="I434">
        <v>-1</v>
      </c>
      <c r="J434">
        <v>-1</v>
      </c>
      <c r="K434">
        <v>-1</v>
      </c>
      <c r="L434">
        <f t="shared" si="12"/>
        <v>50</v>
      </c>
      <c r="M434">
        <f>VLOOKUP(C434,Locs!A:C,3,0)</f>
        <v>31</v>
      </c>
      <c r="N434">
        <f>VLOOKUP(C434,Locs!A:F,6,0)</f>
        <v>0</v>
      </c>
      <c r="O434" t="s">
        <v>1089</v>
      </c>
      <c r="P434">
        <v>50</v>
      </c>
    </row>
    <row r="435" spans="2:16" x14ac:dyDescent="0.45">
      <c r="B435" t="str">
        <f t="shared" si="13"/>
        <v>task_id_644.dfy-7</v>
      </c>
      <c r="C435" t="s">
        <v>71</v>
      </c>
      <c r="D435">
        <v>7</v>
      </c>
      <c r="E435">
        <v>-1</v>
      </c>
      <c r="F435">
        <v>6.5865999999999998</v>
      </c>
      <c r="G435">
        <v>0.26690000000000003</v>
      </c>
      <c r="H435">
        <v>6.5846999999999998</v>
      </c>
      <c r="I435">
        <v>-1</v>
      </c>
      <c r="J435">
        <v>-1</v>
      </c>
      <c r="K435">
        <v>-1</v>
      </c>
      <c r="L435">
        <f t="shared" si="12"/>
        <v>50</v>
      </c>
      <c r="M435">
        <f>VLOOKUP(C435,Locs!A:C,3,0)</f>
        <v>31</v>
      </c>
      <c r="N435">
        <f>VLOOKUP(C435,Locs!A:F,6,0)</f>
        <v>0</v>
      </c>
      <c r="O435" t="s">
        <v>1090</v>
      </c>
      <c r="P435">
        <v>50</v>
      </c>
    </row>
    <row r="436" spans="2:16" x14ac:dyDescent="0.45">
      <c r="B436" t="str">
        <f t="shared" si="13"/>
        <v>task_id_644.dfy-8</v>
      </c>
      <c r="C436" t="s">
        <v>71</v>
      </c>
      <c r="D436">
        <v>8</v>
      </c>
      <c r="E436">
        <v>1</v>
      </c>
      <c r="F436">
        <v>7.4965999999999999</v>
      </c>
      <c r="G436">
        <v>0.94259999999999999</v>
      </c>
      <c r="H436">
        <v>7.4951999999999996</v>
      </c>
      <c r="I436">
        <v>1</v>
      </c>
      <c r="J436">
        <v>1</v>
      </c>
      <c r="K436">
        <v>1</v>
      </c>
      <c r="L436">
        <f t="shared" si="12"/>
        <v>53</v>
      </c>
      <c r="M436">
        <f>VLOOKUP(C436,Locs!A:C,3,0)</f>
        <v>31</v>
      </c>
      <c r="N436">
        <f>VLOOKUP(C436,Locs!A:F,6,0)</f>
        <v>0</v>
      </c>
      <c r="O436" t="s">
        <v>1091</v>
      </c>
      <c r="P436">
        <v>53</v>
      </c>
    </row>
    <row r="437" spans="2:16" x14ac:dyDescent="0.45">
      <c r="B437" t="str">
        <f t="shared" si="13"/>
        <v>task_id_69.dfy-1</v>
      </c>
      <c r="C437" t="s">
        <v>72</v>
      </c>
      <c r="D437">
        <v>1</v>
      </c>
      <c r="E437">
        <v>0</v>
      </c>
      <c r="F437">
        <v>4.4617000000000004</v>
      </c>
      <c r="G437">
        <v>0.81659999999999999</v>
      </c>
      <c r="H437">
        <v>4.4593999999999996</v>
      </c>
      <c r="I437">
        <v>1</v>
      </c>
      <c r="J437">
        <v>0</v>
      </c>
      <c r="K437">
        <v>0</v>
      </c>
      <c r="L437">
        <f t="shared" si="12"/>
        <v>27</v>
      </c>
      <c r="M437">
        <f>VLOOKUP(C437,Locs!A:C,3,0)</f>
        <v>27</v>
      </c>
      <c r="N437">
        <f>VLOOKUP(C437,Locs!A:F,6,0)</f>
        <v>0</v>
      </c>
      <c r="O437" t="s">
        <v>571</v>
      </c>
      <c r="P437">
        <v>27</v>
      </c>
    </row>
    <row r="438" spans="2:16" x14ac:dyDescent="0.45">
      <c r="B438" t="str">
        <f t="shared" si="13"/>
        <v>task_id_69.dfy-2</v>
      </c>
      <c r="C438" t="s">
        <v>72</v>
      </c>
      <c r="D438">
        <v>2</v>
      </c>
      <c r="E438">
        <v>0</v>
      </c>
      <c r="F438">
        <v>4.2671999999999999</v>
      </c>
      <c r="G438">
        <v>0.8619</v>
      </c>
      <c r="H438">
        <v>4.2652000000000001</v>
      </c>
      <c r="I438">
        <v>-1</v>
      </c>
      <c r="J438">
        <v>0</v>
      </c>
      <c r="K438">
        <v>0</v>
      </c>
      <c r="L438">
        <f t="shared" si="12"/>
        <v>28</v>
      </c>
      <c r="M438">
        <f>VLOOKUP(C438,Locs!A:C,3,0)</f>
        <v>27</v>
      </c>
      <c r="N438">
        <f>VLOOKUP(C438,Locs!A:F,6,0)</f>
        <v>0</v>
      </c>
      <c r="O438" t="s">
        <v>572</v>
      </c>
      <c r="P438">
        <v>28</v>
      </c>
    </row>
    <row r="439" spans="2:16" x14ac:dyDescent="0.45">
      <c r="B439" t="str">
        <f t="shared" si="13"/>
        <v>task_id_69.dfy-3</v>
      </c>
      <c r="C439" t="s">
        <v>72</v>
      </c>
      <c r="D439">
        <v>3</v>
      </c>
      <c r="E439">
        <v>0</v>
      </c>
      <c r="F439">
        <v>6.0453999999999999</v>
      </c>
      <c r="G439">
        <v>0.81310000000000004</v>
      </c>
      <c r="H439">
        <v>6.0438999999999998</v>
      </c>
      <c r="I439">
        <v>-1</v>
      </c>
      <c r="J439">
        <v>0</v>
      </c>
      <c r="K439">
        <v>0</v>
      </c>
      <c r="L439">
        <f t="shared" si="12"/>
        <v>29</v>
      </c>
      <c r="M439">
        <f>VLOOKUP(C439,Locs!A:C,3,0)</f>
        <v>27</v>
      </c>
      <c r="N439">
        <f>VLOOKUP(C439,Locs!A:F,6,0)</f>
        <v>0</v>
      </c>
      <c r="O439" t="s">
        <v>573</v>
      </c>
      <c r="P439">
        <v>29</v>
      </c>
    </row>
    <row r="440" spans="2:16" x14ac:dyDescent="0.45">
      <c r="B440" t="str">
        <f t="shared" si="13"/>
        <v>task_id_69.dfy-4</v>
      </c>
      <c r="C440" t="s">
        <v>72</v>
      </c>
      <c r="D440">
        <v>4</v>
      </c>
      <c r="E440">
        <v>1</v>
      </c>
      <c r="F440">
        <v>4.1478000000000002</v>
      </c>
      <c r="G440">
        <v>0.89429999999999998</v>
      </c>
      <c r="H440">
        <v>4.1462000000000003</v>
      </c>
      <c r="I440">
        <v>1</v>
      </c>
      <c r="J440">
        <v>1</v>
      </c>
      <c r="K440">
        <v>1</v>
      </c>
      <c r="L440">
        <f t="shared" si="12"/>
        <v>31</v>
      </c>
      <c r="M440">
        <f>VLOOKUP(C440,Locs!A:C,3,0)</f>
        <v>27</v>
      </c>
      <c r="N440">
        <f>VLOOKUP(C440,Locs!A:F,6,0)</f>
        <v>0</v>
      </c>
      <c r="O440" t="s">
        <v>1092</v>
      </c>
      <c r="P440">
        <v>31</v>
      </c>
    </row>
    <row r="441" spans="2:16" x14ac:dyDescent="0.45">
      <c r="B441" t="str">
        <f t="shared" si="13"/>
        <v>task_id_70.dfy-1</v>
      </c>
      <c r="C441" t="s">
        <v>73</v>
      </c>
      <c r="D441">
        <v>1</v>
      </c>
      <c r="E441">
        <v>0</v>
      </c>
      <c r="F441">
        <v>4.0904999999999996</v>
      </c>
      <c r="G441">
        <v>0.93799999999999994</v>
      </c>
      <c r="H441">
        <v>4.0728</v>
      </c>
      <c r="I441">
        <v>1</v>
      </c>
      <c r="J441">
        <v>0</v>
      </c>
      <c r="K441">
        <v>0</v>
      </c>
      <c r="L441">
        <f t="shared" si="12"/>
        <v>28</v>
      </c>
      <c r="M441">
        <f>VLOOKUP(C441,Locs!A:C,3,0)</f>
        <v>28</v>
      </c>
      <c r="N441">
        <f>VLOOKUP(C441,Locs!A:F,6,0)</f>
        <v>1</v>
      </c>
      <c r="O441" t="s">
        <v>574</v>
      </c>
      <c r="P441">
        <v>28</v>
      </c>
    </row>
    <row r="442" spans="2:16" x14ac:dyDescent="0.45">
      <c r="B442" t="str">
        <f t="shared" si="13"/>
        <v>task_id_70.dfy-2</v>
      </c>
      <c r="C442" t="s">
        <v>73</v>
      </c>
      <c r="D442">
        <v>2</v>
      </c>
      <c r="E442">
        <v>0</v>
      </c>
      <c r="F442">
        <v>2.714</v>
      </c>
      <c r="G442">
        <v>0.88029999999999997</v>
      </c>
      <c r="H442">
        <v>2.7079</v>
      </c>
      <c r="I442">
        <v>0</v>
      </c>
      <c r="J442">
        <v>0</v>
      </c>
      <c r="K442">
        <v>0</v>
      </c>
      <c r="L442">
        <f t="shared" si="12"/>
        <v>28</v>
      </c>
      <c r="M442">
        <f>VLOOKUP(C442,Locs!A:C,3,0)</f>
        <v>28</v>
      </c>
      <c r="N442">
        <f>VLOOKUP(C442,Locs!A:F,6,0)</f>
        <v>1</v>
      </c>
      <c r="O442" t="s">
        <v>575</v>
      </c>
      <c r="P442">
        <v>28</v>
      </c>
    </row>
    <row r="443" spans="2:16" x14ac:dyDescent="0.45">
      <c r="B443" t="str">
        <f t="shared" si="13"/>
        <v>task_id_70.dfy-3</v>
      </c>
      <c r="C443" t="s">
        <v>73</v>
      </c>
      <c r="D443">
        <v>3</v>
      </c>
      <c r="E443">
        <v>0</v>
      </c>
      <c r="F443">
        <v>3.5891999999999999</v>
      </c>
      <c r="G443">
        <v>0.88439999999999996</v>
      </c>
      <c r="H443">
        <v>3.5872999999999999</v>
      </c>
      <c r="I443">
        <v>-1</v>
      </c>
      <c r="J443">
        <v>0</v>
      </c>
      <c r="K443">
        <v>0</v>
      </c>
      <c r="L443">
        <f t="shared" si="12"/>
        <v>30</v>
      </c>
      <c r="M443">
        <f>VLOOKUP(C443,Locs!A:C,3,0)</f>
        <v>28</v>
      </c>
      <c r="N443">
        <f>VLOOKUP(C443,Locs!A:F,6,0)</f>
        <v>1</v>
      </c>
      <c r="O443" t="s">
        <v>576</v>
      </c>
      <c r="P443">
        <v>30</v>
      </c>
    </row>
    <row r="444" spans="2:16" x14ac:dyDescent="0.45">
      <c r="B444" t="str">
        <f t="shared" si="13"/>
        <v>task_id_70.dfy-4</v>
      </c>
      <c r="C444" t="s">
        <v>73</v>
      </c>
      <c r="D444">
        <v>4</v>
      </c>
      <c r="E444">
        <v>1</v>
      </c>
      <c r="F444">
        <v>3.8422000000000001</v>
      </c>
      <c r="G444">
        <v>0.91159999999999997</v>
      </c>
      <c r="H444">
        <v>3.8395999999999999</v>
      </c>
      <c r="I444">
        <v>1</v>
      </c>
      <c r="J444">
        <v>1</v>
      </c>
      <c r="K444">
        <v>1</v>
      </c>
      <c r="L444">
        <f t="shared" si="12"/>
        <v>34</v>
      </c>
      <c r="M444">
        <f>VLOOKUP(C444,Locs!A:C,3,0)</f>
        <v>28</v>
      </c>
      <c r="N444">
        <f>VLOOKUP(C444,Locs!A:F,6,0)</f>
        <v>1</v>
      </c>
      <c r="O444" t="s">
        <v>1093</v>
      </c>
      <c r="P444">
        <v>34</v>
      </c>
    </row>
    <row r="445" spans="2:16" x14ac:dyDescent="0.45">
      <c r="B445" t="str">
        <f t="shared" si="13"/>
        <v>task_id_728.dfy-1</v>
      </c>
      <c r="C445" t="s">
        <v>74</v>
      </c>
      <c r="D445">
        <v>1</v>
      </c>
      <c r="E445">
        <v>1</v>
      </c>
      <c r="F445">
        <v>2.8647</v>
      </c>
      <c r="G445">
        <v>0.88090000000000002</v>
      </c>
      <c r="H445">
        <v>2.8618999999999999</v>
      </c>
      <c r="I445">
        <v>1</v>
      </c>
      <c r="J445">
        <v>1</v>
      </c>
      <c r="K445">
        <v>1</v>
      </c>
      <c r="L445">
        <f t="shared" si="12"/>
        <v>24</v>
      </c>
      <c r="M445">
        <f>VLOOKUP(C445,Locs!A:C,3,0)</f>
        <v>23</v>
      </c>
      <c r="N445">
        <f>VLOOKUP(C445,Locs!A:F,6,0)</f>
        <v>0</v>
      </c>
      <c r="O445" t="s">
        <v>577</v>
      </c>
      <c r="P445">
        <v>24</v>
      </c>
    </row>
    <row r="446" spans="2:16" x14ac:dyDescent="0.45">
      <c r="B446" t="str">
        <f t="shared" si="13"/>
        <v>task_id_732.dfy-1</v>
      </c>
      <c r="C446" t="s">
        <v>75</v>
      </c>
      <c r="D446">
        <v>1</v>
      </c>
      <c r="E446">
        <v>1</v>
      </c>
      <c r="F446">
        <v>3.6922999999999999</v>
      </c>
      <c r="G446">
        <v>0.95089999999999997</v>
      </c>
      <c r="H446">
        <v>3.6888999999999998</v>
      </c>
      <c r="I446">
        <v>1</v>
      </c>
      <c r="J446">
        <v>1</v>
      </c>
      <c r="K446">
        <v>1</v>
      </c>
      <c r="L446">
        <f t="shared" si="12"/>
        <v>24</v>
      </c>
      <c r="M446">
        <f>VLOOKUP(C446,Locs!A:C,3,0)</f>
        <v>24</v>
      </c>
      <c r="N446">
        <f>VLOOKUP(C446,Locs!A:F,6,0)</f>
        <v>0</v>
      </c>
      <c r="O446" t="s">
        <v>580</v>
      </c>
      <c r="P446">
        <v>24</v>
      </c>
    </row>
    <row r="447" spans="2:16" x14ac:dyDescent="0.45">
      <c r="B447" t="str">
        <f t="shared" si="13"/>
        <v>task_id_733.dfy-1</v>
      </c>
      <c r="C447" t="s">
        <v>76</v>
      </c>
      <c r="D447">
        <v>1</v>
      </c>
      <c r="E447">
        <v>0</v>
      </c>
      <c r="F447">
        <v>5.5568</v>
      </c>
      <c r="G447">
        <v>0.93989999999999996</v>
      </c>
      <c r="H447">
        <v>5.5537999999999998</v>
      </c>
      <c r="I447">
        <v>1</v>
      </c>
      <c r="J447">
        <v>0</v>
      </c>
      <c r="K447">
        <v>0</v>
      </c>
      <c r="L447">
        <f t="shared" si="12"/>
        <v>30</v>
      </c>
      <c r="M447">
        <f>VLOOKUP(C447,Locs!A:C,3,0)</f>
        <v>28</v>
      </c>
      <c r="N447">
        <f>VLOOKUP(C447,Locs!A:F,6,0)</f>
        <v>1</v>
      </c>
      <c r="O447" t="s">
        <v>583</v>
      </c>
      <c r="P447">
        <v>30</v>
      </c>
    </row>
    <row r="448" spans="2:16" x14ac:dyDescent="0.45">
      <c r="B448" t="str">
        <f t="shared" si="13"/>
        <v>task_id_733.dfy-2</v>
      </c>
      <c r="C448" t="s">
        <v>76</v>
      </c>
      <c r="D448">
        <v>2</v>
      </c>
      <c r="E448">
        <v>0</v>
      </c>
      <c r="F448">
        <v>6.1814999999999998</v>
      </c>
      <c r="G448">
        <v>0.95320000000000005</v>
      </c>
      <c r="H448">
        <v>6.1795999999999998</v>
      </c>
      <c r="I448">
        <v>1</v>
      </c>
      <c r="J448">
        <v>0</v>
      </c>
      <c r="K448">
        <v>0</v>
      </c>
      <c r="L448">
        <f t="shared" si="12"/>
        <v>35</v>
      </c>
      <c r="M448">
        <f>VLOOKUP(C448,Locs!A:C,3,0)</f>
        <v>28</v>
      </c>
      <c r="N448">
        <f>VLOOKUP(C448,Locs!A:F,6,0)</f>
        <v>1</v>
      </c>
      <c r="O448" t="s">
        <v>584</v>
      </c>
      <c r="P448">
        <v>35</v>
      </c>
    </row>
    <row r="449" spans="2:16" x14ac:dyDescent="0.45">
      <c r="B449" t="str">
        <f t="shared" si="13"/>
        <v>task_id_733.dfy-3</v>
      </c>
      <c r="C449" t="s">
        <v>76</v>
      </c>
      <c r="D449">
        <v>3</v>
      </c>
      <c r="E449">
        <v>0</v>
      </c>
      <c r="F449">
        <v>7.2110000000000003</v>
      </c>
      <c r="G449">
        <v>0.92190000000000005</v>
      </c>
      <c r="H449">
        <v>7.2088000000000001</v>
      </c>
      <c r="I449">
        <v>1</v>
      </c>
      <c r="J449">
        <v>0</v>
      </c>
      <c r="K449">
        <v>0</v>
      </c>
      <c r="L449">
        <f t="shared" si="12"/>
        <v>41</v>
      </c>
      <c r="M449">
        <f>VLOOKUP(C449,Locs!A:C,3,0)</f>
        <v>28</v>
      </c>
      <c r="N449">
        <f>VLOOKUP(C449,Locs!A:F,6,0)</f>
        <v>1</v>
      </c>
      <c r="O449" t="s">
        <v>585</v>
      </c>
      <c r="P449">
        <v>41</v>
      </c>
    </row>
    <row r="450" spans="2:16" x14ac:dyDescent="0.45">
      <c r="B450" t="str">
        <f t="shared" si="13"/>
        <v>task_id_733.dfy-4</v>
      </c>
      <c r="C450" t="s">
        <v>76</v>
      </c>
      <c r="D450">
        <v>4</v>
      </c>
      <c r="E450">
        <v>0</v>
      </c>
      <c r="F450">
        <v>7.9401999999999999</v>
      </c>
      <c r="G450">
        <v>0.91759999999999997</v>
      </c>
      <c r="H450">
        <v>7.9375999999999998</v>
      </c>
      <c r="I450">
        <v>1</v>
      </c>
      <c r="J450">
        <v>0</v>
      </c>
      <c r="K450">
        <v>0</v>
      </c>
      <c r="L450">
        <f t="shared" ref="L450:L513" si="14">VLOOKUP(LEFT(C450,LEN(C450)-4)&amp;"_"&amp;D450&amp;"_llm.dfy",O:P,2,0)</f>
        <v>59</v>
      </c>
      <c r="M450">
        <f>VLOOKUP(C450,Locs!A:C,3,0)</f>
        <v>28</v>
      </c>
      <c r="N450">
        <f>VLOOKUP(C450,Locs!A:F,6,0)</f>
        <v>1</v>
      </c>
      <c r="O450" t="s">
        <v>741</v>
      </c>
      <c r="P450">
        <v>59</v>
      </c>
    </row>
    <row r="451" spans="2:16" x14ac:dyDescent="0.45">
      <c r="B451" t="str">
        <f t="shared" si="13"/>
        <v>task_id_733.dfy-5</v>
      </c>
      <c r="C451" t="s">
        <v>76</v>
      </c>
      <c r="D451">
        <v>5</v>
      </c>
      <c r="E451">
        <v>0</v>
      </c>
      <c r="F451">
        <v>13.6196</v>
      </c>
      <c r="G451">
        <v>1.7078</v>
      </c>
      <c r="H451">
        <v>13.6172</v>
      </c>
      <c r="I451">
        <v>0</v>
      </c>
      <c r="J451">
        <v>0</v>
      </c>
      <c r="K451">
        <v>0</v>
      </c>
      <c r="L451">
        <f t="shared" si="14"/>
        <v>75</v>
      </c>
      <c r="M451">
        <f>VLOOKUP(C451,Locs!A:C,3,0)</f>
        <v>28</v>
      </c>
      <c r="N451">
        <f>VLOOKUP(C451,Locs!A:F,6,0)</f>
        <v>1</v>
      </c>
      <c r="O451" t="s">
        <v>742</v>
      </c>
      <c r="P451">
        <v>75</v>
      </c>
    </row>
    <row r="452" spans="2:16" x14ac:dyDescent="0.45">
      <c r="B452" t="str">
        <f t="shared" si="13"/>
        <v>task_id_733.dfy-6</v>
      </c>
      <c r="C452" t="s">
        <v>76</v>
      </c>
      <c r="D452">
        <v>6</v>
      </c>
      <c r="E452">
        <v>0</v>
      </c>
      <c r="F452">
        <v>5.7923999999999998</v>
      </c>
      <c r="G452">
        <v>1.7263999999999999</v>
      </c>
      <c r="H452">
        <v>5.79</v>
      </c>
      <c r="I452">
        <v>1</v>
      </c>
      <c r="J452">
        <v>0</v>
      </c>
      <c r="K452">
        <v>0</v>
      </c>
      <c r="L452">
        <f t="shared" si="14"/>
        <v>74</v>
      </c>
      <c r="M452">
        <f>VLOOKUP(C452,Locs!A:C,3,0)</f>
        <v>28</v>
      </c>
      <c r="N452">
        <f>VLOOKUP(C452,Locs!A:F,6,0)</f>
        <v>1</v>
      </c>
      <c r="O452" t="s">
        <v>1094</v>
      </c>
      <c r="P452">
        <v>74</v>
      </c>
    </row>
    <row r="453" spans="2:16" x14ac:dyDescent="0.45">
      <c r="B453" t="str">
        <f t="shared" si="13"/>
        <v>task_id_733.dfy-7</v>
      </c>
      <c r="C453" t="s">
        <v>76</v>
      </c>
      <c r="D453">
        <v>7</v>
      </c>
      <c r="E453">
        <v>1</v>
      </c>
      <c r="F453">
        <v>6.5617000000000001</v>
      </c>
      <c r="G453">
        <v>1.7009000000000001</v>
      </c>
      <c r="H453">
        <v>6.5597000000000003</v>
      </c>
      <c r="I453">
        <v>1</v>
      </c>
      <c r="J453">
        <v>1</v>
      </c>
      <c r="K453">
        <v>1</v>
      </c>
      <c r="L453">
        <f t="shared" si="14"/>
        <v>77</v>
      </c>
      <c r="M453">
        <f>VLOOKUP(C453,Locs!A:C,3,0)</f>
        <v>28</v>
      </c>
      <c r="N453">
        <f>VLOOKUP(C453,Locs!A:F,6,0)</f>
        <v>1</v>
      </c>
      <c r="O453" t="s">
        <v>1095</v>
      </c>
      <c r="P453">
        <v>77</v>
      </c>
    </row>
    <row r="454" spans="2:16" x14ac:dyDescent="0.45">
      <c r="B454" t="str">
        <f t="shared" si="13"/>
        <v>task_id_741.dfy-1</v>
      </c>
      <c r="C454" t="s">
        <v>77</v>
      </c>
      <c r="D454">
        <v>1</v>
      </c>
      <c r="E454">
        <v>0</v>
      </c>
      <c r="F454">
        <v>2.5722</v>
      </c>
      <c r="G454">
        <v>0.85029999999999994</v>
      </c>
      <c r="H454">
        <v>2.5693000000000001</v>
      </c>
      <c r="I454">
        <v>1</v>
      </c>
      <c r="J454">
        <v>0</v>
      </c>
      <c r="K454">
        <v>0</v>
      </c>
      <c r="L454">
        <f t="shared" si="14"/>
        <v>25</v>
      </c>
      <c r="M454">
        <f>VLOOKUP(C454,Locs!A:C,3,0)</f>
        <v>24</v>
      </c>
      <c r="N454">
        <f>VLOOKUP(C454,Locs!A:F,6,0)</f>
        <v>1</v>
      </c>
      <c r="O454" t="s">
        <v>1096</v>
      </c>
      <c r="P454">
        <v>41</v>
      </c>
    </row>
    <row r="455" spans="2:16" x14ac:dyDescent="0.45">
      <c r="B455" t="str">
        <f t="shared" si="13"/>
        <v>task_id_741.dfy-2</v>
      </c>
      <c r="C455" t="s">
        <v>77</v>
      </c>
      <c r="D455">
        <v>2</v>
      </c>
      <c r="E455">
        <v>0</v>
      </c>
      <c r="F455">
        <v>3.0137</v>
      </c>
      <c r="G455">
        <v>0.85189999999999999</v>
      </c>
      <c r="H455">
        <v>3.012</v>
      </c>
      <c r="I455">
        <v>0</v>
      </c>
      <c r="J455">
        <v>0</v>
      </c>
      <c r="K455">
        <v>0</v>
      </c>
      <c r="L455">
        <f t="shared" si="14"/>
        <v>25</v>
      </c>
      <c r="M455">
        <f>VLOOKUP(C455,Locs!A:C,3,0)</f>
        <v>24</v>
      </c>
      <c r="N455">
        <f>VLOOKUP(C455,Locs!A:F,6,0)</f>
        <v>1</v>
      </c>
      <c r="O455" t="s">
        <v>586</v>
      </c>
      <c r="P455">
        <v>25</v>
      </c>
    </row>
    <row r="456" spans="2:16" x14ac:dyDescent="0.45">
      <c r="B456" t="str">
        <f t="shared" ref="B456:B519" si="15">C456&amp;"-"&amp;D456</f>
        <v>task_id_741.dfy-3</v>
      </c>
      <c r="C456" t="s">
        <v>77</v>
      </c>
      <c r="D456">
        <v>3</v>
      </c>
      <c r="E456">
        <v>0</v>
      </c>
      <c r="F456">
        <v>2.8428</v>
      </c>
      <c r="G456">
        <v>0.89800000000000002</v>
      </c>
      <c r="H456">
        <v>2.8409</v>
      </c>
      <c r="I456">
        <v>1</v>
      </c>
      <c r="J456">
        <v>0</v>
      </c>
      <c r="K456">
        <v>0</v>
      </c>
      <c r="L456">
        <f t="shared" si="14"/>
        <v>25</v>
      </c>
      <c r="M456">
        <f>VLOOKUP(C456,Locs!A:C,3,0)</f>
        <v>24</v>
      </c>
      <c r="N456">
        <f>VLOOKUP(C456,Locs!A:F,6,0)</f>
        <v>1</v>
      </c>
      <c r="O456" t="s">
        <v>587</v>
      </c>
      <c r="P456">
        <v>25</v>
      </c>
    </row>
    <row r="457" spans="2:16" x14ac:dyDescent="0.45">
      <c r="B457" t="str">
        <f t="shared" si="15"/>
        <v>task_id_741.dfy-4</v>
      </c>
      <c r="C457" t="s">
        <v>77</v>
      </c>
      <c r="D457">
        <v>4</v>
      </c>
      <c r="E457">
        <v>0</v>
      </c>
      <c r="F457">
        <v>6.0953999999999997</v>
      </c>
      <c r="G457">
        <v>0.83540000000000003</v>
      </c>
      <c r="H457">
        <v>6.0937000000000001</v>
      </c>
      <c r="I457">
        <v>1</v>
      </c>
      <c r="J457">
        <v>0</v>
      </c>
      <c r="K457">
        <v>0</v>
      </c>
      <c r="L457">
        <f t="shared" si="14"/>
        <v>37</v>
      </c>
      <c r="M457">
        <f>VLOOKUP(C457,Locs!A:C,3,0)</f>
        <v>24</v>
      </c>
      <c r="N457">
        <f>VLOOKUP(C457,Locs!A:F,6,0)</f>
        <v>1</v>
      </c>
      <c r="O457" t="s">
        <v>588</v>
      </c>
      <c r="P457">
        <v>25</v>
      </c>
    </row>
    <row r="458" spans="2:16" x14ac:dyDescent="0.45">
      <c r="B458" t="str">
        <f t="shared" si="15"/>
        <v>task_id_741.dfy-5</v>
      </c>
      <c r="C458" t="s">
        <v>77</v>
      </c>
      <c r="D458">
        <v>5</v>
      </c>
      <c r="E458">
        <v>0</v>
      </c>
      <c r="F458">
        <v>5.9333</v>
      </c>
      <c r="G458">
        <v>0.8599</v>
      </c>
      <c r="H458">
        <v>5.9314999999999998</v>
      </c>
      <c r="I458">
        <v>1</v>
      </c>
      <c r="J458">
        <v>0</v>
      </c>
      <c r="K458">
        <v>0</v>
      </c>
      <c r="L458">
        <f t="shared" si="14"/>
        <v>39</v>
      </c>
      <c r="M458">
        <f>VLOOKUP(C458,Locs!A:C,3,0)</f>
        <v>24</v>
      </c>
      <c r="N458">
        <f>VLOOKUP(C458,Locs!A:F,6,0)</f>
        <v>1</v>
      </c>
      <c r="O458" t="s">
        <v>865</v>
      </c>
      <c r="P458">
        <v>37</v>
      </c>
    </row>
    <row r="459" spans="2:16" x14ac:dyDescent="0.45">
      <c r="B459" t="str">
        <f t="shared" si="15"/>
        <v>task_id_741.dfy-6</v>
      </c>
      <c r="C459" t="s">
        <v>77</v>
      </c>
      <c r="D459">
        <v>6</v>
      </c>
      <c r="E459">
        <v>0</v>
      </c>
      <c r="F459">
        <v>6.9173999999999998</v>
      </c>
      <c r="G459">
        <v>0.86809999999999998</v>
      </c>
      <c r="H459">
        <v>6.9154999999999998</v>
      </c>
      <c r="I459">
        <v>1</v>
      </c>
      <c r="J459">
        <v>0</v>
      </c>
      <c r="K459">
        <v>0</v>
      </c>
      <c r="L459">
        <f t="shared" si="14"/>
        <v>41</v>
      </c>
      <c r="M459">
        <f>VLOOKUP(C459,Locs!A:C,3,0)</f>
        <v>24</v>
      </c>
      <c r="N459">
        <f>VLOOKUP(C459,Locs!A:F,6,0)</f>
        <v>1</v>
      </c>
      <c r="O459" t="s">
        <v>1097</v>
      </c>
      <c r="P459">
        <v>39</v>
      </c>
    </row>
    <row r="460" spans="2:16" x14ac:dyDescent="0.45">
      <c r="B460" t="str">
        <f t="shared" si="15"/>
        <v>task_id_741.dfy-7</v>
      </c>
      <c r="C460" t="s">
        <v>77</v>
      </c>
      <c r="D460">
        <v>7</v>
      </c>
      <c r="E460">
        <v>0</v>
      </c>
      <c r="F460">
        <v>5.4646999999999997</v>
      </c>
      <c r="G460">
        <v>0.8639</v>
      </c>
      <c r="H460">
        <v>5.4629000000000003</v>
      </c>
      <c r="I460">
        <v>1</v>
      </c>
      <c r="J460">
        <v>0</v>
      </c>
      <c r="K460">
        <v>0</v>
      </c>
      <c r="L460">
        <f t="shared" si="14"/>
        <v>39</v>
      </c>
      <c r="M460">
        <f>VLOOKUP(C460,Locs!A:C,3,0)</f>
        <v>24</v>
      </c>
      <c r="N460">
        <f>VLOOKUP(C460,Locs!A:F,6,0)</f>
        <v>1</v>
      </c>
      <c r="O460" t="s">
        <v>1098</v>
      </c>
      <c r="P460">
        <v>41</v>
      </c>
    </row>
    <row r="461" spans="2:16" x14ac:dyDescent="0.45">
      <c r="B461" t="str">
        <f t="shared" si="15"/>
        <v>task_id_741.dfy-8</v>
      </c>
      <c r="C461" t="s">
        <v>77</v>
      </c>
      <c r="D461">
        <v>8</v>
      </c>
      <c r="E461">
        <v>0</v>
      </c>
      <c r="F461">
        <v>4.5755999999999997</v>
      </c>
      <c r="G461">
        <v>0.92979999999999996</v>
      </c>
      <c r="H461">
        <v>4.5732999999999997</v>
      </c>
      <c r="I461">
        <v>1</v>
      </c>
      <c r="J461">
        <v>0</v>
      </c>
      <c r="K461">
        <v>0</v>
      </c>
      <c r="L461">
        <f t="shared" si="14"/>
        <v>40</v>
      </c>
      <c r="M461">
        <f>VLOOKUP(C461,Locs!A:C,3,0)</f>
        <v>24</v>
      </c>
      <c r="N461">
        <f>VLOOKUP(C461,Locs!A:F,6,0)</f>
        <v>1</v>
      </c>
      <c r="O461" t="s">
        <v>1099</v>
      </c>
      <c r="P461">
        <v>39</v>
      </c>
    </row>
    <row r="462" spans="2:16" x14ac:dyDescent="0.45">
      <c r="B462" t="str">
        <f t="shared" si="15"/>
        <v>task_id_741.dfy-9</v>
      </c>
      <c r="C462" t="s">
        <v>77</v>
      </c>
      <c r="D462">
        <v>9</v>
      </c>
      <c r="E462">
        <v>0</v>
      </c>
      <c r="F462">
        <v>6.2797999999999998</v>
      </c>
      <c r="G462">
        <v>0.88019999999999998</v>
      </c>
      <c r="H462">
        <v>6.2771999999999997</v>
      </c>
      <c r="I462">
        <v>1</v>
      </c>
      <c r="J462">
        <v>0</v>
      </c>
      <c r="K462">
        <v>0</v>
      </c>
      <c r="L462">
        <f t="shared" si="14"/>
        <v>41</v>
      </c>
      <c r="M462">
        <f>VLOOKUP(C462,Locs!A:C,3,0)</f>
        <v>24</v>
      </c>
      <c r="N462">
        <f>VLOOKUP(C462,Locs!A:F,6,0)</f>
        <v>1</v>
      </c>
      <c r="O462" t="s">
        <v>1100</v>
      </c>
      <c r="P462">
        <v>40</v>
      </c>
    </row>
    <row r="463" spans="2:16" x14ac:dyDescent="0.45">
      <c r="B463" t="str">
        <f t="shared" si="15"/>
        <v>task_id_741.dfy-10</v>
      </c>
      <c r="C463" t="s">
        <v>77</v>
      </c>
      <c r="D463">
        <v>10</v>
      </c>
      <c r="E463">
        <v>0</v>
      </c>
      <c r="F463">
        <v>6.2869000000000002</v>
      </c>
      <c r="G463">
        <v>0.80710000000000004</v>
      </c>
      <c r="H463">
        <v>6.2849000000000004</v>
      </c>
      <c r="I463">
        <v>1</v>
      </c>
      <c r="J463">
        <v>0</v>
      </c>
      <c r="K463">
        <v>0</v>
      </c>
      <c r="L463">
        <f t="shared" si="14"/>
        <v>41</v>
      </c>
      <c r="M463">
        <f>VLOOKUP(C463,Locs!A:C,3,0)</f>
        <v>24</v>
      </c>
      <c r="N463">
        <f>VLOOKUP(C463,Locs!A:F,6,0)</f>
        <v>1</v>
      </c>
      <c r="O463" t="s">
        <v>1101</v>
      </c>
      <c r="P463">
        <v>41</v>
      </c>
    </row>
    <row r="464" spans="2:16" x14ac:dyDescent="0.45">
      <c r="B464" t="str">
        <f t="shared" si="15"/>
        <v>task_id_743.dfy-1</v>
      </c>
      <c r="C464" t="s">
        <v>78</v>
      </c>
      <c r="D464">
        <v>1</v>
      </c>
      <c r="E464">
        <v>1</v>
      </c>
      <c r="F464">
        <v>4.3341000000000003</v>
      </c>
      <c r="G464">
        <v>0.78810000000000002</v>
      </c>
      <c r="H464">
        <v>4.3110999999999997</v>
      </c>
      <c r="I464">
        <v>1</v>
      </c>
      <c r="J464">
        <v>1</v>
      </c>
      <c r="K464">
        <v>1</v>
      </c>
      <c r="L464">
        <f t="shared" si="14"/>
        <v>22</v>
      </c>
      <c r="M464">
        <f>VLOOKUP(C464,Locs!A:C,3,0)</f>
        <v>22</v>
      </c>
      <c r="N464">
        <f>VLOOKUP(C464,Locs!A:F,6,0)</f>
        <v>0</v>
      </c>
      <c r="O464" t="s">
        <v>589</v>
      </c>
      <c r="P464">
        <v>22</v>
      </c>
    </row>
    <row r="465" spans="2:16" x14ac:dyDescent="0.45">
      <c r="B465" t="str">
        <f t="shared" si="15"/>
        <v>task_id_751.dfy-1</v>
      </c>
      <c r="C465" t="s">
        <v>79</v>
      </c>
      <c r="D465">
        <v>1</v>
      </c>
      <c r="E465">
        <v>0</v>
      </c>
      <c r="F465">
        <v>5.5080999999999998</v>
      </c>
      <c r="G465">
        <v>1.6961999999999999</v>
      </c>
      <c r="H465">
        <v>5.5042999999999997</v>
      </c>
      <c r="I465">
        <v>-1</v>
      </c>
      <c r="J465">
        <v>0</v>
      </c>
      <c r="K465">
        <v>0</v>
      </c>
      <c r="L465">
        <f t="shared" si="14"/>
        <v>32</v>
      </c>
      <c r="M465">
        <f>VLOOKUP(C465,Locs!A:C,3,0)</f>
        <v>31</v>
      </c>
      <c r="N465">
        <f>VLOOKUP(C465,Locs!A:F,6,0)</f>
        <v>1</v>
      </c>
      <c r="O465" t="s">
        <v>592</v>
      </c>
      <c r="P465">
        <v>32</v>
      </c>
    </row>
    <row r="466" spans="2:16" x14ac:dyDescent="0.45">
      <c r="B466" t="str">
        <f t="shared" si="15"/>
        <v>task_id_751.dfy-2</v>
      </c>
      <c r="C466" t="s">
        <v>79</v>
      </c>
      <c r="D466">
        <v>2</v>
      </c>
      <c r="E466">
        <v>0</v>
      </c>
      <c r="F466">
        <v>4.2702</v>
      </c>
      <c r="G466">
        <v>1.7007000000000001</v>
      </c>
      <c r="H466">
        <v>4.2687999999999997</v>
      </c>
      <c r="I466">
        <v>-1</v>
      </c>
      <c r="J466">
        <v>0</v>
      </c>
      <c r="K466">
        <v>0</v>
      </c>
      <c r="L466">
        <f t="shared" si="14"/>
        <v>33</v>
      </c>
      <c r="M466">
        <f>VLOOKUP(C466,Locs!A:C,3,0)</f>
        <v>31</v>
      </c>
      <c r="N466">
        <f>VLOOKUP(C466,Locs!A:F,6,0)</f>
        <v>1</v>
      </c>
      <c r="O466" t="s">
        <v>593</v>
      </c>
      <c r="P466">
        <v>33</v>
      </c>
    </row>
    <row r="467" spans="2:16" x14ac:dyDescent="0.45">
      <c r="B467" t="str">
        <f t="shared" si="15"/>
        <v>task_id_751.dfy-3</v>
      </c>
      <c r="C467" t="s">
        <v>79</v>
      </c>
      <c r="D467">
        <v>3</v>
      </c>
      <c r="E467">
        <v>1</v>
      </c>
      <c r="F467">
        <v>4.7393000000000001</v>
      </c>
      <c r="G467">
        <v>1.6798</v>
      </c>
      <c r="H467">
        <v>4.7380000000000004</v>
      </c>
      <c r="I467">
        <v>1</v>
      </c>
      <c r="J467">
        <v>1</v>
      </c>
      <c r="K467">
        <v>1</v>
      </c>
      <c r="L467">
        <f t="shared" si="14"/>
        <v>36</v>
      </c>
      <c r="M467">
        <f>VLOOKUP(C467,Locs!A:C,3,0)</f>
        <v>31</v>
      </c>
      <c r="N467">
        <f>VLOOKUP(C467,Locs!A:F,6,0)</f>
        <v>1</v>
      </c>
      <c r="O467" t="s">
        <v>594</v>
      </c>
      <c r="P467">
        <v>36</v>
      </c>
    </row>
    <row r="468" spans="2:16" x14ac:dyDescent="0.45">
      <c r="B468" t="str">
        <f t="shared" si="15"/>
        <v>task_id_755.dfy-1</v>
      </c>
      <c r="C468" t="s">
        <v>80</v>
      </c>
      <c r="D468">
        <v>1</v>
      </c>
      <c r="E468">
        <v>0</v>
      </c>
      <c r="F468">
        <v>10.1602</v>
      </c>
      <c r="G468">
        <v>1.8566</v>
      </c>
      <c r="H468">
        <v>10.157400000000001</v>
      </c>
      <c r="I468">
        <v>1</v>
      </c>
      <c r="J468">
        <v>0</v>
      </c>
      <c r="K468">
        <v>0</v>
      </c>
      <c r="L468">
        <f t="shared" si="14"/>
        <v>59</v>
      </c>
      <c r="M468">
        <f>VLOOKUP(C468,Locs!A:C,3,0)</f>
        <v>38</v>
      </c>
      <c r="N468">
        <f>VLOOKUP(C468,Locs!A:F,6,0)</f>
        <v>1</v>
      </c>
      <c r="O468" t="s">
        <v>595</v>
      </c>
      <c r="P468">
        <v>59</v>
      </c>
    </row>
    <row r="469" spans="2:16" x14ac:dyDescent="0.45">
      <c r="B469" t="str">
        <f t="shared" si="15"/>
        <v>task_id_755.dfy-2</v>
      </c>
      <c r="C469" t="s">
        <v>80</v>
      </c>
      <c r="D469">
        <v>2</v>
      </c>
      <c r="E469">
        <v>0</v>
      </c>
      <c r="F469">
        <v>9.3758999999999997</v>
      </c>
      <c r="G469">
        <v>1.913</v>
      </c>
      <c r="H469">
        <v>9.3742999999999999</v>
      </c>
      <c r="I469">
        <v>1</v>
      </c>
      <c r="J469">
        <v>0</v>
      </c>
      <c r="K469">
        <v>0</v>
      </c>
      <c r="L469">
        <f t="shared" si="14"/>
        <v>66</v>
      </c>
      <c r="M469">
        <f>VLOOKUP(C469,Locs!A:C,3,0)</f>
        <v>38</v>
      </c>
      <c r="N469">
        <f>VLOOKUP(C469,Locs!A:F,6,0)</f>
        <v>1</v>
      </c>
      <c r="O469" t="s">
        <v>596</v>
      </c>
      <c r="P469">
        <v>66</v>
      </c>
    </row>
    <row r="470" spans="2:16" x14ac:dyDescent="0.45">
      <c r="B470" t="str">
        <f t="shared" si="15"/>
        <v>task_id_755.dfy-3</v>
      </c>
      <c r="C470" t="s">
        <v>80</v>
      </c>
      <c r="D470">
        <v>3</v>
      </c>
      <c r="E470">
        <v>0</v>
      </c>
      <c r="F470">
        <v>7.5618999999999996</v>
      </c>
      <c r="G470">
        <v>2.0089999999999999</v>
      </c>
      <c r="H470">
        <v>7.5598999999999998</v>
      </c>
      <c r="I470">
        <v>1</v>
      </c>
      <c r="J470">
        <v>0</v>
      </c>
      <c r="K470">
        <v>0</v>
      </c>
      <c r="L470">
        <f t="shared" si="14"/>
        <v>76</v>
      </c>
      <c r="M470">
        <f>VLOOKUP(C470,Locs!A:C,3,0)</f>
        <v>38</v>
      </c>
      <c r="N470">
        <f>VLOOKUP(C470,Locs!A:F,6,0)</f>
        <v>1</v>
      </c>
      <c r="O470" t="s">
        <v>597</v>
      </c>
      <c r="P470">
        <v>76</v>
      </c>
    </row>
    <row r="471" spans="2:16" x14ac:dyDescent="0.45">
      <c r="B471" t="str">
        <f t="shared" si="15"/>
        <v>task_id_755.dfy-4</v>
      </c>
      <c r="C471" t="s">
        <v>80</v>
      </c>
      <c r="D471">
        <v>4</v>
      </c>
      <c r="E471">
        <v>1</v>
      </c>
      <c r="F471">
        <v>8.0190000000000001</v>
      </c>
      <c r="G471">
        <v>1.7661</v>
      </c>
      <c r="H471">
        <v>8.0166000000000004</v>
      </c>
      <c r="I471">
        <v>1</v>
      </c>
      <c r="J471">
        <v>1</v>
      </c>
      <c r="K471">
        <v>1</v>
      </c>
      <c r="L471">
        <f t="shared" si="14"/>
        <v>66</v>
      </c>
      <c r="M471">
        <f>VLOOKUP(C471,Locs!A:C,3,0)</f>
        <v>38</v>
      </c>
      <c r="N471">
        <f>VLOOKUP(C471,Locs!A:F,6,0)</f>
        <v>1</v>
      </c>
      <c r="O471" t="s">
        <v>1007</v>
      </c>
      <c r="P471">
        <v>66</v>
      </c>
    </row>
    <row r="472" spans="2:16" x14ac:dyDescent="0.45">
      <c r="B472" t="str">
        <f t="shared" si="15"/>
        <v>task_id_760.dfy-1</v>
      </c>
      <c r="C472" t="s">
        <v>81</v>
      </c>
      <c r="D472">
        <v>1</v>
      </c>
      <c r="E472">
        <v>0</v>
      </c>
      <c r="F472">
        <v>2.9746999999999999</v>
      </c>
      <c r="G472">
        <v>0.81740000000000002</v>
      </c>
      <c r="H472">
        <v>2.9716999999999998</v>
      </c>
      <c r="I472">
        <v>1</v>
      </c>
      <c r="J472">
        <v>0</v>
      </c>
      <c r="K472">
        <v>0</v>
      </c>
      <c r="L472">
        <f t="shared" si="14"/>
        <v>28</v>
      </c>
      <c r="M472">
        <f>VLOOKUP(C472,Locs!A:C,3,0)</f>
        <v>28</v>
      </c>
      <c r="N472">
        <f>VLOOKUP(C472,Locs!A:F,6,0)</f>
        <v>1</v>
      </c>
      <c r="O472" t="s">
        <v>1102</v>
      </c>
      <c r="P472">
        <v>61</v>
      </c>
    </row>
    <row r="473" spans="2:16" x14ac:dyDescent="0.45">
      <c r="B473" t="str">
        <f t="shared" si="15"/>
        <v>task_id_760.dfy-2</v>
      </c>
      <c r="C473" t="s">
        <v>81</v>
      </c>
      <c r="D473">
        <v>2</v>
      </c>
      <c r="E473">
        <v>0</v>
      </c>
      <c r="F473">
        <v>2.9016999999999999</v>
      </c>
      <c r="G473">
        <v>0.8276</v>
      </c>
      <c r="H473">
        <v>2.8993000000000002</v>
      </c>
      <c r="I473">
        <v>0</v>
      </c>
      <c r="J473">
        <v>0</v>
      </c>
      <c r="K473">
        <v>0</v>
      </c>
      <c r="L473">
        <f t="shared" si="14"/>
        <v>29</v>
      </c>
      <c r="M473">
        <f>VLOOKUP(C473,Locs!A:C,3,0)</f>
        <v>28</v>
      </c>
      <c r="N473">
        <f>VLOOKUP(C473,Locs!A:F,6,0)</f>
        <v>1</v>
      </c>
      <c r="O473" t="s">
        <v>598</v>
      </c>
      <c r="P473">
        <v>28</v>
      </c>
    </row>
    <row r="474" spans="2:16" x14ac:dyDescent="0.45">
      <c r="B474" t="str">
        <f t="shared" si="15"/>
        <v>task_id_760.dfy-3</v>
      </c>
      <c r="C474" t="s">
        <v>81</v>
      </c>
      <c r="D474">
        <v>3</v>
      </c>
      <c r="E474">
        <v>0</v>
      </c>
      <c r="F474">
        <v>3.4965000000000002</v>
      </c>
      <c r="G474">
        <v>0.83289999999999997</v>
      </c>
      <c r="H474">
        <v>3.4952000000000001</v>
      </c>
      <c r="I474">
        <v>-1</v>
      </c>
      <c r="J474">
        <v>0</v>
      </c>
      <c r="K474">
        <v>0</v>
      </c>
      <c r="L474">
        <f t="shared" si="14"/>
        <v>32</v>
      </c>
      <c r="M474">
        <f>VLOOKUP(C474,Locs!A:C,3,0)</f>
        <v>28</v>
      </c>
      <c r="N474">
        <f>VLOOKUP(C474,Locs!A:F,6,0)</f>
        <v>1</v>
      </c>
      <c r="O474" t="s">
        <v>599</v>
      </c>
      <c r="P474">
        <v>29</v>
      </c>
    </row>
    <row r="475" spans="2:16" x14ac:dyDescent="0.45">
      <c r="B475" t="str">
        <f t="shared" si="15"/>
        <v>task_id_760.dfy-4</v>
      </c>
      <c r="C475" t="s">
        <v>81</v>
      </c>
      <c r="D475">
        <v>4</v>
      </c>
      <c r="E475">
        <v>0</v>
      </c>
      <c r="F475">
        <v>4.9074</v>
      </c>
      <c r="G475">
        <v>0.95909999999999995</v>
      </c>
      <c r="H475">
        <v>4.9055999999999997</v>
      </c>
      <c r="I475">
        <v>-1</v>
      </c>
      <c r="J475">
        <v>0</v>
      </c>
      <c r="K475">
        <v>0</v>
      </c>
      <c r="L475">
        <f t="shared" si="14"/>
        <v>38</v>
      </c>
      <c r="M475">
        <f>VLOOKUP(C475,Locs!A:C,3,0)</f>
        <v>28</v>
      </c>
      <c r="N475">
        <f>VLOOKUP(C475,Locs!A:F,6,0)</f>
        <v>1</v>
      </c>
      <c r="O475" t="s">
        <v>600</v>
      </c>
      <c r="P475">
        <v>32</v>
      </c>
    </row>
    <row r="476" spans="2:16" x14ac:dyDescent="0.45">
      <c r="B476" t="str">
        <f t="shared" si="15"/>
        <v>task_id_760.dfy-5</v>
      </c>
      <c r="C476" t="s">
        <v>81</v>
      </c>
      <c r="D476">
        <v>5</v>
      </c>
      <c r="E476">
        <v>0</v>
      </c>
      <c r="F476">
        <v>5.3238000000000003</v>
      </c>
      <c r="G476">
        <v>0.97170000000000001</v>
      </c>
      <c r="H476">
        <v>5.3220000000000001</v>
      </c>
      <c r="I476">
        <v>-1</v>
      </c>
      <c r="J476">
        <v>0</v>
      </c>
      <c r="K476">
        <v>0</v>
      </c>
      <c r="L476">
        <f t="shared" si="14"/>
        <v>40</v>
      </c>
      <c r="M476">
        <f>VLOOKUP(C476,Locs!A:C,3,0)</f>
        <v>28</v>
      </c>
      <c r="N476">
        <f>VLOOKUP(C476,Locs!A:F,6,0)</f>
        <v>1</v>
      </c>
      <c r="O476" t="s">
        <v>743</v>
      </c>
      <c r="P476">
        <v>38</v>
      </c>
    </row>
    <row r="477" spans="2:16" x14ac:dyDescent="0.45">
      <c r="B477" t="str">
        <f t="shared" si="15"/>
        <v>task_id_760.dfy-6</v>
      </c>
      <c r="C477" t="s">
        <v>81</v>
      </c>
      <c r="D477">
        <v>6</v>
      </c>
      <c r="E477">
        <v>-1</v>
      </c>
      <c r="F477">
        <v>8.6008999999999993</v>
      </c>
      <c r="G477">
        <v>0.3049</v>
      </c>
      <c r="H477">
        <v>8.5983000000000001</v>
      </c>
      <c r="I477">
        <v>-1</v>
      </c>
      <c r="J477">
        <v>-1</v>
      </c>
      <c r="K477">
        <v>-1</v>
      </c>
      <c r="L477">
        <f t="shared" si="14"/>
        <v>47</v>
      </c>
      <c r="M477">
        <f>VLOOKUP(C477,Locs!A:C,3,0)</f>
        <v>28</v>
      </c>
      <c r="N477">
        <f>VLOOKUP(C477,Locs!A:F,6,0)</f>
        <v>1</v>
      </c>
      <c r="O477" t="s">
        <v>744</v>
      </c>
      <c r="P477">
        <v>40</v>
      </c>
    </row>
    <row r="478" spans="2:16" x14ac:dyDescent="0.45">
      <c r="B478" t="str">
        <f t="shared" si="15"/>
        <v>task_id_760.dfy-7</v>
      </c>
      <c r="C478" t="s">
        <v>81</v>
      </c>
      <c r="D478">
        <v>7</v>
      </c>
      <c r="E478">
        <v>-1</v>
      </c>
      <c r="F478">
        <v>5.2291999999999996</v>
      </c>
      <c r="G478">
        <v>0.26400000000000001</v>
      </c>
      <c r="H478">
        <v>5.2278000000000002</v>
      </c>
      <c r="I478">
        <v>-1</v>
      </c>
      <c r="J478">
        <v>-1</v>
      </c>
      <c r="K478">
        <v>-1</v>
      </c>
      <c r="L478">
        <f t="shared" si="14"/>
        <v>51</v>
      </c>
      <c r="M478">
        <f>VLOOKUP(C478,Locs!A:C,3,0)</f>
        <v>28</v>
      </c>
      <c r="N478">
        <f>VLOOKUP(C478,Locs!A:F,6,0)</f>
        <v>1</v>
      </c>
      <c r="O478" t="s">
        <v>745</v>
      </c>
      <c r="P478">
        <v>47</v>
      </c>
    </row>
    <row r="479" spans="2:16" x14ac:dyDescent="0.45">
      <c r="B479" t="str">
        <f t="shared" si="15"/>
        <v>task_id_760.dfy-8</v>
      </c>
      <c r="C479" t="s">
        <v>81</v>
      </c>
      <c r="D479">
        <v>8</v>
      </c>
      <c r="E479">
        <v>0</v>
      </c>
      <c r="F479">
        <v>6.0011999999999999</v>
      </c>
      <c r="G479">
        <v>0.86599999999999999</v>
      </c>
      <c r="H479">
        <v>5.9989999999999997</v>
      </c>
      <c r="I479">
        <v>-1</v>
      </c>
      <c r="J479">
        <v>0</v>
      </c>
      <c r="K479">
        <v>0</v>
      </c>
      <c r="L479">
        <f t="shared" si="14"/>
        <v>53</v>
      </c>
      <c r="M479">
        <f>VLOOKUP(C479,Locs!A:C,3,0)</f>
        <v>28</v>
      </c>
      <c r="N479">
        <f>VLOOKUP(C479,Locs!A:F,6,0)</f>
        <v>1</v>
      </c>
      <c r="O479" t="s">
        <v>866</v>
      </c>
      <c r="P479">
        <v>51</v>
      </c>
    </row>
    <row r="480" spans="2:16" x14ac:dyDescent="0.45">
      <c r="B480" t="str">
        <f t="shared" si="15"/>
        <v>task_id_760.dfy-9</v>
      </c>
      <c r="C480" t="s">
        <v>81</v>
      </c>
      <c r="D480">
        <v>9</v>
      </c>
      <c r="E480">
        <v>0</v>
      </c>
      <c r="F480">
        <v>7.4008000000000003</v>
      </c>
      <c r="G480">
        <v>0.90239999999999998</v>
      </c>
      <c r="H480">
        <v>7.3986999999999998</v>
      </c>
      <c r="I480">
        <v>-1</v>
      </c>
      <c r="J480">
        <v>0</v>
      </c>
      <c r="K480">
        <v>0</v>
      </c>
      <c r="L480">
        <f t="shared" si="14"/>
        <v>60</v>
      </c>
      <c r="M480">
        <f>VLOOKUP(C480,Locs!A:C,3,0)</f>
        <v>28</v>
      </c>
      <c r="N480">
        <f>VLOOKUP(C480,Locs!A:F,6,0)</f>
        <v>1</v>
      </c>
      <c r="O480" t="s">
        <v>867</v>
      </c>
      <c r="P480">
        <v>53</v>
      </c>
    </row>
    <row r="481" spans="2:16" x14ac:dyDescent="0.45">
      <c r="B481" t="str">
        <f t="shared" si="15"/>
        <v>task_id_760.dfy-10</v>
      </c>
      <c r="C481" t="s">
        <v>81</v>
      </c>
      <c r="D481">
        <v>10</v>
      </c>
      <c r="E481">
        <v>0</v>
      </c>
      <c r="F481">
        <v>6.9348000000000001</v>
      </c>
      <c r="G481">
        <v>0.92949999999999999</v>
      </c>
      <c r="H481">
        <v>6.9333999999999998</v>
      </c>
      <c r="I481">
        <v>-1</v>
      </c>
      <c r="J481">
        <v>0</v>
      </c>
      <c r="K481">
        <v>0</v>
      </c>
      <c r="L481">
        <f t="shared" si="14"/>
        <v>61</v>
      </c>
      <c r="M481">
        <f>VLOOKUP(C481,Locs!A:C,3,0)</f>
        <v>28</v>
      </c>
      <c r="N481">
        <f>VLOOKUP(C481,Locs!A:F,6,0)</f>
        <v>1</v>
      </c>
      <c r="O481" t="s">
        <v>1103</v>
      </c>
      <c r="P481">
        <v>60</v>
      </c>
    </row>
    <row r="482" spans="2:16" x14ac:dyDescent="0.45">
      <c r="B482" t="str">
        <f t="shared" si="15"/>
        <v>task_id_769.dfy-1</v>
      </c>
      <c r="C482" t="s">
        <v>82</v>
      </c>
      <c r="D482">
        <v>1</v>
      </c>
      <c r="E482">
        <v>-1</v>
      </c>
      <c r="F482">
        <v>5.0156000000000001</v>
      </c>
      <c r="G482">
        <v>0.2898</v>
      </c>
      <c r="H482">
        <v>4.9954999999999998</v>
      </c>
      <c r="I482">
        <v>-1</v>
      </c>
      <c r="J482">
        <v>-1</v>
      </c>
      <c r="K482">
        <v>-1</v>
      </c>
      <c r="L482">
        <f t="shared" si="14"/>
        <v>26</v>
      </c>
      <c r="M482">
        <f>VLOOKUP(C482,Locs!A:C,3,0)</f>
        <v>33</v>
      </c>
      <c r="N482">
        <f>VLOOKUP(C482,Locs!A:F,6,0)</f>
        <v>2</v>
      </c>
      <c r="O482" t="s">
        <v>1011</v>
      </c>
      <c r="P482">
        <v>35</v>
      </c>
    </row>
    <row r="483" spans="2:16" x14ac:dyDescent="0.45">
      <c r="B483" t="str">
        <f t="shared" si="15"/>
        <v>task_id_769.dfy-2</v>
      </c>
      <c r="C483" t="s">
        <v>82</v>
      </c>
      <c r="D483">
        <v>2</v>
      </c>
      <c r="E483">
        <v>-1</v>
      </c>
      <c r="F483">
        <v>3.7086000000000001</v>
      </c>
      <c r="G483">
        <v>0.28149999999999997</v>
      </c>
      <c r="H483">
        <v>3.7071999999999998</v>
      </c>
      <c r="I483">
        <v>-1</v>
      </c>
      <c r="J483">
        <v>-1</v>
      </c>
      <c r="K483">
        <v>-1</v>
      </c>
      <c r="L483">
        <f t="shared" si="14"/>
        <v>27</v>
      </c>
      <c r="M483">
        <f>VLOOKUP(C483,Locs!A:C,3,0)</f>
        <v>33</v>
      </c>
      <c r="N483">
        <f>VLOOKUP(C483,Locs!A:F,6,0)</f>
        <v>2</v>
      </c>
      <c r="O483" t="s">
        <v>601</v>
      </c>
      <c r="P483">
        <v>26</v>
      </c>
    </row>
    <row r="484" spans="2:16" x14ac:dyDescent="0.45">
      <c r="B484" t="str">
        <f t="shared" si="15"/>
        <v>task_id_769.dfy-3</v>
      </c>
      <c r="C484" t="s">
        <v>82</v>
      </c>
      <c r="D484">
        <v>3</v>
      </c>
      <c r="E484">
        <v>-1</v>
      </c>
      <c r="F484">
        <v>4.3179999999999996</v>
      </c>
      <c r="G484">
        <v>0.26219999999999999</v>
      </c>
      <c r="H484">
        <v>4.3159999999999998</v>
      </c>
      <c r="I484">
        <v>-1</v>
      </c>
      <c r="J484">
        <v>-1</v>
      </c>
      <c r="K484">
        <v>-1</v>
      </c>
      <c r="L484">
        <f t="shared" si="14"/>
        <v>27</v>
      </c>
      <c r="M484">
        <f>VLOOKUP(C484,Locs!A:C,3,0)</f>
        <v>33</v>
      </c>
      <c r="N484">
        <f>VLOOKUP(C484,Locs!A:F,6,0)</f>
        <v>2</v>
      </c>
      <c r="O484" t="s">
        <v>602</v>
      </c>
      <c r="P484">
        <v>27</v>
      </c>
    </row>
    <row r="485" spans="2:16" x14ac:dyDescent="0.45">
      <c r="B485" t="str">
        <f t="shared" si="15"/>
        <v>task_id_769.dfy-4</v>
      </c>
      <c r="C485" t="s">
        <v>82</v>
      </c>
      <c r="D485">
        <v>4</v>
      </c>
      <c r="E485">
        <v>-1</v>
      </c>
      <c r="F485">
        <v>4.4005999999999998</v>
      </c>
      <c r="G485">
        <v>0.24260000000000001</v>
      </c>
      <c r="H485">
        <v>4.3987999999999996</v>
      </c>
      <c r="I485">
        <v>-1</v>
      </c>
      <c r="J485">
        <v>-1</v>
      </c>
      <c r="K485">
        <v>-1</v>
      </c>
      <c r="L485">
        <f t="shared" si="14"/>
        <v>27</v>
      </c>
      <c r="M485">
        <f>VLOOKUP(C485,Locs!A:C,3,0)</f>
        <v>33</v>
      </c>
      <c r="N485">
        <f>VLOOKUP(C485,Locs!A:F,6,0)</f>
        <v>2</v>
      </c>
      <c r="O485" t="s">
        <v>603</v>
      </c>
      <c r="P485">
        <v>27</v>
      </c>
    </row>
    <row r="486" spans="2:16" x14ac:dyDescent="0.45">
      <c r="B486" t="str">
        <f t="shared" si="15"/>
        <v>task_id_769.dfy-5</v>
      </c>
      <c r="C486" t="s">
        <v>82</v>
      </c>
      <c r="D486">
        <v>5</v>
      </c>
      <c r="E486">
        <v>-1</v>
      </c>
      <c r="F486">
        <v>3.8205</v>
      </c>
      <c r="G486">
        <v>0.22289999999999999</v>
      </c>
      <c r="H486">
        <v>3.8189000000000002</v>
      </c>
      <c r="I486">
        <v>-1</v>
      </c>
      <c r="J486">
        <v>-1</v>
      </c>
      <c r="K486">
        <v>-1</v>
      </c>
      <c r="L486">
        <f t="shared" si="14"/>
        <v>27</v>
      </c>
      <c r="M486">
        <f>VLOOKUP(C486,Locs!A:C,3,0)</f>
        <v>33</v>
      </c>
      <c r="N486">
        <f>VLOOKUP(C486,Locs!A:F,6,0)</f>
        <v>2</v>
      </c>
      <c r="O486" t="s">
        <v>1012</v>
      </c>
      <c r="P486">
        <v>27</v>
      </c>
    </row>
    <row r="487" spans="2:16" x14ac:dyDescent="0.45">
      <c r="B487" t="str">
        <f t="shared" si="15"/>
        <v>task_id_769.dfy-6</v>
      </c>
      <c r="C487" t="s">
        <v>82</v>
      </c>
      <c r="D487">
        <v>6</v>
      </c>
      <c r="E487">
        <v>-1</v>
      </c>
      <c r="F487">
        <v>2.7292000000000001</v>
      </c>
      <c r="G487">
        <v>0.27979999999999999</v>
      </c>
      <c r="H487">
        <v>2.7277</v>
      </c>
      <c r="I487">
        <v>-1</v>
      </c>
      <c r="J487">
        <v>-1</v>
      </c>
      <c r="K487">
        <v>-1</v>
      </c>
      <c r="L487">
        <f t="shared" si="14"/>
        <v>27</v>
      </c>
      <c r="M487">
        <f>VLOOKUP(C487,Locs!A:C,3,0)</f>
        <v>33</v>
      </c>
      <c r="N487">
        <f>VLOOKUP(C487,Locs!A:F,6,0)</f>
        <v>2</v>
      </c>
      <c r="O487" t="s">
        <v>1013</v>
      </c>
      <c r="P487">
        <v>27</v>
      </c>
    </row>
    <row r="488" spans="2:16" x14ac:dyDescent="0.45">
      <c r="B488" t="str">
        <f t="shared" si="15"/>
        <v>task_id_769.dfy-7</v>
      </c>
      <c r="C488" t="s">
        <v>82</v>
      </c>
      <c r="D488">
        <v>7</v>
      </c>
      <c r="E488">
        <v>-1</v>
      </c>
      <c r="F488">
        <v>3.6486999999999998</v>
      </c>
      <c r="G488">
        <v>0.29920000000000002</v>
      </c>
      <c r="H488">
        <v>3.6473</v>
      </c>
      <c r="I488">
        <v>-1</v>
      </c>
      <c r="J488">
        <v>-1</v>
      </c>
      <c r="K488">
        <v>-1</v>
      </c>
      <c r="L488">
        <f t="shared" si="14"/>
        <v>27</v>
      </c>
      <c r="M488">
        <f>VLOOKUP(C488,Locs!A:C,3,0)</f>
        <v>33</v>
      </c>
      <c r="N488">
        <f>VLOOKUP(C488,Locs!A:F,6,0)</f>
        <v>2</v>
      </c>
      <c r="O488" t="s">
        <v>1014</v>
      </c>
      <c r="P488">
        <v>27</v>
      </c>
    </row>
    <row r="489" spans="2:16" x14ac:dyDescent="0.45">
      <c r="B489" t="str">
        <f t="shared" si="15"/>
        <v>task_id_769.dfy-8</v>
      </c>
      <c r="C489" t="s">
        <v>82</v>
      </c>
      <c r="D489">
        <v>8</v>
      </c>
      <c r="E489">
        <v>-1</v>
      </c>
      <c r="F489">
        <v>3.5322</v>
      </c>
      <c r="G489">
        <v>0.29360000000000003</v>
      </c>
      <c r="H489">
        <v>3.5308999999999999</v>
      </c>
      <c r="I489">
        <v>-1</v>
      </c>
      <c r="J489">
        <v>-1</v>
      </c>
      <c r="K489">
        <v>-1</v>
      </c>
      <c r="L489">
        <f t="shared" si="14"/>
        <v>27</v>
      </c>
      <c r="M489">
        <f>VLOOKUP(C489,Locs!A:C,3,0)</f>
        <v>33</v>
      </c>
      <c r="N489">
        <f>VLOOKUP(C489,Locs!A:F,6,0)</f>
        <v>2</v>
      </c>
      <c r="O489" t="s">
        <v>1015</v>
      </c>
      <c r="P489">
        <v>27</v>
      </c>
    </row>
    <row r="490" spans="2:16" x14ac:dyDescent="0.45">
      <c r="B490" t="str">
        <f t="shared" si="15"/>
        <v>task_id_769.dfy-9</v>
      </c>
      <c r="C490" t="s">
        <v>82</v>
      </c>
      <c r="D490">
        <v>9</v>
      </c>
      <c r="E490">
        <v>-1</v>
      </c>
      <c r="F490">
        <v>3.2669999999999999</v>
      </c>
      <c r="G490">
        <v>0.26600000000000001</v>
      </c>
      <c r="H490">
        <v>3.2652999999999999</v>
      </c>
      <c r="I490">
        <v>-1</v>
      </c>
      <c r="J490">
        <v>-1</v>
      </c>
      <c r="K490">
        <v>-1</v>
      </c>
      <c r="L490">
        <f t="shared" si="14"/>
        <v>27</v>
      </c>
      <c r="M490">
        <f>VLOOKUP(C490,Locs!A:C,3,0)</f>
        <v>33</v>
      </c>
      <c r="N490">
        <f>VLOOKUP(C490,Locs!A:F,6,0)</f>
        <v>2</v>
      </c>
      <c r="O490" t="s">
        <v>1016</v>
      </c>
      <c r="P490">
        <v>27</v>
      </c>
    </row>
    <row r="491" spans="2:16" x14ac:dyDescent="0.45">
      <c r="B491" t="str">
        <f t="shared" si="15"/>
        <v>task_id_769.dfy-10</v>
      </c>
      <c r="C491" t="s">
        <v>82</v>
      </c>
      <c r="D491">
        <v>10</v>
      </c>
      <c r="E491">
        <v>0</v>
      </c>
      <c r="F491">
        <v>4.8400999999999996</v>
      </c>
      <c r="G491">
        <v>0.97860000000000003</v>
      </c>
      <c r="H491">
        <v>4.8376000000000001</v>
      </c>
      <c r="I491">
        <v>0</v>
      </c>
      <c r="J491">
        <v>0</v>
      </c>
      <c r="K491">
        <v>0</v>
      </c>
      <c r="L491">
        <f t="shared" si="14"/>
        <v>35</v>
      </c>
      <c r="M491">
        <f>VLOOKUP(C491,Locs!A:C,3,0)</f>
        <v>33</v>
      </c>
      <c r="N491">
        <f>VLOOKUP(C491,Locs!A:F,6,0)</f>
        <v>2</v>
      </c>
      <c r="O491" t="s">
        <v>1017</v>
      </c>
      <c r="P491">
        <v>27</v>
      </c>
    </row>
    <row r="492" spans="2:16" x14ac:dyDescent="0.45">
      <c r="B492" t="str">
        <f t="shared" si="15"/>
        <v>task_id_770.dfy-1</v>
      </c>
      <c r="C492" t="s">
        <v>83</v>
      </c>
      <c r="D492">
        <v>1</v>
      </c>
      <c r="E492">
        <v>1</v>
      </c>
      <c r="F492">
        <v>3.8902999999999999</v>
      </c>
      <c r="G492">
        <v>0.8508</v>
      </c>
      <c r="H492">
        <v>3.8871000000000002</v>
      </c>
      <c r="I492">
        <v>1</v>
      </c>
      <c r="J492">
        <v>1</v>
      </c>
      <c r="K492">
        <v>1</v>
      </c>
      <c r="L492">
        <f t="shared" si="14"/>
        <v>27</v>
      </c>
      <c r="M492">
        <f>VLOOKUP(C492,Locs!A:C,3,0)</f>
        <v>23</v>
      </c>
      <c r="N492">
        <f>VLOOKUP(C492,Locs!A:F,6,0)</f>
        <v>0</v>
      </c>
      <c r="O492" t="s">
        <v>604</v>
      </c>
      <c r="P492">
        <v>27</v>
      </c>
    </row>
    <row r="493" spans="2:16" x14ac:dyDescent="0.45">
      <c r="B493" t="str">
        <f t="shared" si="15"/>
        <v>task_id_775.dfy-1</v>
      </c>
      <c r="C493" t="s">
        <v>84</v>
      </c>
      <c r="D493">
        <v>1</v>
      </c>
      <c r="E493">
        <v>0</v>
      </c>
      <c r="F493">
        <v>3.1011000000000002</v>
      </c>
      <c r="G493">
        <v>1.6853</v>
      </c>
      <c r="H493">
        <v>3.0819000000000001</v>
      </c>
      <c r="I493">
        <v>1</v>
      </c>
      <c r="J493">
        <v>0</v>
      </c>
      <c r="K493">
        <v>0</v>
      </c>
      <c r="L493">
        <f t="shared" si="14"/>
        <v>23</v>
      </c>
      <c r="M493">
        <f>VLOOKUP(C493,Locs!A:C,3,0)</f>
        <v>24</v>
      </c>
      <c r="N493">
        <f>VLOOKUP(C493,Locs!A:F,6,0)</f>
        <v>1</v>
      </c>
      <c r="O493" t="s">
        <v>607</v>
      </c>
      <c r="P493">
        <v>23</v>
      </c>
    </row>
    <row r="494" spans="2:16" x14ac:dyDescent="0.45">
      <c r="B494" t="str">
        <f t="shared" si="15"/>
        <v>task_id_775.dfy-2</v>
      </c>
      <c r="C494" t="s">
        <v>84</v>
      </c>
      <c r="D494">
        <v>2</v>
      </c>
      <c r="E494">
        <v>0</v>
      </c>
      <c r="F494">
        <v>4.3097000000000003</v>
      </c>
      <c r="G494">
        <v>1.7191000000000001</v>
      </c>
      <c r="H494">
        <v>4.3070000000000004</v>
      </c>
      <c r="I494">
        <v>1</v>
      </c>
      <c r="J494">
        <v>0</v>
      </c>
      <c r="K494">
        <v>0</v>
      </c>
      <c r="L494">
        <f t="shared" si="14"/>
        <v>27</v>
      </c>
      <c r="M494">
        <f>VLOOKUP(C494,Locs!A:C,3,0)</f>
        <v>24</v>
      </c>
      <c r="N494">
        <f>VLOOKUP(C494,Locs!A:F,6,0)</f>
        <v>1</v>
      </c>
      <c r="O494" t="s">
        <v>608</v>
      </c>
      <c r="P494">
        <v>27</v>
      </c>
    </row>
    <row r="495" spans="2:16" x14ac:dyDescent="0.45">
      <c r="B495" t="str">
        <f t="shared" si="15"/>
        <v>task_id_775.dfy-3</v>
      </c>
      <c r="C495" t="s">
        <v>84</v>
      </c>
      <c r="D495">
        <v>3</v>
      </c>
      <c r="E495">
        <v>1</v>
      </c>
      <c r="F495">
        <v>5.7481</v>
      </c>
      <c r="G495">
        <v>1.6909000000000001</v>
      </c>
      <c r="H495">
        <v>5.7461000000000002</v>
      </c>
      <c r="I495">
        <v>1</v>
      </c>
      <c r="J495">
        <v>1</v>
      </c>
      <c r="K495">
        <v>1</v>
      </c>
      <c r="L495">
        <f t="shared" si="14"/>
        <v>30</v>
      </c>
      <c r="M495">
        <f>VLOOKUP(C495,Locs!A:C,3,0)</f>
        <v>24</v>
      </c>
      <c r="N495">
        <f>VLOOKUP(C495,Locs!A:F,6,0)</f>
        <v>1</v>
      </c>
      <c r="O495" t="s">
        <v>609</v>
      </c>
      <c r="P495">
        <v>30</v>
      </c>
    </row>
    <row r="496" spans="2:16" x14ac:dyDescent="0.45">
      <c r="B496" t="str">
        <f t="shared" si="15"/>
        <v>task_id_784.dfy-1</v>
      </c>
      <c r="C496" t="s">
        <v>85</v>
      </c>
      <c r="D496">
        <v>1</v>
      </c>
      <c r="E496">
        <v>-1</v>
      </c>
      <c r="F496">
        <v>8.0922000000000001</v>
      </c>
      <c r="G496">
        <v>0.4355</v>
      </c>
      <c r="H496">
        <v>8.0890000000000004</v>
      </c>
      <c r="I496">
        <v>-1</v>
      </c>
      <c r="J496">
        <v>-1</v>
      </c>
      <c r="K496">
        <v>-1</v>
      </c>
      <c r="L496">
        <f t="shared" si="14"/>
        <v>47</v>
      </c>
      <c r="M496">
        <f>VLOOKUP(C496,Locs!A:C,3,0)</f>
        <v>57</v>
      </c>
      <c r="N496">
        <f>VLOOKUP(C496,Locs!A:F,6,0)</f>
        <v>4</v>
      </c>
      <c r="O496" t="s">
        <v>610</v>
      </c>
      <c r="P496">
        <v>47</v>
      </c>
    </row>
    <row r="497" spans="2:16" x14ac:dyDescent="0.45">
      <c r="B497" t="str">
        <f t="shared" si="15"/>
        <v>task_id_784.dfy-2</v>
      </c>
      <c r="C497" t="s">
        <v>85</v>
      </c>
      <c r="D497">
        <v>2</v>
      </c>
      <c r="E497">
        <v>-1</v>
      </c>
      <c r="F497">
        <v>8.4616000000000007</v>
      </c>
      <c r="G497">
        <v>0.29120000000000001</v>
      </c>
      <c r="H497">
        <v>8.4588999999999999</v>
      </c>
      <c r="I497">
        <v>-1</v>
      </c>
      <c r="J497">
        <v>-1</v>
      </c>
      <c r="K497">
        <v>-1</v>
      </c>
      <c r="L497">
        <f t="shared" si="14"/>
        <v>75</v>
      </c>
      <c r="M497">
        <f>VLOOKUP(C497,Locs!A:C,3,0)</f>
        <v>57</v>
      </c>
      <c r="N497">
        <f>VLOOKUP(C497,Locs!A:F,6,0)</f>
        <v>4</v>
      </c>
      <c r="O497" t="s">
        <v>611</v>
      </c>
      <c r="P497">
        <v>75</v>
      </c>
    </row>
    <row r="498" spans="2:16" x14ac:dyDescent="0.45">
      <c r="B498" t="str">
        <f t="shared" si="15"/>
        <v>task_id_784.dfy-3</v>
      </c>
      <c r="C498" t="s">
        <v>85</v>
      </c>
      <c r="D498">
        <v>3</v>
      </c>
      <c r="E498">
        <v>-1</v>
      </c>
      <c r="F498">
        <v>8.1405999999999992</v>
      </c>
      <c r="G498">
        <v>0.4768</v>
      </c>
      <c r="H498">
        <v>8.1386000000000003</v>
      </c>
      <c r="I498">
        <v>-1</v>
      </c>
      <c r="J498">
        <v>-1</v>
      </c>
      <c r="K498">
        <v>-1</v>
      </c>
      <c r="L498">
        <f t="shared" si="14"/>
        <v>77</v>
      </c>
      <c r="M498">
        <f>VLOOKUP(C498,Locs!A:C,3,0)</f>
        <v>57</v>
      </c>
      <c r="N498">
        <f>VLOOKUP(C498,Locs!A:F,6,0)</f>
        <v>4</v>
      </c>
      <c r="O498" t="s">
        <v>612</v>
      </c>
      <c r="P498">
        <v>77</v>
      </c>
    </row>
    <row r="499" spans="2:16" x14ac:dyDescent="0.45">
      <c r="B499" t="str">
        <f t="shared" si="15"/>
        <v>task_id_784.dfy-4</v>
      </c>
      <c r="C499" t="s">
        <v>85</v>
      </c>
      <c r="D499">
        <v>4</v>
      </c>
      <c r="E499">
        <v>0</v>
      </c>
      <c r="F499">
        <v>8.6757000000000009</v>
      </c>
      <c r="G499">
        <v>2.3083999999999998</v>
      </c>
      <c r="H499">
        <v>8.6739999999999995</v>
      </c>
      <c r="I499">
        <v>-1</v>
      </c>
      <c r="J499">
        <v>0</v>
      </c>
      <c r="K499">
        <v>0</v>
      </c>
      <c r="L499">
        <f t="shared" si="14"/>
        <v>75</v>
      </c>
      <c r="M499">
        <f>VLOOKUP(C499,Locs!A:C,3,0)</f>
        <v>57</v>
      </c>
      <c r="N499">
        <f>VLOOKUP(C499,Locs!A:F,6,0)</f>
        <v>4</v>
      </c>
      <c r="O499" t="s">
        <v>1104</v>
      </c>
      <c r="P499">
        <v>75</v>
      </c>
    </row>
    <row r="500" spans="2:16" x14ac:dyDescent="0.45">
      <c r="B500" t="str">
        <f t="shared" si="15"/>
        <v>task_id_784.dfy-5</v>
      </c>
      <c r="C500" t="s">
        <v>85</v>
      </c>
      <c r="D500">
        <v>5</v>
      </c>
      <c r="E500">
        <v>0</v>
      </c>
      <c r="F500">
        <v>7.8674999999999997</v>
      </c>
      <c r="G500">
        <v>2.2099000000000002</v>
      </c>
      <c r="H500">
        <v>7.8661000000000003</v>
      </c>
      <c r="I500">
        <v>-1</v>
      </c>
      <c r="J500">
        <v>0</v>
      </c>
      <c r="K500">
        <v>0</v>
      </c>
      <c r="L500">
        <f t="shared" si="14"/>
        <v>83</v>
      </c>
      <c r="M500">
        <f>VLOOKUP(C500,Locs!A:C,3,0)</f>
        <v>57</v>
      </c>
      <c r="N500">
        <f>VLOOKUP(C500,Locs!A:F,6,0)</f>
        <v>4</v>
      </c>
      <c r="O500" t="s">
        <v>1105</v>
      </c>
      <c r="P500">
        <v>83</v>
      </c>
    </row>
    <row r="501" spans="2:16" x14ac:dyDescent="0.45">
      <c r="B501" t="str">
        <f t="shared" si="15"/>
        <v>task_id_784.dfy-6</v>
      </c>
      <c r="C501" t="s">
        <v>85</v>
      </c>
      <c r="D501">
        <v>6</v>
      </c>
      <c r="E501">
        <v>1</v>
      </c>
      <c r="F501">
        <v>8.8530999999999995</v>
      </c>
      <c r="G501">
        <v>1.4948999999999999</v>
      </c>
      <c r="H501">
        <v>8.8515999999999995</v>
      </c>
      <c r="I501">
        <v>1</v>
      </c>
      <c r="J501">
        <v>1</v>
      </c>
      <c r="K501">
        <v>1</v>
      </c>
      <c r="L501">
        <f t="shared" si="14"/>
        <v>89</v>
      </c>
      <c r="M501">
        <f>VLOOKUP(C501,Locs!A:C,3,0)</f>
        <v>57</v>
      </c>
      <c r="N501">
        <f>VLOOKUP(C501,Locs!A:F,6,0)</f>
        <v>4</v>
      </c>
      <c r="O501" t="s">
        <v>1106</v>
      </c>
      <c r="P501">
        <v>89</v>
      </c>
    </row>
    <row r="502" spans="2:16" x14ac:dyDescent="0.45">
      <c r="B502" t="str">
        <f t="shared" si="15"/>
        <v>task_id_790.dfy-1</v>
      </c>
      <c r="C502" t="s">
        <v>86</v>
      </c>
      <c r="D502">
        <v>1</v>
      </c>
      <c r="E502">
        <v>1</v>
      </c>
      <c r="F502">
        <v>3.4510000000000001</v>
      </c>
      <c r="G502">
        <v>1.6568000000000001</v>
      </c>
      <c r="H502">
        <v>3.4479000000000002</v>
      </c>
      <c r="I502">
        <v>1</v>
      </c>
      <c r="J502">
        <v>1</v>
      </c>
      <c r="K502">
        <v>1</v>
      </c>
      <c r="L502">
        <f t="shared" si="14"/>
        <v>28</v>
      </c>
      <c r="M502">
        <f>VLOOKUP(C502,Locs!A:C,3,0)</f>
        <v>28</v>
      </c>
      <c r="N502">
        <f>VLOOKUP(C502,Locs!A:F,6,0)</f>
        <v>0</v>
      </c>
      <c r="O502" t="s">
        <v>613</v>
      </c>
      <c r="P502">
        <v>28</v>
      </c>
    </row>
    <row r="503" spans="2:16" x14ac:dyDescent="0.45">
      <c r="B503" t="str">
        <f t="shared" si="15"/>
        <v>task_id_793.dfy-1</v>
      </c>
      <c r="C503" t="s">
        <v>87</v>
      </c>
      <c r="D503">
        <v>1</v>
      </c>
      <c r="E503">
        <v>0</v>
      </c>
      <c r="F503">
        <v>8.5637000000000008</v>
      </c>
      <c r="G503">
        <v>0.92659999999999998</v>
      </c>
      <c r="H503">
        <v>8.5419999999999998</v>
      </c>
      <c r="I503">
        <v>1</v>
      </c>
      <c r="J503">
        <v>0</v>
      </c>
      <c r="K503">
        <v>0</v>
      </c>
      <c r="L503">
        <f t="shared" si="14"/>
        <v>45</v>
      </c>
      <c r="M503">
        <f>VLOOKUP(C503,Locs!A:C,3,0)</f>
        <v>30</v>
      </c>
      <c r="N503">
        <f>VLOOKUP(C503,Locs!A:F,6,0)</f>
        <v>2</v>
      </c>
      <c r="O503" t="s">
        <v>1107</v>
      </c>
      <c r="P503">
        <v>103</v>
      </c>
    </row>
    <row r="504" spans="2:16" x14ac:dyDescent="0.45">
      <c r="B504" t="str">
        <f t="shared" si="15"/>
        <v>task_id_793.dfy-2</v>
      </c>
      <c r="C504" t="s">
        <v>87</v>
      </c>
      <c r="D504">
        <v>2</v>
      </c>
      <c r="E504">
        <v>-1</v>
      </c>
      <c r="F504">
        <v>8.3233999999999995</v>
      </c>
      <c r="G504">
        <v>0.35880000000000001</v>
      </c>
      <c r="H504">
        <v>8.3213000000000008</v>
      </c>
      <c r="I504">
        <v>-1</v>
      </c>
      <c r="J504">
        <v>-1</v>
      </c>
      <c r="K504">
        <v>-1</v>
      </c>
      <c r="L504">
        <f t="shared" si="14"/>
        <v>53</v>
      </c>
      <c r="M504">
        <f>VLOOKUP(C504,Locs!A:C,3,0)</f>
        <v>30</v>
      </c>
      <c r="N504">
        <f>VLOOKUP(C504,Locs!A:F,6,0)</f>
        <v>2</v>
      </c>
      <c r="O504" t="s">
        <v>616</v>
      </c>
      <c r="P504">
        <v>45</v>
      </c>
    </row>
    <row r="505" spans="2:16" x14ac:dyDescent="0.45">
      <c r="B505" t="str">
        <f t="shared" si="15"/>
        <v>task_id_793.dfy-3</v>
      </c>
      <c r="C505" t="s">
        <v>87</v>
      </c>
      <c r="D505">
        <v>3</v>
      </c>
      <c r="E505">
        <v>-1</v>
      </c>
      <c r="F505">
        <v>6.3072999999999997</v>
      </c>
      <c r="G505">
        <v>0.2918</v>
      </c>
      <c r="H505">
        <v>6.3052999999999999</v>
      </c>
      <c r="I505">
        <v>-1</v>
      </c>
      <c r="J505">
        <v>-1</v>
      </c>
      <c r="K505">
        <v>-1</v>
      </c>
      <c r="L505">
        <f t="shared" si="14"/>
        <v>63</v>
      </c>
      <c r="M505">
        <f>VLOOKUP(C505,Locs!A:C,3,0)</f>
        <v>30</v>
      </c>
      <c r="N505">
        <f>VLOOKUP(C505,Locs!A:F,6,0)</f>
        <v>2</v>
      </c>
      <c r="O505" t="s">
        <v>617</v>
      </c>
      <c r="P505">
        <v>53</v>
      </c>
    </row>
    <row r="506" spans="2:16" x14ac:dyDescent="0.45">
      <c r="B506" t="str">
        <f t="shared" si="15"/>
        <v>task_id_793.dfy-4</v>
      </c>
      <c r="C506" t="s">
        <v>87</v>
      </c>
      <c r="D506">
        <v>4</v>
      </c>
      <c r="E506">
        <v>0</v>
      </c>
      <c r="F506">
        <v>6.1917999999999997</v>
      </c>
      <c r="G506">
        <v>0.98350000000000004</v>
      </c>
      <c r="H506">
        <v>6.1898999999999997</v>
      </c>
      <c r="I506">
        <v>1</v>
      </c>
      <c r="J506">
        <v>0</v>
      </c>
      <c r="K506">
        <v>0</v>
      </c>
      <c r="L506">
        <f t="shared" si="14"/>
        <v>67</v>
      </c>
      <c r="M506">
        <f>VLOOKUP(C506,Locs!A:C,3,0)</f>
        <v>30</v>
      </c>
      <c r="N506">
        <f>VLOOKUP(C506,Locs!A:F,6,0)</f>
        <v>2</v>
      </c>
      <c r="O506" t="s">
        <v>618</v>
      </c>
      <c r="P506">
        <v>63</v>
      </c>
    </row>
    <row r="507" spans="2:16" x14ac:dyDescent="0.45">
      <c r="B507" t="str">
        <f t="shared" si="15"/>
        <v>task_id_793.dfy-5</v>
      </c>
      <c r="C507" t="s">
        <v>87</v>
      </c>
      <c r="D507">
        <v>5</v>
      </c>
      <c r="E507">
        <v>0</v>
      </c>
      <c r="F507">
        <v>7.9112999999999998</v>
      </c>
      <c r="G507">
        <v>0.91349999999999998</v>
      </c>
      <c r="H507">
        <v>7.9093</v>
      </c>
      <c r="I507">
        <v>1</v>
      </c>
      <c r="J507">
        <v>0</v>
      </c>
      <c r="K507">
        <v>0</v>
      </c>
      <c r="L507">
        <f t="shared" si="14"/>
        <v>66</v>
      </c>
      <c r="M507">
        <f>VLOOKUP(C507,Locs!A:C,3,0)</f>
        <v>30</v>
      </c>
      <c r="N507">
        <f>VLOOKUP(C507,Locs!A:F,6,0)</f>
        <v>2</v>
      </c>
      <c r="O507" t="s">
        <v>746</v>
      </c>
      <c r="P507">
        <v>67</v>
      </c>
    </row>
    <row r="508" spans="2:16" x14ac:dyDescent="0.45">
      <c r="B508" t="str">
        <f t="shared" si="15"/>
        <v>task_id_793.dfy-6</v>
      </c>
      <c r="C508" t="s">
        <v>87</v>
      </c>
      <c r="D508">
        <v>6</v>
      </c>
      <c r="E508">
        <v>0</v>
      </c>
      <c r="F508">
        <v>10.136900000000001</v>
      </c>
      <c r="G508">
        <v>0.91210000000000002</v>
      </c>
      <c r="H508">
        <v>10.1343</v>
      </c>
      <c r="I508">
        <v>1</v>
      </c>
      <c r="J508">
        <v>0</v>
      </c>
      <c r="K508">
        <v>0</v>
      </c>
      <c r="L508">
        <f t="shared" si="14"/>
        <v>77</v>
      </c>
      <c r="M508">
        <f>VLOOKUP(C508,Locs!A:C,3,0)</f>
        <v>30</v>
      </c>
      <c r="N508">
        <f>VLOOKUP(C508,Locs!A:F,6,0)</f>
        <v>2</v>
      </c>
      <c r="O508" t="s">
        <v>747</v>
      </c>
      <c r="P508">
        <v>66</v>
      </c>
    </row>
    <row r="509" spans="2:16" x14ac:dyDescent="0.45">
      <c r="B509" t="str">
        <f t="shared" si="15"/>
        <v>task_id_793.dfy-7</v>
      </c>
      <c r="C509" t="s">
        <v>87</v>
      </c>
      <c r="D509">
        <v>7</v>
      </c>
      <c r="E509">
        <v>0</v>
      </c>
      <c r="F509">
        <v>8.5662000000000003</v>
      </c>
      <c r="G509">
        <v>0.91620000000000001</v>
      </c>
      <c r="H509">
        <v>8.5640000000000001</v>
      </c>
      <c r="I509">
        <v>1</v>
      </c>
      <c r="J509">
        <v>0</v>
      </c>
      <c r="K509">
        <v>0</v>
      </c>
      <c r="L509">
        <f t="shared" si="14"/>
        <v>80</v>
      </c>
      <c r="M509">
        <f>VLOOKUP(C509,Locs!A:C,3,0)</f>
        <v>30</v>
      </c>
      <c r="N509">
        <f>VLOOKUP(C509,Locs!A:F,6,0)</f>
        <v>2</v>
      </c>
      <c r="O509" t="s">
        <v>1108</v>
      </c>
      <c r="P509">
        <v>77</v>
      </c>
    </row>
    <row r="510" spans="2:16" x14ac:dyDescent="0.45">
      <c r="B510" t="str">
        <f t="shared" si="15"/>
        <v>task_id_793.dfy-8</v>
      </c>
      <c r="C510" t="s">
        <v>87</v>
      </c>
      <c r="D510">
        <v>8</v>
      </c>
      <c r="E510">
        <v>0</v>
      </c>
      <c r="F510">
        <v>9.9857999999999993</v>
      </c>
      <c r="G510">
        <v>0.9577</v>
      </c>
      <c r="H510">
        <v>9.9834999999999994</v>
      </c>
      <c r="I510">
        <v>1</v>
      </c>
      <c r="J510">
        <v>0</v>
      </c>
      <c r="K510">
        <v>0</v>
      </c>
      <c r="L510">
        <f t="shared" si="14"/>
        <v>79</v>
      </c>
      <c r="M510">
        <f>VLOOKUP(C510,Locs!A:C,3,0)</f>
        <v>30</v>
      </c>
      <c r="N510">
        <f>VLOOKUP(C510,Locs!A:F,6,0)</f>
        <v>2</v>
      </c>
      <c r="O510" t="s">
        <v>1109</v>
      </c>
      <c r="P510">
        <v>80</v>
      </c>
    </row>
    <row r="511" spans="2:16" x14ac:dyDescent="0.45">
      <c r="B511" t="str">
        <f t="shared" si="15"/>
        <v>task_id_793.dfy-9</v>
      </c>
      <c r="C511" t="s">
        <v>87</v>
      </c>
      <c r="D511">
        <v>9</v>
      </c>
      <c r="E511">
        <v>0</v>
      </c>
      <c r="F511">
        <v>9.1753999999999998</v>
      </c>
      <c r="G511">
        <v>0.96779999999999999</v>
      </c>
      <c r="H511">
        <v>9.1735000000000007</v>
      </c>
      <c r="I511">
        <v>1</v>
      </c>
      <c r="J511">
        <v>0</v>
      </c>
      <c r="K511">
        <v>0</v>
      </c>
      <c r="L511">
        <f t="shared" si="14"/>
        <v>80</v>
      </c>
      <c r="M511">
        <f>VLOOKUP(C511,Locs!A:C,3,0)</f>
        <v>30</v>
      </c>
      <c r="N511">
        <f>VLOOKUP(C511,Locs!A:F,6,0)</f>
        <v>2</v>
      </c>
      <c r="O511" t="s">
        <v>1110</v>
      </c>
      <c r="P511">
        <v>79</v>
      </c>
    </row>
    <row r="512" spans="2:16" x14ac:dyDescent="0.45">
      <c r="B512" t="str">
        <f t="shared" si="15"/>
        <v>task_id_793.dfy-10</v>
      </c>
      <c r="C512" t="s">
        <v>87</v>
      </c>
      <c r="D512">
        <v>10</v>
      </c>
      <c r="E512">
        <v>0</v>
      </c>
      <c r="F512">
        <v>11.872299999999999</v>
      </c>
      <c r="G512">
        <v>1.0771999999999999</v>
      </c>
      <c r="H512">
        <v>11.870799999999999</v>
      </c>
      <c r="I512">
        <v>1</v>
      </c>
      <c r="J512">
        <v>0</v>
      </c>
      <c r="K512">
        <v>0</v>
      </c>
      <c r="L512">
        <f t="shared" si="14"/>
        <v>103</v>
      </c>
      <c r="M512">
        <f>VLOOKUP(C512,Locs!A:C,3,0)</f>
        <v>30</v>
      </c>
      <c r="N512">
        <f>VLOOKUP(C512,Locs!A:F,6,0)</f>
        <v>2</v>
      </c>
      <c r="O512" t="s">
        <v>1111</v>
      </c>
      <c r="P512">
        <v>80</v>
      </c>
    </row>
    <row r="513" spans="2:16" x14ac:dyDescent="0.45">
      <c r="B513" t="str">
        <f t="shared" si="15"/>
        <v>task_id_798.dfy-1</v>
      </c>
      <c r="C513" t="s">
        <v>88</v>
      </c>
      <c r="D513">
        <v>1</v>
      </c>
      <c r="E513">
        <v>1</v>
      </c>
      <c r="F513">
        <v>3.8452999999999999</v>
      </c>
      <c r="G513">
        <v>1.6666000000000001</v>
      </c>
      <c r="H513">
        <v>3.8287</v>
      </c>
      <c r="I513">
        <v>1</v>
      </c>
      <c r="J513">
        <v>1</v>
      </c>
      <c r="K513">
        <v>1</v>
      </c>
      <c r="L513">
        <f t="shared" si="14"/>
        <v>36</v>
      </c>
      <c r="M513">
        <f>VLOOKUP(C513,Locs!A:C,3,0)</f>
        <v>35</v>
      </c>
      <c r="N513">
        <f>VLOOKUP(C513,Locs!A:F,6,0)</f>
        <v>0</v>
      </c>
      <c r="O513" t="s">
        <v>619</v>
      </c>
      <c r="P513">
        <v>36</v>
      </c>
    </row>
    <row r="514" spans="2:16" x14ac:dyDescent="0.45">
      <c r="B514" t="str">
        <f t="shared" si="15"/>
        <v>task_id_8.dfy-1</v>
      </c>
      <c r="C514" t="s">
        <v>89</v>
      </c>
      <c r="D514">
        <v>1</v>
      </c>
      <c r="E514">
        <v>1</v>
      </c>
      <c r="F514">
        <v>3.2111999999999998</v>
      </c>
      <c r="G514">
        <v>0.91290000000000004</v>
      </c>
      <c r="H514">
        <v>3.2084000000000001</v>
      </c>
      <c r="I514">
        <v>1</v>
      </c>
      <c r="J514">
        <v>1</v>
      </c>
      <c r="K514">
        <v>1</v>
      </c>
      <c r="L514">
        <f t="shared" ref="L514:L521" si="16">VLOOKUP(LEFT(C514,LEN(C514)-4)&amp;"_"&amp;D514&amp;"_llm.dfy",O:P,2,0)</f>
        <v>23</v>
      </c>
      <c r="M514">
        <f>VLOOKUP(C514,Locs!A:C,3,0)</f>
        <v>22</v>
      </c>
      <c r="N514">
        <f>VLOOKUP(C514,Locs!A:F,6,0)</f>
        <v>0</v>
      </c>
      <c r="O514" t="s">
        <v>622</v>
      </c>
      <c r="P514">
        <v>21</v>
      </c>
    </row>
    <row r="515" spans="2:16" x14ac:dyDescent="0.45">
      <c r="B515" t="str">
        <f t="shared" si="15"/>
        <v>task_id_803.dfy-1</v>
      </c>
      <c r="C515" t="s">
        <v>90</v>
      </c>
      <c r="D515">
        <v>1</v>
      </c>
      <c r="E515">
        <v>0</v>
      </c>
      <c r="F515">
        <v>2.7587000000000002</v>
      </c>
      <c r="G515">
        <v>1.0116000000000001</v>
      </c>
      <c r="H515">
        <v>2.7397</v>
      </c>
      <c r="I515">
        <v>0</v>
      </c>
      <c r="J515">
        <v>0</v>
      </c>
      <c r="K515">
        <v>0</v>
      </c>
      <c r="L515">
        <f t="shared" si="16"/>
        <v>21</v>
      </c>
      <c r="M515">
        <f>VLOOKUP(C515,Locs!A:C,3,0)</f>
        <v>30</v>
      </c>
      <c r="N515">
        <f>VLOOKUP(C515,Locs!A:F,6,0)</f>
        <v>5</v>
      </c>
      <c r="O515" t="s">
        <v>623</v>
      </c>
      <c r="P515">
        <v>21</v>
      </c>
    </row>
    <row r="516" spans="2:16" x14ac:dyDescent="0.45">
      <c r="B516" t="str">
        <f t="shared" si="15"/>
        <v>task_id_803.dfy-2</v>
      </c>
      <c r="C516" t="s">
        <v>90</v>
      </c>
      <c r="D516">
        <v>2</v>
      </c>
      <c r="E516">
        <v>0</v>
      </c>
      <c r="F516">
        <v>3.8481000000000001</v>
      </c>
      <c r="G516">
        <v>1.1573</v>
      </c>
      <c r="H516">
        <v>3.8460999999999999</v>
      </c>
      <c r="I516">
        <v>0</v>
      </c>
      <c r="J516">
        <v>0</v>
      </c>
      <c r="K516">
        <v>0</v>
      </c>
      <c r="L516">
        <f t="shared" si="16"/>
        <v>21</v>
      </c>
      <c r="M516">
        <f>VLOOKUP(C516,Locs!A:C,3,0)</f>
        <v>30</v>
      </c>
      <c r="N516">
        <f>VLOOKUP(C516,Locs!A:F,6,0)</f>
        <v>5</v>
      </c>
      <c r="O516" t="s">
        <v>624</v>
      </c>
      <c r="P516">
        <v>21</v>
      </c>
    </row>
    <row r="517" spans="2:16" x14ac:dyDescent="0.45">
      <c r="B517" t="str">
        <f t="shared" si="15"/>
        <v>task_id_803.dfy-3</v>
      </c>
      <c r="C517" t="s">
        <v>90</v>
      </c>
      <c r="D517">
        <v>3</v>
      </c>
      <c r="E517">
        <v>0</v>
      </c>
      <c r="F517">
        <v>4.6832000000000003</v>
      </c>
      <c r="G517">
        <v>1.1153999999999999</v>
      </c>
      <c r="H517">
        <v>4.6807999999999996</v>
      </c>
      <c r="I517">
        <v>0</v>
      </c>
      <c r="J517">
        <v>0</v>
      </c>
      <c r="K517">
        <v>0</v>
      </c>
      <c r="L517">
        <f t="shared" si="16"/>
        <v>21</v>
      </c>
      <c r="M517">
        <f>VLOOKUP(C517,Locs!A:C,3,0)</f>
        <v>30</v>
      </c>
      <c r="N517">
        <f>VLOOKUP(C517,Locs!A:F,6,0)</f>
        <v>5</v>
      </c>
      <c r="O517" t="s">
        <v>748</v>
      </c>
      <c r="P517">
        <v>27</v>
      </c>
    </row>
    <row r="518" spans="2:16" x14ac:dyDescent="0.45">
      <c r="B518" t="str">
        <f t="shared" si="15"/>
        <v>task_id_803.dfy-4</v>
      </c>
      <c r="C518" t="s">
        <v>90</v>
      </c>
      <c r="D518">
        <v>4</v>
      </c>
      <c r="E518">
        <v>0</v>
      </c>
      <c r="F518">
        <v>3.4329999999999998</v>
      </c>
      <c r="G518">
        <v>1.2001999999999999</v>
      </c>
      <c r="H518">
        <v>3.4306999999999999</v>
      </c>
      <c r="I518">
        <v>-1</v>
      </c>
      <c r="J518">
        <v>0</v>
      </c>
      <c r="K518">
        <v>0</v>
      </c>
      <c r="L518">
        <f t="shared" si="16"/>
        <v>27</v>
      </c>
      <c r="M518">
        <f>VLOOKUP(C518,Locs!A:C,3,0)</f>
        <v>30</v>
      </c>
      <c r="N518">
        <f>VLOOKUP(C518,Locs!A:F,6,0)</f>
        <v>5</v>
      </c>
      <c r="O518" t="s">
        <v>749</v>
      </c>
      <c r="P518">
        <v>30</v>
      </c>
    </row>
    <row r="519" spans="2:16" x14ac:dyDescent="0.45">
      <c r="B519" t="str">
        <f t="shared" si="15"/>
        <v>task_id_803.dfy-5</v>
      </c>
      <c r="C519" t="s">
        <v>90</v>
      </c>
      <c r="D519">
        <v>5</v>
      </c>
      <c r="E519">
        <v>1</v>
      </c>
      <c r="F519">
        <v>3.4306000000000001</v>
      </c>
      <c r="G519">
        <v>0.97650000000000003</v>
      </c>
      <c r="H519">
        <v>3.4287999999999998</v>
      </c>
      <c r="I519">
        <v>1</v>
      </c>
      <c r="J519">
        <v>1</v>
      </c>
      <c r="K519">
        <v>1</v>
      </c>
      <c r="L519">
        <f t="shared" si="16"/>
        <v>30</v>
      </c>
      <c r="M519">
        <f>VLOOKUP(C519,Locs!A:C,3,0)</f>
        <v>30</v>
      </c>
      <c r="N519">
        <f>VLOOKUP(C519,Locs!A:F,6,0)</f>
        <v>5</v>
      </c>
      <c r="O519" t="s">
        <v>625</v>
      </c>
      <c r="P519">
        <v>29</v>
      </c>
    </row>
    <row r="520" spans="2:16" x14ac:dyDescent="0.45">
      <c r="B520" t="str">
        <f t="shared" ref="B520:B545" si="17">C520&amp;"-"&amp;D520</f>
        <v>task_id_804.dfy-1</v>
      </c>
      <c r="C520" t="s">
        <v>91</v>
      </c>
      <c r="D520">
        <v>1</v>
      </c>
      <c r="E520">
        <v>0</v>
      </c>
      <c r="F520">
        <v>3.7559</v>
      </c>
      <c r="G520">
        <v>1.6911</v>
      </c>
      <c r="H520">
        <v>3.7374000000000001</v>
      </c>
      <c r="I520">
        <v>1</v>
      </c>
      <c r="J520">
        <v>0</v>
      </c>
      <c r="K520">
        <v>0</v>
      </c>
      <c r="L520">
        <f t="shared" si="16"/>
        <v>29</v>
      </c>
      <c r="M520">
        <f>VLOOKUP(C520,Locs!A:C,3,0)</f>
        <v>29</v>
      </c>
      <c r="N520">
        <f>VLOOKUP(C520,Locs!A:F,6,0)</f>
        <v>1</v>
      </c>
      <c r="O520" t="s">
        <v>626</v>
      </c>
      <c r="P520">
        <v>31</v>
      </c>
    </row>
    <row r="521" spans="2:16" x14ac:dyDescent="0.45">
      <c r="B521" t="str">
        <f t="shared" si="17"/>
        <v>task_id_804.dfy-2</v>
      </c>
      <c r="C521" t="s">
        <v>91</v>
      </c>
      <c r="D521">
        <v>2</v>
      </c>
      <c r="E521">
        <v>0</v>
      </c>
      <c r="F521">
        <v>3.0897000000000001</v>
      </c>
      <c r="G521">
        <v>1.6786000000000001</v>
      </c>
      <c r="H521">
        <v>3.0874999999999999</v>
      </c>
      <c r="I521">
        <v>-1</v>
      </c>
      <c r="J521">
        <v>0</v>
      </c>
      <c r="K521">
        <v>0</v>
      </c>
      <c r="L521">
        <f t="shared" si="16"/>
        <v>31</v>
      </c>
      <c r="M521">
        <f>VLOOKUP(C521,Locs!A:C,3,0)</f>
        <v>29</v>
      </c>
      <c r="N521">
        <f>VLOOKUP(C521,Locs!A:F,6,0)</f>
        <v>1</v>
      </c>
      <c r="O521" t="s">
        <v>627</v>
      </c>
      <c r="P521">
        <v>33</v>
      </c>
    </row>
    <row r="522" spans="2:16" x14ac:dyDescent="0.45">
      <c r="B522" t="str">
        <f t="shared" si="17"/>
        <v>task_id_804.dfy-3</v>
      </c>
      <c r="C522" t="s">
        <v>91</v>
      </c>
      <c r="D522">
        <v>3</v>
      </c>
      <c r="E522">
        <v>0</v>
      </c>
      <c r="F522">
        <v>3.1882999999999999</v>
      </c>
      <c r="G522">
        <v>1.7201</v>
      </c>
      <c r="H522">
        <v>3.1859999999999999</v>
      </c>
      <c r="I522">
        <v>-1</v>
      </c>
      <c r="J522">
        <v>0</v>
      </c>
      <c r="K522">
        <v>0</v>
      </c>
      <c r="L522">
        <f t="shared" ref="L522:L545" si="18">VLOOKUP(LEFT(C522,LEN(C522)-4)&amp;"_"&amp;D522&amp;"_llm.dfy",O:P,2,0)</f>
        <v>33</v>
      </c>
      <c r="M522">
        <f>VLOOKUP(C522,Locs!A:C,3,0)</f>
        <v>29</v>
      </c>
      <c r="N522">
        <f>VLOOKUP(C522,Locs!A:F,6,0)</f>
        <v>1</v>
      </c>
      <c r="O522" t="s">
        <v>869</v>
      </c>
      <c r="P522">
        <v>34</v>
      </c>
    </row>
    <row r="523" spans="2:16" x14ac:dyDescent="0.45">
      <c r="B523" t="str">
        <f t="shared" si="17"/>
        <v>task_id_804.dfy-4</v>
      </c>
      <c r="C523" t="s">
        <v>91</v>
      </c>
      <c r="D523">
        <v>4</v>
      </c>
      <c r="E523">
        <v>0</v>
      </c>
      <c r="F523">
        <v>2.7429000000000001</v>
      </c>
      <c r="G523">
        <v>1.7195</v>
      </c>
      <c r="H523">
        <v>2.7412000000000001</v>
      </c>
      <c r="I523">
        <v>-1</v>
      </c>
      <c r="J523">
        <v>0</v>
      </c>
      <c r="K523">
        <v>0</v>
      </c>
      <c r="L523">
        <f t="shared" si="18"/>
        <v>34</v>
      </c>
      <c r="M523">
        <f>VLOOKUP(C523,Locs!A:C,3,0)</f>
        <v>29</v>
      </c>
      <c r="N523">
        <f>VLOOKUP(C523,Locs!A:F,6,0)</f>
        <v>1</v>
      </c>
      <c r="O523" t="s">
        <v>870</v>
      </c>
      <c r="P523">
        <v>35</v>
      </c>
    </row>
    <row r="524" spans="2:16" x14ac:dyDescent="0.45">
      <c r="B524" t="str">
        <f t="shared" si="17"/>
        <v>task_id_804.dfy-5</v>
      </c>
      <c r="C524" t="s">
        <v>91</v>
      </c>
      <c r="D524">
        <v>5</v>
      </c>
      <c r="E524">
        <v>1</v>
      </c>
      <c r="F524">
        <v>2.6720999999999999</v>
      </c>
      <c r="G524">
        <v>1.69</v>
      </c>
      <c r="H524">
        <v>2.6703000000000001</v>
      </c>
      <c r="I524">
        <v>1</v>
      </c>
      <c r="J524">
        <v>1</v>
      </c>
      <c r="K524">
        <v>1</v>
      </c>
      <c r="L524">
        <f t="shared" si="18"/>
        <v>35</v>
      </c>
      <c r="M524">
        <f>VLOOKUP(C524,Locs!A:C,3,0)</f>
        <v>29</v>
      </c>
      <c r="N524">
        <f>VLOOKUP(C524,Locs!A:F,6,0)</f>
        <v>1</v>
      </c>
      <c r="O524" t="s">
        <v>628</v>
      </c>
      <c r="P524">
        <v>28</v>
      </c>
    </row>
    <row r="525" spans="2:16" x14ac:dyDescent="0.45">
      <c r="B525" t="str">
        <f t="shared" si="17"/>
        <v>task_id_807.dfy-1</v>
      </c>
      <c r="C525" t="s">
        <v>92</v>
      </c>
      <c r="D525">
        <v>1</v>
      </c>
      <c r="E525">
        <v>0</v>
      </c>
      <c r="F525">
        <v>3.0426000000000002</v>
      </c>
      <c r="G525">
        <v>1.7223999999999999</v>
      </c>
      <c r="H525">
        <v>3.0266000000000002</v>
      </c>
      <c r="I525">
        <v>1</v>
      </c>
      <c r="J525">
        <v>0</v>
      </c>
      <c r="K525">
        <v>0</v>
      </c>
      <c r="L525">
        <f t="shared" si="18"/>
        <v>28</v>
      </c>
      <c r="M525">
        <f>VLOOKUP(C525,Locs!A:C,3,0)</f>
        <v>35</v>
      </c>
      <c r="N525">
        <f>VLOOKUP(C525,Locs!A:F,6,0)</f>
        <v>2</v>
      </c>
      <c r="O525" t="s">
        <v>629</v>
      </c>
      <c r="P525">
        <v>33</v>
      </c>
    </row>
    <row r="526" spans="2:16" x14ac:dyDescent="0.45">
      <c r="B526" t="str">
        <f t="shared" si="17"/>
        <v>task_id_807.dfy-2</v>
      </c>
      <c r="C526" t="s">
        <v>92</v>
      </c>
      <c r="D526">
        <v>2</v>
      </c>
      <c r="E526">
        <v>0</v>
      </c>
      <c r="F526">
        <v>5.2093999999999996</v>
      </c>
      <c r="G526">
        <v>1.7391000000000001</v>
      </c>
      <c r="H526">
        <v>5.2072000000000003</v>
      </c>
      <c r="I526">
        <v>1</v>
      </c>
      <c r="J526">
        <v>0</v>
      </c>
      <c r="K526">
        <v>0</v>
      </c>
      <c r="L526">
        <f t="shared" si="18"/>
        <v>33</v>
      </c>
      <c r="M526">
        <f>VLOOKUP(C526,Locs!A:C,3,0)</f>
        <v>35</v>
      </c>
      <c r="N526">
        <f>VLOOKUP(C526,Locs!A:F,6,0)</f>
        <v>2</v>
      </c>
      <c r="O526" t="s">
        <v>630</v>
      </c>
      <c r="P526">
        <v>32</v>
      </c>
    </row>
    <row r="527" spans="2:16" x14ac:dyDescent="0.45">
      <c r="B527" t="str">
        <f t="shared" si="17"/>
        <v>task_id_807.dfy-3</v>
      </c>
      <c r="C527" t="s">
        <v>92</v>
      </c>
      <c r="D527">
        <v>3</v>
      </c>
      <c r="E527">
        <v>0</v>
      </c>
      <c r="F527">
        <v>3.3658000000000001</v>
      </c>
      <c r="G527">
        <v>1.7287999999999999</v>
      </c>
      <c r="H527">
        <v>3.3639999999999999</v>
      </c>
      <c r="I527">
        <v>1</v>
      </c>
      <c r="J527">
        <v>0</v>
      </c>
      <c r="K527">
        <v>0</v>
      </c>
      <c r="L527">
        <f t="shared" si="18"/>
        <v>32</v>
      </c>
      <c r="M527">
        <f>VLOOKUP(C527,Locs!A:C,3,0)</f>
        <v>35</v>
      </c>
      <c r="N527">
        <f>VLOOKUP(C527,Locs!A:F,6,0)</f>
        <v>2</v>
      </c>
      <c r="O527" t="s">
        <v>751</v>
      </c>
      <c r="P527">
        <v>36</v>
      </c>
    </row>
    <row r="528" spans="2:16" x14ac:dyDescent="0.45">
      <c r="B528" t="str">
        <f t="shared" si="17"/>
        <v>task_id_807.dfy-4</v>
      </c>
      <c r="C528" t="s">
        <v>92</v>
      </c>
      <c r="D528">
        <v>4</v>
      </c>
      <c r="E528">
        <v>0</v>
      </c>
      <c r="F528">
        <v>7.5373999999999999</v>
      </c>
      <c r="G528">
        <v>1.7483</v>
      </c>
      <c r="H528">
        <v>7.5359999999999996</v>
      </c>
      <c r="I528">
        <v>1</v>
      </c>
      <c r="J528">
        <v>0</v>
      </c>
      <c r="K528">
        <v>0</v>
      </c>
      <c r="L528">
        <f t="shared" si="18"/>
        <v>36</v>
      </c>
      <c r="M528">
        <f>VLOOKUP(C528,Locs!A:C,3,0)</f>
        <v>35</v>
      </c>
      <c r="N528">
        <f>VLOOKUP(C528,Locs!A:F,6,0)</f>
        <v>2</v>
      </c>
      <c r="O528" t="s">
        <v>1022</v>
      </c>
      <c r="P528">
        <v>47</v>
      </c>
    </row>
    <row r="529" spans="2:16" x14ac:dyDescent="0.45">
      <c r="B529" t="str">
        <f t="shared" si="17"/>
        <v>task_id_807.dfy-5</v>
      </c>
      <c r="C529" t="s">
        <v>92</v>
      </c>
      <c r="D529">
        <v>5</v>
      </c>
      <c r="E529">
        <v>0</v>
      </c>
      <c r="F529">
        <v>8.0335000000000001</v>
      </c>
      <c r="G529">
        <v>1.7955000000000001</v>
      </c>
      <c r="H529">
        <v>8.0314999999999994</v>
      </c>
      <c r="I529">
        <v>1</v>
      </c>
      <c r="J529">
        <v>0</v>
      </c>
      <c r="K529">
        <v>0</v>
      </c>
      <c r="L529">
        <f t="shared" si="18"/>
        <v>47</v>
      </c>
      <c r="M529">
        <f>VLOOKUP(C529,Locs!A:C,3,0)</f>
        <v>35</v>
      </c>
      <c r="N529">
        <f>VLOOKUP(C529,Locs!A:F,6,0)</f>
        <v>2</v>
      </c>
      <c r="O529" t="s">
        <v>1023</v>
      </c>
      <c r="P529">
        <v>46</v>
      </c>
    </row>
    <row r="530" spans="2:16" x14ac:dyDescent="0.45">
      <c r="B530" t="str">
        <f t="shared" si="17"/>
        <v>task_id_807.dfy-6</v>
      </c>
      <c r="C530" t="s">
        <v>92</v>
      </c>
      <c r="D530">
        <v>6</v>
      </c>
      <c r="E530">
        <v>0</v>
      </c>
      <c r="F530">
        <v>8.0719999999999992</v>
      </c>
      <c r="G530">
        <v>1.7937000000000001</v>
      </c>
      <c r="H530">
        <v>8.07</v>
      </c>
      <c r="I530">
        <v>1</v>
      </c>
      <c r="J530">
        <v>0</v>
      </c>
      <c r="K530">
        <v>0</v>
      </c>
      <c r="L530">
        <f t="shared" si="18"/>
        <v>46</v>
      </c>
      <c r="M530">
        <f>VLOOKUP(C530,Locs!A:C,3,0)</f>
        <v>35</v>
      </c>
      <c r="N530">
        <f>VLOOKUP(C530,Locs!A:F,6,0)</f>
        <v>2</v>
      </c>
      <c r="O530" t="s">
        <v>1024</v>
      </c>
      <c r="P530">
        <v>47</v>
      </c>
    </row>
    <row r="531" spans="2:16" x14ac:dyDescent="0.45">
      <c r="B531" t="str">
        <f t="shared" si="17"/>
        <v>task_id_807.dfy-7</v>
      </c>
      <c r="C531" t="s">
        <v>92</v>
      </c>
      <c r="D531">
        <v>7</v>
      </c>
      <c r="E531">
        <v>1</v>
      </c>
      <c r="F531">
        <v>7.2668999999999997</v>
      </c>
      <c r="G531">
        <v>1.7250000000000001</v>
      </c>
      <c r="H531">
        <v>7.2641999999999998</v>
      </c>
      <c r="I531">
        <v>1</v>
      </c>
      <c r="J531">
        <v>1</v>
      </c>
      <c r="K531">
        <v>1</v>
      </c>
      <c r="L531">
        <f t="shared" si="18"/>
        <v>47</v>
      </c>
      <c r="M531">
        <f>VLOOKUP(C531,Locs!A:C,3,0)</f>
        <v>35</v>
      </c>
      <c r="N531">
        <f>VLOOKUP(C531,Locs!A:F,6,0)</f>
        <v>2</v>
      </c>
      <c r="O531" t="s">
        <v>1112</v>
      </c>
      <c r="P531">
        <v>37</v>
      </c>
    </row>
    <row r="532" spans="2:16" x14ac:dyDescent="0.45">
      <c r="B532" t="str">
        <f t="shared" si="17"/>
        <v>task_id_808.dfy-1</v>
      </c>
      <c r="C532" t="s">
        <v>93</v>
      </c>
      <c r="D532">
        <v>1</v>
      </c>
      <c r="E532">
        <v>0</v>
      </c>
      <c r="F532">
        <v>2.3433999999999999</v>
      </c>
      <c r="G532">
        <v>0.78569999999999995</v>
      </c>
      <c r="H532">
        <v>2.3195999999999999</v>
      </c>
      <c r="I532">
        <v>1</v>
      </c>
      <c r="J532">
        <v>0</v>
      </c>
      <c r="K532">
        <v>0</v>
      </c>
      <c r="L532">
        <f t="shared" si="18"/>
        <v>24</v>
      </c>
      <c r="M532">
        <f>VLOOKUP(C532,Locs!A:C,3,0)</f>
        <v>24</v>
      </c>
      <c r="N532">
        <f>VLOOKUP(C532,Locs!A:F,6,0)</f>
        <v>0</v>
      </c>
      <c r="O532" t="s">
        <v>631</v>
      </c>
      <c r="P532">
        <v>24</v>
      </c>
    </row>
    <row r="533" spans="2:16" x14ac:dyDescent="0.45">
      <c r="B533" t="str">
        <f t="shared" si="17"/>
        <v>task_id_808.dfy-2</v>
      </c>
      <c r="C533" t="s">
        <v>93</v>
      </c>
      <c r="D533">
        <v>2</v>
      </c>
      <c r="E533">
        <v>0</v>
      </c>
      <c r="F533">
        <v>3.9986999999999999</v>
      </c>
      <c r="G533">
        <v>0.84950000000000003</v>
      </c>
      <c r="H533">
        <v>3.9963000000000002</v>
      </c>
      <c r="I533">
        <v>0</v>
      </c>
      <c r="J533">
        <v>0</v>
      </c>
      <c r="K533">
        <v>0</v>
      </c>
      <c r="L533">
        <f t="shared" si="18"/>
        <v>28</v>
      </c>
      <c r="M533">
        <f>VLOOKUP(C533,Locs!A:C,3,0)</f>
        <v>24</v>
      </c>
      <c r="N533">
        <f>VLOOKUP(C533,Locs!A:F,6,0)</f>
        <v>0</v>
      </c>
      <c r="O533" t="s">
        <v>632</v>
      </c>
      <c r="P533">
        <v>28</v>
      </c>
    </row>
    <row r="534" spans="2:16" x14ac:dyDescent="0.45">
      <c r="B534" t="str">
        <f t="shared" si="17"/>
        <v>task_id_808.dfy-3</v>
      </c>
      <c r="C534" t="s">
        <v>93</v>
      </c>
      <c r="D534">
        <v>3</v>
      </c>
      <c r="E534">
        <v>0</v>
      </c>
      <c r="F534">
        <v>4.5603999999999996</v>
      </c>
      <c r="G534">
        <v>0.80579999999999996</v>
      </c>
      <c r="H534">
        <v>4.5580999999999996</v>
      </c>
      <c r="I534">
        <v>1</v>
      </c>
      <c r="J534">
        <v>0</v>
      </c>
      <c r="K534">
        <v>0</v>
      </c>
      <c r="L534">
        <f t="shared" si="18"/>
        <v>33</v>
      </c>
      <c r="M534">
        <f>VLOOKUP(C534,Locs!A:C,3,0)</f>
        <v>24</v>
      </c>
      <c r="N534">
        <f>VLOOKUP(C534,Locs!A:F,6,0)</f>
        <v>0</v>
      </c>
      <c r="O534" t="s">
        <v>633</v>
      </c>
      <c r="P534">
        <v>33</v>
      </c>
    </row>
    <row r="535" spans="2:16" x14ac:dyDescent="0.45">
      <c r="B535" t="str">
        <f t="shared" si="17"/>
        <v>task_id_808.dfy-4</v>
      </c>
      <c r="C535" t="s">
        <v>93</v>
      </c>
      <c r="D535">
        <v>4</v>
      </c>
      <c r="E535">
        <v>0</v>
      </c>
      <c r="F535">
        <v>3.9337</v>
      </c>
      <c r="G535">
        <v>1.0295000000000001</v>
      </c>
      <c r="H535">
        <v>3.9315000000000002</v>
      </c>
      <c r="I535">
        <v>1</v>
      </c>
      <c r="J535">
        <v>0</v>
      </c>
      <c r="K535">
        <v>0</v>
      </c>
      <c r="L535">
        <f t="shared" si="18"/>
        <v>34</v>
      </c>
      <c r="M535">
        <f>VLOOKUP(C535,Locs!A:C,3,0)</f>
        <v>24</v>
      </c>
      <c r="N535">
        <f>VLOOKUP(C535,Locs!A:F,6,0)</f>
        <v>0</v>
      </c>
      <c r="O535" t="s">
        <v>1027</v>
      </c>
      <c r="P535">
        <v>34</v>
      </c>
    </row>
    <row r="536" spans="2:16" x14ac:dyDescent="0.45">
      <c r="B536" t="str">
        <f t="shared" si="17"/>
        <v>task_id_808.dfy-5</v>
      </c>
      <c r="C536" t="s">
        <v>93</v>
      </c>
      <c r="D536">
        <v>5</v>
      </c>
      <c r="E536">
        <v>0</v>
      </c>
      <c r="F536">
        <v>5.0179</v>
      </c>
      <c r="G536">
        <v>0.81030000000000002</v>
      </c>
      <c r="H536">
        <v>5.016</v>
      </c>
      <c r="I536">
        <v>1</v>
      </c>
      <c r="J536">
        <v>0</v>
      </c>
      <c r="K536">
        <v>0</v>
      </c>
      <c r="L536">
        <f t="shared" si="18"/>
        <v>37</v>
      </c>
      <c r="M536">
        <f>VLOOKUP(C536,Locs!A:C,3,0)</f>
        <v>24</v>
      </c>
      <c r="N536">
        <f>VLOOKUP(C536,Locs!A:F,6,0)</f>
        <v>0</v>
      </c>
      <c r="O536" t="s">
        <v>1113</v>
      </c>
      <c r="P536">
        <v>37</v>
      </c>
    </row>
    <row r="537" spans="2:16" x14ac:dyDescent="0.45">
      <c r="B537" t="str">
        <f t="shared" si="17"/>
        <v>task_id_808.dfy-6</v>
      </c>
      <c r="C537" t="s">
        <v>93</v>
      </c>
      <c r="D537">
        <v>6</v>
      </c>
      <c r="E537">
        <v>0</v>
      </c>
      <c r="F537">
        <v>6.3832000000000004</v>
      </c>
      <c r="G537">
        <v>0.92610000000000003</v>
      </c>
      <c r="H537">
        <v>6.3813000000000004</v>
      </c>
      <c r="I537">
        <v>1</v>
      </c>
      <c r="J537">
        <v>0</v>
      </c>
      <c r="K537">
        <v>0</v>
      </c>
      <c r="L537">
        <f t="shared" si="18"/>
        <v>36</v>
      </c>
      <c r="M537">
        <f>VLOOKUP(C537,Locs!A:C,3,0)</f>
        <v>24</v>
      </c>
      <c r="N537">
        <f>VLOOKUP(C537,Locs!A:F,6,0)</f>
        <v>0</v>
      </c>
      <c r="O537" t="s">
        <v>1114</v>
      </c>
      <c r="P537">
        <v>36</v>
      </c>
    </row>
    <row r="538" spans="2:16" x14ac:dyDescent="0.45">
      <c r="B538" t="str">
        <f t="shared" si="17"/>
        <v>task_id_808.dfy-7</v>
      </c>
      <c r="C538" t="s">
        <v>93</v>
      </c>
      <c r="D538">
        <v>7</v>
      </c>
      <c r="E538">
        <v>0</v>
      </c>
      <c r="F538">
        <v>4.7230999999999996</v>
      </c>
      <c r="G538">
        <v>0.99519999999999997</v>
      </c>
      <c r="H538">
        <v>4.7207999999999997</v>
      </c>
      <c r="I538">
        <v>1</v>
      </c>
      <c r="J538">
        <v>0</v>
      </c>
      <c r="K538">
        <v>0</v>
      </c>
      <c r="L538">
        <f t="shared" si="18"/>
        <v>37</v>
      </c>
      <c r="M538">
        <f>VLOOKUP(C538,Locs!A:C,3,0)</f>
        <v>24</v>
      </c>
      <c r="N538">
        <f>VLOOKUP(C538,Locs!A:F,6,0)</f>
        <v>0</v>
      </c>
      <c r="O538" t="s">
        <v>1115</v>
      </c>
      <c r="P538">
        <v>37</v>
      </c>
    </row>
    <row r="539" spans="2:16" x14ac:dyDescent="0.45">
      <c r="B539" t="str">
        <f t="shared" si="17"/>
        <v>task_id_808.dfy-8</v>
      </c>
      <c r="C539" t="s">
        <v>93</v>
      </c>
      <c r="D539">
        <v>8</v>
      </c>
      <c r="E539">
        <v>0</v>
      </c>
      <c r="F539">
        <v>4.9695999999999998</v>
      </c>
      <c r="G539">
        <v>0.95720000000000005</v>
      </c>
      <c r="H539">
        <v>4.9676999999999998</v>
      </c>
      <c r="I539">
        <v>1</v>
      </c>
      <c r="J539">
        <v>0</v>
      </c>
      <c r="K539">
        <v>0</v>
      </c>
      <c r="L539">
        <f t="shared" si="18"/>
        <v>37</v>
      </c>
      <c r="M539">
        <f>VLOOKUP(C539,Locs!A:C,3,0)</f>
        <v>24</v>
      </c>
      <c r="N539">
        <f>VLOOKUP(C539,Locs!A:F,6,0)</f>
        <v>0</v>
      </c>
      <c r="O539" t="s">
        <v>1116</v>
      </c>
      <c r="P539">
        <v>37</v>
      </c>
    </row>
    <row r="540" spans="2:16" x14ac:dyDescent="0.45">
      <c r="B540" t="str">
        <f t="shared" si="17"/>
        <v>task_id_808.dfy-9</v>
      </c>
      <c r="C540" t="s">
        <v>93</v>
      </c>
      <c r="D540">
        <v>9</v>
      </c>
      <c r="E540">
        <v>0</v>
      </c>
      <c r="F540">
        <v>6.7045000000000003</v>
      </c>
      <c r="G540">
        <v>0.90669999999999995</v>
      </c>
      <c r="H540">
        <v>6.7023000000000001</v>
      </c>
      <c r="I540">
        <v>0</v>
      </c>
      <c r="J540">
        <v>0</v>
      </c>
      <c r="K540">
        <v>0</v>
      </c>
      <c r="L540">
        <f t="shared" si="18"/>
        <v>43</v>
      </c>
      <c r="M540">
        <f>VLOOKUP(C540,Locs!A:C,3,0)</f>
        <v>24</v>
      </c>
      <c r="N540">
        <f>VLOOKUP(C540,Locs!A:F,6,0)</f>
        <v>0</v>
      </c>
      <c r="O540" t="s">
        <v>1117</v>
      </c>
      <c r="P540">
        <v>43</v>
      </c>
    </row>
    <row r="541" spans="2:16" x14ac:dyDescent="0.45">
      <c r="B541" t="str">
        <f t="shared" si="17"/>
        <v>task_id_808.dfy-10</v>
      </c>
      <c r="C541" t="s">
        <v>93</v>
      </c>
      <c r="D541">
        <v>10</v>
      </c>
      <c r="E541">
        <v>0</v>
      </c>
      <c r="F541">
        <v>3.5831</v>
      </c>
      <c r="G541">
        <v>0.88519999999999999</v>
      </c>
      <c r="H541">
        <v>3.5817999999999999</v>
      </c>
      <c r="I541">
        <v>1</v>
      </c>
      <c r="J541">
        <v>0</v>
      </c>
      <c r="K541">
        <v>0</v>
      </c>
      <c r="L541">
        <f t="shared" si="18"/>
        <v>37</v>
      </c>
      <c r="M541">
        <f>VLOOKUP(C541,Locs!A:C,3,0)</f>
        <v>24</v>
      </c>
      <c r="N541">
        <f>VLOOKUP(C541,Locs!A:F,6,0)</f>
        <v>0</v>
      </c>
      <c r="O541" t="s">
        <v>634</v>
      </c>
      <c r="P541">
        <v>28</v>
      </c>
    </row>
    <row r="542" spans="2:16" x14ac:dyDescent="0.45">
      <c r="B542" t="str">
        <f t="shared" si="17"/>
        <v>task_id_809.dfy-1</v>
      </c>
      <c r="C542" t="s">
        <v>94</v>
      </c>
      <c r="D542">
        <v>1</v>
      </c>
      <c r="E542">
        <v>0</v>
      </c>
      <c r="F542">
        <v>6.6917</v>
      </c>
      <c r="G542">
        <v>0.93569999999999998</v>
      </c>
      <c r="H542">
        <v>6.6741999999999999</v>
      </c>
      <c r="I542">
        <v>1</v>
      </c>
      <c r="J542">
        <v>0</v>
      </c>
      <c r="K542">
        <v>0</v>
      </c>
      <c r="L542">
        <f t="shared" si="18"/>
        <v>28</v>
      </c>
      <c r="M542">
        <f>VLOOKUP(C542,Locs!A:C,3,0)</f>
        <v>29</v>
      </c>
      <c r="N542">
        <f>VLOOKUP(C542,Locs!A:F,6,0)</f>
        <v>2</v>
      </c>
      <c r="O542" t="s">
        <v>635</v>
      </c>
      <c r="P542">
        <v>33</v>
      </c>
    </row>
    <row r="543" spans="2:16" x14ac:dyDescent="0.45">
      <c r="B543" t="str">
        <f t="shared" si="17"/>
        <v>task_id_809.dfy-2</v>
      </c>
      <c r="C543" t="s">
        <v>94</v>
      </c>
      <c r="D543">
        <v>2</v>
      </c>
      <c r="E543">
        <v>1</v>
      </c>
      <c r="F543">
        <v>4.3324999999999996</v>
      </c>
      <c r="G543">
        <v>0.96419999999999995</v>
      </c>
      <c r="H543">
        <v>4.3304999999999998</v>
      </c>
      <c r="I543">
        <v>1</v>
      </c>
      <c r="J543">
        <v>1</v>
      </c>
      <c r="K543">
        <v>1</v>
      </c>
      <c r="L543">
        <f t="shared" si="18"/>
        <v>33</v>
      </c>
      <c r="M543">
        <f>VLOOKUP(C543,Locs!A:C,3,0)</f>
        <v>29</v>
      </c>
      <c r="N543">
        <f>VLOOKUP(C543,Locs!A:F,6,0)</f>
        <v>2</v>
      </c>
      <c r="O543" t="s">
        <v>637</v>
      </c>
      <c r="P543">
        <v>23</v>
      </c>
    </row>
    <row r="544" spans="2:16" x14ac:dyDescent="0.45">
      <c r="B544" t="str">
        <f t="shared" si="17"/>
        <v>task_id_95.dfy-1</v>
      </c>
      <c r="C544" t="s">
        <v>95</v>
      </c>
      <c r="D544">
        <v>1</v>
      </c>
      <c r="E544">
        <v>0</v>
      </c>
      <c r="F544">
        <v>3.7349000000000001</v>
      </c>
      <c r="G544">
        <v>0.86480000000000001</v>
      </c>
      <c r="H544">
        <v>3.7115</v>
      </c>
      <c r="I544">
        <v>1</v>
      </c>
      <c r="J544">
        <v>0</v>
      </c>
      <c r="K544">
        <v>0</v>
      </c>
      <c r="L544">
        <f t="shared" si="18"/>
        <v>29</v>
      </c>
      <c r="M544">
        <f>VLOOKUP(C544,Locs!A:C,3,0)</f>
        <v>32</v>
      </c>
      <c r="N544">
        <f>VLOOKUP(C544,Locs!A:F,6,0)</f>
        <v>6</v>
      </c>
      <c r="O544" t="s">
        <v>640</v>
      </c>
      <c r="P544">
        <v>29</v>
      </c>
    </row>
    <row r="545" spans="2:16" x14ac:dyDescent="0.45">
      <c r="B545" t="str">
        <f t="shared" si="17"/>
        <v>task_id_95.dfy-2</v>
      </c>
      <c r="C545" t="s">
        <v>95</v>
      </c>
      <c r="D545">
        <v>2</v>
      </c>
      <c r="E545">
        <v>1</v>
      </c>
      <c r="F545">
        <v>5.2134</v>
      </c>
      <c r="G545">
        <v>0.79930000000000001</v>
      </c>
      <c r="H545">
        <v>5.2114000000000003</v>
      </c>
      <c r="I545">
        <v>1</v>
      </c>
      <c r="J545">
        <v>1</v>
      </c>
      <c r="K545">
        <v>1</v>
      </c>
      <c r="L545">
        <f t="shared" si="18"/>
        <v>35</v>
      </c>
      <c r="M545">
        <f>VLOOKUP(C545,Locs!A:C,3,0)</f>
        <v>32</v>
      </c>
      <c r="N545">
        <f>VLOOKUP(C545,Locs!A:F,6,0)</f>
        <v>6</v>
      </c>
      <c r="O545" t="s">
        <v>641</v>
      </c>
      <c r="P545">
        <v>35</v>
      </c>
    </row>
  </sheetData>
  <autoFilter ref="A1:P545" xr:uid="{1B3E329F-2F32-4BF6-ABFD-A876F2620F8A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058A-244C-4B36-BB8E-0A87311226EF}">
  <dimension ref="A1:P521"/>
  <sheetViews>
    <sheetView zoomScaleNormal="100" workbookViewId="0">
      <pane ySplit="1" topLeftCell="A2" activePane="bottomLeft" state="frozen"/>
      <selection activeCell="C1" sqref="C1"/>
      <selection pane="bottomLeft" activeCell="L1" sqref="L1:N1"/>
    </sheetView>
  </sheetViews>
  <sheetFormatPr defaultRowHeight="14.25" x14ac:dyDescent="0.45"/>
  <cols>
    <col min="2" max="2" width="19.1328125" customWidth="1"/>
    <col min="3" max="3" width="19.46484375" customWidth="1"/>
    <col min="6" max="6" width="9.33203125" bestFit="1" customWidth="1"/>
    <col min="10" max="10" width="8.06640625" customWidth="1"/>
    <col min="11" max="11" width="13.33203125" customWidth="1"/>
    <col min="12" max="12" width="5.33203125" customWidth="1"/>
    <col min="13" max="13" width="6.86328125" customWidth="1"/>
    <col min="14" max="14" width="7.796875" customWidth="1"/>
    <col min="18" max="18" width="11.19921875" bestFit="1" customWidth="1"/>
  </cols>
  <sheetData>
    <row r="1" spans="1:16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21" t="s">
        <v>197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298</v>
      </c>
      <c r="K1" s="21" t="s">
        <v>299</v>
      </c>
      <c r="L1" s="167" t="s">
        <v>645</v>
      </c>
      <c r="M1" s="167" t="s">
        <v>646</v>
      </c>
      <c r="N1" s="167" t="s">
        <v>651</v>
      </c>
      <c r="O1" s="22" t="s">
        <v>163</v>
      </c>
      <c r="P1" s="22" t="s">
        <v>643</v>
      </c>
    </row>
    <row r="2" spans="1:16" x14ac:dyDescent="0.45">
      <c r="A2">
        <v>1</v>
      </c>
      <c r="B2" t="str">
        <f t="shared" ref="B2:B70" si="0">C2&amp;"-"&amp;D2</f>
        <v>BinarySearch.dfy-1</v>
      </c>
      <c r="C2" t="s">
        <v>0</v>
      </c>
      <c r="D2">
        <v>1</v>
      </c>
      <c r="E2">
        <v>1</v>
      </c>
      <c r="F2">
        <v>20.023599999999998</v>
      </c>
      <c r="G2">
        <v>1.6879</v>
      </c>
      <c r="H2">
        <v>20.0016</v>
      </c>
      <c r="I2">
        <v>1</v>
      </c>
      <c r="J2">
        <v>1</v>
      </c>
      <c r="K2">
        <v>1</v>
      </c>
      <c r="L2">
        <f t="shared" ref="L2:L65" si="1">VLOOKUP(LEFT(C2,LEN(C2)-4)&amp;"_"&amp;D2&amp;"_llm.dfy",O:P,2,0)</f>
        <v>42</v>
      </c>
      <c r="M2">
        <f>VLOOKUP(C2,Locs!A:C,3,0)</f>
        <v>38</v>
      </c>
      <c r="N2">
        <f>VLOOKUP(C2,Locs!A:F,6,0)</f>
        <v>0</v>
      </c>
      <c r="O2" t="s">
        <v>313</v>
      </c>
      <c r="P2">
        <v>42</v>
      </c>
    </row>
    <row r="3" spans="1:16" x14ac:dyDescent="0.45">
      <c r="A3">
        <v>2</v>
      </c>
      <c r="B3" t="str">
        <f t="shared" si="0"/>
        <v>BubbleSort.dfy-1</v>
      </c>
      <c r="C3" t="s">
        <v>1</v>
      </c>
      <c r="D3">
        <v>1</v>
      </c>
      <c r="E3">
        <v>0</v>
      </c>
      <c r="F3">
        <v>18.613299999999999</v>
      </c>
      <c r="G3">
        <v>5.0227000000000004</v>
      </c>
      <c r="H3">
        <v>18.590199999999999</v>
      </c>
      <c r="I3">
        <v>0</v>
      </c>
      <c r="J3">
        <v>0</v>
      </c>
      <c r="K3">
        <v>0</v>
      </c>
      <c r="L3">
        <f t="shared" si="1"/>
        <v>37</v>
      </c>
      <c r="M3">
        <f>VLOOKUP(C3,Locs!A:C,3,0)</f>
        <v>44</v>
      </c>
      <c r="N3">
        <f>VLOOKUP(C3,Locs!A:F,6,0)</f>
        <v>1</v>
      </c>
      <c r="O3" t="s">
        <v>753</v>
      </c>
      <c r="P3">
        <v>177</v>
      </c>
    </row>
    <row r="4" spans="1:16" x14ac:dyDescent="0.45">
      <c r="A4">
        <v>3</v>
      </c>
      <c r="B4" t="str">
        <f t="shared" si="0"/>
        <v>BubbleSort.dfy-2</v>
      </c>
      <c r="C4" t="s">
        <v>1</v>
      </c>
      <c r="D4">
        <v>2</v>
      </c>
      <c r="E4">
        <v>0</v>
      </c>
      <c r="F4">
        <v>25.492899999999999</v>
      </c>
      <c r="G4">
        <v>1.8298000000000001</v>
      </c>
      <c r="H4">
        <v>25.491299999999999</v>
      </c>
      <c r="I4">
        <v>-1</v>
      </c>
      <c r="J4">
        <v>0</v>
      </c>
      <c r="K4">
        <v>0</v>
      </c>
      <c r="L4">
        <f t="shared" si="1"/>
        <v>51</v>
      </c>
      <c r="M4">
        <f>VLOOKUP(C4,Locs!A:C,3,0)</f>
        <v>44</v>
      </c>
      <c r="N4">
        <f>VLOOKUP(C4,Locs!A:F,6,0)</f>
        <v>1</v>
      </c>
      <c r="O4" t="s">
        <v>316</v>
      </c>
      <c r="P4">
        <v>37</v>
      </c>
    </row>
    <row r="5" spans="1:16" x14ac:dyDescent="0.45">
      <c r="A5">
        <v>4</v>
      </c>
      <c r="B5" t="str">
        <f t="shared" si="0"/>
        <v>BubbleSort.dfy-3</v>
      </c>
      <c r="C5" t="s">
        <v>1</v>
      </c>
      <c r="D5">
        <v>3</v>
      </c>
      <c r="E5">
        <v>0</v>
      </c>
      <c r="F5">
        <v>23.381900000000002</v>
      </c>
      <c r="G5">
        <v>2.8086000000000002</v>
      </c>
      <c r="H5">
        <v>23.374199999999998</v>
      </c>
      <c r="I5">
        <v>-1</v>
      </c>
      <c r="J5">
        <v>0</v>
      </c>
      <c r="K5">
        <v>0</v>
      </c>
      <c r="L5">
        <f t="shared" si="1"/>
        <v>63</v>
      </c>
      <c r="M5">
        <f>VLOOKUP(C5,Locs!A:C,3,0)</f>
        <v>44</v>
      </c>
      <c r="N5">
        <f>VLOOKUP(C5,Locs!A:F,6,0)</f>
        <v>1</v>
      </c>
      <c r="O5" t="s">
        <v>317</v>
      </c>
      <c r="P5">
        <v>51</v>
      </c>
    </row>
    <row r="6" spans="1:16" x14ac:dyDescent="0.45">
      <c r="A6">
        <v>5</v>
      </c>
      <c r="B6" t="str">
        <f t="shared" si="0"/>
        <v>BubbleSort.dfy-4</v>
      </c>
      <c r="C6" t="s">
        <v>1</v>
      </c>
      <c r="D6">
        <v>4</v>
      </c>
      <c r="E6">
        <v>-1</v>
      </c>
      <c r="F6">
        <v>36.981699999999996</v>
      </c>
      <c r="G6">
        <v>0.39829999999999999</v>
      </c>
      <c r="H6">
        <v>36.979999999999997</v>
      </c>
      <c r="I6">
        <v>-1</v>
      </c>
      <c r="J6">
        <v>-1</v>
      </c>
      <c r="K6">
        <v>-1</v>
      </c>
      <c r="L6">
        <f t="shared" si="1"/>
        <v>100</v>
      </c>
      <c r="M6">
        <f>VLOOKUP(C6,Locs!A:C,3,0)</f>
        <v>44</v>
      </c>
      <c r="N6">
        <f>VLOOKUP(C6,Locs!A:F,6,0)</f>
        <v>1</v>
      </c>
      <c r="O6" t="s">
        <v>318</v>
      </c>
      <c r="P6">
        <v>63</v>
      </c>
    </row>
    <row r="7" spans="1:16" x14ac:dyDescent="0.45">
      <c r="A7">
        <v>6</v>
      </c>
      <c r="B7" t="str">
        <f t="shared" si="0"/>
        <v>BubbleSort.dfy-5</v>
      </c>
      <c r="C7" t="s">
        <v>1</v>
      </c>
      <c r="D7">
        <v>5</v>
      </c>
      <c r="E7">
        <v>0</v>
      </c>
      <c r="F7">
        <v>34.4724</v>
      </c>
      <c r="G7">
        <v>4.4104999999999999</v>
      </c>
      <c r="H7">
        <v>34.470999999999997</v>
      </c>
      <c r="I7">
        <v>-1</v>
      </c>
      <c r="J7">
        <v>0</v>
      </c>
      <c r="K7">
        <v>0</v>
      </c>
      <c r="L7">
        <f t="shared" si="1"/>
        <v>92</v>
      </c>
      <c r="M7">
        <f>VLOOKUP(C7,Locs!A:C,3,0)</f>
        <v>44</v>
      </c>
      <c r="N7">
        <f>VLOOKUP(C7,Locs!A:F,6,0)</f>
        <v>1</v>
      </c>
      <c r="O7" t="s">
        <v>667</v>
      </c>
      <c r="P7">
        <v>100</v>
      </c>
    </row>
    <row r="8" spans="1:16" x14ac:dyDescent="0.45">
      <c r="A8">
        <v>7</v>
      </c>
      <c r="B8" t="str">
        <f t="shared" si="0"/>
        <v>BubbleSort.dfy-6</v>
      </c>
      <c r="C8" t="s">
        <v>1</v>
      </c>
      <c r="D8">
        <v>6</v>
      </c>
      <c r="E8">
        <v>0</v>
      </c>
      <c r="F8">
        <v>41.2166</v>
      </c>
      <c r="G8">
        <v>14.3636</v>
      </c>
      <c r="H8">
        <v>41.215000000000003</v>
      </c>
      <c r="I8">
        <v>-1</v>
      </c>
      <c r="J8">
        <v>0</v>
      </c>
      <c r="K8">
        <v>0</v>
      </c>
      <c r="L8">
        <f t="shared" si="1"/>
        <v>107</v>
      </c>
      <c r="M8">
        <f>VLOOKUP(C8,Locs!A:C,3,0)</f>
        <v>44</v>
      </c>
      <c r="N8">
        <f>VLOOKUP(C8,Locs!A:F,6,0)</f>
        <v>1</v>
      </c>
      <c r="O8" t="s">
        <v>668</v>
      </c>
      <c r="P8">
        <v>92</v>
      </c>
    </row>
    <row r="9" spans="1:16" x14ac:dyDescent="0.45">
      <c r="A9">
        <v>8</v>
      </c>
      <c r="B9" t="str">
        <f t="shared" si="0"/>
        <v>BubbleSort.dfy-7</v>
      </c>
      <c r="C9" t="s">
        <v>1</v>
      </c>
      <c r="D9">
        <v>7</v>
      </c>
      <c r="E9">
        <v>0</v>
      </c>
      <c r="F9">
        <v>64.488</v>
      </c>
      <c r="G9">
        <v>3.391</v>
      </c>
      <c r="H9">
        <v>64.486199999999997</v>
      </c>
      <c r="I9">
        <v>-1</v>
      </c>
      <c r="J9">
        <v>0</v>
      </c>
      <c r="K9">
        <v>0</v>
      </c>
      <c r="L9">
        <f t="shared" si="1"/>
        <v>136</v>
      </c>
      <c r="M9">
        <f>VLOOKUP(C9,Locs!A:C,3,0)</f>
        <v>44</v>
      </c>
      <c r="N9">
        <f>VLOOKUP(C9,Locs!A:F,6,0)</f>
        <v>1</v>
      </c>
      <c r="O9" t="s">
        <v>754</v>
      </c>
      <c r="P9">
        <v>107</v>
      </c>
    </row>
    <row r="10" spans="1:16" x14ac:dyDescent="0.45">
      <c r="A10">
        <v>9</v>
      </c>
      <c r="B10" t="str">
        <f t="shared" si="0"/>
        <v>BubbleSort.dfy-8</v>
      </c>
      <c r="C10" t="s">
        <v>1</v>
      </c>
      <c r="D10">
        <v>8</v>
      </c>
      <c r="E10">
        <v>0</v>
      </c>
      <c r="F10">
        <v>84.594099999999997</v>
      </c>
      <c r="G10">
        <v>12.590299999999999</v>
      </c>
      <c r="H10">
        <v>84.592200000000005</v>
      </c>
      <c r="I10">
        <v>-1</v>
      </c>
      <c r="J10">
        <v>0</v>
      </c>
      <c r="K10">
        <v>0</v>
      </c>
      <c r="L10">
        <f t="shared" si="1"/>
        <v>146</v>
      </c>
      <c r="M10">
        <f>VLOOKUP(C10,Locs!A:C,3,0)</f>
        <v>44</v>
      </c>
      <c r="N10">
        <f>VLOOKUP(C10,Locs!A:F,6,0)</f>
        <v>1</v>
      </c>
      <c r="O10" t="s">
        <v>755</v>
      </c>
      <c r="P10">
        <v>136</v>
      </c>
    </row>
    <row r="11" spans="1:16" x14ac:dyDescent="0.45">
      <c r="A11">
        <v>10</v>
      </c>
      <c r="B11" t="str">
        <f t="shared" si="0"/>
        <v>BubbleSort.dfy-9</v>
      </c>
      <c r="C11" t="s">
        <v>1</v>
      </c>
      <c r="D11">
        <v>9</v>
      </c>
      <c r="E11">
        <v>0</v>
      </c>
      <c r="F11">
        <v>93.361500000000007</v>
      </c>
      <c r="G11">
        <v>63.917099999999998</v>
      </c>
      <c r="H11">
        <v>93.354900000000001</v>
      </c>
      <c r="I11">
        <v>-1</v>
      </c>
      <c r="J11">
        <v>0</v>
      </c>
      <c r="K11">
        <v>0</v>
      </c>
      <c r="L11">
        <f t="shared" si="1"/>
        <v>172</v>
      </c>
      <c r="M11">
        <f>VLOOKUP(C11,Locs!A:C,3,0)</f>
        <v>44</v>
      </c>
      <c r="N11">
        <f>VLOOKUP(C11,Locs!A:F,6,0)</f>
        <v>1</v>
      </c>
      <c r="O11" t="s">
        <v>756</v>
      </c>
      <c r="P11">
        <v>146</v>
      </c>
    </row>
    <row r="12" spans="1:16" x14ac:dyDescent="0.45">
      <c r="A12">
        <v>11</v>
      </c>
      <c r="B12" t="str">
        <f t="shared" si="0"/>
        <v>BubbleSort.dfy-10</v>
      </c>
      <c r="C12" t="s">
        <v>1</v>
      </c>
      <c r="D12">
        <v>10</v>
      </c>
      <c r="E12">
        <v>0</v>
      </c>
      <c r="F12">
        <v>111.1974</v>
      </c>
      <c r="G12">
        <v>55.198900000000002</v>
      </c>
      <c r="H12">
        <v>111.1915</v>
      </c>
      <c r="I12">
        <v>-1</v>
      </c>
      <c r="J12">
        <v>0</v>
      </c>
      <c r="K12">
        <v>0</v>
      </c>
      <c r="L12">
        <f t="shared" si="1"/>
        <v>177</v>
      </c>
      <c r="M12">
        <f>VLOOKUP(C12,Locs!A:C,3,0)</f>
        <v>44</v>
      </c>
      <c r="N12">
        <f>VLOOKUP(C12,Locs!A:F,6,0)</f>
        <v>1</v>
      </c>
      <c r="O12" t="s">
        <v>757</v>
      </c>
      <c r="P12">
        <v>172</v>
      </c>
    </row>
    <row r="13" spans="1:16" x14ac:dyDescent="0.45">
      <c r="A13">
        <v>12</v>
      </c>
      <c r="B13" t="str">
        <f t="shared" si="0"/>
        <v>Catalan.dfy-1</v>
      </c>
      <c r="C13" t="s">
        <v>300</v>
      </c>
      <c r="D13">
        <v>1</v>
      </c>
      <c r="E13">
        <v>1</v>
      </c>
      <c r="F13">
        <v>13.917199999999999</v>
      </c>
      <c r="G13">
        <v>1.0394000000000001</v>
      </c>
      <c r="H13">
        <v>13.891500000000001</v>
      </c>
      <c r="I13">
        <v>1</v>
      </c>
      <c r="J13">
        <v>1</v>
      </c>
      <c r="K13">
        <v>1</v>
      </c>
      <c r="L13">
        <f t="shared" si="1"/>
        <v>31</v>
      </c>
      <c r="M13">
        <f>VLOOKUP(C13,Locs!A:C,3,0)</f>
        <v>28</v>
      </c>
      <c r="N13">
        <f>VLOOKUP(C13,Locs!A:F,6,0)</f>
        <v>0</v>
      </c>
      <c r="O13" t="s">
        <v>319</v>
      </c>
      <c r="P13">
        <v>31</v>
      </c>
    </row>
    <row r="14" spans="1:16" x14ac:dyDescent="0.45">
      <c r="A14">
        <v>13</v>
      </c>
      <c r="B14" t="str">
        <f t="shared" si="0"/>
        <v>CombNK.dfy-1</v>
      </c>
      <c r="C14" t="s">
        <v>2</v>
      </c>
      <c r="D14">
        <v>1</v>
      </c>
      <c r="E14">
        <v>1</v>
      </c>
      <c r="F14">
        <v>19.590900000000001</v>
      </c>
      <c r="G14">
        <v>1.6964999999999999</v>
      </c>
      <c r="H14">
        <v>19.567900000000002</v>
      </c>
      <c r="I14">
        <v>1</v>
      </c>
      <c r="J14">
        <v>1</v>
      </c>
      <c r="K14">
        <v>1</v>
      </c>
      <c r="L14">
        <f t="shared" si="1"/>
        <v>41</v>
      </c>
      <c r="M14">
        <f>VLOOKUP(C14,Locs!A:C,3,0)</f>
        <v>38</v>
      </c>
      <c r="N14">
        <f>VLOOKUP(C14,Locs!A:F,6,0)</f>
        <v>0</v>
      </c>
      <c r="O14" t="s">
        <v>322</v>
      </c>
      <c r="P14">
        <v>41</v>
      </c>
    </row>
    <row r="15" spans="1:16" x14ac:dyDescent="0.45">
      <c r="A15">
        <v>14</v>
      </c>
      <c r="B15" t="str">
        <f t="shared" si="0"/>
        <v>CountDistinct.dfy-1</v>
      </c>
      <c r="C15" t="s">
        <v>301</v>
      </c>
      <c r="D15">
        <v>1</v>
      </c>
      <c r="E15">
        <v>-1</v>
      </c>
      <c r="F15">
        <v>7.7903000000000002</v>
      </c>
      <c r="G15">
        <v>0.42109999999999997</v>
      </c>
      <c r="H15">
        <v>7.7675000000000001</v>
      </c>
      <c r="I15">
        <v>-1</v>
      </c>
      <c r="J15">
        <v>-1</v>
      </c>
      <c r="K15">
        <v>-1</v>
      </c>
      <c r="L15">
        <f t="shared" si="1"/>
        <v>24</v>
      </c>
      <c r="M15">
        <f>VLOOKUP(C15,Locs!A:C,3,0)</f>
        <v>39</v>
      </c>
      <c r="N15">
        <f>VLOOKUP(C15,Locs!A:F,6,0)</f>
        <v>5</v>
      </c>
      <c r="O15" t="s">
        <v>873</v>
      </c>
      <c r="P15">
        <v>24</v>
      </c>
    </row>
    <row r="16" spans="1:16" x14ac:dyDescent="0.45">
      <c r="A16">
        <v>15</v>
      </c>
      <c r="B16" t="str">
        <f t="shared" si="0"/>
        <v>CountDistinct.dfy-2</v>
      </c>
      <c r="C16" t="s">
        <v>301</v>
      </c>
      <c r="D16">
        <v>2</v>
      </c>
      <c r="E16">
        <v>-1</v>
      </c>
      <c r="F16">
        <v>8.2751999999999999</v>
      </c>
      <c r="G16">
        <v>0.29949999999999999</v>
      </c>
      <c r="H16">
        <v>8.2733000000000008</v>
      </c>
      <c r="I16">
        <v>-1</v>
      </c>
      <c r="J16">
        <v>-1</v>
      </c>
      <c r="K16">
        <v>-1</v>
      </c>
      <c r="L16">
        <f t="shared" si="1"/>
        <v>24</v>
      </c>
      <c r="M16">
        <f>VLOOKUP(C16,Locs!A:C,3,0)</f>
        <v>39</v>
      </c>
      <c r="N16">
        <f>VLOOKUP(C16,Locs!A:F,6,0)</f>
        <v>5</v>
      </c>
      <c r="O16" t="s">
        <v>325</v>
      </c>
      <c r="P16">
        <v>24</v>
      </c>
    </row>
    <row r="17" spans="1:16" x14ac:dyDescent="0.45">
      <c r="A17">
        <v>16</v>
      </c>
      <c r="B17" t="str">
        <f t="shared" si="0"/>
        <v>CountDistinct.dfy-3</v>
      </c>
      <c r="C17" t="s">
        <v>301</v>
      </c>
      <c r="D17">
        <v>3</v>
      </c>
      <c r="E17">
        <v>-1</v>
      </c>
      <c r="F17">
        <v>7.8771000000000004</v>
      </c>
      <c r="G17">
        <v>0.43990000000000001</v>
      </c>
      <c r="H17">
        <v>7.8705999999999996</v>
      </c>
      <c r="I17">
        <v>-1</v>
      </c>
      <c r="J17">
        <v>-1</v>
      </c>
      <c r="K17">
        <v>-1</v>
      </c>
      <c r="L17">
        <f t="shared" si="1"/>
        <v>24</v>
      </c>
      <c r="M17">
        <f>VLOOKUP(C17,Locs!A:C,3,0)</f>
        <v>39</v>
      </c>
      <c r="N17">
        <f>VLOOKUP(C17,Locs!A:F,6,0)</f>
        <v>5</v>
      </c>
      <c r="O17" t="s">
        <v>326</v>
      </c>
      <c r="P17">
        <v>24</v>
      </c>
    </row>
    <row r="18" spans="1:16" x14ac:dyDescent="0.45">
      <c r="A18">
        <v>17</v>
      </c>
      <c r="B18" t="str">
        <f t="shared" si="0"/>
        <v>CountDistinct.dfy-4</v>
      </c>
      <c r="C18" t="s">
        <v>301</v>
      </c>
      <c r="D18">
        <v>4</v>
      </c>
      <c r="E18">
        <v>-1</v>
      </c>
      <c r="F18">
        <v>7.9836</v>
      </c>
      <c r="G18">
        <v>0.31819999999999998</v>
      </c>
      <c r="H18">
        <v>7.9819000000000004</v>
      </c>
      <c r="I18">
        <v>-1</v>
      </c>
      <c r="J18">
        <v>-1</v>
      </c>
      <c r="K18">
        <v>-1</v>
      </c>
      <c r="L18">
        <f t="shared" si="1"/>
        <v>24</v>
      </c>
      <c r="M18">
        <f>VLOOKUP(C18,Locs!A:C,3,0)</f>
        <v>39</v>
      </c>
      <c r="N18">
        <f>VLOOKUP(C18,Locs!A:F,6,0)</f>
        <v>5</v>
      </c>
      <c r="O18" t="s">
        <v>327</v>
      </c>
      <c r="P18">
        <v>24</v>
      </c>
    </row>
    <row r="19" spans="1:16" x14ac:dyDescent="0.45">
      <c r="A19">
        <v>18</v>
      </c>
      <c r="B19" t="str">
        <f t="shared" si="0"/>
        <v>CountDistinct.dfy-5</v>
      </c>
      <c r="C19" t="s">
        <v>301</v>
      </c>
      <c r="D19">
        <v>5</v>
      </c>
      <c r="E19">
        <v>-1</v>
      </c>
      <c r="F19">
        <v>8.1090999999999998</v>
      </c>
      <c r="G19">
        <v>0.26419999999999999</v>
      </c>
      <c r="H19">
        <v>8.1076999999999995</v>
      </c>
      <c r="I19">
        <v>-1</v>
      </c>
      <c r="J19">
        <v>-1</v>
      </c>
      <c r="K19">
        <v>-1</v>
      </c>
      <c r="L19">
        <f t="shared" si="1"/>
        <v>24</v>
      </c>
      <c r="M19">
        <f>VLOOKUP(C19,Locs!A:C,3,0)</f>
        <v>39</v>
      </c>
      <c r="N19">
        <f>VLOOKUP(C19,Locs!A:F,6,0)</f>
        <v>5</v>
      </c>
      <c r="O19" t="s">
        <v>762</v>
      </c>
      <c r="P19">
        <v>24</v>
      </c>
    </row>
    <row r="20" spans="1:16" x14ac:dyDescent="0.45">
      <c r="A20">
        <v>19</v>
      </c>
      <c r="B20" t="str">
        <f t="shared" si="0"/>
        <v>CountDistinct.dfy-6</v>
      </c>
      <c r="C20" t="s">
        <v>301</v>
      </c>
      <c r="D20">
        <v>6</v>
      </c>
      <c r="E20">
        <v>-1</v>
      </c>
      <c r="F20">
        <v>7.9085999999999999</v>
      </c>
      <c r="G20">
        <v>0.2666</v>
      </c>
      <c r="H20">
        <v>7.9013</v>
      </c>
      <c r="I20">
        <v>-1</v>
      </c>
      <c r="J20">
        <v>-1</v>
      </c>
      <c r="K20">
        <v>-1</v>
      </c>
      <c r="L20">
        <f t="shared" si="1"/>
        <v>24</v>
      </c>
      <c r="M20">
        <f>VLOOKUP(C20,Locs!A:C,3,0)</f>
        <v>39</v>
      </c>
      <c r="N20">
        <f>VLOOKUP(C20,Locs!A:F,6,0)</f>
        <v>5</v>
      </c>
      <c r="O20" t="s">
        <v>874</v>
      </c>
      <c r="P20">
        <v>24</v>
      </c>
    </row>
    <row r="21" spans="1:16" x14ac:dyDescent="0.45">
      <c r="A21">
        <v>20</v>
      </c>
      <c r="B21" t="str">
        <f t="shared" si="0"/>
        <v>CountDistinct.dfy-7</v>
      </c>
      <c r="C21" t="s">
        <v>301</v>
      </c>
      <c r="D21">
        <v>7</v>
      </c>
      <c r="E21">
        <v>-1</v>
      </c>
      <c r="F21">
        <v>7.9976000000000003</v>
      </c>
      <c r="G21">
        <v>0.26119999999999999</v>
      </c>
      <c r="H21">
        <v>7.9954999999999998</v>
      </c>
      <c r="I21">
        <v>-1</v>
      </c>
      <c r="J21">
        <v>-1</v>
      </c>
      <c r="K21">
        <v>-1</v>
      </c>
      <c r="L21">
        <f t="shared" si="1"/>
        <v>24</v>
      </c>
      <c r="M21">
        <f>VLOOKUP(C21,Locs!A:C,3,0)</f>
        <v>39</v>
      </c>
      <c r="N21">
        <f>VLOOKUP(C21,Locs!A:F,6,0)</f>
        <v>5</v>
      </c>
      <c r="O21" t="s">
        <v>875</v>
      </c>
      <c r="P21">
        <v>24</v>
      </c>
    </row>
    <row r="22" spans="1:16" x14ac:dyDescent="0.45">
      <c r="A22">
        <v>21</v>
      </c>
      <c r="B22" t="str">
        <f t="shared" si="0"/>
        <v>CountDistinct.dfy-8</v>
      </c>
      <c r="C22" t="s">
        <v>301</v>
      </c>
      <c r="D22">
        <v>8</v>
      </c>
      <c r="E22">
        <v>-1</v>
      </c>
      <c r="F22">
        <v>7.9385000000000003</v>
      </c>
      <c r="G22">
        <v>0.46870000000000001</v>
      </c>
      <c r="H22">
        <v>7.9364999999999997</v>
      </c>
      <c r="I22">
        <v>-1</v>
      </c>
      <c r="J22">
        <v>-1</v>
      </c>
      <c r="K22">
        <v>-1</v>
      </c>
      <c r="L22">
        <f t="shared" si="1"/>
        <v>24</v>
      </c>
      <c r="M22">
        <f>VLOOKUP(C22,Locs!A:C,3,0)</f>
        <v>39</v>
      </c>
      <c r="N22">
        <f>VLOOKUP(C22,Locs!A:F,6,0)</f>
        <v>5</v>
      </c>
      <c r="O22" t="s">
        <v>876</v>
      </c>
      <c r="P22">
        <v>24</v>
      </c>
    </row>
    <row r="23" spans="1:16" x14ac:dyDescent="0.45">
      <c r="A23">
        <v>22</v>
      </c>
      <c r="B23" t="str">
        <f t="shared" si="0"/>
        <v>CountDistinct.dfy-9</v>
      </c>
      <c r="C23" t="s">
        <v>301</v>
      </c>
      <c r="D23">
        <v>9</v>
      </c>
      <c r="E23">
        <v>-1</v>
      </c>
      <c r="F23">
        <v>8.3979999999999997</v>
      </c>
      <c r="G23">
        <v>0.24859999999999999</v>
      </c>
      <c r="H23">
        <v>8.3963000000000001</v>
      </c>
      <c r="I23">
        <v>-1</v>
      </c>
      <c r="J23">
        <v>-1</v>
      </c>
      <c r="K23">
        <v>-1</v>
      </c>
      <c r="L23">
        <f t="shared" si="1"/>
        <v>24</v>
      </c>
      <c r="M23">
        <f>VLOOKUP(C23,Locs!A:C,3,0)</f>
        <v>39</v>
      </c>
      <c r="N23">
        <f>VLOOKUP(C23,Locs!A:F,6,0)</f>
        <v>5</v>
      </c>
      <c r="O23" t="s">
        <v>877</v>
      </c>
      <c r="P23">
        <v>24</v>
      </c>
    </row>
    <row r="24" spans="1:16" x14ac:dyDescent="0.45">
      <c r="A24">
        <v>23</v>
      </c>
      <c r="B24" t="str">
        <f t="shared" si="0"/>
        <v>CountDistinct.dfy-10</v>
      </c>
      <c r="C24" t="s">
        <v>301</v>
      </c>
      <c r="D24">
        <v>10</v>
      </c>
      <c r="E24">
        <v>-1</v>
      </c>
      <c r="F24">
        <v>7.9307999999999996</v>
      </c>
      <c r="G24">
        <v>0.26540000000000002</v>
      </c>
      <c r="H24">
        <v>7.9291999999999998</v>
      </c>
      <c r="I24">
        <v>-1</v>
      </c>
      <c r="J24">
        <v>-1</v>
      </c>
      <c r="K24">
        <v>-1</v>
      </c>
      <c r="L24">
        <f t="shared" si="1"/>
        <v>24</v>
      </c>
      <c r="M24">
        <f>VLOOKUP(C24,Locs!A:C,3,0)</f>
        <v>39</v>
      </c>
      <c r="N24">
        <f>VLOOKUP(C24,Locs!A:F,6,0)</f>
        <v>5</v>
      </c>
      <c r="O24" t="s">
        <v>878</v>
      </c>
      <c r="P24">
        <v>24</v>
      </c>
    </row>
    <row r="25" spans="1:16" x14ac:dyDescent="0.45">
      <c r="A25">
        <v>24</v>
      </c>
      <c r="B25" t="str">
        <f t="shared" si="0"/>
        <v>Div.dfy-1</v>
      </c>
      <c r="C25" t="s">
        <v>3</v>
      </c>
      <c r="D25">
        <v>1</v>
      </c>
      <c r="E25">
        <v>1</v>
      </c>
      <c r="F25">
        <v>7.1498999999999997</v>
      </c>
      <c r="G25">
        <v>0.78090000000000004</v>
      </c>
      <c r="H25">
        <v>7.1333000000000002</v>
      </c>
      <c r="I25">
        <v>1</v>
      </c>
      <c r="J25">
        <v>1</v>
      </c>
      <c r="K25">
        <v>1</v>
      </c>
      <c r="L25">
        <f t="shared" si="1"/>
        <v>20</v>
      </c>
      <c r="M25">
        <f>VLOOKUP(C25,Locs!A:C,3,0)</f>
        <v>18</v>
      </c>
      <c r="N25">
        <f>VLOOKUP(C25,Locs!A:F,6,0)</f>
        <v>0</v>
      </c>
      <c r="O25" t="s">
        <v>328</v>
      </c>
      <c r="P25">
        <v>20</v>
      </c>
    </row>
    <row r="26" spans="1:16" x14ac:dyDescent="0.45">
      <c r="A26">
        <v>25</v>
      </c>
      <c r="B26" t="str">
        <f t="shared" si="0"/>
        <v>Factorial.dfy-1</v>
      </c>
      <c r="C26" t="s">
        <v>181</v>
      </c>
      <c r="D26">
        <v>1</v>
      </c>
      <c r="E26">
        <v>1</v>
      </c>
      <c r="F26">
        <v>7.7845000000000004</v>
      </c>
      <c r="G26">
        <v>0.75360000000000005</v>
      </c>
      <c r="H26">
        <v>7.7606999999999999</v>
      </c>
      <c r="I26">
        <v>1</v>
      </c>
      <c r="J26">
        <v>1</v>
      </c>
      <c r="K26">
        <v>1</v>
      </c>
      <c r="L26">
        <f t="shared" si="1"/>
        <v>23</v>
      </c>
      <c r="M26">
        <f>VLOOKUP(C26,Locs!A:C,3,0)</f>
        <v>21</v>
      </c>
      <c r="N26">
        <f>VLOOKUP(C26,Locs!A:F,6,0)</f>
        <v>0</v>
      </c>
      <c r="O26" t="s">
        <v>331</v>
      </c>
      <c r="P26">
        <v>23</v>
      </c>
    </row>
    <row r="27" spans="1:16" x14ac:dyDescent="0.45">
      <c r="A27">
        <v>26</v>
      </c>
      <c r="B27" t="str">
        <f t="shared" si="0"/>
        <v>FastExponentiation.dfy-1</v>
      </c>
      <c r="C27" t="s">
        <v>193</v>
      </c>
      <c r="D27">
        <v>1</v>
      </c>
      <c r="E27">
        <v>-1</v>
      </c>
      <c r="F27">
        <v>9.3081999999999994</v>
      </c>
      <c r="G27">
        <v>0.36830000000000002</v>
      </c>
      <c r="H27">
        <v>9.2880000000000003</v>
      </c>
      <c r="I27">
        <v>-1</v>
      </c>
      <c r="J27">
        <v>-1</v>
      </c>
      <c r="K27">
        <v>-1</v>
      </c>
      <c r="L27">
        <f t="shared" si="1"/>
        <v>24</v>
      </c>
      <c r="M27">
        <f>VLOOKUP(C27,Locs!A:C,3,0)</f>
        <v>38</v>
      </c>
      <c r="N27">
        <f>VLOOKUP(C27,Locs!A:F,6,0)</f>
        <v>3</v>
      </c>
      <c r="O27" t="s">
        <v>879</v>
      </c>
      <c r="P27">
        <v>62</v>
      </c>
    </row>
    <row r="28" spans="1:16" x14ac:dyDescent="0.45">
      <c r="A28">
        <v>27</v>
      </c>
      <c r="B28" t="str">
        <f t="shared" si="0"/>
        <v>FastExponentiation.dfy-2</v>
      </c>
      <c r="C28" t="s">
        <v>193</v>
      </c>
      <c r="D28">
        <v>2</v>
      </c>
      <c r="E28">
        <v>0</v>
      </c>
      <c r="F28">
        <v>10.9878</v>
      </c>
      <c r="G28">
        <v>0.83009999999999995</v>
      </c>
      <c r="H28">
        <v>10.985200000000001</v>
      </c>
      <c r="I28">
        <v>-1</v>
      </c>
      <c r="J28">
        <v>0</v>
      </c>
      <c r="K28">
        <v>0</v>
      </c>
      <c r="L28">
        <f t="shared" si="1"/>
        <v>28</v>
      </c>
      <c r="M28">
        <f>VLOOKUP(C28,Locs!A:C,3,0)</f>
        <v>38</v>
      </c>
      <c r="N28">
        <f>VLOOKUP(C28,Locs!A:F,6,0)</f>
        <v>3</v>
      </c>
      <c r="O28" t="s">
        <v>334</v>
      </c>
      <c r="P28">
        <v>24</v>
      </c>
    </row>
    <row r="29" spans="1:16" x14ac:dyDescent="0.45">
      <c r="A29">
        <v>28</v>
      </c>
      <c r="B29" t="str">
        <f t="shared" si="0"/>
        <v>FastExponentiation.dfy-3</v>
      </c>
      <c r="C29" t="s">
        <v>193</v>
      </c>
      <c r="D29">
        <v>3</v>
      </c>
      <c r="E29">
        <v>0</v>
      </c>
      <c r="F29">
        <v>10.698</v>
      </c>
      <c r="G29">
        <v>0.79330000000000001</v>
      </c>
      <c r="H29">
        <v>10.6937</v>
      </c>
      <c r="I29">
        <v>-1</v>
      </c>
      <c r="J29">
        <v>0</v>
      </c>
      <c r="K29">
        <v>0</v>
      </c>
      <c r="L29">
        <f t="shared" si="1"/>
        <v>30</v>
      </c>
      <c r="M29">
        <f>VLOOKUP(C29,Locs!A:C,3,0)</f>
        <v>38</v>
      </c>
      <c r="N29">
        <f>VLOOKUP(C29,Locs!A:F,6,0)</f>
        <v>3</v>
      </c>
      <c r="O29" t="s">
        <v>335</v>
      </c>
      <c r="P29">
        <v>28</v>
      </c>
    </row>
    <row r="30" spans="1:16" x14ac:dyDescent="0.45">
      <c r="A30">
        <v>29</v>
      </c>
      <c r="B30" t="str">
        <f t="shared" si="0"/>
        <v>FastExponentiation.dfy-4</v>
      </c>
      <c r="C30" t="s">
        <v>193</v>
      </c>
      <c r="D30">
        <v>4</v>
      </c>
      <c r="E30">
        <v>0</v>
      </c>
      <c r="F30">
        <v>15.5922</v>
      </c>
      <c r="G30">
        <v>19.311900000000001</v>
      </c>
      <c r="H30">
        <v>15.5906</v>
      </c>
      <c r="I30">
        <v>-1</v>
      </c>
      <c r="J30">
        <v>0</v>
      </c>
      <c r="K30">
        <v>0</v>
      </c>
      <c r="L30">
        <f t="shared" si="1"/>
        <v>47</v>
      </c>
      <c r="M30">
        <f>VLOOKUP(C30,Locs!A:C,3,0)</f>
        <v>38</v>
      </c>
      <c r="N30">
        <f>VLOOKUP(C30,Locs!A:F,6,0)</f>
        <v>3</v>
      </c>
      <c r="O30" t="s">
        <v>336</v>
      </c>
      <c r="P30">
        <v>30</v>
      </c>
    </row>
    <row r="31" spans="1:16" x14ac:dyDescent="0.45">
      <c r="A31">
        <v>30</v>
      </c>
      <c r="B31" t="str">
        <f t="shared" si="0"/>
        <v>FastExponentiation.dfy-5</v>
      </c>
      <c r="C31" t="s">
        <v>193</v>
      </c>
      <c r="D31">
        <v>5</v>
      </c>
      <c r="E31">
        <v>0</v>
      </c>
      <c r="F31">
        <v>21.651900000000001</v>
      </c>
      <c r="G31">
        <v>18.231400000000001</v>
      </c>
      <c r="H31">
        <v>21.650500000000001</v>
      </c>
      <c r="I31">
        <v>-1</v>
      </c>
      <c r="J31">
        <v>0</v>
      </c>
      <c r="K31">
        <v>0</v>
      </c>
      <c r="L31">
        <f t="shared" si="1"/>
        <v>62</v>
      </c>
      <c r="M31">
        <f>VLOOKUP(C31,Locs!A:C,3,0)</f>
        <v>38</v>
      </c>
      <c r="N31">
        <f>VLOOKUP(C31,Locs!A:F,6,0)</f>
        <v>3</v>
      </c>
      <c r="O31" t="s">
        <v>763</v>
      </c>
      <c r="P31">
        <v>47</v>
      </c>
    </row>
    <row r="32" spans="1:16" x14ac:dyDescent="0.45">
      <c r="A32">
        <v>31</v>
      </c>
      <c r="B32" t="str">
        <f t="shared" si="0"/>
        <v>FastExponentiation.dfy-6</v>
      </c>
      <c r="C32" t="s">
        <v>193</v>
      </c>
      <c r="D32">
        <v>6</v>
      </c>
      <c r="E32">
        <v>0</v>
      </c>
      <c r="F32">
        <v>21.349</v>
      </c>
      <c r="G32">
        <v>17.587</v>
      </c>
      <c r="H32">
        <v>21.3476</v>
      </c>
      <c r="I32">
        <v>-1</v>
      </c>
      <c r="J32">
        <v>0</v>
      </c>
      <c r="K32">
        <v>0</v>
      </c>
      <c r="L32">
        <f t="shared" si="1"/>
        <v>62</v>
      </c>
      <c r="M32">
        <f>VLOOKUP(C32,Locs!A:C,3,0)</f>
        <v>38</v>
      </c>
      <c r="N32">
        <f>VLOOKUP(C32,Locs!A:F,6,0)</f>
        <v>3</v>
      </c>
      <c r="O32" t="s">
        <v>880</v>
      </c>
      <c r="P32">
        <v>62</v>
      </c>
    </row>
    <row r="33" spans="1:16" x14ac:dyDescent="0.45">
      <c r="A33">
        <v>32</v>
      </c>
      <c r="B33" t="str">
        <f t="shared" si="0"/>
        <v>FastExponentiation.dfy-7</v>
      </c>
      <c r="C33" t="s">
        <v>193</v>
      </c>
      <c r="D33">
        <v>7</v>
      </c>
      <c r="E33">
        <v>0</v>
      </c>
      <c r="F33">
        <v>21.590299999999999</v>
      </c>
      <c r="G33">
        <v>17.710100000000001</v>
      </c>
      <c r="H33">
        <v>21.5886</v>
      </c>
      <c r="I33">
        <v>-1</v>
      </c>
      <c r="J33">
        <v>0</v>
      </c>
      <c r="K33">
        <v>0</v>
      </c>
      <c r="L33">
        <f t="shared" si="1"/>
        <v>62</v>
      </c>
      <c r="M33">
        <f>VLOOKUP(C33,Locs!A:C,3,0)</f>
        <v>38</v>
      </c>
      <c r="N33">
        <f>VLOOKUP(C33,Locs!A:F,6,0)</f>
        <v>3</v>
      </c>
      <c r="O33" t="s">
        <v>881</v>
      </c>
      <c r="P33">
        <v>62</v>
      </c>
    </row>
    <row r="34" spans="1:16" x14ac:dyDescent="0.45">
      <c r="A34">
        <v>33</v>
      </c>
      <c r="B34" t="str">
        <f t="shared" si="0"/>
        <v>FastExponentiation.dfy-8</v>
      </c>
      <c r="C34" t="s">
        <v>193</v>
      </c>
      <c r="D34">
        <v>8</v>
      </c>
      <c r="E34">
        <v>0</v>
      </c>
      <c r="F34">
        <v>21.421299999999999</v>
      </c>
      <c r="G34">
        <v>17.4177</v>
      </c>
      <c r="H34">
        <v>21.4193</v>
      </c>
      <c r="I34">
        <v>-1</v>
      </c>
      <c r="J34">
        <v>0</v>
      </c>
      <c r="K34">
        <v>0</v>
      </c>
      <c r="L34">
        <f t="shared" si="1"/>
        <v>62</v>
      </c>
      <c r="M34">
        <f>VLOOKUP(C34,Locs!A:C,3,0)</f>
        <v>38</v>
      </c>
      <c r="N34">
        <f>VLOOKUP(C34,Locs!A:F,6,0)</f>
        <v>3</v>
      </c>
      <c r="O34" t="s">
        <v>882</v>
      </c>
      <c r="P34">
        <v>62</v>
      </c>
    </row>
    <row r="35" spans="1:16" x14ac:dyDescent="0.45">
      <c r="A35">
        <v>34</v>
      </c>
      <c r="B35" t="str">
        <f t="shared" si="0"/>
        <v>FastExponentiation.dfy-9</v>
      </c>
      <c r="C35" t="s">
        <v>193</v>
      </c>
      <c r="D35">
        <v>9</v>
      </c>
      <c r="E35">
        <v>0</v>
      </c>
      <c r="F35">
        <v>21.861999999999998</v>
      </c>
      <c r="G35">
        <v>17.307600000000001</v>
      </c>
      <c r="H35">
        <v>21.860299999999999</v>
      </c>
      <c r="I35">
        <v>-1</v>
      </c>
      <c r="J35">
        <v>0</v>
      </c>
      <c r="K35">
        <v>0</v>
      </c>
      <c r="L35">
        <f t="shared" si="1"/>
        <v>62</v>
      </c>
      <c r="M35">
        <f>VLOOKUP(C35,Locs!A:C,3,0)</f>
        <v>38</v>
      </c>
      <c r="N35">
        <f>VLOOKUP(C35,Locs!A:F,6,0)</f>
        <v>3</v>
      </c>
      <c r="O35" t="s">
        <v>883</v>
      </c>
      <c r="P35">
        <v>62</v>
      </c>
    </row>
    <row r="36" spans="1:16" x14ac:dyDescent="0.45">
      <c r="A36">
        <v>35</v>
      </c>
      <c r="B36" t="str">
        <f t="shared" si="0"/>
        <v>FastExponentiation.dfy-10</v>
      </c>
      <c r="C36" t="s">
        <v>193</v>
      </c>
      <c r="D36">
        <v>10</v>
      </c>
      <c r="E36">
        <v>0</v>
      </c>
      <c r="F36">
        <v>21.307600000000001</v>
      </c>
      <c r="G36">
        <v>17.661999999999999</v>
      </c>
      <c r="H36">
        <v>21.3062</v>
      </c>
      <c r="I36">
        <v>-1</v>
      </c>
      <c r="J36">
        <v>0</v>
      </c>
      <c r="K36">
        <v>0</v>
      </c>
      <c r="L36">
        <f t="shared" si="1"/>
        <v>62</v>
      </c>
      <c r="M36">
        <f>VLOOKUP(C36,Locs!A:C,3,0)</f>
        <v>38</v>
      </c>
      <c r="N36">
        <f>VLOOKUP(C36,Locs!A:F,6,0)</f>
        <v>3</v>
      </c>
      <c r="O36" t="s">
        <v>884</v>
      </c>
      <c r="P36">
        <v>62</v>
      </c>
    </row>
    <row r="37" spans="1:16" x14ac:dyDescent="0.45">
      <c r="A37">
        <v>36</v>
      </c>
      <c r="B37" t="str">
        <f t="shared" si="0"/>
        <v>FastModularExponentiation.dfy-1</v>
      </c>
      <c r="C37" t="s">
        <v>208</v>
      </c>
      <c r="D37">
        <v>1</v>
      </c>
      <c r="E37">
        <v>-1</v>
      </c>
      <c r="F37">
        <v>23.510100000000001</v>
      </c>
      <c r="G37">
        <v>0.42370000000000002</v>
      </c>
      <c r="H37">
        <v>23.487200000000001</v>
      </c>
      <c r="I37">
        <v>-1</v>
      </c>
      <c r="J37">
        <v>-1</v>
      </c>
      <c r="K37">
        <v>-1</v>
      </c>
      <c r="L37">
        <f t="shared" si="1"/>
        <v>62</v>
      </c>
      <c r="M37">
        <f>VLOOKUP(C37,Locs!A:C,3,0)</f>
        <v>104</v>
      </c>
      <c r="N37">
        <f>VLOOKUP(C37,Locs!A:F,6,0)</f>
        <v>12</v>
      </c>
      <c r="O37" t="s">
        <v>669</v>
      </c>
      <c r="P37">
        <v>135</v>
      </c>
    </row>
    <row r="38" spans="1:16" x14ac:dyDescent="0.45">
      <c r="A38">
        <v>37</v>
      </c>
      <c r="B38" t="str">
        <f t="shared" si="0"/>
        <v>FastModularExponentiation.dfy-2</v>
      </c>
      <c r="C38" t="s">
        <v>208</v>
      </c>
      <c r="D38">
        <v>2</v>
      </c>
      <c r="E38">
        <v>0</v>
      </c>
      <c r="F38">
        <v>24.014700000000001</v>
      </c>
      <c r="G38">
        <v>130.4674</v>
      </c>
      <c r="H38">
        <v>24.01</v>
      </c>
      <c r="I38">
        <v>-1</v>
      </c>
      <c r="J38">
        <v>0</v>
      </c>
      <c r="K38">
        <v>0</v>
      </c>
      <c r="L38">
        <f t="shared" si="1"/>
        <v>67</v>
      </c>
      <c r="M38">
        <f>VLOOKUP(C38,Locs!A:C,3,0)</f>
        <v>104</v>
      </c>
      <c r="N38">
        <f>VLOOKUP(C38,Locs!A:F,6,0)</f>
        <v>12</v>
      </c>
      <c r="O38" t="s">
        <v>337</v>
      </c>
      <c r="P38">
        <v>62</v>
      </c>
    </row>
    <row r="39" spans="1:16" x14ac:dyDescent="0.45">
      <c r="A39">
        <v>38</v>
      </c>
      <c r="B39" t="str">
        <f t="shared" si="0"/>
        <v>FastModularExponentiation.dfy-3</v>
      </c>
      <c r="C39" t="s">
        <v>208</v>
      </c>
      <c r="D39">
        <v>3</v>
      </c>
      <c r="E39">
        <v>0</v>
      </c>
      <c r="F39">
        <v>36.451700000000002</v>
      </c>
      <c r="G39">
        <v>61.731000000000002</v>
      </c>
      <c r="H39">
        <v>36.4499</v>
      </c>
      <c r="I39">
        <v>-1</v>
      </c>
      <c r="J39">
        <v>0</v>
      </c>
      <c r="K39">
        <v>0</v>
      </c>
      <c r="L39">
        <f t="shared" si="1"/>
        <v>99</v>
      </c>
      <c r="M39">
        <f>VLOOKUP(C39,Locs!A:C,3,0)</f>
        <v>104</v>
      </c>
      <c r="N39">
        <f>VLOOKUP(C39,Locs!A:F,6,0)</f>
        <v>12</v>
      </c>
      <c r="O39" t="s">
        <v>338</v>
      </c>
      <c r="P39">
        <v>67</v>
      </c>
    </row>
    <row r="40" spans="1:16" x14ac:dyDescent="0.45">
      <c r="A40">
        <v>39</v>
      </c>
      <c r="B40" t="str">
        <f t="shared" si="0"/>
        <v>FastModularExponentiation.dfy-4</v>
      </c>
      <c r="C40" t="s">
        <v>208</v>
      </c>
      <c r="D40">
        <v>4</v>
      </c>
      <c r="E40">
        <v>-1</v>
      </c>
      <c r="F40">
        <v>38.659999999999997</v>
      </c>
      <c r="G40">
        <v>0.43419999999999997</v>
      </c>
      <c r="H40">
        <v>38.658700000000003</v>
      </c>
      <c r="I40">
        <v>-1</v>
      </c>
      <c r="J40">
        <v>-1</v>
      </c>
      <c r="K40">
        <v>-1</v>
      </c>
      <c r="L40">
        <f t="shared" si="1"/>
        <v>103</v>
      </c>
      <c r="M40">
        <f>VLOOKUP(C40,Locs!A:C,3,0)</f>
        <v>104</v>
      </c>
      <c r="N40">
        <f>VLOOKUP(C40,Locs!A:F,6,0)</f>
        <v>12</v>
      </c>
      <c r="O40" t="s">
        <v>339</v>
      </c>
      <c r="P40">
        <v>99</v>
      </c>
    </row>
    <row r="41" spans="1:16" x14ac:dyDescent="0.45">
      <c r="A41">
        <v>40</v>
      </c>
      <c r="B41" t="str">
        <f t="shared" si="0"/>
        <v>FastModularExponentiation.dfy-5</v>
      </c>
      <c r="C41" t="s">
        <v>208</v>
      </c>
      <c r="D41">
        <v>5</v>
      </c>
      <c r="E41">
        <v>0</v>
      </c>
      <c r="F41">
        <v>41.196800000000003</v>
      </c>
      <c r="G41">
        <v>61.884900000000002</v>
      </c>
      <c r="H41">
        <v>41.195</v>
      </c>
      <c r="I41">
        <v>-1</v>
      </c>
      <c r="J41">
        <v>0</v>
      </c>
      <c r="K41">
        <v>0</v>
      </c>
      <c r="L41">
        <f t="shared" si="1"/>
        <v>108</v>
      </c>
      <c r="M41">
        <f>VLOOKUP(C41,Locs!A:C,3,0)</f>
        <v>104</v>
      </c>
      <c r="N41">
        <f>VLOOKUP(C41,Locs!A:F,6,0)</f>
        <v>12</v>
      </c>
      <c r="O41" t="s">
        <v>680</v>
      </c>
      <c r="P41">
        <v>103</v>
      </c>
    </row>
    <row r="42" spans="1:16" x14ac:dyDescent="0.45">
      <c r="A42">
        <v>41</v>
      </c>
      <c r="B42" t="str">
        <f t="shared" si="0"/>
        <v>FastModularExponentiation.dfy-6</v>
      </c>
      <c r="C42" t="s">
        <v>208</v>
      </c>
      <c r="D42">
        <v>6</v>
      </c>
      <c r="E42">
        <v>0</v>
      </c>
      <c r="F42">
        <v>46.294499999999999</v>
      </c>
      <c r="G42">
        <v>61.733699999999999</v>
      </c>
      <c r="H42">
        <v>46.292299999999997</v>
      </c>
      <c r="I42">
        <v>-1</v>
      </c>
      <c r="J42">
        <v>0</v>
      </c>
      <c r="K42">
        <v>0</v>
      </c>
      <c r="L42">
        <f t="shared" si="1"/>
        <v>135</v>
      </c>
      <c r="M42">
        <f>VLOOKUP(C42,Locs!A:C,3,0)</f>
        <v>104</v>
      </c>
      <c r="N42">
        <f>VLOOKUP(C42,Locs!A:F,6,0)</f>
        <v>12</v>
      </c>
      <c r="O42" t="s">
        <v>681</v>
      </c>
      <c r="P42">
        <v>108</v>
      </c>
    </row>
    <row r="43" spans="1:16" x14ac:dyDescent="0.45">
      <c r="A43">
        <v>42</v>
      </c>
      <c r="B43" t="str">
        <f t="shared" si="0"/>
        <v>FastModularExponentiation.dfy-7</v>
      </c>
      <c r="C43" t="s">
        <v>208</v>
      </c>
      <c r="D43">
        <v>7</v>
      </c>
      <c r="E43">
        <v>0</v>
      </c>
      <c r="F43">
        <v>46.366199999999999</v>
      </c>
      <c r="G43">
        <v>61.792900000000003</v>
      </c>
      <c r="H43">
        <v>46.3645</v>
      </c>
      <c r="I43">
        <v>-1</v>
      </c>
      <c r="J43">
        <v>0</v>
      </c>
      <c r="K43">
        <v>0</v>
      </c>
      <c r="L43">
        <f t="shared" si="1"/>
        <v>135</v>
      </c>
      <c r="M43">
        <f>VLOOKUP(C43,Locs!A:C,3,0)</f>
        <v>104</v>
      </c>
      <c r="N43">
        <f>VLOOKUP(C43,Locs!A:F,6,0)</f>
        <v>12</v>
      </c>
      <c r="O43" t="s">
        <v>682</v>
      </c>
      <c r="P43">
        <v>135</v>
      </c>
    </row>
    <row r="44" spans="1:16" x14ac:dyDescent="0.45">
      <c r="A44">
        <v>43</v>
      </c>
      <c r="B44" t="str">
        <f t="shared" si="0"/>
        <v>FastModularExponentiation.dfy-8</v>
      </c>
      <c r="C44" t="s">
        <v>208</v>
      </c>
      <c r="D44">
        <v>8</v>
      </c>
      <c r="E44">
        <v>0</v>
      </c>
      <c r="F44">
        <v>46.408299999999997</v>
      </c>
      <c r="G44">
        <v>61.795000000000002</v>
      </c>
      <c r="H44">
        <v>46.4071</v>
      </c>
      <c r="I44">
        <v>-1</v>
      </c>
      <c r="J44">
        <v>0</v>
      </c>
      <c r="K44">
        <v>0</v>
      </c>
      <c r="L44">
        <f t="shared" si="1"/>
        <v>135</v>
      </c>
      <c r="M44">
        <f>VLOOKUP(C44,Locs!A:C,3,0)</f>
        <v>104</v>
      </c>
      <c r="N44">
        <f>VLOOKUP(C44,Locs!A:F,6,0)</f>
        <v>12</v>
      </c>
      <c r="O44" t="s">
        <v>683</v>
      </c>
      <c r="P44">
        <v>135</v>
      </c>
    </row>
    <row r="45" spans="1:16" x14ac:dyDescent="0.45">
      <c r="A45">
        <v>44</v>
      </c>
      <c r="B45" t="str">
        <f t="shared" si="0"/>
        <v>FastModularExponentiation.dfy-9</v>
      </c>
      <c r="C45" t="s">
        <v>208</v>
      </c>
      <c r="D45">
        <v>9</v>
      </c>
      <c r="E45">
        <v>0</v>
      </c>
      <c r="F45">
        <v>45.900399999999998</v>
      </c>
      <c r="G45">
        <v>61.806899999999999</v>
      </c>
      <c r="H45">
        <v>45.898899999999998</v>
      </c>
      <c r="I45">
        <v>-1</v>
      </c>
      <c r="J45">
        <v>0</v>
      </c>
      <c r="K45">
        <v>0</v>
      </c>
      <c r="L45">
        <f t="shared" si="1"/>
        <v>135</v>
      </c>
      <c r="M45">
        <f>VLOOKUP(C45,Locs!A:C,3,0)</f>
        <v>104</v>
      </c>
      <c r="N45">
        <f>VLOOKUP(C45,Locs!A:F,6,0)</f>
        <v>12</v>
      </c>
      <c r="O45" t="s">
        <v>684</v>
      </c>
      <c r="P45">
        <v>135</v>
      </c>
    </row>
    <row r="46" spans="1:16" x14ac:dyDescent="0.45">
      <c r="A46">
        <v>45</v>
      </c>
      <c r="B46" t="str">
        <f t="shared" si="0"/>
        <v>FastModularExponentiation.dfy-10</v>
      </c>
      <c r="C46" t="s">
        <v>208</v>
      </c>
      <c r="D46">
        <v>10</v>
      </c>
      <c r="E46">
        <v>0</v>
      </c>
      <c r="F46">
        <v>45.916600000000003</v>
      </c>
      <c r="G46">
        <v>61.875900000000001</v>
      </c>
      <c r="H46">
        <v>45.915100000000002</v>
      </c>
      <c r="I46">
        <v>-1</v>
      </c>
      <c r="J46">
        <v>0</v>
      </c>
      <c r="K46">
        <v>0</v>
      </c>
      <c r="L46">
        <f t="shared" si="1"/>
        <v>135</v>
      </c>
      <c r="M46">
        <f>VLOOKUP(C46,Locs!A:C,3,0)</f>
        <v>104</v>
      </c>
      <c r="N46">
        <f>VLOOKUP(C46,Locs!A:F,6,0)</f>
        <v>12</v>
      </c>
      <c r="O46" t="s">
        <v>685</v>
      </c>
      <c r="P46">
        <v>135</v>
      </c>
    </row>
    <row r="47" spans="1:16" x14ac:dyDescent="0.45">
      <c r="A47">
        <v>46</v>
      </c>
      <c r="B47" t="str">
        <f t="shared" si="0"/>
        <v>Fibonacci.dfy-1</v>
      </c>
      <c r="C47" t="s">
        <v>4</v>
      </c>
      <c r="D47">
        <v>1</v>
      </c>
      <c r="E47">
        <v>1</v>
      </c>
      <c r="F47">
        <v>10.317</v>
      </c>
      <c r="G47">
        <v>0.77259999999999995</v>
      </c>
      <c r="H47">
        <v>10.294</v>
      </c>
      <c r="I47">
        <v>1</v>
      </c>
      <c r="J47">
        <v>1</v>
      </c>
      <c r="K47">
        <v>1</v>
      </c>
      <c r="L47">
        <f t="shared" si="1"/>
        <v>30</v>
      </c>
      <c r="M47">
        <f>VLOOKUP(C47,Locs!A:C,3,0)</f>
        <v>25</v>
      </c>
      <c r="N47">
        <f>VLOOKUP(C47,Locs!A:F,6,0)</f>
        <v>0</v>
      </c>
      <c r="O47" t="s">
        <v>340</v>
      </c>
      <c r="P47">
        <v>30</v>
      </c>
    </row>
    <row r="48" spans="1:16" x14ac:dyDescent="0.45">
      <c r="A48">
        <v>47</v>
      </c>
      <c r="B48" t="str">
        <f t="shared" si="0"/>
        <v>FindMax.dfy-1</v>
      </c>
      <c r="C48" t="s">
        <v>5</v>
      </c>
      <c r="D48">
        <v>1</v>
      </c>
      <c r="E48">
        <v>1</v>
      </c>
      <c r="F48">
        <v>12.209899999999999</v>
      </c>
      <c r="G48">
        <v>0.89539999999999997</v>
      </c>
      <c r="H48">
        <v>12.190899999999999</v>
      </c>
      <c r="I48">
        <v>1</v>
      </c>
      <c r="J48">
        <v>1</v>
      </c>
      <c r="K48">
        <v>1</v>
      </c>
      <c r="L48">
        <f t="shared" si="1"/>
        <v>29</v>
      </c>
      <c r="M48">
        <f>VLOOKUP(C48,Locs!A:C,3,0)</f>
        <v>29</v>
      </c>
      <c r="N48">
        <f>VLOOKUP(C48,Locs!A:F,6,0)</f>
        <v>1</v>
      </c>
      <c r="O48" t="s">
        <v>343</v>
      </c>
      <c r="P48">
        <v>29</v>
      </c>
    </row>
    <row r="49" spans="1:16" x14ac:dyDescent="0.45">
      <c r="A49">
        <v>48</v>
      </c>
      <c r="B49" t="str">
        <f t="shared" si="0"/>
        <v>InsertionSort.dfy-1</v>
      </c>
      <c r="C49" t="s">
        <v>6</v>
      </c>
      <c r="D49">
        <v>1</v>
      </c>
      <c r="E49">
        <v>0</v>
      </c>
      <c r="F49">
        <v>16.491599999999998</v>
      </c>
      <c r="G49">
        <v>2.6438999999999999</v>
      </c>
      <c r="H49">
        <v>16.466999999999999</v>
      </c>
      <c r="I49">
        <v>-1</v>
      </c>
      <c r="J49">
        <v>0</v>
      </c>
      <c r="K49">
        <v>0</v>
      </c>
      <c r="L49">
        <f t="shared" si="1"/>
        <v>44</v>
      </c>
      <c r="M49">
        <f>VLOOKUP(C49,Locs!A:C,3,0)</f>
        <v>57</v>
      </c>
      <c r="N49">
        <f>VLOOKUP(C49,Locs!A:F,6,0)</f>
        <v>5</v>
      </c>
      <c r="O49" t="s">
        <v>885</v>
      </c>
      <c r="P49">
        <v>66</v>
      </c>
    </row>
    <row r="50" spans="1:16" x14ac:dyDescent="0.45">
      <c r="A50">
        <v>49</v>
      </c>
      <c r="B50" t="str">
        <f t="shared" si="0"/>
        <v>InsertionSort.dfy-2</v>
      </c>
      <c r="C50" t="s">
        <v>6</v>
      </c>
      <c r="D50">
        <v>2</v>
      </c>
      <c r="E50">
        <v>-1</v>
      </c>
      <c r="F50">
        <v>21.827999999999999</v>
      </c>
      <c r="G50">
        <v>0.42320000000000002</v>
      </c>
      <c r="H50">
        <v>21.8264</v>
      </c>
      <c r="I50">
        <v>-1</v>
      </c>
      <c r="J50">
        <v>-1</v>
      </c>
      <c r="K50">
        <v>-1</v>
      </c>
      <c r="L50">
        <f t="shared" si="1"/>
        <v>58</v>
      </c>
      <c r="M50">
        <f>VLOOKUP(C50,Locs!A:C,3,0)</f>
        <v>57</v>
      </c>
      <c r="N50">
        <f>VLOOKUP(C50,Locs!A:F,6,0)</f>
        <v>5</v>
      </c>
      <c r="O50" t="s">
        <v>346</v>
      </c>
      <c r="P50">
        <v>44</v>
      </c>
    </row>
    <row r="51" spans="1:16" x14ac:dyDescent="0.45">
      <c r="A51">
        <v>50</v>
      </c>
      <c r="B51" t="str">
        <f t="shared" si="0"/>
        <v>InsertionSort.dfy-3</v>
      </c>
      <c r="C51" t="s">
        <v>6</v>
      </c>
      <c r="D51">
        <v>3</v>
      </c>
      <c r="E51">
        <v>-1</v>
      </c>
      <c r="F51">
        <v>22.629899999999999</v>
      </c>
      <c r="G51">
        <v>0.44059999999999999</v>
      </c>
      <c r="H51">
        <v>22.6282</v>
      </c>
      <c r="I51">
        <v>-1</v>
      </c>
      <c r="J51">
        <v>-1</v>
      </c>
      <c r="K51">
        <v>-1</v>
      </c>
      <c r="L51">
        <f t="shared" si="1"/>
        <v>58</v>
      </c>
      <c r="M51">
        <f>VLOOKUP(C51,Locs!A:C,3,0)</f>
        <v>57</v>
      </c>
      <c r="N51">
        <f>VLOOKUP(C51,Locs!A:F,6,0)</f>
        <v>5</v>
      </c>
      <c r="O51" t="s">
        <v>347</v>
      </c>
      <c r="P51">
        <v>58</v>
      </c>
    </row>
    <row r="52" spans="1:16" x14ac:dyDescent="0.45">
      <c r="A52">
        <v>51</v>
      </c>
      <c r="B52" t="str">
        <f t="shared" si="0"/>
        <v>InsertionSort.dfy-4</v>
      </c>
      <c r="C52" t="s">
        <v>6</v>
      </c>
      <c r="D52">
        <v>4</v>
      </c>
      <c r="E52">
        <v>0</v>
      </c>
      <c r="F52">
        <v>23.119700000000002</v>
      </c>
      <c r="G52">
        <v>67.301199999999994</v>
      </c>
      <c r="H52">
        <v>23.117699999999999</v>
      </c>
      <c r="I52">
        <v>-1</v>
      </c>
      <c r="J52">
        <v>0</v>
      </c>
      <c r="K52">
        <v>0</v>
      </c>
      <c r="L52">
        <f t="shared" si="1"/>
        <v>58</v>
      </c>
      <c r="M52">
        <f>VLOOKUP(C52,Locs!A:C,3,0)</f>
        <v>57</v>
      </c>
      <c r="N52">
        <f>VLOOKUP(C52,Locs!A:F,6,0)</f>
        <v>5</v>
      </c>
      <c r="O52" t="s">
        <v>348</v>
      </c>
      <c r="P52">
        <v>58</v>
      </c>
    </row>
    <row r="53" spans="1:16" x14ac:dyDescent="0.45">
      <c r="A53">
        <v>52</v>
      </c>
      <c r="B53" t="str">
        <f t="shared" si="0"/>
        <v>InsertionSort.dfy-5</v>
      </c>
      <c r="C53" t="s">
        <v>6</v>
      </c>
      <c r="D53">
        <v>5</v>
      </c>
      <c r="E53">
        <v>0</v>
      </c>
      <c r="F53">
        <v>26.9526</v>
      </c>
      <c r="G53">
        <v>7.8533999999999997</v>
      </c>
      <c r="H53">
        <v>26.950900000000001</v>
      </c>
      <c r="I53">
        <v>-1</v>
      </c>
      <c r="J53">
        <v>0</v>
      </c>
      <c r="K53">
        <v>0</v>
      </c>
      <c r="L53">
        <f t="shared" si="1"/>
        <v>66</v>
      </c>
      <c r="M53">
        <f>VLOOKUP(C53,Locs!A:C,3,0)</f>
        <v>57</v>
      </c>
      <c r="N53">
        <f>VLOOKUP(C53,Locs!A:F,6,0)</f>
        <v>5</v>
      </c>
      <c r="O53" t="s">
        <v>764</v>
      </c>
      <c r="P53">
        <v>58</v>
      </c>
    </row>
    <row r="54" spans="1:16" x14ac:dyDescent="0.45">
      <c r="A54">
        <v>53</v>
      </c>
      <c r="B54" t="str">
        <f t="shared" si="0"/>
        <v>InsertionSort.dfy-6</v>
      </c>
      <c r="C54" t="s">
        <v>6</v>
      </c>
      <c r="D54">
        <v>6</v>
      </c>
      <c r="E54">
        <v>0</v>
      </c>
      <c r="F54">
        <v>27.2057</v>
      </c>
      <c r="G54">
        <v>8.2916000000000007</v>
      </c>
      <c r="H54">
        <v>27.204000000000001</v>
      </c>
      <c r="I54">
        <v>-1</v>
      </c>
      <c r="J54">
        <v>0</v>
      </c>
      <c r="K54">
        <v>0</v>
      </c>
      <c r="L54">
        <f t="shared" si="1"/>
        <v>66</v>
      </c>
      <c r="M54">
        <f>VLOOKUP(C54,Locs!A:C,3,0)</f>
        <v>57</v>
      </c>
      <c r="N54">
        <f>VLOOKUP(C54,Locs!A:F,6,0)</f>
        <v>5</v>
      </c>
      <c r="O54" t="s">
        <v>765</v>
      </c>
      <c r="P54">
        <v>66</v>
      </c>
    </row>
    <row r="55" spans="1:16" x14ac:dyDescent="0.45">
      <c r="A55">
        <v>54</v>
      </c>
      <c r="B55" t="str">
        <f t="shared" si="0"/>
        <v>InsertionSort.dfy-7</v>
      </c>
      <c r="C55" t="s">
        <v>6</v>
      </c>
      <c r="D55">
        <v>7</v>
      </c>
      <c r="E55">
        <v>0</v>
      </c>
      <c r="F55">
        <v>27.063199999999998</v>
      </c>
      <c r="G55">
        <v>8.6605000000000008</v>
      </c>
      <c r="H55">
        <v>27.061499999999999</v>
      </c>
      <c r="I55">
        <v>-1</v>
      </c>
      <c r="J55">
        <v>0</v>
      </c>
      <c r="K55">
        <v>0</v>
      </c>
      <c r="L55">
        <f t="shared" si="1"/>
        <v>66</v>
      </c>
      <c r="M55">
        <f>VLOOKUP(C55,Locs!A:C,3,0)</f>
        <v>57</v>
      </c>
      <c r="N55">
        <f>VLOOKUP(C55,Locs!A:F,6,0)</f>
        <v>5</v>
      </c>
      <c r="O55" t="s">
        <v>886</v>
      </c>
      <c r="P55">
        <v>66</v>
      </c>
    </row>
    <row r="56" spans="1:16" x14ac:dyDescent="0.45">
      <c r="A56">
        <v>55</v>
      </c>
      <c r="B56" t="str">
        <f t="shared" si="0"/>
        <v>InsertionSort.dfy-8</v>
      </c>
      <c r="C56" t="s">
        <v>6</v>
      </c>
      <c r="D56">
        <v>8</v>
      </c>
      <c r="E56">
        <v>0</v>
      </c>
      <c r="F56">
        <v>26.9346</v>
      </c>
      <c r="G56">
        <v>7.9722</v>
      </c>
      <c r="H56">
        <v>26.9329</v>
      </c>
      <c r="I56">
        <v>-1</v>
      </c>
      <c r="J56">
        <v>0</v>
      </c>
      <c r="K56">
        <v>0</v>
      </c>
      <c r="L56">
        <f t="shared" si="1"/>
        <v>66</v>
      </c>
      <c r="M56">
        <f>VLOOKUP(C56,Locs!A:C,3,0)</f>
        <v>57</v>
      </c>
      <c r="N56">
        <f>VLOOKUP(C56,Locs!A:F,6,0)</f>
        <v>5</v>
      </c>
      <c r="O56" t="s">
        <v>887</v>
      </c>
      <c r="P56">
        <v>66</v>
      </c>
    </row>
    <row r="57" spans="1:16" x14ac:dyDescent="0.45">
      <c r="A57">
        <v>56</v>
      </c>
      <c r="B57" t="str">
        <f t="shared" si="0"/>
        <v>InsertionSort.dfy-9</v>
      </c>
      <c r="C57" t="s">
        <v>6</v>
      </c>
      <c r="D57">
        <v>9</v>
      </c>
      <c r="E57">
        <v>0</v>
      </c>
      <c r="F57">
        <v>26.8187</v>
      </c>
      <c r="G57">
        <v>8.1681000000000008</v>
      </c>
      <c r="H57">
        <v>26.817399999999999</v>
      </c>
      <c r="I57">
        <v>-1</v>
      </c>
      <c r="J57">
        <v>0</v>
      </c>
      <c r="K57">
        <v>0</v>
      </c>
      <c r="L57">
        <f t="shared" si="1"/>
        <v>66</v>
      </c>
      <c r="M57">
        <f>VLOOKUP(C57,Locs!A:C,3,0)</f>
        <v>57</v>
      </c>
      <c r="N57">
        <f>VLOOKUP(C57,Locs!A:F,6,0)</f>
        <v>5</v>
      </c>
      <c r="O57" t="s">
        <v>888</v>
      </c>
      <c r="P57">
        <v>66</v>
      </c>
    </row>
    <row r="58" spans="1:16" x14ac:dyDescent="0.45">
      <c r="A58">
        <v>57</v>
      </c>
      <c r="B58" t="str">
        <f t="shared" si="0"/>
        <v>InsertionSort.dfy-10</v>
      </c>
      <c r="C58" t="s">
        <v>6</v>
      </c>
      <c r="D58">
        <v>10</v>
      </c>
      <c r="E58">
        <v>0</v>
      </c>
      <c r="F58">
        <v>26.941800000000001</v>
      </c>
      <c r="G58">
        <v>7.9035000000000002</v>
      </c>
      <c r="H58">
        <v>26.9404</v>
      </c>
      <c r="I58">
        <v>-1</v>
      </c>
      <c r="J58">
        <v>0</v>
      </c>
      <c r="K58">
        <v>0</v>
      </c>
      <c r="L58">
        <f t="shared" si="1"/>
        <v>66</v>
      </c>
      <c r="M58">
        <f>VLOOKUP(C58,Locs!A:C,3,0)</f>
        <v>57</v>
      </c>
      <c r="N58">
        <f>VLOOKUP(C58,Locs!A:F,6,0)</f>
        <v>5</v>
      </c>
      <c r="O58" t="s">
        <v>889</v>
      </c>
      <c r="P58">
        <v>66</v>
      </c>
    </row>
    <row r="59" spans="1:16" x14ac:dyDescent="0.45">
      <c r="A59">
        <v>58</v>
      </c>
      <c r="B59" t="str">
        <f t="shared" si="0"/>
        <v>IntersectIntervals.dfy-1</v>
      </c>
      <c r="C59" t="s">
        <v>302</v>
      </c>
      <c r="D59">
        <v>1</v>
      </c>
      <c r="E59">
        <v>-1</v>
      </c>
      <c r="F59">
        <v>17.053999999999998</v>
      </c>
      <c r="G59">
        <v>0.31630000000000003</v>
      </c>
      <c r="H59">
        <v>17.034400000000002</v>
      </c>
      <c r="I59">
        <v>-1</v>
      </c>
      <c r="J59">
        <v>-1</v>
      </c>
      <c r="K59">
        <v>-1</v>
      </c>
      <c r="L59">
        <f t="shared" si="1"/>
        <v>30</v>
      </c>
      <c r="M59">
        <f>VLOOKUP(C59,Locs!A:C,3,0)</f>
        <v>40</v>
      </c>
      <c r="N59">
        <f>VLOOKUP(C59,Locs!A:F,6,0)</f>
        <v>0</v>
      </c>
      <c r="O59" t="s">
        <v>890</v>
      </c>
      <c r="P59">
        <v>127</v>
      </c>
    </row>
    <row r="60" spans="1:16" x14ac:dyDescent="0.45">
      <c r="A60">
        <v>59</v>
      </c>
      <c r="B60" t="str">
        <f t="shared" si="0"/>
        <v>IntersectIntervals.dfy-2</v>
      </c>
      <c r="C60" t="s">
        <v>302</v>
      </c>
      <c r="D60">
        <v>2</v>
      </c>
      <c r="E60">
        <v>0</v>
      </c>
      <c r="F60">
        <v>17.2624</v>
      </c>
      <c r="G60">
        <v>0.91310000000000002</v>
      </c>
      <c r="H60">
        <v>17.2607</v>
      </c>
      <c r="I60">
        <v>1</v>
      </c>
      <c r="J60">
        <v>0</v>
      </c>
      <c r="K60">
        <v>0</v>
      </c>
      <c r="L60">
        <f t="shared" si="1"/>
        <v>30</v>
      </c>
      <c r="M60">
        <f>VLOOKUP(C60,Locs!A:C,3,0)</f>
        <v>40</v>
      </c>
      <c r="N60">
        <f>VLOOKUP(C60,Locs!A:F,6,0)</f>
        <v>0</v>
      </c>
      <c r="O60" t="s">
        <v>349</v>
      </c>
      <c r="P60">
        <v>30</v>
      </c>
    </row>
    <row r="61" spans="1:16" x14ac:dyDescent="0.45">
      <c r="A61">
        <v>60</v>
      </c>
      <c r="B61" t="str">
        <f t="shared" si="0"/>
        <v>IntersectIntervals.dfy-3</v>
      </c>
      <c r="C61" t="s">
        <v>302</v>
      </c>
      <c r="D61">
        <v>3</v>
      </c>
      <c r="E61">
        <v>0</v>
      </c>
      <c r="F61">
        <v>44.2746</v>
      </c>
      <c r="G61">
        <v>1.6942999999999999</v>
      </c>
      <c r="H61">
        <v>44.273299999999999</v>
      </c>
      <c r="I61">
        <v>-1</v>
      </c>
      <c r="J61">
        <v>0</v>
      </c>
      <c r="K61">
        <v>0</v>
      </c>
      <c r="L61">
        <f t="shared" si="1"/>
        <v>55</v>
      </c>
      <c r="M61">
        <f>VLOOKUP(C61,Locs!A:C,3,0)</f>
        <v>40</v>
      </c>
      <c r="N61">
        <f>VLOOKUP(C61,Locs!A:F,6,0)</f>
        <v>0</v>
      </c>
      <c r="O61" t="s">
        <v>350</v>
      </c>
      <c r="P61">
        <v>30</v>
      </c>
    </row>
    <row r="62" spans="1:16" x14ac:dyDescent="0.45">
      <c r="A62">
        <v>61</v>
      </c>
      <c r="B62" t="str">
        <f t="shared" si="0"/>
        <v>IntersectIntervals.dfy-4</v>
      </c>
      <c r="C62" t="s">
        <v>302</v>
      </c>
      <c r="D62">
        <v>4</v>
      </c>
      <c r="E62">
        <v>-1</v>
      </c>
      <c r="F62">
        <v>32.4285</v>
      </c>
      <c r="G62">
        <v>0.43099999999999999</v>
      </c>
      <c r="H62">
        <v>32.426900000000003</v>
      </c>
      <c r="I62">
        <v>-1</v>
      </c>
      <c r="J62">
        <v>-1</v>
      </c>
      <c r="K62">
        <v>-1</v>
      </c>
      <c r="L62">
        <f t="shared" si="1"/>
        <v>52</v>
      </c>
      <c r="M62">
        <f>VLOOKUP(C62,Locs!A:C,3,0)</f>
        <v>40</v>
      </c>
      <c r="N62">
        <f>VLOOKUP(C62,Locs!A:F,6,0)</f>
        <v>0</v>
      </c>
      <c r="O62" t="s">
        <v>351</v>
      </c>
      <c r="P62">
        <v>55</v>
      </c>
    </row>
    <row r="63" spans="1:16" x14ac:dyDescent="0.45">
      <c r="A63">
        <v>62</v>
      </c>
      <c r="B63" t="str">
        <f t="shared" si="0"/>
        <v>IntersectIntervals.dfy-5</v>
      </c>
      <c r="C63" t="s">
        <v>302</v>
      </c>
      <c r="D63">
        <v>5</v>
      </c>
      <c r="E63">
        <v>0</v>
      </c>
      <c r="F63">
        <v>30.674700000000001</v>
      </c>
      <c r="G63">
        <v>1.7095</v>
      </c>
      <c r="H63">
        <v>30.672799999999999</v>
      </c>
      <c r="I63">
        <v>-1</v>
      </c>
      <c r="J63">
        <v>0</v>
      </c>
      <c r="K63">
        <v>0</v>
      </c>
      <c r="L63">
        <f t="shared" si="1"/>
        <v>51</v>
      </c>
      <c r="M63">
        <f>VLOOKUP(C63,Locs!A:C,3,0)</f>
        <v>40</v>
      </c>
      <c r="N63">
        <f>VLOOKUP(C63,Locs!A:F,6,0)</f>
        <v>0</v>
      </c>
      <c r="O63" t="s">
        <v>766</v>
      </c>
      <c r="P63">
        <v>52</v>
      </c>
    </row>
    <row r="64" spans="1:16" x14ac:dyDescent="0.45">
      <c r="A64">
        <v>63</v>
      </c>
      <c r="B64" t="str">
        <f t="shared" si="0"/>
        <v>IntersectIntervals.dfy-6</v>
      </c>
      <c r="C64" t="s">
        <v>302</v>
      </c>
      <c r="D64">
        <v>6</v>
      </c>
      <c r="E64">
        <v>0</v>
      </c>
      <c r="F64">
        <v>128.38120000000001</v>
      </c>
      <c r="G64">
        <v>1.7644</v>
      </c>
      <c r="H64">
        <v>128.3793</v>
      </c>
      <c r="I64">
        <v>-1</v>
      </c>
      <c r="J64">
        <v>0</v>
      </c>
      <c r="K64">
        <v>0</v>
      </c>
      <c r="L64">
        <f t="shared" si="1"/>
        <v>84</v>
      </c>
      <c r="M64">
        <f>VLOOKUP(C64,Locs!A:C,3,0)</f>
        <v>40</v>
      </c>
      <c r="N64">
        <f>VLOOKUP(C64,Locs!A:F,6,0)</f>
        <v>0</v>
      </c>
      <c r="O64" t="s">
        <v>891</v>
      </c>
      <c r="P64">
        <v>51</v>
      </c>
    </row>
    <row r="65" spans="1:16" x14ac:dyDescent="0.45">
      <c r="A65">
        <v>64</v>
      </c>
      <c r="B65" t="str">
        <f t="shared" si="0"/>
        <v>IntersectIntervals.dfy-7</v>
      </c>
      <c r="C65" t="s">
        <v>302</v>
      </c>
      <c r="D65">
        <v>7</v>
      </c>
      <c r="E65">
        <v>-1</v>
      </c>
      <c r="F65">
        <v>100.0976</v>
      </c>
      <c r="G65">
        <v>0.32629999999999998</v>
      </c>
      <c r="H65">
        <v>100.0962</v>
      </c>
      <c r="I65">
        <v>-1</v>
      </c>
      <c r="J65">
        <v>-1</v>
      </c>
      <c r="K65">
        <v>-1</v>
      </c>
      <c r="L65">
        <f t="shared" si="1"/>
        <v>148</v>
      </c>
      <c r="M65">
        <f>VLOOKUP(C65,Locs!A:C,3,0)</f>
        <v>40</v>
      </c>
      <c r="N65">
        <f>VLOOKUP(C65,Locs!A:F,6,0)</f>
        <v>0</v>
      </c>
      <c r="O65" t="s">
        <v>892</v>
      </c>
      <c r="P65">
        <v>84</v>
      </c>
    </row>
    <row r="66" spans="1:16" x14ac:dyDescent="0.45">
      <c r="A66">
        <v>65</v>
      </c>
      <c r="B66" t="str">
        <f t="shared" si="0"/>
        <v>IntersectIntervals.dfy-8</v>
      </c>
      <c r="C66" t="s">
        <v>302</v>
      </c>
      <c r="D66">
        <v>8</v>
      </c>
      <c r="E66">
        <v>-1</v>
      </c>
      <c r="F66">
        <v>44.168999999999997</v>
      </c>
      <c r="G66">
        <v>0.47449999999999998</v>
      </c>
      <c r="H66">
        <v>44.167499999999997</v>
      </c>
      <c r="I66">
        <v>-1</v>
      </c>
      <c r="J66">
        <v>-1</v>
      </c>
      <c r="K66">
        <v>-1</v>
      </c>
      <c r="L66">
        <f t="shared" ref="L66:L129" si="2">VLOOKUP(LEFT(C66,LEN(C66)-4)&amp;"_"&amp;D66&amp;"_llm.dfy",O:P,2,0)</f>
        <v>85</v>
      </c>
      <c r="M66">
        <f>VLOOKUP(C66,Locs!A:C,3,0)</f>
        <v>40</v>
      </c>
      <c r="N66">
        <f>VLOOKUP(C66,Locs!A:F,6,0)</f>
        <v>0</v>
      </c>
      <c r="O66" t="s">
        <v>893</v>
      </c>
      <c r="P66">
        <v>148</v>
      </c>
    </row>
    <row r="67" spans="1:16" x14ac:dyDescent="0.45">
      <c r="A67">
        <v>66</v>
      </c>
      <c r="B67" t="str">
        <f t="shared" si="0"/>
        <v>IntersectIntervals.dfy-9</v>
      </c>
      <c r="C67" t="s">
        <v>302</v>
      </c>
      <c r="D67">
        <v>9</v>
      </c>
      <c r="E67">
        <v>0</v>
      </c>
      <c r="F67">
        <v>49.468600000000002</v>
      </c>
      <c r="G67">
        <v>2.1522000000000001</v>
      </c>
      <c r="H67">
        <v>49.466999999999999</v>
      </c>
      <c r="I67">
        <v>-1</v>
      </c>
      <c r="J67">
        <v>0</v>
      </c>
      <c r="K67">
        <v>0</v>
      </c>
      <c r="L67">
        <f t="shared" si="2"/>
        <v>99</v>
      </c>
      <c r="M67">
        <f>VLOOKUP(C67,Locs!A:C,3,0)</f>
        <v>40</v>
      </c>
      <c r="N67">
        <f>VLOOKUP(C67,Locs!A:F,6,0)</f>
        <v>0</v>
      </c>
      <c r="O67" t="s">
        <v>894</v>
      </c>
      <c r="P67">
        <v>85</v>
      </c>
    </row>
    <row r="68" spans="1:16" x14ac:dyDescent="0.45">
      <c r="A68">
        <v>67</v>
      </c>
      <c r="B68" t="str">
        <f t="shared" si="0"/>
        <v>IntersectIntervals.dfy-10</v>
      </c>
      <c r="C68" t="s">
        <v>302</v>
      </c>
      <c r="D68">
        <v>10</v>
      </c>
      <c r="E68">
        <v>-1</v>
      </c>
      <c r="F68">
        <v>79.168400000000005</v>
      </c>
      <c r="G68">
        <v>0.26350000000000001</v>
      </c>
      <c r="H68">
        <v>79.159099999999995</v>
      </c>
      <c r="I68">
        <v>-1</v>
      </c>
      <c r="J68">
        <v>-1</v>
      </c>
      <c r="K68">
        <v>-1</v>
      </c>
      <c r="L68">
        <f t="shared" si="2"/>
        <v>127</v>
      </c>
      <c r="M68">
        <f>VLOOKUP(C68,Locs!A:C,3,0)</f>
        <v>40</v>
      </c>
      <c r="N68">
        <f>VLOOKUP(C68,Locs!A:F,6,0)</f>
        <v>0</v>
      </c>
      <c r="O68" t="s">
        <v>895</v>
      </c>
      <c r="P68">
        <v>99</v>
      </c>
    </row>
    <row r="69" spans="1:16" x14ac:dyDescent="0.45">
      <c r="A69">
        <v>68</v>
      </c>
      <c r="B69" t="str">
        <f t="shared" si="0"/>
        <v>LinearSearch.dfy-1</v>
      </c>
      <c r="C69" t="s">
        <v>303</v>
      </c>
      <c r="D69">
        <v>1</v>
      </c>
      <c r="E69">
        <v>0</v>
      </c>
      <c r="F69">
        <v>9.6113999999999997</v>
      </c>
      <c r="G69">
        <v>0.88780000000000003</v>
      </c>
      <c r="H69">
        <v>9.5862999999999996</v>
      </c>
      <c r="I69">
        <v>1</v>
      </c>
      <c r="J69">
        <v>0</v>
      </c>
      <c r="K69">
        <v>0</v>
      </c>
      <c r="L69">
        <f t="shared" si="2"/>
        <v>24</v>
      </c>
      <c r="M69">
        <f>VLOOKUP(C69,Locs!A:C,3,0)</f>
        <v>23</v>
      </c>
      <c r="N69">
        <f>VLOOKUP(C69,Locs!A:F,6,0)</f>
        <v>1</v>
      </c>
      <c r="O69" t="s">
        <v>352</v>
      </c>
      <c r="P69">
        <v>24</v>
      </c>
    </row>
    <row r="70" spans="1:16" x14ac:dyDescent="0.45">
      <c r="A70">
        <v>69</v>
      </c>
      <c r="B70" t="str">
        <f t="shared" si="0"/>
        <v>LinearSearch.dfy-2</v>
      </c>
      <c r="C70" t="s">
        <v>303</v>
      </c>
      <c r="D70">
        <v>2</v>
      </c>
      <c r="E70">
        <v>1</v>
      </c>
      <c r="F70">
        <v>15.377800000000001</v>
      </c>
      <c r="G70">
        <v>0.84199999999999997</v>
      </c>
      <c r="H70">
        <v>15.3757</v>
      </c>
      <c r="I70">
        <v>1</v>
      </c>
      <c r="J70">
        <v>1</v>
      </c>
      <c r="K70">
        <v>1</v>
      </c>
      <c r="L70">
        <f t="shared" si="2"/>
        <v>32</v>
      </c>
      <c r="M70">
        <f>VLOOKUP(C70,Locs!A:C,3,0)</f>
        <v>23</v>
      </c>
      <c r="N70">
        <f>VLOOKUP(C70,Locs!A:F,6,0)</f>
        <v>1</v>
      </c>
      <c r="O70" t="s">
        <v>353</v>
      </c>
      <c r="P70">
        <v>32</v>
      </c>
    </row>
    <row r="71" spans="1:16" x14ac:dyDescent="0.45">
      <c r="A71">
        <v>70</v>
      </c>
      <c r="B71" t="str">
        <f t="shared" ref="B71:B135" si="3">C71&amp;"-"&amp;D71</f>
        <v>LongestPrefix.dfy-1</v>
      </c>
      <c r="C71" t="s">
        <v>7</v>
      </c>
      <c r="D71">
        <v>1</v>
      </c>
      <c r="E71">
        <v>0</v>
      </c>
      <c r="F71">
        <v>9.3569999999999993</v>
      </c>
      <c r="G71">
        <v>0.876</v>
      </c>
      <c r="H71">
        <v>9.3363999999999994</v>
      </c>
      <c r="I71">
        <v>1</v>
      </c>
      <c r="J71">
        <v>0</v>
      </c>
      <c r="K71">
        <v>0</v>
      </c>
      <c r="L71">
        <f t="shared" si="2"/>
        <v>20</v>
      </c>
      <c r="M71">
        <f>VLOOKUP(C71,Locs!A:C,3,0)</f>
        <v>20</v>
      </c>
      <c r="N71">
        <f>VLOOKUP(C71,Locs!A:F,6,0)</f>
        <v>1</v>
      </c>
      <c r="O71" t="s">
        <v>355</v>
      </c>
      <c r="P71">
        <v>20</v>
      </c>
    </row>
    <row r="72" spans="1:16" x14ac:dyDescent="0.45">
      <c r="A72">
        <v>71</v>
      </c>
      <c r="B72" t="str">
        <f t="shared" si="3"/>
        <v>LongestPrefix.dfy-2</v>
      </c>
      <c r="C72" t="s">
        <v>7</v>
      </c>
      <c r="D72">
        <v>2</v>
      </c>
      <c r="E72">
        <v>0</v>
      </c>
      <c r="F72">
        <v>13.466799999999999</v>
      </c>
      <c r="G72">
        <v>0.93379999999999996</v>
      </c>
      <c r="H72">
        <v>13.464399999999999</v>
      </c>
      <c r="I72">
        <v>1</v>
      </c>
      <c r="J72">
        <v>0</v>
      </c>
      <c r="K72">
        <v>0</v>
      </c>
      <c r="L72">
        <f t="shared" si="2"/>
        <v>24</v>
      </c>
      <c r="M72">
        <f>VLOOKUP(C72,Locs!A:C,3,0)</f>
        <v>20</v>
      </c>
      <c r="N72">
        <f>VLOOKUP(C72,Locs!A:F,6,0)</f>
        <v>1</v>
      </c>
      <c r="O72" t="s">
        <v>356</v>
      </c>
      <c r="P72">
        <v>24</v>
      </c>
    </row>
    <row r="73" spans="1:16" x14ac:dyDescent="0.45">
      <c r="A73">
        <v>72</v>
      </c>
      <c r="B73" t="str">
        <f t="shared" si="3"/>
        <v>LongestPrefix.dfy-3</v>
      </c>
      <c r="C73" t="s">
        <v>7</v>
      </c>
      <c r="D73">
        <v>3</v>
      </c>
      <c r="E73">
        <v>1</v>
      </c>
      <c r="F73">
        <v>14.2156</v>
      </c>
      <c r="G73">
        <v>0.90080000000000005</v>
      </c>
      <c r="H73">
        <v>14.212300000000001</v>
      </c>
      <c r="I73">
        <v>1</v>
      </c>
      <c r="J73">
        <v>1</v>
      </c>
      <c r="K73">
        <v>1</v>
      </c>
      <c r="L73">
        <f t="shared" si="2"/>
        <v>25</v>
      </c>
      <c r="M73">
        <f>VLOOKUP(C73,Locs!A:C,3,0)</f>
        <v>20</v>
      </c>
      <c r="N73">
        <f>VLOOKUP(C73,Locs!A:F,6,0)</f>
        <v>1</v>
      </c>
      <c r="O73" t="s">
        <v>357</v>
      </c>
      <c r="P73">
        <v>25</v>
      </c>
    </row>
    <row r="74" spans="1:16" x14ac:dyDescent="0.45">
      <c r="A74">
        <v>73</v>
      </c>
      <c r="B74" t="str">
        <f t="shared" si="3"/>
        <v>MakeBuckets.dfy-1</v>
      </c>
      <c r="C74" t="s">
        <v>8</v>
      </c>
      <c r="D74">
        <v>1</v>
      </c>
      <c r="E74">
        <v>-1</v>
      </c>
      <c r="F74">
        <v>18.993500000000001</v>
      </c>
      <c r="G74">
        <v>0.2782</v>
      </c>
      <c r="H74">
        <v>18.9696</v>
      </c>
      <c r="I74">
        <v>-1</v>
      </c>
      <c r="J74">
        <v>-1</v>
      </c>
      <c r="K74">
        <v>-1</v>
      </c>
      <c r="L74">
        <f t="shared" si="2"/>
        <v>47</v>
      </c>
      <c r="M74">
        <f>VLOOKUP(C74,Locs!A:C,3,0)</f>
        <v>45</v>
      </c>
      <c r="N74">
        <f>VLOOKUP(C74,Locs!A:F,6,0)</f>
        <v>4</v>
      </c>
      <c r="O74" t="s">
        <v>896</v>
      </c>
      <c r="P74">
        <v>49</v>
      </c>
    </row>
    <row r="75" spans="1:16" x14ac:dyDescent="0.45">
      <c r="A75">
        <v>74</v>
      </c>
      <c r="B75" t="str">
        <f t="shared" si="3"/>
        <v>MakeBuckets.dfy-2</v>
      </c>
      <c r="C75" t="s">
        <v>8</v>
      </c>
      <c r="D75">
        <v>2</v>
      </c>
      <c r="E75">
        <v>-1</v>
      </c>
      <c r="F75">
        <v>20.043800000000001</v>
      </c>
      <c r="G75">
        <v>0.25319999999999998</v>
      </c>
      <c r="H75">
        <v>20.042200000000001</v>
      </c>
      <c r="I75">
        <v>-1</v>
      </c>
      <c r="J75">
        <v>-1</v>
      </c>
      <c r="K75">
        <v>-1</v>
      </c>
      <c r="L75">
        <f t="shared" si="2"/>
        <v>49</v>
      </c>
      <c r="M75">
        <f>VLOOKUP(C75,Locs!A:C,3,0)</f>
        <v>45</v>
      </c>
      <c r="N75">
        <f>VLOOKUP(C75,Locs!A:F,6,0)</f>
        <v>4</v>
      </c>
      <c r="O75" t="s">
        <v>358</v>
      </c>
      <c r="P75">
        <v>47</v>
      </c>
    </row>
    <row r="76" spans="1:16" x14ac:dyDescent="0.45">
      <c r="A76">
        <v>75</v>
      </c>
      <c r="B76" t="str">
        <f t="shared" si="3"/>
        <v>MakeBuckets.dfy-3</v>
      </c>
      <c r="C76" t="s">
        <v>8</v>
      </c>
      <c r="D76">
        <v>3</v>
      </c>
      <c r="E76">
        <v>-1</v>
      </c>
      <c r="F76">
        <v>19.064900000000002</v>
      </c>
      <c r="G76">
        <v>0.26279999999999998</v>
      </c>
      <c r="H76">
        <v>19.062799999999999</v>
      </c>
      <c r="I76">
        <v>-1</v>
      </c>
      <c r="J76">
        <v>-1</v>
      </c>
      <c r="K76">
        <v>-1</v>
      </c>
      <c r="L76">
        <f t="shared" si="2"/>
        <v>49</v>
      </c>
      <c r="M76">
        <f>VLOOKUP(C76,Locs!A:C,3,0)</f>
        <v>45</v>
      </c>
      <c r="N76">
        <f>VLOOKUP(C76,Locs!A:F,6,0)</f>
        <v>4</v>
      </c>
      <c r="O76" t="s">
        <v>359</v>
      </c>
      <c r="P76">
        <v>49</v>
      </c>
    </row>
    <row r="77" spans="1:16" x14ac:dyDescent="0.45">
      <c r="A77">
        <v>76</v>
      </c>
      <c r="B77" t="str">
        <f t="shared" si="3"/>
        <v>MakeBuckets.dfy-4</v>
      </c>
      <c r="C77" t="s">
        <v>8</v>
      </c>
      <c r="D77">
        <v>4</v>
      </c>
      <c r="E77">
        <v>-1</v>
      </c>
      <c r="F77">
        <v>19.401700000000002</v>
      </c>
      <c r="G77">
        <v>0.245</v>
      </c>
      <c r="H77">
        <v>19.399999999999999</v>
      </c>
      <c r="I77">
        <v>-1</v>
      </c>
      <c r="J77">
        <v>-1</v>
      </c>
      <c r="K77">
        <v>-1</v>
      </c>
      <c r="L77">
        <f t="shared" si="2"/>
        <v>49</v>
      </c>
      <c r="M77">
        <f>VLOOKUP(C77,Locs!A:C,3,0)</f>
        <v>45</v>
      </c>
      <c r="N77">
        <f>VLOOKUP(C77,Locs!A:F,6,0)</f>
        <v>4</v>
      </c>
      <c r="O77" t="s">
        <v>360</v>
      </c>
      <c r="P77">
        <v>49</v>
      </c>
    </row>
    <row r="78" spans="1:16" x14ac:dyDescent="0.45">
      <c r="A78">
        <v>77</v>
      </c>
      <c r="B78" t="str">
        <f t="shared" si="3"/>
        <v>MakeBuckets.dfy-5</v>
      </c>
      <c r="C78" t="s">
        <v>8</v>
      </c>
      <c r="D78">
        <v>5</v>
      </c>
      <c r="E78">
        <v>-1</v>
      </c>
      <c r="F78">
        <v>19.106100000000001</v>
      </c>
      <c r="G78">
        <v>0.26740000000000003</v>
      </c>
      <c r="H78">
        <v>19.104700000000001</v>
      </c>
      <c r="I78">
        <v>-1</v>
      </c>
      <c r="J78">
        <v>-1</v>
      </c>
      <c r="K78">
        <v>-1</v>
      </c>
      <c r="L78">
        <f t="shared" si="2"/>
        <v>49</v>
      </c>
      <c r="M78">
        <f>VLOOKUP(C78,Locs!A:C,3,0)</f>
        <v>45</v>
      </c>
      <c r="N78">
        <f>VLOOKUP(C78,Locs!A:F,6,0)</f>
        <v>4</v>
      </c>
      <c r="O78" t="s">
        <v>687</v>
      </c>
      <c r="P78">
        <v>49</v>
      </c>
    </row>
    <row r="79" spans="1:16" x14ac:dyDescent="0.45">
      <c r="A79">
        <v>78</v>
      </c>
      <c r="B79" t="str">
        <f t="shared" si="3"/>
        <v>MakeBuckets.dfy-6</v>
      </c>
      <c r="C79" t="s">
        <v>8</v>
      </c>
      <c r="D79">
        <v>6</v>
      </c>
      <c r="E79">
        <v>-1</v>
      </c>
      <c r="F79">
        <v>19.2957</v>
      </c>
      <c r="G79">
        <v>0.28939999999999999</v>
      </c>
      <c r="H79">
        <v>19.2942</v>
      </c>
      <c r="I79">
        <v>-1</v>
      </c>
      <c r="J79">
        <v>-1</v>
      </c>
      <c r="K79">
        <v>-1</v>
      </c>
      <c r="L79">
        <f t="shared" si="2"/>
        <v>49</v>
      </c>
      <c r="M79">
        <f>VLOOKUP(C79,Locs!A:C,3,0)</f>
        <v>45</v>
      </c>
      <c r="N79">
        <f>VLOOKUP(C79,Locs!A:F,6,0)</f>
        <v>4</v>
      </c>
      <c r="O79" t="s">
        <v>688</v>
      </c>
      <c r="P79">
        <v>49</v>
      </c>
    </row>
    <row r="80" spans="1:16" x14ac:dyDescent="0.45">
      <c r="A80">
        <v>79</v>
      </c>
      <c r="B80" t="str">
        <f t="shared" si="3"/>
        <v>MakeBuckets.dfy-7</v>
      </c>
      <c r="C80" t="s">
        <v>8</v>
      </c>
      <c r="D80">
        <v>7</v>
      </c>
      <c r="E80">
        <v>-1</v>
      </c>
      <c r="F80">
        <v>19.052299999999999</v>
      </c>
      <c r="G80">
        <v>0.29459999999999997</v>
      </c>
      <c r="H80">
        <v>19.044</v>
      </c>
      <c r="I80">
        <v>-1</v>
      </c>
      <c r="J80">
        <v>-1</v>
      </c>
      <c r="K80">
        <v>-1</v>
      </c>
      <c r="L80">
        <f t="shared" si="2"/>
        <v>49</v>
      </c>
      <c r="M80">
        <f>VLOOKUP(C80,Locs!A:C,3,0)</f>
        <v>45</v>
      </c>
      <c r="N80">
        <f>VLOOKUP(C80,Locs!A:F,6,0)</f>
        <v>4</v>
      </c>
      <c r="O80" t="s">
        <v>897</v>
      </c>
      <c r="P80">
        <v>49</v>
      </c>
    </row>
    <row r="81" spans="1:16" x14ac:dyDescent="0.45">
      <c r="A81">
        <v>80</v>
      </c>
      <c r="B81" t="str">
        <f t="shared" si="3"/>
        <v>MakeBuckets.dfy-8</v>
      </c>
      <c r="C81" t="s">
        <v>8</v>
      </c>
      <c r="D81">
        <v>8</v>
      </c>
      <c r="E81">
        <v>-1</v>
      </c>
      <c r="F81">
        <v>19.643599999999999</v>
      </c>
      <c r="G81">
        <v>0.27010000000000001</v>
      </c>
      <c r="H81">
        <v>19.6417</v>
      </c>
      <c r="I81">
        <v>-1</v>
      </c>
      <c r="J81">
        <v>-1</v>
      </c>
      <c r="K81">
        <v>-1</v>
      </c>
      <c r="L81">
        <f t="shared" si="2"/>
        <v>49</v>
      </c>
      <c r="M81">
        <f>VLOOKUP(C81,Locs!A:C,3,0)</f>
        <v>45</v>
      </c>
      <c r="N81">
        <f>VLOOKUP(C81,Locs!A:F,6,0)</f>
        <v>4</v>
      </c>
      <c r="O81" t="s">
        <v>898</v>
      </c>
      <c r="P81">
        <v>49</v>
      </c>
    </row>
    <row r="82" spans="1:16" x14ac:dyDescent="0.45">
      <c r="A82">
        <v>81</v>
      </c>
      <c r="B82" t="str">
        <f t="shared" si="3"/>
        <v>MakeBuckets.dfy-9</v>
      </c>
      <c r="C82" t="s">
        <v>8</v>
      </c>
      <c r="D82">
        <v>9</v>
      </c>
      <c r="E82">
        <v>-1</v>
      </c>
      <c r="F82">
        <v>19.405200000000001</v>
      </c>
      <c r="G82">
        <v>0.2495</v>
      </c>
      <c r="H82">
        <v>19.399699999999999</v>
      </c>
      <c r="I82">
        <v>-1</v>
      </c>
      <c r="J82">
        <v>-1</v>
      </c>
      <c r="K82">
        <v>-1</v>
      </c>
      <c r="L82">
        <f t="shared" si="2"/>
        <v>49</v>
      </c>
      <c r="M82">
        <f>VLOOKUP(C82,Locs!A:C,3,0)</f>
        <v>45</v>
      </c>
      <c r="N82">
        <f>VLOOKUP(C82,Locs!A:F,6,0)</f>
        <v>4</v>
      </c>
      <c r="O82" t="s">
        <v>899</v>
      </c>
      <c r="P82">
        <v>49</v>
      </c>
    </row>
    <row r="83" spans="1:16" x14ac:dyDescent="0.45">
      <c r="A83">
        <v>82</v>
      </c>
      <c r="B83" t="str">
        <f t="shared" si="3"/>
        <v>MakeBuckets.dfy-10</v>
      </c>
      <c r="C83" t="s">
        <v>8</v>
      </c>
      <c r="D83">
        <v>10</v>
      </c>
      <c r="E83">
        <v>-1</v>
      </c>
      <c r="F83">
        <v>19.1357</v>
      </c>
      <c r="G83">
        <v>0.23280000000000001</v>
      </c>
      <c r="H83">
        <v>19.133400000000002</v>
      </c>
      <c r="I83">
        <v>-1</v>
      </c>
      <c r="J83">
        <v>-1</v>
      </c>
      <c r="K83">
        <v>-1</v>
      </c>
      <c r="L83">
        <f t="shared" si="2"/>
        <v>49</v>
      </c>
      <c r="M83">
        <f>VLOOKUP(C83,Locs!A:C,3,0)</f>
        <v>45</v>
      </c>
      <c r="N83">
        <f>VLOOKUP(C83,Locs!A:F,6,0)</f>
        <v>4</v>
      </c>
      <c r="O83" t="s">
        <v>900</v>
      </c>
      <c r="P83">
        <v>49</v>
      </c>
    </row>
    <row r="84" spans="1:16" x14ac:dyDescent="0.45">
      <c r="A84">
        <v>83</v>
      </c>
      <c r="B84" t="str">
        <f t="shared" si="3"/>
        <v>MaxDistEqual.dfy-1</v>
      </c>
      <c r="C84" t="s">
        <v>304</v>
      </c>
      <c r="D84">
        <v>1</v>
      </c>
      <c r="E84">
        <v>-1</v>
      </c>
      <c r="F84">
        <v>19.360299999999999</v>
      </c>
      <c r="G84">
        <v>0.25719999999999998</v>
      </c>
      <c r="H84">
        <v>19.334499999999998</v>
      </c>
      <c r="I84">
        <v>-1</v>
      </c>
      <c r="J84">
        <v>-1</v>
      </c>
      <c r="K84">
        <v>-1</v>
      </c>
      <c r="L84">
        <f t="shared" si="2"/>
        <v>41</v>
      </c>
      <c r="M84">
        <f>VLOOKUP(C84,Locs!A:C,3,0)</f>
        <v>39</v>
      </c>
      <c r="N84">
        <f>VLOOKUP(C84,Locs!A:F,6,0)</f>
        <v>2</v>
      </c>
      <c r="O84" t="s">
        <v>901</v>
      </c>
      <c r="P84">
        <v>46</v>
      </c>
    </row>
    <row r="85" spans="1:16" x14ac:dyDescent="0.45">
      <c r="A85">
        <v>84</v>
      </c>
      <c r="B85" t="str">
        <f t="shared" si="3"/>
        <v>MaxDistEqual.dfy-2</v>
      </c>
      <c r="C85" t="s">
        <v>304</v>
      </c>
      <c r="D85">
        <v>2</v>
      </c>
      <c r="E85">
        <v>0</v>
      </c>
      <c r="F85">
        <v>19.413799999999998</v>
      </c>
      <c r="G85">
        <v>0.86050000000000004</v>
      </c>
      <c r="H85">
        <v>19.412199999999999</v>
      </c>
      <c r="I85">
        <v>0</v>
      </c>
      <c r="J85">
        <v>0</v>
      </c>
      <c r="K85">
        <v>0</v>
      </c>
      <c r="L85">
        <f t="shared" si="2"/>
        <v>41</v>
      </c>
      <c r="M85">
        <f>VLOOKUP(C85,Locs!A:C,3,0)</f>
        <v>39</v>
      </c>
      <c r="N85">
        <f>VLOOKUP(C85,Locs!A:F,6,0)</f>
        <v>2</v>
      </c>
      <c r="O85" t="s">
        <v>361</v>
      </c>
      <c r="P85">
        <v>41</v>
      </c>
    </row>
    <row r="86" spans="1:16" x14ac:dyDescent="0.45">
      <c r="A86">
        <v>85</v>
      </c>
      <c r="B86" t="str">
        <f t="shared" si="3"/>
        <v>MaxDistEqual.dfy-3</v>
      </c>
      <c r="C86" t="s">
        <v>304</v>
      </c>
      <c r="D86">
        <v>3</v>
      </c>
      <c r="E86">
        <v>0</v>
      </c>
      <c r="F86">
        <v>28.2713</v>
      </c>
      <c r="G86">
        <v>0.876</v>
      </c>
      <c r="H86">
        <v>28.269100000000002</v>
      </c>
      <c r="I86">
        <v>0</v>
      </c>
      <c r="J86">
        <v>0</v>
      </c>
      <c r="K86">
        <v>0</v>
      </c>
      <c r="L86">
        <f t="shared" si="2"/>
        <v>46</v>
      </c>
      <c r="M86">
        <f>VLOOKUP(C86,Locs!A:C,3,0)</f>
        <v>39</v>
      </c>
      <c r="N86">
        <f>VLOOKUP(C86,Locs!A:F,6,0)</f>
        <v>2</v>
      </c>
      <c r="O86" t="s">
        <v>362</v>
      </c>
      <c r="P86">
        <v>41</v>
      </c>
    </row>
    <row r="87" spans="1:16" x14ac:dyDescent="0.45">
      <c r="A87">
        <v>86</v>
      </c>
      <c r="B87" t="str">
        <f t="shared" si="3"/>
        <v>MaxDistEqual.dfy-4</v>
      </c>
      <c r="C87" t="s">
        <v>304</v>
      </c>
      <c r="D87">
        <v>4</v>
      </c>
      <c r="E87">
        <v>0</v>
      </c>
      <c r="F87">
        <v>27.882000000000001</v>
      </c>
      <c r="G87">
        <v>0.89600000000000002</v>
      </c>
      <c r="H87">
        <v>27.879899999999999</v>
      </c>
      <c r="I87">
        <v>0</v>
      </c>
      <c r="J87">
        <v>0</v>
      </c>
      <c r="K87">
        <v>0</v>
      </c>
      <c r="L87">
        <f t="shared" si="2"/>
        <v>46</v>
      </c>
      <c r="M87">
        <f>VLOOKUP(C87,Locs!A:C,3,0)</f>
        <v>39</v>
      </c>
      <c r="N87">
        <f>VLOOKUP(C87,Locs!A:F,6,0)</f>
        <v>2</v>
      </c>
      <c r="O87" t="s">
        <v>363</v>
      </c>
      <c r="P87">
        <v>46</v>
      </c>
    </row>
    <row r="88" spans="1:16" x14ac:dyDescent="0.45">
      <c r="A88">
        <v>87</v>
      </c>
      <c r="B88" t="str">
        <f t="shared" si="3"/>
        <v>MaxDistEqual.dfy-5</v>
      </c>
      <c r="C88" t="s">
        <v>304</v>
      </c>
      <c r="D88">
        <v>5</v>
      </c>
      <c r="E88">
        <v>0</v>
      </c>
      <c r="F88">
        <v>28.236699999999999</v>
      </c>
      <c r="G88">
        <v>1.014</v>
      </c>
      <c r="H88">
        <v>28.234999999999999</v>
      </c>
      <c r="I88">
        <v>0</v>
      </c>
      <c r="J88">
        <v>0</v>
      </c>
      <c r="K88">
        <v>0</v>
      </c>
      <c r="L88">
        <f t="shared" si="2"/>
        <v>46</v>
      </c>
      <c r="M88">
        <f>VLOOKUP(C88,Locs!A:C,3,0)</f>
        <v>39</v>
      </c>
      <c r="N88">
        <f>VLOOKUP(C88,Locs!A:F,6,0)</f>
        <v>2</v>
      </c>
      <c r="O88" t="s">
        <v>771</v>
      </c>
      <c r="P88">
        <v>46</v>
      </c>
    </row>
    <row r="89" spans="1:16" x14ac:dyDescent="0.45">
      <c r="A89">
        <v>88</v>
      </c>
      <c r="B89" t="str">
        <f t="shared" si="3"/>
        <v>MaxDistEqual.dfy-6</v>
      </c>
      <c r="C89" t="s">
        <v>304</v>
      </c>
      <c r="D89">
        <v>6</v>
      </c>
      <c r="E89">
        <v>0</v>
      </c>
      <c r="F89">
        <v>28.166799999999999</v>
      </c>
      <c r="G89">
        <v>0.88770000000000004</v>
      </c>
      <c r="H89">
        <v>28.164899999999999</v>
      </c>
      <c r="I89">
        <v>0</v>
      </c>
      <c r="J89">
        <v>0</v>
      </c>
      <c r="K89">
        <v>0</v>
      </c>
      <c r="L89">
        <f t="shared" si="2"/>
        <v>46</v>
      </c>
      <c r="M89">
        <f>VLOOKUP(C89,Locs!A:C,3,0)</f>
        <v>39</v>
      </c>
      <c r="N89">
        <f>VLOOKUP(C89,Locs!A:F,6,0)</f>
        <v>2</v>
      </c>
      <c r="O89" t="s">
        <v>902</v>
      </c>
      <c r="P89">
        <v>46</v>
      </c>
    </row>
    <row r="90" spans="1:16" x14ac:dyDescent="0.45">
      <c r="A90">
        <v>89</v>
      </c>
      <c r="B90" t="str">
        <f t="shared" si="3"/>
        <v>MaxDistEqual.dfy-7</v>
      </c>
      <c r="C90" t="s">
        <v>304</v>
      </c>
      <c r="D90">
        <v>7</v>
      </c>
      <c r="E90">
        <v>0</v>
      </c>
      <c r="F90">
        <v>29.0364</v>
      </c>
      <c r="G90">
        <v>0.89549999999999996</v>
      </c>
      <c r="H90">
        <v>29.035</v>
      </c>
      <c r="I90">
        <v>0</v>
      </c>
      <c r="J90">
        <v>0</v>
      </c>
      <c r="K90">
        <v>0</v>
      </c>
      <c r="L90">
        <f t="shared" si="2"/>
        <v>46</v>
      </c>
      <c r="M90">
        <f>VLOOKUP(C90,Locs!A:C,3,0)</f>
        <v>39</v>
      </c>
      <c r="N90">
        <f>VLOOKUP(C90,Locs!A:F,6,0)</f>
        <v>2</v>
      </c>
      <c r="O90" t="s">
        <v>903</v>
      </c>
      <c r="P90">
        <v>46</v>
      </c>
    </row>
    <row r="91" spans="1:16" x14ac:dyDescent="0.45">
      <c r="A91">
        <v>90</v>
      </c>
      <c r="B91" t="str">
        <f t="shared" si="3"/>
        <v>MaxDistEqual.dfy-8</v>
      </c>
      <c r="C91" t="s">
        <v>304</v>
      </c>
      <c r="D91">
        <v>8</v>
      </c>
      <c r="E91">
        <v>0</v>
      </c>
      <c r="F91">
        <v>28.103000000000002</v>
      </c>
      <c r="G91">
        <v>0.88280000000000003</v>
      </c>
      <c r="H91">
        <v>28.100999999999999</v>
      </c>
      <c r="I91">
        <v>0</v>
      </c>
      <c r="J91">
        <v>0</v>
      </c>
      <c r="K91">
        <v>0</v>
      </c>
      <c r="L91">
        <f t="shared" si="2"/>
        <v>46</v>
      </c>
      <c r="M91">
        <f>VLOOKUP(C91,Locs!A:C,3,0)</f>
        <v>39</v>
      </c>
      <c r="N91">
        <f>VLOOKUP(C91,Locs!A:F,6,0)</f>
        <v>2</v>
      </c>
      <c r="O91" t="s">
        <v>904</v>
      </c>
      <c r="P91">
        <v>46</v>
      </c>
    </row>
    <row r="92" spans="1:16" x14ac:dyDescent="0.45">
      <c r="A92">
        <v>91</v>
      </c>
      <c r="B92" t="str">
        <f t="shared" si="3"/>
        <v>MaxDistEqual.dfy-9</v>
      </c>
      <c r="C92" t="s">
        <v>304</v>
      </c>
      <c r="D92">
        <v>9</v>
      </c>
      <c r="E92">
        <v>0</v>
      </c>
      <c r="F92">
        <v>28.120200000000001</v>
      </c>
      <c r="G92">
        <v>0.9254</v>
      </c>
      <c r="H92">
        <v>28.117799999999999</v>
      </c>
      <c r="I92">
        <v>0</v>
      </c>
      <c r="J92">
        <v>0</v>
      </c>
      <c r="K92">
        <v>0</v>
      </c>
      <c r="L92">
        <f t="shared" si="2"/>
        <v>46</v>
      </c>
      <c r="M92">
        <f>VLOOKUP(C92,Locs!A:C,3,0)</f>
        <v>39</v>
      </c>
      <c r="N92">
        <f>VLOOKUP(C92,Locs!A:F,6,0)</f>
        <v>2</v>
      </c>
      <c r="O92" t="s">
        <v>905</v>
      </c>
      <c r="P92">
        <v>46</v>
      </c>
    </row>
    <row r="93" spans="1:16" x14ac:dyDescent="0.45">
      <c r="A93">
        <v>92</v>
      </c>
      <c r="B93" t="str">
        <f t="shared" si="3"/>
        <v>MaxDistEqual.dfy-10</v>
      </c>
      <c r="C93" t="s">
        <v>304</v>
      </c>
      <c r="D93">
        <v>10</v>
      </c>
      <c r="E93">
        <v>0</v>
      </c>
      <c r="F93">
        <v>28.531099999999999</v>
      </c>
      <c r="G93">
        <v>0.90369999999999995</v>
      </c>
      <c r="H93">
        <v>28.529499999999999</v>
      </c>
      <c r="I93">
        <v>0</v>
      </c>
      <c r="J93">
        <v>0</v>
      </c>
      <c r="K93">
        <v>0</v>
      </c>
      <c r="L93">
        <f t="shared" si="2"/>
        <v>46</v>
      </c>
      <c r="M93">
        <f>VLOOKUP(C93,Locs!A:C,3,0)</f>
        <v>39</v>
      </c>
      <c r="N93">
        <f>VLOOKUP(C93,Locs!A:F,6,0)</f>
        <v>2</v>
      </c>
      <c r="O93" t="s">
        <v>906</v>
      </c>
      <c r="P93">
        <v>46</v>
      </c>
    </row>
    <row r="94" spans="1:16" x14ac:dyDescent="0.45">
      <c r="A94">
        <v>93</v>
      </c>
      <c r="B94" t="str">
        <f t="shared" si="3"/>
        <v>Merge.dfy-1</v>
      </c>
      <c r="C94" t="s">
        <v>200</v>
      </c>
      <c r="D94">
        <v>1</v>
      </c>
      <c r="E94">
        <v>0</v>
      </c>
      <c r="F94">
        <v>19.086300000000001</v>
      </c>
      <c r="G94">
        <v>0.99209999999999998</v>
      </c>
      <c r="H94">
        <v>19.071000000000002</v>
      </c>
      <c r="I94">
        <v>0</v>
      </c>
      <c r="J94">
        <v>0</v>
      </c>
      <c r="K94">
        <v>0</v>
      </c>
      <c r="L94">
        <f t="shared" si="2"/>
        <v>36</v>
      </c>
      <c r="M94">
        <f>VLOOKUP(C94,Locs!A:C,3,0)</f>
        <v>42</v>
      </c>
      <c r="N94">
        <f>VLOOKUP(C94,Locs!A:F,6,0)</f>
        <v>6</v>
      </c>
      <c r="O94" t="s">
        <v>907</v>
      </c>
      <c r="P94">
        <v>118</v>
      </c>
    </row>
    <row r="95" spans="1:16" x14ac:dyDescent="0.45">
      <c r="A95">
        <v>94</v>
      </c>
      <c r="B95" t="str">
        <f t="shared" si="3"/>
        <v>Merge.dfy-2</v>
      </c>
      <c r="C95" t="s">
        <v>200</v>
      </c>
      <c r="D95">
        <v>2</v>
      </c>
      <c r="E95">
        <v>0</v>
      </c>
      <c r="F95">
        <v>33.827500000000001</v>
      </c>
      <c r="G95">
        <v>74.188699999999997</v>
      </c>
      <c r="H95">
        <v>33.825099999999999</v>
      </c>
      <c r="I95">
        <v>0</v>
      </c>
      <c r="J95">
        <v>0</v>
      </c>
      <c r="K95">
        <v>0</v>
      </c>
      <c r="L95">
        <f t="shared" si="2"/>
        <v>56</v>
      </c>
      <c r="M95">
        <f>VLOOKUP(C95,Locs!A:C,3,0)</f>
        <v>42</v>
      </c>
      <c r="N95">
        <f>VLOOKUP(C95,Locs!A:F,6,0)</f>
        <v>6</v>
      </c>
      <c r="O95" t="s">
        <v>364</v>
      </c>
      <c r="P95">
        <v>36</v>
      </c>
    </row>
    <row r="96" spans="1:16" x14ac:dyDescent="0.45">
      <c r="A96">
        <v>95</v>
      </c>
      <c r="B96" t="str">
        <f t="shared" si="3"/>
        <v>Merge.dfy-3</v>
      </c>
      <c r="C96" t="s">
        <v>200</v>
      </c>
      <c r="D96">
        <v>3</v>
      </c>
      <c r="E96">
        <v>0</v>
      </c>
      <c r="F96">
        <v>34.113799999999998</v>
      </c>
      <c r="G96">
        <v>63.285800000000002</v>
      </c>
      <c r="H96">
        <v>34.106900000000003</v>
      </c>
      <c r="I96">
        <v>0</v>
      </c>
      <c r="J96">
        <v>0</v>
      </c>
      <c r="K96">
        <v>0</v>
      </c>
      <c r="L96">
        <f t="shared" si="2"/>
        <v>56</v>
      </c>
      <c r="M96">
        <f>VLOOKUP(C96,Locs!A:C,3,0)</f>
        <v>42</v>
      </c>
      <c r="N96">
        <f>VLOOKUP(C96,Locs!A:F,6,0)</f>
        <v>6</v>
      </c>
      <c r="O96" t="s">
        <v>365</v>
      </c>
      <c r="P96">
        <v>56</v>
      </c>
    </row>
    <row r="97" spans="1:16" x14ac:dyDescent="0.45">
      <c r="A97">
        <v>96</v>
      </c>
      <c r="B97" t="str">
        <f t="shared" si="3"/>
        <v>Merge.dfy-4</v>
      </c>
      <c r="C97" t="s">
        <v>200</v>
      </c>
      <c r="D97">
        <v>4</v>
      </c>
      <c r="E97">
        <v>0</v>
      </c>
      <c r="F97">
        <v>44.5413</v>
      </c>
      <c r="G97">
        <v>96.826899999999995</v>
      </c>
      <c r="H97">
        <v>44.539700000000003</v>
      </c>
      <c r="I97">
        <v>0</v>
      </c>
      <c r="J97">
        <v>0</v>
      </c>
      <c r="K97">
        <v>0</v>
      </c>
      <c r="L97">
        <f t="shared" si="2"/>
        <v>74</v>
      </c>
      <c r="M97">
        <f>VLOOKUP(C97,Locs!A:C,3,0)</f>
        <v>42</v>
      </c>
      <c r="N97">
        <f>VLOOKUP(C97,Locs!A:F,6,0)</f>
        <v>6</v>
      </c>
      <c r="O97" t="s">
        <v>366</v>
      </c>
      <c r="P97">
        <v>56</v>
      </c>
    </row>
    <row r="98" spans="1:16" x14ac:dyDescent="0.45">
      <c r="A98">
        <v>97</v>
      </c>
      <c r="B98" t="str">
        <f t="shared" si="3"/>
        <v>Merge.dfy-5</v>
      </c>
      <c r="C98" t="s">
        <v>200</v>
      </c>
      <c r="D98">
        <v>5</v>
      </c>
      <c r="E98">
        <v>0</v>
      </c>
      <c r="F98">
        <v>52.838000000000001</v>
      </c>
      <c r="G98">
        <v>96.751000000000005</v>
      </c>
      <c r="H98">
        <v>52.836599999999997</v>
      </c>
      <c r="I98">
        <v>0</v>
      </c>
      <c r="J98">
        <v>0</v>
      </c>
      <c r="K98">
        <v>0</v>
      </c>
      <c r="L98">
        <f t="shared" si="2"/>
        <v>88</v>
      </c>
      <c r="M98">
        <f>VLOOKUP(C98,Locs!A:C,3,0)</f>
        <v>42</v>
      </c>
      <c r="N98">
        <f>VLOOKUP(C98,Locs!A:F,6,0)</f>
        <v>6</v>
      </c>
      <c r="O98" t="s">
        <v>772</v>
      </c>
      <c r="P98">
        <v>74</v>
      </c>
    </row>
    <row r="99" spans="1:16" x14ac:dyDescent="0.45">
      <c r="A99">
        <v>98</v>
      </c>
      <c r="B99" t="str">
        <f t="shared" si="3"/>
        <v>Merge.dfy-6</v>
      </c>
      <c r="C99" t="s">
        <v>200</v>
      </c>
      <c r="D99">
        <v>6</v>
      </c>
      <c r="E99">
        <v>0</v>
      </c>
      <c r="F99">
        <v>62.597099999999998</v>
      </c>
      <c r="G99">
        <v>99.886899999999997</v>
      </c>
      <c r="H99">
        <v>62.595199999999998</v>
      </c>
      <c r="I99">
        <v>0</v>
      </c>
      <c r="J99">
        <v>0</v>
      </c>
      <c r="K99">
        <v>0</v>
      </c>
      <c r="L99">
        <f t="shared" si="2"/>
        <v>104</v>
      </c>
      <c r="M99">
        <f>VLOOKUP(C99,Locs!A:C,3,0)</f>
        <v>42</v>
      </c>
      <c r="N99">
        <f>VLOOKUP(C99,Locs!A:F,6,0)</f>
        <v>6</v>
      </c>
      <c r="O99" t="s">
        <v>908</v>
      </c>
      <c r="P99">
        <v>88</v>
      </c>
    </row>
    <row r="100" spans="1:16" x14ac:dyDescent="0.45">
      <c r="A100">
        <v>99</v>
      </c>
      <c r="B100" t="str">
        <f t="shared" si="3"/>
        <v>Merge.dfy-7</v>
      </c>
      <c r="C100" t="s">
        <v>200</v>
      </c>
      <c r="D100">
        <v>7</v>
      </c>
      <c r="E100">
        <v>0</v>
      </c>
      <c r="F100">
        <v>68.140500000000003</v>
      </c>
      <c r="G100">
        <v>63.205100000000002</v>
      </c>
      <c r="H100">
        <v>68.132599999999996</v>
      </c>
      <c r="I100">
        <v>0</v>
      </c>
      <c r="J100">
        <v>0</v>
      </c>
      <c r="K100">
        <v>0</v>
      </c>
      <c r="L100">
        <f t="shared" si="2"/>
        <v>108</v>
      </c>
      <c r="M100">
        <f>VLOOKUP(C100,Locs!A:C,3,0)</f>
        <v>42</v>
      </c>
      <c r="N100">
        <f>VLOOKUP(C100,Locs!A:F,6,0)</f>
        <v>6</v>
      </c>
      <c r="O100" t="s">
        <v>909</v>
      </c>
      <c r="P100">
        <v>104</v>
      </c>
    </row>
    <row r="101" spans="1:16" x14ac:dyDescent="0.45">
      <c r="A101">
        <v>100</v>
      </c>
      <c r="B101" t="str">
        <f t="shared" si="3"/>
        <v>Merge.dfy-8</v>
      </c>
      <c r="C101" t="s">
        <v>200</v>
      </c>
      <c r="D101">
        <v>8</v>
      </c>
      <c r="E101">
        <v>0</v>
      </c>
      <c r="F101">
        <v>71.216300000000004</v>
      </c>
      <c r="G101">
        <v>66.148600000000002</v>
      </c>
      <c r="H101">
        <v>71.214799999999997</v>
      </c>
      <c r="I101">
        <v>0</v>
      </c>
      <c r="J101">
        <v>0</v>
      </c>
      <c r="K101">
        <v>0</v>
      </c>
      <c r="L101">
        <f t="shared" si="2"/>
        <v>112</v>
      </c>
      <c r="M101">
        <f>VLOOKUP(C101,Locs!A:C,3,0)</f>
        <v>42</v>
      </c>
      <c r="N101">
        <f>VLOOKUP(C101,Locs!A:F,6,0)</f>
        <v>6</v>
      </c>
      <c r="O101" t="s">
        <v>910</v>
      </c>
      <c r="P101">
        <v>108</v>
      </c>
    </row>
    <row r="102" spans="1:16" x14ac:dyDescent="0.45">
      <c r="A102">
        <v>101</v>
      </c>
      <c r="B102" t="str">
        <f t="shared" si="3"/>
        <v>Merge.dfy-9</v>
      </c>
      <c r="C102" t="s">
        <v>200</v>
      </c>
      <c r="D102">
        <v>9</v>
      </c>
      <c r="E102">
        <v>0</v>
      </c>
      <c r="F102">
        <v>69.686000000000007</v>
      </c>
      <c r="G102">
        <v>62.172800000000002</v>
      </c>
      <c r="H102">
        <v>69.684600000000003</v>
      </c>
      <c r="I102">
        <v>0</v>
      </c>
      <c r="J102">
        <v>0</v>
      </c>
      <c r="K102">
        <v>0</v>
      </c>
      <c r="L102">
        <f t="shared" si="2"/>
        <v>109</v>
      </c>
      <c r="M102">
        <f>VLOOKUP(C102,Locs!A:C,3,0)</f>
        <v>42</v>
      </c>
      <c r="N102">
        <f>VLOOKUP(C102,Locs!A:F,6,0)</f>
        <v>6</v>
      </c>
      <c r="O102" t="s">
        <v>911</v>
      </c>
      <c r="P102">
        <v>112</v>
      </c>
    </row>
    <row r="103" spans="1:16" x14ac:dyDescent="0.45">
      <c r="A103">
        <v>102</v>
      </c>
      <c r="B103" t="str">
        <f t="shared" si="3"/>
        <v>Merge.dfy-10</v>
      </c>
      <c r="C103" t="s">
        <v>200</v>
      </c>
      <c r="D103">
        <v>10</v>
      </c>
      <c r="E103">
        <v>0</v>
      </c>
      <c r="F103">
        <v>74.7761</v>
      </c>
      <c r="G103">
        <v>62.497599999999998</v>
      </c>
      <c r="H103">
        <v>74.774799999999999</v>
      </c>
      <c r="I103">
        <v>0</v>
      </c>
      <c r="J103">
        <v>0</v>
      </c>
      <c r="K103">
        <v>0</v>
      </c>
      <c r="L103">
        <f t="shared" si="2"/>
        <v>118</v>
      </c>
      <c r="M103">
        <f>VLOOKUP(C103,Locs!A:C,3,0)</f>
        <v>42</v>
      </c>
      <c r="N103">
        <f>VLOOKUP(C103,Locs!A:F,6,0)</f>
        <v>6</v>
      </c>
      <c r="O103" t="s">
        <v>912</v>
      </c>
      <c r="P103">
        <v>109</v>
      </c>
    </row>
    <row r="104" spans="1:16" x14ac:dyDescent="0.45">
      <c r="A104">
        <v>103</v>
      </c>
      <c r="B104" t="str">
        <f t="shared" si="3"/>
        <v>Mode.dfy-1</v>
      </c>
      <c r="C104" t="s">
        <v>305</v>
      </c>
      <c r="D104">
        <v>1</v>
      </c>
      <c r="E104">
        <v>0</v>
      </c>
      <c r="F104">
        <v>14.2819</v>
      </c>
      <c r="G104">
        <v>1.7959000000000001</v>
      </c>
      <c r="H104">
        <v>14.269399999999999</v>
      </c>
      <c r="I104">
        <v>-1</v>
      </c>
      <c r="J104">
        <v>0</v>
      </c>
      <c r="K104">
        <v>0</v>
      </c>
      <c r="L104">
        <f t="shared" si="2"/>
        <v>39</v>
      </c>
      <c r="M104">
        <f>VLOOKUP(C104,Locs!A:C,3,0)</f>
        <v>46</v>
      </c>
      <c r="N104">
        <f>VLOOKUP(C104,Locs!A:F,6,0)</f>
        <v>3</v>
      </c>
      <c r="O104" t="s">
        <v>689</v>
      </c>
      <c r="P104">
        <v>180</v>
      </c>
    </row>
    <row r="105" spans="1:16" x14ac:dyDescent="0.45">
      <c r="A105">
        <v>104</v>
      </c>
      <c r="B105" t="str">
        <f t="shared" si="3"/>
        <v>Mode.dfy-2</v>
      </c>
      <c r="C105" t="s">
        <v>305</v>
      </c>
      <c r="D105">
        <v>2</v>
      </c>
      <c r="E105">
        <v>0</v>
      </c>
      <c r="F105">
        <v>18.054300000000001</v>
      </c>
      <c r="G105">
        <v>1.8483000000000001</v>
      </c>
      <c r="H105">
        <v>18.048400000000001</v>
      </c>
      <c r="I105">
        <v>-1</v>
      </c>
      <c r="J105">
        <v>0</v>
      </c>
      <c r="K105">
        <v>0</v>
      </c>
      <c r="L105">
        <f t="shared" si="2"/>
        <v>46</v>
      </c>
      <c r="M105">
        <f>VLOOKUP(C105,Locs!A:C,3,0)</f>
        <v>46</v>
      </c>
      <c r="N105">
        <f>VLOOKUP(C105,Locs!A:F,6,0)</f>
        <v>3</v>
      </c>
      <c r="O105" t="s">
        <v>367</v>
      </c>
      <c r="P105">
        <v>39</v>
      </c>
    </row>
    <row r="106" spans="1:16" x14ac:dyDescent="0.45">
      <c r="A106">
        <v>105</v>
      </c>
      <c r="B106" t="str">
        <f t="shared" si="3"/>
        <v>Mode.dfy-3</v>
      </c>
      <c r="C106" t="s">
        <v>305</v>
      </c>
      <c r="D106">
        <v>3</v>
      </c>
      <c r="E106">
        <v>0</v>
      </c>
      <c r="F106">
        <v>40.705500000000001</v>
      </c>
      <c r="G106">
        <v>2.7948</v>
      </c>
      <c r="H106">
        <v>40.7042</v>
      </c>
      <c r="I106">
        <v>-1</v>
      </c>
      <c r="J106">
        <v>0</v>
      </c>
      <c r="K106">
        <v>0</v>
      </c>
      <c r="L106">
        <f t="shared" si="2"/>
        <v>81</v>
      </c>
      <c r="M106">
        <f>VLOOKUP(C106,Locs!A:C,3,0)</f>
        <v>46</v>
      </c>
      <c r="N106">
        <f>VLOOKUP(C106,Locs!A:F,6,0)</f>
        <v>3</v>
      </c>
      <c r="O106" t="s">
        <v>368</v>
      </c>
      <c r="P106">
        <v>46</v>
      </c>
    </row>
    <row r="107" spans="1:16" x14ac:dyDescent="0.45">
      <c r="A107">
        <v>106</v>
      </c>
      <c r="B107" t="str">
        <f t="shared" si="3"/>
        <v>Mode.dfy-4</v>
      </c>
      <c r="C107" t="s">
        <v>305</v>
      </c>
      <c r="D107">
        <v>4</v>
      </c>
      <c r="E107">
        <v>0</v>
      </c>
      <c r="F107">
        <v>92.247600000000006</v>
      </c>
      <c r="G107">
        <v>134.86240000000001</v>
      </c>
      <c r="H107">
        <v>92.245800000000003</v>
      </c>
      <c r="I107">
        <v>-1</v>
      </c>
      <c r="J107">
        <v>0</v>
      </c>
      <c r="K107">
        <v>0</v>
      </c>
      <c r="L107">
        <f t="shared" si="2"/>
        <v>181</v>
      </c>
      <c r="M107">
        <f>VLOOKUP(C107,Locs!A:C,3,0)</f>
        <v>46</v>
      </c>
      <c r="N107">
        <f>VLOOKUP(C107,Locs!A:F,6,0)</f>
        <v>3</v>
      </c>
      <c r="O107" t="s">
        <v>369</v>
      </c>
      <c r="P107">
        <v>81</v>
      </c>
    </row>
    <row r="108" spans="1:16" x14ac:dyDescent="0.45">
      <c r="A108">
        <v>107</v>
      </c>
      <c r="B108" t="str">
        <f t="shared" si="3"/>
        <v>Mode.dfy-5</v>
      </c>
      <c r="C108" t="s">
        <v>305</v>
      </c>
      <c r="D108">
        <v>5</v>
      </c>
      <c r="E108">
        <v>0</v>
      </c>
      <c r="F108">
        <v>92.474800000000002</v>
      </c>
      <c r="G108">
        <v>134.39500000000001</v>
      </c>
      <c r="H108">
        <v>92.470699999999994</v>
      </c>
      <c r="I108">
        <v>-1</v>
      </c>
      <c r="J108">
        <v>0</v>
      </c>
      <c r="K108">
        <v>0</v>
      </c>
      <c r="L108">
        <f t="shared" si="2"/>
        <v>181</v>
      </c>
      <c r="M108">
        <f>VLOOKUP(C108,Locs!A:C,3,0)</f>
        <v>46</v>
      </c>
      <c r="N108">
        <f>VLOOKUP(C108,Locs!A:F,6,0)</f>
        <v>3</v>
      </c>
      <c r="O108" t="s">
        <v>690</v>
      </c>
      <c r="P108">
        <v>181</v>
      </c>
    </row>
    <row r="109" spans="1:16" x14ac:dyDescent="0.45">
      <c r="A109">
        <v>108</v>
      </c>
      <c r="B109" t="str">
        <f t="shared" si="3"/>
        <v>Mode.dfy-6</v>
      </c>
      <c r="C109" t="s">
        <v>305</v>
      </c>
      <c r="D109">
        <v>6</v>
      </c>
      <c r="E109">
        <v>0</v>
      </c>
      <c r="F109">
        <v>90.691100000000006</v>
      </c>
      <c r="G109">
        <v>136.3733</v>
      </c>
      <c r="H109">
        <v>90.688999999999993</v>
      </c>
      <c r="I109">
        <v>-1</v>
      </c>
      <c r="J109">
        <v>0</v>
      </c>
      <c r="K109">
        <v>0</v>
      </c>
      <c r="L109">
        <f t="shared" si="2"/>
        <v>181</v>
      </c>
      <c r="M109">
        <f>VLOOKUP(C109,Locs!A:C,3,0)</f>
        <v>46</v>
      </c>
      <c r="N109">
        <f>VLOOKUP(C109,Locs!A:F,6,0)</f>
        <v>3</v>
      </c>
      <c r="O109" t="s">
        <v>691</v>
      </c>
      <c r="P109">
        <v>181</v>
      </c>
    </row>
    <row r="110" spans="1:16" x14ac:dyDescent="0.45">
      <c r="A110">
        <v>109</v>
      </c>
      <c r="B110" t="str">
        <f t="shared" si="3"/>
        <v>Mode.dfy-7</v>
      </c>
      <c r="C110" t="s">
        <v>305</v>
      </c>
      <c r="D110">
        <v>7</v>
      </c>
      <c r="E110">
        <v>0</v>
      </c>
      <c r="F110">
        <v>87.978499999999997</v>
      </c>
      <c r="G110">
        <v>134.79169999999999</v>
      </c>
      <c r="H110">
        <v>87.974500000000006</v>
      </c>
      <c r="I110">
        <v>-1</v>
      </c>
      <c r="J110">
        <v>0</v>
      </c>
      <c r="K110">
        <v>0</v>
      </c>
      <c r="L110">
        <f t="shared" si="2"/>
        <v>180</v>
      </c>
      <c r="M110">
        <f>VLOOKUP(C110,Locs!A:C,3,0)</f>
        <v>46</v>
      </c>
      <c r="N110">
        <f>VLOOKUP(C110,Locs!A:F,6,0)</f>
        <v>3</v>
      </c>
      <c r="O110" t="s">
        <v>692</v>
      </c>
      <c r="P110">
        <v>181</v>
      </c>
    </row>
    <row r="111" spans="1:16" x14ac:dyDescent="0.45">
      <c r="A111">
        <v>110</v>
      </c>
      <c r="B111" t="str">
        <f t="shared" si="3"/>
        <v>Mode.dfy-8</v>
      </c>
      <c r="C111" t="s">
        <v>305</v>
      </c>
      <c r="D111">
        <v>8</v>
      </c>
      <c r="E111">
        <v>0</v>
      </c>
      <c r="F111">
        <v>89.153599999999997</v>
      </c>
      <c r="G111">
        <v>136.15309999999999</v>
      </c>
      <c r="H111">
        <v>89.149799999999999</v>
      </c>
      <c r="I111">
        <v>-1</v>
      </c>
      <c r="J111">
        <v>0</v>
      </c>
      <c r="K111">
        <v>0</v>
      </c>
      <c r="L111">
        <f t="shared" si="2"/>
        <v>180</v>
      </c>
      <c r="M111">
        <f>VLOOKUP(C111,Locs!A:C,3,0)</f>
        <v>46</v>
      </c>
      <c r="N111">
        <f>VLOOKUP(C111,Locs!A:F,6,0)</f>
        <v>3</v>
      </c>
      <c r="O111" t="s">
        <v>693</v>
      </c>
      <c r="P111">
        <v>180</v>
      </c>
    </row>
    <row r="112" spans="1:16" x14ac:dyDescent="0.45">
      <c r="A112">
        <v>111</v>
      </c>
      <c r="B112" t="str">
        <f t="shared" si="3"/>
        <v>Mode.dfy-9</v>
      </c>
      <c r="C112" t="s">
        <v>305</v>
      </c>
      <c r="D112">
        <v>9</v>
      </c>
      <c r="E112">
        <v>0</v>
      </c>
      <c r="F112">
        <v>86.714500000000001</v>
      </c>
      <c r="G112">
        <v>134.44890000000001</v>
      </c>
      <c r="H112">
        <v>86.711100000000002</v>
      </c>
      <c r="I112">
        <v>-1</v>
      </c>
      <c r="J112">
        <v>0</v>
      </c>
      <c r="K112">
        <v>0</v>
      </c>
      <c r="L112">
        <f t="shared" si="2"/>
        <v>180</v>
      </c>
      <c r="M112">
        <f>VLOOKUP(C112,Locs!A:C,3,0)</f>
        <v>46</v>
      </c>
      <c r="N112">
        <f>VLOOKUP(C112,Locs!A:F,6,0)</f>
        <v>3</v>
      </c>
      <c r="O112" t="s">
        <v>694</v>
      </c>
      <c r="P112">
        <v>180</v>
      </c>
    </row>
    <row r="113" spans="1:16" x14ac:dyDescent="0.45">
      <c r="A113">
        <v>112</v>
      </c>
      <c r="B113" t="str">
        <f t="shared" si="3"/>
        <v>Mode.dfy-10</v>
      </c>
      <c r="C113" t="s">
        <v>305</v>
      </c>
      <c r="D113">
        <v>10</v>
      </c>
      <c r="E113">
        <v>0</v>
      </c>
      <c r="F113">
        <v>86.357200000000006</v>
      </c>
      <c r="G113">
        <v>135.5718</v>
      </c>
      <c r="H113">
        <v>86.354299999999995</v>
      </c>
      <c r="I113">
        <v>-1</v>
      </c>
      <c r="J113">
        <v>0</v>
      </c>
      <c r="K113">
        <v>0</v>
      </c>
      <c r="L113">
        <f t="shared" si="2"/>
        <v>180</v>
      </c>
      <c r="M113">
        <f>VLOOKUP(C113,Locs!A:C,3,0)</f>
        <v>46</v>
      </c>
      <c r="N113">
        <f>VLOOKUP(C113,Locs!A:F,6,0)</f>
        <v>3</v>
      </c>
      <c r="O113" t="s">
        <v>695</v>
      </c>
      <c r="P113">
        <v>180</v>
      </c>
    </row>
    <row r="114" spans="1:16" x14ac:dyDescent="0.45">
      <c r="A114">
        <v>113</v>
      </c>
      <c r="B114" t="str">
        <f t="shared" si="3"/>
        <v>PartitionOddEven.dfy-1</v>
      </c>
      <c r="C114" t="s">
        <v>9</v>
      </c>
      <c r="D114">
        <v>1</v>
      </c>
      <c r="E114">
        <v>0</v>
      </c>
      <c r="F114">
        <v>13.821099999999999</v>
      </c>
      <c r="G114">
        <v>1.7162999999999999</v>
      </c>
      <c r="H114">
        <v>13.7751</v>
      </c>
      <c r="I114">
        <v>1</v>
      </c>
      <c r="J114">
        <v>0</v>
      </c>
      <c r="K114">
        <v>0</v>
      </c>
      <c r="L114">
        <f t="shared" si="2"/>
        <v>29</v>
      </c>
      <c r="M114">
        <f>VLOOKUP(C114,Locs!A:C,3,0)</f>
        <v>30</v>
      </c>
      <c r="N114">
        <f>VLOOKUP(C114,Locs!A:F,6,0)</f>
        <v>1</v>
      </c>
      <c r="O114" t="s">
        <v>370</v>
      </c>
      <c r="P114">
        <v>29</v>
      </c>
    </row>
    <row r="115" spans="1:16" x14ac:dyDescent="0.45">
      <c r="A115">
        <v>114</v>
      </c>
      <c r="B115" t="str">
        <f t="shared" si="3"/>
        <v>PartitionOddEven.dfy-2</v>
      </c>
      <c r="C115" t="s">
        <v>9</v>
      </c>
      <c r="D115">
        <v>2</v>
      </c>
      <c r="E115">
        <v>0</v>
      </c>
      <c r="F115">
        <v>17.650099999999998</v>
      </c>
      <c r="G115">
        <v>1.7901</v>
      </c>
      <c r="H115">
        <v>17.645399999999999</v>
      </c>
      <c r="I115">
        <v>1</v>
      </c>
      <c r="J115">
        <v>0</v>
      </c>
      <c r="K115">
        <v>0</v>
      </c>
      <c r="L115">
        <f t="shared" si="2"/>
        <v>33</v>
      </c>
      <c r="M115">
        <f>VLOOKUP(C115,Locs!A:C,3,0)</f>
        <v>30</v>
      </c>
      <c r="N115">
        <f>VLOOKUP(C115,Locs!A:F,6,0)</f>
        <v>1</v>
      </c>
      <c r="O115" t="s">
        <v>371</v>
      </c>
      <c r="P115">
        <v>33</v>
      </c>
    </row>
    <row r="116" spans="1:16" x14ac:dyDescent="0.45">
      <c r="A116">
        <v>115</v>
      </c>
      <c r="B116" t="str">
        <f t="shared" si="3"/>
        <v>PartitionOddEven.dfy-3</v>
      </c>
      <c r="C116" t="s">
        <v>9</v>
      </c>
      <c r="D116">
        <v>3</v>
      </c>
      <c r="E116">
        <v>1</v>
      </c>
      <c r="F116">
        <v>26.234200000000001</v>
      </c>
      <c r="G116">
        <v>1.7862</v>
      </c>
      <c r="H116">
        <v>26.225200000000001</v>
      </c>
      <c r="I116">
        <v>1</v>
      </c>
      <c r="J116">
        <v>1</v>
      </c>
      <c r="K116">
        <v>1</v>
      </c>
      <c r="L116">
        <f t="shared" si="2"/>
        <v>45</v>
      </c>
      <c r="M116">
        <f>VLOOKUP(C116,Locs!A:C,3,0)</f>
        <v>30</v>
      </c>
      <c r="N116">
        <f>VLOOKUP(C116,Locs!A:F,6,0)</f>
        <v>1</v>
      </c>
      <c r="O116" t="s">
        <v>372</v>
      </c>
      <c r="P116">
        <v>45</v>
      </c>
    </row>
    <row r="117" spans="1:16" x14ac:dyDescent="0.45">
      <c r="A117">
        <v>116</v>
      </c>
      <c r="B117" t="str">
        <f t="shared" si="3"/>
        <v>PrimeFactors.dfy-1</v>
      </c>
      <c r="C117" t="s">
        <v>306</v>
      </c>
      <c r="D117">
        <v>1</v>
      </c>
      <c r="E117">
        <v>0</v>
      </c>
      <c r="F117">
        <v>14.8103</v>
      </c>
      <c r="G117">
        <v>61.805399999999999</v>
      </c>
      <c r="H117">
        <v>14.789199999999999</v>
      </c>
      <c r="I117">
        <v>-1</v>
      </c>
      <c r="J117">
        <v>0</v>
      </c>
      <c r="K117">
        <v>0</v>
      </c>
      <c r="L117">
        <f t="shared" si="2"/>
        <v>39</v>
      </c>
      <c r="M117">
        <f>VLOOKUP(C117,Locs!A:C,3,0)</f>
        <v>227</v>
      </c>
      <c r="N117">
        <f>VLOOKUP(C117,Locs!A:F,6,0)</f>
        <v>17</v>
      </c>
      <c r="O117" t="s">
        <v>696</v>
      </c>
      <c r="P117">
        <v>52</v>
      </c>
    </row>
    <row r="118" spans="1:16" x14ac:dyDescent="0.45">
      <c r="A118">
        <v>117</v>
      </c>
      <c r="B118" t="str">
        <f t="shared" si="3"/>
        <v>PrimeFactors.dfy-2</v>
      </c>
      <c r="C118" t="s">
        <v>306</v>
      </c>
      <c r="D118">
        <v>2</v>
      </c>
      <c r="E118">
        <v>0</v>
      </c>
      <c r="F118">
        <v>24.747199999999999</v>
      </c>
      <c r="G118">
        <v>61.122500000000002</v>
      </c>
      <c r="H118">
        <v>24.745799999999999</v>
      </c>
      <c r="I118">
        <v>-1</v>
      </c>
      <c r="J118">
        <v>0</v>
      </c>
      <c r="K118">
        <v>0</v>
      </c>
      <c r="L118">
        <f t="shared" si="2"/>
        <v>49</v>
      </c>
      <c r="M118">
        <f>VLOOKUP(C118,Locs!A:C,3,0)</f>
        <v>227</v>
      </c>
      <c r="N118">
        <f>VLOOKUP(C118,Locs!A:F,6,0)</f>
        <v>17</v>
      </c>
      <c r="O118" t="s">
        <v>373</v>
      </c>
      <c r="P118">
        <v>39</v>
      </c>
    </row>
    <row r="119" spans="1:16" x14ac:dyDescent="0.45">
      <c r="A119">
        <v>118</v>
      </c>
      <c r="B119" t="str">
        <f t="shared" si="3"/>
        <v>PrimeFactors.dfy-3</v>
      </c>
      <c r="C119" t="s">
        <v>306</v>
      </c>
      <c r="D119">
        <v>3</v>
      </c>
      <c r="E119">
        <v>0</v>
      </c>
      <c r="F119">
        <v>25.500699999999998</v>
      </c>
      <c r="G119">
        <v>62.041600000000003</v>
      </c>
      <c r="H119">
        <v>25.4986</v>
      </c>
      <c r="I119">
        <v>-1</v>
      </c>
      <c r="J119">
        <v>0</v>
      </c>
      <c r="K119">
        <v>0</v>
      </c>
      <c r="L119">
        <f t="shared" si="2"/>
        <v>52</v>
      </c>
      <c r="M119">
        <f>VLOOKUP(C119,Locs!A:C,3,0)</f>
        <v>227</v>
      </c>
      <c r="N119">
        <f>VLOOKUP(C119,Locs!A:F,6,0)</f>
        <v>17</v>
      </c>
      <c r="O119" t="s">
        <v>374</v>
      </c>
      <c r="P119">
        <v>49</v>
      </c>
    </row>
    <row r="120" spans="1:16" x14ac:dyDescent="0.45">
      <c r="A120">
        <v>119</v>
      </c>
      <c r="B120" t="str">
        <f t="shared" si="3"/>
        <v>PrimeFactors.dfy-4</v>
      </c>
      <c r="C120" t="s">
        <v>306</v>
      </c>
      <c r="D120">
        <v>4</v>
      </c>
      <c r="E120">
        <v>0</v>
      </c>
      <c r="F120">
        <v>25.575700000000001</v>
      </c>
      <c r="G120">
        <v>62.008400000000002</v>
      </c>
      <c r="H120">
        <v>25.567399999999999</v>
      </c>
      <c r="I120">
        <v>-1</v>
      </c>
      <c r="J120">
        <v>0</v>
      </c>
      <c r="K120">
        <v>0</v>
      </c>
      <c r="L120">
        <f t="shared" si="2"/>
        <v>52</v>
      </c>
      <c r="M120">
        <f>VLOOKUP(C120,Locs!A:C,3,0)</f>
        <v>227</v>
      </c>
      <c r="N120">
        <f>VLOOKUP(C120,Locs!A:F,6,0)</f>
        <v>17</v>
      </c>
      <c r="O120" t="s">
        <v>375</v>
      </c>
      <c r="P120">
        <v>52</v>
      </c>
    </row>
    <row r="121" spans="1:16" x14ac:dyDescent="0.45">
      <c r="A121">
        <v>120</v>
      </c>
      <c r="B121" t="str">
        <f t="shared" si="3"/>
        <v>PrimeFactors.dfy-5</v>
      </c>
      <c r="C121" t="s">
        <v>306</v>
      </c>
      <c r="D121">
        <v>5</v>
      </c>
      <c r="E121">
        <v>0</v>
      </c>
      <c r="F121">
        <v>25.072500000000002</v>
      </c>
      <c r="G121">
        <v>61.856099999999998</v>
      </c>
      <c r="H121">
        <v>25.070599999999999</v>
      </c>
      <c r="I121">
        <v>-1</v>
      </c>
      <c r="J121">
        <v>0</v>
      </c>
      <c r="K121">
        <v>0</v>
      </c>
      <c r="L121">
        <f t="shared" si="2"/>
        <v>52</v>
      </c>
      <c r="M121">
        <f>VLOOKUP(C121,Locs!A:C,3,0)</f>
        <v>227</v>
      </c>
      <c r="N121">
        <f>VLOOKUP(C121,Locs!A:F,6,0)</f>
        <v>17</v>
      </c>
      <c r="O121" t="s">
        <v>707</v>
      </c>
      <c r="P121">
        <v>52</v>
      </c>
    </row>
    <row r="122" spans="1:16" x14ac:dyDescent="0.45">
      <c r="A122">
        <v>121</v>
      </c>
      <c r="B122" t="str">
        <f t="shared" si="3"/>
        <v>PrimeFactors.dfy-6</v>
      </c>
      <c r="C122" t="s">
        <v>306</v>
      </c>
      <c r="D122">
        <v>6</v>
      </c>
      <c r="E122">
        <v>0</v>
      </c>
      <c r="F122">
        <v>25.0733</v>
      </c>
      <c r="G122">
        <v>62.035299999999999</v>
      </c>
      <c r="H122">
        <v>25.060600000000001</v>
      </c>
      <c r="I122">
        <v>-1</v>
      </c>
      <c r="J122">
        <v>0</v>
      </c>
      <c r="K122">
        <v>0</v>
      </c>
      <c r="L122">
        <f t="shared" si="2"/>
        <v>52</v>
      </c>
      <c r="M122">
        <f>VLOOKUP(C122,Locs!A:C,3,0)</f>
        <v>227</v>
      </c>
      <c r="N122">
        <f>VLOOKUP(C122,Locs!A:F,6,0)</f>
        <v>17</v>
      </c>
      <c r="O122" t="s">
        <v>708</v>
      </c>
      <c r="P122">
        <v>52</v>
      </c>
    </row>
    <row r="123" spans="1:16" x14ac:dyDescent="0.45">
      <c r="A123">
        <v>122</v>
      </c>
      <c r="B123" t="str">
        <f t="shared" si="3"/>
        <v>PrimeFactors.dfy-7</v>
      </c>
      <c r="C123" t="s">
        <v>306</v>
      </c>
      <c r="D123">
        <v>7</v>
      </c>
      <c r="E123">
        <v>0</v>
      </c>
      <c r="F123">
        <v>25.096900000000002</v>
      </c>
      <c r="G123">
        <v>62.017699999999998</v>
      </c>
      <c r="H123">
        <v>25.089700000000001</v>
      </c>
      <c r="I123">
        <v>-1</v>
      </c>
      <c r="J123">
        <v>0</v>
      </c>
      <c r="K123">
        <v>0</v>
      </c>
      <c r="L123">
        <f t="shared" si="2"/>
        <v>52</v>
      </c>
      <c r="M123">
        <f>VLOOKUP(C123,Locs!A:C,3,0)</f>
        <v>227</v>
      </c>
      <c r="N123">
        <f>VLOOKUP(C123,Locs!A:F,6,0)</f>
        <v>17</v>
      </c>
      <c r="O123" t="s">
        <v>709</v>
      </c>
      <c r="P123">
        <v>52</v>
      </c>
    </row>
    <row r="124" spans="1:16" x14ac:dyDescent="0.45">
      <c r="A124">
        <v>123</v>
      </c>
      <c r="B124" t="str">
        <f t="shared" si="3"/>
        <v>PrimeFactors.dfy-8</v>
      </c>
      <c r="C124" t="s">
        <v>306</v>
      </c>
      <c r="D124">
        <v>8</v>
      </c>
      <c r="E124">
        <v>0</v>
      </c>
      <c r="F124">
        <v>25.4483</v>
      </c>
      <c r="G124">
        <v>62.058700000000002</v>
      </c>
      <c r="H124">
        <v>25.446300000000001</v>
      </c>
      <c r="I124">
        <v>-1</v>
      </c>
      <c r="J124">
        <v>0</v>
      </c>
      <c r="K124">
        <v>0</v>
      </c>
      <c r="L124">
        <f t="shared" si="2"/>
        <v>52</v>
      </c>
      <c r="M124">
        <f>VLOOKUP(C124,Locs!A:C,3,0)</f>
        <v>227</v>
      </c>
      <c r="N124">
        <f>VLOOKUP(C124,Locs!A:F,6,0)</f>
        <v>17</v>
      </c>
      <c r="O124" t="s">
        <v>710</v>
      </c>
      <c r="P124">
        <v>52</v>
      </c>
    </row>
    <row r="125" spans="1:16" x14ac:dyDescent="0.45">
      <c r="A125">
        <v>124</v>
      </c>
      <c r="B125" t="str">
        <f t="shared" si="3"/>
        <v>PrimeFactors.dfy-9</v>
      </c>
      <c r="C125" t="s">
        <v>306</v>
      </c>
      <c r="D125">
        <v>9</v>
      </c>
      <c r="E125">
        <v>0</v>
      </c>
      <c r="F125">
        <v>25.463999999999999</v>
      </c>
      <c r="G125">
        <v>62.000300000000003</v>
      </c>
      <c r="H125">
        <v>25.4619</v>
      </c>
      <c r="I125">
        <v>-1</v>
      </c>
      <c r="J125">
        <v>0</v>
      </c>
      <c r="K125">
        <v>0</v>
      </c>
      <c r="L125">
        <f t="shared" si="2"/>
        <v>52</v>
      </c>
      <c r="M125">
        <f>VLOOKUP(C125,Locs!A:C,3,0)</f>
        <v>227</v>
      </c>
      <c r="N125">
        <f>VLOOKUP(C125,Locs!A:F,6,0)</f>
        <v>17</v>
      </c>
      <c r="O125" t="s">
        <v>711</v>
      </c>
      <c r="P125">
        <v>52</v>
      </c>
    </row>
    <row r="126" spans="1:16" x14ac:dyDescent="0.45">
      <c r="A126">
        <v>125</v>
      </c>
      <c r="B126" t="str">
        <f t="shared" si="3"/>
        <v>PrimeFactors.dfy-10</v>
      </c>
      <c r="C126" t="s">
        <v>306</v>
      </c>
      <c r="D126">
        <v>10</v>
      </c>
      <c r="E126">
        <v>0</v>
      </c>
      <c r="F126">
        <v>25.424099999999999</v>
      </c>
      <c r="G126">
        <v>62.030900000000003</v>
      </c>
      <c r="H126">
        <v>25.4221</v>
      </c>
      <c r="I126">
        <v>-1</v>
      </c>
      <c r="J126">
        <v>0</v>
      </c>
      <c r="K126">
        <v>0</v>
      </c>
      <c r="L126">
        <f t="shared" si="2"/>
        <v>52</v>
      </c>
      <c r="M126">
        <f>VLOOKUP(C126,Locs!A:C,3,0)</f>
        <v>227</v>
      </c>
      <c r="N126">
        <f>VLOOKUP(C126,Locs!A:F,6,0)</f>
        <v>17</v>
      </c>
      <c r="O126" t="s">
        <v>712</v>
      </c>
      <c r="P126">
        <v>52</v>
      </c>
    </row>
    <row r="127" spans="1:16" x14ac:dyDescent="0.45">
      <c r="A127">
        <v>126</v>
      </c>
      <c r="B127" t="str">
        <f t="shared" si="3"/>
        <v>RawSort.dfy-1</v>
      </c>
      <c r="C127" t="s">
        <v>307</v>
      </c>
      <c r="D127">
        <v>1</v>
      </c>
      <c r="E127">
        <v>0</v>
      </c>
      <c r="F127">
        <v>9.9140999999999995</v>
      </c>
      <c r="G127">
        <v>1.6612</v>
      </c>
      <c r="H127">
        <v>9.8880999999999997</v>
      </c>
      <c r="I127">
        <v>-1</v>
      </c>
      <c r="J127">
        <v>0</v>
      </c>
      <c r="K127">
        <v>0</v>
      </c>
      <c r="L127">
        <f t="shared" si="2"/>
        <v>28</v>
      </c>
      <c r="M127">
        <f>VLOOKUP(C127,Locs!A:C,3,0)</f>
        <v>48</v>
      </c>
      <c r="N127">
        <f>VLOOKUP(C127,Locs!A:F,6,0)</f>
        <v>9</v>
      </c>
      <c r="O127" t="s">
        <v>713</v>
      </c>
      <c r="P127">
        <v>41</v>
      </c>
    </row>
    <row r="128" spans="1:16" x14ac:dyDescent="0.45">
      <c r="A128">
        <v>127</v>
      </c>
      <c r="B128" t="str">
        <f t="shared" si="3"/>
        <v>RawSort.dfy-2</v>
      </c>
      <c r="C128" t="s">
        <v>307</v>
      </c>
      <c r="D128">
        <v>2</v>
      </c>
      <c r="E128">
        <v>-1</v>
      </c>
      <c r="F128">
        <v>15.4055</v>
      </c>
      <c r="G128">
        <v>0.42930000000000001</v>
      </c>
      <c r="H128">
        <v>15.4031</v>
      </c>
      <c r="I128">
        <v>-1</v>
      </c>
      <c r="J128">
        <v>-1</v>
      </c>
      <c r="K128">
        <v>-1</v>
      </c>
      <c r="L128">
        <f t="shared" si="2"/>
        <v>41</v>
      </c>
      <c r="M128">
        <f>VLOOKUP(C128,Locs!A:C,3,0)</f>
        <v>48</v>
      </c>
      <c r="N128">
        <f>VLOOKUP(C128,Locs!A:F,6,0)</f>
        <v>9</v>
      </c>
      <c r="O128" t="s">
        <v>376</v>
      </c>
      <c r="P128">
        <v>28</v>
      </c>
    </row>
    <row r="129" spans="1:16" x14ac:dyDescent="0.45">
      <c r="A129">
        <v>128</v>
      </c>
      <c r="B129" t="str">
        <f t="shared" si="3"/>
        <v>RawSort.dfy-3</v>
      </c>
      <c r="C129" t="s">
        <v>307</v>
      </c>
      <c r="D129">
        <v>3</v>
      </c>
      <c r="E129">
        <v>-1</v>
      </c>
      <c r="F129">
        <v>14.835000000000001</v>
      </c>
      <c r="G129">
        <v>0.29730000000000001</v>
      </c>
      <c r="H129">
        <v>14.8268</v>
      </c>
      <c r="I129">
        <v>-1</v>
      </c>
      <c r="J129">
        <v>-1</v>
      </c>
      <c r="K129">
        <v>-1</v>
      </c>
      <c r="L129">
        <f t="shared" si="2"/>
        <v>41</v>
      </c>
      <c r="M129">
        <f>VLOOKUP(C129,Locs!A:C,3,0)</f>
        <v>48</v>
      </c>
      <c r="N129">
        <f>VLOOKUP(C129,Locs!A:F,6,0)</f>
        <v>9</v>
      </c>
      <c r="O129" t="s">
        <v>377</v>
      </c>
      <c r="P129">
        <v>41</v>
      </c>
    </row>
    <row r="130" spans="1:16" x14ac:dyDescent="0.45">
      <c r="A130">
        <v>129</v>
      </c>
      <c r="B130" t="str">
        <f t="shared" si="3"/>
        <v>RawSort.dfy-4</v>
      </c>
      <c r="C130" t="s">
        <v>307</v>
      </c>
      <c r="D130">
        <v>4</v>
      </c>
      <c r="E130">
        <v>-1</v>
      </c>
      <c r="F130">
        <v>14.6183</v>
      </c>
      <c r="G130">
        <v>0.44359999999999999</v>
      </c>
      <c r="H130">
        <v>14.617100000000001</v>
      </c>
      <c r="I130">
        <v>-1</v>
      </c>
      <c r="J130">
        <v>-1</v>
      </c>
      <c r="K130">
        <v>-1</v>
      </c>
      <c r="L130">
        <f t="shared" ref="L130:L193" si="4">VLOOKUP(LEFT(C130,LEN(C130)-4)&amp;"_"&amp;D130&amp;"_llm.dfy",O:P,2,0)</f>
        <v>41</v>
      </c>
      <c r="M130">
        <f>VLOOKUP(C130,Locs!A:C,3,0)</f>
        <v>48</v>
      </c>
      <c r="N130">
        <f>VLOOKUP(C130,Locs!A:F,6,0)</f>
        <v>9</v>
      </c>
      <c r="O130" t="s">
        <v>378</v>
      </c>
      <c r="P130">
        <v>41</v>
      </c>
    </row>
    <row r="131" spans="1:16" x14ac:dyDescent="0.45">
      <c r="A131">
        <v>130</v>
      </c>
      <c r="B131" t="str">
        <f t="shared" si="3"/>
        <v>RawSort.dfy-5</v>
      </c>
      <c r="C131" t="s">
        <v>307</v>
      </c>
      <c r="D131">
        <v>5</v>
      </c>
      <c r="E131">
        <v>-1</v>
      </c>
      <c r="F131">
        <v>15.0501</v>
      </c>
      <c r="G131">
        <v>0.30380000000000001</v>
      </c>
      <c r="H131">
        <v>15.048299999999999</v>
      </c>
      <c r="I131">
        <v>-1</v>
      </c>
      <c r="J131">
        <v>-1</v>
      </c>
      <c r="K131">
        <v>-1</v>
      </c>
      <c r="L131">
        <f t="shared" si="4"/>
        <v>41</v>
      </c>
      <c r="M131">
        <f>VLOOKUP(C131,Locs!A:C,3,0)</f>
        <v>48</v>
      </c>
      <c r="N131">
        <f>VLOOKUP(C131,Locs!A:F,6,0)</f>
        <v>9</v>
      </c>
      <c r="O131" t="s">
        <v>714</v>
      </c>
      <c r="P131">
        <v>41</v>
      </c>
    </row>
    <row r="132" spans="1:16" x14ac:dyDescent="0.45">
      <c r="A132">
        <v>131</v>
      </c>
      <c r="B132" t="str">
        <f t="shared" si="3"/>
        <v>RawSort.dfy-6</v>
      </c>
      <c r="C132" t="s">
        <v>307</v>
      </c>
      <c r="D132">
        <v>6</v>
      </c>
      <c r="E132">
        <v>-1</v>
      </c>
      <c r="F132">
        <v>15.2014</v>
      </c>
      <c r="G132">
        <v>0.4345</v>
      </c>
      <c r="H132">
        <v>15.1997</v>
      </c>
      <c r="I132">
        <v>-1</v>
      </c>
      <c r="J132">
        <v>-1</v>
      </c>
      <c r="K132">
        <v>-1</v>
      </c>
      <c r="L132">
        <f t="shared" si="4"/>
        <v>41</v>
      </c>
      <c r="M132">
        <f>VLOOKUP(C132,Locs!A:C,3,0)</f>
        <v>48</v>
      </c>
      <c r="N132">
        <f>VLOOKUP(C132,Locs!A:F,6,0)</f>
        <v>9</v>
      </c>
      <c r="O132" t="s">
        <v>715</v>
      </c>
      <c r="P132">
        <v>41</v>
      </c>
    </row>
    <row r="133" spans="1:16" x14ac:dyDescent="0.45">
      <c r="A133">
        <v>132</v>
      </c>
      <c r="B133" t="str">
        <f t="shared" si="3"/>
        <v>RawSort.dfy-7</v>
      </c>
      <c r="C133" t="s">
        <v>307</v>
      </c>
      <c r="D133">
        <v>7</v>
      </c>
      <c r="E133">
        <v>-1</v>
      </c>
      <c r="F133">
        <v>14.878299999999999</v>
      </c>
      <c r="G133">
        <v>0.31430000000000002</v>
      </c>
      <c r="H133">
        <v>14.869</v>
      </c>
      <c r="I133">
        <v>-1</v>
      </c>
      <c r="J133">
        <v>-1</v>
      </c>
      <c r="K133">
        <v>-1</v>
      </c>
      <c r="L133">
        <f t="shared" si="4"/>
        <v>41</v>
      </c>
      <c r="M133">
        <f>VLOOKUP(C133,Locs!A:C,3,0)</f>
        <v>48</v>
      </c>
      <c r="N133">
        <f>VLOOKUP(C133,Locs!A:F,6,0)</f>
        <v>9</v>
      </c>
      <c r="O133" t="s">
        <v>716</v>
      </c>
      <c r="P133">
        <v>41</v>
      </c>
    </row>
    <row r="134" spans="1:16" x14ac:dyDescent="0.45">
      <c r="A134">
        <v>133</v>
      </c>
      <c r="B134" t="str">
        <f t="shared" si="3"/>
        <v>RawSort.dfy-8</v>
      </c>
      <c r="C134" t="s">
        <v>307</v>
      </c>
      <c r="D134">
        <v>8</v>
      </c>
      <c r="E134">
        <v>-1</v>
      </c>
      <c r="F134">
        <v>15.202299999999999</v>
      </c>
      <c r="G134">
        <v>0.24560000000000001</v>
      </c>
      <c r="H134">
        <v>15.195600000000001</v>
      </c>
      <c r="I134">
        <v>-1</v>
      </c>
      <c r="J134">
        <v>-1</v>
      </c>
      <c r="K134">
        <v>-1</v>
      </c>
      <c r="L134">
        <f t="shared" si="4"/>
        <v>41</v>
      </c>
      <c r="M134">
        <f>VLOOKUP(C134,Locs!A:C,3,0)</f>
        <v>48</v>
      </c>
      <c r="N134">
        <f>VLOOKUP(C134,Locs!A:F,6,0)</f>
        <v>9</v>
      </c>
      <c r="O134" t="s">
        <v>717</v>
      </c>
      <c r="P134">
        <v>41</v>
      </c>
    </row>
    <row r="135" spans="1:16" x14ac:dyDescent="0.45">
      <c r="A135">
        <v>134</v>
      </c>
      <c r="B135" t="str">
        <f t="shared" si="3"/>
        <v>RawSort.dfy-9</v>
      </c>
      <c r="C135" t="s">
        <v>307</v>
      </c>
      <c r="D135">
        <v>9</v>
      </c>
      <c r="E135">
        <v>-1</v>
      </c>
      <c r="F135">
        <v>14.789400000000001</v>
      </c>
      <c r="G135">
        <v>0.40770000000000001</v>
      </c>
      <c r="H135">
        <v>14.7827</v>
      </c>
      <c r="I135">
        <v>-1</v>
      </c>
      <c r="J135">
        <v>-1</v>
      </c>
      <c r="K135">
        <v>-1</v>
      </c>
      <c r="L135">
        <f t="shared" si="4"/>
        <v>41</v>
      </c>
      <c r="M135">
        <f>VLOOKUP(C135,Locs!A:C,3,0)</f>
        <v>48</v>
      </c>
      <c r="N135">
        <f>VLOOKUP(C135,Locs!A:F,6,0)</f>
        <v>9</v>
      </c>
      <c r="O135" t="s">
        <v>718</v>
      </c>
      <c r="P135">
        <v>41</v>
      </c>
    </row>
    <row r="136" spans="1:16" x14ac:dyDescent="0.45">
      <c r="A136">
        <v>135</v>
      </c>
      <c r="B136" t="str">
        <f t="shared" ref="B136:B199" si="5">C136&amp;"-"&amp;D136</f>
        <v>RawSort.dfy-10</v>
      </c>
      <c r="C136" t="s">
        <v>307</v>
      </c>
      <c r="D136">
        <v>10</v>
      </c>
      <c r="E136">
        <v>-1</v>
      </c>
      <c r="F136">
        <v>15.1106</v>
      </c>
      <c r="G136">
        <v>0.29380000000000001</v>
      </c>
      <c r="H136">
        <v>15.1015</v>
      </c>
      <c r="I136">
        <v>-1</v>
      </c>
      <c r="J136">
        <v>-1</v>
      </c>
      <c r="K136">
        <v>-1</v>
      </c>
      <c r="L136">
        <f t="shared" si="4"/>
        <v>41</v>
      </c>
      <c r="M136">
        <f>VLOOKUP(C136,Locs!A:C,3,0)</f>
        <v>48</v>
      </c>
      <c r="N136">
        <f>VLOOKUP(C136,Locs!A:F,6,0)</f>
        <v>9</v>
      </c>
      <c r="O136" t="s">
        <v>719</v>
      </c>
      <c r="P136">
        <v>41</v>
      </c>
    </row>
    <row r="137" spans="1:16" x14ac:dyDescent="0.45">
      <c r="A137">
        <v>136</v>
      </c>
      <c r="B137" t="str">
        <f t="shared" si="5"/>
        <v>Recaman.dfy-1</v>
      </c>
      <c r="C137" t="s">
        <v>308</v>
      </c>
      <c r="D137">
        <v>1</v>
      </c>
      <c r="E137">
        <v>-1</v>
      </c>
      <c r="F137">
        <v>23.755199999999999</v>
      </c>
      <c r="G137">
        <v>0.42159999999999997</v>
      </c>
      <c r="H137">
        <v>23.730599999999999</v>
      </c>
      <c r="I137">
        <v>-1</v>
      </c>
      <c r="J137">
        <v>-1</v>
      </c>
      <c r="K137">
        <v>-1</v>
      </c>
      <c r="L137">
        <f t="shared" si="4"/>
        <v>81</v>
      </c>
      <c r="M137">
        <f>VLOOKUP(C137,Locs!A:C,3,0)</f>
        <v>57</v>
      </c>
      <c r="N137">
        <f>VLOOKUP(C137,Locs!A:F,6,0)</f>
        <v>0</v>
      </c>
      <c r="O137" t="s">
        <v>773</v>
      </c>
      <c r="P137">
        <v>188</v>
      </c>
    </row>
    <row r="138" spans="1:16" x14ac:dyDescent="0.45">
      <c r="A138">
        <v>137</v>
      </c>
      <c r="B138" t="str">
        <f t="shared" si="5"/>
        <v>Recaman.dfy-2</v>
      </c>
      <c r="C138" t="s">
        <v>308</v>
      </c>
      <c r="D138">
        <v>2</v>
      </c>
      <c r="E138">
        <v>0</v>
      </c>
      <c r="F138">
        <v>29.586600000000001</v>
      </c>
      <c r="G138">
        <v>61.987499999999997</v>
      </c>
      <c r="H138">
        <v>29.583100000000002</v>
      </c>
      <c r="I138">
        <v>-1</v>
      </c>
      <c r="J138">
        <v>0</v>
      </c>
      <c r="K138">
        <v>0</v>
      </c>
      <c r="L138">
        <f t="shared" si="4"/>
        <v>85</v>
      </c>
      <c r="M138">
        <f>VLOOKUP(C138,Locs!A:C,3,0)</f>
        <v>57</v>
      </c>
      <c r="N138">
        <f>VLOOKUP(C138,Locs!A:F,6,0)</f>
        <v>0</v>
      </c>
      <c r="O138" t="s">
        <v>379</v>
      </c>
      <c r="P138">
        <v>81</v>
      </c>
    </row>
    <row r="139" spans="1:16" x14ac:dyDescent="0.45">
      <c r="A139">
        <v>138</v>
      </c>
      <c r="B139" t="str">
        <f t="shared" si="5"/>
        <v>Recaman.dfy-3</v>
      </c>
      <c r="C139" t="s">
        <v>308</v>
      </c>
      <c r="D139">
        <v>3</v>
      </c>
      <c r="E139">
        <v>0</v>
      </c>
      <c r="F139">
        <v>27.208500000000001</v>
      </c>
      <c r="G139">
        <v>61.993299999999998</v>
      </c>
      <c r="H139">
        <v>27.206800000000001</v>
      </c>
      <c r="I139">
        <v>-1</v>
      </c>
      <c r="J139">
        <v>0</v>
      </c>
      <c r="K139">
        <v>0</v>
      </c>
      <c r="L139">
        <f t="shared" si="4"/>
        <v>93</v>
      </c>
      <c r="M139">
        <f>VLOOKUP(C139,Locs!A:C,3,0)</f>
        <v>57</v>
      </c>
      <c r="N139">
        <f>VLOOKUP(C139,Locs!A:F,6,0)</f>
        <v>0</v>
      </c>
      <c r="O139" t="s">
        <v>380</v>
      </c>
      <c r="P139">
        <v>85</v>
      </c>
    </row>
    <row r="140" spans="1:16" x14ac:dyDescent="0.45">
      <c r="A140">
        <v>139</v>
      </c>
      <c r="B140" t="str">
        <f t="shared" si="5"/>
        <v>Recaman.dfy-4</v>
      </c>
      <c r="C140" t="s">
        <v>308</v>
      </c>
      <c r="D140">
        <v>4</v>
      </c>
      <c r="E140">
        <v>-1</v>
      </c>
      <c r="F140">
        <v>34.843400000000003</v>
      </c>
      <c r="G140">
        <v>0.44369999999999998</v>
      </c>
      <c r="H140">
        <v>34.841500000000003</v>
      </c>
      <c r="I140">
        <v>-1</v>
      </c>
      <c r="J140">
        <v>-1</v>
      </c>
      <c r="K140">
        <v>-1</v>
      </c>
      <c r="L140">
        <f t="shared" si="4"/>
        <v>113</v>
      </c>
      <c r="M140">
        <f>VLOOKUP(C140,Locs!A:C,3,0)</f>
        <v>57</v>
      </c>
      <c r="N140">
        <f>VLOOKUP(C140,Locs!A:F,6,0)</f>
        <v>0</v>
      </c>
      <c r="O140" t="s">
        <v>381</v>
      </c>
      <c r="P140">
        <v>93</v>
      </c>
    </row>
    <row r="141" spans="1:16" x14ac:dyDescent="0.45">
      <c r="A141">
        <v>140</v>
      </c>
      <c r="B141" t="str">
        <f t="shared" si="5"/>
        <v>Recaman.dfy-5</v>
      </c>
      <c r="C141" t="s">
        <v>308</v>
      </c>
      <c r="D141">
        <v>5</v>
      </c>
      <c r="E141">
        <v>0</v>
      </c>
      <c r="F141">
        <v>34.386800000000001</v>
      </c>
      <c r="G141">
        <v>13.8813</v>
      </c>
      <c r="H141">
        <v>34.384799999999998</v>
      </c>
      <c r="I141">
        <v>-1</v>
      </c>
      <c r="J141">
        <v>0</v>
      </c>
      <c r="K141">
        <v>0</v>
      </c>
      <c r="L141">
        <f t="shared" si="4"/>
        <v>123</v>
      </c>
      <c r="M141">
        <f>VLOOKUP(C141,Locs!A:C,3,0)</f>
        <v>57</v>
      </c>
      <c r="N141">
        <f>VLOOKUP(C141,Locs!A:F,6,0)</f>
        <v>0</v>
      </c>
      <c r="O141" t="s">
        <v>720</v>
      </c>
      <c r="P141">
        <v>113</v>
      </c>
    </row>
    <row r="142" spans="1:16" x14ac:dyDescent="0.45">
      <c r="A142">
        <v>141</v>
      </c>
      <c r="B142" t="str">
        <f t="shared" si="5"/>
        <v>Recaman.dfy-6</v>
      </c>
      <c r="C142" t="s">
        <v>308</v>
      </c>
      <c r="D142">
        <v>6</v>
      </c>
      <c r="E142">
        <v>-1</v>
      </c>
      <c r="F142">
        <v>40.051499999999997</v>
      </c>
      <c r="G142">
        <v>0.2787</v>
      </c>
      <c r="H142">
        <v>40.047600000000003</v>
      </c>
      <c r="I142">
        <v>-1</v>
      </c>
      <c r="J142">
        <v>-1</v>
      </c>
      <c r="K142">
        <v>-1</v>
      </c>
      <c r="L142">
        <f t="shared" si="4"/>
        <v>149</v>
      </c>
      <c r="M142">
        <f>VLOOKUP(C142,Locs!A:C,3,0)</f>
        <v>57</v>
      </c>
      <c r="N142">
        <f>VLOOKUP(C142,Locs!A:F,6,0)</f>
        <v>0</v>
      </c>
      <c r="O142" t="s">
        <v>774</v>
      </c>
      <c r="P142">
        <v>123</v>
      </c>
    </row>
    <row r="143" spans="1:16" x14ac:dyDescent="0.45">
      <c r="A143">
        <v>142</v>
      </c>
      <c r="B143" t="str">
        <f t="shared" si="5"/>
        <v>Recaman.dfy-7</v>
      </c>
      <c r="C143" t="s">
        <v>308</v>
      </c>
      <c r="D143">
        <v>7</v>
      </c>
      <c r="E143">
        <v>-1</v>
      </c>
      <c r="F143">
        <v>43.327300000000001</v>
      </c>
      <c r="G143">
        <v>0.2626</v>
      </c>
      <c r="H143">
        <v>43.323500000000003</v>
      </c>
      <c r="I143">
        <v>-1</v>
      </c>
      <c r="J143">
        <v>-1</v>
      </c>
      <c r="K143">
        <v>-1</v>
      </c>
      <c r="L143">
        <f t="shared" si="4"/>
        <v>158</v>
      </c>
      <c r="M143">
        <f>VLOOKUP(C143,Locs!A:C,3,0)</f>
        <v>57</v>
      </c>
      <c r="N143">
        <f>VLOOKUP(C143,Locs!A:F,6,0)</f>
        <v>0</v>
      </c>
      <c r="O143" t="s">
        <v>775</v>
      </c>
      <c r="P143">
        <v>149</v>
      </c>
    </row>
    <row r="144" spans="1:16" x14ac:dyDescent="0.45">
      <c r="A144">
        <v>143</v>
      </c>
      <c r="B144" t="str">
        <f t="shared" si="5"/>
        <v>Recaman.dfy-8</v>
      </c>
      <c r="C144" t="s">
        <v>308</v>
      </c>
      <c r="D144">
        <v>8</v>
      </c>
      <c r="E144">
        <v>0</v>
      </c>
      <c r="F144">
        <v>42.7089</v>
      </c>
      <c r="G144">
        <v>62.119700000000002</v>
      </c>
      <c r="H144">
        <v>42.701700000000002</v>
      </c>
      <c r="I144">
        <v>-1</v>
      </c>
      <c r="J144">
        <v>0</v>
      </c>
      <c r="K144">
        <v>0</v>
      </c>
      <c r="L144">
        <f t="shared" si="4"/>
        <v>158</v>
      </c>
      <c r="M144">
        <f>VLOOKUP(C144,Locs!A:C,3,0)</f>
        <v>57</v>
      </c>
      <c r="N144">
        <f>VLOOKUP(C144,Locs!A:F,6,0)</f>
        <v>0</v>
      </c>
      <c r="O144" t="s">
        <v>776</v>
      </c>
      <c r="P144">
        <v>158</v>
      </c>
    </row>
    <row r="145" spans="1:16" x14ac:dyDescent="0.45">
      <c r="A145">
        <v>144</v>
      </c>
      <c r="B145" t="str">
        <f t="shared" si="5"/>
        <v>Recaman.dfy-9</v>
      </c>
      <c r="C145" t="s">
        <v>308</v>
      </c>
      <c r="D145">
        <v>9</v>
      </c>
      <c r="E145">
        <v>0</v>
      </c>
      <c r="F145">
        <v>48.612000000000002</v>
      </c>
      <c r="G145">
        <v>62.9315</v>
      </c>
      <c r="H145">
        <v>48.610500000000002</v>
      </c>
      <c r="I145">
        <v>-1</v>
      </c>
      <c r="J145">
        <v>0</v>
      </c>
      <c r="K145">
        <v>0</v>
      </c>
      <c r="L145">
        <f t="shared" si="4"/>
        <v>181</v>
      </c>
      <c r="M145">
        <f>VLOOKUP(C145,Locs!A:C,3,0)</f>
        <v>57</v>
      </c>
      <c r="N145">
        <f>VLOOKUP(C145,Locs!A:F,6,0)</f>
        <v>0</v>
      </c>
      <c r="O145" t="s">
        <v>777</v>
      </c>
      <c r="P145">
        <v>158</v>
      </c>
    </row>
    <row r="146" spans="1:16" x14ac:dyDescent="0.45">
      <c r="A146">
        <v>145</v>
      </c>
      <c r="B146" t="str">
        <f t="shared" si="5"/>
        <v>Recaman.dfy-10</v>
      </c>
      <c r="C146" t="s">
        <v>308</v>
      </c>
      <c r="D146">
        <v>10</v>
      </c>
      <c r="E146">
        <v>0</v>
      </c>
      <c r="F146">
        <v>54.554000000000002</v>
      </c>
      <c r="G146">
        <v>63.395499999999998</v>
      </c>
      <c r="H146">
        <v>54.552399999999999</v>
      </c>
      <c r="I146">
        <v>-1</v>
      </c>
      <c r="J146">
        <v>0</v>
      </c>
      <c r="K146">
        <v>0</v>
      </c>
      <c r="L146">
        <f t="shared" si="4"/>
        <v>188</v>
      </c>
      <c r="M146">
        <f>VLOOKUP(C146,Locs!A:C,3,0)</f>
        <v>57</v>
      </c>
      <c r="N146">
        <f>VLOOKUP(C146,Locs!A:F,6,0)</f>
        <v>0</v>
      </c>
      <c r="O146" t="s">
        <v>778</v>
      </c>
      <c r="P146">
        <v>181</v>
      </c>
    </row>
    <row r="147" spans="1:16" x14ac:dyDescent="0.45">
      <c r="A147">
        <v>146</v>
      </c>
      <c r="B147" t="str">
        <f t="shared" si="5"/>
        <v>RotateLeft.dfy-1</v>
      </c>
      <c r="C147" t="s">
        <v>309</v>
      </c>
      <c r="D147">
        <v>1</v>
      </c>
      <c r="E147">
        <v>1</v>
      </c>
      <c r="F147">
        <v>9.3660999999999994</v>
      </c>
      <c r="G147">
        <v>0.78669999999999995</v>
      </c>
      <c r="H147">
        <v>9.3408999999999995</v>
      </c>
      <c r="I147">
        <v>1</v>
      </c>
      <c r="J147">
        <v>1</v>
      </c>
      <c r="K147">
        <v>1</v>
      </c>
      <c r="L147">
        <f t="shared" si="4"/>
        <v>25</v>
      </c>
      <c r="M147">
        <f>VLOOKUP(C147,Locs!A:C,3,0)</f>
        <v>24</v>
      </c>
      <c r="N147">
        <f>VLOOKUP(C147,Locs!A:F,6,0)</f>
        <v>0</v>
      </c>
      <c r="O147" t="s">
        <v>382</v>
      </c>
      <c r="P147">
        <v>25</v>
      </c>
    </row>
    <row r="148" spans="1:16" x14ac:dyDescent="0.45">
      <c r="A148">
        <v>147</v>
      </c>
      <c r="B148" t="str">
        <f t="shared" si="5"/>
        <v>SelectionSort.dfy-1</v>
      </c>
      <c r="C148" t="s">
        <v>10</v>
      </c>
      <c r="D148">
        <v>1</v>
      </c>
      <c r="E148">
        <v>0</v>
      </c>
      <c r="F148">
        <v>15.5685</v>
      </c>
      <c r="G148">
        <v>1.8436999999999999</v>
      </c>
      <c r="H148">
        <v>15.542400000000001</v>
      </c>
      <c r="I148">
        <v>-1</v>
      </c>
      <c r="J148">
        <v>0</v>
      </c>
      <c r="K148">
        <v>0</v>
      </c>
      <c r="L148">
        <f t="shared" si="4"/>
        <v>41</v>
      </c>
      <c r="M148">
        <f>VLOOKUP(C148,Locs!A:C,3,0)</f>
        <v>38</v>
      </c>
      <c r="N148">
        <f>VLOOKUP(C148,Locs!A:F,6,0)</f>
        <v>1</v>
      </c>
      <c r="O148" t="s">
        <v>913</v>
      </c>
      <c r="P148">
        <v>104</v>
      </c>
    </row>
    <row r="149" spans="1:16" x14ac:dyDescent="0.45">
      <c r="A149">
        <v>148</v>
      </c>
      <c r="B149" t="str">
        <f t="shared" si="5"/>
        <v>SelectionSort.dfy-2</v>
      </c>
      <c r="C149" t="s">
        <v>10</v>
      </c>
      <c r="D149">
        <v>2</v>
      </c>
      <c r="E149">
        <v>0</v>
      </c>
      <c r="F149">
        <v>20.727399999999999</v>
      </c>
      <c r="G149">
        <v>1.9007000000000001</v>
      </c>
      <c r="H149">
        <v>20.717700000000001</v>
      </c>
      <c r="I149">
        <v>-1</v>
      </c>
      <c r="J149">
        <v>0</v>
      </c>
      <c r="K149">
        <v>0</v>
      </c>
      <c r="L149">
        <f t="shared" si="4"/>
        <v>53</v>
      </c>
      <c r="M149">
        <f>VLOOKUP(C149,Locs!A:C,3,0)</f>
        <v>38</v>
      </c>
      <c r="N149">
        <f>VLOOKUP(C149,Locs!A:F,6,0)</f>
        <v>1</v>
      </c>
      <c r="O149" t="s">
        <v>385</v>
      </c>
      <c r="P149">
        <v>41</v>
      </c>
    </row>
    <row r="150" spans="1:16" x14ac:dyDescent="0.45">
      <c r="A150">
        <v>149</v>
      </c>
      <c r="B150" t="str">
        <f t="shared" si="5"/>
        <v>SelectionSort.dfy-3</v>
      </c>
      <c r="C150" t="s">
        <v>10</v>
      </c>
      <c r="D150">
        <v>3</v>
      </c>
      <c r="E150">
        <v>-1</v>
      </c>
      <c r="F150">
        <v>120.17019999999999</v>
      </c>
      <c r="G150">
        <v>0.24379999999999999</v>
      </c>
      <c r="H150">
        <v>120.16330000000001</v>
      </c>
      <c r="I150">
        <v>-1</v>
      </c>
      <c r="J150">
        <v>-1</v>
      </c>
      <c r="K150">
        <v>-1</v>
      </c>
      <c r="L150">
        <f t="shared" si="4"/>
        <v>108</v>
      </c>
      <c r="M150">
        <f>VLOOKUP(C150,Locs!A:C,3,0)</f>
        <v>38</v>
      </c>
      <c r="N150">
        <f>VLOOKUP(C150,Locs!A:F,6,0)</f>
        <v>1</v>
      </c>
      <c r="O150" t="s">
        <v>386</v>
      </c>
      <c r="P150">
        <v>53</v>
      </c>
    </row>
    <row r="151" spans="1:16" x14ac:dyDescent="0.45">
      <c r="A151">
        <v>150</v>
      </c>
      <c r="B151" t="str">
        <f t="shared" si="5"/>
        <v>SelectionSort.dfy-4</v>
      </c>
      <c r="C151" t="s">
        <v>10</v>
      </c>
      <c r="D151">
        <v>4</v>
      </c>
      <c r="E151">
        <v>0</v>
      </c>
      <c r="F151">
        <v>33.938299999999998</v>
      </c>
      <c r="G151">
        <v>1.8465</v>
      </c>
      <c r="H151">
        <v>33.930100000000003</v>
      </c>
      <c r="I151">
        <v>-1</v>
      </c>
      <c r="J151">
        <v>0</v>
      </c>
      <c r="K151">
        <v>0</v>
      </c>
      <c r="L151">
        <f t="shared" si="4"/>
        <v>68</v>
      </c>
      <c r="M151">
        <f>VLOOKUP(C151,Locs!A:C,3,0)</f>
        <v>38</v>
      </c>
      <c r="N151">
        <f>VLOOKUP(C151,Locs!A:F,6,0)</f>
        <v>1</v>
      </c>
      <c r="O151" t="s">
        <v>387</v>
      </c>
      <c r="P151">
        <v>108</v>
      </c>
    </row>
    <row r="152" spans="1:16" x14ac:dyDescent="0.45">
      <c r="A152">
        <v>151</v>
      </c>
      <c r="B152" t="str">
        <f t="shared" si="5"/>
        <v>SelectionSort.dfy-5</v>
      </c>
      <c r="C152" t="s">
        <v>10</v>
      </c>
      <c r="D152">
        <v>5</v>
      </c>
      <c r="E152">
        <v>0</v>
      </c>
      <c r="F152">
        <v>40.575200000000002</v>
      </c>
      <c r="G152">
        <v>1.8440000000000001</v>
      </c>
      <c r="H152">
        <v>40.568899999999999</v>
      </c>
      <c r="I152">
        <v>-1</v>
      </c>
      <c r="J152">
        <v>0</v>
      </c>
      <c r="K152">
        <v>0</v>
      </c>
      <c r="L152">
        <f t="shared" si="4"/>
        <v>82</v>
      </c>
      <c r="M152">
        <f>VLOOKUP(C152,Locs!A:C,3,0)</f>
        <v>38</v>
      </c>
      <c r="N152">
        <f>VLOOKUP(C152,Locs!A:F,6,0)</f>
        <v>1</v>
      </c>
      <c r="O152" t="s">
        <v>779</v>
      </c>
      <c r="P152">
        <v>68</v>
      </c>
    </row>
    <row r="153" spans="1:16" x14ac:dyDescent="0.45">
      <c r="A153">
        <v>152</v>
      </c>
      <c r="B153" t="str">
        <f t="shared" si="5"/>
        <v>SelectionSort.dfy-6</v>
      </c>
      <c r="C153" t="s">
        <v>10</v>
      </c>
      <c r="D153">
        <v>6</v>
      </c>
      <c r="E153">
        <v>0</v>
      </c>
      <c r="F153">
        <v>46.039099999999998</v>
      </c>
      <c r="G153">
        <v>1.8805000000000001</v>
      </c>
      <c r="H153">
        <v>46.037799999999997</v>
      </c>
      <c r="I153">
        <v>-1</v>
      </c>
      <c r="J153">
        <v>0</v>
      </c>
      <c r="K153">
        <v>0</v>
      </c>
      <c r="L153">
        <f t="shared" si="4"/>
        <v>93</v>
      </c>
      <c r="M153">
        <f>VLOOKUP(C153,Locs!A:C,3,0)</f>
        <v>38</v>
      </c>
      <c r="N153">
        <f>VLOOKUP(C153,Locs!A:F,6,0)</f>
        <v>1</v>
      </c>
      <c r="O153" t="s">
        <v>780</v>
      </c>
      <c r="P153">
        <v>82</v>
      </c>
    </row>
    <row r="154" spans="1:16" x14ac:dyDescent="0.45">
      <c r="A154">
        <v>153</v>
      </c>
      <c r="B154" t="str">
        <f t="shared" si="5"/>
        <v>SelectionSort.dfy-7</v>
      </c>
      <c r="C154" t="s">
        <v>10</v>
      </c>
      <c r="D154">
        <v>7</v>
      </c>
      <c r="E154">
        <v>0</v>
      </c>
      <c r="F154">
        <v>44.598100000000002</v>
      </c>
      <c r="G154">
        <v>1.8599000000000001</v>
      </c>
      <c r="H154">
        <v>44.596200000000003</v>
      </c>
      <c r="I154">
        <v>-1</v>
      </c>
      <c r="J154">
        <v>0</v>
      </c>
      <c r="K154">
        <v>0</v>
      </c>
      <c r="L154">
        <f t="shared" si="4"/>
        <v>94</v>
      </c>
      <c r="M154">
        <f>VLOOKUP(C154,Locs!A:C,3,0)</f>
        <v>38</v>
      </c>
      <c r="N154">
        <f>VLOOKUP(C154,Locs!A:F,6,0)</f>
        <v>1</v>
      </c>
      <c r="O154" t="s">
        <v>781</v>
      </c>
      <c r="P154">
        <v>93</v>
      </c>
    </row>
    <row r="155" spans="1:16" x14ac:dyDescent="0.45">
      <c r="A155">
        <v>154</v>
      </c>
      <c r="B155" t="str">
        <f t="shared" si="5"/>
        <v>SelectionSort.dfy-8</v>
      </c>
      <c r="C155" t="s">
        <v>10</v>
      </c>
      <c r="D155">
        <v>8</v>
      </c>
      <c r="E155">
        <v>0</v>
      </c>
      <c r="F155">
        <v>59.264400000000002</v>
      </c>
      <c r="G155">
        <v>1.9004000000000001</v>
      </c>
      <c r="H155">
        <v>59.259</v>
      </c>
      <c r="I155">
        <v>-1</v>
      </c>
      <c r="J155">
        <v>0</v>
      </c>
      <c r="K155">
        <v>0</v>
      </c>
      <c r="L155">
        <f t="shared" si="4"/>
        <v>101</v>
      </c>
      <c r="M155">
        <f>VLOOKUP(C155,Locs!A:C,3,0)</f>
        <v>38</v>
      </c>
      <c r="N155">
        <f>VLOOKUP(C155,Locs!A:F,6,0)</f>
        <v>1</v>
      </c>
      <c r="O155" t="s">
        <v>914</v>
      </c>
      <c r="P155">
        <v>94</v>
      </c>
    </row>
    <row r="156" spans="1:16" x14ac:dyDescent="0.45">
      <c r="A156">
        <v>155</v>
      </c>
      <c r="B156" t="str">
        <f t="shared" si="5"/>
        <v>SelectionSort.dfy-9</v>
      </c>
      <c r="C156" t="s">
        <v>10</v>
      </c>
      <c r="D156">
        <v>9</v>
      </c>
      <c r="E156">
        <v>0</v>
      </c>
      <c r="F156">
        <v>68.2226</v>
      </c>
      <c r="G156">
        <v>2.5525000000000002</v>
      </c>
      <c r="H156">
        <v>68.221100000000007</v>
      </c>
      <c r="I156">
        <v>-1</v>
      </c>
      <c r="J156">
        <v>0</v>
      </c>
      <c r="K156">
        <v>0</v>
      </c>
      <c r="L156">
        <f t="shared" si="4"/>
        <v>113</v>
      </c>
      <c r="M156">
        <f>VLOOKUP(C156,Locs!A:C,3,0)</f>
        <v>38</v>
      </c>
      <c r="N156">
        <f>VLOOKUP(C156,Locs!A:F,6,0)</f>
        <v>1</v>
      </c>
      <c r="O156" t="s">
        <v>915</v>
      </c>
      <c r="P156">
        <v>101</v>
      </c>
    </row>
    <row r="157" spans="1:16" x14ac:dyDescent="0.45">
      <c r="A157">
        <v>156</v>
      </c>
      <c r="B157" t="str">
        <f t="shared" si="5"/>
        <v>SelectionSort.dfy-10</v>
      </c>
      <c r="C157" t="s">
        <v>10</v>
      </c>
      <c r="D157">
        <v>10</v>
      </c>
      <c r="E157">
        <v>0</v>
      </c>
      <c r="F157">
        <v>48.095999999999997</v>
      </c>
      <c r="G157">
        <v>1.8531</v>
      </c>
      <c r="H157">
        <v>48.0944</v>
      </c>
      <c r="I157">
        <v>-1</v>
      </c>
      <c r="J157">
        <v>0</v>
      </c>
      <c r="K157">
        <v>0</v>
      </c>
      <c r="L157">
        <f t="shared" si="4"/>
        <v>104</v>
      </c>
      <c r="M157">
        <f>VLOOKUP(C157,Locs!A:C,3,0)</f>
        <v>38</v>
      </c>
      <c r="N157">
        <f>VLOOKUP(C157,Locs!A:F,6,0)</f>
        <v>1</v>
      </c>
      <c r="O157" t="s">
        <v>916</v>
      </c>
      <c r="P157">
        <v>113</v>
      </c>
    </row>
    <row r="158" spans="1:16" x14ac:dyDescent="0.45">
      <c r="A158">
        <v>157</v>
      </c>
      <c r="B158" t="str">
        <f t="shared" si="5"/>
        <v>task_id_105.dfy-1</v>
      </c>
      <c r="C158" t="s">
        <v>11</v>
      </c>
      <c r="D158">
        <v>1</v>
      </c>
      <c r="E158">
        <v>-1</v>
      </c>
      <c r="F158">
        <v>8.2307000000000006</v>
      </c>
      <c r="G158">
        <v>0.28189999999999998</v>
      </c>
      <c r="H158">
        <v>8.2080000000000002</v>
      </c>
      <c r="I158">
        <v>-1</v>
      </c>
      <c r="J158">
        <v>-1</v>
      </c>
      <c r="K158">
        <v>-1</v>
      </c>
      <c r="L158">
        <f t="shared" si="4"/>
        <v>24</v>
      </c>
      <c r="M158">
        <f>VLOOKUP(C158,Locs!A:C,3,0)</f>
        <v>26</v>
      </c>
      <c r="N158">
        <f>VLOOKUP(C158,Locs!A:F,6,0)</f>
        <v>3</v>
      </c>
      <c r="O158" t="s">
        <v>917</v>
      </c>
      <c r="P158">
        <v>24</v>
      </c>
    </row>
    <row r="159" spans="1:16" x14ac:dyDescent="0.45">
      <c r="A159">
        <v>158</v>
      </c>
      <c r="B159" t="str">
        <f t="shared" si="5"/>
        <v>task_id_105.dfy-2</v>
      </c>
      <c r="C159" t="s">
        <v>11</v>
      </c>
      <c r="D159">
        <v>2</v>
      </c>
      <c r="E159">
        <v>-1</v>
      </c>
      <c r="F159">
        <v>8.7660999999999998</v>
      </c>
      <c r="G159">
        <v>0.4022</v>
      </c>
      <c r="H159">
        <v>8.7581000000000007</v>
      </c>
      <c r="I159">
        <v>-1</v>
      </c>
      <c r="J159">
        <v>-1</v>
      </c>
      <c r="K159">
        <v>-1</v>
      </c>
      <c r="L159">
        <f t="shared" si="4"/>
        <v>24</v>
      </c>
      <c r="M159">
        <f>VLOOKUP(C159,Locs!A:C,3,0)</f>
        <v>26</v>
      </c>
      <c r="N159">
        <f>VLOOKUP(C159,Locs!A:F,6,0)</f>
        <v>3</v>
      </c>
      <c r="O159" t="s">
        <v>388</v>
      </c>
      <c r="P159">
        <v>24</v>
      </c>
    </row>
    <row r="160" spans="1:16" x14ac:dyDescent="0.45">
      <c r="A160">
        <v>159</v>
      </c>
      <c r="B160" t="str">
        <f t="shared" si="5"/>
        <v>task_id_105.dfy-3</v>
      </c>
      <c r="C160" t="s">
        <v>11</v>
      </c>
      <c r="D160">
        <v>3</v>
      </c>
      <c r="E160">
        <v>-1</v>
      </c>
      <c r="F160">
        <v>7.9996</v>
      </c>
      <c r="G160">
        <v>0.45040000000000002</v>
      </c>
      <c r="H160">
        <v>7.9972000000000003</v>
      </c>
      <c r="I160">
        <v>-1</v>
      </c>
      <c r="J160">
        <v>-1</v>
      </c>
      <c r="K160">
        <v>-1</v>
      </c>
      <c r="L160">
        <f t="shared" si="4"/>
        <v>24</v>
      </c>
      <c r="M160">
        <f>VLOOKUP(C160,Locs!A:C,3,0)</f>
        <v>26</v>
      </c>
      <c r="N160">
        <f>VLOOKUP(C160,Locs!A:F,6,0)</f>
        <v>3</v>
      </c>
      <c r="O160" t="s">
        <v>389</v>
      </c>
      <c r="P160">
        <v>24</v>
      </c>
    </row>
    <row r="161" spans="1:16" x14ac:dyDescent="0.45">
      <c r="A161">
        <v>160</v>
      </c>
      <c r="B161" t="str">
        <f t="shared" si="5"/>
        <v>task_id_105.dfy-4</v>
      </c>
      <c r="C161" t="s">
        <v>11</v>
      </c>
      <c r="D161">
        <v>4</v>
      </c>
      <c r="E161">
        <v>-1</v>
      </c>
      <c r="F161">
        <v>8.2624999999999993</v>
      </c>
      <c r="G161">
        <v>0.26919999999999999</v>
      </c>
      <c r="H161">
        <v>8.2605000000000004</v>
      </c>
      <c r="I161">
        <v>-1</v>
      </c>
      <c r="J161">
        <v>-1</v>
      </c>
      <c r="K161">
        <v>-1</v>
      </c>
      <c r="L161">
        <f t="shared" si="4"/>
        <v>24</v>
      </c>
      <c r="M161">
        <f>VLOOKUP(C161,Locs!A:C,3,0)</f>
        <v>26</v>
      </c>
      <c r="N161">
        <f>VLOOKUP(C161,Locs!A:F,6,0)</f>
        <v>3</v>
      </c>
      <c r="O161" t="s">
        <v>390</v>
      </c>
      <c r="P161">
        <v>24</v>
      </c>
    </row>
    <row r="162" spans="1:16" x14ac:dyDescent="0.45">
      <c r="A162">
        <v>161</v>
      </c>
      <c r="B162" t="str">
        <f t="shared" si="5"/>
        <v>task_id_105.dfy-5</v>
      </c>
      <c r="C162" t="s">
        <v>11</v>
      </c>
      <c r="D162">
        <v>5</v>
      </c>
      <c r="E162">
        <v>-1</v>
      </c>
      <c r="F162">
        <v>8.3059999999999992</v>
      </c>
      <c r="G162">
        <v>0.39879999999999999</v>
      </c>
      <c r="H162">
        <v>8.3046000000000006</v>
      </c>
      <c r="I162">
        <v>-1</v>
      </c>
      <c r="J162">
        <v>-1</v>
      </c>
      <c r="K162">
        <v>-1</v>
      </c>
      <c r="L162">
        <f t="shared" si="4"/>
        <v>24</v>
      </c>
      <c r="M162">
        <f>VLOOKUP(C162,Locs!A:C,3,0)</f>
        <v>26</v>
      </c>
      <c r="N162">
        <f>VLOOKUP(C162,Locs!A:F,6,0)</f>
        <v>3</v>
      </c>
      <c r="O162" t="s">
        <v>918</v>
      </c>
      <c r="P162">
        <v>24</v>
      </c>
    </row>
    <row r="163" spans="1:16" x14ac:dyDescent="0.45">
      <c r="A163">
        <v>162</v>
      </c>
      <c r="B163" t="str">
        <f t="shared" si="5"/>
        <v>task_id_105.dfy-6</v>
      </c>
      <c r="C163" t="s">
        <v>11</v>
      </c>
      <c r="D163">
        <v>6</v>
      </c>
      <c r="E163">
        <v>-1</v>
      </c>
      <c r="F163">
        <v>8.4520999999999997</v>
      </c>
      <c r="G163">
        <v>0.29549999999999998</v>
      </c>
      <c r="H163">
        <v>8.4495000000000005</v>
      </c>
      <c r="I163">
        <v>-1</v>
      </c>
      <c r="J163">
        <v>-1</v>
      </c>
      <c r="K163">
        <v>-1</v>
      </c>
      <c r="L163">
        <f t="shared" si="4"/>
        <v>24</v>
      </c>
      <c r="M163">
        <f>VLOOKUP(C163,Locs!A:C,3,0)</f>
        <v>26</v>
      </c>
      <c r="N163">
        <f>VLOOKUP(C163,Locs!A:F,6,0)</f>
        <v>3</v>
      </c>
      <c r="O163" t="s">
        <v>919</v>
      </c>
      <c r="P163">
        <v>24</v>
      </c>
    </row>
    <row r="164" spans="1:16" x14ac:dyDescent="0.45">
      <c r="A164">
        <v>163</v>
      </c>
      <c r="B164" t="str">
        <f t="shared" si="5"/>
        <v>task_id_105.dfy-7</v>
      </c>
      <c r="C164" t="s">
        <v>11</v>
      </c>
      <c r="D164">
        <v>7</v>
      </c>
      <c r="E164">
        <v>-1</v>
      </c>
      <c r="F164">
        <v>7.8794000000000004</v>
      </c>
      <c r="G164">
        <v>0.35339999999999999</v>
      </c>
      <c r="H164">
        <v>7.8776999999999999</v>
      </c>
      <c r="I164">
        <v>-1</v>
      </c>
      <c r="J164">
        <v>-1</v>
      </c>
      <c r="K164">
        <v>-1</v>
      </c>
      <c r="L164">
        <f t="shared" si="4"/>
        <v>24</v>
      </c>
      <c r="M164">
        <f>VLOOKUP(C164,Locs!A:C,3,0)</f>
        <v>26</v>
      </c>
      <c r="N164">
        <f>VLOOKUP(C164,Locs!A:F,6,0)</f>
        <v>3</v>
      </c>
      <c r="O164" t="s">
        <v>920</v>
      </c>
      <c r="P164">
        <v>24</v>
      </c>
    </row>
    <row r="165" spans="1:16" x14ac:dyDescent="0.45">
      <c r="A165">
        <v>164</v>
      </c>
      <c r="B165" t="str">
        <f t="shared" si="5"/>
        <v>task_id_105.dfy-8</v>
      </c>
      <c r="C165" t="s">
        <v>11</v>
      </c>
      <c r="D165">
        <v>8</v>
      </c>
      <c r="E165">
        <v>-1</v>
      </c>
      <c r="F165">
        <v>8.4303000000000008</v>
      </c>
      <c r="G165">
        <v>0.25829999999999997</v>
      </c>
      <c r="H165">
        <v>8.4240999999999993</v>
      </c>
      <c r="I165">
        <v>-1</v>
      </c>
      <c r="J165">
        <v>-1</v>
      </c>
      <c r="K165">
        <v>-1</v>
      </c>
      <c r="L165">
        <f t="shared" si="4"/>
        <v>24</v>
      </c>
      <c r="M165">
        <f>VLOOKUP(C165,Locs!A:C,3,0)</f>
        <v>26</v>
      </c>
      <c r="N165">
        <f>VLOOKUP(C165,Locs!A:F,6,0)</f>
        <v>3</v>
      </c>
      <c r="O165" t="s">
        <v>921</v>
      </c>
      <c r="P165">
        <v>24</v>
      </c>
    </row>
    <row r="166" spans="1:16" x14ac:dyDescent="0.45">
      <c r="A166">
        <v>165</v>
      </c>
      <c r="B166" t="str">
        <f t="shared" si="5"/>
        <v>task_id_105.dfy-9</v>
      </c>
      <c r="C166" t="s">
        <v>11</v>
      </c>
      <c r="D166">
        <v>9</v>
      </c>
      <c r="E166">
        <v>-1</v>
      </c>
      <c r="F166">
        <v>7.9542999999999999</v>
      </c>
      <c r="G166">
        <v>0.36149999999999999</v>
      </c>
      <c r="H166">
        <v>7.9526000000000003</v>
      </c>
      <c r="I166">
        <v>-1</v>
      </c>
      <c r="J166">
        <v>-1</v>
      </c>
      <c r="K166">
        <v>-1</v>
      </c>
      <c r="L166">
        <f t="shared" si="4"/>
        <v>24</v>
      </c>
      <c r="M166">
        <f>VLOOKUP(C166,Locs!A:C,3,0)</f>
        <v>26</v>
      </c>
      <c r="N166">
        <f>VLOOKUP(C166,Locs!A:F,6,0)</f>
        <v>3</v>
      </c>
      <c r="O166" t="s">
        <v>922</v>
      </c>
      <c r="P166">
        <v>24</v>
      </c>
    </row>
    <row r="167" spans="1:16" x14ac:dyDescent="0.45">
      <c r="A167">
        <v>166</v>
      </c>
      <c r="B167" t="str">
        <f t="shared" si="5"/>
        <v>task_id_105.dfy-10</v>
      </c>
      <c r="C167" t="s">
        <v>11</v>
      </c>
      <c r="D167">
        <v>10</v>
      </c>
      <c r="E167">
        <v>-1</v>
      </c>
      <c r="F167">
        <v>8.4228000000000005</v>
      </c>
      <c r="G167">
        <v>0.25240000000000001</v>
      </c>
      <c r="H167">
        <v>8.4207000000000001</v>
      </c>
      <c r="I167">
        <v>-1</v>
      </c>
      <c r="J167">
        <v>-1</v>
      </c>
      <c r="K167">
        <v>-1</v>
      </c>
      <c r="L167">
        <f t="shared" si="4"/>
        <v>24</v>
      </c>
      <c r="M167">
        <f>VLOOKUP(C167,Locs!A:C,3,0)</f>
        <v>26</v>
      </c>
      <c r="N167">
        <f>VLOOKUP(C167,Locs!A:F,6,0)</f>
        <v>3</v>
      </c>
      <c r="O167" t="s">
        <v>923</v>
      </c>
      <c r="P167">
        <v>24</v>
      </c>
    </row>
    <row r="168" spans="1:16" x14ac:dyDescent="0.45">
      <c r="A168">
        <v>167</v>
      </c>
      <c r="B168" t="str">
        <f t="shared" si="5"/>
        <v>task_id_106.dfy-1</v>
      </c>
      <c r="C168" t="s">
        <v>12</v>
      </c>
      <c r="D168">
        <v>1</v>
      </c>
      <c r="E168">
        <v>0</v>
      </c>
      <c r="F168">
        <v>13.183199999999999</v>
      </c>
      <c r="G168">
        <v>0.88660000000000005</v>
      </c>
      <c r="H168">
        <v>13.160399999999999</v>
      </c>
      <c r="I168">
        <v>1</v>
      </c>
      <c r="J168">
        <v>0</v>
      </c>
      <c r="K168">
        <v>0</v>
      </c>
      <c r="L168">
        <f t="shared" si="4"/>
        <v>28</v>
      </c>
      <c r="M168">
        <f>VLOOKUP(C168,Locs!A:C,3,0)</f>
        <v>24</v>
      </c>
      <c r="N168">
        <f>VLOOKUP(C168,Locs!A:F,6,0)</f>
        <v>0</v>
      </c>
      <c r="O168" t="s">
        <v>391</v>
      </c>
      <c r="P168">
        <v>28</v>
      </c>
    </row>
    <row r="169" spans="1:16" x14ac:dyDescent="0.45">
      <c r="A169">
        <v>168</v>
      </c>
      <c r="B169" t="str">
        <f t="shared" si="5"/>
        <v>task_id_106.dfy-2</v>
      </c>
      <c r="C169" t="s">
        <v>12</v>
      </c>
      <c r="D169">
        <v>2</v>
      </c>
      <c r="E169">
        <v>1</v>
      </c>
      <c r="F169">
        <v>15.0441</v>
      </c>
      <c r="G169">
        <v>0.93810000000000004</v>
      </c>
      <c r="H169">
        <v>15.042199999999999</v>
      </c>
      <c r="I169">
        <v>1</v>
      </c>
      <c r="J169">
        <v>1</v>
      </c>
      <c r="K169">
        <v>1</v>
      </c>
      <c r="L169">
        <f t="shared" si="4"/>
        <v>33</v>
      </c>
      <c r="M169">
        <f>VLOOKUP(C169,Locs!A:C,3,0)</f>
        <v>24</v>
      </c>
      <c r="N169">
        <f>VLOOKUP(C169,Locs!A:F,6,0)</f>
        <v>0</v>
      </c>
      <c r="O169" t="s">
        <v>392</v>
      </c>
      <c r="P169">
        <v>33</v>
      </c>
    </row>
    <row r="170" spans="1:16" x14ac:dyDescent="0.45">
      <c r="A170">
        <v>169</v>
      </c>
      <c r="B170" t="str">
        <f t="shared" si="5"/>
        <v>task_id_113.dfy-1</v>
      </c>
      <c r="C170" t="s">
        <v>13</v>
      </c>
      <c r="D170">
        <v>1</v>
      </c>
      <c r="E170">
        <v>0</v>
      </c>
      <c r="F170">
        <v>8.9434000000000005</v>
      </c>
      <c r="G170">
        <v>1.0235000000000001</v>
      </c>
      <c r="H170">
        <v>8.9215999999999998</v>
      </c>
      <c r="I170">
        <v>1</v>
      </c>
      <c r="J170">
        <v>0</v>
      </c>
      <c r="K170">
        <v>0</v>
      </c>
      <c r="L170">
        <f t="shared" si="4"/>
        <v>30</v>
      </c>
      <c r="M170">
        <f>VLOOKUP(C170,Locs!A:C,3,0)</f>
        <v>30</v>
      </c>
      <c r="N170">
        <f>VLOOKUP(C170,Locs!A:F,6,0)</f>
        <v>1</v>
      </c>
      <c r="O170" t="s">
        <v>394</v>
      </c>
      <c r="P170">
        <v>30</v>
      </c>
    </row>
    <row r="171" spans="1:16" x14ac:dyDescent="0.45">
      <c r="A171">
        <v>170</v>
      </c>
      <c r="B171" t="str">
        <f t="shared" si="5"/>
        <v>task_id_113.dfy-2</v>
      </c>
      <c r="C171" t="s">
        <v>13</v>
      </c>
      <c r="D171">
        <v>2</v>
      </c>
      <c r="E171">
        <v>1</v>
      </c>
      <c r="F171">
        <v>10.805999999999999</v>
      </c>
      <c r="G171">
        <v>5.2187000000000001</v>
      </c>
      <c r="H171">
        <v>10.803800000000001</v>
      </c>
      <c r="I171">
        <v>1</v>
      </c>
      <c r="J171">
        <v>1</v>
      </c>
      <c r="K171">
        <v>1</v>
      </c>
      <c r="L171">
        <f t="shared" si="4"/>
        <v>36</v>
      </c>
      <c r="M171">
        <f>VLOOKUP(C171,Locs!A:C,3,0)</f>
        <v>30</v>
      </c>
      <c r="N171">
        <f>VLOOKUP(C171,Locs!A:F,6,0)</f>
        <v>1</v>
      </c>
      <c r="O171" t="s">
        <v>395</v>
      </c>
      <c r="P171">
        <v>36</v>
      </c>
    </row>
    <row r="172" spans="1:16" x14ac:dyDescent="0.45">
      <c r="A172">
        <v>171</v>
      </c>
      <c r="B172" t="str">
        <f t="shared" si="5"/>
        <v>task_id_126.dfy-1</v>
      </c>
      <c r="C172" t="s">
        <v>14</v>
      </c>
      <c r="D172">
        <v>1</v>
      </c>
      <c r="E172">
        <v>-1</v>
      </c>
      <c r="F172">
        <v>36.168100000000003</v>
      </c>
      <c r="G172">
        <v>0.26540000000000002</v>
      </c>
      <c r="H172">
        <v>36.150100000000002</v>
      </c>
      <c r="I172">
        <v>-1</v>
      </c>
      <c r="J172">
        <v>-1</v>
      </c>
      <c r="K172">
        <v>-1</v>
      </c>
      <c r="L172">
        <f t="shared" si="4"/>
        <v>91</v>
      </c>
      <c r="M172">
        <f>VLOOKUP(C172,Locs!A:C,3,0)</f>
        <v>46</v>
      </c>
      <c r="N172">
        <f>VLOOKUP(C172,Locs!A:F,6,0)</f>
        <v>2</v>
      </c>
      <c r="O172" t="s">
        <v>924</v>
      </c>
      <c r="P172">
        <v>103</v>
      </c>
    </row>
    <row r="173" spans="1:16" x14ac:dyDescent="0.45">
      <c r="A173">
        <v>172</v>
      </c>
      <c r="B173" t="str">
        <f t="shared" si="5"/>
        <v>task_id_126.dfy-2</v>
      </c>
      <c r="C173" t="s">
        <v>14</v>
      </c>
      <c r="D173">
        <v>2</v>
      </c>
      <c r="E173">
        <v>-1</v>
      </c>
      <c r="F173">
        <v>36.545400000000001</v>
      </c>
      <c r="G173">
        <v>0.31840000000000002</v>
      </c>
      <c r="H173">
        <v>36.543300000000002</v>
      </c>
      <c r="I173">
        <v>-1</v>
      </c>
      <c r="J173">
        <v>-1</v>
      </c>
      <c r="K173">
        <v>-1</v>
      </c>
      <c r="L173">
        <f t="shared" si="4"/>
        <v>91</v>
      </c>
      <c r="M173">
        <f>VLOOKUP(C173,Locs!A:C,3,0)</f>
        <v>46</v>
      </c>
      <c r="N173">
        <f>VLOOKUP(C173,Locs!A:F,6,0)</f>
        <v>2</v>
      </c>
      <c r="O173" t="s">
        <v>397</v>
      </c>
      <c r="P173">
        <v>91</v>
      </c>
    </row>
    <row r="174" spans="1:16" x14ac:dyDescent="0.45">
      <c r="A174">
        <v>173</v>
      </c>
      <c r="B174" t="str">
        <f t="shared" si="5"/>
        <v>task_id_126.dfy-3</v>
      </c>
      <c r="C174" t="s">
        <v>14</v>
      </c>
      <c r="D174">
        <v>3</v>
      </c>
      <c r="E174">
        <v>-1</v>
      </c>
      <c r="F174">
        <v>36.402799999999999</v>
      </c>
      <c r="G174">
        <v>0.23430000000000001</v>
      </c>
      <c r="H174">
        <v>36.401400000000002</v>
      </c>
      <c r="I174">
        <v>-1</v>
      </c>
      <c r="J174">
        <v>-1</v>
      </c>
      <c r="K174">
        <v>-1</v>
      </c>
      <c r="L174">
        <f t="shared" si="4"/>
        <v>91</v>
      </c>
      <c r="M174">
        <f>VLOOKUP(C174,Locs!A:C,3,0)</f>
        <v>46</v>
      </c>
      <c r="N174">
        <f>VLOOKUP(C174,Locs!A:F,6,0)</f>
        <v>2</v>
      </c>
      <c r="O174" t="s">
        <v>398</v>
      </c>
      <c r="P174">
        <v>91</v>
      </c>
    </row>
    <row r="175" spans="1:16" x14ac:dyDescent="0.45">
      <c r="A175">
        <v>174</v>
      </c>
      <c r="B175" t="str">
        <f t="shared" si="5"/>
        <v>task_id_126.dfy-4</v>
      </c>
      <c r="C175" t="s">
        <v>14</v>
      </c>
      <c r="D175">
        <v>4</v>
      </c>
      <c r="E175">
        <v>-1</v>
      </c>
      <c r="F175">
        <v>39.9465</v>
      </c>
      <c r="G175">
        <v>0.3095</v>
      </c>
      <c r="H175">
        <v>39.944800000000001</v>
      </c>
      <c r="I175">
        <v>-1</v>
      </c>
      <c r="J175">
        <v>-1</v>
      </c>
      <c r="K175">
        <v>-1</v>
      </c>
      <c r="L175">
        <f t="shared" si="4"/>
        <v>103</v>
      </c>
      <c r="M175">
        <f>VLOOKUP(C175,Locs!A:C,3,0)</f>
        <v>46</v>
      </c>
      <c r="N175">
        <f>VLOOKUP(C175,Locs!A:F,6,0)</f>
        <v>2</v>
      </c>
      <c r="O175" t="s">
        <v>399</v>
      </c>
      <c r="P175">
        <v>91</v>
      </c>
    </row>
    <row r="176" spans="1:16" x14ac:dyDescent="0.45">
      <c r="A176">
        <v>175</v>
      </c>
      <c r="B176" t="str">
        <f t="shared" si="5"/>
        <v>task_id_126.dfy-5</v>
      </c>
      <c r="C176" t="s">
        <v>14</v>
      </c>
      <c r="D176">
        <v>5</v>
      </c>
      <c r="E176">
        <v>-1</v>
      </c>
      <c r="F176">
        <v>40.476100000000002</v>
      </c>
      <c r="G176">
        <v>0.29880000000000001</v>
      </c>
      <c r="H176">
        <v>40.468200000000003</v>
      </c>
      <c r="I176">
        <v>-1</v>
      </c>
      <c r="J176">
        <v>-1</v>
      </c>
      <c r="K176">
        <v>-1</v>
      </c>
      <c r="L176">
        <f t="shared" si="4"/>
        <v>103</v>
      </c>
      <c r="M176">
        <f>VLOOKUP(C176,Locs!A:C,3,0)</f>
        <v>46</v>
      </c>
      <c r="N176">
        <f>VLOOKUP(C176,Locs!A:F,6,0)</f>
        <v>2</v>
      </c>
      <c r="O176" t="s">
        <v>782</v>
      </c>
      <c r="P176">
        <v>103</v>
      </c>
    </row>
    <row r="177" spans="1:16" x14ac:dyDescent="0.45">
      <c r="A177">
        <v>176</v>
      </c>
      <c r="B177" t="str">
        <f t="shared" si="5"/>
        <v>task_id_126.dfy-6</v>
      </c>
      <c r="C177" t="s">
        <v>14</v>
      </c>
      <c r="D177">
        <v>6</v>
      </c>
      <c r="E177">
        <v>-1</v>
      </c>
      <c r="F177">
        <v>40.621099999999998</v>
      </c>
      <c r="G177">
        <v>0.30890000000000001</v>
      </c>
      <c r="H177">
        <v>40.619399999999999</v>
      </c>
      <c r="I177">
        <v>-1</v>
      </c>
      <c r="J177">
        <v>-1</v>
      </c>
      <c r="K177">
        <v>-1</v>
      </c>
      <c r="L177">
        <f t="shared" si="4"/>
        <v>103</v>
      </c>
      <c r="M177">
        <f>VLOOKUP(C177,Locs!A:C,3,0)</f>
        <v>46</v>
      </c>
      <c r="N177">
        <f>VLOOKUP(C177,Locs!A:F,6,0)</f>
        <v>2</v>
      </c>
      <c r="O177" t="s">
        <v>783</v>
      </c>
      <c r="P177">
        <v>103</v>
      </c>
    </row>
    <row r="178" spans="1:16" x14ac:dyDescent="0.45">
      <c r="A178">
        <v>177</v>
      </c>
      <c r="B178" t="str">
        <f t="shared" si="5"/>
        <v>task_id_126.dfy-7</v>
      </c>
      <c r="C178" t="s">
        <v>14</v>
      </c>
      <c r="D178">
        <v>7</v>
      </c>
      <c r="E178">
        <v>-1</v>
      </c>
      <c r="F178">
        <v>40.396500000000003</v>
      </c>
      <c r="G178">
        <v>0.2913</v>
      </c>
      <c r="H178">
        <v>40.395099999999999</v>
      </c>
      <c r="I178">
        <v>-1</v>
      </c>
      <c r="J178">
        <v>-1</v>
      </c>
      <c r="K178">
        <v>-1</v>
      </c>
      <c r="L178">
        <f t="shared" si="4"/>
        <v>103</v>
      </c>
      <c r="M178">
        <f>VLOOKUP(C178,Locs!A:C,3,0)</f>
        <v>46</v>
      </c>
      <c r="N178">
        <f>VLOOKUP(C178,Locs!A:F,6,0)</f>
        <v>2</v>
      </c>
      <c r="O178" t="s">
        <v>784</v>
      </c>
      <c r="P178">
        <v>103</v>
      </c>
    </row>
    <row r="179" spans="1:16" x14ac:dyDescent="0.45">
      <c r="A179">
        <v>178</v>
      </c>
      <c r="B179" t="str">
        <f t="shared" si="5"/>
        <v>task_id_126.dfy-8</v>
      </c>
      <c r="C179" t="s">
        <v>14</v>
      </c>
      <c r="D179">
        <v>8</v>
      </c>
      <c r="E179">
        <v>-1</v>
      </c>
      <c r="F179">
        <v>39.955300000000001</v>
      </c>
      <c r="G179">
        <v>0.30940000000000001</v>
      </c>
      <c r="H179">
        <v>39.9527</v>
      </c>
      <c r="I179">
        <v>-1</v>
      </c>
      <c r="J179">
        <v>-1</v>
      </c>
      <c r="K179">
        <v>-1</v>
      </c>
      <c r="L179">
        <f t="shared" si="4"/>
        <v>103</v>
      </c>
      <c r="M179">
        <f>VLOOKUP(C179,Locs!A:C,3,0)</f>
        <v>46</v>
      </c>
      <c r="N179">
        <f>VLOOKUP(C179,Locs!A:F,6,0)</f>
        <v>2</v>
      </c>
      <c r="O179" t="s">
        <v>785</v>
      </c>
      <c r="P179">
        <v>103</v>
      </c>
    </row>
    <row r="180" spans="1:16" x14ac:dyDescent="0.45">
      <c r="A180">
        <v>179</v>
      </c>
      <c r="B180" t="str">
        <f t="shared" si="5"/>
        <v>task_id_126.dfy-9</v>
      </c>
      <c r="C180" t="s">
        <v>14</v>
      </c>
      <c r="D180">
        <v>9</v>
      </c>
      <c r="E180">
        <v>-1</v>
      </c>
      <c r="F180">
        <v>40.442799999999998</v>
      </c>
      <c r="G180">
        <v>0.2853</v>
      </c>
      <c r="H180">
        <v>40.437100000000001</v>
      </c>
      <c r="I180">
        <v>-1</v>
      </c>
      <c r="J180">
        <v>-1</v>
      </c>
      <c r="K180">
        <v>-1</v>
      </c>
      <c r="L180">
        <f t="shared" si="4"/>
        <v>103</v>
      </c>
      <c r="M180">
        <f>VLOOKUP(C180,Locs!A:C,3,0)</f>
        <v>46</v>
      </c>
      <c r="N180">
        <f>VLOOKUP(C180,Locs!A:F,6,0)</f>
        <v>2</v>
      </c>
      <c r="O180" t="s">
        <v>925</v>
      </c>
      <c r="P180">
        <v>103</v>
      </c>
    </row>
    <row r="181" spans="1:16" x14ac:dyDescent="0.45">
      <c r="A181">
        <v>180</v>
      </c>
      <c r="B181" t="str">
        <f t="shared" si="5"/>
        <v>task_id_126.dfy-10</v>
      </c>
      <c r="C181" t="s">
        <v>14</v>
      </c>
      <c r="D181">
        <v>10</v>
      </c>
      <c r="E181">
        <v>-1</v>
      </c>
      <c r="F181">
        <v>40.349699999999999</v>
      </c>
      <c r="G181">
        <v>0.29010000000000002</v>
      </c>
      <c r="H181">
        <v>40.347700000000003</v>
      </c>
      <c r="I181">
        <v>-1</v>
      </c>
      <c r="J181">
        <v>-1</v>
      </c>
      <c r="K181">
        <v>-1</v>
      </c>
      <c r="L181">
        <f t="shared" si="4"/>
        <v>103</v>
      </c>
      <c r="M181">
        <f>VLOOKUP(C181,Locs!A:C,3,0)</f>
        <v>46</v>
      </c>
      <c r="N181">
        <f>VLOOKUP(C181,Locs!A:F,6,0)</f>
        <v>2</v>
      </c>
      <c r="O181" t="s">
        <v>926</v>
      </c>
      <c r="P181">
        <v>103</v>
      </c>
    </row>
    <row r="182" spans="1:16" x14ac:dyDescent="0.45">
      <c r="A182">
        <v>181</v>
      </c>
      <c r="B182" t="str">
        <f t="shared" si="5"/>
        <v>task_id_133.dfy-1</v>
      </c>
      <c r="C182" t="s">
        <v>15</v>
      </c>
      <c r="D182">
        <v>1</v>
      </c>
      <c r="E182">
        <v>0</v>
      </c>
      <c r="F182">
        <v>9.4420999999999999</v>
      </c>
      <c r="G182">
        <v>1.7039</v>
      </c>
      <c r="H182">
        <v>9.4231999999999996</v>
      </c>
      <c r="I182">
        <v>0</v>
      </c>
      <c r="J182">
        <v>0</v>
      </c>
      <c r="K182">
        <v>0</v>
      </c>
      <c r="L182">
        <f t="shared" si="4"/>
        <v>26</v>
      </c>
      <c r="M182">
        <f>VLOOKUP(C182,Locs!A:C,3,0)</f>
        <v>28</v>
      </c>
      <c r="N182">
        <f>VLOOKUP(C182,Locs!A:F,6,0)</f>
        <v>0</v>
      </c>
      <c r="O182" t="s">
        <v>927</v>
      </c>
      <c r="P182">
        <v>102</v>
      </c>
    </row>
    <row r="183" spans="1:16" x14ac:dyDescent="0.45">
      <c r="A183">
        <v>182</v>
      </c>
      <c r="B183" t="str">
        <f t="shared" si="5"/>
        <v>task_id_133.dfy-2</v>
      </c>
      <c r="C183" t="s">
        <v>15</v>
      </c>
      <c r="D183">
        <v>2</v>
      </c>
      <c r="E183">
        <v>0</v>
      </c>
      <c r="F183">
        <v>12.840199999999999</v>
      </c>
      <c r="G183">
        <v>2.0409999999999999</v>
      </c>
      <c r="H183">
        <v>12.8383</v>
      </c>
      <c r="I183">
        <v>0</v>
      </c>
      <c r="J183">
        <v>0</v>
      </c>
      <c r="K183">
        <v>0</v>
      </c>
      <c r="L183">
        <f t="shared" si="4"/>
        <v>30</v>
      </c>
      <c r="M183">
        <f>VLOOKUP(C183,Locs!A:C,3,0)</f>
        <v>28</v>
      </c>
      <c r="N183">
        <f>VLOOKUP(C183,Locs!A:F,6,0)</f>
        <v>0</v>
      </c>
      <c r="O183" t="s">
        <v>400</v>
      </c>
      <c r="P183">
        <v>26</v>
      </c>
    </row>
    <row r="184" spans="1:16" x14ac:dyDescent="0.45">
      <c r="A184">
        <v>183</v>
      </c>
      <c r="B184" t="str">
        <f t="shared" si="5"/>
        <v>task_id_133.dfy-3</v>
      </c>
      <c r="C184" t="s">
        <v>15</v>
      </c>
      <c r="D184">
        <v>3</v>
      </c>
      <c r="E184">
        <v>0</v>
      </c>
      <c r="F184">
        <v>14.154400000000001</v>
      </c>
      <c r="G184">
        <v>1.9568000000000001</v>
      </c>
      <c r="H184">
        <v>14.153</v>
      </c>
      <c r="I184">
        <v>0</v>
      </c>
      <c r="J184">
        <v>0</v>
      </c>
      <c r="K184">
        <v>0</v>
      </c>
      <c r="L184">
        <f t="shared" si="4"/>
        <v>31</v>
      </c>
      <c r="M184">
        <f>VLOOKUP(C184,Locs!A:C,3,0)</f>
        <v>28</v>
      </c>
      <c r="N184">
        <f>VLOOKUP(C184,Locs!A:F,6,0)</f>
        <v>0</v>
      </c>
      <c r="O184" t="s">
        <v>401</v>
      </c>
      <c r="P184">
        <v>30</v>
      </c>
    </row>
    <row r="185" spans="1:16" x14ac:dyDescent="0.45">
      <c r="A185">
        <v>184</v>
      </c>
      <c r="B185" t="str">
        <f t="shared" si="5"/>
        <v>task_id_133.dfy-4</v>
      </c>
      <c r="C185" t="s">
        <v>15</v>
      </c>
      <c r="D185">
        <v>4</v>
      </c>
      <c r="E185">
        <v>0</v>
      </c>
      <c r="F185">
        <v>14.571099999999999</v>
      </c>
      <c r="G185">
        <v>2.1736</v>
      </c>
      <c r="H185">
        <v>14.5639</v>
      </c>
      <c r="I185">
        <v>-1</v>
      </c>
      <c r="J185">
        <v>0</v>
      </c>
      <c r="K185">
        <v>0</v>
      </c>
      <c r="L185">
        <f t="shared" si="4"/>
        <v>34</v>
      </c>
      <c r="M185">
        <f>VLOOKUP(C185,Locs!A:C,3,0)</f>
        <v>28</v>
      </c>
      <c r="N185">
        <f>VLOOKUP(C185,Locs!A:F,6,0)</f>
        <v>0</v>
      </c>
      <c r="O185" t="s">
        <v>402</v>
      </c>
      <c r="P185">
        <v>31</v>
      </c>
    </row>
    <row r="186" spans="1:16" x14ac:dyDescent="0.45">
      <c r="A186">
        <v>185</v>
      </c>
      <c r="B186" t="str">
        <f t="shared" si="5"/>
        <v>task_id_133.dfy-5</v>
      </c>
      <c r="C186" t="s">
        <v>15</v>
      </c>
      <c r="D186">
        <v>5</v>
      </c>
      <c r="E186">
        <v>0</v>
      </c>
      <c r="F186">
        <v>17.994900000000001</v>
      </c>
      <c r="G186">
        <v>1.8056000000000001</v>
      </c>
      <c r="H186">
        <v>17.993200000000002</v>
      </c>
      <c r="I186">
        <v>-1</v>
      </c>
      <c r="J186">
        <v>0</v>
      </c>
      <c r="K186">
        <v>0</v>
      </c>
      <c r="L186">
        <f t="shared" si="4"/>
        <v>43</v>
      </c>
      <c r="M186">
        <f>VLOOKUP(C186,Locs!A:C,3,0)</f>
        <v>28</v>
      </c>
      <c r="N186">
        <f>VLOOKUP(C186,Locs!A:F,6,0)</f>
        <v>0</v>
      </c>
      <c r="O186" t="s">
        <v>928</v>
      </c>
      <c r="P186">
        <v>34</v>
      </c>
    </row>
    <row r="187" spans="1:16" x14ac:dyDescent="0.45">
      <c r="A187">
        <v>186</v>
      </c>
      <c r="B187" t="str">
        <f t="shared" si="5"/>
        <v>task_id_133.dfy-6</v>
      </c>
      <c r="C187" t="s">
        <v>15</v>
      </c>
      <c r="D187">
        <v>6</v>
      </c>
      <c r="E187">
        <v>0</v>
      </c>
      <c r="F187">
        <v>30.5227</v>
      </c>
      <c r="G187">
        <v>2.6360999999999999</v>
      </c>
      <c r="H187">
        <v>30.520399999999999</v>
      </c>
      <c r="I187">
        <v>-1</v>
      </c>
      <c r="J187">
        <v>0</v>
      </c>
      <c r="K187">
        <v>0</v>
      </c>
      <c r="L187">
        <f t="shared" si="4"/>
        <v>56</v>
      </c>
      <c r="M187">
        <f>VLOOKUP(C187,Locs!A:C,3,0)</f>
        <v>28</v>
      </c>
      <c r="N187">
        <f>VLOOKUP(C187,Locs!A:F,6,0)</f>
        <v>0</v>
      </c>
      <c r="O187" t="s">
        <v>929</v>
      </c>
      <c r="P187">
        <v>43</v>
      </c>
    </row>
    <row r="188" spans="1:16" x14ac:dyDescent="0.45">
      <c r="A188">
        <v>187</v>
      </c>
      <c r="B188" t="str">
        <f t="shared" si="5"/>
        <v>task_id_133.dfy-7</v>
      </c>
      <c r="C188" t="s">
        <v>15</v>
      </c>
      <c r="D188">
        <v>7</v>
      </c>
      <c r="E188">
        <v>0</v>
      </c>
      <c r="F188">
        <v>32.106900000000003</v>
      </c>
      <c r="G188">
        <v>3.1461000000000001</v>
      </c>
      <c r="H188">
        <v>32.104300000000002</v>
      </c>
      <c r="I188">
        <v>-1</v>
      </c>
      <c r="J188">
        <v>0</v>
      </c>
      <c r="K188">
        <v>0</v>
      </c>
      <c r="L188">
        <f t="shared" si="4"/>
        <v>67</v>
      </c>
      <c r="M188">
        <f>VLOOKUP(C188,Locs!A:C,3,0)</f>
        <v>28</v>
      </c>
      <c r="N188">
        <f>VLOOKUP(C188,Locs!A:F,6,0)</f>
        <v>0</v>
      </c>
      <c r="O188" t="s">
        <v>930</v>
      </c>
      <c r="P188">
        <v>56</v>
      </c>
    </row>
    <row r="189" spans="1:16" x14ac:dyDescent="0.45">
      <c r="A189">
        <v>188</v>
      </c>
      <c r="B189" t="str">
        <f t="shared" si="5"/>
        <v>task_id_133.dfy-8</v>
      </c>
      <c r="C189" t="s">
        <v>15</v>
      </c>
      <c r="D189">
        <v>8</v>
      </c>
      <c r="E189">
        <v>0</v>
      </c>
      <c r="F189">
        <v>30.066700000000001</v>
      </c>
      <c r="G189">
        <v>2.4575999999999998</v>
      </c>
      <c r="H189">
        <v>30.062799999999999</v>
      </c>
      <c r="I189">
        <v>-1</v>
      </c>
      <c r="J189">
        <v>0</v>
      </c>
      <c r="K189">
        <v>0</v>
      </c>
      <c r="L189">
        <f t="shared" si="4"/>
        <v>68</v>
      </c>
      <c r="M189">
        <f>VLOOKUP(C189,Locs!A:C,3,0)</f>
        <v>28</v>
      </c>
      <c r="N189">
        <f>VLOOKUP(C189,Locs!A:F,6,0)</f>
        <v>0</v>
      </c>
      <c r="O189" t="s">
        <v>931</v>
      </c>
      <c r="P189">
        <v>67</v>
      </c>
    </row>
    <row r="190" spans="1:16" x14ac:dyDescent="0.45">
      <c r="A190">
        <v>189</v>
      </c>
      <c r="B190" t="str">
        <f t="shared" si="5"/>
        <v>task_id_133.dfy-9</v>
      </c>
      <c r="C190" t="s">
        <v>15</v>
      </c>
      <c r="D190">
        <v>9</v>
      </c>
      <c r="E190">
        <v>0</v>
      </c>
      <c r="F190">
        <v>33.1873</v>
      </c>
      <c r="G190">
        <v>3.2587000000000002</v>
      </c>
      <c r="H190">
        <v>33.184699999999999</v>
      </c>
      <c r="I190">
        <v>-1</v>
      </c>
      <c r="J190">
        <v>0</v>
      </c>
      <c r="K190">
        <v>0</v>
      </c>
      <c r="L190">
        <f t="shared" si="4"/>
        <v>68</v>
      </c>
      <c r="M190">
        <f>VLOOKUP(C190,Locs!A:C,3,0)</f>
        <v>28</v>
      </c>
      <c r="N190">
        <f>VLOOKUP(C190,Locs!A:F,6,0)</f>
        <v>0</v>
      </c>
      <c r="O190" t="s">
        <v>932</v>
      </c>
      <c r="P190">
        <v>68</v>
      </c>
    </row>
    <row r="191" spans="1:16" x14ac:dyDescent="0.45">
      <c r="A191">
        <v>190</v>
      </c>
      <c r="B191" t="str">
        <f t="shared" si="5"/>
        <v>task_id_133.dfy-10</v>
      </c>
      <c r="C191" t="s">
        <v>15</v>
      </c>
      <c r="D191">
        <v>10</v>
      </c>
      <c r="E191">
        <v>-1</v>
      </c>
      <c r="F191">
        <v>56.818800000000003</v>
      </c>
      <c r="G191">
        <v>0.48099999999999998</v>
      </c>
      <c r="H191">
        <v>56.810699999999997</v>
      </c>
      <c r="I191">
        <v>-1</v>
      </c>
      <c r="J191">
        <v>-1</v>
      </c>
      <c r="K191">
        <v>-1</v>
      </c>
      <c r="L191">
        <f t="shared" si="4"/>
        <v>102</v>
      </c>
      <c r="M191">
        <f>VLOOKUP(C191,Locs!A:C,3,0)</f>
        <v>28</v>
      </c>
      <c r="N191">
        <f>VLOOKUP(C191,Locs!A:F,6,0)</f>
        <v>0</v>
      </c>
      <c r="O191" t="s">
        <v>933</v>
      </c>
      <c r="P191">
        <v>68</v>
      </c>
    </row>
    <row r="192" spans="1:16" x14ac:dyDescent="0.45">
      <c r="A192">
        <v>191</v>
      </c>
      <c r="B192" t="str">
        <f t="shared" si="5"/>
        <v>task_id_145.dfy-1</v>
      </c>
      <c r="C192" t="s">
        <v>16</v>
      </c>
      <c r="D192">
        <v>1</v>
      </c>
      <c r="E192">
        <v>-1</v>
      </c>
      <c r="F192">
        <v>12.191800000000001</v>
      </c>
      <c r="G192">
        <v>0.51970000000000005</v>
      </c>
      <c r="H192">
        <v>12.1631</v>
      </c>
      <c r="I192">
        <v>-1</v>
      </c>
      <c r="J192">
        <v>-1</v>
      </c>
      <c r="K192">
        <v>-1</v>
      </c>
      <c r="L192">
        <f t="shared" si="4"/>
        <v>31</v>
      </c>
      <c r="M192">
        <f>VLOOKUP(C192,Locs!A:C,3,0)</f>
        <v>37</v>
      </c>
      <c r="N192">
        <f>VLOOKUP(C192,Locs!A:F,6,0)</f>
        <v>6</v>
      </c>
      <c r="O192" t="s">
        <v>934</v>
      </c>
      <c r="P192">
        <v>31</v>
      </c>
    </row>
    <row r="193" spans="1:16" x14ac:dyDescent="0.45">
      <c r="A193">
        <v>192</v>
      </c>
      <c r="B193" t="str">
        <f t="shared" si="5"/>
        <v>task_id_145.dfy-2</v>
      </c>
      <c r="C193" t="s">
        <v>16</v>
      </c>
      <c r="D193">
        <v>2</v>
      </c>
      <c r="E193">
        <v>-1</v>
      </c>
      <c r="F193">
        <v>12.2742</v>
      </c>
      <c r="G193">
        <v>0.41099999999999998</v>
      </c>
      <c r="H193">
        <v>12.2651</v>
      </c>
      <c r="I193">
        <v>-1</v>
      </c>
      <c r="J193">
        <v>-1</v>
      </c>
      <c r="K193">
        <v>-1</v>
      </c>
      <c r="L193">
        <f t="shared" si="4"/>
        <v>31</v>
      </c>
      <c r="M193">
        <f>VLOOKUP(C193,Locs!A:C,3,0)</f>
        <v>37</v>
      </c>
      <c r="N193">
        <f>VLOOKUP(C193,Locs!A:F,6,0)</f>
        <v>6</v>
      </c>
      <c r="O193" t="s">
        <v>403</v>
      </c>
      <c r="P193">
        <v>31</v>
      </c>
    </row>
    <row r="194" spans="1:16" x14ac:dyDescent="0.45">
      <c r="A194">
        <v>193</v>
      </c>
      <c r="B194" t="str">
        <f t="shared" si="5"/>
        <v>task_id_145.dfy-3</v>
      </c>
      <c r="C194" t="s">
        <v>16</v>
      </c>
      <c r="D194">
        <v>3</v>
      </c>
      <c r="E194">
        <v>-1</v>
      </c>
      <c r="F194">
        <v>12.386799999999999</v>
      </c>
      <c r="G194">
        <v>0.40989999999999999</v>
      </c>
      <c r="H194">
        <v>12.384</v>
      </c>
      <c r="I194">
        <v>-1</v>
      </c>
      <c r="J194">
        <v>-1</v>
      </c>
      <c r="K194">
        <v>-1</v>
      </c>
      <c r="L194">
        <f t="shared" ref="L194:L257" si="6">VLOOKUP(LEFT(C194,LEN(C194)-4)&amp;"_"&amp;D194&amp;"_llm.dfy",O:P,2,0)</f>
        <v>31</v>
      </c>
      <c r="M194">
        <f>VLOOKUP(C194,Locs!A:C,3,0)</f>
        <v>37</v>
      </c>
      <c r="N194">
        <f>VLOOKUP(C194,Locs!A:F,6,0)</f>
        <v>6</v>
      </c>
      <c r="O194" t="s">
        <v>404</v>
      </c>
      <c r="P194">
        <v>31</v>
      </c>
    </row>
    <row r="195" spans="1:16" x14ac:dyDescent="0.45">
      <c r="A195">
        <v>194</v>
      </c>
      <c r="B195" t="str">
        <f t="shared" si="5"/>
        <v>task_id_145.dfy-4</v>
      </c>
      <c r="C195" t="s">
        <v>16</v>
      </c>
      <c r="D195">
        <v>4</v>
      </c>
      <c r="E195">
        <v>-1</v>
      </c>
      <c r="F195">
        <v>12.3895</v>
      </c>
      <c r="G195">
        <v>0.39579999999999999</v>
      </c>
      <c r="H195">
        <v>12.383900000000001</v>
      </c>
      <c r="I195">
        <v>-1</v>
      </c>
      <c r="J195">
        <v>-1</v>
      </c>
      <c r="K195">
        <v>-1</v>
      </c>
      <c r="L195">
        <f t="shared" si="6"/>
        <v>31</v>
      </c>
      <c r="M195">
        <f>VLOOKUP(C195,Locs!A:C,3,0)</f>
        <v>37</v>
      </c>
      <c r="N195">
        <f>VLOOKUP(C195,Locs!A:F,6,0)</f>
        <v>6</v>
      </c>
      <c r="O195" t="s">
        <v>405</v>
      </c>
      <c r="P195">
        <v>31</v>
      </c>
    </row>
    <row r="196" spans="1:16" x14ac:dyDescent="0.45">
      <c r="A196">
        <v>195</v>
      </c>
      <c r="B196" t="str">
        <f t="shared" si="5"/>
        <v>task_id_145.dfy-5</v>
      </c>
      <c r="C196" t="s">
        <v>16</v>
      </c>
      <c r="D196">
        <v>5</v>
      </c>
      <c r="E196">
        <v>-1</v>
      </c>
      <c r="F196">
        <v>12.592700000000001</v>
      </c>
      <c r="G196">
        <v>0.35099999999999998</v>
      </c>
      <c r="H196">
        <v>12.581799999999999</v>
      </c>
      <c r="I196">
        <v>-1</v>
      </c>
      <c r="J196">
        <v>-1</v>
      </c>
      <c r="K196">
        <v>-1</v>
      </c>
      <c r="L196">
        <f t="shared" si="6"/>
        <v>31</v>
      </c>
      <c r="M196">
        <f>VLOOKUP(C196,Locs!A:C,3,0)</f>
        <v>37</v>
      </c>
      <c r="N196">
        <f>VLOOKUP(C196,Locs!A:F,6,0)</f>
        <v>6</v>
      </c>
      <c r="O196" t="s">
        <v>786</v>
      </c>
      <c r="P196">
        <v>31</v>
      </c>
    </row>
    <row r="197" spans="1:16" x14ac:dyDescent="0.45">
      <c r="A197">
        <v>196</v>
      </c>
      <c r="B197" t="str">
        <f t="shared" si="5"/>
        <v>task_id_145.dfy-6</v>
      </c>
      <c r="C197" t="s">
        <v>16</v>
      </c>
      <c r="D197">
        <v>6</v>
      </c>
      <c r="E197">
        <v>-1</v>
      </c>
      <c r="F197">
        <v>11.97</v>
      </c>
      <c r="G197">
        <v>0.37019999999999997</v>
      </c>
      <c r="H197">
        <v>11.9611</v>
      </c>
      <c r="I197">
        <v>-1</v>
      </c>
      <c r="J197">
        <v>-1</v>
      </c>
      <c r="K197">
        <v>-1</v>
      </c>
      <c r="L197">
        <f t="shared" si="6"/>
        <v>31</v>
      </c>
      <c r="M197">
        <f>VLOOKUP(C197,Locs!A:C,3,0)</f>
        <v>37</v>
      </c>
      <c r="N197">
        <f>VLOOKUP(C197,Locs!A:F,6,0)</f>
        <v>6</v>
      </c>
      <c r="O197" t="s">
        <v>935</v>
      </c>
      <c r="P197">
        <v>31</v>
      </c>
    </row>
    <row r="198" spans="1:16" x14ac:dyDescent="0.45">
      <c r="A198">
        <v>197</v>
      </c>
      <c r="B198" t="str">
        <f t="shared" si="5"/>
        <v>task_id_145.dfy-7</v>
      </c>
      <c r="C198" t="s">
        <v>16</v>
      </c>
      <c r="D198">
        <v>7</v>
      </c>
      <c r="E198">
        <v>-1</v>
      </c>
      <c r="F198">
        <v>11.936999999999999</v>
      </c>
      <c r="G198">
        <v>0.3483</v>
      </c>
      <c r="H198">
        <v>11.9344</v>
      </c>
      <c r="I198">
        <v>-1</v>
      </c>
      <c r="J198">
        <v>-1</v>
      </c>
      <c r="K198">
        <v>-1</v>
      </c>
      <c r="L198">
        <f t="shared" si="6"/>
        <v>31</v>
      </c>
      <c r="M198">
        <f>VLOOKUP(C198,Locs!A:C,3,0)</f>
        <v>37</v>
      </c>
      <c r="N198">
        <f>VLOOKUP(C198,Locs!A:F,6,0)</f>
        <v>6</v>
      </c>
      <c r="O198" t="s">
        <v>936</v>
      </c>
      <c r="P198">
        <v>31</v>
      </c>
    </row>
    <row r="199" spans="1:16" x14ac:dyDescent="0.45">
      <c r="A199">
        <v>198</v>
      </c>
      <c r="B199" t="str">
        <f t="shared" si="5"/>
        <v>task_id_145.dfy-8</v>
      </c>
      <c r="C199" t="s">
        <v>16</v>
      </c>
      <c r="D199">
        <v>8</v>
      </c>
      <c r="E199">
        <v>-1</v>
      </c>
      <c r="F199">
        <v>12.1622</v>
      </c>
      <c r="G199">
        <v>0.38329999999999997</v>
      </c>
      <c r="H199">
        <v>12.152900000000001</v>
      </c>
      <c r="I199">
        <v>-1</v>
      </c>
      <c r="J199">
        <v>-1</v>
      </c>
      <c r="K199">
        <v>-1</v>
      </c>
      <c r="L199">
        <f t="shared" si="6"/>
        <v>31</v>
      </c>
      <c r="M199">
        <f>VLOOKUP(C199,Locs!A:C,3,0)</f>
        <v>37</v>
      </c>
      <c r="N199">
        <f>VLOOKUP(C199,Locs!A:F,6,0)</f>
        <v>6</v>
      </c>
      <c r="O199" t="s">
        <v>937</v>
      </c>
      <c r="P199">
        <v>31</v>
      </c>
    </row>
    <row r="200" spans="1:16" x14ac:dyDescent="0.45">
      <c r="A200">
        <v>199</v>
      </c>
      <c r="B200" t="str">
        <f t="shared" ref="B200:B263" si="7">C200&amp;"-"&amp;D200</f>
        <v>task_id_145.dfy-9</v>
      </c>
      <c r="C200" t="s">
        <v>16</v>
      </c>
      <c r="D200">
        <v>9</v>
      </c>
      <c r="E200">
        <v>-1</v>
      </c>
      <c r="F200">
        <v>12.1305</v>
      </c>
      <c r="G200">
        <v>0.37840000000000001</v>
      </c>
      <c r="H200">
        <v>12.1227</v>
      </c>
      <c r="I200">
        <v>-1</v>
      </c>
      <c r="J200">
        <v>-1</v>
      </c>
      <c r="K200">
        <v>-1</v>
      </c>
      <c r="L200">
        <f t="shared" si="6"/>
        <v>31</v>
      </c>
      <c r="M200">
        <f>VLOOKUP(C200,Locs!A:C,3,0)</f>
        <v>37</v>
      </c>
      <c r="N200">
        <f>VLOOKUP(C200,Locs!A:F,6,0)</f>
        <v>6</v>
      </c>
      <c r="O200" t="s">
        <v>938</v>
      </c>
      <c r="P200">
        <v>31</v>
      </c>
    </row>
    <row r="201" spans="1:16" x14ac:dyDescent="0.45">
      <c r="A201">
        <v>200</v>
      </c>
      <c r="B201" t="str">
        <f t="shared" si="7"/>
        <v>task_id_145.dfy-10</v>
      </c>
      <c r="C201" t="s">
        <v>16</v>
      </c>
      <c r="D201">
        <v>10</v>
      </c>
      <c r="E201">
        <v>-1</v>
      </c>
      <c r="F201">
        <v>12.0129</v>
      </c>
      <c r="G201">
        <v>0.42170000000000002</v>
      </c>
      <c r="H201">
        <v>12.010300000000001</v>
      </c>
      <c r="I201">
        <v>-1</v>
      </c>
      <c r="J201">
        <v>-1</v>
      </c>
      <c r="K201">
        <v>-1</v>
      </c>
      <c r="L201">
        <f t="shared" si="6"/>
        <v>31</v>
      </c>
      <c r="M201">
        <f>VLOOKUP(C201,Locs!A:C,3,0)</f>
        <v>37</v>
      </c>
      <c r="N201">
        <f>VLOOKUP(C201,Locs!A:F,6,0)</f>
        <v>6</v>
      </c>
      <c r="O201" t="s">
        <v>939</v>
      </c>
      <c r="P201">
        <v>31</v>
      </c>
    </row>
    <row r="202" spans="1:16" x14ac:dyDescent="0.45">
      <c r="A202">
        <v>201</v>
      </c>
      <c r="B202" t="str">
        <f t="shared" si="7"/>
        <v>task_id_161.dfy-1</v>
      </c>
      <c r="C202" t="s">
        <v>17</v>
      </c>
      <c r="D202">
        <v>1</v>
      </c>
      <c r="E202">
        <v>-1</v>
      </c>
      <c r="F202">
        <v>24.582799999999999</v>
      </c>
      <c r="G202">
        <v>0.3725</v>
      </c>
      <c r="H202">
        <v>24.565999999999999</v>
      </c>
      <c r="I202">
        <v>-1</v>
      </c>
      <c r="J202">
        <v>-1</v>
      </c>
      <c r="K202">
        <v>-1</v>
      </c>
      <c r="L202">
        <f t="shared" si="6"/>
        <v>48</v>
      </c>
      <c r="M202">
        <f>VLOOKUP(C202,Locs!A:C,3,0)</f>
        <v>59</v>
      </c>
      <c r="N202">
        <f>VLOOKUP(C202,Locs!A:F,6,0)</f>
        <v>9</v>
      </c>
      <c r="O202" t="s">
        <v>940</v>
      </c>
      <c r="P202">
        <v>182</v>
      </c>
    </row>
    <row r="203" spans="1:16" x14ac:dyDescent="0.45">
      <c r="A203">
        <v>202</v>
      </c>
      <c r="B203" t="str">
        <f t="shared" si="7"/>
        <v>task_id_161.dfy-2</v>
      </c>
      <c r="C203" t="s">
        <v>17</v>
      </c>
      <c r="D203">
        <v>2</v>
      </c>
      <c r="E203">
        <v>0</v>
      </c>
      <c r="F203">
        <v>31.521799999999999</v>
      </c>
      <c r="G203">
        <v>2.3883999999999999</v>
      </c>
      <c r="H203">
        <v>31.5183</v>
      </c>
      <c r="I203">
        <v>0</v>
      </c>
      <c r="J203">
        <v>0</v>
      </c>
      <c r="K203">
        <v>0</v>
      </c>
      <c r="L203">
        <f t="shared" si="6"/>
        <v>65</v>
      </c>
      <c r="M203">
        <f>VLOOKUP(C203,Locs!A:C,3,0)</f>
        <v>59</v>
      </c>
      <c r="N203">
        <f>VLOOKUP(C203,Locs!A:F,6,0)</f>
        <v>9</v>
      </c>
      <c r="O203" t="s">
        <v>406</v>
      </c>
      <c r="P203">
        <v>48</v>
      </c>
    </row>
    <row r="204" spans="1:16" x14ac:dyDescent="0.45">
      <c r="A204">
        <v>203</v>
      </c>
      <c r="B204" t="str">
        <f t="shared" si="7"/>
        <v>task_id_161.dfy-3</v>
      </c>
      <c r="C204" t="s">
        <v>17</v>
      </c>
      <c r="D204">
        <v>3</v>
      </c>
      <c r="E204">
        <v>0</v>
      </c>
      <c r="F204">
        <v>43.025700000000001</v>
      </c>
      <c r="G204">
        <v>2.8113999999999999</v>
      </c>
      <c r="H204">
        <v>43.023099999999999</v>
      </c>
      <c r="I204">
        <v>1</v>
      </c>
      <c r="J204">
        <v>0</v>
      </c>
      <c r="K204">
        <v>0</v>
      </c>
      <c r="L204">
        <f t="shared" si="6"/>
        <v>87</v>
      </c>
      <c r="M204">
        <f>VLOOKUP(C204,Locs!A:C,3,0)</f>
        <v>59</v>
      </c>
      <c r="N204">
        <f>VLOOKUP(C204,Locs!A:F,6,0)</f>
        <v>9</v>
      </c>
      <c r="O204" t="s">
        <v>407</v>
      </c>
      <c r="P204">
        <v>65</v>
      </c>
    </row>
    <row r="205" spans="1:16" x14ac:dyDescent="0.45">
      <c r="A205">
        <v>204</v>
      </c>
      <c r="B205" t="str">
        <f t="shared" si="7"/>
        <v>task_id_161.dfy-4</v>
      </c>
      <c r="C205" t="s">
        <v>17</v>
      </c>
      <c r="D205">
        <v>4</v>
      </c>
      <c r="E205">
        <v>0</v>
      </c>
      <c r="F205">
        <v>67.472300000000004</v>
      </c>
      <c r="G205">
        <v>3.7002000000000002</v>
      </c>
      <c r="H205">
        <v>67.469700000000003</v>
      </c>
      <c r="I205">
        <v>-1</v>
      </c>
      <c r="J205">
        <v>0</v>
      </c>
      <c r="K205">
        <v>0</v>
      </c>
      <c r="L205">
        <f t="shared" si="6"/>
        <v>128</v>
      </c>
      <c r="M205">
        <f>VLOOKUP(C205,Locs!A:C,3,0)</f>
        <v>59</v>
      </c>
      <c r="N205">
        <f>VLOOKUP(C205,Locs!A:F,6,0)</f>
        <v>9</v>
      </c>
      <c r="O205" t="s">
        <v>408</v>
      </c>
      <c r="P205">
        <v>87</v>
      </c>
    </row>
    <row r="206" spans="1:16" x14ac:dyDescent="0.45">
      <c r="A206">
        <v>205</v>
      </c>
      <c r="B206" t="str">
        <f t="shared" si="7"/>
        <v>task_id_161.dfy-5</v>
      </c>
      <c r="C206" t="s">
        <v>17</v>
      </c>
      <c r="D206">
        <v>5</v>
      </c>
      <c r="E206">
        <v>0</v>
      </c>
      <c r="F206">
        <v>74.023200000000003</v>
      </c>
      <c r="G206">
        <v>4.2431999999999999</v>
      </c>
      <c r="H206">
        <v>74.020099999999999</v>
      </c>
      <c r="I206">
        <v>-1</v>
      </c>
      <c r="J206">
        <v>0</v>
      </c>
      <c r="K206">
        <v>0</v>
      </c>
      <c r="L206">
        <f t="shared" si="6"/>
        <v>143</v>
      </c>
      <c r="M206">
        <f>VLOOKUP(C206,Locs!A:C,3,0)</f>
        <v>59</v>
      </c>
      <c r="N206">
        <f>VLOOKUP(C206,Locs!A:F,6,0)</f>
        <v>9</v>
      </c>
      <c r="O206" t="s">
        <v>721</v>
      </c>
      <c r="P206">
        <v>128</v>
      </c>
    </row>
    <row r="207" spans="1:16" x14ac:dyDescent="0.45">
      <c r="A207">
        <v>206</v>
      </c>
      <c r="B207" t="str">
        <f t="shared" si="7"/>
        <v>task_id_161.dfy-6</v>
      </c>
      <c r="C207" t="s">
        <v>17</v>
      </c>
      <c r="D207">
        <v>6</v>
      </c>
      <c r="E207">
        <v>0</v>
      </c>
      <c r="F207">
        <v>97.015600000000006</v>
      </c>
      <c r="G207">
        <v>4.1661000000000001</v>
      </c>
      <c r="H207">
        <v>97.012799999999999</v>
      </c>
      <c r="I207">
        <v>-1</v>
      </c>
      <c r="J207">
        <v>0</v>
      </c>
      <c r="K207">
        <v>0</v>
      </c>
      <c r="L207">
        <f t="shared" si="6"/>
        <v>170</v>
      </c>
      <c r="M207">
        <f>VLOOKUP(C207,Locs!A:C,3,0)</f>
        <v>59</v>
      </c>
      <c r="N207">
        <f>VLOOKUP(C207,Locs!A:F,6,0)</f>
        <v>9</v>
      </c>
      <c r="O207" t="s">
        <v>722</v>
      </c>
      <c r="P207">
        <v>143</v>
      </c>
    </row>
    <row r="208" spans="1:16" x14ac:dyDescent="0.45">
      <c r="A208">
        <v>207</v>
      </c>
      <c r="B208" t="str">
        <f t="shared" si="7"/>
        <v>task_id_161.dfy-7</v>
      </c>
      <c r="C208" t="s">
        <v>17</v>
      </c>
      <c r="D208">
        <v>7</v>
      </c>
      <c r="E208">
        <v>-1</v>
      </c>
      <c r="F208">
        <v>122.0359</v>
      </c>
      <c r="G208">
        <v>0.4108</v>
      </c>
      <c r="H208">
        <v>122.0307</v>
      </c>
      <c r="I208">
        <v>-1</v>
      </c>
      <c r="J208">
        <v>-1</v>
      </c>
      <c r="K208">
        <v>-1</v>
      </c>
      <c r="L208">
        <f t="shared" si="6"/>
        <v>182</v>
      </c>
      <c r="M208">
        <f>VLOOKUP(C208,Locs!A:C,3,0)</f>
        <v>59</v>
      </c>
      <c r="N208">
        <f>VLOOKUP(C208,Locs!A:F,6,0)</f>
        <v>9</v>
      </c>
      <c r="O208" t="s">
        <v>941</v>
      </c>
      <c r="P208">
        <v>170</v>
      </c>
    </row>
    <row r="209" spans="1:16" x14ac:dyDescent="0.45">
      <c r="A209">
        <v>208</v>
      </c>
      <c r="B209" t="str">
        <f t="shared" si="7"/>
        <v>task_id_161.dfy-8</v>
      </c>
      <c r="C209" t="s">
        <v>17</v>
      </c>
      <c r="D209">
        <v>8</v>
      </c>
      <c r="E209">
        <v>-1</v>
      </c>
      <c r="F209">
        <v>121.90430000000001</v>
      </c>
      <c r="G209">
        <v>0.4224</v>
      </c>
      <c r="H209">
        <v>121.9007</v>
      </c>
      <c r="I209">
        <v>-1</v>
      </c>
      <c r="J209">
        <v>-1</v>
      </c>
      <c r="K209">
        <v>-1</v>
      </c>
      <c r="L209">
        <f t="shared" si="6"/>
        <v>182</v>
      </c>
      <c r="M209">
        <f>VLOOKUP(C209,Locs!A:C,3,0)</f>
        <v>59</v>
      </c>
      <c r="N209">
        <f>VLOOKUP(C209,Locs!A:F,6,0)</f>
        <v>9</v>
      </c>
      <c r="O209" t="s">
        <v>942</v>
      </c>
      <c r="P209">
        <v>182</v>
      </c>
    </row>
    <row r="210" spans="1:16" x14ac:dyDescent="0.45">
      <c r="A210">
        <v>209</v>
      </c>
      <c r="B210" t="str">
        <f t="shared" si="7"/>
        <v>task_id_161.dfy-9</v>
      </c>
      <c r="C210" t="s">
        <v>17</v>
      </c>
      <c r="D210">
        <v>9</v>
      </c>
      <c r="E210">
        <v>-1</v>
      </c>
      <c r="F210">
        <v>122.1705</v>
      </c>
      <c r="G210">
        <v>0.39319999999999999</v>
      </c>
      <c r="H210">
        <v>122.1678</v>
      </c>
      <c r="I210">
        <v>-1</v>
      </c>
      <c r="J210">
        <v>-1</v>
      </c>
      <c r="K210">
        <v>-1</v>
      </c>
      <c r="L210">
        <f t="shared" si="6"/>
        <v>182</v>
      </c>
      <c r="M210">
        <f>VLOOKUP(C210,Locs!A:C,3,0)</f>
        <v>59</v>
      </c>
      <c r="N210">
        <f>VLOOKUP(C210,Locs!A:F,6,0)</f>
        <v>9</v>
      </c>
      <c r="O210" t="s">
        <v>943</v>
      </c>
      <c r="P210">
        <v>182</v>
      </c>
    </row>
    <row r="211" spans="1:16" x14ac:dyDescent="0.45">
      <c r="A211">
        <v>210</v>
      </c>
      <c r="B211" t="str">
        <f t="shared" si="7"/>
        <v>task_id_161.dfy-10</v>
      </c>
      <c r="C211" t="s">
        <v>17</v>
      </c>
      <c r="D211">
        <v>10</v>
      </c>
      <c r="E211">
        <v>-1</v>
      </c>
      <c r="F211">
        <v>122.33410000000001</v>
      </c>
      <c r="G211">
        <v>0.4214</v>
      </c>
      <c r="H211">
        <v>122.331</v>
      </c>
      <c r="I211">
        <v>-1</v>
      </c>
      <c r="J211">
        <v>-1</v>
      </c>
      <c r="K211">
        <v>-1</v>
      </c>
      <c r="L211">
        <f t="shared" si="6"/>
        <v>182</v>
      </c>
      <c r="M211">
        <f>VLOOKUP(C211,Locs!A:C,3,0)</f>
        <v>59</v>
      </c>
      <c r="N211">
        <f>VLOOKUP(C211,Locs!A:F,6,0)</f>
        <v>9</v>
      </c>
      <c r="O211" t="s">
        <v>944</v>
      </c>
      <c r="P211">
        <v>182</v>
      </c>
    </row>
    <row r="212" spans="1:16" x14ac:dyDescent="0.45">
      <c r="A212">
        <v>211</v>
      </c>
      <c r="B212" t="str">
        <f t="shared" si="7"/>
        <v>task_id_170.dfy-1</v>
      </c>
      <c r="C212" t="s">
        <v>18</v>
      </c>
      <c r="D212">
        <v>1</v>
      </c>
      <c r="E212">
        <v>0</v>
      </c>
      <c r="F212">
        <v>11.7842</v>
      </c>
      <c r="G212">
        <v>2.3045</v>
      </c>
      <c r="H212">
        <v>11.7623</v>
      </c>
      <c r="I212">
        <v>-1</v>
      </c>
      <c r="J212">
        <v>0</v>
      </c>
      <c r="K212">
        <v>0</v>
      </c>
      <c r="L212">
        <f t="shared" si="6"/>
        <v>31</v>
      </c>
      <c r="M212">
        <f>VLOOKUP(C212,Locs!A:C,3,0)</f>
        <v>28</v>
      </c>
      <c r="N212">
        <f>VLOOKUP(C212,Locs!A:F,6,0)</f>
        <v>1</v>
      </c>
      <c r="O212" t="s">
        <v>409</v>
      </c>
      <c r="P212">
        <v>31</v>
      </c>
    </row>
    <row r="213" spans="1:16" x14ac:dyDescent="0.45">
      <c r="A213">
        <v>212</v>
      </c>
      <c r="B213" t="str">
        <f t="shared" si="7"/>
        <v>task_id_170.dfy-2</v>
      </c>
      <c r="C213" t="s">
        <v>18</v>
      </c>
      <c r="D213">
        <v>2</v>
      </c>
      <c r="E213">
        <v>0</v>
      </c>
      <c r="F213">
        <v>14.453099999999999</v>
      </c>
      <c r="G213">
        <v>2.3323999999999998</v>
      </c>
      <c r="H213">
        <v>14.4496</v>
      </c>
      <c r="I213">
        <v>-1</v>
      </c>
      <c r="J213">
        <v>0</v>
      </c>
      <c r="K213">
        <v>0</v>
      </c>
      <c r="L213">
        <f t="shared" si="6"/>
        <v>34</v>
      </c>
      <c r="M213">
        <f>VLOOKUP(C213,Locs!A:C,3,0)</f>
        <v>28</v>
      </c>
      <c r="N213">
        <f>VLOOKUP(C213,Locs!A:F,6,0)</f>
        <v>1</v>
      </c>
      <c r="O213" t="s">
        <v>410</v>
      </c>
      <c r="P213">
        <v>34</v>
      </c>
    </row>
    <row r="214" spans="1:16" x14ac:dyDescent="0.45">
      <c r="A214">
        <v>213</v>
      </c>
      <c r="B214" t="str">
        <f t="shared" si="7"/>
        <v>task_id_170.dfy-3</v>
      </c>
      <c r="C214" t="s">
        <v>18</v>
      </c>
      <c r="D214">
        <v>3</v>
      </c>
      <c r="E214">
        <v>1</v>
      </c>
      <c r="F214">
        <v>21.4998</v>
      </c>
      <c r="G214">
        <v>2.3793000000000002</v>
      </c>
      <c r="H214">
        <v>21.495799999999999</v>
      </c>
      <c r="I214">
        <v>1</v>
      </c>
      <c r="J214">
        <v>1</v>
      </c>
      <c r="K214">
        <v>1</v>
      </c>
      <c r="L214">
        <f t="shared" si="6"/>
        <v>51</v>
      </c>
      <c r="M214">
        <f>VLOOKUP(C214,Locs!A:C,3,0)</f>
        <v>28</v>
      </c>
      <c r="N214">
        <f>VLOOKUP(C214,Locs!A:F,6,0)</f>
        <v>1</v>
      </c>
      <c r="O214" t="s">
        <v>411</v>
      </c>
      <c r="P214">
        <v>51</v>
      </c>
    </row>
    <row r="215" spans="1:16" x14ac:dyDescent="0.45">
      <c r="A215">
        <v>214</v>
      </c>
      <c r="B215" t="str">
        <f t="shared" si="7"/>
        <v>task_id_18.dfy-1</v>
      </c>
      <c r="C215" t="s">
        <v>19</v>
      </c>
      <c r="D215">
        <v>1</v>
      </c>
      <c r="E215">
        <v>0</v>
      </c>
      <c r="F215">
        <v>12.577400000000001</v>
      </c>
      <c r="G215">
        <v>1.7142999999999999</v>
      </c>
      <c r="H215">
        <v>12.562099999999999</v>
      </c>
      <c r="I215">
        <v>1</v>
      </c>
      <c r="J215">
        <v>0</v>
      </c>
      <c r="K215">
        <v>0</v>
      </c>
      <c r="L215">
        <f t="shared" si="6"/>
        <v>24</v>
      </c>
      <c r="M215">
        <f>VLOOKUP(C215,Locs!A:C,3,0)</f>
        <v>30</v>
      </c>
      <c r="N215">
        <f>VLOOKUP(C215,Locs!A:F,6,0)</f>
        <v>4</v>
      </c>
      <c r="O215" t="s">
        <v>945</v>
      </c>
      <c r="P215">
        <v>40</v>
      </c>
    </row>
    <row r="216" spans="1:16" x14ac:dyDescent="0.45">
      <c r="A216">
        <v>215</v>
      </c>
      <c r="B216" t="str">
        <f t="shared" si="7"/>
        <v>task_id_18.dfy-2</v>
      </c>
      <c r="C216" t="s">
        <v>19</v>
      </c>
      <c r="D216">
        <v>2</v>
      </c>
      <c r="E216">
        <v>0</v>
      </c>
      <c r="F216">
        <v>17.003399999999999</v>
      </c>
      <c r="G216">
        <v>1.3027</v>
      </c>
      <c r="H216">
        <v>17.000299999999999</v>
      </c>
      <c r="I216">
        <v>-1</v>
      </c>
      <c r="J216">
        <v>0</v>
      </c>
      <c r="K216">
        <v>0</v>
      </c>
      <c r="L216">
        <f t="shared" si="6"/>
        <v>36</v>
      </c>
      <c r="M216">
        <f>VLOOKUP(C216,Locs!A:C,3,0)</f>
        <v>30</v>
      </c>
      <c r="N216">
        <f>VLOOKUP(C216,Locs!A:F,6,0)</f>
        <v>4</v>
      </c>
      <c r="O216" t="s">
        <v>412</v>
      </c>
      <c r="P216">
        <v>24</v>
      </c>
    </row>
    <row r="217" spans="1:16" x14ac:dyDescent="0.45">
      <c r="A217">
        <v>216</v>
      </c>
      <c r="B217" t="str">
        <f t="shared" si="7"/>
        <v>task_id_18.dfy-3</v>
      </c>
      <c r="C217" t="s">
        <v>19</v>
      </c>
      <c r="D217">
        <v>3</v>
      </c>
      <c r="E217">
        <v>0</v>
      </c>
      <c r="F217">
        <v>16.345600000000001</v>
      </c>
      <c r="G217">
        <v>1.3046</v>
      </c>
      <c r="H217">
        <v>16.342099999999999</v>
      </c>
      <c r="I217">
        <v>-1</v>
      </c>
      <c r="J217">
        <v>0</v>
      </c>
      <c r="K217">
        <v>0</v>
      </c>
      <c r="L217">
        <f t="shared" si="6"/>
        <v>36</v>
      </c>
      <c r="M217">
        <f>VLOOKUP(C217,Locs!A:C,3,0)</f>
        <v>30</v>
      </c>
      <c r="N217">
        <f>VLOOKUP(C217,Locs!A:F,6,0)</f>
        <v>4</v>
      </c>
      <c r="O217" t="s">
        <v>413</v>
      </c>
      <c r="P217">
        <v>36</v>
      </c>
    </row>
    <row r="218" spans="1:16" x14ac:dyDescent="0.45">
      <c r="A218">
        <v>217</v>
      </c>
      <c r="B218" t="str">
        <f t="shared" si="7"/>
        <v>task_id_18.dfy-4</v>
      </c>
      <c r="C218" t="s">
        <v>19</v>
      </c>
      <c r="D218">
        <v>4</v>
      </c>
      <c r="E218">
        <v>0</v>
      </c>
      <c r="F218">
        <v>16.703199999999999</v>
      </c>
      <c r="G218">
        <v>1.0343</v>
      </c>
      <c r="H218">
        <v>16.690300000000001</v>
      </c>
      <c r="I218">
        <v>-1</v>
      </c>
      <c r="J218">
        <v>0</v>
      </c>
      <c r="K218">
        <v>0</v>
      </c>
      <c r="L218">
        <f t="shared" si="6"/>
        <v>36</v>
      </c>
      <c r="M218">
        <f>VLOOKUP(C218,Locs!A:C,3,0)</f>
        <v>30</v>
      </c>
      <c r="N218">
        <f>VLOOKUP(C218,Locs!A:F,6,0)</f>
        <v>4</v>
      </c>
      <c r="O218" t="s">
        <v>414</v>
      </c>
      <c r="P218">
        <v>36</v>
      </c>
    </row>
    <row r="219" spans="1:16" x14ac:dyDescent="0.45">
      <c r="A219">
        <v>218</v>
      </c>
      <c r="B219" t="str">
        <f t="shared" si="7"/>
        <v>task_id_18.dfy-5</v>
      </c>
      <c r="C219" t="s">
        <v>19</v>
      </c>
      <c r="D219">
        <v>5</v>
      </c>
      <c r="E219">
        <v>0</v>
      </c>
      <c r="F219">
        <v>17.2332</v>
      </c>
      <c r="G219">
        <v>1.2076</v>
      </c>
      <c r="H219">
        <v>17.224499999999999</v>
      </c>
      <c r="I219">
        <v>-1</v>
      </c>
      <c r="J219">
        <v>0</v>
      </c>
      <c r="K219">
        <v>0</v>
      </c>
      <c r="L219">
        <f t="shared" si="6"/>
        <v>38</v>
      </c>
      <c r="M219">
        <f>VLOOKUP(C219,Locs!A:C,3,0)</f>
        <v>30</v>
      </c>
      <c r="N219">
        <f>VLOOKUP(C219,Locs!A:F,6,0)</f>
        <v>4</v>
      </c>
      <c r="O219" t="s">
        <v>723</v>
      </c>
      <c r="P219">
        <v>36</v>
      </c>
    </row>
    <row r="220" spans="1:16" x14ac:dyDescent="0.45">
      <c r="A220">
        <v>219</v>
      </c>
      <c r="B220" t="str">
        <f t="shared" si="7"/>
        <v>task_id_18.dfy-6</v>
      </c>
      <c r="C220" t="s">
        <v>19</v>
      </c>
      <c r="D220">
        <v>6</v>
      </c>
      <c r="E220">
        <v>0</v>
      </c>
      <c r="F220">
        <v>17.827000000000002</v>
      </c>
      <c r="G220">
        <v>0.76039999999999996</v>
      </c>
      <c r="H220">
        <v>17.823</v>
      </c>
      <c r="I220">
        <v>-1</v>
      </c>
      <c r="J220">
        <v>0</v>
      </c>
      <c r="K220">
        <v>0</v>
      </c>
      <c r="L220">
        <f t="shared" si="6"/>
        <v>38</v>
      </c>
      <c r="M220">
        <f>VLOOKUP(C220,Locs!A:C,3,0)</f>
        <v>30</v>
      </c>
      <c r="N220">
        <f>VLOOKUP(C220,Locs!A:F,6,0)</f>
        <v>4</v>
      </c>
      <c r="O220" t="s">
        <v>724</v>
      </c>
      <c r="P220">
        <v>38</v>
      </c>
    </row>
    <row r="221" spans="1:16" x14ac:dyDescent="0.45">
      <c r="A221">
        <v>220</v>
      </c>
      <c r="B221" t="str">
        <f t="shared" si="7"/>
        <v>task_id_18.dfy-7</v>
      </c>
      <c r="C221" t="s">
        <v>19</v>
      </c>
      <c r="D221">
        <v>7</v>
      </c>
      <c r="E221">
        <v>0</v>
      </c>
      <c r="F221">
        <v>17.536200000000001</v>
      </c>
      <c r="G221">
        <v>1.4341999999999999</v>
      </c>
      <c r="H221">
        <v>17.533899999999999</v>
      </c>
      <c r="I221">
        <v>-1</v>
      </c>
      <c r="J221">
        <v>0</v>
      </c>
      <c r="K221">
        <v>0</v>
      </c>
      <c r="L221">
        <f t="shared" si="6"/>
        <v>38</v>
      </c>
      <c r="M221">
        <f>VLOOKUP(C221,Locs!A:C,3,0)</f>
        <v>30</v>
      </c>
      <c r="N221">
        <f>VLOOKUP(C221,Locs!A:F,6,0)</f>
        <v>4</v>
      </c>
      <c r="O221" t="s">
        <v>725</v>
      </c>
      <c r="P221">
        <v>38</v>
      </c>
    </row>
    <row r="222" spans="1:16" x14ac:dyDescent="0.45">
      <c r="A222">
        <v>221</v>
      </c>
      <c r="B222" t="str">
        <f t="shared" si="7"/>
        <v>task_id_18.dfy-8</v>
      </c>
      <c r="C222" t="s">
        <v>19</v>
      </c>
      <c r="D222">
        <v>8</v>
      </c>
      <c r="E222">
        <v>0</v>
      </c>
      <c r="F222">
        <v>17.686699999999998</v>
      </c>
      <c r="G222">
        <v>1.2867</v>
      </c>
      <c r="H222">
        <v>17.6769</v>
      </c>
      <c r="I222">
        <v>-1</v>
      </c>
      <c r="J222">
        <v>0</v>
      </c>
      <c r="K222">
        <v>0</v>
      </c>
      <c r="L222">
        <f t="shared" si="6"/>
        <v>38</v>
      </c>
      <c r="M222">
        <f>VLOOKUP(C222,Locs!A:C,3,0)</f>
        <v>30</v>
      </c>
      <c r="N222">
        <f>VLOOKUP(C222,Locs!A:F,6,0)</f>
        <v>4</v>
      </c>
      <c r="O222" t="s">
        <v>726</v>
      </c>
      <c r="P222">
        <v>38</v>
      </c>
    </row>
    <row r="223" spans="1:16" x14ac:dyDescent="0.45">
      <c r="A223">
        <v>222</v>
      </c>
      <c r="B223" t="str">
        <f t="shared" si="7"/>
        <v>task_id_18.dfy-9</v>
      </c>
      <c r="C223" t="s">
        <v>19</v>
      </c>
      <c r="D223">
        <v>9</v>
      </c>
      <c r="E223">
        <v>0</v>
      </c>
      <c r="F223">
        <v>17.5883</v>
      </c>
      <c r="G223">
        <v>1.3431999999999999</v>
      </c>
      <c r="H223">
        <v>17.582899999999999</v>
      </c>
      <c r="I223">
        <v>-1</v>
      </c>
      <c r="J223">
        <v>0</v>
      </c>
      <c r="K223">
        <v>0</v>
      </c>
      <c r="L223">
        <f t="shared" si="6"/>
        <v>38</v>
      </c>
      <c r="M223">
        <f>VLOOKUP(C223,Locs!A:C,3,0)</f>
        <v>30</v>
      </c>
      <c r="N223">
        <f>VLOOKUP(C223,Locs!A:F,6,0)</f>
        <v>4</v>
      </c>
      <c r="O223" t="s">
        <v>727</v>
      </c>
      <c r="P223">
        <v>38</v>
      </c>
    </row>
    <row r="224" spans="1:16" x14ac:dyDescent="0.45">
      <c r="A224">
        <v>223</v>
      </c>
      <c r="B224" t="str">
        <f t="shared" si="7"/>
        <v>task_id_18.dfy-10</v>
      </c>
      <c r="C224" t="s">
        <v>19</v>
      </c>
      <c r="D224">
        <v>10</v>
      </c>
      <c r="E224">
        <v>0</v>
      </c>
      <c r="F224">
        <v>22.7713</v>
      </c>
      <c r="G224">
        <v>1.3859999999999999</v>
      </c>
      <c r="H224">
        <v>22.763500000000001</v>
      </c>
      <c r="I224">
        <v>-1</v>
      </c>
      <c r="J224">
        <v>0</v>
      </c>
      <c r="K224">
        <v>0</v>
      </c>
      <c r="L224">
        <f t="shared" si="6"/>
        <v>40</v>
      </c>
      <c r="M224">
        <f>VLOOKUP(C224,Locs!A:C,3,0)</f>
        <v>30</v>
      </c>
      <c r="N224">
        <f>VLOOKUP(C224,Locs!A:F,6,0)</f>
        <v>4</v>
      </c>
      <c r="O224" t="s">
        <v>728</v>
      </c>
      <c r="P224">
        <v>38</v>
      </c>
    </row>
    <row r="225" spans="1:16" x14ac:dyDescent="0.45">
      <c r="A225">
        <v>224</v>
      </c>
      <c r="B225" t="str">
        <f t="shared" si="7"/>
        <v>task_id_2.dfy-1</v>
      </c>
      <c r="C225" t="s">
        <v>20</v>
      </c>
      <c r="D225">
        <v>1</v>
      </c>
      <c r="E225">
        <v>0</v>
      </c>
      <c r="F225">
        <v>12.2994</v>
      </c>
      <c r="G225">
        <v>1.4637</v>
      </c>
      <c r="H225">
        <v>12.2753</v>
      </c>
      <c r="I225">
        <v>1</v>
      </c>
      <c r="J225">
        <v>0</v>
      </c>
      <c r="K225">
        <v>0</v>
      </c>
      <c r="L225">
        <f t="shared" si="6"/>
        <v>26</v>
      </c>
      <c r="M225">
        <f>VLOOKUP(C225,Locs!A:C,3,0)</f>
        <v>33</v>
      </c>
      <c r="N225">
        <f>VLOOKUP(C225,Locs!A:F,6,0)</f>
        <v>4</v>
      </c>
      <c r="O225" t="s">
        <v>415</v>
      </c>
      <c r="P225">
        <v>25</v>
      </c>
    </row>
    <row r="226" spans="1:16" x14ac:dyDescent="0.45">
      <c r="A226">
        <v>225</v>
      </c>
      <c r="B226" t="str">
        <f t="shared" si="7"/>
        <v>task_id_2.dfy-2</v>
      </c>
      <c r="C226" t="s">
        <v>20</v>
      </c>
      <c r="D226">
        <v>2</v>
      </c>
      <c r="E226">
        <v>1</v>
      </c>
      <c r="F226">
        <v>22.767399999999999</v>
      </c>
      <c r="G226">
        <v>1.9962</v>
      </c>
      <c r="H226">
        <v>22.760200000000001</v>
      </c>
      <c r="I226">
        <v>1</v>
      </c>
      <c r="J226">
        <v>1</v>
      </c>
      <c r="K226">
        <v>1</v>
      </c>
      <c r="L226">
        <f t="shared" si="6"/>
        <v>43</v>
      </c>
      <c r="M226">
        <f>VLOOKUP(C226,Locs!A:C,3,0)</f>
        <v>33</v>
      </c>
      <c r="N226">
        <f>VLOOKUP(C226,Locs!A:F,6,0)</f>
        <v>4</v>
      </c>
      <c r="O226" t="s">
        <v>787</v>
      </c>
      <c r="P226">
        <v>137</v>
      </c>
    </row>
    <row r="227" spans="1:16" x14ac:dyDescent="0.45">
      <c r="A227">
        <v>226</v>
      </c>
      <c r="B227" t="str">
        <f t="shared" si="7"/>
        <v>task_id_230.dfy-1</v>
      </c>
      <c r="C227" t="s">
        <v>21</v>
      </c>
      <c r="D227">
        <v>1</v>
      </c>
      <c r="E227">
        <v>1</v>
      </c>
      <c r="F227">
        <v>9.9199000000000002</v>
      </c>
      <c r="G227">
        <v>1.3342000000000001</v>
      </c>
      <c r="H227">
        <v>9.8941999999999997</v>
      </c>
      <c r="I227">
        <v>1</v>
      </c>
      <c r="J227">
        <v>1</v>
      </c>
      <c r="K227">
        <v>1</v>
      </c>
      <c r="L227">
        <f t="shared" si="6"/>
        <v>25</v>
      </c>
      <c r="M227">
        <f>VLOOKUP(C227,Locs!A:C,3,0)</f>
        <v>26</v>
      </c>
      <c r="N227">
        <f>VLOOKUP(C227,Locs!A:F,6,0)</f>
        <v>0</v>
      </c>
      <c r="O227" t="s">
        <v>418</v>
      </c>
      <c r="P227">
        <v>31</v>
      </c>
    </row>
    <row r="228" spans="1:16" x14ac:dyDescent="0.45">
      <c r="A228">
        <v>227</v>
      </c>
      <c r="B228" t="str">
        <f t="shared" si="7"/>
        <v>task_id_249.dfy-1</v>
      </c>
      <c r="C228" t="s">
        <v>22</v>
      </c>
      <c r="D228">
        <v>1</v>
      </c>
      <c r="E228">
        <v>0</v>
      </c>
      <c r="F228">
        <v>17.790400000000002</v>
      </c>
      <c r="G228">
        <v>1.2611000000000001</v>
      </c>
      <c r="H228">
        <v>17.7623</v>
      </c>
      <c r="I228">
        <v>0</v>
      </c>
      <c r="J228">
        <v>0</v>
      </c>
      <c r="K228">
        <v>0</v>
      </c>
      <c r="L228">
        <f t="shared" si="6"/>
        <v>31</v>
      </c>
      <c r="M228">
        <f>VLOOKUP(C228,Locs!A:C,3,0)</f>
        <v>37</v>
      </c>
      <c r="N228">
        <f>VLOOKUP(C228,Locs!A:F,6,0)</f>
        <v>8</v>
      </c>
      <c r="O228" t="s">
        <v>419</v>
      </c>
      <c r="P228">
        <v>40</v>
      </c>
    </row>
    <row r="229" spans="1:16" x14ac:dyDescent="0.45">
      <c r="A229">
        <v>228</v>
      </c>
      <c r="B229" t="str">
        <f t="shared" si="7"/>
        <v>task_id_249.dfy-2</v>
      </c>
      <c r="C229" t="s">
        <v>22</v>
      </c>
      <c r="D229">
        <v>2</v>
      </c>
      <c r="E229">
        <v>0</v>
      </c>
      <c r="F229">
        <v>23.4666</v>
      </c>
      <c r="G229">
        <v>1.4550000000000001</v>
      </c>
      <c r="H229">
        <v>23.4574</v>
      </c>
      <c r="I229">
        <v>-1</v>
      </c>
      <c r="J229">
        <v>0</v>
      </c>
      <c r="K229">
        <v>0</v>
      </c>
      <c r="L229">
        <f t="shared" si="6"/>
        <v>40</v>
      </c>
      <c r="M229">
        <f>VLOOKUP(C229,Locs!A:C,3,0)</f>
        <v>37</v>
      </c>
      <c r="N229">
        <f>VLOOKUP(C229,Locs!A:F,6,0)</f>
        <v>8</v>
      </c>
      <c r="O229" t="s">
        <v>420</v>
      </c>
      <c r="P229">
        <v>56</v>
      </c>
    </row>
    <row r="230" spans="1:16" x14ac:dyDescent="0.45">
      <c r="A230">
        <v>229</v>
      </c>
      <c r="B230" t="str">
        <f t="shared" si="7"/>
        <v>task_id_249.dfy-3</v>
      </c>
      <c r="C230" t="s">
        <v>22</v>
      </c>
      <c r="D230">
        <v>3</v>
      </c>
      <c r="E230">
        <v>0</v>
      </c>
      <c r="F230">
        <v>31.2242</v>
      </c>
      <c r="G230">
        <v>1.5107999999999999</v>
      </c>
      <c r="H230">
        <v>31.221399999999999</v>
      </c>
      <c r="I230">
        <v>-1</v>
      </c>
      <c r="J230">
        <v>0</v>
      </c>
      <c r="K230">
        <v>0</v>
      </c>
      <c r="L230">
        <f t="shared" si="6"/>
        <v>56</v>
      </c>
      <c r="M230">
        <f>VLOOKUP(C230,Locs!A:C,3,0)</f>
        <v>37</v>
      </c>
      <c r="N230">
        <f>VLOOKUP(C230,Locs!A:F,6,0)</f>
        <v>8</v>
      </c>
      <c r="O230" t="s">
        <v>729</v>
      </c>
      <c r="P230">
        <v>84</v>
      </c>
    </row>
    <row r="231" spans="1:16" x14ac:dyDescent="0.45">
      <c r="A231">
        <v>230</v>
      </c>
      <c r="B231" t="str">
        <f t="shared" si="7"/>
        <v>task_id_249.dfy-4</v>
      </c>
      <c r="C231" t="s">
        <v>22</v>
      </c>
      <c r="D231">
        <v>4</v>
      </c>
      <c r="E231">
        <v>0</v>
      </c>
      <c r="F231">
        <v>51.415700000000001</v>
      </c>
      <c r="G231">
        <v>1.7591000000000001</v>
      </c>
      <c r="H231">
        <v>51.4133</v>
      </c>
      <c r="I231">
        <v>-1</v>
      </c>
      <c r="J231">
        <v>0</v>
      </c>
      <c r="K231">
        <v>0</v>
      </c>
      <c r="L231">
        <f t="shared" si="6"/>
        <v>84</v>
      </c>
      <c r="M231">
        <f>VLOOKUP(C231,Locs!A:C,3,0)</f>
        <v>37</v>
      </c>
      <c r="N231">
        <f>VLOOKUP(C231,Locs!A:F,6,0)</f>
        <v>8</v>
      </c>
      <c r="O231" t="s">
        <v>730</v>
      </c>
      <c r="P231">
        <v>96</v>
      </c>
    </row>
    <row r="232" spans="1:16" x14ac:dyDescent="0.45">
      <c r="A232">
        <v>231</v>
      </c>
      <c r="B232" t="str">
        <f t="shared" si="7"/>
        <v>task_id_249.dfy-5</v>
      </c>
      <c r="C232" t="s">
        <v>22</v>
      </c>
      <c r="D232">
        <v>5</v>
      </c>
      <c r="E232">
        <v>0</v>
      </c>
      <c r="F232">
        <v>104.0937</v>
      </c>
      <c r="G232">
        <v>1.0586</v>
      </c>
      <c r="H232">
        <v>104.0916</v>
      </c>
      <c r="I232">
        <v>-1</v>
      </c>
      <c r="J232">
        <v>0</v>
      </c>
      <c r="K232">
        <v>0</v>
      </c>
      <c r="L232">
        <f t="shared" si="6"/>
        <v>96</v>
      </c>
      <c r="M232">
        <f>VLOOKUP(C232,Locs!A:C,3,0)</f>
        <v>37</v>
      </c>
      <c r="N232">
        <f>VLOOKUP(C232,Locs!A:F,6,0)</f>
        <v>8</v>
      </c>
      <c r="O232" t="s">
        <v>788</v>
      </c>
      <c r="P232">
        <v>146</v>
      </c>
    </row>
    <row r="233" spans="1:16" x14ac:dyDescent="0.45">
      <c r="A233">
        <v>232</v>
      </c>
      <c r="B233" t="str">
        <f t="shared" si="7"/>
        <v>task_id_249.dfy-6</v>
      </c>
      <c r="C233" t="s">
        <v>22</v>
      </c>
      <c r="D233">
        <v>6</v>
      </c>
      <c r="E233">
        <v>0</v>
      </c>
      <c r="F233">
        <v>95.703699999999998</v>
      </c>
      <c r="G233">
        <v>62.197000000000003</v>
      </c>
      <c r="H233">
        <v>95.701899999999995</v>
      </c>
      <c r="I233">
        <v>-1</v>
      </c>
      <c r="J233">
        <v>0</v>
      </c>
      <c r="K233">
        <v>0</v>
      </c>
      <c r="L233">
        <f t="shared" si="6"/>
        <v>146</v>
      </c>
      <c r="M233">
        <f>VLOOKUP(C233,Locs!A:C,3,0)</f>
        <v>37</v>
      </c>
      <c r="N233">
        <f>VLOOKUP(C233,Locs!A:F,6,0)</f>
        <v>8</v>
      </c>
      <c r="O233" t="s">
        <v>789</v>
      </c>
      <c r="P233">
        <v>151</v>
      </c>
    </row>
    <row r="234" spans="1:16" x14ac:dyDescent="0.45">
      <c r="A234">
        <v>233</v>
      </c>
      <c r="B234" t="str">
        <f t="shared" si="7"/>
        <v>task_id_249.dfy-7</v>
      </c>
      <c r="C234" t="s">
        <v>22</v>
      </c>
      <c r="D234">
        <v>7</v>
      </c>
      <c r="E234">
        <v>0</v>
      </c>
      <c r="F234">
        <v>98.164100000000005</v>
      </c>
      <c r="G234">
        <v>6.0114999999999998</v>
      </c>
      <c r="H234">
        <v>98.162300000000002</v>
      </c>
      <c r="I234">
        <v>-1</v>
      </c>
      <c r="J234">
        <v>0</v>
      </c>
      <c r="K234">
        <v>0</v>
      </c>
      <c r="L234">
        <f t="shared" si="6"/>
        <v>151</v>
      </c>
      <c r="M234">
        <f>VLOOKUP(C234,Locs!A:C,3,0)</f>
        <v>37</v>
      </c>
      <c r="N234">
        <f>VLOOKUP(C234,Locs!A:F,6,0)</f>
        <v>8</v>
      </c>
      <c r="O234" t="s">
        <v>790</v>
      </c>
      <c r="P234">
        <v>80</v>
      </c>
    </row>
    <row r="235" spans="1:16" x14ac:dyDescent="0.45">
      <c r="A235">
        <v>234</v>
      </c>
      <c r="B235" t="str">
        <f t="shared" si="7"/>
        <v>task_id_249.dfy-8</v>
      </c>
      <c r="C235" t="s">
        <v>22</v>
      </c>
      <c r="D235">
        <v>8</v>
      </c>
      <c r="E235">
        <v>0</v>
      </c>
      <c r="F235">
        <v>62.423000000000002</v>
      </c>
      <c r="G235">
        <v>1.9093</v>
      </c>
      <c r="H235">
        <v>62.421500000000002</v>
      </c>
      <c r="I235">
        <v>-1</v>
      </c>
      <c r="J235">
        <v>0</v>
      </c>
      <c r="K235">
        <v>0</v>
      </c>
      <c r="L235">
        <f t="shared" si="6"/>
        <v>80</v>
      </c>
      <c r="M235">
        <f>VLOOKUP(C235,Locs!A:C,3,0)</f>
        <v>37</v>
      </c>
      <c r="N235">
        <f>VLOOKUP(C235,Locs!A:F,6,0)</f>
        <v>8</v>
      </c>
      <c r="O235" t="s">
        <v>791</v>
      </c>
      <c r="P235">
        <v>106</v>
      </c>
    </row>
    <row r="236" spans="1:16" x14ac:dyDescent="0.45">
      <c r="A236">
        <v>235</v>
      </c>
      <c r="B236" t="str">
        <f t="shared" si="7"/>
        <v>task_id_249.dfy-9</v>
      </c>
      <c r="C236" t="s">
        <v>22</v>
      </c>
      <c r="D236">
        <v>9</v>
      </c>
      <c r="E236">
        <v>0</v>
      </c>
      <c r="F236">
        <v>110.27419999999999</v>
      </c>
      <c r="G236">
        <v>55.432200000000002</v>
      </c>
      <c r="H236">
        <v>110.2728</v>
      </c>
      <c r="I236">
        <v>-1</v>
      </c>
      <c r="J236">
        <v>0</v>
      </c>
      <c r="K236">
        <v>0</v>
      </c>
      <c r="L236">
        <f t="shared" si="6"/>
        <v>106</v>
      </c>
      <c r="M236">
        <f>VLOOKUP(C236,Locs!A:C,3,0)</f>
        <v>37</v>
      </c>
      <c r="N236">
        <f>VLOOKUP(C236,Locs!A:F,6,0)</f>
        <v>8</v>
      </c>
      <c r="O236" t="s">
        <v>946</v>
      </c>
      <c r="P236">
        <v>30</v>
      </c>
    </row>
    <row r="237" spans="1:16" x14ac:dyDescent="0.45">
      <c r="A237">
        <v>236</v>
      </c>
      <c r="B237" t="str">
        <f t="shared" si="7"/>
        <v>task_id_249.dfy-10</v>
      </c>
      <c r="C237" t="s">
        <v>22</v>
      </c>
      <c r="D237">
        <v>10</v>
      </c>
      <c r="E237">
        <v>0</v>
      </c>
      <c r="F237">
        <v>119.32080000000001</v>
      </c>
      <c r="G237">
        <v>41.858499999999999</v>
      </c>
      <c r="H237">
        <v>119.3188</v>
      </c>
      <c r="I237">
        <v>-1</v>
      </c>
      <c r="J237">
        <v>0</v>
      </c>
      <c r="K237">
        <v>0</v>
      </c>
      <c r="L237">
        <f t="shared" si="6"/>
        <v>137</v>
      </c>
      <c r="M237">
        <f>VLOOKUP(C237,Locs!A:C,3,0)</f>
        <v>37</v>
      </c>
      <c r="N237">
        <f>VLOOKUP(C237,Locs!A:F,6,0)</f>
        <v>8</v>
      </c>
      <c r="O237" t="s">
        <v>421</v>
      </c>
      <c r="P237">
        <v>18</v>
      </c>
    </row>
    <row r="238" spans="1:16" x14ac:dyDescent="0.45">
      <c r="A238">
        <v>237</v>
      </c>
      <c r="B238" t="str">
        <f t="shared" si="7"/>
        <v>task_id_251.dfy-1</v>
      </c>
      <c r="C238" t="s">
        <v>23</v>
      </c>
      <c r="D238">
        <v>1</v>
      </c>
      <c r="E238">
        <v>0</v>
      </c>
      <c r="F238">
        <v>10.2334</v>
      </c>
      <c r="G238">
        <v>0.85170000000000001</v>
      </c>
      <c r="H238">
        <v>10.2113</v>
      </c>
      <c r="I238">
        <v>1</v>
      </c>
      <c r="J238">
        <v>0</v>
      </c>
      <c r="K238">
        <v>0</v>
      </c>
      <c r="L238">
        <f t="shared" si="6"/>
        <v>18</v>
      </c>
      <c r="M238">
        <f>VLOOKUP(C238,Locs!A:C,3,0)</f>
        <v>20</v>
      </c>
      <c r="N238">
        <f>VLOOKUP(C238,Locs!A:F,6,0)</f>
        <v>2</v>
      </c>
      <c r="O238" t="s">
        <v>422</v>
      </c>
      <c r="P238">
        <v>30</v>
      </c>
    </row>
    <row r="239" spans="1:16" x14ac:dyDescent="0.45">
      <c r="A239">
        <v>238</v>
      </c>
      <c r="B239" t="str">
        <f t="shared" si="7"/>
        <v>task_id_251.dfy-2</v>
      </c>
      <c r="C239" t="s">
        <v>23</v>
      </c>
      <c r="D239">
        <v>2</v>
      </c>
      <c r="E239">
        <v>-1</v>
      </c>
      <c r="F239">
        <v>18.197099999999999</v>
      </c>
      <c r="G239">
        <v>0.3075</v>
      </c>
      <c r="H239">
        <v>18.195</v>
      </c>
      <c r="I239">
        <v>-1</v>
      </c>
      <c r="J239">
        <v>-1</v>
      </c>
      <c r="K239">
        <v>-1</v>
      </c>
      <c r="L239">
        <f t="shared" si="6"/>
        <v>30</v>
      </c>
      <c r="M239">
        <f>VLOOKUP(C239,Locs!A:C,3,0)</f>
        <v>20</v>
      </c>
      <c r="N239">
        <f>VLOOKUP(C239,Locs!A:F,6,0)</f>
        <v>2</v>
      </c>
      <c r="O239" t="s">
        <v>423</v>
      </c>
      <c r="P239">
        <v>30</v>
      </c>
    </row>
    <row r="240" spans="1:16" x14ac:dyDescent="0.45">
      <c r="A240">
        <v>239</v>
      </c>
      <c r="B240" t="str">
        <f t="shared" si="7"/>
        <v>task_id_251.dfy-3</v>
      </c>
      <c r="C240" t="s">
        <v>23</v>
      </c>
      <c r="D240">
        <v>3</v>
      </c>
      <c r="E240">
        <v>-1</v>
      </c>
      <c r="F240">
        <v>18.377600000000001</v>
      </c>
      <c r="G240">
        <v>0.307</v>
      </c>
      <c r="H240">
        <v>18.375800000000002</v>
      </c>
      <c r="I240">
        <v>-1</v>
      </c>
      <c r="J240">
        <v>-1</v>
      </c>
      <c r="K240">
        <v>-1</v>
      </c>
      <c r="L240">
        <f t="shared" si="6"/>
        <v>30</v>
      </c>
      <c r="M240">
        <f>VLOOKUP(C240,Locs!A:C,3,0)</f>
        <v>20</v>
      </c>
      <c r="N240">
        <f>VLOOKUP(C240,Locs!A:F,6,0)</f>
        <v>2</v>
      </c>
      <c r="O240" t="s">
        <v>792</v>
      </c>
      <c r="P240">
        <v>30</v>
      </c>
    </row>
    <row r="241" spans="1:16" x14ac:dyDescent="0.45">
      <c r="A241">
        <v>240</v>
      </c>
      <c r="B241" t="str">
        <f t="shared" si="7"/>
        <v>task_id_251.dfy-4</v>
      </c>
      <c r="C241" t="s">
        <v>23</v>
      </c>
      <c r="D241">
        <v>4</v>
      </c>
      <c r="E241">
        <v>-1</v>
      </c>
      <c r="F241">
        <v>17.672499999999999</v>
      </c>
      <c r="G241">
        <v>0.26679999999999998</v>
      </c>
      <c r="H241">
        <v>17.671199999999999</v>
      </c>
      <c r="I241">
        <v>-1</v>
      </c>
      <c r="J241">
        <v>-1</v>
      </c>
      <c r="K241">
        <v>-1</v>
      </c>
      <c r="L241">
        <f t="shared" si="6"/>
        <v>30</v>
      </c>
      <c r="M241">
        <f>VLOOKUP(C241,Locs!A:C,3,0)</f>
        <v>20</v>
      </c>
      <c r="N241">
        <f>VLOOKUP(C241,Locs!A:F,6,0)</f>
        <v>2</v>
      </c>
      <c r="O241" t="s">
        <v>793</v>
      </c>
      <c r="P241">
        <v>30</v>
      </c>
    </row>
    <row r="242" spans="1:16" x14ac:dyDescent="0.45">
      <c r="A242">
        <v>241</v>
      </c>
      <c r="B242" t="str">
        <f t="shared" si="7"/>
        <v>task_id_251.dfy-5</v>
      </c>
      <c r="C242" t="s">
        <v>23</v>
      </c>
      <c r="D242">
        <v>5</v>
      </c>
      <c r="E242">
        <v>-1</v>
      </c>
      <c r="F242">
        <v>17.651</v>
      </c>
      <c r="G242">
        <v>0.25679999999999997</v>
      </c>
      <c r="H242">
        <v>17.649000000000001</v>
      </c>
      <c r="I242">
        <v>-1</v>
      </c>
      <c r="J242">
        <v>-1</v>
      </c>
      <c r="K242">
        <v>-1</v>
      </c>
      <c r="L242">
        <f t="shared" si="6"/>
        <v>30</v>
      </c>
      <c r="M242">
        <f>VLOOKUP(C242,Locs!A:C,3,0)</f>
        <v>20</v>
      </c>
      <c r="N242">
        <f>VLOOKUP(C242,Locs!A:F,6,0)</f>
        <v>2</v>
      </c>
      <c r="O242" t="s">
        <v>794</v>
      </c>
      <c r="P242">
        <v>30</v>
      </c>
    </row>
    <row r="243" spans="1:16" x14ac:dyDescent="0.45">
      <c r="A243">
        <v>242</v>
      </c>
      <c r="B243" t="str">
        <f t="shared" si="7"/>
        <v>task_id_251.dfy-6</v>
      </c>
      <c r="C243" t="s">
        <v>23</v>
      </c>
      <c r="D243">
        <v>6</v>
      </c>
      <c r="E243">
        <v>-1</v>
      </c>
      <c r="F243">
        <v>17.944099999999999</v>
      </c>
      <c r="G243">
        <v>0.25740000000000002</v>
      </c>
      <c r="H243">
        <v>17.936199999999999</v>
      </c>
      <c r="I243">
        <v>-1</v>
      </c>
      <c r="J243">
        <v>-1</v>
      </c>
      <c r="K243">
        <v>-1</v>
      </c>
      <c r="L243">
        <f t="shared" si="6"/>
        <v>30</v>
      </c>
      <c r="M243">
        <f>VLOOKUP(C243,Locs!A:C,3,0)</f>
        <v>20</v>
      </c>
      <c r="N243">
        <f>VLOOKUP(C243,Locs!A:F,6,0)</f>
        <v>2</v>
      </c>
      <c r="O243" t="s">
        <v>947</v>
      </c>
      <c r="P243">
        <v>30</v>
      </c>
    </row>
    <row r="244" spans="1:16" x14ac:dyDescent="0.45">
      <c r="A244">
        <v>243</v>
      </c>
      <c r="B244" t="str">
        <f t="shared" si="7"/>
        <v>task_id_251.dfy-7</v>
      </c>
      <c r="C244" t="s">
        <v>23</v>
      </c>
      <c r="D244">
        <v>7</v>
      </c>
      <c r="E244">
        <v>-1</v>
      </c>
      <c r="F244">
        <v>17.976800000000001</v>
      </c>
      <c r="G244">
        <v>0.28589999999999999</v>
      </c>
      <c r="H244">
        <v>17.974599999999999</v>
      </c>
      <c r="I244">
        <v>-1</v>
      </c>
      <c r="J244">
        <v>-1</v>
      </c>
      <c r="K244">
        <v>-1</v>
      </c>
      <c r="L244">
        <f t="shared" si="6"/>
        <v>30</v>
      </c>
      <c r="M244">
        <f>VLOOKUP(C244,Locs!A:C,3,0)</f>
        <v>20</v>
      </c>
      <c r="N244">
        <f>VLOOKUP(C244,Locs!A:F,6,0)</f>
        <v>2</v>
      </c>
      <c r="O244" t="s">
        <v>948</v>
      </c>
      <c r="P244">
        <v>30</v>
      </c>
    </row>
    <row r="245" spans="1:16" x14ac:dyDescent="0.45">
      <c r="A245">
        <v>244</v>
      </c>
      <c r="B245" t="str">
        <f t="shared" si="7"/>
        <v>task_id_251.dfy-8</v>
      </c>
      <c r="C245" t="s">
        <v>23</v>
      </c>
      <c r="D245">
        <v>8</v>
      </c>
      <c r="E245">
        <v>-1</v>
      </c>
      <c r="F245">
        <v>17.9603</v>
      </c>
      <c r="G245">
        <v>0.2208</v>
      </c>
      <c r="H245">
        <v>17.958300000000001</v>
      </c>
      <c r="I245">
        <v>-1</v>
      </c>
      <c r="J245">
        <v>-1</v>
      </c>
      <c r="K245">
        <v>-1</v>
      </c>
      <c r="L245">
        <f t="shared" si="6"/>
        <v>30</v>
      </c>
      <c r="M245">
        <f>VLOOKUP(C245,Locs!A:C,3,0)</f>
        <v>20</v>
      </c>
      <c r="N245">
        <f>VLOOKUP(C245,Locs!A:F,6,0)</f>
        <v>2</v>
      </c>
      <c r="O245" t="s">
        <v>949</v>
      </c>
      <c r="P245">
        <v>30</v>
      </c>
    </row>
    <row r="246" spans="1:16" x14ac:dyDescent="0.45">
      <c r="A246">
        <v>245</v>
      </c>
      <c r="B246" t="str">
        <f t="shared" si="7"/>
        <v>task_id_251.dfy-9</v>
      </c>
      <c r="C246" t="s">
        <v>23</v>
      </c>
      <c r="D246">
        <v>9</v>
      </c>
      <c r="E246">
        <v>-1</v>
      </c>
      <c r="F246">
        <v>18.050799999999999</v>
      </c>
      <c r="G246">
        <v>0.25</v>
      </c>
      <c r="H246">
        <v>18.048999999999999</v>
      </c>
      <c r="I246">
        <v>-1</v>
      </c>
      <c r="J246">
        <v>-1</v>
      </c>
      <c r="K246">
        <v>-1</v>
      </c>
      <c r="L246">
        <f t="shared" si="6"/>
        <v>30</v>
      </c>
      <c r="M246">
        <f>VLOOKUP(C246,Locs!A:C,3,0)</f>
        <v>20</v>
      </c>
      <c r="N246">
        <f>VLOOKUP(C246,Locs!A:F,6,0)</f>
        <v>2</v>
      </c>
      <c r="O246" t="s">
        <v>424</v>
      </c>
      <c r="P246">
        <v>28</v>
      </c>
    </row>
    <row r="247" spans="1:16" x14ac:dyDescent="0.45">
      <c r="A247">
        <v>246</v>
      </c>
      <c r="B247" t="str">
        <f t="shared" si="7"/>
        <v>task_id_251.dfy-10</v>
      </c>
      <c r="C247" t="s">
        <v>23</v>
      </c>
      <c r="D247">
        <v>10</v>
      </c>
      <c r="E247">
        <v>-1</v>
      </c>
      <c r="F247">
        <v>17.980799999999999</v>
      </c>
      <c r="G247">
        <v>0.2356</v>
      </c>
      <c r="H247">
        <v>17.978999999999999</v>
      </c>
      <c r="I247">
        <v>-1</v>
      </c>
      <c r="J247">
        <v>-1</v>
      </c>
      <c r="K247">
        <v>-1</v>
      </c>
      <c r="L247">
        <f t="shared" si="6"/>
        <v>30</v>
      </c>
      <c r="M247">
        <f>VLOOKUP(C247,Locs!A:C,3,0)</f>
        <v>20</v>
      </c>
      <c r="N247">
        <f>VLOOKUP(C247,Locs!A:F,6,0)</f>
        <v>2</v>
      </c>
      <c r="O247" t="s">
        <v>427</v>
      </c>
      <c r="P247">
        <v>21</v>
      </c>
    </row>
    <row r="248" spans="1:16" x14ac:dyDescent="0.45">
      <c r="A248">
        <v>247</v>
      </c>
      <c r="B248" t="str">
        <f t="shared" si="7"/>
        <v>task_id_261.dfy-1</v>
      </c>
      <c r="C248" t="s">
        <v>24</v>
      </c>
      <c r="D248">
        <v>1</v>
      </c>
      <c r="E248">
        <v>1</v>
      </c>
      <c r="F248">
        <v>13.4832</v>
      </c>
      <c r="G248">
        <v>0.80610000000000004</v>
      </c>
      <c r="H248">
        <v>13.4603</v>
      </c>
      <c r="I248">
        <v>1</v>
      </c>
      <c r="J248">
        <v>1</v>
      </c>
      <c r="K248">
        <v>1</v>
      </c>
      <c r="L248">
        <f t="shared" si="6"/>
        <v>28</v>
      </c>
      <c r="M248">
        <f>VLOOKUP(C248,Locs!A:C,3,0)</f>
        <v>28</v>
      </c>
      <c r="N248">
        <f>VLOOKUP(C248,Locs!A:F,6,0)</f>
        <v>0</v>
      </c>
      <c r="O248" t="s">
        <v>430</v>
      </c>
      <c r="P248">
        <v>27</v>
      </c>
    </row>
    <row r="249" spans="1:16" x14ac:dyDescent="0.45">
      <c r="A249">
        <v>248</v>
      </c>
      <c r="B249" t="str">
        <f t="shared" si="7"/>
        <v>task_id_267.dfy-1</v>
      </c>
      <c r="C249" t="s">
        <v>25</v>
      </c>
      <c r="D249">
        <v>1</v>
      </c>
      <c r="E249">
        <v>1</v>
      </c>
      <c r="F249">
        <v>9.6011000000000006</v>
      </c>
      <c r="G249">
        <v>0.71850000000000003</v>
      </c>
      <c r="H249">
        <v>9.5812000000000008</v>
      </c>
      <c r="I249">
        <v>1</v>
      </c>
      <c r="J249">
        <v>1</v>
      </c>
      <c r="K249">
        <v>1</v>
      </c>
      <c r="L249">
        <f t="shared" si="6"/>
        <v>21</v>
      </c>
      <c r="M249">
        <f>VLOOKUP(C249,Locs!A:C,3,0)</f>
        <v>21</v>
      </c>
      <c r="N249">
        <f>VLOOKUP(C249,Locs!A:F,6,0)</f>
        <v>0</v>
      </c>
      <c r="O249" t="s">
        <v>950</v>
      </c>
      <c r="P249">
        <v>28</v>
      </c>
    </row>
    <row r="250" spans="1:16" x14ac:dyDescent="0.45">
      <c r="A250">
        <v>249</v>
      </c>
      <c r="B250" t="str">
        <f t="shared" si="7"/>
        <v>task_id_273.dfy-1</v>
      </c>
      <c r="C250" t="s">
        <v>26</v>
      </c>
      <c r="D250">
        <v>1</v>
      </c>
      <c r="E250">
        <v>1</v>
      </c>
      <c r="F250">
        <v>12.040699999999999</v>
      </c>
      <c r="G250">
        <v>0.83509999999999995</v>
      </c>
      <c r="H250">
        <v>12.016500000000001</v>
      </c>
      <c r="I250">
        <v>1</v>
      </c>
      <c r="J250">
        <v>1</v>
      </c>
      <c r="K250">
        <v>1</v>
      </c>
      <c r="L250">
        <f t="shared" si="6"/>
        <v>27</v>
      </c>
      <c r="M250">
        <f>VLOOKUP(C250,Locs!A:C,3,0)</f>
        <v>27</v>
      </c>
      <c r="N250">
        <f>VLOOKUP(C250,Locs!A:F,6,0)</f>
        <v>0</v>
      </c>
      <c r="O250" t="s">
        <v>433</v>
      </c>
      <c r="P250">
        <v>28</v>
      </c>
    </row>
    <row r="251" spans="1:16" x14ac:dyDescent="0.45">
      <c r="A251">
        <v>250</v>
      </c>
      <c r="B251" t="str">
        <f t="shared" si="7"/>
        <v>task_id_282.dfy-1</v>
      </c>
      <c r="C251" t="s">
        <v>27</v>
      </c>
      <c r="D251">
        <v>1</v>
      </c>
      <c r="E251">
        <v>-1</v>
      </c>
      <c r="F251">
        <v>12.0764</v>
      </c>
      <c r="G251">
        <v>0.25159999999999999</v>
      </c>
      <c r="H251">
        <v>12.0502</v>
      </c>
      <c r="I251">
        <v>-1</v>
      </c>
      <c r="J251">
        <v>-1</v>
      </c>
      <c r="K251">
        <v>-1</v>
      </c>
      <c r="L251">
        <f t="shared" si="6"/>
        <v>28</v>
      </c>
      <c r="M251">
        <f>VLOOKUP(C251,Locs!A:C,3,0)</f>
        <v>26</v>
      </c>
      <c r="N251">
        <f>VLOOKUP(C251,Locs!A:F,6,0)</f>
        <v>0</v>
      </c>
      <c r="O251" t="s">
        <v>434</v>
      </c>
      <c r="P251">
        <v>28</v>
      </c>
    </row>
    <row r="252" spans="1:16" x14ac:dyDescent="0.45">
      <c r="A252">
        <v>251</v>
      </c>
      <c r="B252" t="str">
        <f t="shared" si="7"/>
        <v>task_id_282.dfy-2</v>
      </c>
      <c r="C252" t="s">
        <v>27</v>
      </c>
      <c r="D252">
        <v>2</v>
      </c>
      <c r="E252">
        <v>-1</v>
      </c>
      <c r="F252">
        <v>12.587400000000001</v>
      </c>
      <c r="G252">
        <v>0.24579999999999999</v>
      </c>
      <c r="H252">
        <v>12.5855</v>
      </c>
      <c r="I252">
        <v>-1</v>
      </c>
      <c r="J252">
        <v>-1</v>
      </c>
      <c r="K252">
        <v>-1</v>
      </c>
      <c r="L252">
        <f t="shared" si="6"/>
        <v>28</v>
      </c>
      <c r="M252">
        <f>VLOOKUP(C252,Locs!A:C,3,0)</f>
        <v>26</v>
      </c>
      <c r="N252">
        <f>VLOOKUP(C252,Locs!A:F,6,0)</f>
        <v>0</v>
      </c>
      <c r="O252" t="s">
        <v>435</v>
      </c>
      <c r="P252">
        <v>28</v>
      </c>
    </row>
    <row r="253" spans="1:16" x14ac:dyDescent="0.45">
      <c r="A253">
        <v>252</v>
      </c>
      <c r="B253" t="str">
        <f t="shared" si="7"/>
        <v>task_id_282.dfy-3</v>
      </c>
      <c r="C253" t="s">
        <v>27</v>
      </c>
      <c r="D253">
        <v>3</v>
      </c>
      <c r="E253">
        <v>-1</v>
      </c>
      <c r="F253">
        <v>12.0328</v>
      </c>
      <c r="G253">
        <v>0.26390000000000002</v>
      </c>
      <c r="H253">
        <v>12.0314</v>
      </c>
      <c r="I253">
        <v>-1</v>
      </c>
      <c r="J253">
        <v>-1</v>
      </c>
      <c r="K253">
        <v>-1</v>
      </c>
      <c r="L253">
        <f t="shared" si="6"/>
        <v>28</v>
      </c>
      <c r="M253">
        <f>VLOOKUP(C253,Locs!A:C,3,0)</f>
        <v>26</v>
      </c>
      <c r="N253">
        <f>VLOOKUP(C253,Locs!A:F,6,0)</f>
        <v>0</v>
      </c>
      <c r="O253" t="s">
        <v>951</v>
      </c>
      <c r="P253">
        <v>28</v>
      </c>
    </row>
    <row r="254" spans="1:16" x14ac:dyDescent="0.45">
      <c r="A254">
        <v>253</v>
      </c>
      <c r="B254" t="str">
        <f t="shared" si="7"/>
        <v>task_id_282.dfy-4</v>
      </c>
      <c r="C254" t="s">
        <v>27</v>
      </c>
      <c r="D254">
        <v>4</v>
      </c>
      <c r="E254">
        <v>-1</v>
      </c>
      <c r="F254">
        <v>12.533300000000001</v>
      </c>
      <c r="G254">
        <v>0.25750000000000001</v>
      </c>
      <c r="H254">
        <v>12.531700000000001</v>
      </c>
      <c r="I254">
        <v>-1</v>
      </c>
      <c r="J254">
        <v>-1</v>
      </c>
      <c r="K254">
        <v>-1</v>
      </c>
      <c r="L254">
        <f t="shared" si="6"/>
        <v>28</v>
      </c>
      <c r="M254">
        <f>VLOOKUP(C254,Locs!A:C,3,0)</f>
        <v>26</v>
      </c>
      <c r="N254">
        <f>VLOOKUP(C254,Locs!A:F,6,0)</f>
        <v>0</v>
      </c>
      <c r="O254" t="s">
        <v>952</v>
      </c>
      <c r="P254">
        <v>28</v>
      </c>
    </row>
    <row r="255" spans="1:16" x14ac:dyDescent="0.45">
      <c r="A255">
        <v>254</v>
      </c>
      <c r="B255" t="str">
        <f t="shared" si="7"/>
        <v>task_id_282.dfy-5</v>
      </c>
      <c r="C255" t="s">
        <v>27</v>
      </c>
      <c r="D255">
        <v>5</v>
      </c>
      <c r="E255">
        <v>-1</v>
      </c>
      <c r="F255">
        <v>12.134</v>
      </c>
      <c r="G255">
        <v>0.2495</v>
      </c>
      <c r="H255">
        <v>12.132099999999999</v>
      </c>
      <c r="I255">
        <v>-1</v>
      </c>
      <c r="J255">
        <v>-1</v>
      </c>
      <c r="K255">
        <v>-1</v>
      </c>
      <c r="L255">
        <f t="shared" si="6"/>
        <v>28</v>
      </c>
      <c r="M255">
        <f>VLOOKUP(C255,Locs!A:C,3,0)</f>
        <v>26</v>
      </c>
      <c r="N255">
        <f>VLOOKUP(C255,Locs!A:F,6,0)</f>
        <v>0</v>
      </c>
      <c r="O255" t="s">
        <v>953</v>
      </c>
      <c r="P255">
        <v>28</v>
      </c>
    </row>
    <row r="256" spans="1:16" x14ac:dyDescent="0.45">
      <c r="A256">
        <v>255</v>
      </c>
      <c r="B256" t="str">
        <f t="shared" si="7"/>
        <v>task_id_282.dfy-6</v>
      </c>
      <c r="C256" t="s">
        <v>27</v>
      </c>
      <c r="D256">
        <v>6</v>
      </c>
      <c r="E256">
        <v>-1</v>
      </c>
      <c r="F256">
        <v>11.865500000000001</v>
      </c>
      <c r="G256">
        <v>0.25509999999999999</v>
      </c>
      <c r="H256">
        <v>11.8642</v>
      </c>
      <c r="I256">
        <v>-1</v>
      </c>
      <c r="J256">
        <v>-1</v>
      </c>
      <c r="K256">
        <v>-1</v>
      </c>
      <c r="L256">
        <f t="shared" si="6"/>
        <v>28</v>
      </c>
      <c r="M256">
        <f>VLOOKUP(C256,Locs!A:C,3,0)</f>
        <v>26</v>
      </c>
      <c r="N256">
        <f>VLOOKUP(C256,Locs!A:F,6,0)</f>
        <v>0</v>
      </c>
      <c r="O256" t="s">
        <v>954</v>
      </c>
      <c r="P256">
        <v>28</v>
      </c>
    </row>
    <row r="257" spans="1:16" x14ac:dyDescent="0.45">
      <c r="A257">
        <v>256</v>
      </c>
      <c r="B257" t="str">
        <f t="shared" si="7"/>
        <v>task_id_282.dfy-7</v>
      </c>
      <c r="C257" t="s">
        <v>27</v>
      </c>
      <c r="D257">
        <v>7</v>
      </c>
      <c r="E257">
        <v>-1</v>
      </c>
      <c r="F257">
        <v>12.2059</v>
      </c>
      <c r="G257">
        <v>0.25619999999999998</v>
      </c>
      <c r="H257">
        <v>12.1997</v>
      </c>
      <c r="I257">
        <v>-1</v>
      </c>
      <c r="J257">
        <v>-1</v>
      </c>
      <c r="K257">
        <v>-1</v>
      </c>
      <c r="L257">
        <f t="shared" si="6"/>
        <v>28</v>
      </c>
      <c r="M257">
        <f>VLOOKUP(C257,Locs!A:C,3,0)</f>
        <v>26</v>
      </c>
      <c r="N257">
        <f>VLOOKUP(C257,Locs!A:F,6,0)</f>
        <v>0</v>
      </c>
      <c r="O257" t="s">
        <v>955</v>
      </c>
      <c r="P257">
        <v>28</v>
      </c>
    </row>
    <row r="258" spans="1:16" x14ac:dyDescent="0.45">
      <c r="A258">
        <v>257</v>
      </c>
      <c r="B258" t="str">
        <f t="shared" si="7"/>
        <v>task_id_282.dfy-8</v>
      </c>
      <c r="C258" t="s">
        <v>27</v>
      </c>
      <c r="D258">
        <v>8</v>
      </c>
      <c r="E258">
        <v>-1</v>
      </c>
      <c r="F258">
        <v>12.457000000000001</v>
      </c>
      <c r="G258">
        <v>0.27089999999999997</v>
      </c>
      <c r="H258">
        <v>12.448399999999999</v>
      </c>
      <c r="I258">
        <v>-1</v>
      </c>
      <c r="J258">
        <v>-1</v>
      </c>
      <c r="K258">
        <v>-1</v>
      </c>
      <c r="L258">
        <f t="shared" ref="L258:L321" si="8">VLOOKUP(LEFT(C258,LEN(C258)-4)&amp;"_"&amp;D258&amp;"_llm.dfy",O:P,2,0)</f>
        <v>28</v>
      </c>
      <c r="M258">
        <f>VLOOKUP(C258,Locs!A:C,3,0)</f>
        <v>26</v>
      </c>
      <c r="N258">
        <f>VLOOKUP(C258,Locs!A:F,6,0)</f>
        <v>0</v>
      </c>
      <c r="O258" t="s">
        <v>956</v>
      </c>
      <c r="P258">
        <v>28</v>
      </c>
    </row>
    <row r="259" spans="1:16" x14ac:dyDescent="0.45">
      <c r="A259">
        <v>258</v>
      </c>
      <c r="B259" t="str">
        <f t="shared" si="7"/>
        <v>task_id_282.dfy-9</v>
      </c>
      <c r="C259" t="s">
        <v>27</v>
      </c>
      <c r="D259">
        <v>9</v>
      </c>
      <c r="E259">
        <v>-1</v>
      </c>
      <c r="F259">
        <v>12.0932</v>
      </c>
      <c r="G259">
        <v>0.2437</v>
      </c>
      <c r="H259">
        <v>12.0863</v>
      </c>
      <c r="I259">
        <v>-1</v>
      </c>
      <c r="J259">
        <v>-1</v>
      </c>
      <c r="K259">
        <v>-1</v>
      </c>
      <c r="L259">
        <f t="shared" si="8"/>
        <v>28</v>
      </c>
      <c r="M259">
        <f>VLOOKUP(C259,Locs!A:C,3,0)</f>
        <v>26</v>
      </c>
      <c r="N259">
        <f>VLOOKUP(C259,Locs!A:F,6,0)</f>
        <v>0</v>
      </c>
      <c r="O259" t="s">
        <v>436</v>
      </c>
      <c r="P259">
        <v>27</v>
      </c>
    </row>
    <row r="260" spans="1:16" x14ac:dyDescent="0.45">
      <c r="A260">
        <v>259</v>
      </c>
      <c r="B260" t="str">
        <f t="shared" si="7"/>
        <v>task_id_282.dfy-10</v>
      </c>
      <c r="C260" t="s">
        <v>27</v>
      </c>
      <c r="D260">
        <v>10</v>
      </c>
      <c r="E260">
        <v>-1</v>
      </c>
      <c r="F260">
        <v>12.526899999999999</v>
      </c>
      <c r="G260">
        <v>0.2417</v>
      </c>
      <c r="H260">
        <v>12.518599999999999</v>
      </c>
      <c r="I260">
        <v>-1</v>
      </c>
      <c r="J260">
        <v>-1</v>
      </c>
      <c r="K260">
        <v>-1</v>
      </c>
      <c r="L260">
        <f t="shared" si="8"/>
        <v>28</v>
      </c>
      <c r="M260">
        <f>VLOOKUP(C260,Locs!A:C,3,0)</f>
        <v>26</v>
      </c>
      <c r="N260">
        <f>VLOOKUP(C260,Locs!A:F,6,0)</f>
        <v>0</v>
      </c>
      <c r="O260" t="s">
        <v>437</v>
      </c>
      <c r="P260">
        <v>32</v>
      </c>
    </row>
    <row r="261" spans="1:16" x14ac:dyDescent="0.45">
      <c r="A261">
        <v>260</v>
      </c>
      <c r="B261" t="str">
        <f t="shared" si="7"/>
        <v>task_id_284.dfy-1</v>
      </c>
      <c r="C261" t="s">
        <v>28</v>
      </c>
      <c r="D261">
        <v>1</v>
      </c>
      <c r="E261">
        <v>0</v>
      </c>
      <c r="F261">
        <v>10.9664</v>
      </c>
      <c r="G261">
        <v>0.85140000000000005</v>
      </c>
      <c r="H261">
        <v>10.9444</v>
      </c>
      <c r="I261">
        <v>-1</v>
      </c>
      <c r="J261">
        <v>0</v>
      </c>
      <c r="K261">
        <v>0</v>
      </c>
      <c r="L261">
        <f t="shared" si="8"/>
        <v>27</v>
      </c>
      <c r="M261">
        <f>VLOOKUP(C261,Locs!A:C,3,0)</f>
        <v>25</v>
      </c>
      <c r="N261">
        <f>VLOOKUP(C261,Locs!A:F,6,0)</f>
        <v>1</v>
      </c>
      <c r="O261" t="s">
        <v>438</v>
      </c>
      <c r="P261">
        <v>34</v>
      </c>
    </row>
    <row r="262" spans="1:16" x14ac:dyDescent="0.45">
      <c r="A262">
        <v>261</v>
      </c>
      <c r="B262" t="str">
        <f t="shared" si="7"/>
        <v>task_id_284.dfy-2</v>
      </c>
      <c r="C262" t="s">
        <v>28</v>
      </c>
      <c r="D262">
        <v>2</v>
      </c>
      <c r="E262">
        <v>0</v>
      </c>
      <c r="F262">
        <v>22.7605</v>
      </c>
      <c r="G262">
        <v>0.99119999999999997</v>
      </c>
      <c r="H262">
        <v>22.7592</v>
      </c>
      <c r="I262">
        <v>-1</v>
      </c>
      <c r="J262">
        <v>0</v>
      </c>
      <c r="K262">
        <v>0</v>
      </c>
      <c r="L262">
        <f t="shared" si="8"/>
        <v>32</v>
      </c>
      <c r="M262">
        <f>VLOOKUP(C262,Locs!A:C,3,0)</f>
        <v>25</v>
      </c>
      <c r="N262">
        <f>VLOOKUP(C262,Locs!A:F,6,0)</f>
        <v>1</v>
      </c>
      <c r="O262" t="s">
        <v>808</v>
      </c>
      <c r="P262">
        <v>41</v>
      </c>
    </row>
    <row r="263" spans="1:16" x14ac:dyDescent="0.45">
      <c r="A263">
        <v>262</v>
      </c>
      <c r="B263" t="str">
        <f t="shared" si="7"/>
        <v>task_id_284.dfy-3</v>
      </c>
      <c r="C263" t="s">
        <v>28</v>
      </c>
      <c r="D263">
        <v>3</v>
      </c>
      <c r="E263">
        <v>0</v>
      </c>
      <c r="F263">
        <v>18.8521</v>
      </c>
      <c r="G263">
        <v>0.88049999999999995</v>
      </c>
      <c r="H263">
        <v>18.8504</v>
      </c>
      <c r="I263">
        <v>-1</v>
      </c>
      <c r="J263">
        <v>0</v>
      </c>
      <c r="K263">
        <v>0</v>
      </c>
      <c r="L263">
        <f t="shared" si="8"/>
        <v>34</v>
      </c>
      <c r="M263">
        <f>VLOOKUP(C263,Locs!A:C,3,0)</f>
        <v>25</v>
      </c>
      <c r="N263">
        <f>VLOOKUP(C263,Locs!A:F,6,0)</f>
        <v>1</v>
      </c>
      <c r="O263" t="s">
        <v>957</v>
      </c>
      <c r="P263">
        <v>56</v>
      </c>
    </row>
    <row r="264" spans="1:16" x14ac:dyDescent="0.45">
      <c r="A264">
        <v>263</v>
      </c>
      <c r="B264" t="str">
        <f t="shared" ref="B264:B327" si="9">C264&amp;"-"&amp;D264</f>
        <v>task_id_284.dfy-4</v>
      </c>
      <c r="C264" t="s">
        <v>28</v>
      </c>
      <c r="D264">
        <v>4</v>
      </c>
      <c r="E264">
        <v>0</v>
      </c>
      <c r="F264">
        <v>25.411000000000001</v>
      </c>
      <c r="G264">
        <v>0.88249999999999995</v>
      </c>
      <c r="H264">
        <v>25.409700000000001</v>
      </c>
      <c r="I264">
        <v>-1</v>
      </c>
      <c r="J264">
        <v>0</v>
      </c>
      <c r="K264">
        <v>0</v>
      </c>
      <c r="L264">
        <f t="shared" si="8"/>
        <v>41</v>
      </c>
      <c r="M264">
        <f>VLOOKUP(C264,Locs!A:C,3,0)</f>
        <v>25</v>
      </c>
      <c r="N264">
        <f>VLOOKUP(C264,Locs!A:F,6,0)</f>
        <v>1</v>
      </c>
      <c r="O264" t="s">
        <v>958</v>
      </c>
      <c r="P264">
        <v>62</v>
      </c>
    </row>
    <row r="265" spans="1:16" x14ac:dyDescent="0.45">
      <c r="A265">
        <v>264</v>
      </c>
      <c r="B265" t="str">
        <f t="shared" si="9"/>
        <v>task_id_284.dfy-5</v>
      </c>
      <c r="C265" t="s">
        <v>28</v>
      </c>
      <c r="D265">
        <v>5</v>
      </c>
      <c r="E265">
        <v>0</v>
      </c>
      <c r="F265">
        <v>39.4758</v>
      </c>
      <c r="G265">
        <v>0.99839999999999995</v>
      </c>
      <c r="H265">
        <v>39.474400000000003</v>
      </c>
      <c r="I265">
        <v>-1</v>
      </c>
      <c r="J265">
        <v>0</v>
      </c>
      <c r="K265">
        <v>0</v>
      </c>
      <c r="L265">
        <f t="shared" si="8"/>
        <v>56</v>
      </c>
      <c r="M265">
        <f>VLOOKUP(C265,Locs!A:C,3,0)</f>
        <v>25</v>
      </c>
      <c r="N265">
        <f>VLOOKUP(C265,Locs!A:F,6,0)</f>
        <v>1</v>
      </c>
      <c r="O265" t="s">
        <v>959</v>
      </c>
      <c r="P265">
        <v>63</v>
      </c>
    </row>
    <row r="266" spans="1:16" x14ac:dyDescent="0.45">
      <c r="A266">
        <v>265</v>
      </c>
      <c r="B266" t="str">
        <f t="shared" si="9"/>
        <v>task_id_284.dfy-6</v>
      </c>
      <c r="C266" t="s">
        <v>28</v>
      </c>
      <c r="D266">
        <v>6</v>
      </c>
      <c r="E266">
        <v>0</v>
      </c>
      <c r="F266">
        <v>35.47</v>
      </c>
      <c r="G266">
        <v>0.93840000000000001</v>
      </c>
      <c r="H266">
        <v>35.468000000000004</v>
      </c>
      <c r="I266">
        <v>-1</v>
      </c>
      <c r="J266">
        <v>0</v>
      </c>
      <c r="K266">
        <v>0</v>
      </c>
      <c r="L266">
        <f t="shared" si="8"/>
        <v>62</v>
      </c>
      <c r="M266">
        <f>VLOOKUP(C266,Locs!A:C,3,0)</f>
        <v>25</v>
      </c>
      <c r="N266">
        <f>VLOOKUP(C266,Locs!A:F,6,0)</f>
        <v>1</v>
      </c>
      <c r="O266" t="s">
        <v>439</v>
      </c>
      <c r="P266">
        <v>27</v>
      </c>
    </row>
    <row r="267" spans="1:16" x14ac:dyDescent="0.45">
      <c r="A267">
        <v>266</v>
      </c>
      <c r="B267" t="str">
        <f t="shared" si="9"/>
        <v>task_id_284.dfy-7</v>
      </c>
      <c r="C267" t="s">
        <v>28</v>
      </c>
      <c r="D267">
        <v>7</v>
      </c>
      <c r="E267">
        <v>1</v>
      </c>
      <c r="F267">
        <v>44.357300000000002</v>
      </c>
      <c r="G267">
        <v>0.88229999999999997</v>
      </c>
      <c r="H267">
        <v>44.3553</v>
      </c>
      <c r="I267">
        <v>1</v>
      </c>
      <c r="J267">
        <v>1</v>
      </c>
      <c r="K267">
        <v>1</v>
      </c>
      <c r="L267">
        <f t="shared" si="8"/>
        <v>63</v>
      </c>
      <c r="M267">
        <f>VLOOKUP(C267,Locs!A:C,3,0)</f>
        <v>25</v>
      </c>
      <c r="N267">
        <f>VLOOKUP(C267,Locs!A:F,6,0)</f>
        <v>1</v>
      </c>
      <c r="O267" t="s">
        <v>440</v>
      </c>
      <c r="P267">
        <v>39</v>
      </c>
    </row>
    <row r="268" spans="1:16" x14ac:dyDescent="0.45">
      <c r="A268">
        <v>267</v>
      </c>
      <c r="B268" t="str">
        <f t="shared" si="9"/>
        <v>task_id_290.dfy-1</v>
      </c>
      <c r="C268" t="s">
        <v>29</v>
      </c>
      <c r="D268">
        <v>1</v>
      </c>
      <c r="E268">
        <v>0</v>
      </c>
      <c r="F268">
        <v>14.3581</v>
      </c>
      <c r="G268">
        <v>0.82879999999999998</v>
      </c>
      <c r="H268">
        <v>14.334899999999999</v>
      </c>
      <c r="I268">
        <v>1</v>
      </c>
      <c r="J268">
        <v>0</v>
      </c>
      <c r="K268">
        <v>0</v>
      </c>
      <c r="L268">
        <f t="shared" si="8"/>
        <v>27</v>
      </c>
      <c r="M268">
        <f>VLOOKUP(C268,Locs!A:C,3,0)</f>
        <v>24</v>
      </c>
      <c r="N268">
        <f>VLOOKUP(C268,Locs!A:F,6,0)</f>
        <v>0</v>
      </c>
      <c r="O268" t="s">
        <v>442</v>
      </c>
      <c r="P268">
        <v>26</v>
      </c>
    </row>
    <row r="269" spans="1:16" x14ac:dyDescent="0.45">
      <c r="A269">
        <v>268</v>
      </c>
      <c r="B269" t="str">
        <f t="shared" si="9"/>
        <v>task_id_290.dfy-2</v>
      </c>
      <c r="C269" t="s">
        <v>29</v>
      </c>
      <c r="D269">
        <v>2</v>
      </c>
      <c r="E269">
        <v>1</v>
      </c>
      <c r="F269">
        <v>20.942900000000002</v>
      </c>
      <c r="G269">
        <v>0.85099999999999998</v>
      </c>
      <c r="H269">
        <v>20.935199999999998</v>
      </c>
      <c r="I269">
        <v>1</v>
      </c>
      <c r="J269">
        <v>1</v>
      </c>
      <c r="K269">
        <v>1</v>
      </c>
      <c r="L269">
        <f t="shared" si="8"/>
        <v>39</v>
      </c>
      <c r="M269">
        <f>VLOOKUP(C269,Locs!A:C,3,0)</f>
        <v>24</v>
      </c>
      <c r="N269">
        <f>VLOOKUP(C269,Locs!A:F,6,0)</f>
        <v>0</v>
      </c>
      <c r="O269" t="s">
        <v>443</v>
      </c>
      <c r="P269">
        <v>43</v>
      </c>
    </row>
    <row r="270" spans="1:16" x14ac:dyDescent="0.45">
      <c r="A270">
        <v>269</v>
      </c>
      <c r="B270" t="str">
        <f t="shared" si="9"/>
        <v>task_id_3.dfy-1</v>
      </c>
      <c r="C270" t="s">
        <v>30</v>
      </c>
      <c r="D270">
        <v>1</v>
      </c>
      <c r="E270">
        <v>0</v>
      </c>
      <c r="F270">
        <v>7.2797999999999998</v>
      </c>
      <c r="G270">
        <v>0.84030000000000005</v>
      </c>
      <c r="H270">
        <v>7.2615999999999996</v>
      </c>
      <c r="I270">
        <v>1</v>
      </c>
      <c r="J270">
        <v>0</v>
      </c>
      <c r="K270">
        <v>0</v>
      </c>
      <c r="L270">
        <f t="shared" si="8"/>
        <v>21</v>
      </c>
      <c r="M270">
        <f>VLOOKUP(C270,Locs!A:C,3,0)</f>
        <v>23</v>
      </c>
      <c r="N270">
        <f>VLOOKUP(C270,Locs!A:F,6,0)</f>
        <v>2</v>
      </c>
      <c r="O270" t="s">
        <v>445</v>
      </c>
      <c r="P270">
        <v>23</v>
      </c>
    </row>
    <row r="271" spans="1:16" x14ac:dyDescent="0.45">
      <c r="A271">
        <v>270</v>
      </c>
      <c r="B271" t="str">
        <f t="shared" si="9"/>
        <v>task_id_3.dfy-2</v>
      </c>
      <c r="C271" t="s">
        <v>30</v>
      </c>
      <c r="D271">
        <v>2</v>
      </c>
      <c r="E271">
        <v>1</v>
      </c>
      <c r="F271">
        <v>8.6267999999999994</v>
      </c>
      <c r="G271">
        <v>0.86140000000000005</v>
      </c>
      <c r="H271">
        <v>8.6245999999999992</v>
      </c>
      <c r="I271">
        <v>1</v>
      </c>
      <c r="J271">
        <v>1</v>
      </c>
      <c r="K271">
        <v>1</v>
      </c>
      <c r="L271">
        <f t="shared" si="8"/>
        <v>23</v>
      </c>
      <c r="M271">
        <f>VLOOKUP(C271,Locs!A:C,3,0)</f>
        <v>23</v>
      </c>
      <c r="N271">
        <f>VLOOKUP(C271,Locs!A:F,6,0)</f>
        <v>2</v>
      </c>
      <c r="O271" t="s">
        <v>448</v>
      </c>
      <c r="P271">
        <v>19</v>
      </c>
    </row>
    <row r="272" spans="1:16" x14ac:dyDescent="0.45">
      <c r="A272">
        <v>271</v>
      </c>
      <c r="B272" t="str">
        <f t="shared" si="9"/>
        <v>task_id_310.dfy-1</v>
      </c>
      <c r="C272" t="s">
        <v>31</v>
      </c>
      <c r="D272">
        <v>1</v>
      </c>
      <c r="E272">
        <v>1</v>
      </c>
      <c r="F272">
        <v>11.3658</v>
      </c>
      <c r="G272">
        <v>0.94979999999999998</v>
      </c>
      <c r="H272">
        <v>11.344099999999999</v>
      </c>
      <c r="I272">
        <v>1</v>
      </c>
      <c r="J272">
        <v>1</v>
      </c>
      <c r="K272">
        <v>1</v>
      </c>
      <c r="L272">
        <f t="shared" si="8"/>
        <v>23</v>
      </c>
      <c r="M272">
        <f>VLOOKUP(C272,Locs!A:C,3,0)</f>
        <v>21</v>
      </c>
      <c r="N272">
        <f>VLOOKUP(C272,Locs!A:F,6,0)</f>
        <v>0</v>
      </c>
      <c r="O272" t="s">
        <v>451</v>
      </c>
      <c r="P272">
        <v>21</v>
      </c>
    </row>
    <row r="273" spans="1:16" x14ac:dyDescent="0.45">
      <c r="A273">
        <v>272</v>
      </c>
      <c r="B273" t="str">
        <f t="shared" si="9"/>
        <v>task_id_399.dfy-1</v>
      </c>
      <c r="C273" t="s">
        <v>32</v>
      </c>
      <c r="D273">
        <v>1</v>
      </c>
      <c r="E273">
        <v>1</v>
      </c>
      <c r="F273">
        <v>10.8453</v>
      </c>
      <c r="G273">
        <v>0.8488</v>
      </c>
      <c r="H273">
        <v>10.820399999999999</v>
      </c>
      <c r="I273">
        <v>1</v>
      </c>
      <c r="J273">
        <v>1</v>
      </c>
      <c r="K273">
        <v>1</v>
      </c>
      <c r="L273">
        <f t="shared" si="8"/>
        <v>19</v>
      </c>
      <c r="M273">
        <f>VLOOKUP(C273,Locs!A:C,3,0)</f>
        <v>19</v>
      </c>
      <c r="N273">
        <f>VLOOKUP(C273,Locs!A:F,6,0)</f>
        <v>0</v>
      </c>
      <c r="O273" t="s">
        <v>452</v>
      </c>
      <c r="P273">
        <v>23</v>
      </c>
    </row>
    <row r="274" spans="1:16" x14ac:dyDescent="0.45">
      <c r="A274">
        <v>273</v>
      </c>
      <c r="B274" t="str">
        <f t="shared" si="9"/>
        <v>task_id_401.dfy-1</v>
      </c>
      <c r="C274" t="s">
        <v>33</v>
      </c>
      <c r="D274">
        <v>1</v>
      </c>
      <c r="E274">
        <v>0</v>
      </c>
      <c r="F274">
        <v>17.8186</v>
      </c>
      <c r="G274">
        <v>1.6931</v>
      </c>
      <c r="H274">
        <v>17.8033</v>
      </c>
      <c r="I274">
        <v>1</v>
      </c>
      <c r="J274">
        <v>0</v>
      </c>
      <c r="K274">
        <v>0</v>
      </c>
      <c r="L274">
        <f t="shared" si="8"/>
        <v>36</v>
      </c>
      <c r="M274">
        <f>VLOOKUP(C274,Locs!A:C,3,0)</f>
        <v>42</v>
      </c>
      <c r="N274">
        <f>VLOOKUP(C274,Locs!A:F,6,0)</f>
        <v>4</v>
      </c>
      <c r="O274" t="s">
        <v>454</v>
      </c>
      <c r="P274">
        <v>36</v>
      </c>
    </row>
    <row r="275" spans="1:16" x14ac:dyDescent="0.45">
      <c r="A275">
        <v>274</v>
      </c>
      <c r="B275" t="str">
        <f t="shared" si="9"/>
        <v>task_id_401.dfy-2</v>
      </c>
      <c r="C275" t="s">
        <v>33</v>
      </c>
      <c r="D275">
        <v>2</v>
      </c>
      <c r="E275">
        <v>1</v>
      </c>
      <c r="F275">
        <v>20.735199999999999</v>
      </c>
      <c r="G275">
        <v>1.6841999999999999</v>
      </c>
      <c r="H275">
        <v>20.733000000000001</v>
      </c>
      <c r="I275">
        <v>1</v>
      </c>
      <c r="J275">
        <v>1</v>
      </c>
      <c r="K275">
        <v>1</v>
      </c>
      <c r="L275">
        <f t="shared" si="8"/>
        <v>41</v>
      </c>
      <c r="M275">
        <f>VLOOKUP(C275,Locs!A:C,3,0)</f>
        <v>42</v>
      </c>
      <c r="N275">
        <f>VLOOKUP(C275,Locs!A:F,6,0)</f>
        <v>4</v>
      </c>
      <c r="O275" t="s">
        <v>455</v>
      </c>
      <c r="P275">
        <v>41</v>
      </c>
    </row>
    <row r="276" spans="1:16" x14ac:dyDescent="0.45">
      <c r="A276">
        <v>275</v>
      </c>
      <c r="B276" t="str">
        <f t="shared" si="9"/>
        <v>task_id_414.dfy-1</v>
      </c>
      <c r="C276" t="s">
        <v>34</v>
      </c>
      <c r="D276">
        <v>1</v>
      </c>
      <c r="E276">
        <v>0</v>
      </c>
      <c r="F276">
        <v>11.5922</v>
      </c>
      <c r="G276">
        <v>0.88349999999999995</v>
      </c>
      <c r="H276">
        <v>11.571899999999999</v>
      </c>
      <c r="I276">
        <v>1</v>
      </c>
      <c r="J276">
        <v>0</v>
      </c>
      <c r="K276">
        <v>0</v>
      </c>
      <c r="L276">
        <f t="shared" si="8"/>
        <v>28</v>
      </c>
      <c r="M276">
        <f>VLOOKUP(C276,Locs!A:C,3,0)</f>
        <v>28</v>
      </c>
      <c r="N276">
        <f>VLOOKUP(C276,Locs!A:F,6,0)</f>
        <v>1</v>
      </c>
      <c r="O276" t="s">
        <v>457</v>
      </c>
      <c r="P276">
        <v>28</v>
      </c>
    </row>
    <row r="277" spans="1:16" x14ac:dyDescent="0.45">
      <c r="A277">
        <v>276</v>
      </c>
      <c r="B277" t="str">
        <f t="shared" si="9"/>
        <v>task_id_414.dfy-2</v>
      </c>
      <c r="C277" t="s">
        <v>34</v>
      </c>
      <c r="D277">
        <v>2</v>
      </c>
      <c r="E277">
        <v>1</v>
      </c>
      <c r="F277">
        <v>12.267099999999999</v>
      </c>
      <c r="G277">
        <v>0.85409999999999997</v>
      </c>
      <c r="H277">
        <v>12.264900000000001</v>
      </c>
      <c r="I277">
        <v>1</v>
      </c>
      <c r="J277">
        <v>1</v>
      </c>
      <c r="K277">
        <v>1</v>
      </c>
      <c r="L277">
        <f t="shared" si="8"/>
        <v>29</v>
      </c>
      <c r="M277">
        <f>VLOOKUP(C277,Locs!A:C,3,0)</f>
        <v>28</v>
      </c>
      <c r="N277">
        <f>VLOOKUP(C277,Locs!A:F,6,0)</f>
        <v>1</v>
      </c>
      <c r="O277" t="s">
        <v>458</v>
      </c>
      <c r="P277">
        <v>29</v>
      </c>
    </row>
    <row r="278" spans="1:16" x14ac:dyDescent="0.45">
      <c r="A278">
        <v>277</v>
      </c>
      <c r="B278" t="str">
        <f t="shared" si="9"/>
        <v>task_id_424.dfy-1</v>
      </c>
      <c r="C278" t="s">
        <v>35</v>
      </c>
      <c r="D278">
        <v>1</v>
      </c>
      <c r="E278">
        <v>0</v>
      </c>
      <c r="F278">
        <v>11.604799999999999</v>
      </c>
      <c r="G278">
        <v>1.6875</v>
      </c>
      <c r="H278">
        <v>11.576499999999999</v>
      </c>
      <c r="I278">
        <v>1</v>
      </c>
      <c r="J278">
        <v>0</v>
      </c>
      <c r="K278">
        <v>0</v>
      </c>
      <c r="L278">
        <f t="shared" si="8"/>
        <v>28</v>
      </c>
      <c r="M278">
        <f>VLOOKUP(C278,Locs!A:C,3,0)</f>
        <v>29</v>
      </c>
      <c r="N278">
        <f>VLOOKUP(C278,Locs!A:F,6,0)</f>
        <v>0</v>
      </c>
      <c r="O278" t="s">
        <v>460</v>
      </c>
      <c r="P278">
        <v>28</v>
      </c>
    </row>
    <row r="279" spans="1:16" x14ac:dyDescent="0.45">
      <c r="A279">
        <v>278</v>
      </c>
      <c r="B279" t="str">
        <f t="shared" si="9"/>
        <v>task_id_424.dfy-2</v>
      </c>
      <c r="C279" t="s">
        <v>35</v>
      </c>
      <c r="D279">
        <v>2</v>
      </c>
      <c r="E279">
        <v>0</v>
      </c>
      <c r="F279">
        <v>14.914400000000001</v>
      </c>
      <c r="G279">
        <v>1.6801999999999999</v>
      </c>
      <c r="H279">
        <v>14.907999999999999</v>
      </c>
      <c r="I279">
        <v>1</v>
      </c>
      <c r="J279">
        <v>0</v>
      </c>
      <c r="K279">
        <v>0</v>
      </c>
      <c r="L279">
        <f t="shared" si="8"/>
        <v>31</v>
      </c>
      <c r="M279">
        <f>VLOOKUP(C279,Locs!A:C,3,0)</f>
        <v>29</v>
      </c>
      <c r="N279">
        <f>VLOOKUP(C279,Locs!A:F,6,0)</f>
        <v>0</v>
      </c>
      <c r="O279" t="s">
        <v>461</v>
      </c>
      <c r="P279">
        <v>31</v>
      </c>
    </row>
    <row r="280" spans="1:16" x14ac:dyDescent="0.45">
      <c r="A280">
        <v>279</v>
      </c>
      <c r="B280" t="str">
        <f t="shared" si="9"/>
        <v>task_id_424.dfy-3</v>
      </c>
      <c r="C280" t="s">
        <v>35</v>
      </c>
      <c r="D280">
        <v>3</v>
      </c>
      <c r="E280">
        <v>1</v>
      </c>
      <c r="F280">
        <v>16.328299999999999</v>
      </c>
      <c r="G280">
        <v>1.6913</v>
      </c>
      <c r="H280">
        <v>16.3264</v>
      </c>
      <c r="I280">
        <v>1</v>
      </c>
      <c r="J280">
        <v>1</v>
      </c>
      <c r="K280">
        <v>1</v>
      </c>
      <c r="L280">
        <f t="shared" si="8"/>
        <v>32</v>
      </c>
      <c r="M280">
        <f>VLOOKUP(C280,Locs!A:C,3,0)</f>
        <v>29</v>
      </c>
      <c r="N280">
        <f>VLOOKUP(C280,Locs!A:F,6,0)</f>
        <v>0</v>
      </c>
      <c r="O280" t="s">
        <v>462</v>
      </c>
      <c r="P280">
        <v>32</v>
      </c>
    </row>
    <row r="281" spans="1:16" x14ac:dyDescent="0.45">
      <c r="A281">
        <v>280</v>
      </c>
      <c r="B281" t="str">
        <f t="shared" si="9"/>
        <v>task_id_426.dfy-1</v>
      </c>
      <c r="C281" t="s">
        <v>36</v>
      </c>
      <c r="D281">
        <v>1</v>
      </c>
      <c r="E281">
        <v>0</v>
      </c>
      <c r="F281">
        <v>15.4861</v>
      </c>
      <c r="G281">
        <v>1.7487999999999999</v>
      </c>
      <c r="H281">
        <v>15.4651</v>
      </c>
      <c r="I281">
        <v>0</v>
      </c>
      <c r="J281">
        <v>0</v>
      </c>
      <c r="K281">
        <v>0</v>
      </c>
      <c r="L281">
        <f t="shared" si="8"/>
        <v>32</v>
      </c>
      <c r="M281">
        <f>VLOOKUP(C281,Locs!A:C,3,0)</f>
        <v>33</v>
      </c>
      <c r="N281">
        <f>VLOOKUP(C281,Locs!A:F,6,0)</f>
        <v>2</v>
      </c>
      <c r="O281" t="s">
        <v>960</v>
      </c>
      <c r="P281">
        <v>66</v>
      </c>
    </row>
    <row r="282" spans="1:16" x14ac:dyDescent="0.45">
      <c r="A282">
        <v>281</v>
      </c>
      <c r="B282" t="str">
        <f t="shared" si="9"/>
        <v>task_id_426.dfy-2</v>
      </c>
      <c r="C282" t="s">
        <v>36</v>
      </c>
      <c r="D282">
        <v>2</v>
      </c>
      <c r="E282">
        <v>0</v>
      </c>
      <c r="F282">
        <v>25.917200000000001</v>
      </c>
      <c r="G282">
        <v>2.7241</v>
      </c>
      <c r="H282">
        <v>25.915900000000001</v>
      </c>
      <c r="I282">
        <v>0</v>
      </c>
      <c r="J282">
        <v>0</v>
      </c>
      <c r="K282">
        <v>0</v>
      </c>
      <c r="L282">
        <f t="shared" si="8"/>
        <v>43</v>
      </c>
      <c r="M282">
        <f>VLOOKUP(C282,Locs!A:C,3,0)</f>
        <v>33</v>
      </c>
      <c r="N282">
        <f>VLOOKUP(C282,Locs!A:F,6,0)</f>
        <v>2</v>
      </c>
      <c r="O282" t="s">
        <v>463</v>
      </c>
      <c r="P282">
        <v>32</v>
      </c>
    </row>
    <row r="283" spans="1:16" x14ac:dyDescent="0.45">
      <c r="A283">
        <v>282</v>
      </c>
      <c r="B283" t="str">
        <f t="shared" si="9"/>
        <v>task_id_426.dfy-3</v>
      </c>
      <c r="C283" t="s">
        <v>36</v>
      </c>
      <c r="D283">
        <v>3</v>
      </c>
      <c r="E283">
        <v>0</v>
      </c>
      <c r="F283">
        <v>30.910399999999999</v>
      </c>
      <c r="G283">
        <v>3.2054</v>
      </c>
      <c r="H283">
        <v>30.908300000000001</v>
      </c>
      <c r="I283">
        <v>0</v>
      </c>
      <c r="J283">
        <v>0</v>
      </c>
      <c r="K283">
        <v>0</v>
      </c>
      <c r="L283">
        <f t="shared" si="8"/>
        <v>54</v>
      </c>
      <c r="M283">
        <f>VLOOKUP(C283,Locs!A:C,3,0)</f>
        <v>33</v>
      </c>
      <c r="N283">
        <f>VLOOKUP(C283,Locs!A:F,6,0)</f>
        <v>2</v>
      </c>
      <c r="O283" t="s">
        <v>464</v>
      </c>
      <c r="P283">
        <v>43</v>
      </c>
    </row>
    <row r="284" spans="1:16" x14ac:dyDescent="0.45">
      <c r="A284">
        <v>283</v>
      </c>
      <c r="B284" t="str">
        <f t="shared" si="9"/>
        <v>task_id_426.dfy-4</v>
      </c>
      <c r="C284" t="s">
        <v>36</v>
      </c>
      <c r="D284">
        <v>4</v>
      </c>
      <c r="E284">
        <v>0</v>
      </c>
      <c r="F284">
        <v>39.257599999999996</v>
      </c>
      <c r="G284">
        <v>15.1371</v>
      </c>
      <c r="H284">
        <v>39.255699999999997</v>
      </c>
      <c r="I284">
        <v>-1</v>
      </c>
      <c r="J284">
        <v>0</v>
      </c>
      <c r="K284">
        <v>0</v>
      </c>
      <c r="L284">
        <f t="shared" si="8"/>
        <v>66</v>
      </c>
      <c r="M284">
        <f>VLOOKUP(C284,Locs!A:C,3,0)</f>
        <v>33</v>
      </c>
      <c r="N284">
        <f>VLOOKUP(C284,Locs!A:F,6,0)</f>
        <v>2</v>
      </c>
      <c r="O284" t="s">
        <v>465</v>
      </c>
      <c r="P284">
        <v>54</v>
      </c>
    </row>
    <row r="285" spans="1:16" x14ac:dyDescent="0.45">
      <c r="A285">
        <v>284</v>
      </c>
      <c r="B285" t="str">
        <f t="shared" si="9"/>
        <v>task_id_426.dfy-5</v>
      </c>
      <c r="C285" t="s">
        <v>36</v>
      </c>
      <c r="D285">
        <v>5</v>
      </c>
      <c r="E285">
        <v>0</v>
      </c>
      <c r="F285">
        <v>38.896500000000003</v>
      </c>
      <c r="G285">
        <v>13.991400000000001</v>
      </c>
      <c r="H285">
        <v>38.894399999999997</v>
      </c>
      <c r="I285">
        <v>-1</v>
      </c>
      <c r="J285">
        <v>0</v>
      </c>
      <c r="K285">
        <v>0</v>
      </c>
      <c r="L285">
        <f t="shared" si="8"/>
        <v>66</v>
      </c>
      <c r="M285">
        <f>VLOOKUP(C285,Locs!A:C,3,0)</f>
        <v>33</v>
      </c>
      <c r="N285">
        <f>VLOOKUP(C285,Locs!A:F,6,0)</f>
        <v>2</v>
      </c>
      <c r="O285" t="s">
        <v>816</v>
      </c>
      <c r="P285">
        <v>66</v>
      </c>
    </row>
    <row r="286" spans="1:16" x14ac:dyDescent="0.45">
      <c r="A286">
        <v>285</v>
      </c>
      <c r="B286" t="str">
        <f t="shared" si="9"/>
        <v>task_id_426.dfy-6</v>
      </c>
      <c r="C286" t="s">
        <v>36</v>
      </c>
      <c r="D286">
        <v>6</v>
      </c>
      <c r="E286">
        <v>0</v>
      </c>
      <c r="F286">
        <v>38.3874</v>
      </c>
      <c r="G286">
        <v>14.052099999999999</v>
      </c>
      <c r="H286">
        <v>38.385899999999999</v>
      </c>
      <c r="I286">
        <v>-1</v>
      </c>
      <c r="J286">
        <v>0</v>
      </c>
      <c r="K286">
        <v>0</v>
      </c>
      <c r="L286">
        <f t="shared" si="8"/>
        <v>66</v>
      </c>
      <c r="M286">
        <f>VLOOKUP(C286,Locs!A:C,3,0)</f>
        <v>33</v>
      </c>
      <c r="N286">
        <f>VLOOKUP(C286,Locs!A:F,6,0)</f>
        <v>2</v>
      </c>
      <c r="O286" t="s">
        <v>817</v>
      </c>
      <c r="P286">
        <v>66</v>
      </c>
    </row>
    <row r="287" spans="1:16" x14ac:dyDescent="0.45">
      <c r="A287">
        <v>286</v>
      </c>
      <c r="B287" t="str">
        <f t="shared" si="9"/>
        <v>task_id_426.dfy-7</v>
      </c>
      <c r="C287" t="s">
        <v>36</v>
      </c>
      <c r="D287">
        <v>7</v>
      </c>
      <c r="E287">
        <v>0</v>
      </c>
      <c r="F287">
        <v>38.974600000000002</v>
      </c>
      <c r="G287">
        <v>14.5595</v>
      </c>
      <c r="H287">
        <v>38.972799999999999</v>
      </c>
      <c r="I287">
        <v>-1</v>
      </c>
      <c r="J287">
        <v>0</v>
      </c>
      <c r="K287">
        <v>0</v>
      </c>
      <c r="L287">
        <f t="shared" si="8"/>
        <v>66</v>
      </c>
      <c r="M287">
        <f>VLOOKUP(C287,Locs!A:C,3,0)</f>
        <v>33</v>
      </c>
      <c r="N287">
        <f>VLOOKUP(C287,Locs!A:F,6,0)</f>
        <v>2</v>
      </c>
      <c r="O287" t="s">
        <v>961</v>
      </c>
      <c r="P287">
        <v>66</v>
      </c>
    </row>
    <row r="288" spans="1:16" x14ac:dyDescent="0.45">
      <c r="A288">
        <v>287</v>
      </c>
      <c r="B288" t="str">
        <f t="shared" si="9"/>
        <v>task_id_426.dfy-8</v>
      </c>
      <c r="C288" t="s">
        <v>36</v>
      </c>
      <c r="D288">
        <v>8</v>
      </c>
      <c r="E288">
        <v>0</v>
      </c>
      <c r="F288">
        <v>36.580399999999997</v>
      </c>
      <c r="G288">
        <v>14.5832</v>
      </c>
      <c r="H288">
        <v>36.578800000000001</v>
      </c>
      <c r="I288">
        <v>-1</v>
      </c>
      <c r="J288">
        <v>0</v>
      </c>
      <c r="K288">
        <v>0</v>
      </c>
      <c r="L288">
        <f t="shared" si="8"/>
        <v>66</v>
      </c>
      <c r="M288">
        <f>VLOOKUP(C288,Locs!A:C,3,0)</f>
        <v>33</v>
      </c>
      <c r="N288">
        <f>VLOOKUP(C288,Locs!A:F,6,0)</f>
        <v>2</v>
      </c>
      <c r="O288" t="s">
        <v>962</v>
      </c>
      <c r="P288">
        <v>66</v>
      </c>
    </row>
    <row r="289" spans="1:16" x14ac:dyDescent="0.45">
      <c r="A289">
        <v>288</v>
      </c>
      <c r="B289" t="str">
        <f t="shared" si="9"/>
        <v>task_id_426.dfy-9</v>
      </c>
      <c r="C289" t="s">
        <v>36</v>
      </c>
      <c r="D289">
        <v>9</v>
      </c>
      <c r="E289">
        <v>0</v>
      </c>
      <c r="F289">
        <v>36.708500000000001</v>
      </c>
      <c r="G289">
        <v>14.9033</v>
      </c>
      <c r="H289">
        <v>36.706699999999998</v>
      </c>
      <c r="I289">
        <v>-1</v>
      </c>
      <c r="J289">
        <v>0</v>
      </c>
      <c r="K289">
        <v>0</v>
      </c>
      <c r="L289">
        <f t="shared" si="8"/>
        <v>66</v>
      </c>
      <c r="M289">
        <f>VLOOKUP(C289,Locs!A:C,3,0)</f>
        <v>33</v>
      </c>
      <c r="N289">
        <f>VLOOKUP(C289,Locs!A:F,6,0)</f>
        <v>2</v>
      </c>
      <c r="O289" t="s">
        <v>963</v>
      </c>
      <c r="P289">
        <v>66</v>
      </c>
    </row>
    <row r="290" spans="1:16" x14ac:dyDescent="0.45">
      <c r="A290">
        <v>289</v>
      </c>
      <c r="B290" t="str">
        <f t="shared" si="9"/>
        <v>task_id_426.dfy-10</v>
      </c>
      <c r="C290" t="s">
        <v>36</v>
      </c>
      <c r="D290">
        <v>10</v>
      </c>
      <c r="E290">
        <v>0</v>
      </c>
      <c r="F290">
        <v>36.316099999999999</v>
      </c>
      <c r="G290">
        <v>17.201699999999999</v>
      </c>
      <c r="H290">
        <v>36.314</v>
      </c>
      <c r="I290">
        <v>-1</v>
      </c>
      <c r="J290">
        <v>0</v>
      </c>
      <c r="K290">
        <v>0</v>
      </c>
      <c r="L290">
        <f t="shared" si="8"/>
        <v>66</v>
      </c>
      <c r="M290">
        <f>VLOOKUP(C290,Locs!A:C,3,0)</f>
        <v>33</v>
      </c>
      <c r="N290">
        <f>VLOOKUP(C290,Locs!A:F,6,0)</f>
        <v>2</v>
      </c>
      <c r="O290" t="s">
        <v>964</v>
      </c>
      <c r="P290">
        <v>66</v>
      </c>
    </row>
    <row r="291" spans="1:16" x14ac:dyDescent="0.45">
      <c r="A291">
        <v>290</v>
      </c>
      <c r="B291" t="str">
        <f t="shared" si="9"/>
        <v>task_id_431.dfy-1</v>
      </c>
      <c r="C291" t="s">
        <v>37</v>
      </c>
      <c r="D291">
        <v>1</v>
      </c>
      <c r="E291">
        <v>0</v>
      </c>
      <c r="F291">
        <v>15.1541</v>
      </c>
      <c r="G291">
        <v>1.0511999999999999</v>
      </c>
      <c r="H291">
        <v>15.1351</v>
      </c>
      <c r="I291">
        <v>1</v>
      </c>
      <c r="J291">
        <v>0</v>
      </c>
      <c r="K291">
        <v>0</v>
      </c>
      <c r="L291">
        <f t="shared" si="8"/>
        <v>33</v>
      </c>
      <c r="M291">
        <f>VLOOKUP(C291,Locs!A:C,3,0)</f>
        <v>37</v>
      </c>
      <c r="N291">
        <f>VLOOKUP(C291,Locs!A:F,6,0)</f>
        <v>6</v>
      </c>
      <c r="O291" t="s">
        <v>466</v>
      </c>
      <c r="P291">
        <v>33</v>
      </c>
    </row>
    <row r="292" spans="1:16" x14ac:dyDescent="0.45">
      <c r="A292">
        <v>291</v>
      </c>
      <c r="B292" t="str">
        <f t="shared" si="9"/>
        <v>task_id_431.dfy-2</v>
      </c>
      <c r="C292" t="s">
        <v>37</v>
      </c>
      <c r="D292">
        <v>2</v>
      </c>
      <c r="E292">
        <v>1</v>
      </c>
      <c r="F292">
        <v>18.6568</v>
      </c>
      <c r="G292">
        <v>0.94110000000000005</v>
      </c>
      <c r="H292">
        <v>18.654800000000002</v>
      </c>
      <c r="I292">
        <v>1</v>
      </c>
      <c r="J292">
        <v>1</v>
      </c>
      <c r="K292">
        <v>1</v>
      </c>
      <c r="L292">
        <f t="shared" si="8"/>
        <v>37</v>
      </c>
      <c r="M292">
        <f>VLOOKUP(C292,Locs!A:C,3,0)</f>
        <v>37</v>
      </c>
      <c r="N292">
        <f>VLOOKUP(C292,Locs!A:F,6,0)</f>
        <v>6</v>
      </c>
      <c r="O292" t="s">
        <v>467</v>
      </c>
      <c r="P292">
        <v>37</v>
      </c>
    </row>
    <row r="293" spans="1:16" x14ac:dyDescent="0.45">
      <c r="A293">
        <v>292</v>
      </c>
      <c r="B293" t="str">
        <f t="shared" si="9"/>
        <v>task_id_433.dfy-1</v>
      </c>
      <c r="C293" t="s">
        <v>38</v>
      </c>
      <c r="D293">
        <v>1</v>
      </c>
      <c r="E293">
        <v>0</v>
      </c>
      <c r="F293">
        <v>6.9036999999999997</v>
      </c>
      <c r="G293">
        <v>0.90569999999999995</v>
      </c>
      <c r="H293">
        <v>6.8864000000000001</v>
      </c>
      <c r="I293">
        <v>1</v>
      </c>
      <c r="J293">
        <v>0</v>
      </c>
      <c r="K293">
        <v>0</v>
      </c>
      <c r="L293">
        <f t="shared" si="8"/>
        <v>19</v>
      </c>
      <c r="M293">
        <f>VLOOKUP(C293,Locs!A:C,3,0)</f>
        <v>20</v>
      </c>
      <c r="N293">
        <f>VLOOKUP(C293,Locs!A:F,6,0)</f>
        <v>1</v>
      </c>
      <c r="O293" t="s">
        <v>469</v>
      </c>
      <c r="P293">
        <v>19</v>
      </c>
    </row>
    <row r="294" spans="1:16" x14ac:dyDescent="0.45">
      <c r="A294">
        <v>293</v>
      </c>
      <c r="B294" t="str">
        <f t="shared" si="9"/>
        <v>task_id_433.dfy-2</v>
      </c>
      <c r="C294" t="s">
        <v>38</v>
      </c>
      <c r="D294">
        <v>2</v>
      </c>
      <c r="E294">
        <v>0</v>
      </c>
      <c r="F294">
        <v>12.372400000000001</v>
      </c>
      <c r="G294">
        <v>0.84350000000000003</v>
      </c>
      <c r="H294">
        <v>12.3703</v>
      </c>
      <c r="I294">
        <v>1</v>
      </c>
      <c r="J294">
        <v>0</v>
      </c>
      <c r="K294">
        <v>0</v>
      </c>
      <c r="L294">
        <f t="shared" si="8"/>
        <v>22</v>
      </c>
      <c r="M294">
        <f>VLOOKUP(C294,Locs!A:C,3,0)</f>
        <v>20</v>
      </c>
      <c r="N294">
        <f>VLOOKUP(C294,Locs!A:F,6,0)</f>
        <v>1</v>
      </c>
      <c r="O294" t="s">
        <v>470</v>
      </c>
      <c r="P294">
        <v>22</v>
      </c>
    </row>
    <row r="295" spans="1:16" x14ac:dyDescent="0.45">
      <c r="A295">
        <v>294</v>
      </c>
      <c r="B295" t="str">
        <f t="shared" si="9"/>
        <v>task_id_433.dfy-3</v>
      </c>
      <c r="C295" t="s">
        <v>38</v>
      </c>
      <c r="D295">
        <v>3</v>
      </c>
      <c r="E295">
        <v>0</v>
      </c>
      <c r="F295">
        <v>11.191000000000001</v>
      </c>
      <c r="G295">
        <v>0.95589999999999997</v>
      </c>
      <c r="H295">
        <v>11.189500000000001</v>
      </c>
      <c r="I295">
        <v>1</v>
      </c>
      <c r="J295">
        <v>0</v>
      </c>
      <c r="K295">
        <v>0</v>
      </c>
      <c r="L295">
        <f t="shared" si="8"/>
        <v>23</v>
      </c>
      <c r="M295">
        <f>VLOOKUP(C295,Locs!A:C,3,0)</f>
        <v>20</v>
      </c>
      <c r="N295">
        <f>VLOOKUP(C295,Locs!A:F,6,0)</f>
        <v>1</v>
      </c>
      <c r="O295" t="s">
        <v>471</v>
      </c>
      <c r="P295">
        <v>23</v>
      </c>
    </row>
    <row r="296" spans="1:16" x14ac:dyDescent="0.45">
      <c r="A296">
        <v>295</v>
      </c>
      <c r="B296" t="str">
        <f t="shared" si="9"/>
        <v>task_id_433.dfy-4</v>
      </c>
      <c r="C296" t="s">
        <v>38</v>
      </c>
      <c r="D296">
        <v>4</v>
      </c>
      <c r="E296">
        <v>0</v>
      </c>
      <c r="F296">
        <v>19.3432</v>
      </c>
      <c r="G296">
        <v>0.89480000000000004</v>
      </c>
      <c r="H296">
        <v>19.340399999999999</v>
      </c>
      <c r="I296">
        <v>1</v>
      </c>
      <c r="J296">
        <v>0</v>
      </c>
      <c r="K296">
        <v>0</v>
      </c>
      <c r="L296">
        <f t="shared" si="8"/>
        <v>24</v>
      </c>
      <c r="M296">
        <f>VLOOKUP(C296,Locs!A:C,3,0)</f>
        <v>20</v>
      </c>
      <c r="N296">
        <f>VLOOKUP(C296,Locs!A:F,6,0)</f>
        <v>1</v>
      </c>
      <c r="O296" t="s">
        <v>734</v>
      </c>
      <c r="P296">
        <v>24</v>
      </c>
    </row>
    <row r="297" spans="1:16" x14ac:dyDescent="0.45">
      <c r="A297">
        <v>296</v>
      </c>
      <c r="B297" t="str">
        <f t="shared" si="9"/>
        <v>task_id_433.dfy-5</v>
      </c>
      <c r="C297" t="s">
        <v>38</v>
      </c>
      <c r="D297">
        <v>5</v>
      </c>
      <c r="E297">
        <v>1</v>
      </c>
      <c r="F297">
        <v>21.9481</v>
      </c>
      <c r="G297">
        <v>0.91080000000000005</v>
      </c>
      <c r="H297">
        <v>21.946300000000001</v>
      </c>
      <c r="I297">
        <v>1</v>
      </c>
      <c r="J297">
        <v>1</v>
      </c>
      <c r="K297">
        <v>1</v>
      </c>
      <c r="L297">
        <f t="shared" si="8"/>
        <v>35</v>
      </c>
      <c r="M297">
        <f>VLOOKUP(C297,Locs!A:C,3,0)</f>
        <v>20</v>
      </c>
      <c r="N297">
        <f>VLOOKUP(C297,Locs!A:F,6,0)</f>
        <v>1</v>
      </c>
      <c r="O297" t="s">
        <v>735</v>
      </c>
      <c r="P297">
        <v>35</v>
      </c>
    </row>
    <row r="298" spans="1:16" x14ac:dyDescent="0.45">
      <c r="A298">
        <v>297</v>
      </c>
      <c r="B298" t="str">
        <f t="shared" si="9"/>
        <v>task_id_436.dfy-1</v>
      </c>
      <c r="C298" t="s">
        <v>39</v>
      </c>
      <c r="D298">
        <v>1</v>
      </c>
      <c r="E298">
        <v>0</v>
      </c>
      <c r="F298">
        <v>16.7483</v>
      </c>
      <c r="G298">
        <v>0.88639999999999997</v>
      </c>
      <c r="H298">
        <v>16.724900000000002</v>
      </c>
      <c r="I298">
        <v>0</v>
      </c>
      <c r="J298">
        <v>0</v>
      </c>
      <c r="K298">
        <v>0</v>
      </c>
      <c r="L298">
        <f t="shared" si="8"/>
        <v>33</v>
      </c>
      <c r="M298">
        <f>VLOOKUP(C298,Locs!A:C,3,0)</f>
        <v>30</v>
      </c>
      <c r="N298">
        <f>VLOOKUP(C298,Locs!A:F,6,0)</f>
        <v>2</v>
      </c>
      <c r="O298" t="s">
        <v>965</v>
      </c>
      <c r="P298">
        <v>135</v>
      </c>
    </row>
    <row r="299" spans="1:16" x14ac:dyDescent="0.45">
      <c r="A299">
        <v>298</v>
      </c>
      <c r="B299" t="str">
        <f t="shared" si="9"/>
        <v>task_id_436.dfy-2</v>
      </c>
      <c r="C299" t="s">
        <v>39</v>
      </c>
      <c r="D299">
        <v>2</v>
      </c>
      <c r="E299">
        <v>0</v>
      </c>
      <c r="F299">
        <v>18.535</v>
      </c>
      <c r="G299">
        <v>1.0036</v>
      </c>
      <c r="H299">
        <v>18.533200000000001</v>
      </c>
      <c r="I299">
        <v>0</v>
      </c>
      <c r="J299">
        <v>0</v>
      </c>
      <c r="K299">
        <v>0</v>
      </c>
      <c r="L299">
        <f t="shared" si="8"/>
        <v>36</v>
      </c>
      <c r="M299">
        <f>VLOOKUP(C299,Locs!A:C,3,0)</f>
        <v>30</v>
      </c>
      <c r="N299">
        <f>VLOOKUP(C299,Locs!A:F,6,0)</f>
        <v>2</v>
      </c>
      <c r="O299" t="s">
        <v>472</v>
      </c>
      <c r="P299">
        <v>33</v>
      </c>
    </row>
    <row r="300" spans="1:16" x14ac:dyDescent="0.45">
      <c r="A300">
        <v>299</v>
      </c>
      <c r="B300" t="str">
        <f t="shared" si="9"/>
        <v>task_id_436.dfy-3</v>
      </c>
      <c r="C300" t="s">
        <v>39</v>
      </c>
      <c r="D300">
        <v>3</v>
      </c>
      <c r="E300">
        <v>0</v>
      </c>
      <c r="F300">
        <v>27.148199999999999</v>
      </c>
      <c r="G300">
        <v>1.1414</v>
      </c>
      <c r="H300">
        <v>27.145600000000002</v>
      </c>
      <c r="I300">
        <v>0</v>
      </c>
      <c r="J300">
        <v>0</v>
      </c>
      <c r="K300">
        <v>0</v>
      </c>
      <c r="L300">
        <f t="shared" si="8"/>
        <v>43</v>
      </c>
      <c r="M300">
        <f>VLOOKUP(C300,Locs!A:C,3,0)</f>
        <v>30</v>
      </c>
      <c r="N300">
        <f>VLOOKUP(C300,Locs!A:F,6,0)</f>
        <v>2</v>
      </c>
      <c r="O300" t="s">
        <v>473</v>
      </c>
      <c r="P300">
        <v>36</v>
      </c>
    </row>
    <row r="301" spans="1:16" x14ac:dyDescent="0.45">
      <c r="A301">
        <v>300</v>
      </c>
      <c r="B301" t="str">
        <f t="shared" si="9"/>
        <v>task_id_436.dfy-4</v>
      </c>
      <c r="C301" t="s">
        <v>39</v>
      </c>
      <c r="D301">
        <v>4</v>
      </c>
      <c r="E301">
        <v>0</v>
      </c>
      <c r="F301">
        <v>42.587499999999999</v>
      </c>
      <c r="G301">
        <v>2.8469000000000002</v>
      </c>
      <c r="H301">
        <v>42.586100000000002</v>
      </c>
      <c r="I301">
        <v>-1</v>
      </c>
      <c r="J301">
        <v>0</v>
      </c>
      <c r="K301">
        <v>0</v>
      </c>
      <c r="L301">
        <f t="shared" si="8"/>
        <v>69</v>
      </c>
      <c r="M301">
        <f>VLOOKUP(C301,Locs!A:C,3,0)</f>
        <v>30</v>
      </c>
      <c r="N301">
        <f>VLOOKUP(C301,Locs!A:F,6,0)</f>
        <v>2</v>
      </c>
      <c r="O301" t="s">
        <v>474</v>
      </c>
      <c r="P301">
        <v>43</v>
      </c>
    </row>
    <row r="302" spans="1:16" x14ac:dyDescent="0.45">
      <c r="A302">
        <v>301</v>
      </c>
      <c r="B302" t="str">
        <f t="shared" si="9"/>
        <v>task_id_436.dfy-5</v>
      </c>
      <c r="C302" t="s">
        <v>39</v>
      </c>
      <c r="D302">
        <v>5</v>
      </c>
      <c r="E302">
        <v>0</v>
      </c>
      <c r="F302">
        <v>55.9116</v>
      </c>
      <c r="G302">
        <v>39.874600000000001</v>
      </c>
      <c r="H302">
        <v>55.909700000000001</v>
      </c>
      <c r="I302">
        <v>-1</v>
      </c>
      <c r="J302">
        <v>0</v>
      </c>
      <c r="K302">
        <v>0</v>
      </c>
      <c r="L302">
        <f t="shared" si="8"/>
        <v>94</v>
      </c>
      <c r="M302">
        <f>VLOOKUP(C302,Locs!A:C,3,0)</f>
        <v>30</v>
      </c>
      <c r="N302">
        <f>VLOOKUP(C302,Locs!A:F,6,0)</f>
        <v>2</v>
      </c>
      <c r="O302" t="s">
        <v>818</v>
      </c>
      <c r="P302">
        <v>69</v>
      </c>
    </row>
    <row r="303" spans="1:16" x14ac:dyDescent="0.45">
      <c r="A303">
        <v>302</v>
      </c>
      <c r="B303" t="str">
        <f t="shared" si="9"/>
        <v>task_id_436.dfy-6</v>
      </c>
      <c r="C303" t="s">
        <v>39</v>
      </c>
      <c r="D303">
        <v>6</v>
      </c>
      <c r="E303">
        <v>-1</v>
      </c>
      <c r="F303">
        <v>72.772599999999997</v>
      </c>
      <c r="G303">
        <v>0.27</v>
      </c>
      <c r="H303">
        <v>72.770700000000005</v>
      </c>
      <c r="I303">
        <v>-1</v>
      </c>
      <c r="J303">
        <v>-1</v>
      </c>
      <c r="K303">
        <v>-1</v>
      </c>
      <c r="L303">
        <f t="shared" si="8"/>
        <v>107</v>
      </c>
      <c r="M303">
        <f>VLOOKUP(C303,Locs!A:C,3,0)</f>
        <v>30</v>
      </c>
      <c r="N303">
        <f>VLOOKUP(C303,Locs!A:F,6,0)</f>
        <v>2</v>
      </c>
      <c r="O303" t="s">
        <v>819</v>
      </c>
      <c r="P303">
        <v>94</v>
      </c>
    </row>
    <row r="304" spans="1:16" x14ac:dyDescent="0.45">
      <c r="A304">
        <v>303</v>
      </c>
      <c r="B304" t="str">
        <f t="shared" si="9"/>
        <v>task_id_436.dfy-7</v>
      </c>
      <c r="C304" t="s">
        <v>39</v>
      </c>
      <c r="D304">
        <v>7</v>
      </c>
      <c r="E304">
        <v>0</v>
      </c>
      <c r="F304">
        <v>65.806600000000003</v>
      </c>
      <c r="G304">
        <v>5.8459000000000003</v>
      </c>
      <c r="H304">
        <v>65.805300000000003</v>
      </c>
      <c r="I304">
        <v>-1</v>
      </c>
      <c r="J304">
        <v>0</v>
      </c>
      <c r="K304">
        <v>0</v>
      </c>
      <c r="L304">
        <f t="shared" si="8"/>
        <v>106</v>
      </c>
      <c r="M304">
        <f>VLOOKUP(C304,Locs!A:C,3,0)</f>
        <v>30</v>
      </c>
      <c r="N304">
        <f>VLOOKUP(C304,Locs!A:F,6,0)</f>
        <v>2</v>
      </c>
      <c r="O304" t="s">
        <v>820</v>
      </c>
      <c r="P304">
        <v>107</v>
      </c>
    </row>
    <row r="305" spans="1:16" x14ac:dyDescent="0.45">
      <c r="A305">
        <v>304</v>
      </c>
      <c r="B305" t="str">
        <f t="shared" si="9"/>
        <v>task_id_436.dfy-8</v>
      </c>
      <c r="C305" t="s">
        <v>39</v>
      </c>
      <c r="D305">
        <v>8</v>
      </c>
      <c r="E305">
        <v>0</v>
      </c>
      <c r="F305">
        <v>73.831000000000003</v>
      </c>
      <c r="G305">
        <v>5.9903000000000004</v>
      </c>
      <c r="H305">
        <v>73.829599999999999</v>
      </c>
      <c r="I305">
        <v>-1</v>
      </c>
      <c r="J305">
        <v>0</v>
      </c>
      <c r="K305">
        <v>0</v>
      </c>
      <c r="L305">
        <f t="shared" si="8"/>
        <v>115</v>
      </c>
      <c r="M305">
        <f>VLOOKUP(C305,Locs!A:C,3,0)</f>
        <v>30</v>
      </c>
      <c r="N305">
        <f>VLOOKUP(C305,Locs!A:F,6,0)</f>
        <v>2</v>
      </c>
      <c r="O305" t="s">
        <v>821</v>
      </c>
      <c r="P305">
        <v>106</v>
      </c>
    </row>
    <row r="306" spans="1:16" s="1" customFormat="1" x14ac:dyDescent="0.45">
      <c r="A306">
        <v>305</v>
      </c>
      <c r="B306" t="str">
        <f t="shared" si="9"/>
        <v>task_id_436.dfy-9</v>
      </c>
      <c r="C306" t="s">
        <v>39</v>
      </c>
      <c r="D306">
        <v>9</v>
      </c>
      <c r="E306">
        <v>0</v>
      </c>
      <c r="F306">
        <v>72.918700000000001</v>
      </c>
      <c r="G306">
        <v>62.7988</v>
      </c>
      <c r="H306">
        <v>72.915899999999993</v>
      </c>
      <c r="I306">
        <v>-1</v>
      </c>
      <c r="J306">
        <v>0</v>
      </c>
      <c r="K306">
        <v>0</v>
      </c>
      <c r="L306">
        <f t="shared" si="8"/>
        <v>115</v>
      </c>
      <c r="M306">
        <f>VLOOKUP(C306,Locs!A:C,3,0)</f>
        <v>30</v>
      </c>
      <c r="N306">
        <f>VLOOKUP(C306,Locs!A:F,6,0)</f>
        <v>2</v>
      </c>
      <c r="O306" t="s">
        <v>822</v>
      </c>
      <c r="P306">
        <v>115</v>
      </c>
    </row>
    <row r="307" spans="1:16" x14ac:dyDescent="0.45">
      <c r="A307">
        <v>306</v>
      </c>
      <c r="B307" t="str">
        <f t="shared" si="9"/>
        <v>task_id_436.dfy-10</v>
      </c>
      <c r="C307" t="s">
        <v>39</v>
      </c>
      <c r="D307">
        <v>10</v>
      </c>
      <c r="E307">
        <v>-1</v>
      </c>
      <c r="F307">
        <v>85.350399999999993</v>
      </c>
      <c r="G307">
        <v>0.27229999999999999</v>
      </c>
      <c r="H307">
        <v>85.348399999999998</v>
      </c>
      <c r="I307">
        <v>-1</v>
      </c>
      <c r="J307">
        <v>-1</v>
      </c>
      <c r="K307">
        <v>-1</v>
      </c>
      <c r="L307">
        <f t="shared" si="8"/>
        <v>135</v>
      </c>
      <c r="M307">
        <f>VLOOKUP(C307,Locs!A:C,3,0)</f>
        <v>30</v>
      </c>
      <c r="N307">
        <f>VLOOKUP(C307,Locs!A:F,6,0)</f>
        <v>2</v>
      </c>
      <c r="O307" t="s">
        <v>966</v>
      </c>
      <c r="P307">
        <v>115</v>
      </c>
    </row>
    <row r="308" spans="1:16" x14ac:dyDescent="0.45">
      <c r="A308">
        <v>307</v>
      </c>
      <c r="B308" t="str">
        <f t="shared" si="9"/>
        <v>task_id_445.dfy-1</v>
      </c>
      <c r="C308" t="s">
        <v>40</v>
      </c>
      <c r="D308">
        <v>1</v>
      </c>
      <c r="E308">
        <v>1</v>
      </c>
      <c r="F308">
        <v>9.3404000000000007</v>
      </c>
      <c r="G308">
        <v>0.80679999999999996</v>
      </c>
      <c r="H308">
        <v>9.3155999999999999</v>
      </c>
      <c r="I308">
        <v>1</v>
      </c>
      <c r="J308">
        <v>1</v>
      </c>
      <c r="K308">
        <v>1</v>
      </c>
      <c r="L308">
        <f t="shared" si="8"/>
        <v>19</v>
      </c>
      <c r="M308">
        <f>VLOOKUP(C308,Locs!A:C,3,0)</f>
        <v>19</v>
      </c>
      <c r="N308">
        <f>VLOOKUP(C308,Locs!A:F,6,0)</f>
        <v>0</v>
      </c>
      <c r="O308" t="s">
        <v>475</v>
      </c>
      <c r="P308">
        <v>19</v>
      </c>
    </row>
    <row r="309" spans="1:16" x14ac:dyDescent="0.45">
      <c r="A309">
        <v>308</v>
      </c>
      <c r="B309" t="str">
        <f t="shared" si="9"/>
        <v>task_id_447.dfy-1</v>
      </c>
      <c r="C309" t="s">
        <v>41</v>
      </c>
      <c r="D309">
        <v>1</v>
      </c>
      <c r="E309">
        <v>1</v>
      </c>
      <c r="F309">
        <v>10.8445</v>
      </c>
      <c r="G309">
        <v>0.83509999999999995</v>
      </c>
      <c r="H309">
        <v>10.8241</v>
      </c>
      <c r="I309">
        <v>1</v>
      </c>
      <c r="J309">
        <v>1</v>
      </c>
      <c r="K309">
        <v>1</v>
      </c>
      <c r="L309">
        <f t="shared" si="8"/>
        <v>27</v>
      </c>
      <c r="M309">
        <f>VLOOKUP(C309,Locs!A:C,3,0)</f>
        <v>26</v>
      </c>
      <c r="N309">
        <f>VLOOKUP(C309,Locs!A:F,6,0)</f>
        <v>0</v>
      </c>
      <c r="O309" t="s">
        <v>478</v>
      </c>
      <c r="P309">
        <v>27</v>
      </c>
    </row>
    <row r="310" spans="1:16" x14ac:dyDescent="0.45">
      <c r="A310">
        <v>309</v>
      </c>
      <c r="B310" t="str">
        <f t="shared" si="9"/>
        <v>task_id_454.dfy-1</v>
      </c>
      <c r="C310" t="s">
        <v>42</v>
      </c>
      <c r="D310">
        <v>1</v>
      </c>
      <c r="E310">
        <v>0</v>
      </c>
      <c r="F310">
        <v>8.6969999999999992</v>
      </c>
      <c r="G310">
        <v>0.8427</v>
      </c>
      <c r="H310">
        <v>8.6750000000000007</v>
      </c>
      <c r="I310">
        <v>1</v>
      </c>
      <c r="J310">
        <v>0</v>
      </c>
      <c r="K310">
        <v>0</v>
      </c>
      <c r="L310">
        <f t="shared" si="8"/>
        <v>25</v>
      </c>
      <c r="M310">
        <f>VLOOKUP(C310,Locs!A:C,3,0)</f>
        <v>23</v>
      </c>
      <c r="N310">
        <f>VLOOKUP(C310,Locs!A:F,6,0)</f>
        <v>0</v>
      </c>
      <c r="O310" t="s">
        <v>481</v>
      </c>
      <c r="P310">
        <v>25</v>
      </c>
    </row>
    <row r="311" spans="1:16" x14ac:dyDescent="0.45">
      <c r="A311">
        <v>310</v>
      </c>
      <c r="B311" t="str">
        <f t="shared" si="9"/>
        <v>task_id_454.dfy-2</v>
      </c>
      <c r="C311" t="s">
        <v>42</v>
      </c>
      <c r="D311">
        <v>2</v>
      </c>
      <c r="E311">
        <v>0</v>
      </c>
      <c r="F311">
        <v>8.7963000000000005</v>
      </c>
      <c r="G311">
        <v>0.88339999999999996</v>
      </c>
      <c r="H311">
        <v>8.7942</v>
      </c>
      <c r="I311">
        <v>1</v>
      </c>
      <c r="J311">
        <v>0</v>
      </c>
      <c r="K311">
        <v>0</v>
      </c>
      <c r="L311">
        <f t="shared" si="8"/>
        <v>26</v>
      </c>
      <c r="M311">
        <f>VLOOKUP(C311,Locs!A:C,3,0)</f>
        <v>23</v>
      </c>
      <c r="N311">
        <f>VLOOKUP(C311,Locs!A:F,6,0)</f>
        <v>0</v>
      </c>
      <c r="O311" t="s">
        <v>482</v>
      </c>
      <c r="P311">
        <v>26</v>
      </c>
    </row>
    <row r="312" spans="1:16" x14ac:dyDescent="0.45">
      <c r="A312">
        <v>311</v>
      </c>
      <c r="B312" t="str">
        <f t="shared" si="9"/>
        <v>task_id_454.dfy-3</v>
      </c>
      <c r="C312" t="s">
        <v>42</v>
      </c>
      <c r="D312">
        <v>3</v>
      </c>
      <c r="E312">
        <v>0</v>
      </c>
      <c r="F312">
        <v>9.5907999999999998</v>
      </c>
      <c r="G312">
        <v>0.82730000000000004</v>
      </c>
      <c r="H312">
        <v>9.5884</v>
      </c>
      <c r="I312">
        <v>1</v>
      </c>
      <c r="J312">
        <v>0</v>
      </c>
      <c r="K312">
        <v>0</v>
      </c>
      <c r="L312">
        <f t="shared" si="8"/>
        <v>26</v>
      </c>
      <c r="M312">
        <f>VLOOKUP(C312,Locs!A:C,3,0)</f>
        <v>23</v>
      </c>
      <c r="N312">
        <f>VLOOKUP(C312,Locs!A:F,6,0)</f>
        <v>0</v>
      </c>
      <c r="O312" t="s">
        <v>483</v>
      </c>
      <c r="P312">
        <v>26</v>
      </c>
    </row>
    <row r="313" spans="1:16" x14ac:dyDescent="0.45">
      <c r="A313">
        <v>312</v>
      </c>
      <c r="B313" t="str">
        <f t="shared" si="9"/>
        <v>task_id_454.dfy-4</v>
      </c>
      <c r="C313" t="s">
        <v>42</v>
      </c>
      <c r="D313">
        <v>4</v>
      </c>
      <c r="E313">
        <v>0</v>
      </c>
      <c r="F313">
        <v>13.2074</v>
      </c>
      <c r="G313">
        <v>0.81599999999999995</v>
      </c>
      <c r="H313">
        <v>13.2056</v>
      </c>
      <c r="I313">
        <v>0</v>
      </c>
      <c r="J313">
        <v>0</v>
      </c>
      <c r="K313">
        <v>0</v>
      </c>
      <c r="L313">
        <f t="shared" si="8"/>
        <v>32</v>
      </c>
      <c r="M313">
        <f>VLOOKUP(C313,Locs!A:C,3,0)</f>
        <v>23</v>
      </c>
      <c r="N313">
        <f>VLOOKUP(C313,Locs!A:F,6,0)</f>
        <v>0</v>
      </c>
      <c r="O313" t="s">
        <v>967</v>
      </c>
      <c r="P313">
        <v>32</v>
      </c>
    </row>
    <row r="314" spans="1:16" x14ac:dyDescent="0.45">
      <c r="A314">
        <v>313</v>
      </c>
      <c r="B314" t="str">
        <f t="shared" si="9"/>
        <v>task_id_454.dfy-5</v>
      </c>
      <c r="C314" t="s">
        <v>42</v>
      </c>
      <c r="D314">
        <v>5</v>
      </c>
      <c r="E314">
        <v>1</v>
      </c>
      <c r="F314">
        <v>15.267300000000001</v>
      </c>
      <c r="G314">
        <v>0.85609999999999997</v>
      </c>
      <c r="H314">
        <v>15.265499999999999</v>
      </c>
      <c r="I314">
        <v>1</v>
      </c>
      <c r="J314">
        <v>1</v>
      </c>
      <c r="K314">
        <v>1</v>
      </c>
      <c r="L314">
        <f t="shared" si="8"/>
        <v>32</v>
      </c>
      <c r="M314">
        <f>VLOOKUP(C314,Locs!A:C,3,0)</f>
        <v>23</v>
      </c>
      <c r="N314">
        <f>VLOOKUP(C314,Locs!A:F,6,0)</f>
        <v>0</v>
      </c>
      <c r="O314" t="s">
        <v>968</v>
      </c>
      <c r="P314">
        <v>32</v>
      </c>
    </row>
    <row r="315" spans="1:16" x14ac:dyDescent="0.45">
      <c r="A315">
        <v>314</v>
      </c>
      <c r="B315" t="str">
        <f t="shared" si="9"/>
        <v>task_id_457.dfy-1</v>
      </c>
      <c r="C315" t="s">
        <v>43</v>
      </c>
      <c r="D315">
        <v>1</v>
      </c>
      <c r="E315">
        <v>1</v>
      </c>
      <c r="F315">
        <v>12.276999999999999</v>
      </c>
      <c r="G315">
        <v>0.82010000000000005</v>
      </c>
      <c r="H315">
        <v>12.254799999999999</v>
      </c>
      <c r="I315">
        <v>1</v>
      </c>
      <c r="J315">
        <v>1</v>
      </c>
      <c r="K315">
        <v>1</v>
      </c>
      <c r="L315">
        <f t="shared" si="8"/>
        <v>28</v>
      </c>
      <c r="M315">
        <f>VLOOKUP(C315,Locs!A:C,3,0)</f>
        <v>26</v>
      </c>
      <c r="N315">
        <f>VLOOKUP(C315,Locs!A:F,6,0)</f>
        <v>0</v>
      </c>
      <c r="O315" t="s">
        <v>484</v>
      </c>
      <c r="P315">
        <v>28</v>
      </c>
    </row>
    <row r="316" spans="1:16" x14ac:dyDescent="0.45">
      <c r="A316">
        <v>315</v>
      </c>
      <c r="B316" t="str">
        <f t="shared" si="9"/>
        <v>task_id_470.dfy-1</v>
      </c>
      <c r="C316" t="s">
        <v>44</v>
      </c>
      <c r="D316">
        <v>1</v>
      </c>
      <c r="E316">
        <v>1</v>
      </c>
      <c r="F316">
        <v>11.159700000000001</v>
      </c>
      <c r="G316">
        <v>0.91120000000000001</v>
      </c>
      <c r="H316">
        <v>11.1319</v>
      </c>
      <c r="I316">
        <v>1</v>
      </c>
      <c r="J316">
        <v>1</v>
      </c>
      <c r="K316">
        <v>1</v>
      </c>
      <c r="L316">
        <f t="shared" si="8"/>
        <v>26</v>
      </c>
      <c r="M316">
        <f>VLOOKUP(C316,Locs!A:C,3,0)</f>
        <v>23</v>
      </c>
      <c r="N316">
        <f>VLOOKUP(C316,Locs!A:F,6,0)</f>
        <v>0</v>
      </c>
      <c r="O316" t="s">
        <v>487</v>
      </c>
      <c r="P316">
        <v>26</v>
      </c>
    </row>
    <row r="317" spans="1:16" x14ac:dyDescent="0.45">
      <c r="A317">
        <v>316</v>
      </c>
      <c r="B317" t="str">
        <f t="shared" si="9"/>
        <v>task_id_472.dfy-1</v>
      </c>
      <c r="C317" t="s">
        <v>45</v>
      </c>
      <c r="D317">
        <v>1</v>
      </c>
      <c r="E317">
        <v>0</v>
      </c>
      <c r="F317">
        <v>10.8506</v>
      </c>
      <c r="G317">
        <v>0.94159999999999999</v>
      </c>
      <c r="H317">
        <v>10.831799999999999</v>
      </c>
      <c r="I317">
        <v>1</v>
      </c>
      <c r="J317">
        <v>0</v>
      </c>
      <c r="K317">
        <v>0</v>
      </c>
      <c r="L317">
        <f t="shared" si="8"/>
        <v>27</v>
      </c>
      <c r="M317">
        <f>VLOOKUP(C317,Locs!A:C,3,0)</f>
        <v>28</v>
      </c>
      <c r="N317">
        <f>VLOOKUP(C317,Locs!A:F,6,0)</f>
        <v>2</v>
      </c>
      <c r="O317" t="s">
        <v>490</v>
      </c>
      <c r="P317">
        <v>27</v>
      </c>
    </row>
    <row r="318" spans="1:16" x14ac:dyDescent="0.45">
      <c r="A318">
        <v>317</v>
      </c>
      <c r="B318" t="str">
        <f t="shared" si="9"/>
        <v>task_id_472.dfy-2</v>
      </c>
      <c r="C318" t="s">
        <v>45</v>
      </c>
      <c r="D318">
        <v>2</v>
      </c>
      <c r="E318">
        <v>0</v>
      </c>
      <c r="F318">
        <v>10.8337</v>
      </c>
      <c r="G318">
        <v>0.86240000000000006</v>
      </c>
      <c r="H318">
        <v>10.832100000000001</v>
      </c>
      <c r="I318">
        <v>-1</v>
      </c>
      <c r="J318">
        <v>0</v>
      </c>
      <c r="K318">
        <v>0</v>
      </c>
      <c r="L318">
        <f t="shared" si="8"/>
        <v>27</v>
      </c>
      <c r="M318">
        <f>VLOOKUP(C318,Locs!A:C,3,0)</f>
        <v>28</v>
      </c>
      <c r="N318">
        <f>VLOOKUP(C318,Locs!A:F,6,0)</f>
        <v>2</v>
      </c>
      <c r="O318" t="s">
        <v>491</v>
      </c>
      <c r="P318">
        <v>27</v>
      </c>
    </row>
    <row r="319" spans="1:16" x14ac:dyDescent="0.45">
      <c r="A319">
        <v>318</v>
      </c>
      <c r="B319" t="str">
        <f t="shared" si="9"/>
        <v>task_id_472.dfy-3</v>
      </c>
      <c r="C319" t="s">
        <v>45</v>
      </c>
      <c r="D319">
        <v>3</v>
      </c>
      <c r="E319">
        <v>1</v>
      </c>
      <c r="F319">
        <v>13.439399999999999</v>
      </c>
      <c r="G319">
        <v>0.91220000000000001</v>
      </c>
      <c r="H319">
        <v>13.438000000000001</v>
      </c>
      <c r="I319">
        <v>1</v>
      </c>
      <c r="J319">
        <v>1</v>
      </c>
      <c r="K319">
        <v>1</v>
      </c>
      <c r="L319">
        <f t="shared" si="8"/>
        <v>29</v>
      </c>
      <c r="M319">
        <f>VLOOKUP(C319,Locs!A:C,3,0)</f>
        <v>28</v>
      </c>
      <c r="N319">
        <f>VLOOKUP(C319,Locs!A:F,6,0)</f>
        <v>2</v>
      </c>
      <c r="O319" t="s">
        <v>492</v>
      </c>
      <c r="P319">
        <v>29</v>
      </c>
    </row>
    <row r="320" spans="1:16" x14ac:dyDescent="0.45">
      <c r="A320">
        <v>319</v>
      </c>
      <c r="B320" t="str">
        <f t="shared" si="9"/>
        <v>task_id_474.dfy-1</v>
      </c>
      <c r="C320" t="s">
        <v>46</v>
      </c>
      <c r="D320">
        <v>1</v>
      </c>
      <c r="E320">
        <v>1</v>
      </c>
      <c r="F320">
        <v>10.048299999999999</v>
      </c>
      <c r="G320">
        <v>0.82550000000000001</v>
      </c>
      <c r="H320">
        <v>10.032299999999999</v>
      </c>
      <c r="I320">
        <v>1</v>
      </c>
      <c r="J320">
        <v>1</v>
      </c>
      <c r="K320">
        <v>1</v>
      </c>
      <c r="L320">
        <f t="shared" si="8"/>
        <v>25</v>
      </c>
      <c r="M320">
        <f>VLOOKUP(C320,Locs!A:C,3,0)</f>
        <v>26</v>
      </c>
      <c r="N320">
        <f>VLOOKUP(C320,Locs!A:F,6,0)</f>
        <v>0</v>
      </c>
      <c r="O320" t="s">
        <v>493</v>
      </c>
      <c r="P320">
        <v>25</v>
      </c>
    </row>
    <row r="321" spans="1:16" x14ac:dyDescent="0.45">
      <c r="A321">
        <v>320</v>
      </c>
      <c r="B321" t="str">
        <f t="shared" si="9"/>
        <v>task_id_476.dfy-1</v>
      </c>
      <c r="C321" t="s">
        <v>47</v>
      </c>
      <c r="D321">
        <v>1</v>
      </c>
      <c r="E321">
        <v>-1</v>
      </c>
      <c r="F321">
        <v>11.1191</v>
      </c>
      <c r="G321">
        <v>0.26550000000000001</v>
      </c>
      <c r="H321">
        <v>11.0939</v>
      </c>
      <c r="I321">
        <v>-1</v>
      </c>
      <c r="J321">
        <v>-1</v>
      </c>
      <c r="K321">
        <v>-1</v>
      </c>
      <c r="L321">
        <f t="shared" si="8"/>
        <v>31</v>
      </c>
      <c r="M321">
        <f>VLOOKUP(C321,Locs!A:C,3,0)</f>
        <v>54</v>
      </c>
      <c r="N321">
        <f>VLOOKUP(C321,Locs!A:F,6,0)</f>
        <v>2</v>
      </c>
      <c r="O321" t="s">
        <v>496</v>
      </c>
      <c r="P321">
        <v>31</v>
      </c>
    </row>
    <row r="322" spans="1:16" x14ac:dyDescent="0.45">
      <c r="A322">
        <v>321</v>
      </c>
      <c r="B322" t="str">
        <f t="shared" si="9"/>
        <v>task_id_476.dfy-2</v>
      </c>
      <c r="C322" t="s">
        <v>47</v>
      </c>
      <c r="D322">
        <v>2</v>
      </c>
      <c r="E322">
        <v>-1</v>
      </c>
      <c r="F322">
        <v>10.8559</v>
      </c>
      <c r="G322">
        <v>0.25059999999999999</v>
      </c>
      <c r="H322">
        <v>10.8538</v>
      </c>
      <c r="I322">
        <v>-1</v>
      </c>
      <c r="J322">
        <v>-1</v>
      </c>
      <c r="K322">
        <v>-1</v>
      </c>
      <c r="L322">
        <f t="shared" ref="L322:L385" si="10">VLOOKUP(LEFT(C322,LEN(C322)-4)&amp;"_"&amp;D322&amp;"_llm.dfy",O:P,2,0)</f>
        <v>31</v>
      </c>
      <c r="M322">
        <f>VLOOKUP(C322,Locs!A:C,3,0)</f>
        <v>54</v>
      </c>
      <c r="N322">
        <f>VLOOKUP(C322,Locs!A:F,6,0)</f>
        <v>2</v>
      </c>
      <c r="O322" t="s">
        <v>497</v>
      </c>
      <c r="P322">
        <v>31</v>
      </c>
    </row>
    <row r="323" spans="1:16" x14ac:dyDescent="0.45">
      <c r="A323">
        <v>322</v>
      </c>
      <c r="B323" t="str">
        <f t="shared" si="9"/>
        <v>task_id_476.dfy-3</v>
      </c>
      <c r="C323" t="s">
        <v>47</v>
      </c>
      <c r="D323">
        <v>3</v>
      </c>
      <c r="E323">
        <v>-1</v>
      </c>
      <c r="F323">
        <v>11.627000000000001</v>
      </c>
      <c r="G323">
        <v>0.29899999999999999</v>
      </c>
      <c r="H323">
        <v>11.625400000000001</v>
      </c>
      <c r="I323">
        <v>-1</v>
      </c>
      <c r="J323">
        <v>-1</v>
      </c>
      <c r="K323">
        <v>-1</v>
      </c>
      <c r="L323">
        <f t="shared" si="10"/>
        <v>31</v>
      </c>
      <c r="M323">
        <f>VLOOKUP(C323,Locs!A:C,3,0)</f>
        <v>54</v>
      </c>
      <c r="N323">
        <f>VLOOKUP(C323,Locs!A:F,6,0)</f>
        <v>2</v>
      </c>
      <c r="O323" t="s">
        <v>498</v>
      </c>
      <c r="P323">
        <v>31</v>
      </c>
    </row>
    <row r="324" spans="1:16" x14ac:dyDescent="0.45">
      <c r="A324">
        <v>323</v>
      </c>
      <c r="B324" t="str">
        <f t="shared" si="9"/>
        <v>task_id_476.dfy-4</v>
      </c>
      <c r="C324" t="s">
        <v>47</v>
      </c>
      <c r="D324">
        <v>4</v>
      </c>
      <c r="E324">
        <v>-1</v>
      </c>
      <c r="F324">
        <v>11.1069</v>
      </c>
      <c r="G324">
        <v>0.24529999999999999</v>
      </c>
      <c r="H324">
        <v>11.104799999999999</v>
      </c>
      <c r="I324">
        <v>-1</v>
      </c>
      <c r="J324">
        <v>-1</v>
      </c>
      <c r="K324">
        <v>-1</v>
      </c>
      <c r="L324">
        <f t="shared" si="10"/>
        <v>31</v>
      </c>
      <c r="M324">
        <f>VLOOKUP(C324,Locs!A:C,3,0)</f>
        <v>54</v>
      </c>
      <c r="N324">
        <f>VLOOKUP(C324,Locs!A:F,6,0)</f>
        <v>2</v>
      </c>
      <c r="O324" t="s">
        <v>969</v>
      </c>
      <c r="P324">
        <v>31</v>
      </c>
    </row>
    <row r="325" spans="1:16" x14ac:dyDescent="0.45">
      <c r="A325">
        <v>324</v>
      </c>
      <c r="B325" t="str">
        <f t="shared" si="9"/>
        <v>task_id_476.dfy-5</v>
      </c>
      <c r="C325" t="s">
        <v>47</v>
      </c>
      <c r="D325">
        <v>5</v>
      </c>
      <c r="E325">
        <v>-1</v>
      </c>
      <c r="F325">
        <v>10.9762</v>
      </c>
      <c r="G325">
        <v>0.2455</v>
      </c>
      <c r="H325">
        <v>10.974299999999999</v>
      </c>
      <c r="I325">
        <v>-1</v>
      </c>
      <c r="J325">
        <v>-1</v>
      </c>
      <c r="K325">
        <v>-1</v>
      </c>
      <c r="L325">
        <f t="shared" si="10"/>
        <v>31</v>
      </c>
      <c r="M325">
        <f>VLOOKUP(C325,Locs!A:C,3,0)</f>
        <v>54</v>
      </c>
      <c r="N325">
        <f>VLOOKUP(C325,Locs!A:F,6,0)</f>
        <v>2</v>
      </c>
      <c r="O325" t="s">
        <v>970</v>
      </c>
      <c r="P325">
        <v>31</v>
      </c>
    </row>
    <row r="326" spans="1:16" x14ac:dyDescent="0.45">
      <c r="A326">
        <v>325</v>
      </c>
      <c r="B326" t="str">
        <f t="shared" si="9"/>
        <v>task_id_476.dfy-6</v>
      </c>
      <c r="C326" t="s">
        <v>47</v>
      </c>
      <c r="D326">
        <v>6</v>
      </c>
      <c r="E326">
        <v>-1</v>
      </c>
      <c r="F326">
        <v>11.0562</v>
      </c>
      <c r="G326">
        <v>0.26200000000000001</v>
      </c>
      <c r="H326">
        <v>11.053699999999999</v>
      </c>
      <c r="I326">
        <v>-1</v>
      </c>
      <c r="J326">
        <v>-1</v>
      </c>
      <c r="K326">
        <v>-1</v>
      </c>
      <c r="L326">
        <f t="shared" si="10"/>
        <v>31</v>
      </c>
      <c r="M326">
        <f>VLOOKUP(C326,Locs!A:C,3,0)</f>
        <v>54</v>
      </c>
      <c r="N326">
        <f>VLOOKUP(C326,Locs!A:F,6,0)</f>
        <v>2</v>
      </c>
      <c r="O326" t="s">
        <v>971</v>
      </c>
      <c r="P326">
        <v>31</v>
      </c>
    </row>
    <row r="327" spans="1:16" x14ac:dyDescent="0.45">
      <c r="A327">
        <v>326</v>
      </c>
      <c r="B327" t="str">
        <f t="shared" si="9"/>
        <v>task_id_476.dfy-7</v>
      </c>
      <c r="C327" t="s">
        <v>47</v>
      </c>
      <c r="D327">
        <v>7</v>
      </c>
      <c r="E327">
        <v>0</v>
      </c>
      <c r="F327">
        <v>18.626100000000001</v>
      </c>
      <c r="G327">
        <v>2.0647000000000002</v>
      </c>
      <c r="H327">
        <v>18.6234</v>
      </c>
      <c r="I327">
        <v>-1</v>
      </c>
      <c r="J327">
        <v>0</v>
      </c>
      <c r="K327">
        <v>0</v>
      </c>
      <c r="L327">
        <f t="shared" si="10"/>
        <v>56</v>
      </c>
      <c r="M327">
        <f>VLOOKUP(C327,Locs!A:C,3,0)</f>
        <v>54</v>
      </c>
      <c r="N327">
        <f>VLOOKUP(C327,Locs!A:F,6,0)</f>
        <v>2</v>
      </c>
      <c r="O327" t="s">
        <v>972</v>
      </c>
      <c r="P327">
        <v>56</v>
      </c>
    </row>
    <row r="328" spans="1:16" x14ac:dyDescent="0.45">
      <c r="A328">
        <v>327</v>
      </c>
      <c r="B328" t="str">
        <f t="shared" ref="B328:B391" si="11">C328&amp;"-"&amp;D328</f>
        <v>task_id_476.dfy-8</v>
      </c>
      <c r="C328" t="s">
        <v>47</v>
      </c>
      <c r="D328">
        <v>8</v>
      </c>
      <c r="E328">
        <v>1</v>
      </c>
      <c r="F328">
        <v>22.451599999999999</v>
      </c>
      <c r="G328">
        <v>7.0461999999999998</v>
      </c>
      <c r="H328">
        <v>22.450199999999999</v>
      </c>
      <c r="I328">
        <v>1</v>
      </c>
      <c r="J328">
        <v>1</v>
      </c>
      <c r="K328">
        <v>1</v>
      </c>
      <c r="L328">
        <f t="shared" si="10"/>
        <v>62</v>
      </c>
      <c r="M328">
        <f>VLOOKUP(C328,Locs!A:C,3,0)</f>
        <v>54</v>
      </c>
      <c r="N328">
        <f>VLOOKUP(C328,Locs!A:F,6,0)</f>
        <v>2</v>
      </c>
      <c r="O328" t="s">
        <v>973</v>
      </c>
      <c r="P328">
        <v>62</v>
      </c>
    </row>
    <row r="329" spans="1:16" x14ac:dyDescent="0.45">
      <c r="A329">
        <v>328</v>
      </c>
      <c r="B329" t="str">
        <f t="shared" si="11"/>
        <v>task_id_477.dfy-1</v>
      </c>
      <c r="C329" t="s">
        <v>48</v>
      </c>
      <c r="D329">
        <v>1</v>
      </c>
      <c r="E329">
        <v>1</v>
      </c>
      <c r="F329">
        <v>11.2448</v>
      </c>
      <c r="G329">
        <v>1.7081999999999999</v>
      </c>
      <c r="H329">
        <v>11.2254</v>
      </c>
      <c r="I329">
        <v>1</v>
      </c>
      <c r="J329">
        <v>1</v>
      </c>
      <c r="K329">
        <v>1</v>
      </c>
      <c r="L329">
        <f t="shared" si="10"/>
        <v>26</v>
      </c>
      <c r="M329">
        <f>VLOOKUP(C329,Locs!A:C,3,0)</f>
        <v>27</v>
      </c>
      <c r="N329">
        <f>VLOOKUP(C329,Locs!A:F,6,0)</f>
        <v>0</v>
      </c>
      <c r="O329" t="s">
        <v>499</v>
      </c>
      <c r="P329">
        <v>26</v>
      </c>
    </row>
    <row r="330" spans="1:16" x14ac:dyDescent="0.45">
      <c r="A330">
        <v>329</v>
      </c>
      <c r="B330" t="str">
        <f t="shared" si="11"/>
        <v>task_id_555.dfy-1</v>
      </c>
      <c r="C330" t="s">
        <v>49</v>
      </c>
      <c r="D330">
        <v>1</v>
      </c>
      <c r="E330">
        <v>1</v>
      </c>
      <c r="F330">
        <v>16.4785</v>
      </c>
      <c r="G330">
        <v>1.6847000000000001</v>
      </c>
      <c r="H330">
        <v>16.456900000000001</v>
      </c>
      <c r="I330">
        <v>1</v>
      </c>
      <c r="J330">
        <v>1</v>
      </c>
      <c r="K330">
        <v>1</v>
      </c>
      <c r="L330">
        <f t="shared" si="10"/>
        <v>51</v>
      </c>
      <c r="M330">
        <f>VLOOKUP(C330,Locs!A:C,3,0)</f>
        <v>43</v>
      </c>
      <c r="N330">
        <f>VLOOKUP(C330,Locs!A:F,6,0)</f>
        <v>0</v>
      </c>
      <c r="O330" t="s">
        <v>502</v>
      </c>
      <c r="P330">
        <v>51</v>
      </c>
    </row>
    <row r="331" spans="1:16" x14ac:dyDescent="0.45">
      <c r="A331">
        <v>330</v>
      </c>
      <c r="B331" t="str">
        <f t="shared" si="11"/>
        <v>task_id_557.dfy-1</v>
      </c>
      <c r="C331" t="s">
        <v>50</v>
      </c>
      <c r="D331">
        <v>1</v>
      </c>
      <c r="E331">
        <v>1</v>
      </c>
      <c r="F331">
        <v>9.6478000000000002</v>
      </c>
      <c r="G331">
        <v>1.6929000000000001</v>
      </c>
      <c r="H331">
        <v>9.6273</v>
      </c>
      <c r="I331">
        <v>1</v>
      </c>
      <c r="J331">
        <v>1</v>
      </c>
      <c r="K331">
        <v>1</v>
      </c>
      <c r="L331">
        <f t="shared" si="10"/>
        <v>23</v>
      </c>
      <c r="M331">
        <f>VLOOKUP(C331,Locs!A:C,3,0)</f>
        <v>24</v>
      </c>
      <c r="N331">
        <f>VLOOKUP(C331,Locs!A:F,6,0)</f>
        <v>0</v>
      </c>
      <c r="O331" t="s">
        <v>505</v>
      </c>
      <c r="P331">
        <v>23</v>
      </c>
    </row>
    <row r="332" spans="1:16" x14ac:dyDescent="0.45">
      <c r="A332">
        <v>331</v>
      </c>
      <c r="B332" t="str">
        <f t="shared" si="11"/>
        <v>task_id_566.dfy-1</v>
      </c>
      <c r="C332" t="s">
        <v>51</v>
      </c>
      <c r="D332">
        <v>1</v>
      </c>
      <c r="E332">
        <v>0</v>
      </c>
      <c r="F332">
        <v>12.039</v>
      </c>
      <c r="G332">
        <v>1.7131000000000001</v>
      </c>
      <c r="H332">
        <v>12.0229</v>
      </c>
      <c r="I332">
        <v>0</v>
      </c>
      <c r="J332">
        <v>0</v>
      </c>
      <c r="K332">
        <v>0</v>
      </c>
      <c r="L332">
        <f t="shared" si="10"/>
        <v>35</v>
      </c>
      <c r="M332">
        <f>VLOOKUP(C332,Locs!A:C,3,0)</f>
        <v>28</v>
      </c>
      <c r="N332">
        <f>VLOOKUP(C332,Locs!A:F,6,0)</f>
        <v>0</v>
      </c>
      <c r="O332" t="s">
        <v>974</v>
      </c>
      <c r="P332">
        <v>137</v>
      </c>
    </row>
    <row r="333" spans="1:16" x14ac:dyDescent="0.45">
      <c r="A333">
        <v>332</v>
      </c>
      <c r="B333" t="str">
        <f t="shared" si="11"/>
        <v>task_id_566.dfy-2</v>
      </c>
      <c r="C333" t="s">
        <v>51</v>
      </c>
      <c r="D333">
        <v>2</v>
      </c>
      <c r="E333">
        <v>0</v>
      </c>
      <c r="F333">
        <v>20.0761</v>
      </c>
      <c r="G333">
        <v>1.7089000000000001</v>
      </c>
      <c r="H333">
        <v>20.073399999999999</v>
      </c>
      <c r="I333">
        <v>-1</v>
      </c>
      <c r="J333">
        <v>0</v>
      </c>
      <c r="K333">
        <v>0</v>
      </c>
      <c r="L333">
        <f t="shared" si="10"/>
        <v>46</v>
      </c>
      <c r="M333">
        <f>VLOOKUP(C333,Locs!A:C,3,0)</f>
        <v>28</v>
      </c>
      <c r="N333">
        <f>VLOOKUP(C333,Locs!A:F,6,0)</f>
        <v>0</v>
      </c>
      <c r="O333" t="s">
        <v>508</v>
      </c>
      <c r="P333">
        <v>35</v>
      </c>
    </row>
    <row r="334" spans="1:16" x14ac:dyDescent="0.45">
      <c r="A334">
        <v>333</v>
      </c>
      <c r="B334" t="str">
        <f t="shared" si="11"/>
        <v>task_id_566.dfy-3</v>
      </c>
      <c r="C334" t="s">
        <v>51</v>
      </c>
      <c r="D334">
        <v>3</v>
      </c>
      <c r="E334">
        <v>0</v>
      </c>
      <c r="F334">
        <v>56.9285</v>
      </c>
      <c r="G334">
        <v>2.0066000000000002</v>
      </c>
      <c r="H334">
        <v>56.926499999999997</v>
      </c>
      <c r="I334">
        <v>0</v>
      </c>
      <c r="J334">
        <v>0</v>
      </c>
      <c r="K334">
        <v>0</v>
      </c>
      <c r="L334">
        <f t="shared" si="10"/>
        <v>105</v>
      </c>
      <c r="M334">
        <f>VLOOKUP(C334,Locs!A:C,3,0)</f>
        <v>28</v>
      </c>
      <c r="N334">
        <f>VLOOKUP(C334,Locs!A:F,6,0)</f>
        <v>0</v>
      </c>
      <c r="O334" t="s">
        <v>509</v>
      </c>
      <c r="P334">
        <v>46</v>
      </c>
    </row>
    <row r="335" spans="1:16" x14ac:dyDescent="0.45">
      <c r="A335">
        <v>334</v>
      </c>
      <c r="B335" t="str">
        <f t="shared" si="11"/>
        <v>task_id_566.dfy-4</v>
      </c>
      <c r="C335" t="s">
        <v>51</v>
      </c>
      <c r="D335">
        <v>4</v>
      </c>
      <c r="E335">
        <v>0</v>
      </c>
      <c r="F335">
        <v>49.923099999999998</v>
      </c>
      <c r="G335">
        <v>1.8444</v>
      </c>
      <c r="H335">
        <v>49.921700000000001</v>
      </c>
      <c r="I335">
        <v>0</v>
      </c>
      <c r="J335">
        <v>0</v>
      </c>
      <c r="K335">
        <v>0</v>
      </c>
      <c r="L335">
        <f t="shared" si="10"/>
        <v>96</v>
      </c>
      <c r="M335">
        <f>VLOOKUP(C335,Locs!A:C,3,0)</f>
        <v>28</v>
      </c>
      <c r="N335">
        <f>VLOOKUP(C335,Locs!A:F,6,0)</f>
        <v>0</v>
      </c>
      <c r="O335" t="s">
        <v>510</v>
      </c>
      <c r="P335">
        <v>105</v>
      </c>
    </row>
    <row r="336" spans="1:16" x14ac:dyDescent="0.45">
      <c r="A336">
        <v>335</v>
      </c>
      <c r="B336" t="str">
        <f t="shared" si="11"/>
        <v>task_id_566.dfy-5</v>
      </c>
      <c r="C336" t="s">
        <v>51</v>
      </c>
      <c r="D336">
        <v>5</v>
      </c>
      <c r="E336">
        <v>-1</v>
      </c>
      <c r="F336">
        <v>72.133300000000006</v>
      </c>
      <c r="G336">
        <v>0.28939999999999999</v>
      </c>
      <c r="H336">
        <v>72.131500000000003</v>
      </c>
      <c r="I336">
        <v>-1</v>
      </c>
      <c r="J336">
        <v>-1</v>
      </c>
      <c r="K336">
        <v>-1</v>
      </c>
      <c r="L336">
        <f t="shared" si="10"/>
        <v>138</v>
      </c>
      <c r="M336">
        <f>VLOOKUP(C336,Locs!A:C,3,0)</f>
        <v>28</v>
      </c>
      <c r="N336">
        <f>VLOOKUP(C336,Locs!A:F,6,0)</f>
        <v>0</v>
      </c>
      <c r="O336" t="s">
        <v>975</v>
      </c>
      <c r="P336">
        <v>96</v>
      </c>
    </row>
    <row r="337" spans="1:16" x14ac:dyDescent="0.45">
      <c r="A337">
        <v>336</v>
      </c>
      <c r="B337" t="str">
        <f t="shared" si="11"/>
        <v>task_id_566.dfy-6</v>
      </c>
      <c r="C337" t="s">
        <v>51</v>
      </c>
      <c r="D337">
        <v>6</v>
      </c>
      <c r="E337">
        <v>-1</v>
      </c>
      <c r="F337">
        <v>71.670599999999993</v>
      </c>
      <c r="G337">
        <v>0.28170000000000001</v>
      </c>
      <c r="H337">
        <v>71.668800000000005</v>
      </c>
      <c r="I337">
        <v>-1</v>
      </c>
      <c r="J337">
        <v>-1</v>
      </c>
      <c r="K337">
        <v>-1</v>
      </c>
      <c r="L337">
        <f t="shared" si="10"/>
        <v>138</v>
      </c>
      <c r="M337">
        <f>VLOOKUP(C337,Locs!A:C,3,0)</f>
        <v>28</v>
      </c>
      <c r="N337">
        <f>VLOOKUP(C337,Locs!A:F,6,0)</f>
        <v>0</v>
      </c>
      <c r="O337" t="s">
        <v>976</v>
      </c>
      <c r="P337">
        <v>138</v>
      </c>
    </row>
    <row r="338" spans="1:16" x14ac:dyDescent="0.45">
      <c r="A338">
        <v>337</v>
      </c>
      <c r="B338" t="str">
        <f t="shared" si="11"/>
        <v>task_id_566.dfy-7</v>
      </c>
      <c r="C338" t="s">
        <v>51</v>
      </c>
      <c r="D338">
        <v>7</v>
      </c>
      <c r="E338">
        <v>-1</v>
      </c>
      <c r="F338">
        <v>69.039900000000003</v>
      </c>
      <c r="G338">
        <v>0.2757</v>
      </c>
      <c r="H338">
        <v>69.037300000000002</v>
      </c>
      <c r="I338">
        <v>-1</v>
      </c>
      <c r="J338">
        <v>-1</v>
      </c>
      <c r="K338">
        <v>-1</v>
      </c>
      <c r="L338">
        <f t="shared" si="10"/>
        <v>132</v>
      </c>
      <c r="M338">
        <f>VLOOKUP(C338,Locs!A:C,3,0)</f>
        <v>28</v>
      </c>
      <c r="N338">
        <f>VLOOKUP(C338,Locs!A:F,6,0)</f>
        <v>0</v>
      </c>
      <c r="O338" t="s">
        <v>977</v>
      </c>
      <c r="P338">
        <v>138</v>
      </c>
    </row>
    <row r="339" spans="1:16" x14ac:dyDescent="0.45">
      <c r="A339">
        <v>338</v>
      </c>
      <c r="B339" t="str">
        <f t="shared" si="11"/>
        <v>task_id_566.dfy-8</v>
      </c>
      <c r="C339" t="s">
        <v>51</v>
      </c>
      <c r="D339">
        <v>8</v>
      </c>
      <c r="E339">
        <v>-1</v>
      </c>
      <c r="F339">
        <v>72.448099999999997</v>
      </c>
      <c r="G339">
        <v>0.26600000000000001</v>
      </c>
      <c r="H339">
        <v>72.446700000000007</v>
      </c>
      <c r="I339">
        <v>-1</v>
      </c>
      <c r="J339">
        <v>-1</v>
      </c>
      <c r="K339">
        <v>-1</v>
      </c>
      <c r="L339">
        <f t="shared" si="10"/>
        <v>138</v>
      </c>
      <c r="M339">
        <f>VLOOKUP(C339,Locs!A:C,3,0)</f>
        <v>28</v>
      </c>
      <c r="N339">
        <f>VLOOKUP(C339,Locs!A:F,6,0)</f>
        <v>0</v>
      </c>
      <c r="O339" t="s">
        <v>978</v>
      </c>
      <c r="P339">
        <v>132</v>
      </c>
    </row>
    <row r="340" spans="1:16" x14ac:dyDescent="0.45">
      <c r="A340">
        <v>339</v>
      </c>
      <c r="B340" t="str">
        <f t="shared" si="11"/>
        <v>task_id_566.dfy-9</v>
      </c>
      <c r="C340" t="s">
        <v>51</v>
      </c>
      <c r="D340">
        <v>9</v>
      </c>
      <c r="E340">
        <v>-1</v>
      </c>
      <c r="F340">
        <v>77.407700000000006</v>
      </c>
      <c r="G340">
        <v>0.34360000000000002</v>
      </c>
      <c r="H340">
        <v>77.406199999999998</v>
      </c>
      <c r="I340">
        <v>-1</v>
      </c>
      <c r="J340">
        <v>-1</v>
      </c>
      <c r="K340">
        <v>-1</v>
      </c>
      <c r="L340">
        <f t="shared" si="10"/>
        <v>137</v>
      </c>
      <c r="M340">
        <f>VLOOKUP(C340,Locs!A:C,3,0)</f>
        <v>28</v>
      </c>
      <c r="N340">
        <f>VLOOKUP(C340,Locs!A:F,6,0)</f>
        <v>0</v>
      </c>
      <c r="O340" t="s">
        <v>979</v>
      </c>
      <c r="P340">
        <v>138</v>
      </c>
    </row>
    <row r="341" spans="1:16" x14ac:dyDescent="0.45">
      <c r="A341">
        <v>340</v>
      </c>
      <c r="B341" t="str">
        <f t="shared" si="11"/>
        <v>task_id_566.dfy-10</v>
      </c>
      <c r="C341" t="s">
        <v>51</v>
      </c>
      <c r="D341">
        <v>10</v>
      </c>
      <c r="E341">
        <v>-1</v>
      </c>
      <c r="F341">
        <v>75.944299999999998</v>
      </c>
      <c r="G341">
        <v>0.29239999999999999</v>
      </c>
      <c r="H341">
        <v>75.942800000000005</v>
      </c>
      <c r="I341">
        <v>-1</v>
      </c>
      <c r="J341">
        <v>-1</v>
      </c>
      <c r="K341">
        <v>-1</v>
      </c>
      <c r="L341">
        <f t="shared" si="10"/>
        <v>137</v>
      </c>
      <c r="M341">
        <f>VLOOKUP(C341,Locs!A:C,3,0)</f>
        <v>28</v>
      </c>
      <c r="N341">
        <f>VLOOKUP(C341,Locs!A:F,6,0)</f>
        <v>0</v>
      </c>
      <c r="O341" t="s">
        <v>980</v>
      </c>
      <c r="P341">
        <v>137</v>
      </c>
    </row>
    <row r="342" spans="1:16" x14ac:dyDescent="0.45">
      <c r="A342">
        <v>341</v>
      </c>
      <c r="B342" t="str">
        <f t="shared" si="11"/>
        <v>task_id_567.dfy-1</v>
      </c>
      <c r="C342" t="s">
        <v>52</v>
      </c>
      <c r="D342">
        <v>1</v>
      </c>
      <c r="E342">
        <v>0</v>
      </c>
      <c r="F342">
        <v>8.5382999999999996</v>
      </c>
      <c r="G342">
        <v>0.85540000000000005</v>
      </c>
      <c r="H342">
        <v>8.5167999999999999</v>
      </c>
      <c r="I342">
        <v>1</v>
      </c>
      <c r="J342">
        <v>0</v>
      </c>
      <c r="K342">
        <v>0</v>
      </c>
      <c r="L342">
        <f t="shared" si="10"/>
        <v>22</v>
      </c>
      <c r="M342">
        <f>VLOOKUP(C342,Locs!A:C,3,0)</f>
        <v>23</v>
      </c>
      <c r="N342">
        <f>VLOOKUP(C342,Locs!A:F,6,0)</f>
        <v>1</v>
      </c>
      <c r="O342" t="s">
        <v>511</v>
      </c>
      <c r="P342">
        <v>22</v>
      </c>
    </row>
    <row r="343" spans="1:16" x14ac:dyDescent="0.45">
      <c r="A343">
        <v>342</v>
      </c>
      <c r="B343" t="str">
        <f t="shared" si="11"/>
        <v>task_id_567.dfy-2</v>
      </c>
      <c r="C343" t="s">
        <v>52</v>
      </c>
      <c r="D343">
        <v>2</v>
      </c>
      <c r="E343">
        <v>0</v>
      </c>
      <c r="F343">
        <v>96.861699999999999</v>
      </c>
      <c r="G343">
        <v>0.84199999999999997</v>
      </c>
      <c r="H343">
        <v>96.859700000000004</v>
      </c>
      <c r="I343">
        <v>1</v>
      </c>
      <c r="J343">
        <v>0</v>
      </c>
      <c r="K343">
        <v>0</v>
      </c>
      <c r="L343">
        <f t="shared" si="10"/>
        <v>23</v>
      </c>
      <c r="M343">
        <f>VLOOKUP(C343,Locs!A:C,3,0)</f>
        <v>23</v>
      </c>
      <c r="N343">
        <f>VLOOKUP(C343,Locs!A:F,6,0)</f>
        <v>1</v>
      </c>
      <c r="O343" t="s">
        <v>512</v>
      </c>
      <c r="P343">
        <v>23</v>
      </c>
    </row>
    <row r="344" spans="1:16" x14ac:dyDescent="0.45">
      <c r="A344">
        <v>343</v>
      </c>
      <c r="B344" t="str">
        <f t="shared" si="11"/>
        <v>task_id_567.dfy-3</v>
      </c>
      <c r="C344" t="s">
        <v>52</v>
      </c>
      <c r="D344">
        <v>3</v>
      </c>
      <c r="E344">
        <v>0</v>
      </c>
      <c r="F344">
        <v>12.7065</v>
      </c>
      <c r="G344">
        <v>0.89400000000000002</v>
      </c>
      <c r="H344">
        <v>12.7043</v>
      </c>
      <c r="I344">
        <v>1</v>
      </c>
      <c r="J344">
        <v>0</v>
      </c>
      <c r="K344">
        <v>0</v>
      </c>
      <c r="L344">
        <f t="shared" si="10"/>
        <v>23</v>
      </c>
      <c r="M344">
        <f>VLOOKUP(C344,Locs!A:C,3,0)</f>
        <v>23</v>
      </c>
      <c r="N344">
        <f>VLOOKUP(C344,Locs!A:F,6,0)</f>
        <v>1</v>
      </c>
      <c r="O344" t="s">
        <v>513</v>
      </c>
      <c r="P344">
        <v>23</v>
      </c>
    </row>
    <row r="345" spans="1:16" x14ac:dyDescent="0.45">
      <c r="A345">
        <v>344</v>
      </c>
      <c r="B345" t="str">
        <f t="shared" si="11"/>
        <v>task_id_567.dfy-4</v>
      </c>
      <c r="C345" t="s">
        <v>52</v>
      </c>
      <c r="D345">
        <v>4</v>
      </c>
      <c r="E345">
        <v>0</v>
      </c>
      <c r="F345">
        <v>28.942900000000002</v>
      </c>
      <c r="G345">
        <v>0.81710000000000005</v>
      </c>
      <c r="H345">
        <v>28.940799999999999</v>
      </c>
      <c r="I345">
        <v>0</v>
      </c>
      <c r="J345">
        <v>0</v>
      </c>
      <c r="K345">
        <v>0</v>
      </c>
      <c r="L345">
        <f t="shared" si="10"/>
        <v>23</v>
      </c>
      <c r="M345">
        <f>VLOOKUP(C345,Locs!A:C,3,0)</f>
        <v>23</v>
      </c>
      <c r="N345">
        <f>VLOOKUP(C345,Locs!A:F,6,0)</f>
        <v>1</v>
      </c>
      <c r="O345" t="s">
        <v>981</v>
      </c>
      <c r="P345">
        <v>23</v>
      </c>
    </row>
    <row r="346" spans="1:16" x14ac:dyDescent="0.45">
      <c r="A346">
        <v>345</v>
      </c>
      <c r="B346" t="str">
        <f t="shared" si="11"/>
        <v>task_id_567.dfy-5</v>
      </c>
      <c r="C346" t="s">
        <v>52</v>
      </c>
      <c r="D346">
        <v>5</v>
      </c>
      <c r="E346">
        <v>0</v>
      </c>
      <c r="F346">
        <v>9.4182000000000006</v>
      </c>
      <c r="G346">
        <v>0.87129999999999996</v>
      </c>
      <c r="H346">
        <v>9.4159000000000006</v>
      </c>
      <c r="I346">
        <v>-1</v>
      </c>
      <c r="J346">
        <v>0</v>
      </c>
      <c r="K346">
        <v>0</v>
      </c>
      <c r="L346">
        <f t="shared" si="10"/>
        <v>23</v>
      </c>
      <c r="M346">
        <f>VLOOKUP(C346,Locs!A:C,3,0)</f>
        <v>23</v>
      </c>
      <c r="N346">
        <f>VLOOKUP(C346,Locs!A:F,6,0)</f>
        <v>1</v>
      </c>
      <c r="O346" t="s">
        <v>982</v>
      </c>
      <c r="P346">
        <v>23</v>
      </c>
    </row>
    <row r="347" spans="1:16" x14ac:dyDescent="0.45">
      <c r="A347">
        <v>346</v>
      </c>
      <c r="B347" t="str">
        <f t="shared" si="11"/>
        <v>task_id_567.dfy-6</v>
      </c>
      <c r="C347" t="s">
        <v>52</v>
      </c>
      <c r="D347">
        <v>6</v>
      </c>
      <c r="E347">
        <v>1</v>
      </c>
      <c r="F347">
        <v>11.384399999999999</v>
      </c>
      <c r="G347">
        <v>0.83199999999999996</v>
      </c>
      <c r="H347">
        <v>11.3825</v>
      </c>
      <c r="I347">
        <v>1</v>
      </c>
      <c r="J347">
        <v>1</v>
      </c>
      <c r="K347">
        <v>1</v>
      </c>
      <c r="L347">
        <f t="shared" si="10"/>
        <v>24</v>
      </c>
      <c r="M347">
        <f>VLOOKUP(C347,Locs!A:C,3,0)</f>
        <v>23</v>
      </c>
      <c r="N347">
        <f>VLOOKUP(C347,Locs!A:F,6,0)</f>
        <v>1</v>
      </c>
      <c r="O347" t="s">
        <v>983</v>
      </c>
      <c r="P347">
        <v>24</v>
      </c>
    </row>
    <row r="348" spans="1:16" x14ac:dyDescent="0.45">
      <c r="A348">
        <v>347</v>
      </c>
      <c r="B348" t="str">
        <f t="shared" si="11"/>
        <v>task_id_572.dfy-1</v>
      </c>
      <c r="C348" t="s">
        <v>53</v>
      </c>
      <c r="D348">
        <v>1</v>
      </c>
      <c r="E348">
        <v>0</v>
      </c>
      <c r="F348">
        <v>13.3011</v>
      </c>
      <c r="G348">
        <v>0.85309999999999997</v>
      </c>
      <c r="H348">
        <v>13.2807</v>
      </c>
      <c r="I348">
        <v>1</v>
      </c>
      <c r="J348">
        <v>0</v>
      </c>
      <c r="K348">
        <v>0</v>
      </c>
      <c r="L348">
        <f t="shared" si="10"/>
        <v>26</v>
      </c>
      <c r="M348">
        <f>VLOOKUP(C348,Locs!A:C,3,0)</f>
        <v>37</v>
      </c>
      <c r="N348">
        <f>VLOOKUP(C348,Locs!A:F,6,0)</f>
        <v>2</v>
      </c>
      <c r="O348" t="s">
        <v>984</v>
      </c>
      <c r="P348">
        <v>109</v>
      </c>
    </row>
    <row r="349" spans="1:16" x14ac:dyDescent="0.45">
      <c r="A349">
        <v>348</v>
      </c>
      <c r="B349" t="str">
        <f t="shared" si="11"/>
        <v>task_id_572.dfy-2</v>
      </c>
      <c r="C349" t="s">
        <v>53</v>
      </c>
      <c r="D349">
        <v>2</v>
      </c>
      <c r="E349">
        <v>-1</v>
      </c>
      <c r="F349">
        <v>39.386800000000001</v>
      </c>
      <c r="G349">
        <v>0.26629999999999998</v>
      </c>
      <c r="H349">
        <v>39.384399999999999</v>
      </c>
      <c r="I349">
        <v>-1</v>
      </c>
      <c r="J349">
        <v>-1</v>
      </c>
      <c r="K349">
        <v>-1</v>
      </c>
      <c r="L349">
        <f t="shared" si="10"/>
        <v>51</v>
      </c>
      <c r="M349">
        <f>VLOOKUP(C349,Locs!A:C,3,0)</f>
        <v>37</v>
      </c>
      <c r="N349">
        <f>VLOOKUP(C349,Locs!A:F,6,0)</f>
        <v>2</v>
      </c>
      <c r="O349" t="s">
        <v>514</v>
      </c>
      <c r="P349">
        <v>26</v>
      </c>
    </row>
    <row r="350" spans="1:16" x14ac:dyDescent="0.45">
      <c r="A350">
        <v>349</v>
      </c>
      <c r="B350" t="str">
        <f t="shared" si="11"/>
        <v>task_id_572.dfy-3</v>
      </c>
      <c r="C350" t="s">
        <v>53</v>
      </c>
      <c r="D350">
        <v>3</v>
      </c>
      <c r="E350">
        <v>-1</v>
      </c>
      <c r="F350">
        <v>43.311599999999999</v>
      </c>
      <c r="G350">
        <v>0.27729999999999999</v>
      </c>
      <c r="H350">
        <v>43.309699999999999</v>
      </c>
      <c r="I350">
        <v>-1</v>
      </c>
      <c r="J350">
        <v>-1</v>
      </c>
      <c r="K350">
        <v>-1</v>
      </c>
      <c r="L350">
        <f t="shared" si="10"/>
        <v>53</v>
      </c>
      <c r="M350">
        <f>VLOOKUP(C350,Locs!A:C,3,0)</f>
        <v>37</v>
      </c>
      <c r="N350">
        <f>VLOOKUP(C350,Locs!A:F,6,0)</f>
        <v>2</v>
      </c>
      <c r="O350" t="s">
        <v>515</v>
      </c>
      <c r="P350">
        <v>51</v>
      </c>
    </row>
    <row r="351" spans="1:16" x14ac:dyDescent="0.45">
      <c r="A351">
        <v>350</v>
      </c>
      <c r="B351" t="str">
        <f t="shared" si="11"/>
        <v>task_id_572.dfy-4</v>
      </c>
      <c r="C351" t="s">
        <v>53</v>
      </c>
      <c r="D351">
        <v>4</v>
      </c>
      <c r="E351">
        <v>0</v>
      </c>
      <c r="F351">
        <v>54.948099999999997</v>
      </c>
      <c r="G351">
        <v>2.0988000000000002</v>
      </c>
      <c r="H351">
        <v>54.946300000000001</v>
      </c>
      <c r="I351">
        <v>-1</v>
      </c>
      <c r="J351">
        <v>0</v>
      </c>
      <c r="K351">
        <v>0</v>
      </c>
      <c r="L351">
        <f t="shared" si="10"/>
        <v>65</v>
      </c>
      <c r="M351">
        <f>VLOOKUP(C351,Locs!A:C,3,0)</f>
        <v>37</v>
      </c>
      <c r="N351">
        <f>VLOOKUP(C351,Locs!A:F,6,0)</f>
        <v>2</v>
      </c>
      <c r="O351" t="s">
        <v>516</v>
      </c>
      <c r="P351">
        <v>53</v>
      </c>
    </row>
    <row r="352" spans="1:16" x14ac:dyDescent="0.45">
      <c r="A352">
        <v>351</v>
      </c>
      <c r="B352" t="str">
        <f t="shared" si="11"/>
        <v>task_id_572.dfy-5</v>
      </c>
      <c r="C352" t="s">
        <v>53</v>
      </c>
      <c r="D352">
        <v>5</v>
      </c>
      <c r="E352">
        <v>0</v>
      </c>
      <c r="F352">
        <v>60.393300000000004</v>
      </c>
      <c r="G352">
        <v>1.9053</v>
      </c>
      <c r="H352">
        <v>60.391599999999997</v>
      </c>
      <c r="I352">
        <v>-1</v>
      </c>
      <c r="J352">
        <v>0</v>
      </c>
      <c r="K352">
        <v>0</v>
      </c>
      <c r="L352">
        <f t="shared" si="10"/>
        <v>67</v>
      </c>
      <c r="M352">
        <f>VLOOKUP(C352,Locs!A:C,3,0)</f>
        <v>37</v>
      </c>
      <c r="N352">
        <f>VLOOKUP(C352,Locs!A:F,6,0)</f>
        <v>2</v>
      </c>
      <c r="O352" t="s">
        <v>830</v>
      </c>
      <c r="P352">
        <v>65</v>
      </c>
    </row>
    <row r="353" spans="1:16" x14ac:dyDescent="0.45">
      <c r="A353">
        <v>352</v>
      </c>
      <c r="B353" t="str">
        <f t="shared" si="11"/>
        <v>task_id_572.dfy-6</v>
      </c>
      <c r="C353" t="s">
        <v>53</v>
      </c>
      <c r="D353">
        <v>6</v>
      </c>
      <c r="E353">
        <v>0</v>
      </c>
      <c r="F353">
        <v>75.457400000000007</v>
      </c>
      <c r="G353">
        <v>1.9400999999999999</v>
      </c>
      <c r="H353">
        <v>75.455600000000004</v>
      </c>
      <c r="I353">
        <v>-1</v>
      </c>
      <c r="J353">
        <v>0</v>
      </c>
      <c r="K353">
        <v>0</v>
      </c>
      <c r="L353">
        <f t="shared" si="10"/>
        <v>70</v>
      </c>
      <c r="M353">
        <f>VLOOKUP(C353,Locs!A:C,3,0)</f>
        <v>37</v>
      </c>
      <c r="N353">
        <f>VLOOKUP(C353,Locs!A:F,6,0)</f>
        <v>2</v>
      </c>
      <c r="O353" t="s">
        <v>831</v>
      </c>
      <c r="P353">
        <v>67</v>
      </c>
    </row>
    <row r="354" spans="1:16" x14ac:dyDescent="0.45">
      <c r="A354">
        <v>353</v>
      </c>
      <c r="B354" t="str">
        <f t="shared" si="11"/>
        <v>task_id_572.dfy-7</v>
      </c>
      <c r="C354" t="s">
        <v>53</v>
      </c>
      <c r="D354">
        <v>7</v>
      </c>
      <c r="E354">
        <v>-1</v>
      </c>
      <c r="F354">
        <v>92.567800000000005</v>
      </c>
      <c r="G354">
        <v>0.42609999999999998</v>
      </c>
      <c r="H354">
        <v>92.566400000000002</v>
      </c>
      <c r="I354">
        <v>-1</v>
      </c>
      <c r="J354">
        <v>-1</v>
      </c>
      <c r="K354">
        <v>-1</v>
      </c>
      <c r="L354">
        <f t="shared" si="10"/>
        <v>97</v>
      </c>
      <c r="M354">
        <f>VLOOKUP(C354,Locs!A:C,3,0)</f>
        <v>37</v>
      </c>
      <c r="N354">
        <f>VLOOKUP(C354,Locs!A:F,6,0)</f>
        <v>2</v>
      </c>
      <c r="O354" t="s">
        <v>832</v>
      </c>
      <c r="P354">
        <v>70</v>
      </c>
    </row>
    <row r="355" spans="1:16" x14ac:dyDescent="0.45">
      <c r="A355">
        <v>354</v>
      </c>
      <c r="B355" t="str">
        <f t="shared" si="11"/>
        <v>task_id_572.dfy-8</v>
      </c>
      <c r="C355" t="s">
        <v>53</v>
      </c>
      <c r="D355">
        <v>8</v>
      </c>
      <c r="E355">
        <v>-1</v>
      </c>
      <c r="F355">
        <v>95.4709</v>
      </c>
      <c r="G355">
        <v>0.32240000000000002</v>
      </c>
      <c r="H355">
        <v>95.469300000000004</v>
      </c>
      <c r="I355">
        <v>-1</v>
      </c>
      <c r="J355">
        <v>-1</v>
      </c>
      <c r="K355">
        <v>-1</v>
      </c>
      <c r="L355">
        <f t="shared" si="10"/>
        <v>107</v>
      </c>
      <c r="M355">
        <f>VLOOKUP(C355,Locs!A:C,3,0)</f>
        <v>37</v>
      </c>
      <c r="N355">
        <f>VLOOKUP(C355,Locs!A:F,6,0)</f>
        <v>2</v>
      </c>
      <c r="O355" t="s">
        <v>985</v>
      </c>
      <c r="P355">
        <v>97</v>
      </c>
    </row>
    <row r="356" spans="1:16" x14ac:dyDescent="0.45">
      <c r="A356">
        <v>355</v>
      </c>
      <c r="B356" t="str">
        <f t="shared" si="11"/>
        <v>task_id_572.dfy-9</v>
      </c>
      <c r="C356" t="s">
        <v>53</v>
      </c>
      <c r="D356">
        <v>9</v>
      </c>
      <c r="E356">
        <v>-1</v>
      </c>
      <c r="F356">
        <v>93.48</v>
      </c>
      <c r="G356">
        <v>0.44059999999999999</v>
      </c>
      <c r="H356">
        <v>93.477900000000005</v>
      </c>
      <c r="I356">
        <v>-1</v>
      </c>
      <c r="J356">
        <v>-1</v>
      </c>
      <c r="K356">
        <v>-1</v>
      </c>
      <c r="L356">
        <f t="shared" si="10"/>
        <v>100</v>
      </c>
      <c r="M356">
        <f>VLOOKUP(C356,Locs!A:C,3,0)</f>
        <v>37</v>
      </c>
      <c r="N356">
        <f>VLOOKUP(C356,Locs!A:F,6,0)</f>
        <v>2</v>
      </c>
      <c r="O356" t="s">
        <v>986</v>
      </c>
      <c r="P356">
        <v>107</v>
      </c>
    </row>
    <row r="357" spans="1:16" x14ac:dyDescent="0.45">
      <c r="A357">
        <v>356</v>
      </c>
      <c r="B357" t="str">
        <f t="shared" si="11"/>
        <v>task_id_572.dfy-10</v>
      </c>
      <c r="C357" t="s">
        <v>53</v>
      </c>
      <c r="D357">
        <v>10</v>
      </c>
      <c r="E357">
        <v>-1</v>
      </c>
      <c r="F357">
        <v>96.215299999999999</v>
      </c>
      <c r="G357">
        <v>0.29549999999999998</v>
      </c>
      <c r="H357">
        <v>96.212699999999998</v>
      </c>
      <c r="I357">
        <v>-1</v>
      </c>
      <c r="J357">
        <v>-1</v>
      </c>
      <c r="K357">
        <v>-1</v>
      </c>
      <c r="L357">
        <f t="shared" si="10"/>
        <v>109</v>
      </c>
      <c r="M357">
        <f>VLOOKUP(C357,Locs!A:C,3,0)</f>
        <v>37</v>
      </c>
      <c r="N357">
        <f>VLOOKUP(C357,Locs!A:F,6,0)</f>
        <v>2</v>
      </c>
      <c r="O357" t="s">
        <v>987</v>
      </c>
      <c r="P357">
        <v>100</v>
      </c>
    </row>
    <row r="358" spans="1:16" x14ac:dyDescent="0.45">
      <c r="A358">
        <v>357</v>
      </c>
      <c r="B358" t="str">
        <f t="shared" si="11"/>
        <v>task_id_573.dfy-1</v>
      </c>
      <c r="C358" t="s">
        <v>54</v>
      </c>
      <c r="D358">
        <v>1</v>
      </c>
      <c r="E358">
        <v>0</v>
      </c>
      <c r="F358">
        <v>19.817299999999999</v>
      </c>
      <c r="G358">
        <v>1.7442</v>
      </c>
      <c r="H358">
        <v>19.7973</v>
      </c>
      <c r="I358">
        <v>-1</v>
      </c>
      <c r="J358">
        <v>0</v>
      </c>
      <c r="K358">
        <v>0</v>
      </c>
      <c r="L358">
        <f t="shared" si="10"/>
        <v>51</v>
      </c>
      <c r="M358">
        <f>VLOOKUP(C358,Locs!A:C,3,0)</f>
        <v>56</v>
      </c>
      <c r="N358">
        <f>VLOOKUP(C358,Locs!A:F,6,0)</f>
        <v>8</v>
      </c>
      <c r="O358" t="s">
        <v>833</v>
      </c>
      <c r="P358">
        <v>216</v>
      </c>
    </row>
    <row r="359" spans="1:16" x14ac:dyDescent="0.45">
      <c r="A359">
        <v>358</v>
      </c>
      <c r="B359" t="str">
        <f t="shared" si="11"/>
        <v>task_id_573.dfy-2</v>
      </c>
      <c r="C359" t="s">
        <v>54</v>
      </c>
      <c r="D359">
        <v>2</v>
      </c>
      <c r="E359">
        <v>-1</v>
      </c>
      <c r="F359">
        <v>45.206499999999998</v>
      </c>
      <c r="G359">
        <v>0.28499999999999998</v>
      </c>
      <c r="H359">
        <v>45.204099999999997</v>
      </c>
      <c r="I359">
        <v>-1</v>
      </c>
      <c r="J359">
        <v>-1</v>
      </c>
      <c r="K359">
        <v>-1</v>
      </c>
      <c r="L359">
        <f t="shared" si="10"/>
        <v>110</v>
      </c>
      <c r="M359">
        <f>VLOOKUP(C359,Locs!A:C,3,0)</f>
        <v>56</v>
      </c>
      <c r="N359">
        <f>VLOOKUP(C359,Locs!A:F,6,0)</f>
        <v>8</v>
      </c>
      <c r="O359" t="s">
        <v>517</v>
      </c>
      <c r="P359">
        <v>51</v>
      </c>
    </row>
    <row r="360" spans="1:16" x14ac:dyDescent="0.45">
      <c r="A360">
        <v>359</v>
      </c>
      <c r="B360" t="str">
        <f t="shared" si="11"/>
        <v>task_id_573.dfy-3</v>
      </c>
      <c r="C360" t="s">
        <v>54</v>
      </c>
      <c r="D360">
        <v>3</v>
      </c>
      <c r="E360">
        <v>-1</v>
      </c>
      <c r="F360">
        <v>98.131500000000003</v>
      </c>
      <c r="G360">
        <v>0.27960000000000002</v>
      </c>
      <c r="H360">
        <v>98.130099999999999</v>
      </c>
      <c r="I360">
        <v>-1</v>
      </c>
      <c r="J360">
        <v>-1</v>
      </c>
      <c r="K360">
        <v>-1</v>
      </c>
      <c r="L360">
        <f t="shared" si="10"/>
        <v>176</v>
      </c>
      <c r="M360">
        <f>VLOOKUP(C360,Locs!A:C,3,0)</f>
        <v>56</v>
      </c>
      <c r="N360">
        <f>VLOOKUP(C360,Locs!A:F,6,0)</f>
        <v>8</v>
      </c>
      <c r="O360" t="s">
        <v>518</v>
      </c>
      <c r="P360">
        <v>110</v>
      </c>
    </row>
    <row r="361" spans="1:16" x14ac:dyDescent="0.45">
      <c r="A361">
        <v>360</v>
      </c>
      <c r="B361" t="str">
        <f t="shared" si="11"/>
        <v>task_id_573.dfy-4</v>
      </c>
      <c r="C361" t="s">
        <v>54</v>
      </c>
      <c r="D361">
        <v>4</v>
      </c>
      <c r="E361">
        <v>-1</v>
      </c>
      <c r="F361">
        <v>59.135599999999997</v>
      </c>
      <c r="G361">
        <v>0.28560000000000002</v>
      </c>
      <c r="H361">
        <v>59.133499999999998</v>
      </c>
      <c r="I361">
        <v>-1</v>
      </c>
      <c r="J361">
        <v>-1</v>
      </c>
      <c r="K361">
        <v>-1</v>
      </c>
      <c r="L361">
        <f t="shared" si="10"/>
        <v>153</v>
      </c>
      <c r="M361">
        <f>VLOOKUP(C361,Locs!A:C,3,0)</f>
        <v>56</v>
      </c>
      <c r="N361">
        <f>VLOOKUP(C361,Locs!A:F,6,0)</f>
        <v>8</v>
      </c>
      <c r="O361" t="s">
        <v>519</v>
      </c>
      <c r="P361">
        <v>176</v>
      </c>
    </row>
    <row r="362" spans="1:16" x14ac:dyDescent="0.45">
      <c r="A362">
        <v>361</v>
      </c>
      <c r="B362" t="str">
        <f t="shared" si="11"/>
        <v>task_id_573.dfy-5</v>
      </c>
      <c r="C362" t="s">
        <v>54</v>
      </c>
      <c r="D362">
        <v>5</v>
      </c>
      <c r="E362">
        <v>0</v>
      </c>
      <c r="F362">
        <v>58.456400000000002</v>
      </c>
      <c r="G362">
        <v>61.767299999999999</v>
      </c>
      <c r="H362">
        <v>58.454599999999999</v>
      </c>
      <c r="I362">
        <v>-1</v>
      </c>
      <c r="J362">
        <v>0</v>
      </c>
      <c r="K362">
        <v>0</v>
      </c>
      <c r="L362">
        <f t="shared" si="10"/>
        <v>149</v>
      </c>
      <c r="M362">
        <f>VLOOKUP(C362,Locs!A:C,3,0)</f>
        <v>56</v>
      </c>
      <c r="N362">
        <f>VLOOKUP(C362,Locs!A:F,6,0)</f>
        <v>8</v>
      </c>
      <c r="O362" t="s">
        <v>834</v>
      </c>
      <c r="P362">
        <v>153</v>
      </c>
    </row>
    <row r="363" spans="1:16" x14ac:dyDescent="0.45">
      <c r="A363">
        <v>362</v>
      </c>
      <c r="B363" t="str">
        <f t="shared" si="11"/>
        <v>task_id_573.dfy-6</v>
      </c>
      <c r="C363" t="s">
        <v>54</v>
      </c>
      <c r="D363">
        <v>6</v>
      </c>
      <c r="E363">
        <v>0</v>
      </c>
      <c r="F363">
        <v>63.951900000000002</v>
      </c>
      <c r="G363">
        <v>75.516099999999994</v>
      </c>
      <c r="H363">
        <v>63.949599999999997</v>
      </c>
      <c r="I363">
        <v>-1</v>
      </c>
      <c r="J363">
        <v>0</v>
      </c>
      <c r="K363">
        <v>0</v>
      </c>
      <c r="L363">
        <f t="shared" si="10"/>
        <v>170</v>
      </c>
      <c r="M363">
        <f>VLOOKUP(C363,Locs!A:C,3,0)</f>
        <v>56</v>
      </c>
      <c r="N363">
        <f>VLOOKUP(C363,Locs!A:F,6,0)</f>
        <v>8</v>
      </c>
      <c r="O363" t="s">
        <v>835</v>
      </c>
      <c r="P363">
        <v>149</v>
      </c>
    </row>
    <row r="364" spans="1:16" x14ac:dyDescent="0.45">
      <c r="A364">
        <v>363</v>
      </c>
      <c r="B364" t="str">
        <f t="shared" si="11"/>
        <v>task_id_573.dfy-7</v>
      </c>
      <c r="C364" t="s">
        <v>54</v>
      </c>
      <c r="D364">
        <v>7</v>
      </c>
      <c r="E364">
        <v>0</v>
      </c>
      <c r="F364">
        <v>64.486699999999999</v>
      </c>
      <c r="G364">
        <v>74.816000000000003</v>
      </c>
      <c r="H364">
        <v>64.484499999999997</v>
      </c>
      <c r="I364">
        <v>-1</v>
      </c>
      <c r="J364">
        <v>0</v>
      </c>
      <c r="K364">
        <v>0</v>
      </c>
      <c r="L364">
        <f t="shared" si="10"/>
        <v>176</v>
      </c>
      <c r="M364">
        <f>VLOOKUP(C364,Locs!A:C,3,0)</f>
        <v>56</v>
      </c>
      <c r="N364">
        <f>VLOOKUP(C364,Locs!A:F,6,0)</f>
        <v>8</v>
      </c>
      <c r="O364" t="s">
        <v>836</v>
      </c>
      <c r="P364">
        <v>170</v>
      </c>
    </row>
    <row r="365" spans="1:16" x14ac:dyDescent="0.45">
      <c r="A365">
        <v>364</v>
      </c>
      <c r="B365" t="str">
        <f t="shared" si="11"/>
        <v>task_id_573.dfy-8</v>
      </c>
      <c r="C365" t="s">
        <v>54</v>
      </c>
      <c r="D365">
        <v>8</v>
      </c>
      <c r="E365">
        <v>0</v>
      </c>
      <c r="F365">
        <v>77.846000000000004</v>
      </c>
      <c r="G365">
        <v>99.789000000000001</v>
      </c>
      <c r="H365">
        <v>77.844399999999993</v>
      </c>
      <c r="I365">
        <v>-1</v>
      </c>
      <c r="J365">
        <v>0</v>
      </c>
      <c r="K365">
        <v>0</v>
      </c>
      <c r="L365">
        <f t="shared" si="10"/>
        <v>200</v>
      </c>
      <c r="M365">
        <f>VLOOKUP(C365,Locs!A:C,3,0)</f>
        <v>56</v>
      </c>
      <c r="N365">
        <f>VLOOKUP(C365,Locs!A:F,6,0)</f>
        <v>8</v>
      </c>
      <c r="O365" t="s">
        <v>837</v>
      </c>
      <c r="P365">
        <v>176</v>
      </c>
    </row>
    <row r="366" spans="1:16" x14ac:dyDescent="0.45">
      <c r="A366">
        <v>365</v>
      </c>
      <c r="B366" t="str">
        <f t="shared" si="11"/>
        <v>task_id_573.dfy-9</v>
      </c>
      <c r="C366" t="s">
        <v>54</v>
      </c>
      <c r="D366">
        <v>9</v>
      </c>
      <c r="E366">
        <v>0</v>
      </c>
      <c r="F366">
        <v>76.196700000000007</v>
      </c>
      <c r="G366">
        <v>65.91</v>
      </c>
      <c r="H366">
        <v>76.1952</v>
      </c>
      <c r="I366">
        <v>-1</v>
      </c>
      <c r="J366">
        <v>0</v>
      </c>
      <c r="K366">
        <v>0</v>
      </c>
      <c r="L366">
        <f t="shared" si="10"/>
        <v>200</v>
      </c>
      <c r="M366">
        <f>VLOOKUP(C366,Locs!A:C,3,0)</f>
        <v>56</v>
      </c>
      <c r="N366">
        <f>VLOOKUP(C366,Locs!A:F,6,0)</f>
        <v>8</v>
      </c>
      <c r="O366" t="s">
        <v>838</v>
      </c>
      <c r="P366">
        <v>200</v>
      </c>
    </row>
    <row r="367" spans="1:16" x14ac:dyDescent="0.45">
      <c r="A367">
        <v>366</v>
      </c>
      <c r="B367" t="str">
        <f t="shared" si="11"/>
        <v>task_id_573.dfy-10</v>
      </c>
      <c r="C367" t="s">
        <v>54</v>
      </c>
      <c r="D367">
        <v>10</v>
      </c>
      <c r="E367">
        <v>0</v>
      </c>
      <c r="F367">
        <v>85.832899999999995</v>
      </c>
      <c r="G367">
        <v>61.9373</v>
      </c>
      <c r="H367">
        <v>85.831400000000002</v>
      </c>
      <c r="I367">
        <v>-1</v>
      </c>
      <c r="J367">
        <v>0</v>
      </c>
      <c r="K367">
        <v>0</v>
      </c>
      <c r="L367">
        <f t="shared" si="10"/>
        <v>216</v>
      </c>
      <c r="M367">
        <f>VLOOKUP(C367,Locs!A:C,3,0)</f>
        <v>56</v>
      </c>
      <c r="N367">
        <f>VLOOKUP(C367,Locs!A:F,6,0)</f>
        <v>8</v>
      </c>
      <c r="O367" t="s">
        <v>839</v>
      </c>
      <c r="P367">
        <v>200</v>
      </c>
    </row>
    <row r="368" spans="1:16" x14ac:dyDescent="0.45">
      <c r="A368">
        <v>367</v>
      </c>
      <c r="B368" t="str">
        <f t="shared" si="11"/>
        <v>task_id_576.dfy-1</v>
      </c>
      <c r="C368" t="s">
        <v>55</v>
      </c>
      <c r="D368">
        <v>1</v>
      </c>
      <c r="E368">
        <v>0</v>
      </c>
      <c r="F368">
        <v>11.8416</v>
      </c>
      <c r="G368">
        <v>0.86019999999999996</v>
      </c>
      <c r="H368">
        <v>11.823399999999999</v>
      </c>
      <c r="I368">
        <v>1</v>
      </c>
      <c r="J368">
        <v>0</v>
      </c>
      <c r="K368">
        <v>0</v>
      </c>
      <c r="L368">
        <f t="shared" si="10"/>
        <v>29</v>
      </c>
      <c r="M368">
        <f>VLOOKUP(C368,Locs!A:C,3,0)</f>
        <v>34</v>
      </c>
      <c r="N368">
        <f>VLOOKUP(C368,Locs!A:F,6,0)</f>
        <v>5</v>
      </c>
      <c r="O368" t="s">
        <v>520</v>
      </c>
      <c r="P368">
        <v>29</v>
      </c>
    </row>
    <row r="369" spans="1:16" x14ac:dyDescent="0.45">
      <c r="A369">
        <v>368</v>
      </c>
      <c r="B369" t="str">
        <f t="shared" si="11"/>
        <v>task_id_576.dfy-2</v>
      </c>
      <c r="C369" t="s">
        <v>55</v>
      </c>
      <c r="D369">
        <v>2</v>
      </c>
      <c r="E369">
        <v>0</v>
      </c>
      <c r="F369">
        <v>17.6463</v>
      </c>
      <c r="G369">
        <v>0.87590000000000001</v>
      </c>
      <c r="H369">
        <v>17.643899999999999</v>
      </c>
      <c r="I369">
        <v>1</v>
      </c>
      <c r="J369">
        <v>0</v>
      </c>
      <c r="K369">
        <v>0</v>
      </c>
      <c r="L369">
        <f t="shared" si="10"/>
        <v>36</v>
      </c>
      <c r="M369">
        <f>VLOOKUP(C369,Locs!A:C,3,0)</f>
        <v>34</v>
      </c>
      <c r="N369">
        <f>VLOOKUP(C369,Locs!A:F,6,0)</f>
        <v>5</v>
      </c>
      <c r="O369" t="s">
        <v>521</v>
      </c>
      <c r="P369">
        <v>36</v>
      </c>
    </row>
    <row r="370" spans="1:16" x14ac:dyDescent="0.45">
      <c r="A370">
        <v>369</v>
      </c>
      <c r="B370" t="str">
        <f t="shared" si="11"/>
        <v>task_id_576.dfy-3</v>
      </c>
      <c r="C370" t="s">
        <v>55</v>
      </c>
      <c r="D370">
        <v>3</v>
      </c>
      <c r="E370">
        <v>-1</v>
      </c>
      <c r="F370">
        <v>28.947099999999999</v>
      </c>
      <c r="G370">
        <v>0.4471</v>
      </c>
      <c r="H370">
        <v>28.945</v>
      </c>
      <c r="I370">
        <v>-1</v>
      </c>
      <c r="J370">
        <v>-1</v>
      </c>
      <c r="K370">
        <v>-1</v>
      </c>
      <c r="L370">
        <f t="shared" si="10"/>
        <v>51</v>
      </c>
      <c r="M370">
        <f>VLOOKUP(C370,Locs!A:C,3,0)</f>
        <v>34</v>
      </c>
      <c r="N370">
        <f>VLOOKUP(C370,Locs!A:F,6,0)</f>
        <v>5</v>
      </c>
      <c r="O370" t="s">
        <v>522</v>
      </c>
      <c r="P370">
        <v>51</v>
      </c>
    </row>
    <row r="371" spans="1:16" x14ac:dyDescent="0.45">
      <c r="A371">
        <v>370</v>
      </c>
      <c r="B371" t="str">
        <f t="shared" si="11"/>
        <v>task_id_576.dfy-4</v>
      </c>
      <c r="C371" t="s">
        <v>55</v>
      </c>
      <c r="D371">
        <v>4</v>
      </c>
      <c r="E371">
        <v>0</v>
      </c>
      <c r="F371">
        <v>28.846499999999999</v>
      </c>
      <c r="G371">
        <v>1.7397</v>
      </c>
      <c r="H371">
        <v>28.844200000000001</v>
      </c>
      <c r="I371">
        <v>0</v>
      </c>
      <c r="J371">
        <v>0</v>
      </c>
      <c r="K371">
        <v>0</v>
      </c>
      <c r="L371">
        <f t="shared" si="10"/>
        <v>53</v>
      </c>
      <c r="M371">
        <f>VLOOKUP(C371,Locs!A:C,3,0)</f>
        <v>34</v>
      </c>
      <c r="N371">
        <f>VLOOKUP(C371,Locs!A:F,6,0)</f>
        <v>5</v>
      </c>
      <c r="O371" t="s">
        <v>841</v>
      </c>
      <c r="P371">
        <v>53</v>
      </c>
    </row>
    <row r="372" spans="1:16" x14ac:dyDescent="0.45">
      <c r="A372">
        <v>371</v>
      </c>
      <c r="B372" t="str">
        <f t="shared" si="11"/>
        <v>task_id_576.dfy-5</v>
      </c>
      <c r="C372" t="s">
        <v>55</v>
      </c>
      <c r="D372">
        <v>5</v>
      </c>
      <c r="E372">
        <v>1</v>
      </c>
      <c r="F372">
        <v>34.747199999999999</v>
      </c>
      <c r="G372">
        <v>1.6806000000000001</v>
      </c>
      <c r="H372">
        <v>34.745199999999997</v>
      </c>
      <c r="I372">
        <v>1</v>
      </c>
      <c r="J372">
        <v>1</v>
      </c>
      <c r="K372">
        <v>1</v>
      </c>
      <c r="L372">
        <f t="shared" si="10"/>
        <v>58</v>
      </c>
      <c r="M372">
        <f>VLOOKUP(C372,Locs!A:C,3,0)</f>
        <v>34</v>
      </c>
      <c r="N372">
        <f>VLOOKUP(C372,Locs!A:F,6,0)</f>
        <v>5</v>
      </c>
      <c r="O372" t="s">
        <v>842</v>
      </c>
      <c r="P372">
        <v>58</v>
      </c>
    </row>
    <row r="373" spans="1:16" x14ac:dyDescent="0.45">
      <c r="A373">
        <v>372</v>
      </c>
      <c r="B373" t="str">
        <f t="shared" si="11"/>
        <v>task_id_578.dfy-1</v>
      </c>
      <c r="C373" t="s">
        <v>56</v>
      </c>
      <c r="D373">
        <v>1</v>
      </c>
      <c r="E373">
        <v>0</v>
      </c>
      <c r="F373">
        <v>13.558199999999999</v>
      </c>
      <c r="G373">
        <v>0.80310000000000004</v>
      </c>
      <c r="H373">
        <v>13.5428</v>
      </c>
      <c r="I373">
        <v>1</v>
      </c>
      <c r="J373">
        <v>0</v>
      </c>
      <c r="K373">
        <v>0</v>
      </c>
      <c r="L373">
        <f t="shared" si="10"/>
        <v>20</v>
      </c>
      <c r="M373">
        <f>VLOOKUP(C373,Locs!A:C,3,0)</f>
        <v>23</v>
      </c>
      <c r="N373">
        <f>VLOOKUP(C373,Locs!A:F,6,0)</f>
        <v>3</v>
      </c>
      <c r="O373" t="s">
        <v>523</v>
      </c>
      <c r="P373">
        <v>20</v>
      </c>
    </row>
    <row r="374" spans="1:16" x14ac:dyDescent="0.45">
      <c r="A374">
        <v>373</v>
      </c>
      <c r="B374" t="str">
        <f t="shared" si="11"/>
        <v>task_id_578.dfy-2</v>
      </c>
      <c r="C374" t="s">
        <v>56</v>
      </c>
      <c r="D374">
        <v>2</v>
      </c>
      <c r="E374">
        <v>0</v>
      </c>
      <c r="F374">
        <v>18.5825</v>
      </c>
      <c r="G374">
        <v>0.94899999999999995</v>
      </c>
      <c r="H374">
        <v>18.580200000000001</v>
      </c>
      <c r="I374">
        <v>1</v>
      </c>
      <c r="J374">
        <v>0</v>
      </c>
      <c r="K374">
        <v>0</v>
      </c>
      <c r="L374">
        <f t="shared" si="10"/>
        <v>25</v>
      </c>
      <c r="M374">
        <f>VLOOKUP(C374,Locs!A:C,3,0)</f>
        <v>23</v>
      </c>
      <c r="N374">
        <f>VLOOKUP(C374,Locs!A:F,6,0)</f>
        <v>3</v>
      </c>
      <c r="O374" t="s">
        <v>524</v>
      </c>
      <c r="P374">
        <v>25</v>
      </c>
    </row>
    <row r="375" spans="1:16" x14ac:dyDescent="0.45">
      <c r="A375">
        <v>374</v>
      </c>
      <c r="B375" t="str">
        <f t="shared" si="11"/>
        <v>task_id_578.dfy-3</v>
      </c>
      <c r="C375" t="s">
        <v>56</v>
      </c>
      <c r="D375">
        <v>3</v>
      </c>
      <c r="E375">
        <v>1</v>
      </c>
      <c r="F375">
        <v>26.052600000000002</v>
      </c>
      <c r="G375">
        <v>0.84619999999999995</v>
      </c>
      <c r="H375">
        <v>26.0503</v>
      </c>
      <c r="I375">
        <v>1</v>
      </c>
      <c r="J375">
        <v>1</v>
      </c>
      <c r="K375">
        <v>1</v>
      </c>
      <c r="L375">
        <f t="shared" si="10"/>
        <v>32</v>
      </c>
      <c r="M375">
        <f>VLOOKUP(C375,Locs!A:C,3,0)</f>
        <v>23</v>
      </c>
      <c r="N375">
        <f>VLOOKUP(C375,Locs!A:F,6,0)</f>
        <v>3</v>
      </c>
      <c r="O375" t="s">
        <v>525</v>
      </c>
      <c r="P375">
        <v>32</v>
      </c>
    </row>
    <row r="376" spans="1:16" x14ac:dyDescent="0.45">
      <c r="A376">
        <v>375</v>
      </c>
      <c r="B376" t="str">
        <f t="shared" si="11"/>
        <v>task_id_579.dfy-1</v>
      </c>
      <c r="C376" t="s">
        <v>57</v>
      </c>
      <c r="D376">
        <v>1</v>
      </c>
      <c r="E376">
        <v>0</v>
      </c>
      <c r="F376">
        <v>21.492799999999999</v>
      </c>
      <c r="G376">
        <v>1.6982999999999999</v>
      </c>
      <c r="H376">
        <v>21.469200000000001</v>
      </c>
      <c r="I376">
        <v>0</v>
      </c>
      <c r="J376">
        <v>0</v>
      </c>
      <c r="K376">
        <v>0</v>
      </c>
      <c r="L376">
        <f t="shared" si="10"/>
        <v>48</v>
      </c>
      <c r="M376">
        <f>VLOOKUP(C376,Locs!A:C,3,0)</f>
        <v>49</v>
      </c>
      <c r="N376">
        <f>VLOOKUP(C376,Locs!A:F,6,0)</f>
        <v>2</v>
      </c>
      <c r="O376" t="s">
        <v>988</v>
      </c>
      <c r="P376">
        <v>94</v>
      </c>
    </row>
    <row r="377" spans="1:16" x14ac:dyDescent="0.45">
      <c r="A377">
        <v>376</v>
      </c>
      <c r="B377" t="str">
        <f t="shared" si="11"/>
        <v>task_id_579.dfy-2</v>
      </c>
      <c r="C377" t="s">
        <v>57</v>
      </c>
      <c r="D377">
        <v>2</v>
      </c>
      <c r="E377">
        <v>-1</v>
      </c>
      <c r="F377">
        <v>38.964300000000001</v>
      </c>
      <c r="G377">
        <v>0.4385</v>
      </c>
      <c r="H377">
        <v>38.9621</v>
      </c>
      <c r="I377">
        <v>-1</v>
      </c>
      <c r="J377">
        <v>-1</v>
      </c>
      <c r="K377">
        <v>-1</v>
      </c>
      <c r="L377">
        <f t="shared" si="10"/>
        <v>62</v>
      </c>
      <c r="M377">
        <f>VLOOKUP(C377,Locs!A:C,3,0)</f>
        <v>49</v>
      </c>
      <c r="N377">
        <f>VLOOKUP(C377,Locs!A:F,6,0)</f>
        <v>2</v>
      </c>
      <c r="O377" t="s">
        <v>526</v>
      </c>
      <c r="P377">
        <v>48</v>
      </c>
    </row>
    <row r="378" spans="1:16" x14ac:dyDescent="0.45">
      <c r="A378">
        <v>377</v>
      </c>
      <c r="B378" t="str">
        <f t="shared" si="11"/>
        <v>task_id_579.dfy-3</v>
      </c>
      <c r="C378" t="s">
        <v>57</v>
      </c>
      <c r="D378">
        <v>3</v>
      </c>
      <c r="E378">
        <v>-1</v>
      </c>
      <c r="F378">
        <v>40.105499999999999</v>
      </c>
      <c r="G378">
        <v>0.30709999999999998</v>
      </c>
      <c r="H378">
        <v>40.103499999999997</v>
      </c>
      <c r="I378">
        <v>-1</v>
      </c>
      <c r="J378">
        <v>-1</v>
      </c>
      <c r="K378">
        <v>-1</v>
      </c>
      <c r="L378">
        <f t="shared" si="10"/>
        <v>62</v>
      </c>
      <c r="M378">
        <f>VLOOKUP(C378,Locs!A:C,3,0)</f>
        <v>49</v>
      </c>
      <c r="N378">
        <f>VLOOKUP(C378,Locs!A:F,6,0)</f>
        <v>2</v>
      </c>
      <c r="O378" t="s">
        <v>527</v>
      </c>
      <c r="P378">
        <v>62</v>
      </c>
    </row>
    <row r="379" spans="1:16" x14ac:dyDescent="0.45">
      <c r="A379">
        <v>378</v>
      </c>
      <c r="B379" t="str">
        <f t="shared" si="11"/>
        <v>task_id_579.dfy-4</v>
      </c>
      <c r="C379" t="s">
        <v>57</v>
      </c>
      <c r="D379">
        <v>4</v>
      </c>
      <c r="E379">
        <v>-1</v>
      </c>
      <c r="F379">
        <v>40.011899999999997</v>
      </c>
      <c r="G379">
        <v>0.4194</v>
      </c>
      <c r="H379">
        <v>40.01</v>
      </c>
      <c r="I379">
        <v>-1</v>
      </c>
      <c r="J379">
        <v>-1</v>
      </c>
      <c r="K379">
        <v>-1</v>
      </c>
      <c r="L379">
        <f t="shared" si="10"/>
        <v>62</v>
      </c>
      <c r="M379">
        <f>VLOOKUP(C379,Locs!A:C,3,0)</f>
        <v>49</v>
      </c>
      <c r="N379">
        <f>VLOOKUP(C379,Locs!A:F,6,0)</f>
        <v>2</v>
      </c>
      <c r="O379" t="s">
        <v>528</v>
      </c>
      <c r="P379">
        <v>62</v>
      </c>
    </row>
    <row r="380" spans="1:16" x14ac:dyDescent="0.45">
      <c r="A380">
        <v>379</v>
      </c>
      <c r="B380" t="str">
        <f t="shared" si="11"/>
        <v>task_id_579.dfy-5</v>
      </c>
      <c r="C380" t="s">
        <v>57</v>
      </c>
      <c r="D380">
        <v>5</v>
      </c>
      <c r="E380">
        <v>-1</v>
      </c>
      <c r="F380">
        <v>39.959400000000002</v>
      </c>
      <c r="G380">
        <v>0.29139999999999999</v>
      </c>
      <c r="H380">
        <v>39.9574</v>
      </c>
      <c r="I380">
        <v>-1</v>
      </c>
      <c r="J380">
        <v>-1</v>
      </c>
      <c r="K380">
        <v>-1</v>
      </c>
      <c r="L380">
        <f t="shared" si="10"/>
        <v>62</v>
      </c>
      <c r="M380">
        <f>VLOOKUP(C380,Locs!A:C,3,0)</f>
        <v>49</v>
      </c>
      <c r="N380">
        <f>VLOOKUP(C380,Locs!A:F,6,0)</f>
        <v>2</v>
      </c>
      <c r="O380" t="s">
        <v>738</v>
      </c>
      <c r="P380">
        <v>62</v>
      </c>
    </row>
    <row r="381" spans="1:16" x14ac:dyDescent="0.45">
      <c r="A381">
        <v>380</v>
      </c>
      <c r="B381" t="str">
        <f t="shared" si="11"/>
        <v>task_id_579.dfy-6</v>
      </c>
      <c r="C381" t="s">
        <v>57</v>
      </c>
      <c r="D381">
        <v>6</v>
      </c>
      <c r="E381">
        <v>-1</v>
      </c>
      <c r="F381">
        <v>38.896999999999998</v>
      </c>
      <c r="G381">
        <v>0.441</v>
      </c>
      <c r="H381">
        <v>38.895600000000002</v>
      </c>
      <c r="I381">
        <v>-1</v>
      </c>
      <c r="J381">
        <v>-1</v>
      </c>
      <c r="K381">
        <v>-1</v>
      </c>
      <c r="L381">
        <f t="shared" si="10"/>
        <v>62</v>
      </c>
      <c r="M381">
        <f>VLOOKUP(C381,Locs!A:C,3,0)</f>
        <v>49</v>
      </c>
      <c r="N381">
        <f>VLOOKUP(C381,Locs!A:F,6,0)</f>
        <v>2</v>
      </c>
      <c r="O381" t="s">
        <v>847</v>
      </c>
      <c r="P381">
        <v>62</v>
      </c>
    </row>
    <row r="382" spans="1:16" x14ac:dyDescent="0.45">
      <c r="A382">
        <v>381</v>
      </c>
      <c r="B382" t="str">
        <f t="shared" si="11"/>
        <v>task_id_579.dfy-7</v>
      </c>
      <c r="C382" t="s">
        <v>57</v>
      </c>
      <c r="D382">
        <v>7</v>
      </c>
      <c r="E382">
        <v>0</v>
      </c>
      <c r="F382">
        <v>39.062199999999997</v>
      </c>
      <c r="G382">
        <v>1.7786999999999999</v>
      </c>
      <c r="H382">
        <v>39.060299999999998</v>
      </c>
      <c r="I382">
        <v>0</v>
      </c>
      <c r="J382">
        <v>0</v>
      </c>
      <c r="K382">
        <v>0</v>
      </c>
      <c r="L382">
        <f t="shared" si="10"/>
        <v>63</v>
      </c>
      <c r="M382">
        <f>VLOOKUP(C382,Locs!A:C,3,0)</f>
        <v>49</v>
      </c>
      <c r="N382">
        <f>VLOOKUP(C382,Locs!A:F,6,0)</f>
        <v>2</v>
      </c>
      <c r="O382" t="s">
        <v>848</v>
      </c>
      <c r="P382">
        <v>62</v>
      </c>
    </row>
    <row r="383" spans="1:16" x14ac:dyDescent="0.45">
      <c r="A383">
        <v>382</v>
      </c>
      <c r="B383" t="str">
        <f t="shared" si="11"/>
        <v>task_id_579.dfy-8</v>
      </c>
      <c r="C383" t="s">
        <v>57</v>
      </c>
      <c r="D383">
        <v>8</v>
      </c>
      <c r="E383">
        <v>0</v>
      </c>
      <c r="F383">
        <v>39.924399999999999</v>
      </c>
      <c r="G383">
        <v>1.7815000000000001</v>
      </c>
      <c r="H383">
        <v>39.923000000000002</v>
      </c>
      <c r="I383">
        <v>0</v>
      </c>
      <c r="J383">
        <v>0</v>
      </c>
      <c r="K383">
        <v>0</v>
      </c>
      <c r="L383">
        <f t="shared" si="10"/>
        <v>73</v>
      </c>
      <c r="M383">
        <f>VLOOKUP(C383,Locs!A:C,3,0)</f>
        <v>49</v>
      </c>
      <c r="N383">
        <f>VLOOKUP(C383,Locs!A:F,6,0)</f>
        <v>2</v>
      </c>
      <c r="O383" t="s">
        <v>989</v>
      </c>
      <c r="P383">
        <v>63</v>
      </c>
    </row>
    <row r="384" spans="1:16" x14ac:dyDescent="0.45">
      <c r="A384">
        <v>383</v>
      </c>
      <c r="B384" t="str">
        <f t="shared" si="11"/>
        <v>task_id_579.dfy-9</v>
      </c>
      <c r="C384" t="s">
        <v>57</v>
      </c>
      <c r="D384">
        <v>9</v>
      </c>
      <c r="E384">
        <v>0</v>
      </c>
      <c r="F384">
        <v>63.8827</v>
      </c>
      <c r="G384">
        <v>1.7916000000000001</v>
      </c>
      <c r="H384">
        <v>63.88</v>
      </c>
      <c r="I384">
        <v>0</v>
      </c>
      <c r="J384">
        <v>0</v>
      </c>
      <c r="K384">
        <v>0</v>
      </c>
      <c r="L384">
        <f t="shared" si="10"/>
        <v>94</v>
      </c>
      <c r="M384">
        <f>VLOOKUP(C384,Locs!A:C,3,0)</f>
        <v>49</v>
      </c>
      <c r="N384">
        <f>VLOOKUP(C384,Locs!A:F,6,0)</f>
        <v>2</v>
      </c>
      <c r="O384" t="s">
        <v>990</v>
      </c>
      <c r="P384">
        <v>73</v>
      </c>
    </row>
    <row r="385" spans="1:16" x14ac:dyDescent="0.45">
      <c r="A385">
        <v>384</v>
      </c>
      <c r="B385" t="str">
        <f t="shared" si="11"/>
        <v>task_id_579.dfy-10</v>
      </c>
      <c r="C385" t="s">
        <v>57</v>
      </c>
      <c r="D385">
        <v>10</v>
      </c>
      <c r="E385">
        <v>0</v>
      </c>
      <c r="F385">
        <v>66.748999999999995</v>
      </c>
      <c r="G385">
        <v>1.7751999999999999</v>
      </c>
      <c r="H385">
        <v>66.747600000000006</v>
      </c>
      <c r="I385">
        <v>0</v>
      </c>
      <c r="J385">
        <v>0</v>
      </c>
      <c r="K385">
        <v>0</v>
      </c>
      <c r="L385">
        <f t="shared" si="10"/>
        <v>94</v>
      </c>
      <c r="M385">
        <f>VLOOKUP(C385,Locs!A:C,3,0)</f>
        <v>49</v>
      </c>
      <c r="N385">
        <f>VLOOKUP(C385,Locs!A:F,6,0)</f>
        <v>2</v>
      </c>
      <c r="O385" t="s">
        <v>991</v>
      </c>
      <c r="P385">
        <v>94</v>
      </c>
    </row>
    <row r="386" spans="1:16" x14ac:dyDescent="0.45">
      <c r="A386">
        <v>385</v>
      </c>
      <c r="B386" t="str">
        <f t="shared" si="11"/>
        <v>task_id_587.dfy-1</v>
      </c>
      <c r="C386" t="s">
        <v>58</v>
      </c>
      <c r="D386">
        <v>1</v>
      </c>
      <c r="E386">
        <v>1</v>
      </c>
      <c r="F386">
        <v>7.0646000000000004</v>
      </c>
      <c r="G386">
        <v>0.85780000000000001</v>
      </c>
      <c r="H386">
        <v>7.0441000000000003</v>
      </c>
      <c r="I386">
        <v>1</v>
      </c>
      <c r="J386">
        <v>1</v>
      </c>
      <c r="K386">
        <v>1</v>
      </c>
      <c r="L386">
        <f t="shared" ref="L386:L398" si="12">VLOOKUP(LEFT(C386,LEN(C386)-4)&amp;"_"&amp;D386&amp;"_llm.dfy",O:P,2,0)</f>
        <v>17</v>
      </c>
      <c r="M386">
        <f>VLOOKUP(C386,Locs!A:C,3,0)</f>
        <v>15</v>
      </c>
      <c r="N386">
        <f>VLOOKUP(C386,Locs!A:F,6,0)</f>
        <v>0</v>
      </c>
      <c r="O386" t="s">
        <v>529</v>
      </c>
      <c r="P386">
        <v>17</v>
      </c>
    </row>
    <row r="387" spans="1:16" x14ac:dyDescent="0.45">
      <c r="A387">
        <v>386</v>
      </c>
      <c r="B387" t="str">
        <f t="shared" si="11"/>
        <v>task_id_594.dfy-1</v>
      </c>
      <c r="C387" t="s">
        <v>59</v>
      </c>
      <c r="D387">
        <v>1</v>
      </c>
      <c r="E387">
        <v>-1</v>
      </c>
      <c r="F387">
        <v>18.671500000000002</v>
      </c>
      <c r="G387">
        <v>0.3977</v>
      </c>
      <c r="H387">
        <v>18.651299999999999</v>
      </c>
      <c r="I387">
        <v>-1</v>
      </c>
      <c r="J387">
        <v>-1</v>
      </c>
      <c r="K387">
        <v>-1</v>
      </c>
      <c r="L387">
        <f t="shared" si="12"/>
        <v>49</v>
      </c>
      <c r="M387">
        <f>VLOOKUP(C387,Locs!A:C,3,0)</f>
        <v>48</v>
      </c>
      <c r="N387">
        <f>VLOOKUP(C387,Locs!A:F,6,0)</f>
        <v>6</v>
      </c>
      <c r="O387" t="s">
        <v>532</v>
      </c>
      <c r="P387">
        <v>49</v>
      </c>
    </row>
    <row r="388" spans="1:16" x14ac:dyDescent="0.45">
      <c r="A388">
        <v>387</v>
      </c>
      <c r="B388" t="str">
        <f t="shared" si="11"/>
        <v>task_id_594.dfy-2</v>
      </c>
      <c r="C388" t="s">
        <v>59</v>
      </c>
      <c r="D388">
        <v>2</v>
      </c>
      <c r="E388">
        <v>-1</v>
      </c>
      <c r="F388">
        <v>18.562000000000001</v>
      </c>
      <c r="G388">
        <v>0.39419999999999999</v>
      </c>
      <c r="H388">
        <v>18.558499999999999</v>
      </c>
      <c r="I388">
        <v>-1</v>
      </c>
      <c r="J388">
        <v>-1</v>
      </c>
      <c r="K388">
        <v>-1</v>
      </c>
      <c r="L388">
        <f t="shared" si="12"/>
        <v>49</v>
      </c>
      <c r="M388">
        <f>VLOOKUP(C388,Locs!A:C,3,0)</f>
        <v>48</v>
      </c>
      <c r="N388">
        <f>VLOOKUP(C388,Locs!A:F,6,0)</f>
        <v>6</v>
      </c>
      <c r="O388" t="s">
        <v>533</v>
      </c>
      <c r="P388">
        <v>49</v>
      </c>
    </row>
    <row r="389" spans="1:16" x14ac:dyDescent="0.45">
      <c r="A389">
        <v>388</v>
      </c>
      <c r="B389" t="str">
        <f t="shared" si="11"/>
        <v>task_id_594.dfy-3</v>
      </c>
      <c r="C389" t="s">
        <v>59</v>
      </c>
      <c r="D389">
        <v>3</v>
      </c>
      <c r="E389">
        <v>0</v>
      </c>
      <c r="F389">
        <v>21.771999999999998</v>
      </c>
      <c r="G389">
        <v>1.7598</v>
      </c>
      <c r="H389">
        <v>21.77</v>
      </c>
      <c r="I389">
        <v>0</v>
      </c>
      <c r="J389">
        <v>0</v>
      </c>
      <c r="K389">
        <v>0</v>
      </c>
      <c r="L389">
        <f t="shared" si="12"/>
        <v>51</v>
      </c>
      <c r="M389">
        <f>VLOOKUP(C389,Locs!A:C,3,0)</f>
        <v>48</v>
      </c>
      <c r="N389">
        <f>VLOOKUP(C389,Locs!A:F,6,0)</f>
        <v>6</v>
      </c>
      <c r="O389" t="s">
        <v>534</v>
      </c>
      <c r="P389">
        <v>51</v>
      </c>
    </row>
    <row r="390" spans="1:16" x14ac:dyDescent="0.45">
      <c r="A390">
        <v>389</v>
      </c>
      <c r="B390" t="str">
        <f t="shared" si="11"/>
        <v>task_id_594.dfy-4</v>
      </c>
      <c r="C390" t="s">
        <v>59</v>
      </c>
      <c r="D390">
        <v>4</v>
      </c>
      <c r="E390">
        <v>0</v>
      </c>
      <c r="F390">
        <v>31.034500000000001</v>
      </c>
      <c r="G390">
        <v>1.9077</v>
      </c>
      <c r="H390">
        <v>31.032800000000002</v>
      </c>
      <c r="I390">
        <v>-1</v>
      </c>
      <c r="J390">
        <v>0</v>
      </c>
      <c r="K390">
        <v>0</v>
      </c>
      <c r="L390">
        <f t="shared" si="12"/>
        <v>71</v>
      </c>
      <c r="M390">
        <f>VLOOKUP(C390,Locs!A:C,3,0)</f>
        <v>48</v>
      </c>
      <c r="N390">
        <f>VLOOKUP(C390,Locs!A:F,6,0)</f>
        <v>6</v>
      </c>
      <c r="O390" t="s">
        <v>992</v>
      </c>
      <c r="P390">
        <v>71</v>
      </c>
    </row>
    <row r="391" spans="1:16" x14ac:dyDescent="0.45">
      <c r="A391">
        <v>390</v>
      </c>
      <c r="B391" t="str">
        <f t="shared" si="11"/>
        <v>task_id_594.dfy-5</v>
      </c>
      <c r="C391" t="s">
        <v>59</v>
      </c>
      <c r="D391">
        <v>5</v>
      </c>
      <c r="E391">
        <v>1</v>
      </c>
      <c r="F391">
        <v>43.790900000000001</v>
      </c>
      <c r="G391">
        <v>1.845</v>
      </c>
      <c r="H391">
        <v>43.789200000000001</v>
      </c>
      <c r="I391">
        <v>1</v>
      </c>
      <c r="J391">
        <v>1</v>
      </c>
      <c r="K391">
        <v>1</v>
      </c>
      <c r="L391">
        <f t="shared" si="12"/>
        <v>78</v>
      </c>
      <c r="M391">
        <f>VLOOKUP(C391,Locs!A:C,3,0)</f>
        <v>48</v>
      </c>
      <c r="N391">
        <f>VLOOKUP(C391,Locs!A:F,6,0)</f>
        <v>6</v>
      </c>
      <c r="O391" t="s">
        <v>993</v>
      </c>
      <c r="P391">
        <v>78</v>
      </c>
    </row>
    <row r="392" spans="1:16" x14ac:dyDescent="0.45">
      <c r="A392">
        <v>391</v>
      </c>
      <c r="B392" t="str">
        <f t="shared" ref="B392:B455" si="13">C392&amp;"-"&amp;D392</f>
        <v>task_id_599.dfy-1</v>
      </c>
      <c r="C392" t="s">
        <v>60</v>
      </c>
      <c r="D392">
        <v>1</v>
      </c>
      <c r="E392">
        <v>1</v>
      </c>
      <c r="F392">
        <v>9.1648999999999994</v>
      </c>
      <c r="G392">
        <v>0.75409999999999999</v>
      </c>
      <c r="H392">
        <v>9.1395</v>
      </c>
      <c r="I392">
        <v>1</v>
      </c>
      <c r="J392">
        <v>1</v>
      </c>
      <c r="K392">
        <v>1</v>
      </c>
      <c r="L392">
        <f t="shared" si="12"/>
        <v>22</v>
      </c>
      <c r="M392">
        <f>VLOOKUP(C392,Locs!A:C,3,0)</f>
        <v>21</v>
      </c>
      <c r="N392">
        <f>VLOOKUP(C392,Locs!A:F,6,0)</f>
        <v>0</v>
      </c>
      <c r="O392" t="s">
        <v>535</v>
      </c>
      <c r="P392">
        <v>22</v>
      </c>
    </row>
    <row r="393" spans="1:16" x14ac:dyDescent="0.45">
      <c r="A393">
        <v>392</v>
      </c>
      <c r="B393" t="str">
        <f t="shared" si="13"/>
        <v>task_id_602.dfy-1</v>
      </c>
      <c r="C393" t="s">
        <v>61</v>
      </c>
      <c r="D393">
        <v>1</v>
      </c>
      <c r="E393">
        <v>0</v>
      </c>
      <c r="F393">
        <v>13.881600000000001</v>
      </c>
      <c r="G393">
        <v>0.93010000000000004</v>
      </c>
      <c r="H393">
        <v>13.8611</v>
      </c>
      <c r="I393">
        <v>1</v>
      </c>
      <c r="J393">
        <v>0</v>
      </c>
      <c r="K393">
        <v>0</v>
      </c>
      <c r="L393">
        <f t="shared" si="12"/>
        <v>29</v>
      </c>
      <c r="M393">
        <f>VLOOKUP(C393,Locs!A:C,3,0)</f>
        <v>31</v>
      </c>
      <c r="N393">
        <f>VLOOKUP(C393,Locs!A:F,6,0)</f>
        <v>2</v>
      </c>
      <c r="O393" t="s">
        <v>538</v>
      </c>
      <c r="P393">
        <v>29</v>
      </c>
    </row>
    <row r="394" spans="1:16" x14ac:dyDescent="0.45">
      <c r="A394">
        <v>393</v>
      </c>
      <c r="B394" t="str">
        <f t="shared" si="13"/>
        <v>task_id_602.dfy-2</v>
      </c>
      <c r="C394" t="s">
        <v>61</v>
      </c>
      <c r="D394">
        <v>2</v>
      </c>
      <c r="E394">
        <v>0</v>
      </c>
      <c r="F394">
        <v>17.7835</v>
      </c>
      <c r="G394">
        <v>0.87129999999999996</v>
      </c>
      <c r="H394">
        <v>17.781600000000001</v>
      </c>
      <c r="I394">
        <v>1</v>
      </c>
      <c r="J394">
        <v>0</v>
      </c>
      <c r="K394">
        <v>0</v>
      </c>
      <c r="L394">
        <f t="shared" si="12"/>
        <v>37</v>
      </c>
      <c r="M394">
        <f>VLOOKUP(C394,Locs!A:C,3,0)</f>
        <v>31</v>
      </c>
      <c r="N394">
        <f>VLOOKUP(C394,Locs!A:F,6,0)</f>
        <v>2</v>
      </c>
      <c r="O394" t="s">
        <v>539</v>
      </c>
      <c r="P394">
        <v>37</v>
      </c>
    </row>
    <row r="395" spans="1:16" x14ac:dyDescent="0.45">
      <c r="A395">
        <v>394</v>
      </c>
      <c r="B395" t="str">
        <f t="shared" si="13"/>
        <v>task_id_602.dfy-3</v>
      </c>
      <c r="C395" t="s">
        <v>61</v>
      </c>
      <c r="D395">
        <v>3</v>
      </c>
      <c r="E395">
        <v>-1</v>
      </c>
      <c r="F395">
        <v>32.479300000000002</v>
      </c>
      <c r="G395">
        <v>0.27260000000000001</v>
      </c>
      <c r="H395">
        <v>32.4758</v>
      </c>
      <c r="I395">
        <v>-1</v>
      </c>
      <c r="J395">
        <v>-1</v>
      </c>
      <c r="K395">
        <v>-1</v>
      </c>
      <c r="L395">
        <f t="shared" si="12"/>
        <v>29</v>
      </c>
      <c r="M395">
        <f>VLOOKUP(C395,Locs!A:C,3,0)</f>
        <v>31</v>
      </c>
      <c r="N395">
        <f>VLOOKUP(C395,Locs!A:F,6,0)</f>
        <v>2</v>
      </c>
      <c r="O395" t="s">
        <v>540</v>
      </c>
      <c r="P395">
        <v>29</v>
      </c>
    </row>
    <row r="396" spans="1:16" x14ac:dyDescent="0.45">
      <c r="A396">
        <v>395</v>
      </c>
      <c r="B396" t="str">
        <f t="shared" si="13"/>
        <v>task_id_602.dfy-4</v>
      </c>
      <c r="C396" t="s">
        <v>61</v>
      </c>
      <c r="D396">
        <v>4</v>
      </c>
      <c r="E396">
        <v>0</v>
      </c>
      <c r="F396">
        <v>29.964600000000001</v>
      </c>
      <c r="G396">
        <v>0.87760000000000005</v>
      </c>
      <c r="H396">
        <v>29.962700000000002</v>
      </c>
      <c r="I396">
        <v>-1</v>
      </c>
      <c r="J396">
        <v>0</v>
      </c>
      <c r="K396">
        <v>0</v>
      </c>
      <c r="L396">
        <f t="shared" si="12"/>
        <v>47</v>
      </c>
      <c r="M396">
        <f>VLOOKUP(C396,Locs!A:C,3,0)</f>
        <v>31</v>
      </c>
      <c r="N396">
        <f>VLOOKUP(C396,Locs!A:F,6,0)</f>
        <v>2</v>
      </c>
      <c r="O396" t="s">
        <v>994</v>
      </c>
      <c r="P396">
        <v>47</v>
      </c>
    </row>
    <row r="397" spans="1:16" x14ac:dyDescent="0.45">
      <c r="A397">
        <v>396</v>
      </c>
      <c r="B397" t="str">
        <f t="shared" si="13"/>
        <v>task_id_602.dfy-5</v>
      </c>
      <c r="C397" t="s">
        <v>61</v>
      </c>
      <c r="D397">
        <v>5</v>
      </c>
      <c r="E397">
        <v>1</v>
      </c>
      <c r="F397">
        <v>31.022600000000001</v>
      </c>
      <c r="G397">
        <v>0.84340000000000004</v>
      </c>
      <c r="H397">
        <v>31.0213</v>
      </c>
      <c r="I397">
        <v>1</v>
      </c>
      <c r="J397">
        <v>1</v>
      </c>
      <c r="K397">
        <v>1</v>
      </c>
      <c r="L397">
        <f t="shared" si="12"/>
        <v>60</v>
      </c>
      <c r="M397">
        <f>VLOOKUP(C397,Locs!A:C,3,0)</f>
        <v>31</v>
      </c>
      <c r="N397">
        <f>VLOOKUP(C397,Locs!A:F,6,0)</f>
        <v>2</v>
      </c>
      <c r="O397" t="s">
        <v>995</v>
      </c>
      <c r="P397">
        <v>60</v>
      </c>
    </row>
    <row r="398" spans="1:16" x14ac:dyDescent="0.45">
      <c r="A398">
        <v>397</v>
      </c>
      <c r="B398" t="str">
        <f t="shared" si="13"/>
        <v>task_id_605.dfy-1</v>
      </c>
      <c r="C398" t="s">
        <v>62</v>
      </c>
      <c r="D398">
        <v>1</v>
      </c>
      <c r="E398">
        <v>0</v>
      </c>
      <c r="F398">
        <v>8.6250999999999998</v>
      </c>
      <c r="G398">
        <v>0.8427</v>
      </c>
      <c r="H398">
        <v>8.6062999999999992</v>
      </c>
      <c r="I398">
        <v>1</v>
      </c>
      <c r="J398">
        <v>0</v>
      </c>
      <c r="K398">
        <v>0</v>
      </c>
      <c r="L398">
        <f t="shared" si="12"/>
        <v>21</v>
      </c>
      <c r="M398">
        <f>VLOOKUP(C398,Locs!A:C,3,0)</f>
        <v>22</v>
      </c>
      <c r="N398">
        <f>VLOOKUP(C398,Locs!A:F,6,0)</f>
        <v>1</v>
      </c>
      <c r="O398" t="s">
        <v>541</v>
      </c>
      <c r="P398">
        <v>21</v>
      </c>
    </row>
    <row r="399" spans="1:16" x14ac:dyDescent="0.45">
      <c r="B399" t="str">
        <f t="shared" si="13"/>
        <v>task_id_605.dfy-2</v>
      </c>
      <c r="C399" t="s">
        <v>62</v>
      </c>
      <c r="D399">
        <v>2</v>
      </c>
      <c r="E399">
        <v>1</v>
      </c>
      <c r="F399">
        <v>117.15860000000001</v>
      </c>
      <c r="G399">
        <v>0.83440000000000003</v>
      </c>
      <c r="H399">
        <v>117.1568</v>
      </c>
      <c r="I399">
        <v>1</v>
      </c>
      <c r="J399">
        <v>1</v>
      </c>
      <c r="K399">
        <v>1</v>
      </c>
      <c r="L399">
        <f t="shared" ref="L399:L462" si="14">VLOOKUP(LEFT(C399,LEN(C399)-4)&amp;"_"&amp;D399&amp;"_llm.dfy",O:P,2,0)</f>
        <v>23</v>
      </c>
      <c r="M399">
        <f>VLOOKUP(C399,Locs!A:C,3,0)</f>
        <v>22</v>
      </c>
      <c r="N399">
        <f>VLOOKUP(C399,Locs!A:F,6,0)</f>
        <v>1</v>
      </c>
      <c r="O399" t="s">
        <v>542</v>
      </c>
      <c r="P399">
        <v>23</v>
      </c>
    </row>
    <row r="400" spans="1:16" x14ac:dyDescent="0.45">
      <c r="B400" t="str">
        <f t="shared" si="13"/>
        <v>task_id_610.dfy-1</v>
      </c>
      <c r="C400" t="s">
        <v>63</v>
      </c>
      <c r="D400">
        <v>1</v>
      </c>
      <c r="E400">
        <v>1</v>
      </c>
      <c r="F400">
        <v>14.8142</v>
      </c>
      <c r="G400">
        <v>0.87190000000000001</v>
      </c>
      <c r="H400">
        <v>14.7903</v>
      </c>
      <c r="I400">
        <v>1</v>
      </c>
      <c r="J400">
        <v>1</v>
      </c>
      <c r="K400">
        <v>1</v>
      </c>
      <c r="L400">
        <f t="shared" si="14"/>
        <v>30</v>
      </c>
      <c r="M400">
        <f>VLOOKUP(C400,Locs!A:C,3,0)</f>
        <v>26</v>
      </c>
      <c r="N400">
        <f>VLOOKUP(C400,Locs!A:F,6,0)</f>
        <v>0</v>
      </c>
      <c r="O400" t="s">
        <v>544</v>
      </c>
      <c r="P400">
        <v>30</v>
      </c>
    </row>
    <row r="401" spans="2:16" x14ac:dyDescent="0.45">
      <c r="B401" t="str">
        <f t="shared" si="13"/>
        <v>task_id_616.dfy-1</v>
      </c>
      <c r="C401" t="s">
        <v>64</v>
      </c>
      <c r="D401">
        <v>1</v>
      </c>
      <c r="E401">
        <v>1</v>
      </c>
      <c r="F401">
        <v>13.3985</v>
      </c>
      <c r="G401">
        <v>0.87339999999999995</v>
      </c>
      <c r="H401">
        <v>13.383100000000001</v>
      </c>
      <c r="I401">
        <v>1</v>
      </c>
      <c r="J401">
        <v>1</v>
      </c>
      <c r="K401">
        <v>1</v>
      </c>
      <c r="L401">
        <f t="shared" si="14"/>
        <v>25</v>
      </c>
      <c r="M401">
        <f>VLOOKUP(C401,Locs!A:C,3,0)</f>
        <v>24</v>
      </c>
      <c r="N401">
        <f>VLOOKUP(C401,Locs!A:F,6,0)</f>
        <v>0</v>
      </c>
      <c r="O401" t="s">
        <v>547</v>
      </c>
      <c r="P401">
        <v>25</v>
      </c>
    </row>
    <row r="402" spans="2:16" x14ac:dyDescent="0.45">
      <c r="B402" t="str">
        <f t="shared" si="13"/>
        <v>task_id_62.dfy-1</v>
      </c>
      <c r="C402" t="s">
        <v>65</v>
      </c>
      <c r="D402">
        <v>1</v>
      </c>
      <c r="E402">
        <v>0</v>
      </c>
      <c r="F402">
        <v>11.3171</v>
      </c>
      <c r="G402">
        <v>0.872</v>
      </c>
      <c r="H402">
        <v>11.296799999999999</v>
      </c>
      <c r="I402">
        <v>0</v>
      </c>
      <c r="J402">
        <v>0</v>
      </c>
      <c r="K402">
        <v>0</v>
      </c>
      <c r="L402">
        <f t="shared" si="14"/>
        <v>29</v>
      </c>
      <c r="M402">
        <f>VLOOKUP(C402,Locs!A:C,3,0)</f>
        <v>30</v>
      </c>
      <c r="N402">
        <f>VLOOKUP(C402,Locs!A:F,6,0)</f>
        <v>3</v>
      </c>
      <c r="O402" t="s">
        <v>550</v>
      </c>
      <c r="P402">
        <v>24</v>
      </c>
    </row>
    <row r="403" spans="2:16" x14ac:dyDescent="0.45">
      <c r="B403" t="str">
        <f t="shared" si="13"/>
        <v>task_id_62.dfy-2</v>
      </c>
      <c r="C403" t="s">
        <v>65</v>
      </c>
      <c r="D403">
        <v>2</v>
      </c>
      <c r="E403">
        <v>0</v>
      </c>
      <c r="F403">
        <v>13.3797</v>
      </c>
      <c r="G403">
        <v>0.87480000000000002</v>
      </c>
      <c r="H403">
        <v>13.378299999999999</v>
      </c>
      <c r="I403">
        <v>-1</v>
      </c>
      <c r="J403">
        <v>0</v>
      </c>
      <c r="K403">
        <v>0</v>
      </c>
      <c r="L403">
        <f t="shared" si="14"/>
        <v>32</v>
      </c>
      <c r="M403">
        <f>VLOOKUP(C403,Locs!A:C,3,0)</f>
        <v>30</v>
      </c>
      <c r="N403">
        <f>VLOOKUP(C403,Locs!A:F,6,0)</f>
        <v>3</v>
      </c>
      <c r="O403" t="s">
        <v>553</v>
      </c>
      <c r="P403">
        <v>21</v>
      </c>
    </row>
    <row r="404" spans="2:16" x14ac:dyDescent="0.45">
      <c r="B404" t="str">
        <f t="shared" si="13"/>
        <v>task_id_62.dfy-3</v>
      </c>
      <c r="C404" t="s">
        <v>65</v>
      </c>
      <c r="D404">
        <v>3</v>
      </c>
      <c r="E404">
        <v>0</v>
      </c>
      <c r="F404">
        <v>17.342400000000001</v>
      </c>
      <c r="G404">
        <v>0.8105</v>
      </c>
      <c r="H404">
        <v>17.340399999999999</v>
      </c>
      <c r="I404">
        <v>-1</v>
      </c>
      <c r="J404">
        <v>0</v>
      </c>
      <c r="K404">
        <v>0</v>
      </c>
      <c r="L404">
        <f t="shared" si="14"/>
        <v>35</v>
      </c>
      <c r="M404">
        <f>VLOOKUP(C404,Locs!A:C,3,0)</f>
        <v>30</v>
      </c>
      <c r="N404">
        <f>VLOOKUP(C404,Locs!A:F,6,0)</f>
        <v>3</v>
      </c>
      <c r="O404" t="s">
        <v>996</v>
      </c>
      <c r="P404">
        <v>81</v>
      </c>
    </row>
    <row r="405" spans="2:16" x14ac:dyDescent="0.45">
      <c r="B405" t="str">
        <f t="shared" si="13"/>
        <v>task_id_62.dfy-4</v>
      </c>
      <c r="C405" t="s">
        <v>65</v>
      </c>
      <c r="D405">
        <v>4</v>
      </c>
      <c r="E405">
        <v>0</v>
      </c>
      <c r="F405">
        <v>17.542000000000002</v>
      </c>
      <c r="G405">
        <v>0.84179999999999999</v>
      </c>
      <c r="H405">
        <v>17.540800000000001</v>
      </c>
      <c r="I405">
        <v>-1</v>
      </c>
      <c r="J405">
        <v>0</v>
      </c>
      <c r="K405">
        <v>0</v>
      </c>
      <c r="L405">
        <f t="shared" si="14"/>
        <v>35</v>
      </c>
      <c r="M405">
        <f>VLOOKUP(C405,Locs!A:C,3,0)</f>
        <v>30</v>
      </c>
      <c r="N405">
        <f>VLOOKUP(C405,Locs!A:F,6,0)</f>
        <v>3</v>
      </c>
      <c r="O405" t="s">
        <v>556</v>
      </c>
      <c r="P405">
        <v>29</v>
      </c>
    </row>
    <row r="406" spans="2:16" x14ac:dyDescent="0.45">
      <c r="B406" t="str">
        <f t="shared" si="13"/>
        <v>task_id_62.dfy-5</v>
      </c>
      <c r="C406" t="s">
        <v>65</v>
      </c>
      <c r="D406">
        <v>5</v>
      </c>
      <c r="E406">
        <v>0</v>
      </c>
      <c r="F406">
        <v>50.980800000000002</v>
      </c>
      <c r="G406">
        <v>0.86380000000000001</v>
      </c>
      <c r="H406">
        <v>50.9786</v>
      </c>
      <c r="I406">
        <v>-1</v>
      </c>
      <c r="J406">
        <v>0</v>
      </c>
      <c r="K406">
        <v>0</v>
      </c>
      <c r="L406">
        <f t="shared" si="14"/>
        <v>36</v>
      </c>
      <c r="M406">
        <f>VLOOKUP(C406,Locs!A:C,3,0)</f>
        <v>30</v>
      </c>
      <c r="N406">
        <f>VLOOKUP(C406,Locs!A:F,6,0)</f>
        <v>3</v>
      </c>
      <c r="O406" t="s">
        <v>557</v>
      </c>
      <c r="P406">
        <v>33</v>
      </c>
    </row>
    <row r="407" spans="2:16" x14ac:dyDescent="0.45">
      <c r="B407" t="str">
        <f t="shared" si="13"/>
        <v>task_id_62.dfy-6</v>
      </c>
      <c r="C407" t="s">
        <v>65</v>
      </c>
      <c r="D407">
        <v>6</v>
      </c>
      <c r="E407">
        <v>0</v>
      </c>
      <c r="F407">
        <v>17.445799999999998</v>
      </c>
      <c r="G407">
        <v>0.90600000000000003</v>
      </c>
      <c r="H407">
        <v>17.443999999999999</v>
      </c>
      <c r="I407">
        <v>-1</v>
      </c>
      <c r="J407">
        <v>0</v>
      </c>
      <c r="K407">
        <v>0</v>
      </c>
      <c r="L407">
        <f t="shared" si="14"/>
        <v>36</v>
      </c>
      <c r="M407">
        <f>VLOOKUP(C407,Locs!A:C,3,0)</f>
        <v>30</v>
      </c>
      <c r="N407">
        <f>VLOOKUP(C407,Locs!A:F,6,0)</f>
        <v>3</v>
      </c>
      <c r="O407" t="s">
        <v>558</v>
      </c>
      <c r="P407">
        <v>37</v>
      </c>
    </row>
    <row r="408" spans="2:16" x14ac:dyDescent="0.45">
      <c r="B408" t="str">
        <f t="shared" si="13"/>
        <v>task_id_62.dfy-7</v>
      </c>
      <c r="C408" t="s">
        <v>65</v>
      </c>
      <c r="D408">
        <v>7</v>
      </c>
      <c r="E408">
        <v>1</v>
      </c>
      <c r="F408">
        <v>75.641499999999994</v>
      </c>
      <c r="G408">
        <v>0.83189999999999997</v>
      </c>
      <c r="H408">
        <v>75.639499999999998</v>
      </c>
      <c r="I408">
        <v>1</v>
      </c>
      <c r="J408">
        <v>1</v>
      </c>
      <c r="K408">
        <v>1</v>
      </c>
      <c r="L408">
        <f t="shared" si="14"/>
        <v>35</v>
      </c>
      <c r="M408">
        <f>VLOOKUP(C408,Locs!A:C,3,0)</f>
        <v>30</v>
      </c>
      <c r="N408">
        <f>VLOOKUP(C408,Locs!A:F,6,0)</f>
        <v>3</v>
      </c>
      <c r="O408" t="s">
        <v>739</v>
      </c>
      <c r="P408">
        <v>43</v>
      </c>
    </row>
    <row r="409" spans="2:16" x14ac:dyDescent="0.45">
      <c r="B409" t="str">
        <f t="shared" si="13"/>
        <v>task_id_623.dfy-1</v>
      </c>
      <c r="C409" t="s">
        <v>66</v>
      </c>
      <c r="D409">
        <v>1</v>
      </c>
      <c r="E409">
        <v>1</v>
      </c>
      <c r="F409">
        <v>10.8581</v>
      </c>
      <c r="G409">
        <v>1.6737</v>
      </c>
      <c r="H409">
        <v>10.8378</v>
      </c>
      <c r="I409">
        <v>1</v>
      </c>
      <c r="J409">
        <v>1</v>
      </c>
      <c r="K409">
        <v>1</v>
      </c>
      <c r="L409">
        <f t="shared" si="14"/>
        <v>24</v>
      </c>
      <c r="M409">
        <f>VLOOKUP(C409,Locs!A:C,3,0)</f>
        <v>25</v>
      </c>
      <c r="N409">
        <f>VLOOKUP(C409,Locs!A:F,6,0)</f>
        <v>0</v>
      </c>
      <c r="O409" t="s">
        <v>740</v>
      </c>
      <c r="P409">
        <v>98</v>
      </c>
    </row>
    <row r="410" spans="2:16" x14ac:dyDescent="0.45">
      <c r="B410" t="str">
        <f t="shared" si="13"/>
        <v>task_id_624.dfy-1</v>
      </c>
      <c r="C410" t="s">
        <v>67</v>
      </c>
      <c r="D410">
        <v>1</v>
      </c>
      <c r="E410">
        <v>1</v>
      </c>
      <c r="F410">
        <v>8.3293999999999997</v>
      </c>
      <c r="G410">
        <v>1.6538999999999999</v>
      </c>
      <c r="H410">
        <v>8.3071000000000002</v>
      </c>
      <c r="I410">
        <v>1</v>
      </c>
      <c r="J410">
        <v>1</v>
      </c>
      <c r="K410">
        <v>1</v>
      </c>
      <c r="L410">
        <f t="shared" si="14"/>
        <v>21</v>
      </c>
      <c r="M410">
        <f>VLOOKUP(C410,Locs!A:C,3,0)</f>
        <v>22</v>
      </c>
      <c r="N410">
        <f>VLOOKUP(C410,Locs!A:F,6,0)</f>
        <v>0</v>
      </c>
      <c r="O410" t="s">
        <v>853</v>
      </c>
      <c r="P410">
        <v>98</v>
      </c>
    </row>
    <row r="411" spans="2:16" x14ac:dyDescent="0.45">
      <c r="B411" t="str">
        <f t="shared" si="13"/>
        <v>task_id_627.dfy-1</v>
      </c>
      <c r="C411" t="s">
        <v>68</v>
      </c>
      <c r="D411">
        <v>1</v>
      </c>
      <c r="E411">
        <v>0</v>
      </c>
      <c r="F411">
        <v>12.077199999999999</v>
      </c>
      <c r="G411">
        <v>0.99429999999999996</v>
      </c>
      <c r="H411">
        <v>12.0555</v>
      </c>
      <c r="I411">
        <v>0</v>
      </c>
      <c r="J411">
        <v>0</v>
      </c>
      <c r="K411">
        <v>0</v>
      </c>
      <c r="L411">
        <f t="shared" si="14"/>
        <v>29</v>
      </c>
      <c r="M411">
        <f>VLOOKUP(C411,Locs!A:C,3,0)</f>
        <v>36</v>
      </c>
      <c r="N411">
        <f>VLOOKUP(C411,Locs!A:F,6,0)</f>
        <v>6</v>
      </c>
      <c r="O411" t="s">
        <v>854</v>
      </c>
      <c r="P411">
        <v>71</v>
      </c>
    </row>
    <row r="412" spans="2:16" x14ac:dyDescent="0.45">
      <c r="B412" t="str">
        <f t="shared" si="13"/>
        <v>task_id_627.dfy-2</v>
      </c>
      <c r="C412" t="s">
        <v>68</v>
      </c>
      <c r="D412">
        <v>2</v>
      </c>
      <c r="E412">
        <v>0</v>
      </c>
      <c r="F412">
        <v>14.0296</v>
      </c>
      <c r="G412">
        <v>0.84260000000000002</v>
      </c>
      <c r="H412">
        <v>14.0281</v>
      </c>
      <c r="I412">
        <v>-1</v>
      </c>
      <c r="J412">
        <v>0</v>
      </c>
      <c r="K412">
        <v>0</v>
      </c>
      <c r="L412">
        <f t="shared" si="14"/>
        <v>33</v>
      </c>
      <c r="M412">
        <f>VLOOKUP(C412,Locs!A:C,3,0)</f>
        <v>36</v>
      </c>
      <c r="N412">
        <f>VLOOKUP(C412,Locs!A:F,6,0)</f>
        <v>6</v>
      </c>
      <c r="O412" t="s">
        <v>855</v>
      </c>
      <c r="P412">
        <v>70</v>
      </c>
    </row>
    <row r="413" spans="2:16" x14ac:dyDescent="0.45">
      <c r="B413" t="str">
        <f t="shared" si="13"/>
        <v>task_id_627.dfy-3</v>
      </c>
      <c r="C413" t="s">
        <v>68</v>
      </c>
      <c r="D413">
        <v>3</v>
      </c>
      <c r="E413">
        <v>0</v>
      </c>
      <c r="F413">
        <v>17.042400000000001</v>
      </c>
      <c r="G413">
        <v>0.87419999999999998</v>
      </c>
      <c r="H413">
        <v>17.040500000000002</v>
      </c>
      <c r="I413">
        <v>-1</v>
      </c>
      <c r="J413">
        <v>0</v>
      </c>
      <c r="K413">
        <v>0</v>
      </c>
      <c r="L413">
        <f t="shared" si="14"/>
        <v>37</v>
      </c>
      <c r="M413">
        <f>VLOOKUP(C413,Locs!A:C,3,0)</f>
        <v>36</v>
      </c>
      <c r="N413">
        <f>VLOOKUP(C413,Locs!A:F,6,0)</f>
        <v>6</v>
      </c>
      <c r="O413" t="s">
        <v>997</v>
      </c>
      <c r="P413">
        <v>81</v>
      </c>
    </row>
    <row r="414" spans="2:16" x14ac:dyDescent="0.45">
      <c r="B414" t="str">
        <f t="shared" si="13"/>
        <v>task_id_627.dfy-4</v>
      </c>
      <c r="C414" t="s">
        <v>68</v>
      </c>
      <c r="D414">
        <v>4</v>
      </c>
      <c r="E414">
        <v>0</v>
      </c>
      <c r="F414">
        <v>23.294499999999999</v>
      </c>
      <c r="G414">
        <v>0.92349999999999999</v>
      </c>
      <c r="H414">
        <v>23.293099999999999</v>
      </c>
      <c r="I414">
        <v>-1</v>
      </c>
      <c r="J414">
        <v>0</v>
      </c>
      <c r="K414">
        <v>0</v>
      </c>
      <c r="L414">
        <f t="shared" si="14"/>
        <v>43</v>
      </c>
      <c r="M414">
        <f>VLOOKUP(C414,Locs!A:C,3,0)</f>
        <v>36</v>
      </c>
      <c r="N414">
        <f>VLOOKUP(C414,Locs!A:F,6,0)</f>
        <v>6</v>
      </c>
      <c r="O414" t="s">
        <v>998</v>
      </c>
      <c r="P414">
        <v>139</v>
      </c>
    </row>
    <row r="415" spans="2:16" x14ac:dyDescent="0.45">
      <c r="B415" t="str">
        <f t="shared" si="13"/>
        <v>task_id_627.dfy-5</v>
      </c>
      <c r="C415" t="s">
        <v>68</v>
      </c>
      <c r="D415">
        <v>5</v>
      </c>
      <c r="E415">
        <v>0</v>
      </c>
      <c r="F415">
        <v>44.129199999999997</v>
      </c>
      <c r="G415">
        <v>0.90139999999999998</v>
      </c>
      <c r="H415">
        <v>44.127400000000002</v>
      </c>
      <c r="I415">
        <v>-1</v>
      </c>
      <c r="J415">
        <v>0</v>
      </c>
      <c r="K415">
        <v>0</v>
      </c>
      <c r="L415">
        <f t="shared" si="14"/>
        <v>98</v>
      </c>
      <c r="M415">
        <f>VLOOKUP(C415,Locs!A:C,3,0)</f>
        <v>36</v>
      </c>
      <c r="N415">
        <f>VLOOKUP(C415,Locs!A:F,6,0)</f>
        <v>6</v>
      </c>
      <c r="O415" t="s">
        <v>559</v>
      </c>
      <c r="P415">
        <v>38</v>
      </c>
    </row>
    <row r="416" spans="2:16" x14ac:dyDescent="0.45">
      <c r="B416" t="str">
        <f t="shared" si="13"/>
        <v>task_id_627.dfy-6</v>
      </c>
      <c r="C416" t="s">
        <v>68</v>
      </c>
      <c r="D416">
        <v>6</v>
      </c>
      <c r="E416">
        <v>0</v>
      </c>
      <c r="F416">
        <v>45.149500000000003</v>
      </c>
      <c r="G416">
        <v>0.9194</v>
      </c>
      <c r="H416">
        <v>45.147100000000002</v>
      </c>
      <c r="I416">
        <v>-1</v>
      </c>
      <c r="J416">
        <v>0</v>
      </c>
      <c r="K416">
        <v>0</v>
      </c>
      <c r="L416">
        <f t="shared" si="14"/>
        <v>98</v>
      </c>
      <c r="M416">
        <f>VLOOKUP(C416,Locs!A:C,3,0)</f>
        <v>36</v>
      </c>
      <c r="N416">
        <f>VLOOKUP(C416,Locs!A:F,6,0)</f>
        <v>6</v>
      </c>
      <c r="O416" t="s">
        <v>560</v>
      </c>
      <c r="P416">
        <v>51</v>
      </c>
    </row>
    <row r="417" spans="2:16" x14ac:dyDescent="0.45">
      <c r="B417" t="str">
        <f t="shared" si="13"/>
        <v>task_id_627.dfy-7</v>
      </c>
      <c r="C417" t="s">
        <v>68</v>
      </c>
      <c r="D417">
        <v>7</v>
      </c>
      <c r="E417">
        <v>0</v>
      </c>
      <c r="F417">
        <v>38.808300000000003</v>
      </c>
      <c r="G417">
        <v>0.93759999999999999</v>
      </c>
      <c r="H417">
        <v>38.805900000000001</v>
      </c>
      <c r="I417">
        <v>-1</v>
      </c>
      <c r="J417">
        <v>0</v>
      </c>
      <c r="K417">
        <v>0</v>
      </c>
      <c r="L417">
        <f t="shared" si="14"/>
        <v>71</v>
      </c>
      <c r="M417">
        <f>VLOOKUP(C417,Locs!A:C,3,0)</f>
        <v>36</v>
      </c>
      <c r="N417">
        <f>VLOOKUP(C417,Locs!A:F,6,0)</f>
        <v>6</v>
      </c>
      <c r="O417" t="s">
        <v>561</v>
      </c>
      <c r="P417">
        <v>61</v>
      </c>
    </row>
    <row r="418" spans="2:16" x14ac:dyDescent="0.45">
      <c r="B418" t="str">
        <f t="shared" si="13"/>
        <v>task_id_627.dfy-8</v>
      </c>
      <c r="C418" t="s">
        <v>68</v>
      </c>
      <c r="D418">
        <v>8</v>
      </c>
      <c r="E418">
        <v>0</v>
      </c>
      <c r="F418">
        <v>44.660400000000003</v>
      </c>
      <c r="G418">
        <v>0.877</v>
      </c>
      <c r="H418">
        <v>44.658099999999997</v>
      </c>
      <c r="I418">
        <v>-1</v>
      </c>
      <c r="J418">
        <v>0</v>
      </c>
      <c r="K418">
        <v>0</v>
      </c>
      <c r="L418">
        <f t="shared" si="14"/>
        <v>70</v>
      </c>
      <c r="M418">
        <f>VLOOKUP(C418,Locs!A:C,3,0)</f>
        <v>36</v>
      </c>
      <c r="N418">
        <f>VLOOKUP(C418,Locs!A:F,6,0)</f>
        <v>6</v>
      </c>
      <c r="O418" t="s">
        <v>856</v>
      </c>
      <c r="P418">
        <v>60</v>
      </c>
    </row>
    <row r="419" spans="2:16" x14ac:dyDescent="0.45">
      <c r="B419" t="str">
        <f t="shared" si="13"/>
        <v>task_id_627.dfy-9</v>
      </c>
      <c r="C419" t="s">
        <v>68</v>
      </c>
      <c r="D419">
        <v>9</v>
      </c>
      <c r="E419">
        <v>0</v>
      </c>
      <c r="F419">
        <v>51.076900000000002</v>
      </c>
      <c r="G419">
        <v>0.84</v>
      </c>
      <c r="H419">
        <v>51.074399999999997</v>
      </c>
      <c r="I419">
        <v>-1</v>
      </c>
      <c r="J419">
        <v>0</v>
      </c>
      <c r="K419">
        <v>0</v>
      </c>
      <c r="L419">
        <f t="shared" si="14"/>
        <v>81</v>
      </c>
      <c r="M419">
        <f>VLOOKUP(C419,Locs!A:C,3,0)</f>
        <v>36</v>
      </c>
      <c r="N419">
        <f>VLOOKUP(C419,Locs!A:F,6,0)</f>
        <v>6</v>
      </c>
      <c r="O419" t="s">
        <v>857</v>
      </c>
      <c r="P419">
        <v>64</v>
      </c>
    </row>
    <row r="420" spans="2:16" x14ac:dyDescent="0.45">
      <c r="B420" t="str">
        <f t="shared" si="13"/>
        <v>task_id_627.dfy-10</v>
      </c>
      <c r="C420" t="s">
        <v>68</v>
      </c>
      <c r="D420">
        <v>10</v>
      </c>
      <c r="E420">
        <v>0</v>
      </c>
      <c r="F420">
        <v>52.113100000000003</v>
      </c>
      <c r="G420">
        <v>0.9405</v>
      </c>
      <c r="H420">
        <v>52.111400000000003</v>
      </c>
      <c r="I420">
        <v>-1</v>
      </c>
      <c r="J420">
        <v>0</v>
      </c>
      <c r="K420">
        <v>0</v>
      </c>
      <c r="L420">
        <f t="shared" si="14"/>
        <v>81</v>
      </c>
      <c r="M420">
        <f>VLOOKUP(C420,Locs!A:C,3,0)</f>
        <v>36</v>
      </c>
      <c r="N420">
        <f>VLOOKUP(C420,Locs!A:F,6,0)</f>
        <v>6</v>
      </c>
      <c r="O420" t="s">
        <v>999</v>
      </c>
      <c r="P420">
        <v>69</v>
      </c>
    </row>
    <row r="421" spans="2:16" x14ac:dyDescent="0.45">
      <c r="B421" t="str">
        <f t="shared" si="13"/>
        <v>task_id_629.dfy-1</v>
      </c>
      <c r="C421" t="s">
        <v>69</v>
      </c>
      <c r="D421">
        <v>1</v>
      </c>
      <c r="E421">
        <v>0</v>
      </c>
      <c r="F421">
        <v>17.522099999999998</v>
      </c>
      <c r="G421">
        <v>1.7809999999999999</v>
      </c>
      <c r="H421">
        <v>17.497399999999999</v>
      </c>
      <c r="I421">
        <v>1</v>
      </c>
      <c r="J421">
        <v>0</v>
      </c>
      <c r="K421">
        <v>0</v>
      </c>
      <c r="L421">
        <f t="shared" si="14"/>
        <v>38</v>
      </c>
      <c r="M421">
        <f>VLOOKUP(C421,Locs!A:C,3,0)</f>
        <v>49</v>
      </c>
      <c r="N421">
        <f>VLOOKUP(C421,Locs!A:F,6,0)</f>
        <v>2</v>
      </c>
      <c r="O421" t="s">
        <v>1000</v>
      </c>
      <c r="P421">
        <v>69</v>
      </c>
    </row>
    <row r="422" spans="2:16" x14ac:dyDescent="0.45">
      <c r="B422" t="str">
        <f t="shared" si="13"/>
        <v>task_id_629.dfy-2</v>
      </c>
      <c r="C422" t="s">
        <v>69</v>
      </c>
      <c r="D422">
        <v>2</v>
      </c>
      <c r="E422">
        <v>0</v>
      </c>
      <c r="F422">
        <v>25.635300000000001</v>
      </c>
      <c r="G422">
        <v>3.1707999999999998</v>
      </c>
      <c r="H422">
        <v>25.633299999999998</v>
      </c>
      <c r="I422">
        <v>-1</v>
      </c>
      <c r="J422">
        <v>0</v>
      </c>
      <c r="K422">
        <v>0</v>
      </c>
      <c r="L422">
        <f t="shared" si="14"/>
        <v>51</v>
      </c>
      <c r="M422">
        <f>VLOOKUP(C422,Locs!A:C,3,0)</f>
        <v>49</v>
      </c>
      <c r="N422">
        <f>VLOOKUP(C422,Locs!A:F,6,0)</f>
        <v>2</v>
      </c>
      <c r="O422" t="s">
        <v>1001</v>
      </c>
      <c r="P422">
        <v>66</v>
      </c>
    </row>
    <row r="423" spans="2:16" x14ac:dyDescent="0.45">
      <c r="B423" t="str">
        <f t="shared" si="13"/>
        <v>task_id_629.dfy-3</v>
      </c>
      <c r="C423" t="s">
        <v>69</v>
      </c>
      <c r="D423">
        <v>3</v>
      </c>
      <c r="E423">
        <v>-1</v>
      </c>
      <c r="F423">
        <v>32.960099999999997</v>
      </c>
      <c r="G423">
        <v>0.39369999999999999</v>
      </c>
      <c r="H423">
        <v>32.957999999999998</v>
      </c>
      <c r="I423">
        <v>-1</v>
      </c>
      <c r="J423">
        <v>-1</v>
      </c>
      <c r="K423">
        <v>-1</v>
      </c>
      <c r="L423">
        <f t="shared" si="14"/>
        <v>61</v>
      </c>
      <c r="M423">
        <f>VLOOKUP(C423,Locs!A:C,3,0)</f>
        <v>49</v>
      </c>
      <c r="N423">
        <f>VLOOKUP(C423,Locs!A:F,6,0)</f>
        <v>2</v>
      </c>
      <c r="O423" t="s">
        <v>1002</v>
      </c>
      <c r="P423">
        <v>131</v>
      </c>
    </row>
    <row r="424" spans="2:16" x14ac:dyDescent="0.45">
      <c r="B424" t="str">
        <f t="shared" si="13"/>
        <v>task_id_629.dfy-4</v>
      </c>
      <c r="C424" t="s">
        <v>69</v>
      </c>
      <c r="D424">
        <v>4</v>
      </c>
      <c r="E424">
        <v>0</v>
      </c>
      <c r="F424">
        <v>32.456299999999999</v>
      </c>
      <c r="G424">
        <v>61.953600000000002</v>
      </c>
      <c r="H424">
        <v>32.453899999999997</v>
      </c>
      <c r="I424">
        <v>-1</v>
      </c>
      <c r="J424">
        <v>0</v>
      </c>
      <c r="K424">
        <v>0</v>
      </c>
      <c r="L424">
        <f t="shared" si="14"/>
        <v>60</v>
      </c>
      <c r="M424">
        <f>VLOOKUP(C424,Locs!A:C,3,0)</f>
        <v>49</v>
      </c>
      <c r="N424">
        <f>VLOOKUP(C424,Locs!A:F,6,0)</f>
        <v>2</v>
      </c>
      <c r="O424" t="s">
        <v>562</v>
      </c>
      <c r="P424">
        <v>29</v>
      </c>
    </row>
    <row r="425" spans="2:16" x14ac:dyDescent="0.45">
      <c r="B425" t="str">
        <f t="shared" si="13"/>
        <v>task_id_629.dfy-5</v>
      </c>
      <c r="C425" t="s">
        <v>69</v>
      </c>
      <c r="D425">
        <v>5</v>
      </c>
      <c r="E425">
        <v>0</v>
      </c>
      <c r="F425">
        <v>36.981099999999998</v>
      </c>
      <c r="G425">
        <v>63.831200000000003</v>
      </c>
      <c r="H425">
        <v>36.979500000000002</v>
      </c>
      <c r="I425">
        <v>-1</v>
      </c>
      <c r="J425">
        <v>0</v>
      </c>
      <c r="K425">
        <v>0</v>
      </c>
      <c r="L425">
        <f t="shared" si="14"/>
        <v>64</v>
      </c>
      <c r="M425">
        <f>VLOOKUP(C425,Locs!A:C,3,0)</f>
        <v>49</v>
      </c>
      <c r="N425">
        <f>VLOOKUP(C425,Locs!A:F,6,0)</f>
        <v>2</v>
      </c>
      <c r="O425" t="s">
        <v>563</v>
      </c>
      <c r="P425">
        <v>32</v>
      </c>
    </row>
    <row r="426" spans="2:16" x14ac:dyDescent="0.45">
      <c r="B426" t="str">
        <f t="shared" si="13"/>
        <v>task_id_629.dfy-6</v>
      </c>
      <c r="C426" t="s">
        <v>69</v>
      </c>
      <c r="D426">
        <v>6</v>
      </c>
      <c r="E426">
        <v>0</v>
      </c>
      <c r="F426">
        <v>39.975000000000001</v>
      </c>
      <c r="G426">
        <v>61.966700000000003</v>
      </c>
      <c r="H426">
        <v>39.973500000000001</v>
      </c>
      <c r="I426">
        <v>-1</v>
      </c>
      <c r="J426">
        <v>0</v>
      </c>
      <c r="K426">
        <v>0</v>
      </c>
      <c r="L426">
        <f t="shared" si="14"/>
        <v>69</v>
      </c>
      <c r="M426">
        <f>VLOOKUP(C426,Locs!A:C,3,0)</f>
        <v>49</v>
      </c>
      <c r="N426">
        <f>VLOOKUP(C426,Locs!A:F,6,0)</f>
        <v>2</v>
      </c>
      <c r="O426" t="s">
        <v>564</v>
      </c>
      <c r="P426">
        <v>35</v>
      </c>
    </row>
    <row r="427" spans="2:16" x14ac:dyDescent="0.45">
      <c r="B427" t="str">
        <f t="shared" si="13"/>
        <v>task_id_629.dfy-7</v>
      </c>
      <c r="C427" t="s">
        <v>69</v>
      </c>
      <c r="D427">
        <v>7</v>
      </c>
      <c r="E427">
        <v>0</v>
      </c>
      <c r="F427">
        <v>39.990200000000002</v>
      </c>
      <c r="G427">
        <v>62.095500000000001</v>
      </c>
      <c r="H427">
        <v>39.988100000000003</v>
      </c>
      <c r="I427">
        <v>-1</v>
      </c>
      <c r="J427">
        <v>0</v>
      </c>
      <c r="K427">
        <v>0</v>
      </c>
      <c r="L427">
        <f t="shared" si="14"/>
        <v>69</v>
      </c>
      <c r="M427">
        <f>VLOOKUP(C427,Locs!A:C,3,0)</f>
        <v>49</v>
      </c>
      <c r="N427">
        <f>VLOOKUP(C427,Locs!A:F,6,0)</f>
        <v>2</v>
      </c>
      <c r="O427" t="s">
        <v>1003</v>
      </c>
      <c r="P427">
        <v>35</v>
      </c>
    </row>
    <row r="428" spans="2:16" x14ac:dyDescent="0.45">
      <c r="B428" t="str">
        <f t="shared" si="13"/>
        <v>task_id_629.dfy-8</v>
      </c>
      <c r="C428" t="s">
        <v>69</v>
      </c>
      <c r="D428">
        <v>8</v>
      </c>
      <c r="E428">
        <v>0</v>
      </c>
      <c r="F428">
        <v>37.020899999999997</v>
      </c>
      <c r="G428">
        <v>65.563199999999995</v>
      </c>
      <c r="H428">
        <v>37.0184</v>
      </c>
      <c r="I428">
        <v>-1</v>
      </c>
      <c r="J428">
        <v>0</v>
      </c>
      <c r="K428">
        <v>0</v>
      </c>
      <c r="L428">
        <f t="shared" si="14"/>
        <v>66</v>
      </c>
      <c r="M428">
        <f>VLOOKUP(C428,Locs!A:C,3,0)</f>
        <v>49</v>
      </c>
      <c r="N428">
        <f>VLOOKUP(C428,Locs!A:F,6,0)</f>
        <v>2</v>
      </c>
      <c r="O428" t="s">
        <v>1004</v>
      </c>
      <c r="P428">
        <v>36</v>
      </c>
    </row>
    <row r="429" spans="2:16" x14ac:dyDescent="0.45">
      <c r="B429" t="str">
        <f t="shared" si="13"/>
        <v>task_id_629.dfy-9</v>
      </c>
      <c r="C429" t="s">
        <v>69</v>
      </c>
      <c r="D429">
        <v>9</v>
      </c>
      <c r="E429">
        <v>0</v>
      </c>
      <c r="F429">
        <v>60.365099999999998</v>
      </c>
      <c r="G429">
        <v>70.671000000000006</v>
      </c>
      <c r="H429">
        <v>60.363700000000001</v>
      </c>
      <c r="I429">
        <v>-1</v>
      </c>
      <c r="J429">
        <v>0</v>
      </c>
      <c r="K429">
        <v>0</v>
      </c>
      <c r="L429">
        <f t="shared" si="14"/>
        <v>131</v>
      </c>
      <c r="M429">
        <f>VLOOKUP(C429,Locs!A:C,3,0)</f>
        <v>49</v>
      </c>
      <c r="N429">
        <f>VLOOKUP(C429,Locs!A:F,6,0)</f>
        <v>2</v>
      </c>
      <c r="O429" t="s">
        <v>1005</v>
      </c>
      <c r="P429">
        <v>36</v>
      </c>
    </row>
    <row r="430" spans="2:16" x14ac:dyDescent="0.45">
      <c r="B430" t="str">
        <f t="shared" si="13"/>
        <v>task_id_629.dfy-10</v>
      </c>
      <c r="C430" t="s">
        <v>69</v>
      </c>
      <c r="D430">
        <v>10</v>
      </c>
      <c r="E430">
        <v>0</v>
      </c>
      <c r="F430">
        <v>62.628900000000002</v>
      </c>
      <c r="G430">
        <v>71.650800000000004</v>
      </c>
      <c r="H430">
        <v>62.6267</v>
      </c>
      <c r="I430">
        <v>-1</v>
      </c>
      <c r="J430">
        <v>0</v>
      </c>
      <c r="K430">
        <v>0</v>
      </c>
      <c r="L430">
        <f t="shared" si="14"/>
        <v>139</v>
      </c>
      <c r="M430">
        <f>VLOOKUP(C430,Locs!A:C,3,0)</f>
        <v>49</v>
      </c>
      <c r="N430">
        <f>VLOOKUP(C430,Locs!A:F,6,0)</f>
        <v>2</v>
      </c>
      <c r="O430" t="s">
        <v>1006</v>
      </c>
      <c r="P430">
        <v>35</v>
      </c>
    </row>
    <row r="431" spans="2:16" x14ac:dyDescent="0.45">
      <c r="B431" t="str">
        <f t="shared" si="13"/>
        <v>task_id_632.dfy-1</v>
      </c>
      <c r="C431" t="s">
        <v>70</v>
      </c>
      <c r="D431">
        <v>1</v>
      </c>
      <c r="E431">
        <v>0</v>
      </c>
      <c r="F431">
        <v>16.267800000000001</v>
      </c>
      <c r="G431">
        <v>0.92149999999999999</v>
      </c>
      <c r="H431">
        <v>16.246600000000001</v>
      </c>
      <c r="I431">
        <v>0</v>
      </c>
      <c r="J431">
        <v>0</v>
      </c>
      <c r="K431">
        <v>0</v>
      </c>
      <c r="L431">
        <f t="shared" si="14"/>
        <v>30</v>
      </c>
      <c r="M431">
        <f>VLOOKUP(C431,Locs!A:C,3,0)</f>
        <v>48</v>
      </c>
      <c r="N431">
        <f>VLOOKUP(C431,Locs!A:F,6,0)</f>
        <v>2</v>
      </c>
      <c r="O431" t="s">
        <v>858</v>
      </c>
      <c r="P431">
        <v>110</v>
      </c>
    </row>
    <row r="432" spans="2:16" x14ac:dyDescent="0.45">
      <c r="B432" t="str">
        <f t="shared" si="13"/>
        <v>task_id_632.dfy-2</v>
      </c>
      <c r="C432" t="s">
        <v>70</v>
      </c>
      <c r="D432">
        <v>2</v>
      </c>
      <c r="E432">
        <v>0</v>
      </c>
      <c r="F432">
        <v>26.317799999999998</v>
      </c>
      <c r="G432">
        <v>5.7035999999999998</v>
      </c>
      <c r="H432">
        <v>26.315999999999999</v>
      </c>
      <c r="I432">
        <v>0</v>
      </c>
      <c r="J432">
        <v>0</v>
      </c>
      <c r="K432">
        <v>0</v>
      </c>
      <c r="L432">
        <f t="shared" si="14"/>
        <v>38</v>
      </c>
      <c r="M432">
        <f>VLOOKUP(C432,Locs!A:C,3,0)</f>
        <v>48</v>
      </c>
      <c r="N432">
        <f>VLOOKUP(C432,Locs!A:F,6,0)</f>
        <v>2</v>
      </c>
      <c r="O432" t="s">
        <v>565</v>
      </c>
      <c r="P432">
        <v>30</v>
      </c>
    </row>
    <row r="433" spans="2:16" x14ac:dyDescent="0.45">
      <c r="B433" t="str">
        <f t="shared" si="13"/>
        <v>task_id_632.dfy-3</v>
      </c>
      <c r="C433" t="s">
        <v>70</v>
      </c>
      <c r="D433">
        <v>3</v>
      </c>
      <c r="E433">
        <v>0</v>
      </c>
      <c r="F433">
        <v>26.154299999999999</v>
      </c>
      <c r="G433">
        <v>11.179600000000001</v>
      </c>
      <c r="H433">
        <v>26.151299999999999</v>
      </c>
      <c r="I433">
        <v>0</v>
      </c>
      <c r="J433">
        <v>0</v>
      </c>
      <c r="K433">
        <v>0</v>
      </c>
      <c r="L433">
        <f t="shared" si="14"/>
        <v>38</v>
      </c>
      <c r="M433">
        <f>VLOOKUP(C433,Locs!A:C,3,0)</f>
        <v>48</v>
      </c>
      <c r="N433">
        <f>VLOOKUP(C433,Locs!A:F,6,0)</f>
        <v>2</v>
      </c>
      <c r="O433" t="s">
        <v>566</v>
      </c>
      <c r="P433">
        <v>38</v>
      </c>
    </row>
    <row r="434" spans="2:16" x14ac:dyDescent="0.45">
      <c r="B434" t="str">
        <f t="shared" si="13"/>
        <v>task_id_632.dfy-4</v>
      </c>
      <c r="C434" t="s">
        <v>70</v>
      </c>
      <c r="D434">
        <v>4</v>
      </c>
      <c r="E434">
        <v>0</v>
      </c>
      <c r="F434">
        <v>33.637999999999998</v>
      </c>
      <c r="G434">
        <v>6.0738000000000003</v>
      </c>
      <c r="H434">
        <v>33.634999999999998</v>
      </c>
      <c r="I434">
        <v>0</v>
      </c>
      <c r="J434">
        <v>0</v>
      </c>
      <c r="K434">
        <v>0</v>
      </c>
      <c r="L434">
        <f t="shared" si="14"/>
        <v>46</v>
      </c>
      <c r="M434">
        <f>VLOOKUP(C434,Locs!A:C,3,0)</f>
        <v>48</v>
      </c>
      <c r="N434">
        <f>VLOOKUP(C434,Locs!A:F,6,0)</f>
        <v>2</v>
      </c>
      <c r="O434" t="s">
        <v>567</v>
      </c>
      <c r="P434">
        <v>38</v>
      </c>
    </row>
    <row r="435" spans="2:16" x14ac:dyDescent="0.45">
      <c r="B435" t="str">
        <f t="shared" si="13"/>
        <v>task_id_632.dfy-5</v>
      </c>
      <c r="C435" t="s">
        <v>70</v>
      </c>
      <c r="D435">
        <v>5</v>
      </c>
      <c r="E435">
        <v>0</v>
      </c>
      <c r="F435">
        <v>30.111699999999999</v>
      </c>
      <c r="G435">
        <v>6.2938000000000001</v>
      </c>
      <c r="H435">
        <v>30.108899999999998</v>
      </c>
      <c r="I435">
        <v>0</v>
      </c>
      <c r="J435">
        <v>0</v>
      </c>
      <c r="K435">
        <v>0</v>
      </c>
      <c r="L435">
        <f t="shared" si="14"/>
        <v>49</v>
      </c>
      <c r="M435">
        <f>VLOOKUP(C435,Locs!A:C,3,0)</f>
        <v>48</v>
      </c>
      <c r="N435">
        <f>VLOOKUP(C435,Locs!A:F,6,0)</f>
        <v>2</v>
      </c>
      <c r="O435" t="s">
        <v>859</v>
      </c>
      <c r="P435">
        <v>46</v>
      </c>
    </row>
    <row r="436" spans="2:16" x14ac:dyDescent="0.45">
      <c r="B436" t="str">
        <f t="shared" si="13"/>
        <v>task_id_632.dfy-6</v>
      </c>
      <c r="C436" t="s">
        <v>70</v>
      </c>
      <c r="D436">
        <v>6</v>
      </c>
      <c r="E436">
        <v>-1</v>
      </c>
      <c r="F436">
        <v>38.5503</v>
      </c>
      <c r="G436">
        <v>0.79159999999999997</v>
      </c>
      <c r="H436">
        <v>38.546599999999998</v>
      </c>
      <c r="I436">
        <v>-1</v>
      </c>
      <c r="J436">
        <v>-1</v>
      </c>
      <c r="K436">
        <v>-1</v>
      </c>
      <c r="L436">
        <f t="shared" si="14"/>
        <v>61</v>
      </c>
      <c r="M436">
        <f>VLOOKUP(C436,Locs!A:C,3,0)</f>
        <v>48</v>
      </c>
      <c r="N436">
        <f>VLOOKUP(C436,Locs!A:F,6,0)</f>
        <v>2</v>
      </c>
      <c r="O436" t="s">
        <v>860</v>
      </c>
      <c r="P436">
        <v>49</v>
      </c>
    </row>
    <row r="437" spans="2:16" x14ac:dyDescent="0.45">
      <c r="B437" t="str">
        <f t="shared" si="13"/>
        <v>task_id_632.dfy-7</v>
      </c>
      <c r="C437" t="s">
        <v>70</v>
      </c>
      <c r="D437">
        <v>7</v>
      </c>
      <c r="E437">
        <v>0</v>
      </c>
      <c r="F437">
        <v>37.615499999999997</v>
      </c>
      <c r="G437">
        <v>21.047699999999999</v>
      </c>
      <c r="H437">
        <v>37.6128</v>
      </c>
      <c r="I437">
        <v>0</v>
      </c>
      <c r="J437">
        <v>0</v>
      </c>
      <c r="K437">
        <v>0</v>
      </c>
      <c r="L437">
        <f t="shared" si="14"/>
        <v>61</v>
      </c>
      <c r="M437">
        <f>VLOOKUP(C437,Locs!A:C,3,0)</f>
        <v>48</v>
      </c>
      <c r="N437">
        <f>VLOOKUP(C437,Locs!A:F,6,0)</f>
        <v>2</v>
      </c>
      <c r="O437" t="s">
        <v>861</v>
      </c>
      <c r="P437">
        <v>61</v>
      </c>
    </row>
    <row r="438" spans="2:16" x14ac:dyDescent="0.45">
      <c r="B438" t="str">
        <f t="shared" si="13"/>
        <v>task_id_632.dfy-8</v>
      </c>
      <c r="C438" t="s">
        <v>70</v>
      </c>
      <c r="D438">
        <v>8</v>
      </c>
      <c r="E438">
        <v>0</v>
      </c>
      <c r="F438">
        <v>58.025700000000001</v>
      </c>
      <c r="G438">
        <v>62.701799999999999</v>
      </c>
      <c r="H438">
        <v>58.022799999999997</v>
      </c>
      <c r="I438">
        <v>0</v>
      </c>
      <c r="J438">
        <v>0</v>
      </c>
      <c r="K438">
        <v>0</v>
      </c>
      <c r="L438">
        <f t="shared" si="14"/>
        <v>110</v>
      </c>
      <c r="M438">
        <f>VLOOKUP(C438,Locs!A:C,3,0)</f>
        <v>48</v>
      </c>
      <c r="N438">
        <f>VLOOKUP(C438,Locs!A:F,6,0)</f>
        <v>2</v>
      </c>
      <c r="O438" t="s">
        <v>862</v>
      </c>
      <c r="P438">
        <v>61</v>
      </c>
    </row>
    <row r="439" spans="2:16" x14ac:dyDescent="0.45">
      <c r="B439" t="str">
        <f t="shared" si="13"/>
        <v>task_id_632.dfy-9</v>
      </c>
      <c r="C439" t="s">
        <v>70</v>
      </c>
      <c r="D439">
        <v>9</v>
      </c>
      <c r="E439">
        <v>0</v>
      </c>
      <c r="F439">
        <v>55.756100000000004</v>
      </c>
      <c r="G439">
        <v>62.756700000000002</v>
      </c>
      <c r="H439">
        <v>55.747999999999998</v>
      </c>
      <c r="I439">
        <v>0</v>
      </c>
      <c r="J439">
        <v>0</v>
      </c>
      <c r="K439">
        <v>0</v>
      </c>
      <c r="L439">
        <f t="shared" si="14"/>
        <v>110</v>
      </c>
      <c r="M439">
        <f>VLOOKUP(C439,Locs!A:C,3,0)</f>
        <v>48</v>
      </c>
      <c r="N439">
        <f>VLOOKUP(C439,Locs!A:F,6,0)</f>
        <v>2</v>
      </c>
      <c r="O439" t="s">
        <v>863</v>
      </c>
      <c r="P439">
        <v>110</v>
      </c>
    </row>
    <row r="440" spans="2:16" x14ac:dyDescent="0.45">
      <c r="B440" t="str">
        <f t="shared" si="13"/>
        <v>task_id_632.dfy-10</v>
      </c>
      <c r="C440" t="s">
        <v>70</v>
      </c>
      <c r="D440">
        <v>10</v>
      </c>
      <c r="E440">
        <v>0</v>
      </c>
      <c r="F440">
        <v>54.727699999999999</v>
      </c>
      <c r="G440">
        <v>62.799199999999999</v>
      </c>
      <c r="H440">
        <v>54.724899999999998</v>
      </c>
      <c r="I440">
        <v>0</v>
      </c>
      <c r="J440">
        <v>0</v>
      </c>
      <c r="K440">
        <v>0</v>
      </c>
      <c r="L440">
        <f t="shared" si="14"/>
        <v>110</v>
      </c>
      <c r="M440">
        <f>VLOOKUP(C440,Locs!A:C,3,0)</f>
        <v>48</v>
      </c>
      <c r="N440">
        <f>VLOOKUP(C440,Locs!A:F,6,0)</f>
        <v>2</v>
      </c>
      <c r="O440" t="s">
        <v>864</v>
      </c>
      <c r="P440">
        <v>110</v>
      </c>
    </row>
    <row r="441" spans="2:16" x14ac:dyDescent="0.45">
      <c r="B441" t="str">
        <f t="shared" si="13"/>
        <v>task_id_644.dfy-1</v>
      </c>
      <c r="C441" t="s">
        <v>71</v>
      </c>
      <c r="D441">
        <v>1</v>
      </c>
      <c r="E441">
        <v>1</v>
      </c>
      <c r="F441">
        <v>16.502300000000002</v>
      </c>
      <c r="G441">
        <v>1.2488999999999999</v>
      </c>
      <c r="H441">
        <v>16.4817</v>
      </c>
      <c r="I441">
        <v>1</v>
      </c>
      <c r="J441">
        <v>1</v>
      </c>
      <c r="K441">
        <v>1</v>
      </c>
      <c r="L441">
        <f t="shared" si="14"/>
        <v>32</v>
      </c>
      <c r="M441">
        <f>VLOOKUP(C441,Locs!A:C,3,0)</f>
        <v>31</v>
      </c>
      <c r="N441">
        <f>VLOOKUP(C441,Locs!A:F,6,0)</f>
        <v>0</v>
      </c>
      <c r="O441" t="s">
        <v>568</v>
      </c>
      <c r="P441">
        <v>32</v>
      </c>
    </row>
    <row r="442" spans="2:16" x14ac:dyDescent="0.45">
      <c r="B442" t="str">
        <f t="shared" si="13"/>
        <v>task_id_69.dfy-1</v>
      </c>
      <c r="C442" t="s">
        <v>72</v>
      </c>
      <c r="D442">
        <v>1</v>
      </c>
      <c r="E442">
        <v>0</v>
      </c>
      <c r="F442">
        <v>11.118399999999999</v>
      </c>
      <c r="G442">
        <v>1.4496</v>
      </c>
      <c r="H442">
        <v>11.091200000000001</v>
      </c>
      <c r="I442">
        <v>1</v>
      </c>
      <c r="J442">
        <v>0</v>
      </c>
      <c r="K442">
        <v>0</v>
      </c>
      <c r="L442">
        <f t="shared" si="14"/>
        <v>27</v>
      </c>
      <c r="M442">
        <f>VLOOKUP(C442,Locs!A:C,3,0)</f>
        <v>27</v>
      </c>
      <c r="N442">
        <f>VLOOKUP(C442,Locs!A:F,6,0)</f>
        <v>0</v>
      </c>
      <c r="O442" t="s">
        <v>571</v>
      </c>
      <c r="P442">
        <v>27</v>
      </c>
    </row>
    <row r="443" spans="2:16" x14ac:dyDescent="0.45">
      <c r="B443" t="str">
        <f t="shared" si="13"/>
        <v>task_id_69.dfy-2</v>
      </c>
      <c r="C443" t="s">
        <v>72</v>
      </c>
      <c r="D443">
        <v>2</v>
      </c>
      <c r="E443">
        <v>0</v>
      </c>
      <c r="F443">
        <v>22.345800000000001</v>
      </c>
      <c r="G443">
        <v>1.2419</v>
      </c>
      <c r="H443">
        <v>22.342700000000001</v>
      </c>
      <c r="I443">
        <v>1</v>
      </c>
      <c r="J443">
        <v>0</v>
      </c>
      <c r="K443">
        <v>0</v>
      </c>
      <c r="L443">
        <f t="shared" si="14"/>
        <v>27</v>
      </c>
      <c r="M443">
        <f>VLOOKUP(C443,Locs!A:C,3,0)</f>
        <v>27</v>
      </c>
      <c r="N443">
        <f>VLOOKUP(C443,Locs!A:F,6,0)</f>
        <v>0</v>
      </c>
      <c r="O443" t="s">
        <v>572</v>
      </c>
      <c r="P443">
        <v>27</v>
      </c>
    </row>
    <row r="444" spans="2:16" x14ac:dyDescent="0.45">
      <c r="B444" t="str">
        <f t="shared" si="13"/>
        <v>task_id_69.dfy-3</v>
      </c>
      <c r="C444" t="s">
        <v>72</v>
      </c>
      <c r="D444">
        <v>3</v>
      </c>
      <c r="E444">
        <v>1</v>
      </c>
      <c r="F444">
        <v>12.739699999999999</v>
      </c>
      <c r="G444">
        <v>1.196</v>
      </c>
      <c r="H444">
        <v>12.732100000000001</v>
      </c>
      <c r="I444">
        <v>1</v>
      </c>
      <c r="J444">
        <v>1</v>
      </c>
      <c r="K444">
        <v>1</v>
      </c>
      <c r="L444">
        <f t="shared" si="14"/>
        <v>30</v>
      </c>
      <c r="M444">
        <f>VLOOKUP(C444,Locs!A:C,3,0)</f>
        <v>27</v>
      </c>
      <c r="N444">
        <f>VLOOKUP(C444,Locs!A:F,6,0)</f>
        <v>0</v>
      </c>
      <c r="O444" t="s">
        <v>573</v>
      </c>
      <c r="P444">
        <v>30</v>
      </c>
    </row>
    <row r="445" spans="2:16" x14ac:dyDescent="0.45">
      <c r="B445" t="str">
        <f t="shared" si="13"/>
        <v>task_id_70.dfy-1</v>
      </c>
      <c r="C445" t="s">
        <v>73</v>
      </c>
      <c r="D445">
        <v>1</v>
      </c>
      <c r="E445">
        <v>0</v>
      </c>
      <c r="F445">
        <v>11.049200000000001</v>
      </c>
      <c r="G445">
        <v>1.2930999999999999</v>
      </c>
      <c r="H445">
        <v>11.0342</v>
      </c>
      <c r="I445">
        <v>1</v>
      </c>
      <c r="J445">
        <v>0</v>
      </c>
      <c r="K445">
        <v>0</v>
      </c>
      <c r="L445">
        <f t="shared" si="14"/>
        <v>28</v>
      </c>
      <c r="M445">
        <f>VLOOKUP(C445,Locs!A:C,3,0)</f>
        <v>28</v>
      </c>
      <c r="N445">
        <f>VLOOKUP(C445,Locs!A:F,6,0)</f>
        <v>1</v>
      </c>
      <c r="O445" t="s">
        <v>574</v>
      </c>
      <c r="P445">
        <v>28</v>
      </c>
    </row>
    <row r="446" spans="2:16" x14ac:dyDescent="0.45">
      <c r="B446" t="str">
        <f t="shared" si="13"/>
        <v>task_id_70.dfy-2</v>
      </c>
      <c r="C446" t="s">
        <v>73</v>
      </c>
      <c r="D446">
        <v>2</v>
      </c>
      <c r="E446">
        <v>1</v>
      </c>
      <c r="F446">
        <v>12.7532</v>
      </c>
      <c r="G446">
        <v>1.2206999999999999</v>
      </c>
      <c r="H446">
        <v>12.750299999999999</v>
      </c>
      <c r="I446">
        <v>1</v>
      </c>
      <c r="J446">
        <v>1</v>
      </c>
      <c r="K446">
        <v>1</v>
      </c>
      <c r="L446">
        <f t="shared" si="14"/>
        <v>30</v>
      </c>
      <c r="M446">
        <f>VLOOKUP(C446,Locs!A:C,3,0)</f>
        <v>28</v>
      </c>
      <c r="N446">
        <f>VLOOKUP(C446,Locs!A:F,6,0)</f>
        <v>1</v>
      </c>
      <c r="O446" t="s">
        <v>575</v>
      </c>
      <c r="P446">
        <v>30</v>
      </c>
    </row>
    <row r="447" spans="2:16" x14ac:dyDescent="0.45">
      <c r="B447" t="str">
        <f t="shared" si="13"/>
        <v>task_id_728.dfy-1</v>
      </c>
      <c r="C447" t="s">
        <v>74</v>
      </c>
      <c r="D447">
        <v>1</v>
      </c>
      <c r="E447">
        <v>1</v>
      </c>
      <c r="F447">
        <v>10.272399999999999</v>
      </c>
      <c r="G447">
        <v>1.1595</v>
      </c>
      <c r="H447">
        <v>10.249000000000001</v>
      </c>
      <c r="I447">
        <v>1</v>
      </c>
      <c r="J447">
        <v>1</v>
      </c>
      <c r="K447">
        <v>1</v>
      </c>
      <c r="L447">
        <f t="shared" si="14"/>
        <v>23</v>
      </c>
      <c r="M447">
        <f>VLOOKUP(C447,Locs!A:C,3,0)</f>
        <v>23</v>
      </c>
      <c r="N447">
        <f>VLOOKUP(C447,Locs!A:F,6,0)</f>
        <v>0</v>
      </c>
      <c r="O447" t="s">
        <v>577</v>
      </c>
      <c r="P447">
        <v>23</v>
      </c>
    </row>
    <row r="448" spans="2:16" x14ac:dyDescent="0.45">
      <c r="B448" t="str">
        <f t="shared" si="13"/>
        <v>task_id_732.dfy-1</v>
      </c>
      <c r="C448" t="s">
        <v>75</v>
      </c>
      <c r="D448">
        <v>1</v>
      </c>
      <c r="E448">
        <v>1</v>
      </c>
      <c r="F448">
        <v>10.1928</v>
      </c>
      <c r="G448">
        <v>1.3461000000000001</v>
      </c>
      <c r="H448">
        <v>10.1721</v>
      </c>
      <c r="I448">
        <v>1</v>
      </c>
      <c r="J448">
        <v>1</v>
      </c>
      <c r="K448">
        <v>1</v>
      </c>
      <c r="L448">
        <f t="shared" si="14"/>
        <v>23</v>
      </c>
      <c r="M448">
        <f>VLOOKUP(C448,Locs!A:C,3,0)</f>
        <v>24</v>
      </c>
      <c r="N448">
        <f>VLOOKUP(C448,Locs!A:F,6,0)</f>
        <v>0</v>
      </c>
      <c r="O448" t="s">
        <v>580</v>
      </c>
      <c r="P448">
        <v>23</v>
      </c>
    </row>
    <row r="449" spans="2:16" x14ac:dyDescent="0.45">
      <c r="B449" t="str">
        <f t="shared" si="13"/>
        <v>task_id_733.dfy-1</v>
      </c>
      <c r="C449" t="s">
        <v>76</v>
      </c>
      <c r="D449">
        <v>1</v>
      </c>
      <c r="E449">
        <v>0</v>
      </c>
      <c r="F449">
        <v>10.208600000000001</v>
      </c>
      <c r="G449">
        <v>1.3179000000000001</v>
      </c>
      <c r="H449">
        <v>10.187900000000001</v>
      </c>
      <c r="I449">
        <v>1</v>
      </c>
      <c r="J449">
        <v>0</v>
      </c>
      <c r="K449">
        <v>0</v>
      </c>
      <c r="L449">
        <f t="shared" si="14"/>
        <v>25</v>
      </c>
      <c r="M449">
        <f>VLOOKUP(C449,Locs!A:C,3,0)</f>
        <v>28</v>
      </c>
      <c r="N449">
        <f>VLOOKUP(C449,Locs!A:F,6,0)</f>
        <v>1</v>
      </c>
      <c r="O449" t="s">
        <v>583</v>
      </c>
      <c r="P449">
        <v>25</v>
      </c>
    </row>
    <row r="450" spans="2:16" x14ac:dyDescent="0.45">
      <c r="B450" t="str">
        <f t="shared" si="13"/>
        <v>task_id_733.dfy-2</v>
      </c>
      <c r="C450" t="s">
        <v>76</v>
      </c>
      <c r="D450">
        <v>2</v>
      </c>
      <c r="E450">
        <v>0</v>
      </c>
      <c r="F450">
        <v>16.666399999999999</v>
      </c>
      <c r="G450">
        <v>1.3012999999999999</v>
      </c>
      <c r="H450">
        <v>16.664000000000001</v>
      </c>
      <c r="I450">
        <v>0</v>
      </c>
      <c r="J450">
        <v>0</v>
      </c>
      <c r="K450">
        <v>0</v>
      </c>
      <c r="L450">
        <f t="shared" si="14"/>
        <v>37</v>
      </c>
      <c r="M450">
        <f>VLOOKUP(C450,Locs!A:C,3,0)</f>
        <v>28</v>
      </c>
      <c r="N450">
        <f>VLOOKUP(C450,Locs!A:F,6,0)</f>
        <v>1</v>
      </c>
      <c r="O450" t="s">
        <v>584</v>
      </c>
      <c r="P450">
        <v>37</v>
      </c>
    </row>
    <row r="451" spans="2:16" x14ac:dyDescent="0.45">
      <c r="B451" t="str">
        <f t="shared" si="13"/>
        <v>task_id_733.dfy-3</v>
      </c>
      <c r="C451" t="s">
        <v>76</v>
      </c>
      <c r="D451">
        <v>3</v>
      </c>
      <c r="E451">
        <v>1</v>
      </c>
      <c r="F451">
        <v>18.0928</v>
      </c>
      <c r="G451">
        <v>1.4144000000000001</v>
      </c>
      <c r="H451">
        <v>18.090199999999999</v>
      </c>
      <c r="I451">
        <v>1</v>
      </c>
      <c r="J451">
        <v>1</v>
      </c>
      <c r="K451">
        <v>1</v>
      </c>
      <c r="L451">
        <f t="shared" si="14"/>
        <v>39</v>
      </c>
      <c r="M451">
        <f>VLOOKUP(C451,Locs!A:C,3,0)</f>
        <v>28</v>
      </c>
      <c r="N451">
        <f>VLOOKUP(C451,Locs!A:F,6,0)</f>
        <v>1</v>
      </c>
      <c r="O451" t="s">
        <v>585</v>
      </c>
      <c r="P451">
        <v>39</v>
      </c>
    </row>
    <row r="452" spans="2:16" x14ac:dyDescent="0.45">
      <c r="B452" t="str">
        <f t="shared" si="13"/>
        <v>task_id_741.dfy-1</v>
      </c>
      <c r="C452" t="s">
        <v>77</v>
      </c>
      <c r="D452">
        <v>1</v>
      </c>
      <c r="E452">
        <v>0</v>
      </c>
      <c r="F452">
        <v>8.7504000000000008</v>
      </c>
      <c r="G452">
        <v>1.216</v>
      </c>
      <c r="H452">
        <v>8.7249999999999996</v>
      </c>
      <c r="I452">
        <v>1</v>
      </c>
      <c r="J452">
        <v>0</v>
      </c>
      <c r="K452">
        <v>0</v>
      </c>
      <c r="L452">
        <f t="shared" si="14"/>
        <v>24</v>
      </c>
      <c r="M452">
        <f>VLOOKUP(C452,Locs!A:C,3,0)</f>
        <v>24</v>
      </c>
      <c r="N452">
        <f>VLOOKUP(C452,Locs!A:F,6,0)</f>
        <v>1</v>
      </c>
      <c r="O452" t="s">
        <v>586</v>
      </c>
      <c r="P452">
        <v>24</v>
      </c>
    </row>
    <row r="453" spans="2:16" x14ac:dyDescent="0.45">
      <c r="B453" t="str">
        <f t="shared" si="13"/>
        <v>task_id_741.dfy-2</v>
      </c>
      <c r="C453" t="s">
        <v>77</v>
      </c>
      <c r="D453">
        <v>2</v>
      </c>
      <c r="E453">
        <v>1</v>
      </c>
      <c r="F453">
        <v>23.4985</v>
      </c>
      <c r="G453">
        <v>1.2375</v>
      </c>
      <c r="H453">
        <v>23.4956</v>
      </c>
      <c r="I453">
        <v>1</v>
      </c>
      <c r="J453">
        <v>1</v>
      </c>
      <c r="K453">
        <v>1</v>
      </c>
      <c r="L453">
        <f t="shared" si="14"/>
        <v>30</v>
      </c>
      <c r="M453">
        <f>VLOOKUP(C453,Locs!A:C,3,0)</f>
        <v>24</v>
      </c>
      <c r="N453">
        <f>VLOOKUP(C453,Locs!A:F,6,0)</f>
        <v>1</v>
      </c>
      <c r="O453" t="s">
        <v>587</v>
      </c>
      <c r="P453">
        <v>30</v>
      </c>
    </row>
    <row r="454" spans="2:16" x14ac:dyDescent="0.45">
      <c r="B454" t="str">
        <f t="shared" si="13"/>
        <v>task_id_743.dfy-1</v>
      </c>
      <c r="C454" t="s">
        <v>78</v>
      </c>
      <c r="D454">
        <v>1</v>
      </c>
      <c r="E454">
        <v>1</v>
      </c>
      <c r="F454">
        <v>10.397399999999999</v>
      </c>
      <c r="G454">
        <v>1.2391000000000001</v>
      </c>
      <c r="H454">
        <v>10.376300000000001</v>
      </c>
      <c r="I454">
        <v>1</v>
      </c>
      <c r="J454">
        <v>1</v>
      </c>
      <c r="K454">
        <v>1</v>
      </c>
      <c r="L454">
        <f t="shared" si="14"/>
        <v>22</v>
      </c>
      <c r="M454">
        <f>VLOOKUP(C454,Locs!A:C,3,0)</f>
        <v>22</v>
      </c>
      <c r="N454">
        <f>VLOOKUP(C454,Locs!A:F,6,0)</f>
        <v>0</v>
      </c>
      <c r="O454" t="s">
        <v>589</v>
      </c>
      <c r="P454">
        <v>22</v>
      </c>
    </row>
    <row r="455" spans="2:16" x14ac:dyDescent="0.45">
      <c r="B455" t="str">
        <f t="shared" si="13"/>
        <v>task_id_751.dfy-1</v>
      </c>
      <c r="C455" t="s">
        <v>79</v>
      </c>
      <c r="D455">
        <v>1</v>
      </c>
      <c r="E455">
        <v>0</v>
      </c>
      <c r="F455">
        <v>11.9206</v>
      </c>
      <c r="G455">
        <v>2.2787999999999999</v>
      </c>
      <c r="H455">
        <v>11.9023</v>
      </c>
      <c r="I455">
        <v>1</v>
      </c>
      <c r="J455">
        <v>0</v>
      </c>
      <c r="K455">
        <v>0</v>
      </c>
      <c r="L455">
        <f t="shared" si="14"/>
        <v>31</v>
      </c>
      <c r="M455">
        <f>VLOOKUP(C455,Locs!A:C,3,0)</f>
        <v>31</v>
      </c>
      <c r="N455">
        <f>VLOOKUP(C455,Locs!A:F,6,0)</f>
        <v>1</v>
      </c>
      <c r="O455" t="s">
        <v>592</v>
      </c>
      <c r="P455">
        <v>31</v>
      </c>
    </row>
    <row r="456" spans="2:16" x14ac:dyDescent="0.45">
      <c r="B456" t="str">
        <f t="shared" ref="B456:B519" si="15">C456&amp;"-"&amp;D456</f>
        <v>task_id_751.dfy-2</v>
      </c>
      <c r="C456" t="s">
        <v>79</v>
      </c>
      <c r="D456">
        <v>2</v>
      </c>
      <c r="E456">
        <v>1</v>
      </c>
      <c r="F456">
        <v>17.470099999999999</v>
      </c>
      <c r="G456">
        <v>2.2610000000000001</v>
      </c>
      <c r="H456">
        <v>17.467099999999999</v>
      </c>
      <c r="I456">
        <v>1</v>
      </c>
      <c r="J456">
        <v>1</v>
      </c>
      <c r="K456">
        <v>1</v>
      </c>
      <c r="L456">
        <f t="shared" si="14"/>
        <v>32</v>
      </c>
      <c r="M456">
        <f>VLOOKUP(C456,Locs!A:C,3,0)</f>
        <v>31</v>
      </c>
      <c r="N456">
        <f>VLOOKUP(C456,Locs!A:F,6,0)</f>
        <v>1</v>
      </c>
      <c r="O456" t="s">
        <v>593</v>
      </c>
      <c r="P456">
        <v>32</v>
      </c>
    </row>
    <row r="457" spans="2:16" x14ac:dyDescent="0.45">
      <c r="B457" t="str">
        <f t="shared" si="15"/>
        <v>task_id_755.dfy-1</v>
      </c>
      <c r="C457" t="s">
        <v>80</v>
      </c>
      <c r="D457">
        <v>1</v>
      </c>
      <c r="E457">
        <v>0</v>
      </c>
      <c r="F457">
        <v>21.3992</v>
      </c>
      <c r="G457">
        <v>1.3575999999999999</v>
      </c>
      <c r="H457">
        <v>21.378399999999999</v>
      </c>
      <c r="I457">
        <v>1</v>
      </c>
      <c r="J457">
        <v>0</v>
      </c>
      <c r="K457">
        <v>0</v>
      </c>
      <c r="L457">
        <f t="shared" si="14"/>
        <v>43</v>
      </c>
      <c r="M457">
        <f>VLOOKUP(C457,Locs!A:C,3,0)</f>
        <v>38</v>
      </c>
      <c r="N457">
        <f>VLOOKUP(C457,Locs!A:F,6,0)</f>
        <v>1</v>
      </c>
      <c r="O457" t="s">
        <v>595</v>
      </c>
      <c r="P457">
        <v>43</v>
      </c>
    </row>
    <row r="458" spans="2:16" x14ac:dyDescent="0.45">
      <c r="B458" t="str">
        <f t="shared" si="15"/>
        <v>task_id_755.dfy-2</v>
      </c>
      <c r="C458" t="s">
        <v>80</v>
      </c>
      <c r="D458">
        <v>2</v>
      </c>
      <c r="E458">
        <v>0</v>
      </c>
      <c r="F458">
        <v>22.658100000000001</v>
      </c>
      <c r="G458">
        <v>1.2847</v>
      </c>
      <c r="H458">
        <v>22.655200000000001</v>
      </c>
      <c r="I458">
        <v>1</v>
      </c>
      <c r="J458">
        <v>0</v>
      </c>
      <c r="K458">
        <v>0</v>
      </c>
      <c r="L458">
        <f t="shared" si="14"/>
        <v>45</v>
      </c>
      <c r="M458">
        <f>VLOOKUP(C458,Locs!A:C,3,0)</f>
        <v>38</v>
      </c>
      <c r="N458">
        <f>VLOOKUP(C458,Locs!A:F,6,0)</f>
        <v>1</v>
      </c>
      <c r="O458" t="s">
        <v>596</v>
      </c>
      <c r="P458">
        <v>45</v>
      </c>
    </row>
    <row r="459" spans="2:16" x14ac:dyDescent="0.45">
      <c r="B459" t="str">
        <f t="shared" si="15"/>
        <v>task_id_755.dfy-3</v>
      </c>
      <c r="C459" t="s">
        <v>80</v>
      </c>
      <c r="D459">
        <v>3</v>
      </c>
      <c r="E459">
        <v>0</v>
      </c>
      <c r="F459">
        <v>26.265000000000001</v>
      </c>
      <c r="G459">
        <v>1.4656</v>
      </c>
      <c r="H459">
        <v>26.262499999999999</v>
      </c>
      <c r="I459">
        <v>1</v>
      </c>
      <c r="J459">
        <v>0</v>
      </c>
      <c r="K459">
        <v>0</v>
      </c>
      <c r="L459">
        <f t="shared" si="14"/>
        <v>49</v>
      </c>
      <c r="M459">
        <f>VLOOKUP(C459,Locs!A:C,3,0)</f>
        <v>38</v>
      </c>
      <c r="N459">
        <f>VLOOKUP(C459,Locs!A:F,6,0)</f>
        <v>1</v>
      </c>
      <c r="O459" t="s">
        <v>597</v>
      </c>
      <c r="P459">
        <v>49</v>
      </c>
    </row>
    <row r="460" spans="2:16" x14ac:dyDescent="0.45">
      <c r="B460" t="str">
        <f t="shared" si="15"/>
        <v>task_id_755.dfy-4</v>
      </c>
      <c r="C460" t="s">
        <v>80</v>
      </c>
      <c r="D460">
        <v>4</v>
      </c>
      <c r="E460">
        <v>0</v>
      </c>
      <c r="F460">
        <v>44.427999999999997</v>
      </c>
      <c r="G460">
        <v>1.4990000000000001</v>
      </c>
      <c r="H460">
        <v>44.4253</v>
      </c>
      <c r="I460">
        <v>-1</v>
      </c>
      <c r="J460">
        <v>0</v>
      </c>
      <c r="K460">
        <v>0</v>
      </c>
      <c r="L460">
        <f t="shared" si="14"/>
        <v>57</v>
      </c>
      <c r="M460">
        <f>VLOOKUP(C460,Locs!A:C,3,0)</f>
        <v>38</v>
      </c>
      <c r="N460">
        <f>VLOOKUP(C460,Locs!A:F,6,0)</f>
        <v>1</v>
      </c>
      <c r="O460" t="s">
        <v>1007</v>
      </c>
      <c r="P460">
        <v>57</v>
      </c>
    </row>
    <row r="461" spans="2:16" x14ac:dyDescent="0.45">
      <c r="B461" t="str">
        <f t="shared" si="15"/>
        <v>task_id_755.dfy-5</v>
      </c>
      <c r="C461" t="s">
        <v>80</v>
      </c>
      <c r="D461">
        <v>5</v>
      </c>
      <c r="E461">
        <v>0</v>
      </c>
      <c r="F461">
        <v>42.3825</v>
      </c>
      <c r="G461">
        <v>1.4702</v>
      </c>
      <c r="H461">
        <v>42.379300000000001</v>
      </c>
      <c r="I461">
        <v>-1</v>
      </c>
      <c r="J461">
        <v>0</v>
      </c>
      <c r="K461">
        <v>0</v>
      </c>
      <c r="L461">
        <f t="shared" si="14"/>
        <v>59</v>
      </c>
      <c r="M461">
        <f>VLOOKUP(C461,Locs!A:C,3,0)</f>
        <v>38</v>
      </c>
      <c r="N461">
        <f>VLOOKUP(C461,Locs!A:F,6,0)</f>
        <v>1</v>
      </c>
      <c r="O461" t="s">
        <v>1008</v>
      </c>
      <c r="P461">
        <v>59</v>
      </c>
    </row>
    <row r="462" spans="2:16" x14ac:dyDescent="0.45">
      <c r="B462" t="str">
        <f t="shared" si="15"/>
        <v>task_id_755.dfy-6</v>
      </c>
      <c r="C462" t="s">
        <v>80</v>
      </c>
      <c r="D462">
        <v>6</v>
      </c>
      <c r="E462">
        <v>0</v>
      </c>
      <c r="F462">
        <v>51.198599999999999</v>
      </c>
      <c r="G462">
        <v>1.5216000000000001</v>
      </c>
      <c r="H462">
        <v>51.195999999999998</v>
      </c>
      <c r="I462">
        <v>-1</v>
      </c>
      <c r="J462">
        <v>0</v>
      </c>
      <c r="K462">
        <v>0</v>
      </c>
      <c r="L462">
        <f t="shared" si="14"/>
        <v>73</v>
      </c>
      <c r="M462">
        <f>VLOOKUP(C462,Locs!A:C,3,0)</f>
        <v>38</v>
      </c>
      <c r="N462">
        <f>VLOOKUP(C462,Locs!A:F,6,0)</f>
        <v>1</v>
      </c>
      <c r="O462" t="s">
        <v>1009</v>
      </c>
      <c r="P462">
        <v>73</v>
      </c>
    </row>
    <row r="463" spans="2:16" x14ac:dyDescent="0.45">
      <c r="B463" t="str">
        <f t="shared" si="15"/>
        <v>task_id_755.dfy-7</v>
      </c>
      <c r="C463" t="s">
        <v>80</v>
      </c>
      <c r="D463">
        <v>7</v>
      </c>
      <c r="E463">
        <v>1</v>
      </c>
      <c r="F463">
        <v>53.145000000000003</v>
      </c>
      <c r="G463">
        <v>1.4863</v>
      </c>
      <c r="H463">
        <v>53.142299999999999</v>
      </c>
      <c r="I463">
        <v>1</v>
      </c>
      <c r="J463">
        <v>1</v>
      </c>
      <c r="K463">
        <v>1</v>
      </c>
      <c r="L463">
        <f t="shared" ref="L463:L521" si="16">VLOOKUP(LEFT(C463,LEN(C463)-4)&amp;"_"&amp;D463&amp;"_llm.dfy",O:P,2,0)</f>
        <v>71</v>
      </c>
      <c r="M463">
        <f>VLOOKUP(C463,Locs!A:C,3,0)</f>
        <v>38</v>
      </c>
      <c r="N463">
        <f>VLOOKUP(C463,Locs!A:F,6,0)</f>
        <v>1</v>
      </c>
      <c r="O463" t="s">
        <v>1010</v>
      </c>
      <c r="P463">
        <v>71</v>
      </c>
    </row>
    <row r="464" spans="2:16" x14ac:dyDescent="0.45">
      <c r="B464" t="str">
        <f t="shared" si="15"/>
        <v>task_id_760.dfy-1</v>
      </c>
      <c r="C464" t="s">
        <v>81</v>
      </c>
      <c r="D464">
        <v>1</v>
      </c>
      <c r="E464">
        <v>0</v>
      </c>
      <c r="F464">
        <v>11.1769</v>
      </c>
      <c r="G464">
        <v>1.2108000000000001</v>
      </c>
      <c r="H464">
        <v>11.137700000000001</v>
      </c>
      <c r="I464">
        <v>1</v>
      </c>
      <c r="J464">
        <v>0</v>
      </c>
      <c r="K464">
        <v>0</v>
      </c>
      <c r="L464">
        <f t="shared" si="16"/>
        <v>29</v>
      </c>
      <c r="M464">
        <f>VLOOKUP(C464,Locs!A:C,3,0)</f>
        <v>28</v>
      </c>
      <c r="N464">
        <f>VLOOKUP(C464,Locs!A:F,6,0)</f>
        <v>1</v>
      </c>
      <c r="O464" t="s">
        <v>598</v>
      </c>
      <c r="P464">
        <v>29</v>
      </c>
    </row>
    <row r="465" spans="2:16" x14ac:dyDescent="0.45">
      <c r="B465" t="str">
        <f t="shared" si="15"/>
        <v>task_id_760.dfy-2</v>
      </c>
      <c r="C465" t="s">
        <v>81</v>
      </c>
      <c r="D465">
        <v>2</v>
      </c>
      <c r="E465">
        <v>0</v>
      </c>
      <c r="F465">
        <v>98.236900000000006</v>
      </c>
      <c r="G465">
        <v>1.8187</v>
      </c>
      <c r="H465">
        <v>98.227400000000003</v>
      </c>
      <c r="I465">
        <v>1</v>
      </c>
      <c r="J465">
        <v>0</v>
      </c>
      <c r="K465">
        <v>0</v>
      </c>
      <c r="L465">
        <f t="shared" si="16"/>
        <v>32</v>
      </c>
      <c r="M465">
        <f>VLOOKUP(C465,Locs!A:C,3,0)</f>
        <v>28</v>
      </c>
      <c r="N465">
        <f>VLOOKUP(C465,Locs!A:F,6,0)</f>
        <v>1</v>
      </c>
      <c r="O465" t="s">
        <v>599</v>
      </c>
      <c r="P465">
        <v>32</v>
      </c>
    </row>
    <row r="466" spans="2:16" x14ac:dyDescent="0.45">
      <c r="B466" t="str">
        <f t="shared" si="15"/>
        <v>task_id_760.dfy-3</v>
      </c>
      <c r="C466" t="s">
        <v>81</v>
      </c>
      <c r="D466">
        <v>3</v>
      </c>
      <c r="E466">
        <v>0</v>
      </c>
      <c r="F466">
        <v>32.285800000000002</v>
      </c>
      <c r="G466">
        <v>1.2464999999999999</v>
      </c>
      <c r="H466">
        <v>32.283099999999997</v>
      </c>
      <c r="I466">
        <v>1</v>
      </c>
      <c r="J466">
        <v>0</v>
      </c>
      <c r="K466">
        <v>0</v>
      </c>
      <c r="L466">
        <f t="shared" si="16"/>
        <v>35</v>
      </c>
      <c r="M466">
        <f>VLOOKUP(C466,Locs!A:C,3,0)</f>
        <v>28</v>
      </c>
      <c r="N466">
        <f>VLOOKUP(C466,Locs!A:F,6,0)</f>
        <v>1</v>
      </c>
      <c r="O466" t="s">
        <v>600</v>
      </c>
      <c r="P466">
        <v>35</v>
      </c>
    </row>
    <row r="467" spans="2:16" x14ac:dyDescent="0.45">
      <c r="B467" t="str">
        <f t="shared" si="15"/>
        <v>task_id_760.dfy-4</v>
      </c>
      <c r="C467" t="s">
        <v>81</v>
      </c>
      <c r="D467">
        <v>4</v>
      </c>
      <c r="E467">
        <v>0</v>
      </c>
      <c r="F467">
        <v>35.921399999999998</v>
      </c>
      <c r="G467">
        <v>1.2616000000000001</v>
      </c>
      <c r="H467">
        <v>35.918500000000002</v>
      </c>
      <c r="I467">
        <v>1</v>
      </c>
      <c r="J467">
        <v>0</v>
      </c>
      <c r="K467">
        <v>0</v>
      </c>
      <c r="L467">
        <f t="shared" si="16"/>
        <v>36</v>
      </c>
      <c r="M467">
        <f>VLOOKUP(C467,Locs!A:C,3,0)</f>
        <v>28</v>
      </c>
      <c r="N467">
        <f>VLOOKUP(C467,Locs!A:F,6,0)</f>
        <v>1</v>
      </c>
      <c r="O467" t="s">
        <v>743</v>
      </c>
      <c r="P467">
        <v>36</v>
      </c>
    </row>
    <row r="468" spans="2:16" x14ac:dyDescent="0.45">
      <c r="B468" t="str">
        <f t="shared" si="15"/>
        <v>task_id_760.dfy-5</v>
      </c>
      <c r="C468" t="s">
        <v>81</v>
      </c>
      <c r="D468">
        <v>5</v>
      </c>
      <c r="E468">
        <v>1</v>
      </c>
      <c r="F468">
        <v>21.863499999999998</v>
      </c>
      <c r="G468">
        <v>1.2818000000000001</v>
      </c>
      <c r="H468">
        <v>21.861000000000001</v>
      </c>
      <c r="I468">
        <v>1</v>
      </c>
      <c r="J468">
        <v>1</v>
      </c>
      <c r="K468">
        <v>1</v>
      </c>
      <c r="L468">
        <f t="shared" si="16"/>
        <v>38</v>
      </c>
      <c r="M468">
        <f>VLOOKUP(C468,Locs!A:C,3,0)</f>
        <v>28</v>
      </c>
      <c r="N468">
        <f>VLOOKUP(C468,Locs!A:F,6,0)</f>
        <v>1</v>
      </c>
      <c r="O468" t="s">
        <v>744</v>
      </c>
      <c r="P468">
        <v>38</v>
      </c>
    </row>
    <row r="469" spans="2:16" x14ac:dyDescent="0.45">
      <c r="B469" t="str">
        <f t="shared" si="15"/>
        <v>task_id_769.dfy-1</v>
      </c>
      <c r="C469" t="s">
        <v>82</v>
      </c>
      <c r="D469">
        <v>1</v>
      </c>
      <c r="E469">
        <v>0</v>
      </c>
      <c r="F469">
        <v>15.627700000000001</v>
      </c>
      <c r="G469">
        <v>1.2907999999999999</v>
      </c>
      <c r="H469">
        <v>15.612299999999999</v>
      </c>
      <c r="I469">
        <v>1</v>
      </c>
      <c r="J469">
        <v>0</v>
      </c>
      <c r="K469">
        <v>0</v>
      </c>
      <c r="L469">
        <f t="shared" si="16"/>
        <v>34</v>
      </c>
      <c r="M469">
        <f>VLOOKUP(C469,Locs!A:C,3,0)</f>
        <v>33</v>
      </c>
      <c r="N469">
        <f>VLOOKUP(C469,Locs!A:F,6,0)</f>
        <v>2</v>
      </c>
      <c r="O469" t="s">
        <v>1011</v>
      </c>
      <c r="P469">
        <v>87</v>
      </c>
    </row>
    <row r="470" spans="2:16" x14ac:dyDescent="0.45">
      <c r="B470" t="str">
        <f t="shared" si="15"/>
        <v>task_id_769.dfy-2</v>
      </c>
      <c r="C470" t="s">
        <v>82</v>
      </c>
      <c r="D470">
        <v>2</v>
      </c>
      <c r="E470">
        <v>0</v>
      </c>
      <c r="F470">
        <v>25.353999999999999</v>
      </c>
      <c r="G470">
        <v>2.5560999999999998</v>
      </c>
      <c r="H470">
        <v>25.350999999999999</v>
      </c>
      <c r="I470">
        <v>-1</v>
      </c>
      <c r="J470">
        <v>0</v>
      </c>
      <c r="K470">
        <v>0</v>
      </c>
      <c r="L470">
        <f t="shared" si="16"/>
        <v>48</v>
      </c>
      <c r="M470">
        <f>VLOOKUP(C470,Locs!A:C,3,0)</f>
        <v>33</v>
      </c>
      <c r="N470">
        <f>VLOOKUP(C470,Locs!A:F,6,0)</f>
        <v>2</v>
      </c>
      <c r="O470" t="s">
        <v>601</v>
      </c>
      <c r="P470">
        <v>34</v>
      </c>
    </row>
    <row r="471" spans="2:16" x14ac:dyDescent="0.45">
      <c r="B471" t="str">
        <f t="shared" si="15"/>
        <v>task_id_769.dfy-3</v>
      </c>
      <c r="C471" t="s">
        <v>82</v>
      </c>
      <c r="D471">
        <v>3</v>
      </c>
      <c r="E471">
        <v>-1</v>
      </c>
      <c r="F471">
        <v>38.437600000000003</v>
      </c>
      <c r="G471">
        <v>0.60229999999999995</v>
      </c>
      <c r="H471">
        <v>38.435000000000002</v>
      </c>
      <c r="I471">
        <v>-1</v>
      </c>
      <c r="J471">
        <v>-1</v>
      </c>
      <c r="K471">
        <v>-1</v>
      </c>
      <c r="L471">
        <f t="shared" si="16"/>
        <v>66</v>
      </c>
      <c r="M471">
        <f>VLOOKUP(C471,Locs!A:C,3,0)</f>
        <v>33</v>
      </c>
      <c r="N471">
        <f>VLOOKUP(C471,Locs!A:F,6,0)</f>
        <v>2</v>
      </c>
      <c r="O471" t="s">
        <v>602</v>
      </c>
      <c r="P471">
        <v>48</v>
      </c>
    </row>
    <row r="472" spans="2:16" x14ac:dyDescent="0.45">
      <c r="B472" t="str">
        <f t="shared" si="15"/>
        <v>task_id_769.dfy-4</v>
      </c>
      <c r="C472" t="s">
        <v>82</v>
      </c>
      <c r="D472">
        <v>4</v>
      </c>
      <c r="E472">
        <v>0</v>
      </c>
      <c r="F472">
        <v>37.649900000000002</v>
      </c>
      <c r="G472">
        <v>64.5381</v>
      </c>
      <c r="H472">
        <v>37.647399999999998</v>
      </c>
      <c r="I472">
        <v>-1</v>
      </c>
      <c r="J472">
        <v>0</v>
      </c>
      <c r="K472">
        <v>0</v>
      </c>
      <c r="L472">
        <f t="shared" si="16"/>
        <v>66</v>
      </c>
      <c r="M472">
        <f>VLOOKUP(C472,Locs!A:C,3,0)</f>
        <v>33</v>
      </c>
      <c r="N472">
        <f>VLOOKUP(C472,Locs!A:F,6,0)</f>
        <v>2</v>
      </c>
      <c r="O472" t="s">
        <v>603</v>
      </c>
      <c r="P472">
        <v>66</v>
      </c>
    </row>
    <row r="473" spans="2:16" x14ac:dyDescent="0.45">
      <c r="B473" t="str">
        <f t="shared" si="15"/>
        <v>task_id_769.dfy-5</v>
      </c>
      <c r="C473" t="s">
        <v>82</v>
      </c>
      <c r="D473">
        <v>5</v>
      </c>
      <c r="E473">
        <v>0</v>
      </c>
      <c r="F473">
        <v>40.627400000000002</v>
      </c>
      <c r="G473">
        <v>81.090199999999996</v>
      </c>
      <c r="H473">
        <v>40.624600000000001</v>
      </c>
      <c r="I473">
        <v>-1</v>
      </c>
      <c r="J473">
        <v>0</v>
      </c>
      <c r="K473">
        <v>0</v>
      </c>
      <c r="L473">
        <f t="shared" si="16"/>
        <v>71</v>
      </c>
      <c r="M473">
        <f>VLOOKUP(C473,Locs!A:C,3,0)</f>
        <v>33</v>
      </c>
      <c r="N473">
        <f>VLOOKUP(C473,Locs!A:F,6,0)</f>
        <v>2</v>
      </c>
      <c r="O473" t="s">
        <v>1012</v>
      </c>
      <c r="P473">
        <v>66</v>
      </c>
    </row>
    <row r="474" spans="2:16" x14ac:dyDescent="0.45">
      <c r="B474" t="str">
        <f t="shared" si="15"/>
        <v>task_id_769.dfy-6</v>
      </c>
      <c r="C474" t="s">
        <v>82</v>
      </c>
      <c r="D474">
        <v>6</v>
      </c>
      <c r="E474">
        <v>0</v>
      </c>
      <c r="F474">
        <v>62.648000000000003</v>
      </c>
      <c r="G474">
        <v>75.116100000000003</v>
      </c>
      <c r="H474">
        <v>62.6449</v>
      </c>
      <c r="I474">
        <v>-1</v>
      </c>
      <c r="J474">
        <v>0</v>
      </c>
      <c r="K474">
        <v>0</v>
      </c>
      <c r="L474">
        <f t="shared" si="16"/>
        <v>96</v>
      </c>
      <c r="M474">
        <f>VLOOKUP(C474,Locs!A:C,3,0)</f>
        <v>33</v>
      </c>
      <c r="N474">
        <f>VLOOKUP(C474,Locs!A:F,6,0)</f>
        <v>2</v>
      </c>
      <c r="O474" t="s">
        <v>1013</v>
      </c>
      <c r="P474">
        <v>71</v>
      </c>
    </row>
    <row r="475" spans="2:16" x14ac:dyDescent="0.45">
      <c r="B475" t="str">
        <f t="shared" si="15"/>
        <v>task_id_769.dfy-7</v>
      </c>
      <c r="C475" t="s">
        <v>82</v>
      </c>
      <c r="D475">
        <v>7</v>
      </c>
      <c r="E475">
        <v>0</v>
      </c>
      <c r="F475">
        <v>64.548400000000001</v>
      </c>
      <c r="G475">
        <v>71.1203</v>
      </c>
      <c r="H475">
        <v>64.539699999999996</v>
      </c>
      <c r="I475">
        <v>-1</v>
      </c>
      <c r="J475">
        <v>0</v>
      </c>
      <c r="K475">
        <v>0</v>
      </c>
      <c r="L475">
        <f t="shared" si="16"/>
        <v>96</v>
      </c>
      <c r="M475">
        <f>VLOOKUP(C475,Locs!A:C,3,0)</f>
        <v>33</v>
      </c>
      <c r="N475">
        <f>VLOOKUP(C475,Locs!A:F,6,0)</f>
        <v>2</v>
      </c>
      <c r="O475" t="s">
        <v>1014</v>
      </c>
      <c r="P475">
        <v>96</v>
      </c>
    </row>
    <row r="476" spans="2:16" x14ac:dyDescent="0.45">
      <c r="B476" t="str">
        <f t="shared" si="15"/>
        <v>task_id_769.dfy-8</v>
      </c>
      <c r="C476" t="s">
        <v>82</v>
      </c>
      <c r="D476">
        <v>8</v>
      </c>
      <c r="E476">
        <v>0</v>
      </c>
      <c r="F476">
        <v>62.699199999999998</v>
      </c>
      <c r="G476">
        <v>67.641499999999994</v>
      </c>
      <c r="H476">
        <v>62.696800000000003</v>
      </c>
      <c r="I476">
        <v>-1</v>
      </c>
      <c r="J476">
        <v>0</v>
      </c>
      <c r="K476">
        <v>0</v>
      </c>
      <c r="L476">
        <f t="shared" si="16"/>
        <v>96</v>
      </c>
      <c r="M476">
        <f>VLOOKUP(C476,Locs!A:C,3,0)</f>
        <v>33</v>
      </c>
      <c r="N476">
        <f>VLOOKUP(C476,Locs!A:F,6,0)</f>
        <v>2</v>
      </c>
      <c r="O476" t="s">
        <v>1015</v>
      </c>
      <c r="P476">
        <v>96</v>
      </c>
    </row>
    <row r="477" spans="2:16" x14ac:dyDescent="0.45">
      <c r="B477" t="str">
        <f t="shared" si="15"/>
        <v>task_id_769.dfy-9</v>
      </c>
      <c r="C477" t="s">
        <v>82</v>
      </c>
      <c r="D477">
        <v>9</v>
      </c>
      <c r="E477">
        <v>0</v>
      </c>
      <c r="F477">
        <v>51.025300000000001</v>
      </c>
      <c r="G477">
        <v>62.259300000000003</v>
      </c>
      <c r="H477">
        <v>51.023899999999998</v>
      </c>
      <c r="I477">
        <v>-1</v>
      </c>
      <c r="J477">
        <v>0</v>
      </c>
      <c r="K477">
        <v>0</v>
      </c>
      <c r="L477">
        <f t="shared" si="16"/>
        <v>78</v>
      </c>
      <c r="M477">
        <f>VLOOKUP(C477,Locs!A:C,3,0)</f>
        <v>33</v>
      </c>
      <c r="N477">
        <f>VLOOKUP(C477,Locs!A:F,6,0)</f>
        <v>2</v>
      </c>
      <c r="O477" t="s">
        <v>1016</v>
      </c>
      <c r="P477">
        <v>96</v>
      </c>
    </row>
    <row r="478" spans="2:16" x14ac:dyDescent="0.45">
      <c r="B478" t="str">
        <f t="shared" si="15"/>
        <v>task_id_769.dfy-10</v>
      </c>
      <c r="C478" t="s">
        <v>82</v>
      </c>
      <c r="D478">
        <v>10</v>
      </c>
      <c r="E478">
        <v>0</v>
      </c>
      <c r="F478">
        <v>47.936500000000002</v>
      </c>
      <c r="G478">
        <v>1.9307000000000001</v>
      </c>
      <c r="H478">
        <v>47.9345</v>
      </c>
      <c r="I478">
        <v>-1</v>
      </c>
      <c r="J478">
        <v>0</v>
      </c>
      <c r="K478">
        <v>0</v>
      </c>
      <c r="L478">
        <f t="shared" si="16"/>
        <v>87</v>
      </c>
      <c r="M478">
        <f>VLOOKUP(C478,Locs!A:C,3,0)</f>
        <v>33</v>
      </c>
      <c r="N478">
        <f>VLOOKUP(C478,Locs!A:F,6,0)</f>
        <v>2</v>
      </c>
      <c r="O478" t="s">
        <v>1017</v>
      </c>
      <c r="P478">
        <v>78</v>
      </c>
    </row>
    <row r="479" spans="2:16" x14ac:dyDescent="0.45">
      <c r="B479" t="str">
        <f t="shared" si="15"/>
        <v>task_id_770.dfy-1</v>
      </c>
      <c r="C479" t="s">
        <v>83</v>
      </c>
      <c r="D479">
        <v>1</v>
      </c>
      <c r="E479">
        <v>1</v>
      </c>
      <c r="F479">
        <v>10.532299999999999</v>
      </c>
      <c r="G479">
        <v>0.81489999999999996</v>
      </c>
      <c r="H479">
        <v>10.508900000000001</v>
      </c>
      <c r="I479">
        <v>1</v>
      </c>
      <c r="J479">
        <v>1</v>
      </c>
      <c r="K479">
        <v>1</v>
      </c>
      <c r="L479">
        <f t="shared" si="16"/>
        <v>27</v>
      </c>
      <c r="M479">
        <f>VLOOKUP(C479,Locs!A:C,3,0)</f>
        <v>23</v>
      </c>
      <c r="N479">
        <f>VLOOKUP(C479,Locs!A:F,6,0)</f>
        <v>0</v>
      </c>
      <c r="O479" t="s">
        <v>604</v>
      </c>
      <c r="P479">
        <v>27</v>
      </c>
    </row>
    <row r="480" spans="2:16" x14ac:dyDescent="0.45">
      <c r="B480" t="str">
        <f t="shared" si="15"/>
        <v>task_id_775.dfy-1</v>
      </c>
      <c r="C480" t="s">
        <v>84</v>
      </c>
      <c r="D480">
        <v>1</v>
      </c>
      <c r="E480">
        <v>0</v>
      </c>
      <c r="F480">
        <v>8.2481000000000009</v>
      </c>
      <c r="G480">
        <v>1.6830000000000001</v>
      </c>
      <c r="H480">
        <v>8.2258999999999993</v>
      </c>
      <c r="I480">
        <v>1</v>
      </c>
      <c r="J480">
        <v>0</v>
      </c>
      <c r="K480">
        <v>0</v>
      </c>
      <c r="L480">
        <f t="shared" si="16"/>
        <v>23</v>
      </c>
      <c r="M480">
        <f>VLOOKUP(C480,Locs!A:C,3,0)</f>
        <v>24</v>
      </c>
      <c r="N480">
        <f>VLOOKUP(C480,Locs!A:F,6,0)</f>
        <v>1</v>
      </c>
      <c r="O480" t="s">
        <v>607</v>
      </c>
      <c r="P480">
        <v>23</v>
      </c>
    </row>
    <row r="481" spans="2:16" x14ac:dyDescent="0.45">
      <c r="B481" t="str">
        <f t="shared" si="15"/>
        <v>task_id_775.dfy-2</v>
      </c>
      <c r="C481" t="s">
        <v>84</v>
      </c>
      <c r="D481">
        <v>2</v>
      </c>
      <c r="E481">
        <v>0</v>
      </c>
      <c r="F481">
        <v>32.9467</v>
      </c>
      <c r="G481">
        <v>1.6979</v>
      </c>
      <c r="H481">
        <v>32.945300000000003</v>
      </c>
      <c r="I481">
        <v>0</v>
      </c>
      <c r="J481">
        <v>0</v>
      </c>
      <c r="K481">
        <v>0</v>
      </c>
      <c r="L481">
        <f t="shared" si="16"/>
        <v>26</v>
      </c>
      <c r="M481">
        <f>VLOOKUP(C481,Locs!A:C,3,0)</f>
        <v>24</v>
      </c>
      <c r="N481">
        <f>VLOOKUP(C481,Locs!A:F,6,0)</f>
        <v>1</v>
      </c>
      <c r="O481" t="s">
        <v>608</v>
      </c>
      <c r="P481">
        <v>26</v>
      </c>
    </row>
    <row r="482" spans="2:16" x14ac:dyDescent="0.45">
      <c r="B482" t="str">
        <f t="shared" si="15"/>
        <v>task_id_775.dfy-3</v>
      </c>
      <c r="C482" t="s">
        <v>84</v>
      </c>
      <c r="D482">
        <v>3</v>
      </c>
      <c r="E482">
        <v>0</v>
      </c>
      <c r="F482">
        <v>34.046700000000001</v>
      </c>
      <c r="G482">
        <v>1.6729000000000001</v>
      </c>
      <c r="H482">
        <v>34.044499999999999</v>
      </c>
      <c r="I482">
        <v>0</v>
      </c>
      <c r="J482">
        <v>0</v>
      </c>
      <c r="K482">
        <v>0</v>
      </c>
      <c r="L482">
        <f t="shared" si="16"/>
        <v>28</v>
      </c>
      <c r="M482">
        <f>VLOOKUP(C482,Locs!A:C,3,0)</f>
        <v>24</v>
      </c>
      <c r="N482">
        <f>VLOOKUP(C482,Locs!A:F,6,0)</f>
        <v>1</v>
      </c>
      <c r="O482" t="s">
        <v>609</v>
      </c>
      <c r="P482">
        <v>28</v>
      </c>
    </row>
    <row r="483" spans="2:16" x14ac:dyDescent="0.45">
      <c r="B483" t="str">
        <f t="shared" si="15"/>
        <v>task_id_775.dfy-4</v>
      </c>
      <c r="C483" t="s">
        <v>84</v>
      </c>
      <c r="D483">
        <v>4</v>
      </c>
      <c r="E483">
        <v>1</v>
      </c>
      <c r="F483">
        <v>28.979199999999999</v>
      </c>
      <c r="G483">
        <v>1.655</v>
      </c>
      <c r="H483">
        <v>28.9773</v>
      </c>
      <c r="I483">
        <v>1</v>
      </c>
      <c r="J483">
        <v>1</v>
      </c>
      <c r="K483">
        <v>1</v>
      </c>
      <c r="L483">
        <f t="shared" si="16"/>
        <v>30</v>
      </c>
      <c r="M483">
        <f>VLOOKUP(C483,Locs!A:C,3,0)</f>
        <v>24</v>
      </c>
      <c r="N483">
        <f>VLOOKUP(C483,Locs!A:F,6,0)</f>
        <v>1</v>
      </c>
      <c r="O483" t="s">
        <v>1018</v>
      </c>
      <c r="P483">
        <v>30</v>
      </c>
    </row>
    <row r="484" spans="2:16" x14ac:dyDescent="0.45">
      <c r="B484" t="str">
        <f t="shared" si="15"/>
        <v>task_id_784.dfy-1</v>
      </c>
      <c r="C484" t="s">
        <v>85</v>
      </c>
      <c r="D484">
        <v>1</v>
      </c>
      <c r="E484">
        <v>0</v>
      </c>
      <c r="F484">
        <v>33.039299999999997</v>
      </c>
      <c r="G484">
        <v>2.1417000000000002</v>
      </c>
      <c r="H484">
        <v>33.015099999999997</v>
      </c>
      <c r="I484">
        <v>-1</v>
      </c>
      <c r="J484">
        <v>0</v>
      </c>
      <c r="K484">
        <v>0</v>
      </c>
      <c r="L484">
        <f t="shared" si="16"/>
        <v>68</v>
      </c>
      <c r="M484">
        <f>VLOOKUP(C484,Locs!A:C,3,0)</f>
        <v>57</v>
      </c>
      <c r="N484">
        <f>VLOOKUP(C484,Locs!A:F,6,0)</f>
        <v>4</v>
      </c>
      <c r="O484" t="s">
        <v>610</v>
      </c>
      <c r="P484">
        <v>68</v>
      </c>
    </row>
    <row r="485" spans="2:16" x14ac:dyDescent="0.45">
      <c r="B485" t="str">
        <f t="shared" si="15"/>
        <v>task_id_784.dfy-2</v>
      </c>
      <c r="C485" t="s">
        <v>85</v>
      </c>
      <c r="D485">
        <v>2</v>
      </c>
      <c r="E485">
        <v>1</v>
      </c>
      <c r="F485">
        <v>40.422400000000003</v>
      </c>
      <c r="G485">
        <v>3.3660000000000001</v>
      </c>
      <c r="H485">
        <v>40.420999999999999</v>
      </c>
      <c r="I485">
        <v>1</v>
      </c>
      <c r="J485">
        <v>1</v>
      </c>
      <c r="K485">
        <v>1</v>
      </c>
      <c r="L485">
        <f t="shared" si="16"/>
        <v>86</v>
      </c>
      <c r="M485">
        <f>VLOOKUP(C485,Locs!A:C,3,0)</f>
        <v>57</v>
      </c>
      <c r="N485">
        <f>VLOOKUP(C485,Locs!A:F,6,0)</f>
        <v>4</v>
      </c>
      <c r="O485" t="s">
        <v>611</v>
      </c>
      <c r="P485">
        <v>86</v>
      </c>
    </row>
    <row r="486" spans="2:16" x14ac:dyDescent="0.45">
      <c r="B486" t="str">
        <f t="shared" si="15"/>
        <v>task_id_790.dfy-1</v>
      </c>
      <c r="C486" t="s">
        <v>86</v>
      </c>
      <c r="D486">
        <v>1</v>
      </c>
      <c r="E486">
        <v>1</v>
      </c>
      <c r="F486">
        <v>11.078200000000001</v>
      </c>
      <c r="G486">
        <v>1.6637</v>
      </c>
      <c r="H486">
        <v>11.061500000000001</v>
      </c>
      <c r="I486">
        <v>1</v>
      </c>
      <c r="J486">
        <v>1</v>
      </c>
      <c r="K486">
        <v>1</v>
      </c>
      <c r="L486">
        <f t="shared" si="16"/>
        <v>30</v>
      </c>
      <c r="M486">
        <f>VLOOKUP(C486,Locs!A:C,3,0)</f>
        <v>28</v>
      </c>
      <c r="N486">
        <f>VLOOKUP(C486,Locs!A:F,6,0)</f>
        <v>0</v>
      </c>
      <c r="O486" t="s">
        <v>613</v>
      </c>
      <c r="P486">
        <v>30</v>
      </c>
    </row>
    <row r="487" spans="2:16" x14ac:dyDescent="0.45">
      <c r="B487" t="str">
        <f t="shared" si="15"/>
        <v>task_id_793.dfy-1</v>
      </c>
      <c r="C487" t="s">
        <v>87</v>
      </c>
      <c r="D487">
        <v>1</v>
      </c>
      <c r="E487">
        <v>0</v>
      </c>
      <c r="F487">
        <v>11.0646</v>
      </c>
      <c r="G487">
        <v>0.85089999999999999</v>
      </c>
      <c r="H487">
        <v>11.0487</v>
      </c>
      <c r="I487">
        <v>1</v>
      </c>
      <c r="J487">
        <v>0</v>
      </c>
      <c r="K487">
        <v>0</v>
      </c>
      <c r="L487">
        <f t="shared" si="16"/>
        <v>26</v>
      </c>
      <c r="M487">
        <f>VLOOKUP(C487,Locs!A:C,3,0)</f>
        <v>30</v>
      </c>
      <c r="N487">
        <f>VLOOKUP(C487,Locs!A:F,6,0)</f>
        <v>2</v>
      </c>
      <c r="O487" t="s">
        <v>616</v>
      </c>
      <c r="P487">
        <v>26</v>
      </c>
    </row>
    <row r="488" spans="2:16" x14ac:dyDescent="0.45">
      <c r="B488" t="str">
        <f t="shared" si="15"/>
        <v>task_id_793.dfy-2</v>
      </c>
      <c r="C488" t="s">
        <v>87</v>
      </c>
      <c r="D488">
        <v>2</v>
      </c>
      <c r="E488">
        <v>1</v>
      </c>
      <c r="F488">
        <v>16.141999999999999</v>
      </c>
      <c r="G488">
        <v>0.85119999999999996</v>
      </c>
      <c r="H488">
        <v>16.139500000000002</v>
      </c>
      <c r="I488">
        <v>1</v>
      </c>
      <c r="J488">
        <v>1</v>
      </c>
      <c r="K488">
        <v>1</v>
      </c>
      <c r="L488">
        <f t="shared" si="16"/>
        <v>32</v>
      </c>
      <c r="M488">
        <f>VLOOKUP(C488,Locs!A:C,3,0)</f>
        <v>30</v>
      </c>
      <c r="N488">
        <f>VLOOKUP(C488,Locs!A:F,6,0)</f>
        <v>2</v>
      </c>
      <c r="O488" t="s">
        <v>617</v>
      </c>
      <c r="P488">
        <v>32</v>
      </c>
    </row>
    <row r="489" spans="2:16" x14ac:dyDescent="0.45">
      <c r="B489" t="str">
        <f t="shared" si="15"/>
        <v>task_id_798.dfy-1</v>
      </c>
      <c r="C489" t="s">
        <v>88</v>
      </c>
      <c r="D489">
        <v>1</v>
      </c>
      <c r="E489">
        <v>0</v>
      </c>
      <c r="F489">
        <v>11.771000000000001</v>
      </c>
      <c r="G489">
        <v>1.6942999999999999</v>
      </c>
      <c r="H489">
        <v>11.749700000000001</v>
      </c>
      <c r="I489">
        <v>0</v>
      </c>
      <c r="J489">
        <v>0</v>
      </c>
      <c r="K489">
        <v>0</v>
      </c>
      <c r="L489">
        <f t="shared" si="16"/>
        <v>35</v>
      </c>
      <c r="M489">
        <f>VLOOKUP(C489,Locs!A:C,3,0)</f>
        <v>35</v>
      </c>
      <c r="N489">
        <f>VLOOKUP(C489,Locs!A:F,6,0)</f>
        <v>0</v>
      </c>
      <c r="O489" t="s">
        <v>619</v>
      </c>
      <c r="P489">
        <v>35</v>
      </c>
    </row>
    <row r="490" spans="2:16" x14ac:dyDescent="0.45">
      <c r="B490" t="str">
        <f t="shared" si="15"/>
        <v>task_id_798.dfy-2</v>
      </c>
      <c r="C490" t="s">
        <v>88</v>
      </c>
      <c r="D490">
        <v>2</v>
      </c>
      <c r="E490">
        <v>0</v>
      </c>
      <c r="F490">
        <v>15.1752</v>
      </c>
      <c r="G490">
        <v>1.7635000000000001</v>
      </c>
      <c r="H490">
        <v>15.172800000000001</v>
      </c>
      <c r="I490">
        <v>1</v>
      </c>
      <c r="J490">
        <v>0</v>
      </c>
      <c r="K490">
        <v>0</v>
      </c>
      <c r="L490">
        <f t="shared" si="16"/>
        <v>39</v>
      </c>
      <c r="M490">
        <f>VLOOKUP(C490,Locs!A:C,3,0)</f>
        <v>35</v>
      </c>
      <c r="N490">
        <f>VLOOKUP(C490,Locs!A:F,6,0)</f>
        <v>0</v>
      </c>
      <c r="O490" t="s">
        <v>620</v>
      </c>
      <c r="P490">
        <v>39</v>
      </c>
    </row>
    <row r="491" spans="2:16" x14ac:dyDescent="0.45">
      <c r="B491" t="str">
        <f t="shared" si="15"/>
        <v>task_id_798.dfy-3</v>
      </c>
      <c r="C491" t="s">
        <v>88</v>
      </c>
      <c r="D491">
        <v>3</v>
      </c>
      <c r="E491">
        <v>0</v>
      </c>
      <c r="F491">
        <v>24.590199999999999</v>
      </c>
      <c r="G491">
        <v>1.8253999999999999</v>
      </c>
      <c r="H491">
        <v>24.584</v>
      </c>
      <c r="I491">
        <v>0</v>
      </c>
      <c r="J491">
        <v>0</v>
      </c>
      <c r="K491">
        <v>0</v>
      </c>
      <c r="L491">
        <f t="shared" si="16"/>
        <v>71</v>
      </c>
      <c r="M491">
        <f>VLOOKUP(C491,Locs!A:C,3,0)</f>
        <v>35</v>
      </c>
      <c r="N491">
        <f>VLOOKUP(C491,Locs!A:F,6,0)</f>
        <v>0</v>
      </c>
      <c r="O491" t="s">
        <v>621</v>
      </c>
      <c r="P491">
        <v>71</v>
      </c>
    </row>
    <row r="492" spans="2:16" x14ac:dyDescent="0.45">
      <c r="B492" t="str">
        <f t="shared" si="15"/>
        <v>task_id_798.dfy-4</v>
      </c>
      <c r="C492" t="s">
        <v>88</v>
      </c>
      <c r="D492">
        <v>4</v>
      </c>
      <c r="E492">
        <v>0</v>
      </c>
      <c r="F492">
        <v>27.617100000000001</v>
      </c>
      <c r="G492">
        <v>1.8451</v>
      </c>
      <c r="H492">
        <v>27.6158</v>
      </c>
      <c r="I492">
        <v>0</v>
      </c>
      <c r="J492">
        <v>0</v>
      </c>
      <c r="K492">
        <v>0</v>
      </c>
      <c r="L492">
        <f t="shared" si="16"/>
        <v>77</v>
      </c>
      <c r="M492">
        <f>VLOOKUP(C492,Locs!A:C,3,0)</f>
        <v>35</v>
      </c>
      <c r="N492">
        <f>VLOOKUP(C492,Locs!A:F,6,0)</f>
        <v>0</v>
      </c>
      <c r="O492" t="s">
        <v>868</v>
      </c>
      <c r="P492">
        <v>77</v>
      </c>
    </row>
    <row r="493" spans="2:16" x14ac:dyDescent="0.45">
      <c r="B493" t="str">
        <f t="shared" si="15"/>
        <v>task_id_798.dfy-5</v>
      </c>
      <c r="C493" t="s">
        <v>88</v>
      </c>
      <c r="D493">
        <v>5</v>
      </c>
      <c r="E493">
        <v>0</v>
      </c>
      <c r="F493">
        <v>27.6586</v>
      </c>
      <c r="G493">
        <v>1.7786</v>
      </c>
      <c r="H493">
        <v>27.6572</v>
      </c>
      <c r="I493">
        <v>1</v>
      </c>
      <c r="J493">
        <v>0</v>
      </c>
      <c r="K493">
        <v>0</v>
      </c>
      <c r="L493">
        <f t="shared" si="16"/>
        <v>77</v>
      </c>
      <c r="M493">
        <f>VLOOKUP(C493,Locs!A:C,3,0)</f>
        <v>35</v>
      </c>
      <c r="N493">
        <f>VLOOKUP(C493,Locs!A:F,6,0)</f>
        <v>0</v>
      </c>
      <c r="O493" t="s">
        <v>1019</v>
      </c>
      <c r="P493">
        <v>77</v>
      </c>
    </row>
    <row r="494" spans="2:16" x14ac:dyDescent="0.45">
      <c r="B494" t="str">
        <f t="shared" si="15"/>
        <v>task_id_798.dfy-6</v>
      </c>
      <c r="C494" t="s">
        <v>88</v>
      </c>
      <c r="D494">
        <v>6</v>
      </c>
      <c r="E494">
        <v>1</v>
      </c>
      <c r="F494">
        <v>31.645499999999998</v>
      </c>
      <c r="G494">
        <v>1.732</v>
      </c>
      <c r="H494">
        <v>31.644200000000001</v>
      </c>
      <c r="I494">
        <v>1</v>
      </c>
      <c r="J494">
        <v>1</v>
      </c>
      <c r="K494">
        <v>1</v>
      </c>
      <c r="L494">
        <f t="shared" si="16"/>
        <v>92</v>
      </c>
      <c r="M494">
        <f>VLOOKUP(C494,Locs!A:C,3,0)</f>
        <v>35</v>
      </c>
      <c r="N494">
        <f>VLOOKUP(C494,Locs!A:F,6,0)</f>
        <v>0</v>
      </c>
      <c r="O494" t="s">
        <v>1020</v>
      </c>
      <c r="P494">
        <v>92</v>
      </c>
    </row>
    <row r="495" spans="2:16" x14ac:dyDescent="0.45">
      <c r="B495" t="str">
        <f t="shared" si="15"/>
        <v>task_id_8.dfy-1</v>
      </c>
      <c r="C495" t="s">
        <v>89</v>
      </c>
      <c r="D495">
        <v>1</v>
      </c>
      <c r="E495">
        <v>1</v>
      </c>
      <c r="F495">
        <v>11.2788</v>
      </c>
      <c r="G495">
        <v>0.82730000000000004</v>
      </c>
      <c r="H495">
        <v>11.2547</v>
      </c>
      <c r="I495">
        <v>1</v>
      </c>
      <c r="J495">
        <v>1</v>
      </c>
      <c r="K495">
        <v>1</v>
      </c>
      <c r="L495">
        <f t="shared" si="16"/>
        <v>24</v>
      </c>
      <c r="M495">
        <f>VLOOKUP(C495,Locs!A:C,3,0)</f>
        <v>22</v>
      </c>
      <c r="N495">
        <f>VLOOKUP(C495,Locs!A:F,6,0)</f>
        <v>0</v>
      </c>
      <c r="O495" t="s">
        <v>622</v>
      </c>
      <c r="P495">
        <v>20</v>
      </c>
    </row>
    <row r="496" spans="2:16" x14ac:dyDescent="0.45">
      <c r="B496" t="str">
        <f t="shared" si="15"/>
        <v>task_id_803.dfy-1</v>
      </c>
      <c r="C496" t="s">
        <v>90</v>
      </c>
      <c r="D496">
        <v>1</v>
      </c>
      <c r="E496">
        <v>0</v>
      </c>
      <c r="F496">
        <v>8.6496999999999993</v>
      </c>
      <c r="G496">
        <v>1.0176000000000001</v>
      </c>
      <c r="H496">
        <v>8.6274999999999995</v>
      </c>
      <c r="I496">
        <v>0</v>
      </c>
      <c r="J496">
        <v>0</v>
      </c>
      <c r="K496">
        <v>0</v>
      </c>
      <c r="L496">
        <f t="shared" si="16"/>
        <v>20</v>
      </c>
      <c r="M496">
        <f>VLOOKUP(C496,Locs!A:C,3,0)</f>
        <v>30</v>
      </c>
      <c r="N496">
        <f>VLOOKUP(C496,Locs!A:F,6,0)</f>
        <v>5</v>
      </c>
      <c r="O496" t="s">
        <v>623</v>
      </c>
      <c r="P496">
        <v>21</v>
      </c>
    </row>
    <row r="497" spans="2:16" x14ac:dyDescent="0.45">
      <c r="B497" t="str">
        <f t="shared" si="15"/>
        <v>task_id_803.dfy-2</v>
      </c>
      <c r="C497" t="s">
        <v>90</v>
      </c>
      <c r="D497">
        <v>2</v>
      </c>
      <c r="E497">
        <v>0</v>
      </c>
      <c r="F497">
        <v>8.4639000000000006</v>
      </c>
      <c r="G497">
        <v>1.0148999999999999</v>
      </c>
      <c r="H497">
        <v>8.4619</v>
      </c>
      <c r="I497">
        <v>0</v>
      </c>
      <c r="J497">
        <v>0</v>
      </c>
      <c r="K497">
        <v>0</v>
      </c>
      <c r="L497">
        <f t="shared" si="16"/>
        <v>21</v>
      </c>
      <c r="M497">
        <f>VLOOKUP(C497,Locs!A:C,3,0)</f>
        <v>30</v>
      </c>
      <c r="N497">
        <f>VLOOKUP(C497,Locs!A:F,6,0)</f>
        <v>5</v>
      </c>
      <c r="O497" t="s">
        <v>624</v>
      </c>
      <c r="P497">
        <v>35</v>
      </c>
    </row>
    <row r="498" spans="2:16" x14ac:dyDescent="0.45">
      <c r="B498" t="str">
        <f t="shared" si="15"/>
        <v>task_id_803.dfy-3</v>
      </c>
      <c r="C498" t="s">
        <v>90</v>
      </c>
      <c r="D498">
        <v>3</v>
      </c>
      <c r="E498">
        <v>0</v>
      </c>
      <c r="F498">
        <v>13.113300000000001</v>
      </c>
      <c r="G498">
        <v>1.0768</v>
      </c>
      <c r="H498">
        <v>13.1114</v>
      </c>
      <c r="I498">
        <v>-1</v>
      </c>
      <c r="J498">
        <v>0</v>
      </c>
      <c r="K498">
        <v>0</v>
      </c>
      <c r="L498">
        <f t="shared" si="16"/>
        <v>35</v>
      </c>
      <c r="M498">
        <f>VLOOKUP(C498,Locs!A:C,3,0)</f>
        <v>30</v>
      </c>
      <c r="N498">
        <f>VLOOKUP(C498,Locs!A:F,6,0)</f>
        <v>5</v>
      </c>
      <c r="O498" t="s">
        <v>748</v>
      </c>
      <c r="P498">
        <v>46</v>
      </c>
    </row>
    <row r="499" spans="2:16" x14ac:dyDescent="0.45">
      <c r="B499" t="str">
        <f t="shared" si="15"/>
        <v>task_id_803.dfy-4</v>
      </c>
      <c r="C499" t="s">
        <v>90</v>
      </c>
      <c r="D499">
        <v>4</v>
      </c>
      <c r="E499">
        <v>0</v>
      </c>
      <c r="F499">
        <v>19.1997</v>
      </c>
      <c r="G499">
        <v>2.0535000000000001</v>
      </c>
      <c r="H499">
        <v>19.197199999999999</v>
      </c>
      <c r="I499">
        <v>-1</v>
      </c>
      <c r="J499">
        <v>0</v>
      </c>
      <c r="K499">
        <v>0</v>
      </c>
      <c r="L499">
        <f t="shared" si="16"/>
        <v>46</v>
      </c>
      <c r="M499">
        <f>VLOOKUP(C499,Locs!A:C,3,0)</f>
        <v>30</v>
      </c>
      <c r="N499">
        <f>VLOOKUP(C499,Locs!A:F,6,0)</f>
        <v>5</v>
      </c>
      <c r="O499" t="s">
        <v>749</v>
      </c>
      <c r="P499">
        <v>56</v>
      </c>
    </row>
    <row r="500" spans="2:16" x14ac:dyDescent="0.45">
      <c r="B500" t="str">
        <f t="shared" si="15"/>
        <v>task_id_803.dfy-5</v>
      </c>
      <c r="C500" t="s">
        <v>90</v>
      </c>
      <c r="D500">
        <v>5</v>
      </c>
      <c r="E500">
        <v>0</v>
      </c>
      <c r="F500">
        <v>21.235099999999999</v>
      </c>
      <c r="G500">
        <v>1.1775</v>
      </c>
      <c r="H500">
        <v>21.2271</v>
      </c>
      <c r="I500">
        <v>-1</v>
      </c>
      <c r="J500">
        <v>0</v>
      </c>
      <c r="K500">
        <v>0</v>
      </c>
      <c r="L500">
        <f t="shared" si="16"/>
        <v>56</v>
      </c>
      <c r="M500">
        <f>VLOOKUP(C500,Locs!A:C,3,0)</f>
        <v>30</v>
      </c>
      <c r="N500">
        <f>VLOOKUP(C500,Locs!A:F,6,0)</f>
        <v>5</v>
      </c>
      <c r="O500" t="s">
        <v>750</v>
      </c>
      <c r="P500">
        <v>68</v>
      </c>
    </row>
    <row r="501" spans="2:16" x14ac:dyDescent="0.45">
      <c r="B501" t="str">
        <f t="shared" si="15"/>
        <v>task_id_803.dfy-6</v>
      </c>
      <c r="C501" t="s">
        <v>90</v>
      </c>
      <c r="D501">
        <v>6</v>
      </c>
      <c r="E501">
        <v>1</v>
      </c>
      <c r="F501">
        <v>33.786000000000001</v>
      </c>
      <c r="G501">
        <v>0.9819</v>
      </c>
      <c r="H501">
        <v>33.783000000000001</v>
      </c>
      <c r="I501">
        <v>1</v>
      </c>
      <c r="J501">
        <v>1</v>
      </c>
      <c r="K501">
        <v>1</v>
      </c>
      <c r="L501">
        <f t="shared" si="16"/>
        <v>68</v>
      </c>
      <c r="M501">
        <f>VLOOKUP(C501,Locs!A:C,3,0)</f>
        <v>30</v>
      </c>
      <c r="N501">
        <f>VLOOKUP(C501,Locs!A:F,6,0)</f>
        <v>5</v>
      </c>
      <c r="O501" t="s">
        <v>625</v>
      </c>
      <c r="P501">
        <v>29</v>
      </c>
    </row>
    <row r="502" spans="2:16" x14ac:dyDescent="0.45">
      <c r="B502" t="str">
        <f t="shared" si="15"/>
        <v>task_id_804.dfy-1</v>
      </c>
      <c r="C502" t="s">
        <v>91</v>
      </c>
      <c r="D502">
        <v>1</v>
      </c>
      <c r="E502">
        <v>0</v>
      </c>
      <c r="F502">
        <v>9.5142000000000007</v>
      </c>
      <c r="G502">
        <v>1.6855</v>
      </c>
      <c r="H502">
        <v>9.4961000000000002</v>
      </c>
      <c r="I502">
        <v>1</v>
      </c>
      <c r="J502">
        <v>0</v>
      </c>
      <c r="K502">
        <v>0</v>
      </c>
      <c r="L502">
        <f t="shared" si="16"/>
        <v>29</v>
      </c>
      <c r="M502">
        <f>VLOOKUP(C502,Locs!A:C,3,0)</f>
        <v>29</v>
      </c>
      <c r="N502">
        <f>VLOOKUP(C502,Locs!A:F,6,0)</f>
        <v>1</v>
      </c>
      <c r="O502" t="s">
        <v>626</v>
      </c>
      <c r="P502">
        <v>31</v>
      </c>
    </row>
    <row r="503" spans="2:16" x14ac:dyDescent="0.45">
      <c r="B503" t="str">
        <f t="shared" si="15"/>
        <v>task_id_804.dfy-2</v>
      </c>
      <c r="C503" t="s">
        <v>91</v>
      </c>
      <c r="D503">
        <v>2</v>
      </c>
      <c r="E503">
        <v>1</v>
      </c>
      <c r="F503">
        <v>10.7098</v>
      </c>
      <c r="G503">
        <v>1.6877</v>
      </c>
      <c r="H503">
        <v>10.707800000000001</v>
      </c>
      <c r="I503">
        <v>1</v>
      </c>
      <c r="J503">
        <v>1</v>
      </c>
      <c r="K503">
        <v>1</v>
      </c>
      <c r="L503">
        <f t="shared" si="16"/>
        <v>31</v>
      </c>
      <c r="M503">
        <f>VLOOKUP(C503,Locs!A:C,3,0)</f>
        <v>29</v>
      </c>
      <c r="N503">
        <f>VLOOKUP(C503,Locs!A:F,6,0)</f>
        <v>1</v>
      </c>
      <c r="O503" t="s">
        <v>1021</v>
      </c>
      <c r="P503">
        <v>36</v>
      </c>
    </row>
    <row r="504" spans="2:16" x14ac:dyDescent="0.45">
      <c r="B504" t="str">
        <f t="shared" si="15"/>
        <v>task_id_807.dfy-1</v>
      </c>
      <c r="C504" t="s">
        <v>92</v>
      </c>
      <c r="D504">
        <v>1</v>
      </c>
      <c r="E504">
        <v>0</v>
      </c>
      <c r="F504">
        <v>11.297700000000001</v>
      </c>
      <c r="G504">
        <v>1.7091000000000001</v>
      </c>
      <c r="H504">
        <v>11.272500000000001</v>
      </c>
      <c r="I504">
        <v>1</v>
      </c>
      <c r="J504">
        <v>0</v>
      </c>
      <c r="K504">
        <v>0</v>
      </c>
      <c r="L504">
        <f t="shared" si="16"/>
        <v>28</v>
      </c>
      <c r="M504">
        <f>VLOOKUP(C504,Locs!A:C,3,0)</f>
        <v>35</v>
      </c>
      <c r="N504">
        <f>VLOOKUP(C504,Locs!A:F,6,0)</f>
        <v>2</v>
      </c>
      <c r="O504" t="s">
        <v>628</v>
      </c>
      <c r="P504">
        <v>28</v>
      </c>
    </row>
    <row r="505" spans="2:16" x14ac:dyDescent="0.45">
      <c r="B505" t="str">
        <f t="shared" si="15"/>
        <v>task_id_807.dfy-2</v>
      </c>
      <c r="C505" t="s">
        <v>92</v>
      </c>
      <c r="D505">
        <v>2</v>
      </c>
      <c r="E505">
        <v>0</v>
      </c>
      <c r="F505">
        <v>14.705500000000001</v>
      </c>
      <c r="G505">
        <v>1.7339</v>
      </c>
      <c r="H505">
        <v>14.7034</v>
      </c>
      <c r="I505">
        <v>-1</v>
      </c>
      <c r="J505">
        <v>0</v>
      </c>
      <c r="K505">
        <v>0</v>
      </c>
      <c r="L505">
        <f t="shared" si="16"/>
        <v>34</v>
      </c>
      <c r="M505">
        <f>VLOOKUP(C505,Locs!A:C,3,0)</f>
        <v>35</v>
      </c>
      <c r="N505">
        <f>VLOOKUP(C505,Locs!A:F,6,0)</f>
        <v>2</v>
      </c>
      <c r="O505" t="s">
        <v>629</v>
      </c>
      <c r="P505">
        <v>34</v>
      </c>
    </row>
    <row r="506" spans="2:16" x14ac:dyDescent="0.45">
      <c r="B506" t="str">
        <f t="shared" si="15"/>
        <v>task_id_807.dfy-3</v>
      </c>
      <c r="C506" t="s">
        <v>92</v>
      </c>
      <c r="D506">
        <v>3</v>
      </c>
      <c r="E506">
        <v>0</v>
      </c>
      <c r="F506">
        <v>17.499600000000001</v>
      </c>
      <c r="G506">
        <v>1.7256</v>
      </c>
      <c r="H506">
        <v>17.4922</v>
      </c>
      <c r="I506">
        <v>-1</v>
      </c>
      <c r="J506">
        <v>0</v>
      </c>
      <c r="K506">
        <v>0</v>
      </c>
      <c r="L506">
        <f t="shared" si="16"/>
        <v>43</v>
      </c>
      <c r="M506">
        <f>VLOOKUP(C506,Locs!A:C,3,0)</f>
        <v>35</v>
      </c>
      <c r="N506">
        <f>VLOOKUP(C506,Locs!A:F,6,0)</f>
        <v>2</v>
      </c>
      <c r="O506" t="s">
        <v>630</v>
      </c>
      <c r="P506">
        <v>43</v>
      </c>
    </row>
    <row r="507" spans="2:16" x14ac:dyDescent="0.45">
      <c r="B507" t="str">
        <f t="shared" si="15"/>
        <v>task_id_807.dfy-4</v>
      </c>
      <c r="C507" t="s">
        <v>92</v>
      </c>
      <c r="D507">
        <v>4</v>
      </c>
      <c r="E507">
        <v>0</v>
      </c>
      <c r="F507">
        <v>21.217600000000001</v>
      </c>
      <c r="G507">
        <v>1.7576000000000001</v>
      </c>
      <c r="H507">
        <v>21.215900000000001</v>
      </c>
      <c r="I507">
        <v>-1</v>
      </c>
      <c r="J507">
        <v>0</v>
      </c>
      <c r="K507">
        <v>0</v>
      </c>
      <c r="L507">
        <f t="shared" si="16"/>
        <v>46</v>
      </c>
      <c r="M507">
        <f>VLOOKUP(C507,Locs!A:C,3,0)</f>
        <v>35</v>
      </c>
      <c r="N507">
        <f>VLOOKUP(C507,Locs!A:F,6,0)</f>
        <v>2</v>
      </c>
      <c r="O507" t="s">
        <v>751</v>
      </c>
      <c r="P507">
        <v>46</v>
      </c>
    </row>
    <row r="508" spans="2:16" x14ac:dyDescent="0.45">
      <c r="B508" t="str">
        <f t="shared" si="15"/>
        <v>task_id_807.dfy-5</v>
      </c>
      <c r="C508" t="s">
        <v>92</v>
      </c>
      <c r="D508">
        <v>5</v>
      </c>
      <c r="E508">
        <v>0</v>
      </c>
      <c r="F508">
        <v>45.905700000000003</v>
      </c>
      <c r="G508">
        <v>1.7771999999999999</v>
      </c>
      <c r="H508">
        <v>45.897500000000001</v>
      </c>
      <c r="I508">
        <v>-1</v>
      </c>
      <c r="J508">
        <v>0</v>
      </c>
      <c r="K508">
        <v>0</v>
      </c>
      <c r="L508">
        <f t="shared" si="16"/>
        <v>73</v>
      </c>
      <c r="M508">
        <f>VLOOKUP(C508,Locs!A:C,3,0)</f>
        <v>35</v>
      </c>
      <c r="N508">
        <f>VLOOKUP(C508,Locs!A:F,6,0)</f>
        <v>2</v>
      </c>
      <c r="O508" t="s">
        <v>1022</v>
      </c>
      <c r="P508">
        <v>73</v>
      </c>
    </row>
    <row r="509" spans="2:16" x14ac:dyDescent="0.45">
      <c r="B509" t="str">
        <f t="shared" si="15"/>
        <v>task_id_807.dfy-6</v>
      </c>
      <c r="C509" t="s">
        <v>92</v>
      </c>
      <c r="D509">
        <v>6</v>
      </c>
      <c r="E509">
        <v>0</v>
      </c>
      <c r="F509">
        <v>44.477499999999999</v>
      </c>
      <c r="G509">
        <v>1.7681</v>
      </c>
      <c r="H509">
        <v>44.472099999999998</v>
      </c>
      <c r="I509">
        <v>-1</v>
      </c>
      <c r="J509">
        <v>0</v>
      </c>
      <c r="K509">
        <v>0</v>
      </c>
      <c r="L509">
        <f t="shared" si="16"/>
        <v>76</v>
      </c>
      <c r="M509">
        <f>VLOOKUP(C509,Locs!A:C,3,0)</f>
        <v>35</v>
      </c>
      <c r="N509">
        <f>VLOOKUP(C509,Locs!A:F,6,0)</f>
        <v>2</v>
      </c>
      <c r="O509" t="s">
        <v>1023</v>
      </c>
      <c r="P509">
        <v>76</v>
      </c>
    </row>
    <row r="510" spans="2:16" x14ac:dyDescent="0.45">
      <c r="B510" t="str">
        <f t="shared" si="15"/>
        <v>task_id_807.dfy-7</v>
      </c>
      <c r="C510" t="s">
        <v>92</v>
      </c>
      <c r="D510">
        <v>7</v>
      </c>
      <c r="E510">
        <v>0</v>
      </c>
      <c r="F510">
        <v>53.154400000000003</v>
      </c>
      <c r="G510">
        <v>1.7599</v>
      </c>
      <c r="H510">
        <v>53.152500000000003</v>
      </c>
      <c r="I510">
        <v>-1</v>
      </c>
      <c r="J510">
        <v>0</v>
      </c>
      <c r="K510">
        <v>0</v>
      </c>
      <c r="L510">
        <f t="shared" si="16"/>
        <v>79</v>
      </c>
      <c r="M510">
        <f>VLOOKUP(C510,Locs!A:C,3,0)</f>
        <v>35</v>
      </c>
      <c r="N510">
        <f>VLOOKUP(C510,Locs!A:F,6,0)</f>
        <v>2</v>
      </c>
      <c r="O510" t="s">
        <v>1024</v>
      </c>
      <c r="P510">
        <v>79</v>
      </c>
    </row>
    <row r="511" spans="2:16" x14ac:dyDescent="0.45">
      <c r="B511" t="str">
        <f t="shared" si="15"/>
        <v>task_id_807.dfy-8</v>
      </c>
      <c r="C511" t="s">
        <v>92</v>
      </c>
      <c r="D511">
        <v>8</v>
      </c>
      <c r="E511">
        <v>0</v>
      </c>
      <c r="F511">
        <v>61.3033</v>
      </c>
      <c r="G511">
        <v>1.7732000000000001</v>
      </c>
      <c r="H511">
        <v>61.295099999999998</v>
      </c>
      <c r="I511">
        <v>-1</v>
      </c>
      <c r="J511">
        <v>0</v>
      </c>
      <c r="K511">
        <v>0</v>
      </c>
      <c r="L511">
        <f t="shared" si="16"/>
        <v>80</v>
      </c>
      <c r="M511">
        <f>VLOOKUP(C511,Locs!A:C,3,0)</f>
        <v>35</v>
      </c>
      <c r="N511">
        <f>VLOOKUP(C511,Locs!A:F,6,0)</f>
        <v>2</v>
      </c>
      <c r="O511" t="s">
        <v>1025</v>
      </c>
      <c r="P511">
        <v>80</v>
      </c>
    </row>
    <row r="512" spans="2:16" x14ac:dyDescent="0.45">
      <c r="B512" t="str">
        <f t="shared" si="15"/>
        <v>task_id_807.dfy-9</v>
      </c>
      <c r="C512" t="s">
        <v>92</v>
      </c>
      <c r="D512">
        <v>9</v>
      </c>
      <c r="E512">
        <v>0</v>
      </c>
      <c r="F512">
        <v>58.925800000000002</v>
      </c>
      <c r="G512">
        <v>1.806</v>
      </c>
      <c r="H512">
        <v>58.924399999999999</v>
      </c>
      <c r="I512">
        <v>-1</v>
      </c>
      <c r="J512">
        <v>0</v>
      </c>
      <c r="K512">
        <v>0</v>
      </c>
      <c r="L512">
        <f t="shared" si="16"/>
        <v>73</v>
      </c>
      <c r="M512">
        <f>VLOOKUP(C512,Locs!A:C,3,0)</f>
        <v>35</v>
      </c>
      <c r="N512">
        <f>VLOOKUP(C512,Locs!A:F,6,0)</f>
        <v>2</v>
      </c>
      <c r="O512" t="s">
        <v>1026</v>
      </c>
      <c r="P512">
        <v>73</v>
      </c>
    </row>
    <row r="513" spans="2:16" x14ac:dyDescent="0.45">
      <c r="B513" t="str">
        <f t="shared" si="15"/>
        <v>task_id_807.dfy-10</v>
      </c>
      <c r="C513" t="s">
        <v>92</v>
      </c>
      <c r="D513">
        <v>10</v>
      </c>
      <c r="E513">
        <v>0</v>
      </c>
      <c r="F513">
        <v>89.630399999999995</v>
      </c>
      <c r="G513">
        <v>1.6863999999999999</v>
      </c>
      <c r="H513">
        <v>89.621600000000001</v>
      </c>
      <c r="I513">
        <v>-1</v>
      </c>
      <c r="J513">
        <v>0</v>
      </c>
      <c r="K513">
        <v>0</v>
      </c>
      <c r="L513">
        <f t="shared" si="16"/>
        <v>36</v>
      </c>
      <c r="M513">
        <f>VLOOKUP(C513,Locs!A:C,3,0)</f>
        <v>35</v>
      </c>
      <c r="N513">
        <f>VLOOKUP(C513,Locs!A:F,6,0)</f>
        <v>2</v>
      </c>
      <c r="O513" t="s">
        <v>631</v>
      </c>
      <c r="P513">
        <v>25</v>
      </c>
    </row>
    <row r="514" spans="2:16" x14ac:dyDescent="0.45">
      <c r="B514" t="str">
        <f t="shared" si="15"/>
        <v>task_id_808.dfy-1</v>
      </c>
      <c r="C514" t="s">
        <v>93</v>
      </c>
      <c r="D514">
        <v>1</v>
      </c>
      <c r="E514">
        <v>0</v>
      </c>
      <c r="F514">
        <v>9.6306999999999992</v>
      </c>
      <c r="G514">
        <v>0.82130000000000003</v>
      </c>
      <c r="H514">
        <v>9.6074999999999999</v>
      </c>
      <c r="I514">
        <v>1</v>
      </c>
      <c r="J514">
        <v>0</v>
      </c>
      <c r="K514">
        <v>0</v>
      </c>
      <c r="L514">
        <f t="shared" si="16"/>
        <v>25</v>
      </c>
      <c r="M514">
        <f>VLOOKUP(C514,Locs!A:C,3,0)</f>
        <v>24</v>
      </c>
      <c r="N514">
        <f>VLOOKUP(C514,Locs!A:F,6,0)</f>
        <v>0</v>
      </c>
      <c r="O514" t="s">
        <v>632</v>
      </c>
      <c r="P514">
        <v>25</v>
      </c>
    </row>
    <row r="515" spans="2:16" x14ac:dyDescent="0.45">
      <c r="B515" t="str">
        <f t="shared" si="15"/>
        <v>task_id_808.dfy-2</v>
      </c>
      <c r="C515" t="s">
        <v>93</v>
      </c>
      <c r="D515">
        <v>2</v>
      </c>
      <c r="E515">
        <v>0</v>
      </c>
      <c r="F515">
        <v>9.4896999999999991</v>
      </c>
      <c r="G515">
        <v>0.87160000000000004</v>
      </c>
      <c r="H515">
        <v>9.4877000000000002</v>
      </c>
      <c r="I515">
        <v>1</v>
      </c>
      <c r="J515">
        <v>0</v>
      </c>
      <c r="K515">
        <v>0</v>
      </c>
      <c r="L515">
        <f t="shared" si="16"/>
        <v>25</v>
      </c>
      <c r="M515">
        <f>VLOOKUP(C515,Locs!A:C,3,0)</f>
        <v>24</v>
      </c>
      <c r="N515">
        <f>VLOOKUP(C515,Locs!A:F,6,0)</f>
        <v>0</v>
      </c>
      <c r="O515" t="s">
        <v>633</v>
      </c>
      <c r="P515">
        <v>25</v>
      </c>
    </row>
    <row r="516" spans="2:16" x14ac:dyDescent="0.45">
      <c r="B516" t="str">
        <f t="shared" si="15"/>
        <v>task_id_808.dfy-3</v>
      </c>
      <c r="C516" t="s">
        <v>93</v>
      </c>
      <c r="D516">
        <v>3</v>
      </c>
      <c r="E516">
        <v>0</v>
      </c>
      <c r="F516">
        <v>9.4113000000000007</v>
      </c>
      <c r="G516">
        <v>0.81779999999999997</v>
      </c>
      <c r="H516">
        <v>9.4093999999999998</v>
      </c>
      <c r="I516">
        <v>-1</v>
      </c>
      <c r="J516">
        <v>0</v>
      </c>
      <c r="K516">
        <v>0</v>
      </c>
      <c r="L516">
        <f t="shared" si="16"/>
        <v>25</v>
      </c>
      <c r="M516">
        <f>VLOOKUP(C516,Locs!A:C,3,0)</f>
        <v>24</v>
      </c>
      <c r="N516">
        <f>VLOOKUP(C516,Locs!A:F,6,0)</f>
        <v>0</v>
      </c>
      <c r="O516" t="s">
        <v>1027</v>
      </c>
      <c r="P516">
        <v>27</v>
      </c>
    </row>
    <row r="517" spans="2:16" x14ac:dyDescent="0.45">
      <c r="B517" t="str">
        <f t="shared" si="15"/>
        <v>task_id_808.dfy-4</v>
      </c>
      <c r="C517" t="s">
        <v>93</v>
      </c>
      <c r="D517">
        <v>4</v>
      </c>
      <c r="E517">
        <v>1</v>
      </c>
      <c r="F517">
        <v>10.509</v>
      </c>
      <c r="G517">
        <v>0.83779999999999999</v>
      </c>
      <c r="H517">
        <v>10.5075</v>
      </c>
      <c r="I517">
        <v>1</v>
      </c>
      <c r="J517">
        <v>1</v>
      </c>
      <c r="K517">
        <v>1</v>
      </c>
      <c r="L517">
        <f t="shared" si="16"/>
        <v>27</v>
      </c>
      <c r="M517">
        <f>VLOOKUP(C517,Locs!A:C,3,0)</f>
        <v>24</v>
      </c>
      <c r="N517">
        <f>VLOOKUP(C517,Locs!A:F,6,0)</f>
        <v>0</v>
      </c>
      <c r="O517" t="s">
        <v>634</v>
      </c>
      <c r="P517">
        <v>27</v>
      </c>
    </row>
    <row r="518" spans="2:16" x14ac:dyDescent="0.45">
      <c r="B518" t="str">
        <f t="shared" si="15"/>
        <v>task_id_809.dfy-1</v>
      </c>
      <c r="C518" t="s">
        <v>94</v>
      </c>
      <c r="D518">
        <v>1</v>
      </c>
      <c r="E518">
        <v>0</v>
      </c>
      <c r="F518">
        <v>11.068300000000001</v>
      </c>
      <c r="G518">
        <v>0.83389999999999997</v>
      </c>
      <c r="H518">
        <v>11.046099999999999</v>
      </c>
      <c r="I518">
        <v>1</v>
      </c>
      <c r="J518">
        <v>0</v>
      </c>
      <c r="K518">
        <v>0</v>
      </c>
      <c r="L518">
        <f t="shared" si="16"/>
        <v>27</v>
      </c>
      <c r="M518">
        <f>VLOOKUP(C518,Locs!A:C,3,0)</f>
        <v>29</v>
      </c>
      <c r="N518">
        <f>VLOOKUP(C518,Locs!A:F,6,0)</f>
        <v>2</v>
      </c>
      <c r="O518" t="s">
        <v>635</v>
      </c>
      <c r="P518">
        <v>39</v>
      </c>
    </row>
    <row r="519" spans="2:16" x14ac:dyDescent="0.45">
      <c r="B519" t="str">
        <f t="shared" si="15"/>
        <v>task_id_809.dfy-2</v>
      </c>
      <c r="C519" t="s">
        <v>94</v>
      </c>
      <c r="D519">
        <v>2</v>
      </c>
      <c r="E519">
        <v>1</v>
      </c>
      <c r="F519">
        <v>19.889399999999998</v>
      </c>
      <c r="G519">
        <v>0.80130000000000001</v>
      </c>
      <c r="H519">
        <v>19.8873</v>
      </c>
      <c r="I519">
        <v>1</v>
      </c>
      <c r="J519">
        <v>1</v>
      </c>
      <c r="K519">
        <v>1</v>
      </c>
      <c r="L519">
        <f t="shared" si="16"/>
        <v>39</v>
      </c>
      <c r="M519">
        <f>VLOOKUP(C519,Locs!A:C,3,0)</f>
        <v>29</v>
      </c>
      <c r="N519">
        <f>VLOOKUP(C519,Locs!A:F,6,0)</f>
        <v>2</v>
      </c>
      <c r="O519" t="s">
        <v>637</v>
      </c>
      <c r="P519">
        <v>24</v>
      </c>
    </row>
    <row r="520" spans="2:16" x14ac:dyDescent="0.45">
      <c r="B520" t="str">
        <f t="shared" ref="B520:B521" si="17">C520&amp;"-"&amp;D520</f>
        <v>task_id_95.dfy-1</v>
      </c>
      <c r="C520" t="s">
        <v>95</v>
      </c>
      <c r="D520">
        <v>1</v>
      </c>
      <c r="E520">
        <v>0</v>
      </c>
      <c r="F520">
        <v>11.759</v>
      </c>
      <c r="G520">
        <v>0.87309999999999999</v>
      </c>
      <c r="H520">
        <v>11.7433</v>
      </c>
      <c r="I520">
        <v>1</v>
      </c>
      <c r="J520">
        <v>0</v>
      </c>
      <c r="K520">
        <v>0</v>
      </c>
      <c r="L520">
        <f t="shared" si="16"/>
        <v>29</v>
      </c>
      <c r="M520">
        <f>VLOOKUP(C520,Locs!A:C,3,0)</f>
        <v>32</v>
      </c>
      <c r="N520">
        <f>VLOOKUP(C520,Locs!A:F,6,0)</f>
        <v>6</v>
      </c>
      <c r="O520" t="s">
        <v>640</v>
      </c>
      <c r="P520">
        <v>29</v>
      </c>
    </row>
    <row r="521" spans="2:16" x14ac:dyDescent="0.45">
      <c r="B521" t="str">
        <f t="shared" si="17"/>
        <v>task_id_95.dfy-2</v>
      </c>
      <c r="C521" t="s">
        <v>95</v>
      </c>
      <c r="D521">
        <v>2</v>
      </c>
      <c r="E521">
        <v>1</v>
      </c>
      <c r="F521">
        <v>15.0747</v>
      </c>
      <c r="G521">
        <v>0.87129999999999996</v>
      </c>
      <c r="H521">
        <v>15.068199999999999</v>
      </c>
      <c r="I521">
        <v>1</v>
      </c>
      <c r="J521">
        <v>1</v>
      </c>
      <c r="K521">
        <v>1</v>
      </c>
      <c r="L521">
        <f t="shared" si="16"/>
        <v>36</v>
      </c>
      <c r="M521">
        <f>VLOOKUP(C521,Locs!A:C,3,0)</f>
        <v>32</v>
      </c>
      <c r="N521">
        <f>VLOOKUP(C521,Locs!A:F,6,0)</f>
        <v>6</v>
      </c>
      <c r="O521" t="s">
        <v>641</v>
      </c>
      <c r="P521">
        <v>36</v>
      </c>
    </row>
  </sheetData>
  <autoFilter ref="A1:P521" xr:uid="{691A058A-244C-4B36-BB8E-0A87311226EF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1700-74F8-4C02-B44C-EB816B711959}">
  <dimension ref="A1:P821"/>
  <sheetViews>
    <sheetView topLeftCell="C1" zoomScale="85" zoomScaleNormal="85" workbookViewId="0">
      <pane ySplit="1" topLeftCell="A793" activePane="bottomLeft" state="frozen"/>
      <selection activeCell="C1" sqref="C1"/>
      <selection pane="bottomLeft" activeCell="N807" sqref="N807"/>
    </sheetView>
  </sheetViews>
  <sheetFormatPr defaultRowHeight="14.25" x14ac:dyDescent="0.45"/>
  <cols>
    <col min="2" max="2" width="19.1328125" customWidth="1"/>
    <col min="3" max="3" width="19.46484375" customWidth="1"/>
    <col min="6" max="6" width="9.33203125" bestFit="1" customWidth="1"/>
    <col min="10" max="10" width="8.06640625" customWidth="1"/>
    <col min="11" max="11" width="13.33203125" customWidth="1"/>
    <col min="12" max="12" width="5.86328125" customWidth="1"/>
    <col min="13" max="13" width="6.86328125" customWidth="1"/>
    <col min="14" max="14" width="7.796875" customWidth="1"/>
    <col min="15" max="15" width="22.796875" customWidth="1"/>
    <col min="18" max="18" width="11.19921875" bestFit="1" customWidth="1"/>
  </cols>
  <sheetData>
    <row r="1" spans="1:16" s="22" customFormat="1" ht="42.75" x14ac:dyDescent="0.45">
      <c r="A1" s="21" t="s">
        <v>201</v>
      </c>
      <c r="B1" s="21" t="s">
        <v>198</v>
      </c>
      <c r="C1" s="21" t="s">
        <v>195</v>
      </c>
      <c r="D1" s="21" t="s">
        <v>196</v>
      </c>
      <c r="E1" s="21" t="s">
        <v>197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298</v>
      </c>
      <c r="K1" s="21" t="s">
        <v>299</v>
      </c>
      <c r="L1" s="167" t="s">
        <v>645</v>
      </c>
      <c r="M1" s="167" t="s">
        <v>646</v>
      </c>
      <c r="N1" s="167" t="s">
        <v>651</v>
      </c>
      <c r="O1" s="22" t="s">
        <v>163</v>
      </c>
      <c r="P1" s="22" t="s">
        <v>643</v>
      </c>
    </row>
    <row r="2" spans="1:16" x14ac:dyDescent="0.45">
      <c r="A2">
        <v>1</v>
      </c>
      <c r="B2" t="str">
        <f t="shared" ref="B2:B70" si="0">C2&amp;"-"&amp;D2</f>
        <v>BinarySearch.dfy-1</v>
      </c>
      <c r="C2" t="s">
        <v>0</v>
      </c>
      <c r="D2">
        <v>1</v>
      </c>
      <c r="E2">
        <v>0</v>
      </c>
      <c r="F2">
        <v>17.0654</v>
      </c>
      <c r="G2">
        <v>2.2595000000000001</v>
      </c>
      <c r="H2">
        <v>17.041</v>
      </c>
      <c r="I2">
        <v>-1</v>
      </c>
      <c r="J2">
        <v>0</v>
      </c>
      <c r="K2">
        <v>0</v>
      </c>
      <c r="L2">
        <f>VLOOKUP(LEFT(C2,LEN(C2)-4)&amp;"_"&amp;D2&amp;"_llm.dfy",O:P,2,0)</f>
        <v>40</v>
      </c>
      <c r="M2">
        <f>VLOOKUP(C2,Locs!A:C,3,0)</f>
        <v>38</v>
      </c>
      <c r="N2">
        <f>VLOOKUP(C2,Locs!A:F,6,0)</f>
        <v>0</v>
      </c>
      <c r="O2" t="s">
        <v>313</v>
      </c>
      <c r="P2">
        <v>40</v>
      </c>
    </row>
    <row r="3" spans="1:16" x14ac:dyDescent="0.45">
      <c r="A3">
        <v>2</v>
      </c>
      <c r="B3" t="str">
        <f t="shared" si="0"/>
        <v>BinarySearch.dfy-2</v>
      </c>
      <c r="C3" t="s">
        <v>0</v>
      </c>
      <c r="D3">
        <v>2</v>
      </c>
      <c r="E3">
        <v>0</v>
      </c>
      <c r="F3">
        <v>16.598500000000001</v>
      </c>
      <c r="G3">
        <v>2.3003</v>
      </c>
      <c r="H3">
        <v>16.596299999999999</v>
      </c>
      <c r="I3">
        <v>-1</v>
      </c>
      <c r="J3">
        <v>0</v>
      </c>
      <c r="K3">
        <v>0</v>
      </c>
      <c r="L3">
        <f t="shared" ref="L3:L66" si="1">VLOOKUP(LEFT(C3,LEN(C3)-4)&amp;"_"&amp;D3&amp;"_llm.dfy",O:P,2,0)</f>
        <v>41</v>
      </c>
      <c r="M3">
        <f>VLOOKUP(C3,Locs!A:C,3,0)</f>
        <v>38</v>
      </c>
      <c r="N3">
        <f>VLOOKUP(C3,Locs!A:F,6,0)</f>
        <v>0</v>
      </c>
      <c r="O3" t="s">
        <v>1054</v>
      </c>
      <c r="P3">
        <v>39</v>
      </c>
    </row>
    <row r="4" spans="1:16" x14ac:dyDescent="0.45">
      <c r="A4">
        <v>3</v>
      </c>
      <c r="B4" t="str">
        <f t="shared" si="0"/>
        <v>BinarySearch.dfy-3</v>
      </c>
      <c r="C4" t="s">
        <v>0</v>
      </c>
      <c r="D4">
        <v>3</v>
      </c>
      <c r="E4">
        <v>0</v>
      </c>
      <c r="F4">
        <v>13.7021</v>
      </c>
      <c r="G4">
        <v>2.3357999999999999</v>
      </c>
      <c r="H4">
        <v>13.697800000000001</v>
      </c>
      <c r="I4">
        <v>-1</v>
      </c>
      <c r="J4">
        <v>0</v>
      </c>
      <c r="K4">
        <v>0</v>
      </c>
      <c r="L4">
        <f t="shared" si="1"/>
        <v>41</v>
      </c>
      <c r="M4">
        <f>VLOOKUP(C4,Locs!A:C,3,0)</f>
        <v>38</v>
      </c>
      <c r="N4">
        <f>VLOOKUP(C4,Locs!A:F,6,0)</f>
        <v>0</v>
      </c>
      <c r="O4" t="s">
        <v>314</v>
      </c>
      <c r="P4">
        <v>41</v>
      </c>
    </row>
    <row r="5" spans="1:16" x14ac:dyDescent="0.45">
      <c r="A5">
        <v>4</v>
      </c>
      <c r="B5" t="str">
        <f t="shared" si="0"/>
        <v>BinarySearch.dfy-4</v>
      </c>
      <c r="C5" t="s">
        <v>0</v>
      </c>
      <c r="D5">
        <v>4</v>
      </c>
      <c r="E5">
        <v>0</v>
      </c>
      <c r="F5">
        <v>23.032699999999998</v>
      </c>
      <c r="G5">
        <v>2.2742</v>
      </c>
      <c r="H5">
        <v>23.027100000000001</v>
      </c>
      <c r="I5">
        <v>-1</v>
      </c>
      <c r="J5">
        <v>0</v>
      </c>
      <c r="K5">
        <v>0</v>
      </c>
      <c r="L5">
        <f t="shared" si="1"/>
        <v>41</v>
      </c>
      <c r="M5">
        <f>VLOOKUP(C5,Locs!A:C,3,0)</f>
        <v>38</v>
      </c>
      <c r="N5">
        <f>VLOOKUP(C5,Locs!A:F,6,0)</f>
        <v>0</v>
      </c>
      <c r="O5" t="s">
        <v>315</v>
      </c>
      <c r="P5">
        <v>41</v>
      </c>
    </row>
    <row r="6" spans="1:16" x14ac:dyDescent="0.45">
      <c r="A6">
        <v>5</v>
      </c>
      <c r="B6" t="str">
        <f t="shared" si="0"/>
        <v>BinarySearch.dfy-5</v>
      </c>
      <c r="C6" t="s">
        <v>0</v>
      </c>
      <c r="D6">
        <v>5</v>
      </c>
      <c r="E6">
        <v>0</v>
      </c>
      <c r="F6">
        <v>16.4663</v>
      </c>
      <c r="G6">
        <v>1.6928000000000001</v>
      </c>
      <c r="H6">
        <v>16.464400000000001</v>
      </c>
      <c r="I6">
        <v>-1</v>
      </c>
      <c r="J6">
        <v>0</v>
      </c>
      <c r="K6">
        <v>0</v>
      </c>
      <c r="L6">
        <f t="shared" si="1"/>
        <v>41</v>
      </c>
      <c r="M6">
        <f>VLOOKUP(C6,Locs!A:C,3,0)</f>
        <v>38</v>
      </c>
      <c r="N6">
        <f>VLOOKUP(C6,Locs!A:F,6,0)</f>
        <v>0</v>
      </c>
      <c r="O6" t="s">
        <v>1055</v>
      </c>
      <c r="P6">
        <v>41</v>
      </c>
    </row>
    <row r="7" spans="1:16" x14ac:dyDescent="0.45">
      <c r="A7">
        <v>6</v>
      </c>
      <c r="B7" t="str">
        <f t="shared" si="0"/>
        <v>BinarySearch.dfy-6</v>
      </c>
      <c r="C7" t="s">
        <v>0</v>
      </c>
      <c r="D7">
        <v>6</v>
      </c>
      <c r="E7">
        <v>0</v>
      </c>
      <c r="F7">
        <v>13.693099999999999</v>
      </c>
      <c r="G7">
        <v>2.3146</v>
      </c>
      <c r="H7">
        <v>13.6912</v>
      </c>
      <c r="I7">
        <v>-1</v>
      </c>
      <c r="J7">
        <v>0</v>
      </c>
      <c r="K7">
        <v>0</v>
      </c>
      <c r="L7">
        <f t="shared" si="1"/>
        <v>41</v>
      </c>
      <c r="M7">
        <f>VLOOKUP(C7,Locs!A:C,3,0)</f>
        <v>38</v>
      </c>
      <c r="N7">
        <f>VLOOKUP(C7,Locs!A:F,6,0)</f>
        <v>0</v>
      </c>
      <c r="O7" t="s">
        <v>1056</v>
      </c>
      <c r="P7">
        <v>41</v>
      </c>
    </row>
    <row r="8" spans="1:16" x14ac:dyDescent="0.45">
      <c r="A8">
        <v>7</v>
      </c>
      <c r="B8" t="str">
        <f t="shared" si="0"/>
        <v>BinarySearch.dfy-7</v>
      </c>
      <c r="C8" t="s">
        <v>0</v>
      </c>
      <c r="D8">
        <v>7</v>
      </c>
      <c r="E8">
        <v>0</v>
      </c>
      <c r="F8">
        <v>14.4115</v>
      </c>
      <c r="G8">
        <v>2.2776999999999998</v>
      </c>
      <c r="H8">
        <v>14.408899999999999</v>
      </c>
      <c r="I8">
        <v>-1</v>
      </c>
      <c r="J8">
        <v>0</v>
      </c>
      <c r="K8">
        <v>0</v>
      </c>
      <c r="L8">
        <f t="shared" si="1"/>
        <v>42</v>
      </c>
      <c r="M8">
        <f>VLOOKUP(C8,Locs!A:C,3,0)</f>
        <v>38</v>
      </c>
      <c r="N8">
        <f>VLOOKUP(C8,Locs!A:F,6,0)</f>
        <v>0</v>
      </c>
      <c r="O8" t="s">
        <v>1057</v>
      </c>
      <c r="P8">
        <v>41</v>
      </c>
    </row>
    <row r="9" spans="1:16" x14ac:dyDescent="0.45">
      <c r="A9">
        <v>8</v>
      </c>
      <c r="B9" t="str">
        <f t="shared" si="0"/>
        <v>BinarySearch.dfy-8</v>
      </c>
      <c r="C9" t="s">
        <v>0</v>
      </c>
      <c r="D9">
        <v>8</v>
      </c>
      <c r="E9">
        <v>0</v>
      </c>
      <c r="F9">
        <v>16.7105</v>
      </c>
      <c r="G9">
        <v>2.8704999999999998</v>
      </c>
      <c r="H9">
        <v>16.7042</v>
      </c>
      <c r="I9">
        <v>-1</v>
      </c>
      <c r="J9">
        <v>0</v>
      </c>
      <c r="K9">
        <v>0</v>
      </c>
      <c r="L9">
        <f t="shared" si="1"/>
        <v>39</v>
      </c>
      <c r="M9">
        <f>VLOOKUP(C9,Locs!A:C,3,0)</f>
        <v>38</v>
      </c>
      <c r="N9">
        <f>VLOOKUP(C9,Locs!A:F,6,0)</f>
        <v>0</v>
      </c>
      <c r="O9" t="s">
        <v>1058</v>
      </c>
      <c r="P9">
        <v>42</v>
      </c>
    </row>
    <row r="10" spans="1:16" x14ac:dyDescent="0.45">
      <c r="A10">
        <v>9</v>
      </c>
      <c r="B10" t="str">
        <f t="shared" si="0"/>
        <v>BinarySearch.dfy-9</v>
      </c>
      <c r="C10" t="s">
        <v>0</v>
      </c>
      <c r="D10">
        <v>9</v>
      </c>
      <c r="E10">
        <v>0</v>
      </c>
      <c r="F10">
        <v>24.032599999999999</v>
      </c>
      <c r="G10">
        <v>2.3458000000000001</v>
      </c>
      <c r="H10">
        <v>24.028300000000002</v>
      </c>
      <c r="I10">
        <v>-1</v>
      </c>
      <c r="J10">
        <v>0</v>
      </c>
      <c r="K10">
        <v>0</v>
      </c>
      <c r="L10">
        <f t="shared" si="1"/>
        <v>39</v>
      </c>
      <c r="M10">
        <f>VLOOKUP(C10,Locs!A:C,3,0)</f>
        <v>38</v>
      </c>
      <c r="N10">
        <f>VLOOKUP(C10,Locs!A:F,6,0)</f>
        <v>0</v>
      </c>
      <c r="O10" t="s">
        <v>1059</v>
      </c>
      <c r="P10">
        <v>39</v>
      </c>
    </row>
    <row r="11" spans="1:16" x14ac:dyDescent="0.45">
      <c r="A11">
        <v>10</v>
      </c>
      <c r="B11" t="str">
        <f t="shared" si="0"/>
        <v>BinarySearch.dfy-10</v>
      </c>
      <c r="C11" t="s">
        <v>0</v>
      </c>
      <c r="D11">
        <v>10</v>
      </c>
      <c r="E11">
        <v>0</v>
      </c>
      <c r="F11">
        <v>18.308199999999999</v>
      </c>
      <c r="G11">
        <v>2.2675000000000001</v>
      </c>
      <c r="H11">
        <v>18.3035</v>
      </c>
      <c r="I11">
        <v>-1</v>
      </c>
      <c r="J11">
        <v>0</v>
      </c>
      <c r="K11">
        <v>0</v>
      </c>
      <c r="L11">
        <f t="shared" si="1"/>
        <v>39</v>
      </c>
      <c r="M11">
        <f>VLOOKUP(C11,Locs!A:C,3,0)</f>
        <v>38</v>
      </c>
      <c r="N11">
        <f>VLOOKUP(C11,Locs!A:F,6,0)</f>
        <v>0</v>
      </c>
      <c r="O11" t="s">
        <v>1060</v>
      </c>
      <c r="P11">
        <v>39</v>
      </c>
    </row>
    <row r="12" spans="1:16" x14ac:dyDescent="0.45">
      <c r="A12">
        <v>11</v>
      </c>
      <c r="B12" t="str">
        <f t="shared" si="0"/>
        <v>BubbleSort.dfy-1</v>
      </c>
      <c r="C12" t="s">
        <v>1</v>
      </c>
      <c r="D12">
        <v>1</v>
      </c>
      <c r="E12">
        <v>-1</v>
      </c>
      <c r="F12">
        <v>12.9352</v>
      </c>
      <c r="G12">
        <v>0.63680000000000003</v>
      </c>
      <c r="H12">
        <v>12.925700000000001</v>
      </c>
      <c r="I12">
        <v>-1</v>
      </c>
      <c r="J12">
        <v>-1</v>
      </c>
      <c r="K12">
        <v>-1</v>
      </c>
      <c r="L12">
        <f t="shared" si="1"/>
        <v>43</v>
      </c>
      <c r="M12">
        <f>VLOOKUP(C12,Locs!A:C,3,0)</f>
        <v>44</v>
      </c>
      <c r="N12">
        <f>VLOOKUP(C12,Locs!A:F,6,0)</f>
        <v>1</v>
      </c>
      <c r="O12" t="s">
        <v>316</v>
      </c>
      <c r="P12">
        <v>43</v>
      </c>
    </row>
    <row r="13" spans="1:16" x14ac:dyDescent="0.45">
      <c r="A13">
        <v>12</v>
      </c>
      <c r="B13" t="str">
        <f t="shared" si="0"/>
        <v>BubbleSort.dfy-2</v>
      </c>
      <c r="C13" t="s">
        <v>1</v>
      </c>
      <c r="D13">
        <v>2</v>
      </c>
      <c r="E13">
        <v>-1</v>
      </c>
      <c r="F13">
        <v>13.9999</v>
      </c>
      <c r="G13">
        <v>0.63019999999999998</v>
      </c>
      <c r="H13">
        <v>13.9976</v>
      </c>
      <c r="I13">
        <v>-1</v>
      </c>
      <c r="J13">
        <v>-1</v>
      </c>
      <c r="K13">
        <v>-1</v>
      </c>
      <c r="L13">
        <f t="shared" si="1"/>
        <v>39</v>
      </c>
      <c r="M13">
        <f>VLOOKUP(C13,Locs!A:C,3,0)</f>
        <v>44</v>
      </c>
      <c r="N13">
        <f>VLOOKUP(C13,Locs!A:F,6,0)</f>
        <v>1</v>
      </c>
      <c r="O13" t="s">
        <v>753</v>
      </c>
      <c r="P13">
        <v>38</v>
      </c>
    </row>
    <row r="14" spans="1:16" x14ac:dyDescent="0.45">
      <c r="A14">
        <v>13</v>
      </c>
      <c r="B14" t="str">
        <f t="shared" si="0"/>
        <v>BubbleSort.dfy-3</v>
      </c>
      <c r="C14" t="s">
        <v>1</v>
      </c>
      <c r="D14">
        <v>3</v>
      </c>
      <c r="E14">
        <v>0</v>
      </c>
      <c r="F14">
        <v>15.022600000000001</v>
      </c>
      <c r="G14">
        <v>2.4062999999999999</v>
      </c>
      <c r="H14">
        <v>15.019600000000001</v>
      </c>
      <c r="I14">
        <v>-1</v>
      </c>
      <c r="J14">
        <v>0</v>
      </c>
      <c r="K14">
        <v>0</v>
      </c>
      <c r="L14">
        <f t="shared" si="1"/>
        <v>39</v>
      </c>
      <c r="M14">
        <f>VLOOKUP(C14,Locs!A:C,3,0)</f>
        <v>44</v>
      </c>
      <c r="N14">
        <f>VLOOKUP(C14,Locs!A:F,6,0)</f>
        <v>1</v>
      </c>
      <c r="O14" t="s">
        <v>317</v>
      </c>
      <c r="P14">
        <v>39</v>
      </c>
    </row>
    <row r="15" spans="1:16" x14ac:dyDescent="0.45">
      <c r="A15">
        <v>14</v>
      </c>
      <c r="B15" t="str">
        <f t="shared" si="0"/>
        <v>BubbleSort.dfy-4</v>
      </c>
      <c r="C15" t="s">
        <v>1</v>
      </c>
      <c r="D15">
        <v>4</v>
      </c>
      <c r="E15">
        <v>0</v>
      </c>
      <c r="F15">
        <v>20.1587</v>
      </c>
      <c r="G15">
        <v>2.4632999999999998</v>
      </c>
      <c r="H15">
        <v>20.156400000000001</v>
      </c>
      <c r="I15">
        <v>-1</v>
      </c>
      <c r="J15">
        <v>0</v>
      </c>
      <c r="K15">
        <v>0</v>
      </c>
      <c r="L15">
        <f t="shared" si="1"/>
        <v>39</v>
      </c>
      <c r="M15">
        <f>VLOOKUP(C15,Locs!A:C,3,0)</f>
        <v>44</v>
      </c>
      <c r="N15">
        <f>VLOOKUP(C15,Locs!A:F,6,0)</f>
        <v>1</v>
      </c>
      <c r="O15" t="s">
        <v>318</v>
      </c>
      <c r="P15">
        <v>39</v>
      </c>
    </row>
    <row r="16" spans="1:16" x14ac:dyDescent="0.45">
      <c r="A16">
        <v>15</v>
      </c>
      <c r="B16" t="str">
        <f t="shared" si="0"/>
        <v>BubbleSort.dfy-5</v>
      </c>
      <c r="C16" t="s">
        <v>1</v>
      </c>
      <c r="D16">
        <v>5</v>
      </c>
      <c r="E16">
        <v>0</v>
      </c>
      <c r="F16">
        <v>11.2758</v>
      </c>
      <c r="G16">
        <v>2.5764999999999998</v>
      </c>
      <c r="H16">
        <v>11.2735</v>
      </c>
      <c r="I16">
        <v>-1</v>
      </c>
      <c r="J16">
        <v>0</v>
      </c>
      <c r="K16">
        <v>0</v>
      </c>
      <c r="L16">
        <f t="shared" si="1"/>
        <v>38</v>
      </c>
      <c r="M16">
        <f>VLOOKUP(C16,Locs!A:C,3,0)</f>
        <v>44</v>
      </c>
      <c r="N16">
        <f>VLOOKUP(C16,Locs!A:F,6,0)</f>
        <v>1</v>
      </c>
      <c r="O16" t="s">
        <v>667</v>
      </c>
      <c r="P16">
        <v>39</v>
      </c>
    </row>
    <row r="17" spans="1:16" x14ac:dyDescent="0.45">
      <c r="A17">
        <v>16</v>
      </c>
      <c r="B17" t="str">
        <f t="shared" si="0"/>
        <v>BubbleSort.dfy-6</v>
      </c>
      <c r="C17" t="s">
        <v>1</v>
      </c>
      <c r="D17">
        <v>6</v>
      </c>
      <c r="E17">
        <v>0</v>
      </c>
      <c r="F17">
        <v>14.5341</v>
      </c>
      <c r="G17">
        <v>2.6124999999999998</v>
      </c>
      <c r="H17">
        <v>14.5313</v>
      </c>
      <c r="I17">
        <v>-1</v>
      </c>
      <c r="J17">
        <v>0</v>
      </c>
      <c r="K17">
        <v>0</v>
      </c>
      <c r="L17">
        <f t="shared" si="1"/>
        <v>38</v>
      </c>
      <c r="M17">
        <f>VLOOKUP(C17,Locs!A:C,3,0)</f>
        <v>44</v>
      </c>
      <c r="N17">
        <f>VLOOKUP(C17,Locs!A:F,6,0)</f>
        <v>1</v>
      </c>
      <c r="O17" t="s">
        <v>668</v>
      </c>
      <c r="P17">
        <v>38</v>
      </c>
    </row>
    <row r="18" spans="1:16" x14ac:dyDescent="0.45">
      <c r="A18">
        <v>17</v>
      </c>
      <c r="B18" t="str">
        <f t="shared" si="0"/>
        <v>BubbleSort.dfy-7</v>
      </c>
      <c r="C18" t="s">
        <v>1</v>
      </c>
      <c r="D18">
        <v>7</v>
      </c>
      <c r="E18">
        <v>0</v>
      </c>
      <c r="F18">
        <v>13.283799999999999</v>
      </c>
      <c r="G18">
        <v>2.6353</v>
      </c>
      <c r="H18">
        <v>13.2766</v>
      </c>
      <c r="I18">
        <v>-1</v>
      </c>
      <c r="J18">
        <v>0</v>
      </c>
      <c r="K18">
        <v>0</v>
      </c>
      <c r="L18">
        <f t="shared" si="1"/>
        <v>38</v>
      </c>
      <c r="M18">
        <f>VLOOKUP(C18,Locs!A:C,3,0)</f>
        <v>44</v>
      </c>
      <c r="N18">
        <f>VLOOKUP(C18,Locs!A:F,6,0)</f>
        <v>1</v>
      </c>
      <c r="O18" t="s">
        <v>754</v>
      </c>
      <c r="P18">
        <v>38</v>
      </c>
    </row>
    <row r="19" spans="1:16" x14ac:dyDescent="0.45">
      <c r="A19">
        <v>18</v>
      </c>
      <c r="B19" t="str">
        <f t="shared" si="0"/>
        <v>BubbleSort.dfy-8</v>
      </c>
      <c r="C19" t="s">
        <v>1</v>
      </c>
      <c r="D19">
        <v>8</v>
      </c>
      <c r="E19">
        <v>0</v>
      </c>
      <c r="F19">
        <v>13.9077</v>
      </c>
      <c r="G19">
        <v>2.3077999999999999</v>
      </c>
      <c r="H19">
        <v>13.9053</v>
      </c>
      <c r="I19">
        <v>-1</v>
      </c>
      <c r="J19">
        <v>0</v>
      </c>
      <c r="K19">
        <v>0</v>
      </c>
      <c r="L19">
        <f t="shared" si="1"/>
        <v>38</v>
      </c>
      <c r="M19">
        <f>VLOOKUP(C19,Locs!A:C,3,0)</f>
        <v>44</v>
      </c>
      <c r="N19">
        <f>VLOOKUP(C19,Locs!A:F,6,0)</f>
        <v>1</v>
      </c>
      <c r="O19" t="s">
        <v>755</v>
      </c>
      <c r="P19">
        <v>38</v>
      </c>
    </row>
    <row r="20" spans="1:16" x14ac:dyDescent="0.45">
      <c r="A20">
        <v>19</v>
      </c>
      <c r="B20" t="str">
        <f t="shared" si="0"/>
        <v>BubbleSort.dfy-9</v>
      </c>
      <c r="C20" t="s">
        <v>1</v>
      </c>
      <c r="D20">
        <v>9</v>
      </c>
      <c r="E20">
        <v>0</v>
      </c>
      <c r="F20">
        <v>14.161300000000001</v>
      </c>
      <c r="G20">
        <v>2.3776999999999999</v>
      </c>
      <c r="H20">
        <v>14.1587</v>
      </c>
      <c r="I20">
        <v>-1</v>
      </c>
      <c r="J20">
        <v>0</v>
      </c>
      <c r="K20">
        <v>0</v>
      </c>
      <c r="L20">
        <f t="shared" si="1"/>
        <v>38</v>
      </c>
      <c r="M20">
        <f>VLOOKUP(C20,Locs!A:C,3,0)</f>
        <v>44</v>
      </c>
      <c r="N20">
        <f>VLOOKUP(C20,Locs!A:F,6,0)</f>
        <v>1</v>
      </c>
      <c r="O20" t="s">
        <v>756</v>
      </c>
      <c r="P20">
        <v>38</v>
      </c>
    </row>
    <row r="21" spans="1:16" x14ac:dyDescent="0.45">
      <c r="A21">
        <v>20</v>
      </c>
      <c r="B21" t="str">
        <f t="shared" si="0"/>
        <v>BubbleSort.dfy-10</v>
      </c>
      <c r="C21" t="s">
        <v>1</v>
      </c>
      <c r="D21">
        <v>10</v>
      </c>
      <c r="E21">
        <v>0</v>
      </c>
      <c r="F21">
        <v>11.364100000000001</v>
      </c>
      <c r="G21">
        <v>2.3628</v>
      </c>
      <c r="H21">
        <v>11.3558</v>
      </c>
      <c r="I21">
        <v>-1</v>
      </c>
      <c r="J21">
        <v>0</v>
      </c>
      <c r="K21">
        <v>0</v>
      </c>
      <c r="L21">
        <f t="shared" si="1"/>
        <v>38</v>
      </c>
      <c r="M21">
        <f>VLOOKUP(C21,Locs!A:C,3,0)</f>
        <v>44</v>
      </c>
      <c r="N21">
        <f>VLOOKUP(C21,Locs!A:F,6,0)</f>
        <v>1</v>
      </c>
      <c r="O21" t="s">
        <v>757</v>
      </c>
      <c r="P21">
        <v>38</v>
      </c>
    </row>
    <row r="22" spans="1:16" x14ac:dyDescent="0.45">
      <c r="A22">
        <v>21</v>
      </c>
      <c r="B22" t="str">
        <f t="shared" si="0"/>
        <v>Catalan.dfy-1</v>
      </c>
      <c r="C22" t="s">
        <v>300</v>
      </c>
      <c r="D22">
        <v>1</v>
      </c>
      <c r="E22">
        <v>1</v>
      </c>
      <c r="F22">
        <v>11.3689</v>
      </c>
      <c r="G22">
        <v>1.2410000000000001</v>
      </c>
      <c r="H22">
        <v>11.365600000000001</v>
      </c>
      <c r="I22">
        <v>1</v>
      </c>
      <c r="J22">
        <v>1</v>
      </c>
      <c r="K22">
        <v>1</v>
      </c>
      <c r="L22">
        <f t="shared" si="1"/>
        <v>30</v>
      </c>
      <c r="M22">
        <f>VLOOKUP(C22,Locs!A:C,3,0)</f>
        <v>28</v>
      </c>
      <c r="N22">
        <f>VLOOKUP(C22,Locs!A:F,6,0)</f>
        <v>0</v>
      </c>
      <c r="O22" t="s">
        <v>319</v>
      </c>
      <c r="P22">
        <v>30</v>
      </c>
    </row>
    <row r="23" spans="1:16" x14ac:dyDescent="0.45">
      <c r="A23">
        <v>22</v>
      </c>
      <c r="B23" t="str">
        <f t="shared" si="0"/>
        <v>CombNK.dfy-1</v>
      </c>
      <c r="C23" t="s">
        <v>2</v>
      </c>
      <c r="D23">
        <v>1</v>
      </c>
      <c r="E23">
        <v>0</v>
      </c>
      <c r="F23">
        <v>17.752700000000001</v>
      </c>
      <c r="G23">
        <v>1.4456</v>
      </c>
      <c r="H23">
        <v>17.749300000000002</v>
      </c>
      <c r="I23">
        <v>-1</v>
      </c>
      <c r="J23">
        <v>0</v>
      </c>
      <c r="K23">
        <v>0</v>
      </c>
      <c r="L23">
        <f t="shared" si="1"/>
        <v>40</v>
      </c>
      <c r="M23">
        <f>VLOOKUP(C23,Locs!A:C,3,0)</f>
        <v>38</v>
      </c>
      <c r="N23">
        <f>VLOOKUP(C23,Locs!A:F,6,0)</f>
        <v>0</v>
      </c>
      <c r="O23" t="s">
        <v>322</v>
      </c>
      <c r="P23">
        <v>40</v>
      </c>
    </row>
    <row r="24" spans="1:16" x14ac:dyDescent="0.45">
      <c r="A24">
        <v>23</v>
      </c>
      <c r="B24" t="str">
        <f t="shared" si="0"/>
        <v>CombNK.dfy-2</v>
      </c>
      <c r="C24" t="s">
        <v>2</v>
      </c>
      <c r="D24">
        <v>2</v>
      </c>
      <c r="E24">
        <v>1</v>
      </c>
      <c r="F24">
        <v>22.282699999999998</v>
      </c>
      <c r="G24">
        <v>1.2867</v>
      </c>
      <c r="H24">
        <v>22.279900000000001</v>
      </c>
      <c r="I24">
        <v>1</v>
      </c>
      <c r="J24">
        <v>1</v>
      </c>
      <c r="K24">
        <v>1</v>
      </c>
      <c r="L24">
        <f t="shared" si="1"/>
        <v>44</v>
      </c>
      <c r="M24">
        <f>VLOOKUP(C24,Locs!A:C,3,0)</f>
        <v>38</v>
      </c>
      <c r="N24">
        <f>VLOOKUP(C24,Locs!A:F,6,0)</f>
        <v>0</v>
      </c>
      <c r="O24" t="s">
        <v>323</v>
      </c>
      <c r="P24">
        <v>44</v>
      </c>
    </row>
    <row r="25" spans="1:16" x14ac:dyDescent="0.45">
      <c r="A25">
        <v>24</v>
      </c>
      <c r="B25" t="str">
        <f t="shared" si="0"/>
        <v>CountDistinct.dfy-1</v>
      </c>
      <c r="C25" t="s">
        <v>301</v>
      </c>
      <c r="D25">
        <v>1</v>
      </c>
      <c r="E25">
        <v>-1</v>
      </c>
      <c r="F25">
        <v>17.366900000000001</v>
      </c>
      <c r="G25">
        <v>0.45550000000000002</v>
      </c>
      <c r="H25">
        <v>17.362500000000001</v>
      </c>
      <c r="I25">
        <v>-1</v>
      </c>
      <c r="J25">
        <v>-1</v>
      </c>
      <c r="K25">
        <v>-1</v>
      </c>
      <c r="L25">
        <f t="shared" si="1"/>
        <v>26</v>
      </c>
      <c r="M25">
        <f>VLOOKUP(C25,Locs!A:C,3,0)</f>
        <v>39</v>
      </c>
      <c r="N25">
        <f>VLOOKUP(C25,Locs!A:F,6,0)</f>
        <v>5</v>
      </c>
      <c r="O25" t="s">
        <v>325</v>
      </c>
      <c r="P25">
        <v>26</v>
      </c>
    </row>
    <row r="26" spans="1:16" x14ac:dyDescent="0.45">
      <c r="A26">
        <v>25</v>
      </c>
      <c r="B26" t="str">
        <f t="shared" si="0"/>
        <v>CountDistinct.dfy-2</v>
      </c>
      <c r="C26" t="s">
        <v>301</v>
      </c>
      <c r="D26">
        <v>2</v>
      </c>
      <c r="E26">
        <v>-1</v>
      </c>
      <c r="F26">
        <v>15.5387</v>
      </c>
      <c r="G26">
        <v>0.38919999999999999</v>
      </c>
      <c r="H26">
        <v>15.5357</v>
      </c>
      <c r="I26">
        <v>-1</v>
      </c>
      <c r="J26">
        <v>-1</v>
      </c>
      <c r="K26">
        <v>-1</v>
      </c>
      <c r="L26">
        <f t="shared" si="1"/>
        <v>26</v>
      </c>
      <c r="M26">
        <f>VLOOKUP(C26,Locs!A:C,3,0)</f>
        <v>39</v>
      </c>
      <c r="N26">
        <f>VLOOKUP(C26,Locs!A:F,6,0)</f>
        <v>5</v>
      </c>
      <c r="O26" t="s">
        <v>873</v>
      </c>
      <c r="P26">
        <v>39</v>
      </c>
    </row>
    <row r="27" spans="1:16" x14ac:dyDescent="0.45">
      <c r="A27">
        <v>26</v>
      </c>
      <c r="B27" t="str">
        <f t="shared" si="0"/>
        <v>CountDistinct.dfy-3</v>
      </c>
      <c r="C27" t="s">
        <v>301</v>
      </c>
      <c r="D27">
        <v>3</v>
      </c>
      <c r="E27">
        <v>0</v>
      </c>
      <c r="F27">
        <v>21.980399999999999</v>
      </c>
      <c r="G27">
        <v>1.2786999999999999</v>
      </c>
      <c r="H27">
        <v>21.976099999999999</v>
      </c>
      <c r="I27">
        <v>0</v>
      </c>
      <c r="J27">
        <v>0</v>
      </c>
      <c r="K27">
        <v>0</v>
      </c>
      <c r="L27">
        <f t="shared" si="1"/>
        <v>29</v>
      </c>
      <c r="M27">
        <f>VLOOKUP(C27,Locs!A:C,3,0)</f>
        <v>39</v>
      </c>
      <c r="N27">
        <f>VLOOKUP(C27,Locs!A:F,6,0)</f>
        <v>5</v>
      </c>
      <c r="O27" t="s">
        <v>326</v>
      </c>
      <c r="P27">
        <v>26</v>
      </c>
    </row>
    <row r="28" spans="1:16" x14ac:dyDescent="0.45">
      <c r="A28">
        <v>27</v>
      </c>
      <c r="B28" t="str">
        <f t="shared" si="0"/>
        <v>CountDistinct.dfy-4</v>
      </c>
      <c r="C28" t="s">
        <v>301</v>
      </c>
      <c r="D28">
        <v>4</v>
      </c>
      <c r="E28">
        <v>-1</v>
      </c>
      <c r="F28">
        <v>11.398199999999999</v>
      </c>
      <c r="G28">
        <v>0.374</v>
      </c>
      <c r="H28">
        <v>11.393800000000001</v>
      </c>
      <c r="I28">
        <v>-1</v>
      </c>
      <c r="J28">
        <v>-1</v>
      </c>
      <c r="K28">
        <v>-1</v>
      </c>
      <c r="L28">
        <f t="shared" si="1"/>
        <v>28</v>
      </c>
      <c r="M28">
        <f>VLOOKUP(C28,Locs!A:C,3,0)</f>
        <v>39</v>
      </c>
      <c r="N28">
        <f>VLOOKUP(C28,Locs!A:F,6,0)</f>
        <v>5</v>
      </c>
      <c r="O28" t="s">
        <v>327</v>
      </c>
      <c r="P28">
        <v>29</v>
      </c>
    </row>
    <row r="29" spans="1:16" x14ac:dyDescent="0.45">
      <c r="A29">
        <v>28</v>
      </c>
      <c r="B29" t="str">
        <f t="shared" si="0"/>
        <v>CountDistinct.dfy-5</v>
      </c>
      <c r="C29" t="s">
        <v>301</v>
      </c>
      <c r="D29">
        <v>5</v>
      </c>
      <c r="E29">
        <v>-1</v>
      </c>
      <c r="F29">
        <v>11.3933</v>
      </c>
      <c r="G29">
        <v>0.41449999999999998</v>
      </c>
      <c r="H29">
        <v>11.3865</v>
      </c>
      <c r="I29">
        <v>-1</v>
      </c>
      <c r="J29">
        <v>-1</v>
      </c>
      <c r="K29">
        <v>-1</v>
      </c>
      <c r="L29">
        <f t="shared" si="1"/>
        <v>28</v>
      </c>
      <c r="M29">
        <f>VLOOKUP(C29,Locs!A:C,3,0)</f>
        <v>39</v>
      </c>
      <c r="N29">
        <f>VLOOKUP(C29,Locs!A:F,6,0)</f>
        <v>5</v>
      </c>
      <c r="O29" t="s">
        <v>762</v>
      </c>
      <c r="P29">
        <v>28</v>
      </c>
    </row>
    <row r="30" spans="1:16" x14ac:dyDescent="0.45">
      <c r="A30">
        <v>29</v>
      </c>
      <c r="B30" t="str">
        <f t="shared" si="0"/>
        <v>CountDistinct.dfy-6</v>
      </c>
      <c r="C30" t="s">
        <v>301</v>
      </c>
      <c r="D30">
        <v>6</v>
      </c>
      <c r="E30">
        <v>-1</v>
      </c>
      <c r="F30">
        <v>17.3812</v>
      </c>
      <c r="G30">
        <v>0.39240000000000003</v>
      </c>
      <c r="H30">
        <v>17.378399999999999</v>
      </c>
      <c r="I30">
        <v>-1</v>
      </c>
      <c r="J30">
        <v>-1</v>
      </c>
      <c r="K30">
        <v>-1</v>
      </c>
      <c r="L30">
        <f t="shared" si="1"/>
        <v>27</v>
      </c>
      <c r="M30">
        <f>VLOOKUP(C30,Locs!A:C,3,0)</f>
        <v>39</v>
      </c>
      <c r="N30">
        <f>VLOOKUP(C30,Locs!A:F,6,0)</f>
        <v>5</v>
      </c>
      <c r="O30" t="s">
        <v>874</v>
      </c>
      <c r="P30">
        <v>28</v>
      </c>
    </row>
    <row r="31" spans="1:16" x14ac:dyDescent="0.45">
      <c r="A31">
        <v>30</v>
      </c>
      <c r="B31" t="str">
        <f t="shared" si="0"/>
        <v>CountDistinct.dfy-7</v>
      </c>
      <c r="C31" t="s">
        <v>301</v>
      </c>
      <c r="D31">
        <v>7</v>
      </c>
      <c r="E31">
        <v>-1</v>
      </c>
      <c r="F31">
        <v>14.397600000000001</v>
      </c>
      <c r="G31">
        <v>0.40620000000000001</v>
      </c>
      <c r="H31">
        <v>14.3954</v>
      </c>
      <c r="I31">
        <v>-1</v>
      </c>
      <c r="J31">
        <v>-1</v>
      </c>
      <c r="K31">
        <v>-1</v>
      </c>
      <c r="L31">
        <f t="shared" si="1"/>
        <v>27</v>
      </c>
      <c r="M31">
        <f>VLOOKUP(C31,Locs!A:C,3,0)</f>
        <v>39</v>
      </c>
      <c r="N31">
        <f>VLOOKUP(C31,Locs!A:F,6,0)</f>
        <v>5</v>
      </c>
      <c r="O31" t="s">
        <v>875</v>
      </c>
      <c r="P31">
        <v>27</v>
      </c>
    </row>
    <row r="32" spans="1:16" x14ac:dyDescent="0.45">
      <c r="A32">
        <v>26</v>
      </c>
      <c r="B32" t="str">
        <f t="shared" si="0"/>
        <v>CountDistinct.dfy-8</v>
      </c>
      <c r="C32" t="s">
        <v>301</v>
      </c>
      <c r="D32">
        <v>8</v>
      </c>
      <c r="E32">
        <v>-1</v>
      </c>
      <c r="F32">
        <v>24.398599999999998</v>
      </c>
      <c r="G32">
        <v>0.67049999999999998</v>
      </c>
      <c r="H32">
        <v>24.3963</v>
      </c>
      <c r="I32">
        <v>-1</v>
      </c>
      <c r="J32">
        <v>-1</v>
      </c>
      <c r="K32">
        <v>-1</v>
      </c>
      <c r="L32">
        <f t="shared" si="1"/>
        <v>34</v>
      </c>
      <c r="M32">
        <f>VLOOKUP(C32,Locs!A:C,3,0)</f>
        <v>39</v>
      </c>
      <c r="N32">
        <f>VLOOKUP(C32,Locs!A:F,6,0)</f>
        <v>5</v>
      </c>
      <c r="O32" t="s">
        <v>876</v>
      </c>
      <c r="P32">
        <v>27</v>
      </c>
    </row>
    <row r="33" spans="1:16" x14ac:dyDescent="0.45">
      <c r="A33">
        <v>27</v>
      </c>
      <c r="B33" t="str">
        <f t="shared" si="0"/>
        <v>CountDistinct.dfy-9</v>
      </c>
      <c r="C33" t="s">
        <v>301</v>
      </c>
      <c r="D33">
        <v>9</v>
      </c>
      <c r="E33">
        <v>-1</v>
      </c>
      <c r="F33">
        <v>16.270700000000001</v>
      </c>
      <c r="G33">
        <v>0.59940000000000004</v>
      </c>
      <c r="H33">
        <v>16.2681</v>
      </c>
      <c r="I33">
        <v>-1</v>
      </c>
      <c r="J33">
        <v>-1</v>
      </c>
      <c r="K33">
        <v>-1</v>
      </c>
      <c r="L33">
        <f t="shared" si="1"/>
        <v>34</v>
      </c>
      <c r="M33">
        <f>VLOOKUP(C33,Locs!A:C,3,0)</f>
        <v>39</v>
      </c>
      <c r="N33">
        <f>VLOOKUP(C33,Locs!A:F,6,0)</f>
        <v>5</v>
      </c>
      <c r="O33" t="s">
        <v>877</v>
      </c>
      <c r="P33">
        <v>34</v>
      </c>
    </row>
    <row r="34" spans="1:16" x14ac:dyDescent="0.45">
      <c r="A34">
        <v>28</v>
      </c>
      <c r="B34" t="str">
        <f t="shared" si="0"/>
        <v>CountDistinct.dfy-10</v>
      </c>
      <c r="C34" t="s">
        <v>301</v>
      </c>
      <c r="D34">
        <v>10</v>
      </c>
      <c r="E34">
        <v>0</v>
      </c>
      <c r="F34">
        <v>14.488899999999999</v>
      </c>
      <c r="G34">
        <v>2.2818000000000001</v>
      </c>
      <c r="H34">
        <v>14.486499999999999</v>
      </c>
      <c r="I34">
        <v>0</v>
      </c>
      <c r="J34">
        <v>0</v>
      </c>
      <c r="K34">
        <v>0</v>
      </c>
      <c r="L34">
        <f t="shared" si="1"/>
        <v>39</v>
      </c>
      <c r="M34">
        <f>VLOOKUP(C34,Locs!A:C,3,0)</f>
        <v>39</v>
      </c>
      <c r="N34">
        <f>VLOOKUP(C34,Locs!A:F,6,0)</f>
        <v>5</v>
      </c>
      <c r="O34" t="s">
        <v>878</v>
      </c>
      <c r="P34">
        <v>34</v>
      </c>
    </row>
    <row r="35" spans="1:16" x14ac:dyDescent="0.45">
      <c r="A35">
        <v>29</v>
      </c>
      <c r="B35" t="str">
        <f t="shared" si="0"/>
        <v>Div.dfy-1</v>
      </c>
      <c r="C35" t="s">
        <v>3</v>
      </c>
      <c r="D35">
        <v>1</v>
      </c>
      <c r="E35">
        <v>1</v>
      </c>
      <c r="F35">
        <v>6.3779000000000003</v>
      </c>
      <c r="G35">
        <v>1.1400999999999999</v>
      </c>
      <c r="H35">
        <v>6.3747999999999996</v>
      </c>
      <c r="I35">
        <v>1</v>
      </c>
      <c r="J35">
        <v>1</v>
      </c>
      <c r="K35">
        <v>1</v>
      </c>
      <c r="L35">
        <f t="shared" si="1"/>
        <v>18</v>
      </c>
      <c r="M35">
        <f>VLOOKUP(C35,Locs!A:C,3,0)</f>
        <v>18</v>
      </c>
      <c r="N35">
        <f>VLOOKUP(C35,Locs!A:F,6,0)</f>
        <v>0</v>
      </c>
      <c r="O35" t="s">
        <v>328</v>
      </c>
      <c r="P35">
        <v>18</v>
      </c>
    </row>
    <row r="36" spans="1:16" x14ac:dyDescent="0.45">
      <c r="A36">
        <v>30</v>
      </c>
      <c r="B36" t="str">
        <f t="shared" si="0"/>
        <v>Factorial.dfy-1</v>
      </c>
      <c r="C36" t="s">
        <v>181</v>
      </c>
      <c r="D36">
        <v>1</v>
      </c>
      <c r="E36">
        <v>1</v>
      </c>
      <c r="F36">
        <v>5.0130999999999997</v>
      </c>
      <c r="G36">
        <v>1.1856</v>
      </c>
      <c r="H36">
        <v>4.9946000000000002</v>
      </c>
      <c r="I36">
        <v>1</v>
      </c>
      <c r="J36">
        <v>1</v>
      </c>
      <c r="K36">
        <v>1</v>
      </c>
      <c r="L36">
        <f t="shared" si="1"/>
        <v>22</v>
      </c>
      <c r="M36">
        <f>VLOOKUP(C36,Locs!A:C,3,0)</f>
        <v>21</v>
      </c>
      <c r="N36">
        <f>VLOOKUP(C36,Locs!A:F,6,0)</f>
        <v>0</v>
      </c>
      <c r="O36" t="s">
        <v>331</v>
      </c>
      <c r="P36">
        <v>22</v>
      </c>
    </row>
    <row r="37" spans="1:16" x14ac:dyDescent="0.45">
      <c r="A37">
        <v>31</v>
      </c>
      <c r="B37" t="str">
        <f t="shared" si="0"/>
        <v>FastExponentiation.dfy-1</v>
      </c>
      <c r="C37" t="s">
        <v>193</v>
      </c>
      <c r="D37">
        <v>1</v>
      </c>
      <c r="E37">
        <v>-1</v>
      </c>
      <c r="F37">
        <v>7.8963000000000001</v>
      </c>
      <c r="G37">
        <v>0.5827</v>
      </c>
      <c r="H37">
        <v>7.8910999999999998</v>
      </c>
      <c r="I37">
        <v>-1</v>
      </c>
      <c r="J37">
        <v>-1</v>
      </c>
      <c r="K37">
        <v>-1</v>
      </c>
      <c r="L37">
        <f t="shared" si="1"/>
        <v>24</v>
      </c>
      <c r="M37">
        <f>VLOOKUP(C37,Locs!A:C,3,0)</f>
        <v>38</v>
      </c>
      <c r="N37">
        <f>VLOOKUP(C37,Locs!A:F,6,0)</f>
        <v>3</v>
      </c>
      <c r="O37" t="s">
        <v>334</v>
      </c>
      <c r="P37">
        <v>24</v>
      </c>
    </row>
    <row r="38" spans="1:16" x14ac:dyDescent="0.45">
      <c r="A38">
        <v>32</v>
      </c>
      <c r="B38" t="str">
        <f t="shared" si="0"/>
        <v>FastExponentiation.dfy-2</v>
      </c>
      <c r="C38" t="s">
        <v>193</v>
      </c>
      <c r="D38">
        <v>2</v>
      </c>
      <c r="E38">
        <v>0</v>
      </c>
      <c r="F38">
        <v>13.799099999999999</v>
      </c>
      <c r="G38">
        <v>1.6639999999999999</v>
      </c>
      <c r="H38">
        <v>13.790900000000001</v>
      </c>
      <c r="I38">
        <v>0</v>
      </c>
      <c r="J38">
        <v>0</v>
      </c>
      <c r="K38">
        <v>0</v>
      </c>
      <c r="L38">
        <f t="shared" si="1"/>
        <v>29</v>
      </c>
      <c r="M38">
        <f>VLOOKUP(C38,Locs!A:C,3,0)</f>
        <v>38</v>
      </c>
      <c r="N38">
        <f>VLOOKUP(C38,Locs!A:F,6,0)</f>
        <v>3</v>
      </c>
      <c r="O38" t="s">
        <v>879</v>
      </c>
      <c r="P38">
        <v>29</v>
      </c>
    </row>
    <row r="39" spans="1:16" x14ac:dyDescent="0.45">
      <c r="A39">
        <v>33</v>
      </c>
      <c r="B39" t="str">
        <f t="shared" si="0"/>
        <v>FastExponentiation.dfy-3</v>
      </c>
      <c r="C39" t="s">
        <v>193</v>
      </c>
      <c r="D39">
        <v>3</v>
      </c>
      <c r="E39">
        <v>-1</v>
      </c>
      <c r="F39">
        <v>19.3643</v>
      </c>
      <c r="G39">
        <v>0.63480000000000003</v>
      </c>
      <c r="H39">
        <v>19.361599999999999</v>
      </c>
      <c r="I39">
        <v>-1</v>
      </c>
      <c r="J39">
        <v>-1</v>
      </c>
      <c r="K39">
        <v>-1</v>
      </c>
      <c r="L39">
        <f t="shared" si="1"/>
        <v>29</v>
      </c>
      <c r="M39">
        <f>VLOOKUP(C39,Locs!A:C,3,0)</f>
        <v>38</v>
      </c>
      <c r="N39">
        <f>VLOOKUP(C39,Locs!A:F,6,0)</f>
        <v>3</v>
      </c>
      <c r="O39" t="s">
        <v>335</v>
      </c>
      <c r="P39">
        <v>29</v>
      </c>
    </row>
    <row r="40" spans="1:16" x14ac:dyDescent="0.45">
      <c r="A40">
        <v>34</v>
      </c>
      <c r="B40" t="str">
        <f t="shared" si="0"/>
        <v>FastExponentiation.dfy-4</v>
      </c>
      <c r="C40" t="s">
        <v>193</v>
      </c>
      <c r="D40">
        <v>4</v>
      </c>
      <c r="E40">
        <v>0</v>
      </c>
      <c r="F40">
        <v>14.313700000000001</v>
      </c>
      <c r="G40">
        <v>2.2595999999999998</v>
      </c>
      <c r="H40">
        <v>14.311299999999999</v>
      </c>
      <c r="I40">
        <v>0</v>
      </c>
      <c r="J40">
        <v>0</v>
      </c>
      <c r="K40">
        <v>0</v>
      </c>
      <c r="L40">
        <f t="shared" si="1"/>
        <v>29</v>
      </c>
      <c r="M40">
        <f>VLOOKUP(C40,Locs!A:C,3,0)</f>
        <v>38</v>
      </c>
      <c r="N40">
        <f>VLOOKUP(C40,Locs!A:F,6,0)</f>
        <v>3</v>
      </c>
      <c r="O40" t="s">
        <v>336</v>
      </c>
      <c r="P40">
        <v>29</v>
      </c>
    </row>
    <row r="41" spans="1:16" x14ac:dyDescent="0.45">
      <c r="A41">
        <v>35</v>
      </c>
      <c r="B41" t="str">
        <f t="shared" si="0"/>
        <v>FastExponentiation.dfy-5</v>
      </c>
      <c r="C41" t="s">
        <v>193</v>
      </c>
      <c r="D41">
        <v>5</v>
      </c>
      <c r="E41">
        <v>0</v>
      </c>
      <c r="F41">
        <v>11.706899999999999</v>
      </c>
      <c r="G41">
        <v>2.2523</v>
      </c>
      <c r="H41">
        <v>11.703900000000001</v>
      </c>
      <c r="I41">
        <v>0</v>
      </c>
      <c r="J41">
        <v>0</v>
      </c>
      <c r="K41">
        <v>0</v>
      </c>
      <c r="L41">
        <f t="shared" si="1"/>
        <v>30</v>
      </c>
      <c r="M41">
        <f>VLOOKUP(C41,Locs!A:C,3,0)</f>
        <v>38</v>
      </c>
      <c r="N41">
        <f>VLOOKUP(C41,Locs!A:F,6,0)</f>
        <v>3</v>
      </c>
      <c r="O41" t="s">
        <v>763</v>
      </c>
      <c r="P41">
        <v>29</v>
      </c>
    </row>
    <row r="42" spans="1:16" x14ac:dyDescent="0.45">
      <c r="A42">
        <v>36</v>
      </c>
      <c r="B42" t="str">
        <f t="shared" si="0"/>
        <v>FastExponentiation.dfy-6</v>
      </c>
      <c r="C42" t="s">
        <v>193</v>
      </c>
      <c r="D42">
        <v>6</v>
      </c>
      <c r="E42">
        <v>0</v>
      </c>
      <c r="F42">
        <v>7.9344999999999999</v>
      </c>
      <c r="G42">
        <v>2.2496999999999998</v>
      </c>
      <c r="H42">
        <v>7.9317000000000002</v>
      </c>
      <c r="I42">
        <v>-1</v>
      </c>
      <c r="J42">
        <v>0</v>
      </c>
      <c r="K42">
        <v>0</v>
      </c>
      <c r="L42">
        <f t="shared" si="1"/>
        <v>30</v>
      </c>
      <c r="M42">
        <f>VLOOKUP(C42,Locs!A:C,3,0)</f>
        <v>38</v>
      </c>
      <c r="N42">
        <f>VLOOKUP(C42,Locs!A:F,6,0)</f>
        <v>3</v>
      </c>
      <c r="O42" t="s">
        <v>880</v>
      </c>
      <c r="P42">
        <v>30</v>
      </c>
    </row>
    <row r="43" spans="1:16" x14ac:dyDescent="0.45">
      <c r="A43">
        <v>37</v>
      </c>
      <c r="B43" t="str">
        <f t="shared" si="0"/>
        <v>FastExponentiation.dfy-7</v>
      </c>
      <c r="C43" t="s">
        <v>193</v>
      </c>
      <c r="D43">
        <v>7</v>
      </c>
      <c r="E43">
        <v>0</v>
      </c>
      <c r="F43">
        <v>25.6004</v>
      </c>
      <c r="G43">
        <v>2.2808000000000002</v>
      </c>
      <c r="H43">
        <v>25.5974</v>
      </c>
      <c r="I43">
        <v>0</v>
      </c>
      <c r="J43">
        <v>0</v>
      </c>
      <c r="K43">
        <v>0</v>
      </c>
      <c r="L43">
        <f t="shared" si="1"/>
        <v>30</v>
      </c>
      <c r="M43">
        <f>VLOOKUP(C43,Locs!A:C,3,0)</f>
        <v>38</v>
      </c>
      <c r="N43">
        <f>VLOOKUP(C43,Locs!A:F,6,0)</f>
        <v>3</v>
      </c>
      <c r="O43" t="s">
        <v>881</v>
      </c>
      <c r="P43">
        <v>30</v>
      </c>
    </row>
    <row r="44" spans="1:16" x14ac:dyDescent="0.45">
      <c r="A44">
        <v>38</v>
      </c>
      <c r="B44" t="str">
        <f t="shared" si="0"/>
        <v>FastExponentiation.dfy-8</v>
      </c>
      <c r="C44" t="s">
        <v>193</v>
      </c>
      <c r="D44">
        <v>8</v>
      </c>
      <c r="E44">
        <v>0</v>
      </c>
      <c r="F44">
        <v>14.857799999999999</v>
      </c>
      <c r="G44">
        <v>2.2747000000000002</v>
      </c>
      <c r="H44">
        <v>14.854900000000001</v>
      </c>
      <c r="I44">
        <v>0</v>
      </c>
      <c r="J44">
        <v>0</v>
      </c>
      <c r="K44">
        <v>0</v>
      </c>
      <c r="L44">
        <f t="shared" si="1"/>
        <v>29</v>
      </c>
      <c r="M44">
        <f>VLOOKUP(C44,Locs!A:C,3,0)</f>
        <v>38</v>
      </c>
      <c r="N44">
        <f>VLOOKUP(C44,Locs!A:F,6,0)</f>
        <v>3</v>
      </c>
      <c r="O44" t="s">
        <v>882</v>
      </c>
      <c r="P44">
        <v>30</v>
      </c>
    </row>
    <row r="45" spans="1:16" x14ac:dyDescent="0.45">
      <c r="A45">
        <v>39</v>
      </c>
      <c r="B45" t="str">
        <f t="shared" si="0"/>
        <v>FastExponentiation.dfy-9</v>
      </c>
      <c r="C45" t="s">
        <v>193</v>
      </c>
      <c r="D45">
        <v>9</v>
      </c>
      <c r="E45">
        <v>0</v>
      </c>
      <c r="F45">
        <v>14.6706</v>
      </c>
      <c r="G45">
        <v>2.2900999999999998</v>
      </c>
      <c r="H45">
        <v>14.6684</v>
      </c>
      <c r="I45">
        <v>0</v>
      </c>
      <c r="J45">
        <v>0</v>
      </c>
      <c r="K45">
        <v>0</v>
      </c>
      <c r="L45">
        <f t="shared" si="1"/>
        <v>29</v>
      </c>
      <c r="M45">
        <f>VLOOKUP(C45,Locs!A:C,3,0)</f>
        <v>38</v>
      </c>
      <c r="N45">
        <f>VLOOKUP(C45,Locs!A:F,6,0)</f>
        <v>3</v>
      </c>
      <c r="O45" t="s">
        <v>883</v>
      </c>
      <c r="P45">
        <v>29</v>
      </c>
    </row>
    <row r="46" spans="1:16" x14ac:dyDescent="0.45">
      <c r="A46">
        <v>40</v>
      </c>
      <c r="B46" t="str">
        <f t="shared" si="0"/>
        <v>FastExponentiation.dfy-10</v>
      </c>
      <c r="C46" t="s">
        <v>193</v>
      </c>
      <c r="D46">
        <v>10</v>
      </c>
      <c r="E46">
        <v>0</v>
      </c>
      <c r="F46">
        <v>15.3009</v>
      </c>
      <c r="G46">
        <v>2.2591000000000001</v>
      </c>
      <c r="H46">
        <v>15.297599999999999</v>
      </c>
      <c r="I46">
        <v>0</v>
      </c>
      <c r="J46">
        <v>0</v>
      </c>
      <c r="K46">
        <v>0</v>
      </c>
      <c r="L46">
        <f t="shared" si="1"/>
        <v>29</v>
      </c>
      <c r="M46">
        <f>VLOOKUP(C46,Locs!A:C,3,0)</f>
        <v>38</v>
      </c>
      <c r="N46">
        <f>VLOOKUP(C46,Locs!A:F,6,0)</f>
        <v>3</v>
      </c>
      <c r="O46" t="s">
        <v>884</v>
      </c>
      <c r="P46">
        <v>29</v>
      </c>
    </row>
    <row r="47" spans="1:16" x14ac:dyDescent="0.45">
      <c r="A47">
        <v>41</v>
      </c>
      <c r="B47" t="str">
        <f t="shared" si="0"/>
        <v>FastModularExponentiation.dfy-1</v>
      </c>
      <c r="C47" t="s">
        <v>208</v>
      </c>
      <c r="D47">
        <v>1</v>
      </c>
      <c r="E47">
        <v>-1</v>
      </c>
      <c r="F47">
        <v>13.648199999999999</v>
      </c>
      <c r="G47">
        <v>0.58960000000000001</v>
      </c>
      <c r="H47">
        <v>13.644299999999999</v>
      </c>
      <c r="I47">
        <v>-1</v>
      </c>
      <c r="J47">
        <v>-1</v>
      </c>
      <c r="K47">
        <v>-1</v>
      </c>
      <c r="L47">
        <f t="shared" si="1"/>
        <v>56</v>
      </c>
      <c r="M47">
        <f>VLOOKUP(C47,Locs!A:C,3,0)</f>
        <v>104</v>
      </c>
      <c r="N47">
        <f>VLOOKUP(C47,Locs!A:F,6,0)</f>
        <v>12</v>
      </c>
      <c r="O47" t="s">
        <v>337</v>
      </c>
      <c r="P47">
        <v>56</v>
      </c>
    </row>
    <row r="48" spans="1:16" x14ac:dyDescent="0.45">
      <c r="A48">
        <v>42</v>
      </c>
      <c r="B48" t="str">
        <f t="shared" si="0"/>
        <v>FastModularExponentiation.dfy-2</v>
      </c>
      <c r="C48" t="s">
        <v>208</v>
      </c>
      <c r="D48">
        <v>2</v>
      </c>
      <c r="E48">
        <v>0</v>
      </c>
      <c r="F48">
        <v>22.621200000000002</v>
      </c>
      <c r="G48">
        <v>1.7359</v>
      </c>
      <c r="H48">
        <v>22.618600000000001</v>
      </c>
      <c r="I48">
        <v>0</v>
      </c>
      <c r="J48">
        <v>0</v>
      </c>
      <c r="K48">
        <v>0</v>
      </c>
      <c r="L48">
        <f t="shared" si="1"/>
        <v>60</v>
      </c>
      <c r="M48">
        <f>VLOOKUP(C48,Locs!A:C,3,0)</f>
        <v>104</v>
      </c>
      <c r="N48">
        <f>VLOOKUP(C48,Locs!A:F,6,0)</f>
        <v>12</v>
      </c>
      <c r="O48" t="s">
        <v>669</v>
      </c>
      <c r="P48">
        <v>60</v>
      </c>
    </row>
    <row r="49" spans="1:16" x14ac:dyDescent="0.45">
      <c r="A49">
        <v>43</v>
      </c>
      <c r="B49" t="str">
        <f t="shared" si="0"/>
        <v>FastModularExponentiation.dfy-3</v>
      </c>
      <c r="C49" t="s">
        <v>208</v>
      </c>
      <c r="D49">
        <v>3</v>
      </c>
      <c r="E49">
        <v>-1</v>
      </c>
      <c r="F49">
        <v>29.841899999999999</v>
      </c>
      <c r="G49">
        <v>0.60250000000000004</v>
      </c>
      <c r="H49">
        <v>29.838899999999999</v>
      </c>
      <c r="I49">
        <v>-1</v>
      </c>
      <c r="J49">
        <v>-1</v>
      </c>
      <c r="K49">
        <v>-1</v>
      </c>
      <c r="L49">
        <f t="shared" si="1"/>
        <v>55</v>
      </c>
      <c r="M49">
        <f>VLOOKUP(C49,Locs!A:C,3,0)</f>
        <v>104</v>
      </c>
      <c r="N49">
        <f>VLOOKUP(C49,Locs!A:F,6,0)</f>
        <v>12</v>
      </c>
      <c r="O49" t="s">
        <v>338</v>
      </c>
      <c r="P49">
        <v>60</v>
      </c>
    </row>
    <row r="50" spans="1:16" x14ac:dyDescent="0.45">
      <c r="A50">
        <v>44</v>
      </c>
      <c r="B50" t="str">
        <f t="shared" si="0"/>
        <v>FastModularExponentiation.dfy-4</v>
      </c>
      <c r="C50" t="s">
        <v>208</v>
      </c>
      <c r="D50">
        <v>4</v>
      </c>
      <c r="E50">
        <v>0</v>
      </c>
      <c r="F50">
        <v>17.403099999999998</v>
      </c>
      <c r="G50">
        <v>62.344499999999996</v>
      </c>
      <c r="H50">
        <v>17.400500000000001</v>
      </c>
      <c r="I50">
        <v>-1</v>
      </c>
      <c r="J50">
        <v>0</v>
      </c>
      <c r="K50">
        <v>0</v>
      </c>
      <c r="L50">
        <f t="shared" si="1"/>
        <v>60</v>
      </c>
      <c r="M50">
        <f>VLOOKUP(C50,Locs!A:C,3,0)</f>
        <v>104</v>
      </c>
      <c r="N50">
        <f>VLOOKUP(C50,Locs!A:F,6,0)</f>
        <v>12</v>
      </c>
      <c r="O50" t="s">
        <v>339</v>
      </c>
      <c r="P50">
        <v>55</v>
      </c>
    </row>
    <row r="51" spans="1:16" x14ac:dyDescent="0.45">
      <c r="A51">
        <v>45</v>
      </c>
      <c r="B51" t="str">
        <f t="shared" si="0"/>
        <v>FastModularExponentiation.dfy-5</v>
      </c>
      <c r="C51" t="s">
        <v>208</v>
      </c>
      <c r="D51">
        <v>5</v>
      </c>
      <c r="E51">
        <v>0</v>
      </c>
      <c r="F51">
        <v>22.1617</v>
      </c>
      <c r="G51">
        <v>2.2696999999999998</v>
      </c>
      <c r="H51">
        <v>22.1586</v>
      </c>
      <c r="I51">
        <v>-1</v>
      </c>
      <c r="J51">
        <v>0</v>
      </c>
      <c r="K51">
        <v>0</v>
      </c>
      <c r="L51">
        <f t="shared" si="1"/>
        <v>60</v>
      </c>
      <c r="M51">
        <f>VLOOKUP(C51,Locs!A:C,3,0)</f>
        <v>104</v>
      </c>
      <c r="N51">
        <f>VLOOKUP(C51,Locs!A:F,6,0)</f>
        <v>12</v>
      </c>
      <c r="O51" t="s">
        <v>680</v>
      </c>
      <c r="P51">
        <v>60</v>
      </c>
    </row>
    <row r="52" spans="1:16" x14ac:dyDescent="0.45">
      <c r="A52">
        <v>46</v>
      </c>
      <c r="B52" t="str">
        <f t="shared" si="0"/>
        <v>FastModularExponentiation.dfy-6</v>
      </c>
      <c r="C52" t="s">
        <v>208</v>
      </c>
      <c r="D52">
        <v>6</v>
      </c>
      <c r="E52">
        <v>0</v>
      </c>
      <c r="F52">
        <v>20.778500000000001</v>
      </c>
      <c r="G52">
        <v>62.351399999999998</v>
      </c>
      <c r="H52">
        <v>20.7759</v>
      </c>
      <c r="I52">
        <v>-1</v>
      </c>
      <c r="J52">
        <v>0</v>
      </c>
      <c r="K52">
        <v>0</v>
      </c>
      <c r="L52">
        <f t="shared" si="1"/>
        <v>60</v>
      </c>
      <c r="M52">
        <f>VLOOKUP(C52,Locs!A:C,3,0)</f>
        <v>104</v>
      </c>
      <c r="N52">
        <f>VLOOKUP(C52,Locs!A:F,6,0)</f>
        <v>12</v>
      </c>
      <c r="O52" t="s">
        <v>681</v>
      </c>
      <c r="P52">
        <v>60</v>
      </c>
    </row>
    <row r="53" spans="1:16" x14ac:dyDescent="0.45">
      <c r="A53">
        <v>47</v>
      </c>
      <c r="B53" t="str">
        <f t="shared" si="0"/>
        <v>FastModularExponentiation.dfy-7</v>
      </c>
      <c r="C53" t="s">
        <v>208</v>
      </c>
      <c r="D53">
        <v>7</v>
      </c>
      <c r="E53">
        <v>0</v>
      </c>
      <c r="F53">
        <v>30.497399999999999</v>
      </c>
      <c r="G53">
        <v>62.8581</v>
      </c>
      <c r="H53">
        <v>30.495200000000001</v>
      </c>
      <c r="I53">
        <v>-1</v>
      </c>
      <c r="J53">
        <v>0</v>
      </c>
      <c r="K53">
        <v>0</v>
      </c>
      <c r="L53">
        <f t="shared" si="1"/>
        <v>60</v>
      </c>
      <c r="M53">
        <f>VLOOKUP(C53,Locs!A:C,3,0)</f>
        <v>104</v>
      </c>
      <c r="N53">
        <f>VLOOKUP(C53,Locs!A:F,6,0)</f>
        <v>12</v>
      </c>
      <c r="O53" t="s">
        <v>682</v>
      </c>
      <c r="P53">
        <v>60</v>
      </c>
    </row>
    <row r="54" spans="1:16" x14ac:dyDescent="0.45">
      <c r="A54">
        <v>48</v>
      </c>
      <c r="B54" t="str">
        <f t="shared" si="0"/>
        <v>FastModularExponentiation.dfy-8</v>
      </c>
      <c r="C54" t="s">
        <v>208</v>
      </c>
      <c r="D54">
        <v>8</v>
      </c>
      <c r="E54">
        <v>0</v>
      </c>
      <c r="F54">
        <v>30.706299999999999</v>
      </c>
      <c r="G54">
        <v>62.322299999999998</v>
      </c>
      <c r="H54">
        <v>30.704000000000001</v>
      </c>
      <c r="I54">
        <v>-1</v>
      </c>
      <c r="J54">
        <v>0</v>
      </c>
      <c r="K54">
        <v>0</v>
      </c>
      <c r="L54">
        <f t="shared" si="1"/>
        <v>60</v>
      </c>
      <c r="M54">
        <f>VLOOKUP(C54,Locs!A:C,3,0)</f>
        <v>104</v>
      </c>
      <c r="N54">
        <f>VLOOKUP(C54,Locs!A:F,6,0)</f>
        <v>12</v>
      </c>
      <c r="O54" t="s">
        <v>683</v>
      </c>
      <c r="P54">
        <v>60</v>
      </c>
    </row>
    <row r="55" spans="1:16" x14ac:dyDescent="0.45">
      <c r="A55">
        <v>49</v>
      </c>
      <c r="B55" t="str">
        <f t="shared" si="0"/>
        <v>FastModularExponentiation.dfy-9</v>
      </c>
      <c r="C55" t="s">
        <v>208</v>
      </c>
      <c r="D55">
        <v>9</v>
      </c>
      <c r="E55">
        <v>0</v>
      </c>
      <c r="F55">
        <v>21.0261</v>
      </c>
      <c r="G55">
        <v>62.615900000000003</v>
      </c>
      <c r="H55">
        <v>21.023499999999999</v>
      </c>
      <c r="I55">
        <v>-1</v>
      </c>
      <c r="J55">
        <v>0</v>
      </c>
      <c r="K55">
        <v>0</v>
      </c>
      <c r="L55">
        <f t="shared" si="1"/>
        <v>60</v>
      </c>
      <c r="M55">
        <f>VLOOKUP(C55,Locs!A:C,3,0)</f>
        <v>104</v>
      </c>
      <c r="N55">
        <f>VLOOKUP(C55,Locs!A:F,6,0)</f>
        <v>12</v>
      </c>
      <c r="O55" t="s">
        <v>684</v>
      </c>
      <c r="P55">
        <v>60</v>
      </c>
    </row>
    <row r="56" spans="1:16" x14ac:dyDescent="0.45">
      <c r="A56">
        <v>50</v>
      </c>
      <c r="B56" t="str">
        <f t="shared" si="0"/>
        <v>FastModularExponentiation.dfy-10</v>
      </c>
      <c r="C56" t="s">
        <v>208</v>
      </c>
      <c r="D56">
        <v>10</v>
      </c>
      <c r="E56">
        <v>0</v>
      </c>
      <c r="F56">
        <v>17.937100000000001</v>
      </c>
      <c r="G56">
        <v>62.380800000000001</v>
      </c>
      <c r="H56">
        <v>17.9346</v>
      </c>
      <c r="I56">
        <v>-1</v>
      </c>
      <c r="J56">
        <v>0</v>
      </c>
      <c r="K56">
        <v>0</v>
      </c>
      <c r="L56">
        <f t="shared" si="1"/>
        <v>60</v>
      </c>
      <c r="M56">
        <f>VLOOKUP(C56,Locs!A:C,3,0)</f>
        <v>104</v>
      </c>
      <c r="N56">
        <f>VLOOKUP(C56,Locs!A:F,6,0)</f>
        <v>12</v>
      </c>
      <c r="O56" t="s">
        <v>685</v>
      </c>
      <c r="P56">
        <v>60</v>
      </c>
    </row>
    <row r="57" spans="1:16" x14ac:dyDescent="0.45">
      <c r="A57">
        <v>51</v>
      </c>
      <c r="B57" t="str">
        <f t="shared" si="0"/>
        <v>Fibonacci.dfy-1</v>
      </c>
      <c r="C57" t="s">
        <v>4</v>
      </c>
      <c r="D57">
        <v>1</v>
      </c>
      <c r="E57">
        <v>1</v>
      </c>
      <c r="F57">
        <v>10.073</v>
      </c>
      <c r="G57">
        <v>1.1732</v>
      </c>
      <c r="H57">
        <v>10.046799999999999</v>
      </c>
      <c r="I57">
        <v>1</v>
      </c>
      <c r="J57">
        <v>1</v>
      </c>
      <c r="K57">
        <v>1</v>
      </c>
      <c r="L57">
        <f t="shared" si="1"/>
        <v>27</v>
      </c>
      <c r="M57">
        <f>VLOOKUP(C57,Locs!A:C,3,0)</f>
        <v>25</v>
      </c>
      <c r="N57">
        <f>VLOOKUP(C57,Locs!A:F,6,0)</f>
        <v>0</v>
      </c>
      <c r="O57" t="s">
        <v>340</v>
      </c>
      <c r="P57">
        <v>27</v>
      </c>
    </row>
    <row r="58" spans="1:16" x14ac:dyDescent="0.45">
      <c r="A58">
        <v>52</v>
      </c>
      <c r="B58" t="str">
        <f t="shared" si="0"/>
        <v>FindMax.dfy-1</v>
      </c>
      <c r="C58" t="s">
        <v>5</v>
      </c>
      <c r="D58">
        <v>1</v>
      </c>
      <c r="E58">
        <v>-1</v>
      </c>
      <c r="F58">
        <v>19.3674</v>
      </c>
      <c r="G58">
        <v>0.80189999999999995</v>
      </c>
      <c r="H58">
        <v>19.3645</v>
      </c>
      <c r="I58">
        <v>-1</v>
      </c>
      <c r="J58">
        <v>-1</v>
      </c>
      <c r="K58">
        <v>-1</v>
      </c>
      <c r="L58">
        <f t="shared" si="1"/>
        <v>34</v>
      </c>
      <c r="M58">
        <f>VLOOKUP(C58,Locs!A:C,3,0)</f>
        <v>29</v>
      </c>
      <c r="N58">
        <f>VLOOKUP(C58,Locs!A:F,6,0)</f>
        <v>1</v>
      </c>
      <c r="O58" t="s">
        <v>343</v>
      </c>
      <c r="P58">
        <v>34</v>
      </c>
    </row>
    <row r="59" spans="1:16" x14ac:dyDescent="0.45">
      <c r="A59">
        <v>53</v>
      </c>
      <c r="B59" t="str">
        <f t="shared" si="0"/>
        <v>FindMax.dfy-2</v>
      </c>
      <c r="C59" t="s">
        <v>5</v>
      </c>
      <c r="D59">
        <v>2</v>
      </c>
      <c r="E59">
        <v>0</v>
      </c>
      <c r="F59">
        <v>10.3459</v>
      </c>
      <c r="G59">
        <v>2.3744999999999998</v>
      </c>
      <c r="H59">
        <v>10.343</v>
      </c>
      <c r="I59">
        <v>0</v>
      </c>
      <c r="J59">
        <v>0</v>
      </c>
      <c r="K59">
        <v>0</v>
      </c>
      <c r="L59">
        <f t="shared" si="1"/>
        <v>34</v>
      </c>
      <c r="M59">
        <f>VLOOKUP(C59,Locs!A:C,3,0)</f>
        <v>29</v>
      </c>
      <c r="N59">
        <f>VLOOKUP(C59,Locs!A:F,6,0)</f>
        <v>1</v>
      </c>
      <c r="O59" t="s">
        <v>344</v>
      </c>
      <c r="P59">
        <v>34</v>
      </c>
    </row>
    <row r="60" spans="1:16" x14ac:dyDescent="0.45">
      <c r="A60">
        <v>54</v>
      </c>
      <c r="B60" t="str">
        <f t="shared" si="0"/>
        <v>FindMax.dfy-3</v>
      </c>
      <c r="C60" t="s">
        <v>5</v>
      </c>
      <c r="D60">
        <v>3</v>
      </c>
      <c r="E60">
        <v>0</v>
      </c>
      <c r="F60">
        <v>16.927099999999999</v>
      </c>
      <c r="G60">
        <v>2.3111000000000002</v>
      </c>
      <c r="H60">
        <v>16.924700000000001</v>
      </c>
      <c r="I60">
        <v>0</v>
      </c>
      <c r="J60">
        <v>0</v>
      </c>
      <c r="K60">
        <v>0</v>
      </c>
      <c r="L60">
        <f t="shared" si="1"/>
        <v>34</v>
      </c>
      <c r="M60">
        <f>VLOOKUP(C60,Locs!A:C,3,0)</f>
        <v>29</v>
      </c>
      <c r="N60">
        <f>VLOOKUP(C60,Locs!A:F,6,0)</f>
        <v>1</v>
      </c>
      <c r="O60" t="s">
        <v>345</v>
      </c>
      <c r="P60">
        <v>34</v>
      </c>
    </row>
    <row r="61" spans="1:16" x14ac:dyDescent="0.45">
      <c r="A61">
        <v>55</v>
      </c>
      <c r="B61" t="str">
        <f t="shared" si="0"/>
        <v>FindMax.dfy-4</v>
      </c>
      <c r="C61" t="s">
        <v>5</v>
      </c>
      <c r="D61">
        <v>4</v>
      </c>
      <c r="E61">
        <v>1</v>
      </c>
      <c r="F61">
        <v>10.161899999999999</v>
      </c>
      <c r="G61">
        <v>2.2522000000000002</v>
      </c>
      <c r="H61">
        <v>10.1593</v>
      </c>
      <c r="I61">
        <v>1</v>
      </c>
      <c r="J61">
        <v>1</v>
      </c>
      <c r="K61">
        <v>1</v>
      </c>
      <c r="L61">
        <f t="shared" si="1"/>
        <v>35</v>
      </c>
      <c r="M61">
        <f>VLOOKUP(C61,Locs!A:C,3,0)</f>
        <v>29</v>
      </c>
      <c r="N61">
        <f>VLOOKUP(C61,Locs!A:F,6,0)</f>
        <v>1</v>
      </c>
      <c r="O61" t="s">
        <v>1197</v>
      </c>
      <c r="P61">
        <v>35</v>
      </c>
    </row>
    <row r="62" spans="1:16" x14ac:dyDescent="0.45">
      <c r="A62">
        <v>56</v>
      </c>
      <c r="B62" t="str">
        <f t="shared" si="0"/>
        <v>InsertionSort.dfy-1</v>
      </c>
      <c r="C62" t="s">
        <v>6</v>
      </c>
      <c r="D62">
        <v>1</v>
      </c>
      <c r="E62">
        <v>0</v>
      </c>
      <c r="F62">
        <v>11.0589</v>
      </c>
      <c r="G62">
        <v>2.4117999999999999</v>
      </c>
      <c r="H62">
        <v>11.055400000000001</v>
      </c>
      <c r="I62">
        <v>-1</v>
      </c>
      <c r="J62">
        <v>0</v>
      </c>
      <c r="K62">
        <v>0</v>
      </c>
      <c r="L62">
        <f t="shared" si="1"/>
        <v>40</v>
      </c>
      <c r="M62">
        <f>VLOOKUP(C62,Locs!A:C,3,0)</f>
        <v>57</v>
      </c>
      <c r="N62">
        <f>VLOOKUP(C62,Locs!A:F,6,0)</f>
        <v>5</v>
      </c>
      <c r="O62" t="s">
        <v>346</v>
      </c>
      <c r="P62">
        <v>40</v>
      </c>
    </row>
    <row r="63" spans="1:16" x14ac:dyDescent="0.45">
      <c r="A63">
        <v>57</v>
      </c>
      <c r="B63" t="str">
        <f t="shared" si="0"/>
        <v>InsertionSort.dfy-2</v>
      </c>
      <c r="C63" t="s">
        <v>6</v>
      </c>
      <c r="D63">
        <v>2</v>
      </c>
      <c r="E63">
        <v>0</v>
      </c>
      <c r="F63">
        <v>13.222300000000001</v>
      </c>
      <c r="G63">
        <v>2.5238</v>
      </c>
      <c r="H63">
        <v>13.2195</v>
      </c>
      <c r="I63">
        <v>-1</v>
      </c>
      <c r="J63">
        <v>0</v>
      </c>
      <c r="K63">
        <v>0</v>
      </c>
      <c r="L63">
        <f t="shared" si="1"/>
        <v>40</v>
      </c>
      <c r="M63">
        <f>VLOOKUP(C63,Locs!A:C,3,0)</f>
        <v>57</v>
      </c>
      <c r="N63">
        <f>VLOOKUP(C63,Locs!A:F,6,0)</f>
        <v>5</v>
      </c>
      <c r="O63" t="s">
        <v>885</v>
      </c>
      <c r="P63">
        <v>49</v>
      </c>
    </row>
    <row r="64" spans="1:16" x14ac:dyDescent="0.45">
      <c r="A64">
        <v>58</v>
      </c>
      <c r="B64" t="str">
        <f t="shared" si="0"/>
        <v>InsertionSort.dfy-3</v>
      </c>
      <c r="C64" t="s">
        <v>6</v>
      </c>
      <c r="D64">
        <v>3</v>
      </c>
      <c r="E64">
        <v>0</v>
      </c>
      <c r="F64">
        <v>12.769399999999999</v>
      </c>
      <c r="G64">
        <v>2.4333</v>
      </c>
      <c r="H64">
        <v>12.7668</v>
      </c>
      <c r="I64">
        <v>-1</v>
      </c>
      <c r="J64">
        <v>0</v>
      </c>
      <c r="K64">
        <v>0</v>
      </c>
      <c r="L64">
        <f t="shared" si="1"/>
        <v>40</v>
      </c>
      <c r="M64">
        <f>VLOOKUP(C64,Locs!A:C,3,0)</f>
        <v>57</v>
      </c>
      <c r="N64">
        <f>VLOOKUP(C64,Locs!A:F,6,0)</f>
        <v>5</v>
      </c>
      <c r="O64" t="s">
        <v>347</v>
      </c>
      <c r="P64">
        <v>40</v>
      </c>
    </row>
    <row r="65" spans="1:16" x14ac:dyDescent="0.45">
      <c r="A65">
        <v>59</v>
      </c>
      <c r="B65" t="str">
        <f t="shared" si="0"/>
        <v>InsertionSort.dfy-4</v>
      </c>
      <c r="C65" t="s">
        <v>6</v>
      </c>
      <c r="D65">
        <v>4</v>
      </c>
      <c r="E65">
        <v>0</v>
      </c>
      <c r="F65">
        <v>17.768699999999999</v>
      </c>
      <c r="G65">
        <v>2.3043999999999998</v>
      </c>
      <c r="H65">
        <v>17.766200000000001</v>
      </c>
      <c r="I65">
        <v>-1</v>
      </c>
      <c r="J65">
        <v>0</v>
      </c>
      <c r="K65">
        <v>0</v>
      </c>
      <c r="L65">
        <f t="shared" si="1"/>
        <v>41</v>
      </c>
      <c r="M65">
        <f>VLOOKUP(C65,Locs!A:C,3,0)</f>
        <v>57</v>
      </c>
      <c r="N65">
        <f>VLOOKUP(C65,Locs!A:F,6,0)</f>
        <v>5</v>
      </c>
      <c r="O65" t="s">
        <v>348</v>
      </c>
      <c r="P65">
        <v>40</v>
      </c>
    </row>
    <row r="66" spans="1:16" x14ac:dyDescent="0.45">
      <c r="A66">
        <v>60</v>
      </c>
      <c r="B66" t="str">
        <f t="shared" si="0"/>
        <v>InsertionSort.dfy-5</v>
      </c>
      <c r="C66" t="s">
        <v>6</v>
      </c>
      <c r="D66">
        <v>5</v>
      </c>
      <c r="E66">
        <v>-1</v>
      </c>
      <c r="F66">
        <v>16.279900000000001</v>
      </c>
      <c r="G66">
        <v>0.62250000000000005</v>
      </c>
      <c r="H66">
        <v>16.2776</v>
      </c>
      <c r="I66">
        <v>-1</v>
      </c>
      <c r="J66">
        <v>-1</v>
      </c>
      <c r="K66">
        <v>-1</v>
      </c>
      <c r="L66">
        <f t="shared" si="1"/>
        <v>52</v>
      </c>
      <c r="M66">
        <f>VLOOKUP(C66,Locs!A:C,3,0)</f>
        <v>57</v>
      </c>
      <c r="N66">
        <f>VLOOKUP(C66,Locs!A:F,6,0)</f>
        <v>5</v>
      </c>
      <c r="O66" t="s">
        <v>764</v>
      </c>
      <c r="P66">
        <v>41</v>
      </c>
    </row>
    <row r="67" spans="1:16" x14ac:dyDescent="0.45">
      <c r="A67">
        <v>61</v>
      </c>
      <c r="B67" t="str">
        <f t="shared" si="0"/>
        <v>InsertionSort.dfy-6</v>
      </c>
      <c r="C67" t="s">
        <v>6</v>
      </c>
      <c r="D67">
        <v>6</v>
      </c>
      <c r="E67">
        <v>0</v>
      </c>
      <c r="F67">
        <v>19.803599999999999</v>
      </c>
      <c r="G67">
        <v>2.7650999999999999</v>
      </c>
      <c r="H67">
        <v>19.801100000000002</v>
      </c>
      <c r="I67">
        <v>-1</v>
      </c>
      <c r="J67">
        <v>0</v>
      </c>
      <c r="K67">
        <v>0</v>
      </c>
      <c r="L67">
        <f t="shared" ref="L67:L130" si="2">VLOOKUP(LEFT(C67,LEN(C67)-4)&amp;"_"&amp;D67&amp;"_llm.dfy",O:P,2,0)</f>
        <v>52</v>
      </c>
      <c r="M67">
        <f>VLOOKUP(C67,Locs!A:C,3,0)</f>
        <v>57</v>
      </c>
      <c r="N67">
        <f>VLOOKUP(C67,Locs!A:F,6,0)</f>
        <v>5</v>
      </c>
      <c r="O67" t="s">
        <v>765</v>
      </c>
      <c r="P67">
        <v>52</v>
      </c>
    </row>
    <row r="68" spans="1:16" x14ac:dyDescent="0.45">
      <c r="A68">
        <v>62</v>
      </c>
      <c r="B68" t="str">
        <f t="shared" si="0"/>
        <v>InsertionSort.dfy-7</v>
      </c>
      <c r="C68" t="s">
        <v>6</v>
      </c>
      <c r="D68">
        <v>7</v>
      </c>
      <c r="E68">
        <v>0</v>
      </c>
      <c r="F68">
        <v>21.792200000000001</v>
      </c>
      <c r="G68">
        <v>2.2692999999999999</v>
      </c>
      <c r="H68">
        <v>21.789200000000001</v>
      </c>
      <c r="I68">
        <v>-1</v>
      </c>
      <c r="J68">
        <v>0</v>
      </c>
      <c r="K68">
        <v>0</v>
      </c>
      <c r="L68">
        <f t="shared" si="2"/>
        <v>48</v>
      </c>
      <c r="M68">
        <f>VLOOKUP(C68,Locs!A:C,3,0)</f>
        <v>57</v>
      </c>
      <c r="N68">
        <f>VLOOKUP(C68,Locs!A:F,6,0)</f>
        <v>5</v>
      </c>
      <c r="O68" t="s">
        <v>886</v>
      </c>
      <c r="P68">
        <v>52</v>
      </c>
    </row>
    <row r="69" spans="1:16" x14ac:dyDescent="0.45">
      <c r="A69">
        <v>63</v>
      </c>
      <c r="B69" t="str">
        <f t="shared" si="0"/>
        <v>InsertionSort.dfy-8</v>
      </c>
      <c r="C69" t="s">
        <v>6</v>
      </c>
      <c r="D69">
        <v>8</v>
      </c>
      <c r="E69">
        <v>0</v>
      </c>
      <c r="F69">
        <v>40.8279</v>
      </c>
      <c r="G69">
        <v>2.3151000000000002</v>
      </c>
      <c r="H69">
        <v>40.825699999999998</v>
      </c>
      <c r="I69">
        <v>-1</v>
      </c>
      <c r="J69">
        <v>0</v>
      </c>
      <c r="K69">
        <v>0</v>
      </c>
      <c r="L69">
        <f t="shared" si="2"/>
        <v>49</v>
      </c>
      <c r="M69">
        <f>VLOOKUP(C69,Locs!A:C,3,0)</f>
        <v>57</v>
      </c>
      <c r="N69">
        <f>VLOOKUP(C69,Locs!A:F,6,0)</f>
        <v>5</v>
      </c>
      <c r="O69" t="s">
        <v>887</v>
      </c>
      <c r="P69">
        <v>48</v>
      </c>
    </row>
    <row r="70" spans="1:16" x14ac:dyDescent="0.45">
      <c r="A70">
        <v>64</v>
      </c>
      <c r="B70" t="str">
        <f t="shared" si="0"/>
        <v>InsertionSort.dfy-9</v>
      </c>
      <c r="C70" t="s">
        <v>6</v>
      </c>
      <c r="D70">
        <v>9</v>
      </c>
      <c r="E70">
        <v>0</v>
      </c>
      <c r="F70">
        <v>15.4339</v>
      </c>
      <c r="G70">
        <v>2.7669999999999999</v>
      </c>
      <c r="H70">
        <v>15.4315</v>
      </c>
      <c r="I70">
        <v>-1</v>
      </c>
      <c r="J70">
        <v>0</v>
      </c>
      <c r="K70">
        <v>0</v>
      </c>
      <c r="L70">
        <f t="shared" si="2"/>
        <v>48</v>
      </c>
      <c r="M70">
        <f>VLOOKUP(C70,Locs!A:C,3,0)</f>
        <v>57</v>
      </c>
      <c r="N70">
        <f>VLOOKUP(C70,Locs!A:F,6,0)</f>
        <v>5</v>
      </c>
      <c r="O70" t="s">
        <v>888</v>
      </c>
      <c r="P70">
        <v>49</v>
      </c>
    </row>
    <row r="71" spans="1:16" x14ac:dyDescent="0.45">
      <c r="A71">
        <v>65</v>
      </c>
      <c r="B71" t="str">
        <f t="shared" ref="B71:B135" si="3">C71&amp;"-"&amp;D71</f>
        <v>InsertionSort.dfy-10</v>
      </c>
      <c r="C71" t="s">
        <v>6</v>
      </c>
      <c r="D71">
        <v>10</v>
      </c>
      <c r="E71">
        <v>0</v>
      </c>
      <c r="F71">
        <v>12.9398</v>
      </c>
      <c r="G71">
        <v>2.5133999999999999</v>
      </c>
      <c r="H71">
        <v>12.9374</v>
      </c>
      <c r="I71">
        <v>-1</v>
      </c>
      <c r="J71">
        <v>0</v>
      </c>
      <c r="K71">
        <v>0</v>
      </c>
      <c r="L71">
        <f t="shared" si="2"/>
        <v>49</v>
      </c>
      <c r="M71">
        <f>VLOOKUP(C71,Locs!A:C,3,0)</f>
        <v>57</v>
      </c>
      <c r="N71">
        <f>VLOOKUP(C71,Locs!A:F,6,0)</f>
        <v>5</v>
      </c>
      <c r="O71" t="s">
        <v>889</v>
      </c>
      <c r="P71">
        <v>48</v>
      </c>
    </row>
    <row r="72" spans="1:16" x14ac:dyDescent="0.45">
      <c r="A72">
        <v>66</v>
      </c>
      <c r="B72" t="str">
        <f t="shared" si="3"/>
        <v>IntersectIntervals.dfy-1</v>
      </c>
      <c r="C72" t="s">
        <v>302</v>
      </c>
      <c r="D72">
        <v>1</v>
      </c>
      <c r="E72">
        <v>-1</v>
      </c>
      <c r="F72">
        <v>16.2925</v>
      </c>
      <c r="G72">
        <v>0.5988</v>
      </c>
      <c r="H72">
        <v>16.2881</v>
      </c>
      <c r="I72">
        <v>-1</v>
      </c>
      <c r="J72">
        <v>-1</v>
      </c>
      <c r="K72">
        <v>-1</v>
      </c>
      <c r="L72">
        <f t="shared" si="2"/>
        <v>38</v>
      </c>
      <c r="M72">
        <f>VLOOKUP(C72,Locs!A:C,3,0)</f>
        <v>40</v>
      </c>
      <c r="N72">
        <f>VLOOKUP(C72,Locs!A:F,6,0)</f>
        <v>0</v>
      </c>
      <c r="O72" t="s">
        <v>349</v>
      </c>
      <c r="P72">
        <v>38</v>
      </c>
    </row>
    <row r="73" spans="1:16" x14ac:dyDescent="0.45">
      <c r="A73">
        <v>67</v>
      </c>
      <c r="B73" t="str">
        <f t="shared" si="3"/>
        <v>IntersectIntervals.dfy-2</v>
      </c>
      <c r="C73" t="s">
        <v>302</v>
      </c>
      <c r="D73">
        <v>2</v>
      </c>
      <c r="E73">
        <v>-1</v>
      </c>
      <c r="F73">
        <v>13.6236</v>
      </c>
      <c r="G73">
        <v>0.37680000000000002</v>
      </c>
      <c r="H73">
        <v>13.6214</v>
      </c>
      <c r="I73">
        <v>-1</v>
      </c>
      <c r="J73">
        <v>-1</v>
      </c>
      <c r="K73">
        <v>-1</v>
      </c>
      <c r="L73">
        <f t="shared" si="2"/>
        <v>39</v>
      </c>
      <c r="M73">
        <f>VLOOKUP(C73,Locs!A:C,3,0)</f>
        <v>40</v>
      </c>
      <c r="N73">
        <f>VLOOKUP(C73,Locs!A:F,6,0)</f>
        <v>0</v>
      </c>
      <c r="O73" t="s">
        <v>890</v>
      </c>
      <c r="P73">
        <v>41</v>
      </c>
    </row>
    <row r="74" spans="1:16" x14ac:dyDescent="0.45">
      <c r="A74">
        <v>68</v>
      </c>
      <c r="B74" t="str">
        <f t="shared" si="3"/>
        <v>IntersectIntervals.dfy-3</v>
      </c>
      <c r="C74" t="s">
        <v>302</v>
      </c>
      <c r="D74">
        <v>3</v>
      </c>
      <c r="E74">
        <v>-1</v>
      </c>
      <c r="F74">
        <v>23.354199999999999</v>
      </c>
      <c r="G74">
        <v>0.36330000000000001</v>
      </c>
      <c r="H74">
        <v>23.345700000000001</v>
      </c>
      <c r="I74">
        <v>-1</v>
      </c>
      <c r="J74">
        <v>-1</v>
      </c>
      <c r="K74">
        <v>-1</v>
      </c>
      <c r="L74">
        <f t="shared" si="2"/>
        <v>41</v>
      </c>
      <c r="M74">
        <f>VLOOKUP(C74,Locs!A:C,3,0)</f>
        <v>40</v>
      </c>
      <c r="N74">
        <f>VLOOKUP(C74,Locs!A:F,6,0)</f>
        <v>0</v>
      </c>
      <c r="O74" t="s">
        <v>350</v>
      </c>
      <c r="P74">
        <v>39</v>
      </c>
    </row>
    <row r="75" spans="1:16" x14ac:dyDescent="0.45">
      <c r="A75">
        <v>69</v>
      </c>
      <c r="B75" t="str">
        <f t="shared" si="3"/>
        <v>IntersectIntervals.dfy-4</v>
      </c>
      <c r="C75" t="s">
        <v>302</v>
      </c>
      <c r="D75">
        <v>4</v>
      </c>
      <c r="E75">
        <v>-1</v>
      </c>
      <c r="F75">
        <v>18.123699999999999</v>
      </c>
      <c r="G75">
        <v>0.318</v>
      </c>
      <c r="H75">
        <v>18.119499999999999</v>
      </c>
      <c r="I75">
        <v>-1</v>
      </c>
      <c r="J75">
        <v>-1</v>
      </c>
      <c r="K75">
        <v>-1</v>
      </c>
      <c r="L75">
        <f t="shared" si="2"/>
        <v>41</v>
      </c>
      <c r="M75">
        <f>VLOOKUP(C75,Locs!A:C,3,0)</f>
        <v>40</v>
      </c>
      <c r="N75">
        <f>VLOOKUP(C75,Locs!A:F,6,0)</f>
        <v>0</v>
      </c>
      <c r="O75" t="s">
        <v>351</v>
      </c>
      <c r="P75">
        <v>41</v>
      </c>
    </row>
    <row r="76" spans="1:16" x14ac:dyDescent="0.45">
      <c r="A76">
        <v>70</v>
      </c>
      <c r="B76" t="str">
        <f t="shared" si="3"/>
        <v>IntersectIntervals.dfy-5</v>
      </c>
      <c r="C76" t="s">
        <v>302</v>
      </c>
      <c r="D76">
        <v>5</v>
      </c>
      <c r="E76">
        <v>-1</v>
      </c>
      <c r="F76">
        <v>18.788499999999999</v>
      </c>
      <c r="G76">
        <v>0.3422</v>
      </c>
      <c r="H76">
        <v>18.7864</v>
      </c>
      <c r="I76">
        <v>-1</v>
      </c>
      <c r="J76">
        <v>-1</v>
      </c>
      <c r="K76">
        <v>-1</v>
      </c>
      <c r="L76">
        <f t="shared" si="2"/>
        <v>41</v>
      </c>
      <c r="M76">
        <f>VLOOKUP(C76,Locs!A:C,3,0)</f>
        <v>40</v>
      </c>
      <c r="N76">
        <f>VLOOKUP(C76,Locs!A:F,6,0)</f>
        <v>0</v>
      </c>
      <c r="O76" t="s">
        <v>766</v>
      </c>
      <c r="P76">
        <v>41</v>
      </c>
    </row>
    <row r="77" spans="1:16" x14ac:dyDescent="0.45">
      <c r="A77">
        <v>71</v>
      </c>
      <c r="B77" t="str">
        <f t="shared" si="3"/>
        <v>IntersectIntervals.dfy-6</v>
      </c>
      <c r="C77" t="s">
        <v>302</v>
      </c>
      <c r="D77">
        <v>6</v>
      </c>
      <c r="E77">
        <v>-1</v>
      </c>
      <c r="F77">
        <v>31.1434</v>
      </c>
      <c r="G77">
        <v>0.34720000000000001</v>
      </c>
      <c r="H77">
        <v>31.140499999999999</v>
      </c>
      <c r="I77">
        <v>-1</v>
      </c>
      <c r="J77">
        <v>-1</v>
      </c>
      <c r="K77">
        <v>-1</v>
      </c>
      <c r="L77">
        <f t="shared" si="2"/>
        <v>41</v>
      </c>
      <c r="M77">
        <f>VLOOKUP(C77,Locs!A:C,3,0)</f>
        <v>40</v>
      </c>
      <c r="N77">
        <f>VLOOKUP(C77,Locs!A:F,6,0)</f>
        <v>0</v>
      </c>
      <c r="O77" t="s">
        <v>891</v>
      </c>
      <c r="P77">
        <v>41</v>
      </c>
    </row>
    <row r="78" spans="1:16" x14ac:dyDescent="0.45">
      <c r="A78">
        <v>72</v>
      </c>
      <c r="B78" t="str">
        <f t="shared" si="3"/>
        <v>IntersectIntervals.dfy-7</v>
      </c>
      <c r="C78" t="s">
        <v>302</v>
      </c>
      <c r="D78">
        <v>7</v>
      </c>
      <c r="E78">
        <v>-1</v>
      </c>
      <c r="F78">
        <v>32.505800000000001</v>
      </c>
      <c r="G78">
        <v>0.33679999999999999</v>
      </c>
      <c r="H78">
        <v>32.503599999999999</v>
      </c>
      <c r="I78">
        <v>-1</v>
      </c>
      <c r="J78">
        <v>-1</v>
      </c>
      <c r="K78">
        <v>-1</v>
      </c>
      <c r="L78">
        <f t="shared" si="2"/>
        <v>41</v>
      </c>
      <c r="M78">
        <f>VLOOKUP(C78,Locs!A:C,3,0)</f>
        <v>40</v>
      </c>
      <c r="N78">
        <f>VLOOKUP(C78,Locs!A:F,6,0)</f>
        <v>0</v>
      </c>
      <c r="O78" t="s">
        <v>892</v>
      </c>
      <c r="P78">
        <v>41</v>
      </c>
    </row>
    <row r="79" spans="1:16" x14ac:dyDescent="0.45">
      <c r="A79">
        <v>73</v>
      </c>
      <c r="B79" t="str">
        <f t="shared" si="3"/>
        <v>IntersectIntervals.dfy-8</v>
      </c>
      <c r="C79" t="s">
        <v>302</v>
      </c>
      <c r="D79">
        <v>8</v>
      </c>
      <c r="E79">
        <v>-1</v>
      </c>
      <c r="F79">
        <v>23.736699999999999</v>
      </c>
      <c r="G79">
        <v>0.36549999999999999</v>
      </c>
      <c r="H79">
        <v>23.734300000000001</v>
      </c>
      <c r="I79">
        <v>-1</v>
      </c>
      <c r="J79">
        <v>-1</v>
      </c>
      <c r="K79">
        <v>-1</v>
      </c>
      <c r="L79">
        <f t="shared" si="2"/>
        <v>41</v>
      </c>
      <c r="M79">
        <f>VLOOKUP(C79,Locs!A:C,3,0)</f>
        <v>40</v>
      </c>
      <c r="N79">
        <f>VLOOKUP(C79,Locs!A:F,6,0)</f>
        <v>0</v>
      </c>
      <c r="O79" t="s">
        <v>893</v>
      </c>
      <c r="P79">
        <v>41</v>
      </c>
    </row>
    <row r="80" spans="1:16" x14ac:dyDescent="0.45">
      <c r="A80">
        <v>74</v>
      </c>
      <c r="B80" t="str">
        <f t="shared" si="3"/>
        <v>IntersectIntervals.dfy-9</v>
      </c>
      <c r="C80" t="s">
        <v>302</v>
      </c>
      <c r="D80">
        <v>9</v>
      </c>
      <c r="E80">
        <v>-1</v>
      </c>
      <c r="F80">
        <v>16.368300000000001</v>
      </c>
      <c r="G80">
        <v>0.35670000000000002</v>
      </c>
      <c r="H80">
        <v>16.366099999999999</v>
      </c>
      <c r="I80">
        <v>-1</v>
      </c>
      <c r="J80">
        <v>-1</v>
      </c>
      <c r="K80">
        <v>-1</v>
      </c>
      <c r="L80">
        <f t="shared" si="2"/>
        <v>41</v>
      </c>
      <c r="M80">
        <f>VLOOKUP(C80,Locs!A:C,3,0)</f>
        <v>40</v>
      </c>
      <c r="N80">
        <f>VLOOKUP(C80,Locs!A:F,6,0)</f>
        <v>0</v>
      </c>
      <c r="O80" t="s">
        <v>894</v>
      </c>
      <c r="P80">
        <v>41</v>
      </c>
    </row>
    <row r="81" spans="1:16" x14ac:dyDescent="0.45">
      <c r="A81">
        <v>75</v>
      </c>
      <c r="B81" t="str">
        <f t="shared" si="3"/>
        <v>IntersectIntervals.dfy-10</v>
      </c>
      <c r="C81" t="s">
        <v>302</v>
      </c>
      <c r="D81">
        <v>10</v>
      </c>
      <c r="E81">
        <v>-1</v>
      </c>
      <c r="F81">
        <v>16.238</v>
      </c>
      <c r="G81">
        <v>0.3967</v>
      </c>
      <c r="H81">
        <v>16.235299999999999</v>
      </c>
      <c r="I81">
        <v>-1</v>
      </c>
      <c r="J81">
        <v>-1</v>
      </c>
      <c r="K81">
        <v>-1</v>
      </c>
      <c r="L81">
        <f t="shared" si="2"/>
        <v>41</v>
      </c>
      <c r="M81">
        <f>VLOOKUP(C81,Locs!A:C,3,0)</f>
        <v>40</v>
      </c>
      <c r="N81">
        <f>VLOOKUP(C81,Locs!A:F,6,0)</f>
        <v>0</v>
      </c>
      <c r="O81" t="s">
        <v>895</v>
      </c>
      <c r="P81">
        <v>41</v>
      </c>
    </row>
    <row r="82" spans="1:16" x14ac:dyDescent="0.45">
      <c r="A82">
        <v>76</v>
      </c>
      <c r="B82" t="str">
        <f t="shared" si="3"/>
        <v>LinearSearch.dfy-1</v>
      </c>
      <c r="C82" t="s">
        <v>303</v>
      </c>
      <c r="D82">
        <v>1</v>
      </c>
      <c r="E82">
        <v>0</v>
      </c>
      <c r="F82">
        <v>6.6302000000000003</v>
      </c>
      <c r="G82">
        <v>1.2885</v>
      </c>
      <c r="H82">
        <v>6.6271000000000004</v>
      </c>
      <c r="I82">
        <v>0</v>
      </c>
      <c r="J82">
        <v>0</v>
      </c>
      <c r="K82">
        <v>0</v>
      </c>
      <c r="L82">
        <f t="shared" si="2"/>
        <v>24</v>
      </c>
      <c r="M82">
        <f>VLOOKUP(C82,Locs!A:C,3,0)</f>
        <v>23</v>
      </c>
      <c r="N82">
        <f>VLOOKUP(C82,Locs!A:F,6,0)</f>
        <v>1</v>
      </c>
      <c r="O82" t="s">
        <v>352</v>
      </c>
      <c r="P82">
        <v>24</v>
      </c>
    </row>
    <row r="83" spans="1:16" x14ac:dyDescent="0.45">
      <c r="A83">
        <v>77</v>
      </c>
      <c r="B83" t="str">
        <f t="shared" si="3"/>
        <v>LinearSearch.dfy-2</v>
      </c>
      <c r="C83" t="s">
        <v>303</v>
      </c>
      <c r="D83">
        <v>2</v>
      </c>
      <c r="E83">
        <v>0</v>
      </c>
      <c r="F83">
        <v>8.4934999999999992</v>
      </c>
      <c r="G83">
        <v>1.1842999999999999</v>
      </c>
      <c r="H83">
        <v>8.4911999999999992</v>
      </c>
      <c r="I83">
        <v>1</v>
      </c>
      <c r="J83">
        <v>0</v>
      </c>
      <c r="K83">
        <v>0</v>
      </c>
      <c r="L83">
        <f t="shared" si="2"/>
        <v>24</v>
      </c>
      <c r="M83">
        <f>VLOOKUP(C83,Locs!A:C,3,0)</f>
        <v>23</v>
      </c>
      <c r="N83">
        <f>VLOOKUP(C83,Locs!A:F,6,0)</f>
        <v>1</v>
      </c>
      <c r="O83" t="s">
        <v>1198</v>
      </c>
      <c r="P83">
        <v>33</v>
      </c>
    </row>
    <row r="84" spans="1:16" x14ac:dyDescent="0.45">
      <c r="A84">
        <v>78</v>
      </c>
      <c r="B84" t="str">
        <f t="shared" si="3"/>
        <v>LinearSearch.dfy-3</v>
      </c>
      <c r="C84" t="s">
        <v>303</v>
      </c>
      <c r="D84">
        <v>3</v>
      </c>
      <c r="E84">
        <v>0</v>
      </c>
      <c r="F84">
        <v>10.404299999999999</v>
      </c>
      <c r="G84">
        <v>1.2617</v>
      </c>
      <c r="H84">
        <v>10.401999999999999</v>
      </c>
      <c r="I84">
        <v>1</v>
      </c>
      <c r="J84">
        <v>0</v>
      </c>
      <c r="K84">
        <v>0</v>
      </c>
      <c r="L84">
        <f t="shared" si="2"/>
        <v>25</v>
      </c>
      <c r="M84">
        <f>VLOOKUP(C84,Locs!A:C,3,0)</f>
        <v>23</v>
      </c>
      <c r="N84">
        <f>VLOOKUP(C84,Locs!A:F,6,0)</f>
        <v>1</v>
      </c>
      <c r="O84" t="s">
        <v>353</v>
      </c>
      <c r="P84">
        <v>24</v>
      </c>
    </row>
    <row r="85" spans="1:16" x14ac:dyDescent="0.45">
      <c r="A85">
        <v>79</v>
      </c>
      <c r="B85" t="str">
        <f t="shared" si="3"/>
        <v>LinearSearch.dfy-4</v>
      </c>
      <c r="C85" t="s">
        <v>303</v>
      </c>
      <c r="D85">
        <v>4</v>
      </c>
      <c r="E85">
        <v>0</v>
      </c>
      <c r="F85">
        <v>15.2524</v>
      </c>
      <c r="G85">
        <v>1.2419</v>
      </c>
      <c r="H85">
        <v>15.25</v>
      </c>
      <c r="I85">
        <v>1</v>
      </c>
      <c r="J85">
        <v>0</v>
      </c>
      <c r="K85">
        <v>0</v>
      </c>
      <c r="L85">
        <f t="shared" si="2"/>
        <v>26</v>
      </c>
      <c r="M85">
        <f>VLOOKUP(C85,Locs!A:C,3,0)</f>
        <v>23</v>
      </c>
      <c r="N85">
        <f>VLOOKUP(C85,Locs!A:F,6,0)</f>
        <v>1</v>
      </c>
      <c r="O85" t="s">
        <v>354</v>
      </c>
      <c r="P85">
        <v>25</v>
      </c>
    </row>
    <row r="86" spans="1:16" x14ac:dyDescent="0.45">
      <c r="A86">
        <v>80</v>
      </c>
      <c r="B86" t="str">
        <f t="shared" si="3"/>
        <v>LinearSearch.dfy-5</v>
      </c>
      <c r="C86" t="s">
        <v>303</v>
      </c>
      <c r="D86">
        <v>5</v>
      </c>
      <c r="E86">
        <v>0</v>
      </c>
      <c r="F86">
        <v>16.860099999999999</v>
      </c>
      <c r="G86">
        <v>1.3258000000000001</v>
      </c>
      <c r="H86">
        <v>16.856999999999999</v>
      </c>
      <c r="I86">
        <v>1</v>
      </c>
      <c r="J86">
        <v>0</v>
      </c>
      <c r="K86">
        <v>0</v>
      </c>
      <c r="L86">
        <f t="shared" si="2"/>
        <v>29</v>
      </c>
      <c r="M86">
        <f>VLOOKUP(C86,Locs!A:C,3,0)</f>
        <v>23</v>
      </c>
      <c r="N86">
        <f>VLOOKUP(C86,Locs!A:F,6,0)</f>
        <v>1</v>
      </c>
      <c r="O86" t="s">
        <v>686</v>
      </c>
      <c r="P86">
        <v>26</v>
      </c>
    </row>
    <row r="87" spans="1:16" x14ac:dyDescent="0.45">
      <c r="A87">
        <v>81</v>
      </c>
      <c r="B87" t="str">
        <f t="shared" si="3"/>
        <v>LinearSearch.dfy-6</v>
      </c>
      <c r="C87" t="s">
        <v>303</v>
      </c>
      <c r="D87">
        <v>6</v>
      </c>
      <c r="E87">
        <v>0</v>
      </c>
      <c r="F87">
        <v>11.632400000000001</v>
      </c>
      <c r="G87">
        <v>1.2593000000000001</v>
      </c>
      <c r="H87">
        <v>11.6275</v>
      </c>
      <c r="I87">
        <v>1</v>
      </c>
      <c r="J87">
        <v>0</v>
      </c>
      <c r="K87">
        <v>0</v>
      </c>
      <c r="L87">
        <f t="shared" si="2"/>
        <v>30</v>
      </c>
      <c r="M87">
        <f>VLOOKUP(C87,Locs!A:C,3,0)</f>
        <v>23</v>
      </c>
      <c r="N87">
        <f>VLOOKUP(C87,Locs!A:F,6,0)</f>
        <v>1</v>
      </c>
      <c r="O87" t="s">
        <v>767</v>
      </c>
      <c r="P87">
        <v>29</v>
      </c>
    </row>
    <row r="88" spans="1:16" x14ac:dyDescent="0.45">
      <c r="A88">
        <v>82</v>
      </c>
      <c r="B88" t="str">
        <f t="shared" si="3"/>
        <v>LinearSearch.dfy-7</v>
      </c>
      <c r="C88" t="s">
        <v>303</v>
      </c>
      <c r="D88">
        <v>7</v>
      </c>
      <c r="E88">
        <v>0</v>
      </c>
      <c r="F88">
        <v>12.043100000000001</v>
      </c>
      <c r="G88">
        <v>1.2694000000000001</v>
      </c>
      <c r="H88">
        <v>12.0406</v>
      </c>
      <c r="I88">
        <v>1</v>
      </c>
      <c r="J88">
        <v>0</v>
      </c>
      <c r="K88">
        <v>0</v>
      </c>
      <c r="L88">
        <f t="shared" si="2"/>
        <v>30</v>
      </c>
      <c r="M88">
        <f>VLOOKUP(C88,Locs!A:C,3,0)</f>
        <v>23</v>
      </c>
      <c r="N88">
        <f>VLOOKUP(C88,Locs!A:F,6,0)</f>
        <v>1</v>
      </c>
      <c r="O88" t="s">
        <v>768</v>
      </c>
      <c r="P88">
        <v>30</v>
      </c>
    </row>
    <row r="89" spans="1:16" x14ac:dyDescent="0.45">
      <c r="A89">
        <v>83</v>
      </c>
      <c r="B89" t="str">
        <f t="shared" si="3"/>
        <v>LinearSearch.dfy-8</v>
      </c>
      <c r="C89" t="s">
        <v>303</v>
      </c>
      <c r="D89">
        <v>8</v>
      </c>
      <c r="E89">
        <v>0</v>
      </c>
      <c r="F89">
        <v>11.2273</v>
      </c>
      <c r="G89">
        <v>1.2402</v>
      </c>
      <c r="H89">
        <v>11.2249</v>
      </c>
      <c r="I89">
        <v>1</v>
      </c>
      <c r="J89">
        <v>0</v>
      </c>
      <c r="K89">
        <v>0</v>
      </c>
      <c r="L89">
        <f t="shared" si="2"/>
        <v>31</v>
      </c>
      <c r="M89">
        <f>VLOOKUP(C89,Locs!A:C,3,0)</f>
        <v>23</v>
      </c>
      <c r="N89">
        <f>VLOOKUP(C89,Locs!A:F,6,0)</f>
        <v>1</v>
      </c>
      <c r="O89" t="s">
        <v>769</v>
      </c>
      <c r="P89">
        <v>30</v>
      </c>
    </row>
    <row r="90" spans="1:16" x14ac:dyDescent="0.45">
      <c r="A90">
        <v>84</v>
      </c>
      <c r="B90" t="str">
        <f t="shared" si="3"/>
        <v>LinearSearch.dfy-9</v>
      </c>
      <c r="C90" t="s">
        <v>303</v>
      </c>
      <c r="D90">
        <v>9</v>
      </c>
      <c r="E90">
        <v>0</v>
      </c>
      <c r="F90">
        <v>28.901399999999999</v>
      </c>
      <c r="G90">
        <v>1.3262</v>
      </c>
      <c r="H90">
        <v>28.898299999999999</v>
      </c>
      <c r="I90">
        <v>0</v>
      </c>
      <c r="J90">
        <v>0</v>
      </c>
      <c r="K90">
        <v>0</v>
      </c>
      <c r="L90">
        <f t="shared" si="2"/>
        <v>32</v>
      </c>
      <c r="M90">
        <f>VLOOKUP(C90,Locs!A:C,3,0)</f>
        <v>23</v>
      </c>
      <c r="N90">
        <f>VLOOKUP(C90,Locs!A:F,6,0)</f>
        <v>1</v>
      </c>
      <c r="O90" t="s">
        <v>770</v>
      </c>
      <c r="P90">
        <v>31</v>
      </c>
    </row>
    <row r="91" spans="1:16" x14ac:dyDescent="0.45">
      <c r="A91">
        <v>85</v>
      </c>
      <c r="B91" t="str">
        <f t="shared" si="3"/>
        <v>LinearSearch.dfy-10</v>
      </c>
      <c r="C91" t="s">
        <v>303</v>
      </c>
      <c r="D91">
        <v>10</v>
      </c>
      <c r="E91">
        <v>0</v>
      </c>
      <c r="F91">
        <v>13.950799999999999</v>
      </c>
      <c r="G91">
        <v>1.2595000000000001</v>
      </c>
      <c r="H91">
        <v>13.947900000000001</v>
      </c>
      <c r="I91">
        <v>0</v>
      </c>
      <c r="J91">
        <v>0</v>
      </c>
      <c r="K91">
        <v>0</v>
      </c>
      <c r="L91">
        <f t="shared" si="2"/>
        <v>33</v>
      </c>
      <c r="M91">
        <f>VLOOKUP(C91,Locs!A:C,3,0)</f>
        <v>23</v>
      </c>
      <c r="N91">
        <f>VLOOKUP(C91,Locs!A:F,6,0)</f>
        <v>1</v>
      </c>
      <c r="O91" t="s">
        <v>1199</v>
      </c>
      <c r="P91">
        <v>32</v>
      </c>
    </row>
    <row r="92" spans="1:16" x14ac:dyDescent="0.45">
      <c r="A92">
        <v>86</v>
      </c>
      <c r="B92" t="str">
        <f t="shared" si="3"/>
        <v>LongestPrefix.dfy-1</v>
      </c>
      <c r="C92" t="s">
        <v>7</v>
      </c>
      <c r="D92">
        <v>1</v>
      </c>
      <c r="E92">
        <v>0</v>
      </c>
      <c r="F92">
        <v>9.3139000000000003</v>
      </c>
      <c r="G92">
        <v>2.2610999999999999</v>
      </c>
      <c r="H92">
        <v>9.2948000000000004</v>
      </c>
      <c r="I92">
        <v>0</v>
      </c>
      <c r="J92">
        <v>0</v>
      </c>
      <c r="K92">
        <v>0</v>
      </c>
      <c r="L92">
        <f t="shared" si="2"/>
        <v>24</v>
      </c>
      <c r="M92">
        <f>VLOOKUP(C92,Locs!A:C,3,0)</f>
        <v>20</v>
      </c>
      <c r="N92">
        <f>VLOOKUP(C92,Locs!A:F,6,0)</f>
        <v>1</v>
      </c>
      <c r="O92" t="s">
        <v>355</v>
      </c>
      <c r="P92">
        <v>24</v>
      </c>
    </row>
    <row r="93" spans="1:16" x14ac:dyDescent="0.45">
      <c r="A93">
        <v>87</v>
      </c>
      <c r="B93" t="str">
        <f t="shared" si="3"/>
        <v>LongestPrefix.dfy-2</v>
      </c>
      <c r="C93" t="s">
        <v>7</v>
      </c>
      <c r="D93">
        <v>2</v>
      </c>
      <c r="E93">
        <v>1</v>
      </c>
      <c r="F93">
        <v>10.442399999999999</v>
      </c>
      <c r="G93">
        <v>2.2250999999999999</v>
      </c>
      <c r="H93">
        <v>10.44</v>
      </c>
      <c r="I93">
        <v>1</v>
      </c>
      <c r="J93">
        <v>1</v>
      </c>
      <c r="K93">
        <v>1</v>
      </c>
      <c r="L93">
        <f t="shared" si="2"/>
        <v>25</v>
      </c>
      <c r="M93">
        <f>VLOOKUP(C93,Locs!A:C,3,0)</f>
        <v>20</v>
      </c>
      <c r="N93">
        <f>VLOOKUP(C93,Locs!A:F,6,0)</f>
        <v>1</v>
      </c>
      <c r="O93" t="s">
        <v>356</v>
      </c>
      <c r="P93">
        <v>25</v>
      </c>
    </row>
    <row r="94" spans="1:16" x14ac:dyDescent="0.45">
      <c r="A94">
        <v>88</v>
      </c>
      <c r="B94" t="str">
        <f t="shared" si="3"/>
        <v>MakeBuckets.dfy-1</v>
      </c>
      <c r="C94" t="s">
        <v>8</v>
      </c>
      <c r="D94">
        <v>1</v>
      </c>
      <c r="E94">
        <v>-1</v>
      </c>
      <c r="F94">
        <v>16.111599999999999</v>
      </c>
      <c r="G94">
        <v>0.62990000000000002</v>
      </c>
      <c r="H94">
        <v>16.1082</v>
      </c>
      <c r="I94">
        <v>-1</v>
      </c>
      <c r="J94">
        <v>-1</v>
      </c>
      <c r="K94">
        <v>-1</v>
      </c>
      <c r="L94">
        <f t="shared" si="2"/>
        <v>43</v>
      </c>
      <c r="M94">
        <f>VLOOKUP(C94,Locs!A:C,3,0)</f>
        <v>45</v>
      </c>
      <c r="N94">
        <f>VLOOKUP(C94,Locs!A:F,6,0)</f>
        <v>4</v>
      </c>
      <c r="O94" t="s">
        <v>358</v>
      </c>
      <c r="P94">
        <v>43</v>
      </c>
    </row>
    <row r="95" spans="1:16" x14ac:dyDescent="0.45">
      <c r="A95">
        <v>89</v>
      </c>
      <c r="B95" t="str">
        <f t="shared" si="3"/>
        <v>MakeBuckets.dfy-2</v>
      </c>
      <c r="C95" t="s">
        <v>8</v>
      </c>
      <c r="D95">
        <v>2</v>
      </c>
      <c r="E95">
        <v>0</v>
      </c>
      <c r="F95">
        <v>20.8398</v>
      </c>
      <c r="G95">
        <v>2.3757999999999999</v>
      </c>
      <c r="H95">
        <v>20.8353</v>
      </c>
      <c r="I95">
        <v>-1</v>
      </c>
      <c r="J95">
        <v>0</v>
      </c>
      <c r="K95">
        <v>0</v>
      </c>
      <c r="L95">
        <f t="shared" si="2"/>
        <v>45</v>
      </c>
      <c r="M95">
        <f>VLOOKUP(C95,Locs!A:C,3,0)</f>
        <v>45</v>
      </c>
      <c r="N95">
        <f>VLOOKUP(C95,Locs!A:F,6,0)</f>
        <v>4</v>
      </c>
      <c r="O95" t="s">
        <v>896</v>
      </c>
      <c r="P95">
        <v>58</v>
      </c>
    </row>
    <row r="96" spans="1:16" x14ac:dyDescent="0.45">
      <c r="A96">
        <v>90</v>
      </c>
      <c r="B96" t="str">
        <f t="shared" si="3"/>
        <v>MakeBuckets.dfy-3</v>
      </c>
      <c r="C96" t="s">
        <v>8</v>
      </c>
      <c r="D96">
        <v>3</v>
      </c>
      <c r="E96">
        <v>0</v>
      </c>
      <c r="F96">
        <v>17.0185</v>
      </c>
      <c r="G96">
        <v>2.3717999999999999</v>
      </c>
      <c r="H96">
        <v>17.016100000000002</v>
      </c>
      <c r="I96">
        <v>-1</v>
      </c>
      <c r="J96">
        <v>0</v>
      </c>
      <c r="K96">
        <v>0</v>
      </c>
      <c r="L96">
        <f t="shared" si="2"/>
        <v>45</v>
      </c>
      <c r="M96">
        <f>VLOOKUP(C96,Locs!A:C,3,0)</f>
        <v>45</v>
      </c>
      <c r="N96">
        <f>VLOOKUP(C96,Locs!A:F,6,0)</f>
        <v>4</v>
      </c>
      <c r="O96" t="s">
        <v>359</v>
      </c>
      <c r="P96">
        <v>45</v>
      </c>
    </row>
    <row r="97" spans="1:16" x14ac:dyDescent="0.45">
      <c r="A97">
        <v>91</v>
      </c>
      <c r="B97" t="str">
        <f t="shared" si="3"/>
        <v>MakeBuckets.dfy-4</v>
      </c>
      <c r="C97" t="s">
        <v>8</v>
      </c>
      <c r="D97">
        <v>4</v>
      </c>
      <c r="E97">
        <v>0</v>
      </c>
      <c r="F97">
        <v>11.2554</v>
      </c>
      <c r="G97">
        <v>2.3582000000000001</v>
      </c>
      <c r="H97">
        <v>11.2529</v>
      </c>
      <c r="I97">
        <v>-1</v>
      </c>
      <c r="J97">
        <v>0</v>
      </c>
      <c r="K97">
        <v>0</v>
      </c>
      <c r="L97">
        <f t="shared" si="2"/>
        <v>49</v>
      </c>
      <c r="M97">
        <f>VLOOKUP(C97,Locs!A:C,3,0)</f>
        <v>45</v>
      </c>
      <c r="N97">
        <f>VLOOKUP(C97,Locs!A:F,6,0)</f>
        <v>4</v>
      </c>
      <c r="O97" t="s">
        <v>360</v>
      </c>
      <c r="P97">
        <v>45</v>
      </c>
    </row>
    <row r="98" spans="1:16" x14ac:dyDescent="0.45">
      <c r="A98">
        <v>92</v>
      </c>
      <c r="B98" t="str">
        <f t="shared" si="3"/>
        <v>MakeBuckets.dfy-5</v>
      </c>
      <c r="C98" t="s">
        <v>8</v>
      </c>
      <c r="D98">
        <v>5</v>
      </c>
      <c r="E98">
        <v>0</v>
      </c>
      <c r="F98">
        <v>16.924099999999999</v>
      </c>
      <c r="G98">
        <v>2.3555000000000001</v>
      </c>
      <c r="H98">
        <v>16.921700000000001</v>
      </c>
      <c r="I98">
        <v>-1</v>
      </c>
      <c r="J98">
        <v>0</v>
      </c>
      <c r="K98">
        <v>0</v>
      </c>
      <c r="L98">
        <f t="shared" si="2"/>
        <v>49</v>
      </c>
      <c r="M98">
        <f>VLOOKUP(C98,Locs!A:C,3,0)</f>
        <v>45</v>
      </c>
      <c r="N98">
        <f>VLOOKUP(C98,Locs!A:F,6,0)</f>
        <v>4</v>
      </c>
      <c r="O98" t="s">
        <v>687</v>
      </c>
      <c r="P98">
        <v>49</v>
      </c>
    </row>
    <row r="99" spans="1:16" x14ac:dyDescent="0.45">
      <c r="A99">
        <v>93</v>
      </c>
      <c r="B99" t="str">
        <f t="shared" si="3"/>
        <v>MakeBuckets.dfy-6</v>
      </c>
      <c r="C99" t="s">
        <v>8</v>
      </c>
      <c r="D99">
        <v>6</v>
      </c>
      <c r="E99">
        <v>0</v>
      </c>
      <c r="F99">
        <v>14.248900000000001</v>
      </c>
      <c r="G99">
        <v>2.3719999999999999</v>
      </c>
      <c r="H99">
        <v>14.246600000000001</v>
      </c>
      <c r="I99">
        <v>-1</v>
      </c>
      <c r="J99">
        <v>0</v>
      </c>
      <c r="K99">
        <v>0</v>
      </c>
      <c r="L99">
        <f t="shared" si="2"/>
        <v>50</v>
      </c>
      <c r="M99">
        <f>VLOOKUP(C99,Locs!A:C,3,0)</f>
        <v>45</v>
      </c>
      <c r="N99">
        <f>VLOOKUP(C99,Locs!A:F,6,0)</f>
        <v>4</v>
      </c>
      <c r="O99" t="s">
        <v>688</v>
      </c>
      <c r="P99">
        <v>49</v>
      </c>
    </row>
    <row r="100" spans="1:16" x14ac:dyDescent="0.45">
      <c r="A100">
        <v>94</v>
      </c>
      <c r="B100" t="str">
        <f t="shared" si="3"/>
        <v>MakeBuckets.dfy-7</v>
      </c>
      <c r="C100" t="s">
        <v>8</v>
      </c>
      <c r="D100">
        <v>7</v>
      </c>
      <c r="E100">
        <v>-1</v>
      </c>
      <c r="F100">
        <v>31.2577</v>
      </c>
      <c r="G100">
        <v>0.40439999999999998</v>
      </c>
      <c r="H100">
        <v>31.254899999999999</v>
      </c>
      <c r="I100">
        <v>-1</v>
      </c>
      <c r="J100">
        <v>-1</v>
      </c>
      <c r="K100">
        <v>-1</v>
      </c>
      <c r="L100">
        <f t="shared" si="2"/>
        <v>58</v>
      </c>
      <c r="M100">
        <f>VLOOKUP(C100,Locs!A:C,3,0)</f>
        <v>45</v>
      </c>
      <c r="N100">
        <f>VLOOKUP(C100,Locs!A:F,6,0)</f>
        <v>4</v>
      </c>
      <c r="O100" t="s">
        <v>897</v>
      </c>
      <c r="P100">
        <v>50</v>
      </c>
    </row>
    <row r="101" spans="1:16" x14ac:dyDescent="0.45">
      <c r="A101">
        <v>95</v>
      </c>
      <c r="B101" t="str">
        <f t="shared" si="3"/>
        <v>MakeBuckets.dfy-8</v>
      </c>
      <c r="C101" t="s">
        <v>8</v>
      </c>
      <c r="D101">
        <v>8</v>
      </c>
      <c r="E101">
        <v>-1</v>
      </c>
      <c r="F101">
        <v>27.0886</v>
      </c>
      <c r="G101">
        <v>0.62619999999999998</v>
      </c>
      <c r="H101">
        <v>27.086099999999998</v>
      </c>
      <c r="I101">
        <v>-1</v>
      </c>
      <c r="J101">
        <v>-1</v>
      </c>
      <c r="K101">
        <v>-1</v>
      </c>
      <c r="L101">
        <f t="shared" si="2"/>
        <v>58</v>
      </c>
      <c r="M101">
        <f>VLOOKUP(C101,Locs!A:C,3,0)</f>
        <v>45</v>
      </c>
      <c r="N101">
        <f>VLOOKUP(C101,Locs!A:F,6,0)</f>
        <v>4</v>
      </c>
      <c r="O101" t="s">
        <v>898</v>
      </c>
      <c r="P101">
        <v>58</v>
      </c>
    </row>
    <row r="102" spans="1:16" x14ac:dyDescent="0.45">
      <c r="A102">
        <v>96</v>
      </c>
      <c r="B102" t="str">
        <f t="shared" si="3"/>
        <v>MakeBuckets.dfy-9</v>
      </c>
      <c r="C102" t="s">
        <v>8</v>
      </c>
      <c r="D102">
        <v>9</v>
      </c>
      <c r="E102">
        <v>-1</v>
      </c>
      <c r="F102">
        <v>18.370999999999999</v>
      </c>
      <c r="G102">
        <v>0.4007</v>
      </c>
      <c r="H102">
        <v>18.3688</v>
      </c>
      <c r="I102">
        <v>-1</v>
      </c>
      <c r="J102">
        <v>-1</v>
      </c>
      <c r="K102">
        <v>-1</v>
      </c>
      <c r="L102">
        <f t="shared" si="2"/>
        <v>58</v>
      </c>
      <c r="M102">
        <f>VLOOKUP(C102,Locs!A:C,3,0)</f>
        <v>45</v>
      </c>
      <c r="N102">
        <f>VLOOKUP(C102,Locs!A:F,6,0)</f>
        <v>4</v>
      </c>
      <c r="O102" t="s">
        <v>899</v>
      </c>
      <c r="P102">
        <v>58</v>
      </c>
    </row>
    <row r="103" spans="1:16" x14ac:dyDescent="0.45">
      <c r="A103">
        <v>97</v>
      </c>
      <c r="B103" t="str">
        <f t="shared" si="3"/>
        <v>MakeBuckets.dfy-10</v>
      </c>
      <c r="C103" t="s">
        <v>8</v>
      </c>
      <c r="D103">
        <v>10</v>
      </c>
      <c r="E103">
        <v>-1</v>
      </c>
      <c r="F103">
        <v>32.299599999999998</v>
      </c>
      <c r="G103">
        <v>0.374</v>
      </c>
      <c r="H103">
        <v>32.297199999999997</v>
      </c>
      <c r="I103">
        <v>-1</v>
      </c>
      <c r="J103">
        <v>-1</v>
      </c>
      <c r="K103">
        <v>-1</v>
      </c>
      <c r="L103">
        <f t="shared" si="2"/>
        <v>58</v>
      </c>
      <c r="M103">
        <f>VLOOKUP(C103,Locs!A:C,3,0)</f>
        <v>45</v>
      </c>
      <c r="N103">
        <f>VLOOKUP(C103,Locs!A:F,6,0)</f>
        <v>4</v>
      </c>
      <c r="O103" t="s">
        <v>900</v>
      </c>
      <c r="P103">
        <v>58</v>
      </c>
    </row>
    <row r="104" spans="1:16" x14ac:dyDescent="0.45">
      <c r="A104">
        <v>98</v>
      </c>
      <c r="B104" t="str">
        <f t="shared" si="3"/>
        <v>MaxDistEqual.dfy-1</v>
      </c>
      <c r="C104" t="s">
        <v>304</v>
      </c>
      <c r="D104">
        <v>1</v>
      </c>
      <c r="E104">
        <v>0</v>
      </c>
      <c r="F104">
        <v>11.507300000000001</v>
      </c>
      <c r="G104">
        <v>1.2766999999999999</v>
      </c>
      <c r="H104">
        <v>11.4878</v>
      </c>
      <c r="I104">
        <v>0</v>
      </c>
      <c r="J104">
        <v>0</v>
      </c>
      <c r="K104">
        <v>0</v>
      </c>
      <c r="L104">
        <f t="shared" si="2"/>
        <v>39</v>
      </c>
      <c r="M104">
        <f>VLOOKUP(C104,Locs!A:C,3,0)</f>
        <v>39</v>
      </c>
      <c r="N104">
        <f>VLOOKUP(C104,Locs!A:F,6,0)</f>
        <v>2</v>
      </c>
      <c r="O104" t="s">
        <v>361</v>
      </c>
      <c r="P104">
        <v>39</v>
      </c>
    </row>
    <row r="105" spans="1:16" x14ac:dyDescent="0.45">
      <c r="A105">
        <v>99</v>
      </c>
      <c r="B105" t="str">
        <f t="shared" si="3"/>
        <v>MaxDistEqual.dfy-2</v>
      </c>
      <c r="C105" t="s">
        <v>304</v>
      </c>
      <c r="D105">
        <v>2</v>
      </c>
      <c r="E105">
        <v>0</v>
      </c>
      <c r="F105">
        <v>13.597300000000001</v>
      </c>
      <c r="G105">
        <v>1.3882000000000001</v>
      </c>
      <c r="H105">
        <v>13.595000000000001</v>
      </c>
      <c r="I105">
        <v>0</v>
      </c>
      <c r="J105">
        <v>0</v>
      </c>
      <c r="K105">
        <v>0</v>
      </c>
      <c r="L105">
        <f t="shared" si="2"/>
        <v>42</v>
      </c>
      <c r="M105">
        <f>VLOOKUP(C105,Locs!A:C,3,0)</f>
        <v>39</v>
      </c>
      <c r="N105">
        <f>VLOOKUP(C105,Locs!A:F,6,0)</f>
        <v>2</v>
      </c>
      <c r="O105" t="s">
        <v>901</v>
      </c>
      <c r="P105">
        <v>43</v>
      </c>
    </row>
    <row r="106" spans="1:16" x14ac:dyDescent="0.45">
      <c r="A106">
        <v>100</v>
      </c>
      <c r="B106" t="str">
        <f t="shared" si="3"/>
        <v>MaxDistEqual.dfy-3</v>
      </c>
      <c r="C106" t="s">
        <v>304</v>
      </c>
      <c r="D106">
        <v>3</v>
      </c>
      <c r="E106">
        <v>0</v>
      </c>
      <c r="F106">
        <v>25.142199999999999</v>
      </c>
      <c r="G106">
        <v>1.5302</v>
      </c>
      <c r="H106">
        <v>25.139800000000001</v>
      </c>
      <c r="I106">
        <v>0</v>
      </c>
      <c r="J106">
        <v>0</v>
      </c>
      <c r="K106">
        <v>0</v>
      </c>
      <c r="L106">
        <f t="shared" si="2"/>
        <v>42</v>
      </c>
      <c r="M106">
        <f>VLOOKUP(C106,Locs!A:C,3,0)</f>
        <v>39</v>
      </c>
      <c r="N106">
        <f>VLOOKUP(C106,Locs!A:F,6,0)</f>
        <v>2</v>
      </c>
      <c r="O106" t="s">
        <v>362</v>
      </c>
      <c r="P106">
        <v>42</v>
      </c>
    </row>
    <row r="107" spans="1:16" x14ac:dyDescent="0.45">
      <c r="A107">
        <v>101</v>
      </c>
      <c r="B107" t="str">
        <f t="shared" si="3"/>
        <v>MaxDistEqual.dfy-4</v>
      </c>
      <c r="C107" t="s">
        <v>304</v>
      </c>
      <c r="D107">
        <v>4</v>
      </c>
      <c r="E107">
        <v>0</v>
      </c>
      <c r="F107">
        <v>25.2958</v>
      </c>
      <c r="G107">
        <v>1.2898000000000001</v>
      </c>
      <c r="H107">
        <v>25.2928</v>
      </c>
      <c r="I107">
        <v>0</v>
      </c>
      <c r="J107">
        <v>0</v>
      </c>
      <c r="K107">
        <v>0</v>
      </c>
      <c r="L107">
        <f t="shared" si="2"/>
        <v>42</v>
      </c>
      <c r="M107">
        <f>VLOOKUP(C107,Locs!A:C,3,0)</f>
        <v>39</v>
      </c>
      <c r="N107">
        <f>VLOOKUP(C107,Locs!A:F,6,0)</f>
        <v>2</v>
      </c>
      <c r="O107" t="s">
        <v>363</v>
      </c>
      <c r="P107">
        <v>42</v>
      </c>
    </row>
    <row r="108" spans="1:16" x14ac:dyDescent="0.45">
      <c r="A108">
        <v>102</v>
      </c>
      <c r="B108" t="str">
        <f t="shared" si="3"/>
        <v>MaxDistEqual.dfy-5</v>
      </c>
      <c r="C108" t="s">
        <v>304</v>
      </c>
      <c r="D108">
        <v>5</v>
      </c>
      <c r="E108">
        <v>0</v>
      </c>
      <c r="F108">
        <v>18.652100000000001</v>
      </c>
      <c r="G108">
        <v>1.3382000000000001</v>
      </c>
      <c r="H108">
        <v>18.6496</v>
      </c>
      <c r="I108">
        <v>0</v>
      </c>
      <c r="J108">
        <v>0</v>
      </c>
      <c r="K108">
        <v>0</v>
      </c>
      <c r="L108">
        <f t="shared" si="2"/>
        <v>45</v>
      </c>
      <c r="M108">
        <f>VLOOKUP(C108,Locs!A:C,3,0)</f>
        <v>39</v>
      </c>
      <c r="N108">
        <f>VLOOKUP(C108,Locs!A:F,6,0)</f>
        <v>2</v>
      </c>
      <c r="O108" t="s">
        <v>771</v>
      </c>
      <c r="P108">
        <v>42</v>
      </c>
    </row>
    <row r="109" spans="1:16" x14ac:dyDescent="0.45">
      <c r="A109">
        <v>102</v>
      </c>
      <c r="B109" t="str">
        <f t="shared" si="3"/>
        <v>MaxDistEqual.dfy-6</v>
      </c>
      <c r="C109" t="s">
        <v>304</v>
      </c>
      <c r="D109">
        <v>6</v>
      </c>
      <c r="E109">
        <v>0</v>
      </c>
      <c r="F109">
        <v>16.427</v>
      </c>
      <c r="G109">
        <v>1.2887</v>
      </c>
      <c r="H109">
        <v>16.424199999999999</v>
      </c>
      <c r="I109">
        <v>0</v>
      </c>
      <c r="J109">
        <v>0</v>
      </c>
      <c r="K109">
        <v>0</v>
      </c>
      <c r="L109">
        <f t="shared" si="2"/>
        <v>38</v>
      </c>
      <c r="M109">
        <f>VLOOKUP(C109,Locs!A:C,3,0)</f>
        <v>39</v>
      </c>
      <c r="N109">
        <f>VLOOKUP(C109,Locs!A:F,6,0)</f>
        <v>2</v>
      </c>
      <c r="O109" t="s">
        <v>902</v>
      </c>
      <c r="P109">
        <v>45</v>
      </c>
    </row>
    <row r="110" spans="1:16" x14ac:dyDescent="0.45">
      <c r="A110">
        <v>103</v>
      </c>
      <c r="B110" t="str">
        <f t="shared" si="3"/>
        <v>MaxDistEqual.dfy-7</v>
      </c>
      <c r="C110" t="s">
        <v>304</v>
      </c>
      <c r="D110">
        <v>7</v>
      </c>
      <c r="E110">
        <v>0</v>
      </c>
      <c r="F110">
        <v>26.2407</v>
      </c>
      <c r="G110">
        <v>1.3826000000000001</v>
      </c>
      <c r="H110">
        <v>26.238399999999999</v>
      </c>
      <c r="I110">
        <v>0</v>
      </c>
      <c r="J110">
        <v>0</v>
      </c>
      <c r="K110">
        <v>0</v>
      </c>
      <c r="L110">
        <f t="shared" si="2"/>
        <v>43</v>
      </c>
      <c r="M110">
        <f>VLOOKUP(C110,Locs!A:C,3,0)</f>
        <v>39</v>
      </c>
      <c r="N110">
        <f>VLOOKUP(C110,Locs!A:F,6,0)</f>
        <v>2</v>
      </c>
      <c r="O110" t="s">
        <v>903</v>
      </c>
      <c r="P110">
        <v>38</v>
      </c>
    </row>
    <row r="111" spans="1:16" x14ac:dyDescent="0.45">
      <c r="A111">
        <v>104</v>
      </c>
      <c r="B111" t="str">
        <f t="shared" si="3"/>
        <v>MaxDistEqual.dfy-8</v>
      </c>
      <c r="C111" t="s">
        <v>304</v>
      </c>
      <c r="D111">
        <v>8</v>
      </c>
      <c r="E111">
        <v>0</v>
      </c>
      <c r="F111">
        <v>33.500100000000003</v>
      </c>
      <c r="G111">
        <v>1.4962</v>
      </c>
      <c r="H111">
        <v>33.491500000000002</v>
      </c>
      <c r="I111">
        <v>0</v>
      </c>
      <c r="J111">
        <v>0</v>
      </c>
      <c r="K111">
        <v>0</v>
      </c>
      <c r="L111">
        <f t="shared" si="2"/>
        <v>43</v>
      </c>
      <c r="M111">
        <f>VLOOKUP(C111,Locs!A:C,3,0)</f>
        <v>39</v>
      </c>
      <c r="N111">
        <f>VLOOKUP(C111,Locs!A:F,6,0)</f>
        <v>2</v>
      </c>
      <c r="O111" t="s">
        <v>904</v>
      </c>
      <c r="P111">
        <v>43</v>
      </c>
    </row>
    <row r="112" spans="1:16" x14ac:dyDescent="0.45">
      <c r="A112">
        <v>105</v>
      </c>
      <c r="B112" t="str">
        <f t="shared" si="3"/>
        <v>MaxDistEqual.dfy-9</v>
      </c>
      <c r="C112" t="s">
        <v>304</v>
      </c>
      <c r="D112">
        <v>9</v>
      </c>
      <c r="E112">
        <v>0</v>
      </c>
      <c r="F112">
        <v>19.633099999999999</v>
      </c>
      <c r="G112">
        <v>1.3935</v>
      </c>
      <c r="H112">
        <v>19.630800000000001</v>
      </c>
      <c r="I112">
        <v>0</v>
      </c>
      <c r="J112">
        <v>0</v>
      </c>
      <c r="K112">
        <v>0</v>
      </c>
      <c r="L112">
        <f t="shared" si="2"/>
        <v>43</v>
      </c>
      <c r="M112">
        <f>VLOOKUP(C112,Locs!A:C,3,0)</f>
        <v>39</v>
      </c>
      <c r="N112">
        <f>VLOOKUP(C112,Locs!A:F,6,0)</f>
        <v>2</v>
      </c>
      <c r="O112" t="s">
        <v>905</v>
      </c>
      <c r="P112">
        <v>43</v>
      </c>
    </row>
    <row r="113" spans="1:16" x14ac:dyDescent="0.45">
      <c r="A113">
        <v>106</v>
      </c>
      <c r="B113" t="str">
        <f t="shared" si="3"/>
        <v>MaxDistEqual.dfy-10</v>
      </c>
      <c r="C113" t="s">
        <v>304</v>
      </c>
      <c r="D113">
        <v>10</v>
      </c>
      <c r="E113">
        <v>0</v>
      </c>
      <c r="F113">
        <v>26.834</v>
      </c>
      <c r="G113">
        <v>1.3980999999999999</v>
      </c>
      <c r="H113">
        <v>26.831700000000001</v>
      </c>
      <c r="I113">
        <v>0</v>
      </c>
      <c r="J113">
        <v>0</v>
      </c>
      <c r="K113">
        <v>0</v>
      </c>
      <c r="L113">
        <f t="shared" si="2"/>
        <v>43</v>
      </c>
      <c r="M113">
        <f>VLOOKUP(C113,Locs!A:C,3,0)</f>
        <v>39</v>
      </c>
      <c r="N113">
        <f>VLOOKUP(C113,Locs!A:F,6,0)</f>
        <v>2</v>
      </c>
      <c r="O113" t="s">
        <v>906</v>
      </c>
      <c r="P113">
        <v>43</v>
      </c>
    </row>
    <row r="114" spans="1:16" x14ac:dyDescent="0.45">
      <c r="A114">
        <v>107</v>
      </c>
      <c r="B114" t="str">
        <f t="shared" si="3"/>
        <v>Merge.dfy-1</v>
      </c>
      <c r="C114" t="s">
        <v>200</v>
      </c>
      <c r="D114">
        <v>1</v>
      </c>
      <c r="E114">
        <v>-1</v>
      </c>
      <c r="F114">
        <v>17.627700000000001</v>
      </c>
      <c r="G114">
        <v>0.63149999999999995</v>
      </c>
      <c r="H114">
        <v>17.609000000000002</v>
      </c>
      <c r="I114">
        <v>-1</v>
      </c>
      <c r="J114">
        <v>-1</v>
      </c>
      <c r="K114">
        <v>-1</v>
      </c>
      <c r="L114">
        <f t="shared" si="2"/>
        <v>36</v>
      </c>
      <c r="M114">
        <f>VLOOKUP(C114,Locs!A:C,3,0)</f>
        <v>42</v>
      </c>
      <c r="N114">
        <f>VLOOKUP(C114,Locs!A:F,6,0)</f>
        <v>6</v>
      </c>
      <c r="O114" t="s">
        <v>364</v>
      </c>
      <c r="P114">
        <v>36</v>
      </c>
    </row>
    <row r="115" spans="1:16" x14ac:dyDescent="0.45">
      <c r="A115">
        <v>108</v>
      </c>
      <c r="B115" t="str">
        <f t="shared" si="3"/>
        <v>Merge.dfy-2</v>
      </c>
      <c r="C115" t="s">
        <v>200</v>
      </c>
      <c r="D115">
        <v>2</v>
      </c>
      <c r="E115">
        <v>0</v>
      </c>
      <c r="F115">
        <v>30.7196</v>
      </c>
      <c r="G115">
        <v>2.2799999999999998</v>
      </c>
      <c r="H115">
        <v>30.7136</v>
      </c>
      <c r="I115">
        <v>-1</v>
      </c>
      <c r="J115">
        <v>0</v>
      </c>
      <c r="K115">
        <v>0</v>
      </c>
      <c r="L115">
        <f t="shared" si="2"/>
        <v>36</v>
      </c>
      <c r="M115">
        <f>VLOOKUP(C115,Locs!A:C,3,0)</f>
        <v>42</v>
      </c>
      <c r="N115">
        <f>VLOOKUP(C115,Locs!A:F,6,0)</f>
        <v>6</v>
      </c>
      <c r="O115" t="s">
        <v>907</v>
      </c>
      <c r="P115">
        <v>43</v>
      </c>
    </row>
    <row r="116" spans="1:16" x14ac:dyDescent="0.45">
      <c r="A116">
        <v>109</v>
      </c>
      <c r="B116" t="str">
        <f t="shared" si="3"/>
        <v>Merge.dfy-3</v>
      </c>
      <c r="C116" t="s">
        <v>200</v>
      </c>
      <c r="D116">
        <v>3</v>
      </c>
      <c r="E116">
        <v>0</v>
      </c>
      <c r="F116">
        <v>25.798999999999999</v>
      </c>
      <c r="G116">
        <v>2.3439999999999999</v>
      </c>
      <c r="H116">
        <v>25.796099999999999</v>
      </c>
      <c r="I116">
        <v>-1</v>
      </c>
      <c r="J116">
        <v>0</v>
      </c>
      <c r="K116">
        <v>0</v>
      </c>
      <c r="L116">
        <f t="shared" si="2"/>
        <v>37</v>
      </c>
      <c r="M116">
        <f>VLOOKUP(C116,Locs!A:C,3,0)</f>
        <v>42</v>
      </c>
      <c r="N116">
        <f>VLOOKUP(C116,Locs!A:F,6,0)</f>
        <v>6</v>
      </c>
      <c r="O116" t="s">
        <v>365</v>
      </c>
      <c r="P116">
        <v>36</v>
      </c>
    </row>
    <row r="117" spans="1:16" x14ac:dyDescent="0.45">
      <c r="A117">
        <v>110</v>
      </c>
      <c r="B117" t="str">
        <f t="shared" si="3"/>
        <v>Merge.dfy-4</v>
      </c>
      <c r="C117" t="s">
        <v>200</v>
      </c>
      <c r="D117">
        <v>4</v>
      </c>
      <c r="E117">
        <v>0</v>
      </c>
      <c r="F117">
        <v>19.639399999999998</v>
      </c>
      <c r="G117">
        <v>2.6368</v>
      </c>
      <c r="H117">
        <v>19.636700000000001</v>
      </c>
      <c r="I117">
        <v>-1</v>
      </c>
      <c r="J117">
        <v>0</v>
      </c>
      <c r="K117">
        <v>0</v>
      </c>
      <c r="L117">
        <f t="shared" si="2"/>
        <v>38</v>
      </c>
      <c r="M117">
        <f>VLOOKUP(C117,Locs!A:C,3,0)</f>
        <v>42</v>
      </c>
      <c r="N117">
        <f>VLOOKUP(C117,Locs!A:F,6,0)</f>
        <v>6</v>
      </c>
      <c r="O117" t="s">
        <v>366</v>
      </c>
      <c r="P117">
        <v>37</v>
      </c>
    </row>
    <row r="118" spans="1:16" x14ac:dyDescent="0.45">
      <c r="A118">
        <v>111</v>
      </c>
      <c r="B118" t="str">
        <f t="shared" si="3"/>
        <v>Merge.dfy-5</v>
      </c>
      <c r="C118" t="s">
        <v>200</v>
      </c>
      <c r="D118">
        <v>5</v>
      </c>
      <c r="E118">
        <v>-1</v>
      </c>
      <c r="F118">
        <v>13.299300000000001</v>
      </c>
      <c r="G118">
        <v>0.62350000000000005</v>
      </c>
      <c r="H118">
        <v>13.2966</v>
      </c>
      <c r="I118">
        <v>-1</v>
      </c>
      <c r="J118">
        <v>-1</v>
      </c>
      <c r="K118">
        <v>-1</v>
      </c>
      <c r="L118">
        <f t="shared" si="2"/>
        <v>36</v>
      </c>
      <c r="M118">
        <f>VLOOKUP(C118,Locs!A:C,3,0)</f>
        <v>42</v>
      </c>
      <c r="N118">
        <f>VLOOKUP(C118,Locs!A:F,6,0)</f>
        <v>6</v>
      </c>
      <c r="O118" t="s">
        <v>772</v>
      </c>
      <c r="P118">
        <v>38</v>
      </c>
    </row>
    <row r="119" spans="1:16" x14ac:dyDescent="0.45">
      <c r="A119">
        <v>112</v>
      </c>
      <c r="B119" t="str">
        <f t="shared" si="3"/>
        <v>Merge.dfy-6</v>
      </c>
      <c r="C119" t="s">
        <v>200</v>
      </c>
      <c r="D119">
        <v>6</v>
      </c>
      <c r="E119">
        <v>0</v>
      </c>
      <c r="F119">
        <v>13.393800000000001</v>
      </c>
      <c r="G119">
        <v>2.3403</v>
      </c>
      <c r="H119">
        <v>13.3912</v>
      </c>
      <c r="I119">
        <v>-1</v>
      </c>
      <c r="J119">
        <v>0</v>
      </c>
      <c r="K119">
        <v>0</v>
      </c>
      <c r="L119">
        <f t="shared" si="2"/>
        <v>35</v>
      </c>
      <c r="M119">
        <f>VLOOKUP(C119,Locs!A:C,3,0)</f>
        <v>42</v>
      </c>
      <c r="N119">
        <f>VLOOKUP(C119,Locs!A:F,6,0)</f>
        <v>6</v>
      </c>
      <c r="O119" t="s">
        <v>908</v>
      </c>
      <c r="P119">
        <v>36</v>
      </c>
    </row>
    <row r="120" spans="1:16" x14ac:dyDescent="0.45">
      <c r="A120">
        <v>113</v>
      </c>
      <c r="B120" t="str">
        <f t="shared" si="3"/>
        <v>Merge.dfy-7</v>
      </c>
      <c r="C120" t="s">
        <v>200</v>
      </c>
      <c r="D120">
        <v>7</v>
      </c>
      <c r="E120">
        <v>0</v>
      </c>
      <c r="F120">
        <v>16.850999999999999</v>
      </c>
      <c r="G120">
        <v>2.2601</v>
      </c>
      <c r="H120">
        <v>16.848600000000001</v>
      </c>
      <c r="I120">
        <v>-1</v>
      </c>
      <c r="J120">
        <v>0</v>
      </c>
      <c r="K120">
        <v>0</v>
      </c>
      <c r="L120">
        <f t="shared" si="2"/>
        <v>35</v>
      </c>
      <c r="M120">
        <f>VLOOKUP(C120,Locs!A:C,3,0)</f>
        <v>42</v>
      </c>
      <c r="N120">
        <f>VLOOKUP(C120,Locs!A:F,6,0)</f>
        <v>6</v>
      </c>
      <c r="O120" t="s">
        <v>909</v>
      </c>
      <c r="P120">
        <v>35</v>
      </c>
    </row>
    <row r="121" spans="1:16" x14ac:dyDescent="0.45">
      <c r="A121">
        <v>114</v>
      </c>
      <c r="B121" t="str">
        <f t="shared" si="3"/>
        <v>Merge.dfy-8</v>
      </c>
      <c r="C121" t="s">
        <v>200</v>
      </c>
      <c r="D121">
        <v>8</v>
      </c>
      <c r="E121">
        <v>0</v>
      </c>
      <c r="F121">
        <v>17.754200000000001</v>
      </c>
      <c r="G121">
        <v>2.2892999999999999</v>
      </c>
      <c r="H121">
        <v>17.7515</v>
      </c>
      <c r="I121">
        <v>-1</v>
      </c>
      <c r="J121">
        <v>0</v>
      </c>
      <c r="K121">
        <v>0</v>
      </c>
      <c r="L121">
        <f t="shared" si="2"/>
        <v>36</v>
      </c>
      <c r="M121">
        <f>VLOOKUP(C121,Locs!A:C,3,0)</f>
        <v>42</v>
      </c>
      <c r="N121">
        <f>VLOOKUP(C121,Locs!A:F,6,0)</f>
        <v>6</v>
      </c>
      <c r="O121" t="s">
        <v>910</v>
      </c>
      <c r="P121">
        <v>35</v>
      </c>
    </row>
    <row r="122" spans="1:16" x14ac:dyDescent="0.45">
      <c r="A122">
        <v>115</v>
      </c>
      <c r="B122" t="str">
        <f t="shared" si="3"/>
        <v>Merge.dfy-9</v>
      </c>
      <c r="C122" t="s">
        <v>200</v>
      </c>
      <c r="D122">
        <v>9</v>
      </c>
      <c r="E122">
        <v>0</v>
      </c>
      <c r="F122">
        <v>19.686900000000001</v>
      </c>
      <c r="G122">
        <v>2.2795000000000001</v>
      </c>
      <c r="H122">
        <v>19.6846</v>
      </c>
      <c r="I122">
        <v>-1</v>
      </c>
      <c r="J122">
        <v>0</v>
      </c>
      <c r="K122">
        <v>0</v>
      </c>
      <c r="L122">
        <f t="shared" si="2"/>
        <v>42</v>
      </c>
      <c r="M122">
        <f>VLOOKUP(C122,Locs!A:C,3,0)</f>
        <v>42</v>
      </c>
      <c r="N122">
        <f>VLOOKUP(C122,Locs!A:F,6,0)</f>
        <v>6</v>
      </c>
      <c r="O122" t="s">
        <v>911</v>
      </c>
      <c r="P122">
        <v>36</v>
      </c>
    </row>
    <row r="123" spans="1:16" x14ac:dyDescent="0.45">
      <c r="A123">
        <v>116</v>
      </c>
      <c r="B123" t="str">
        <f t="shared" si="3"/>
        <v>Merge.dfy-10</v>
      </c>
      <c r="C123" t="s">
        <v>200</v>
      </c>
      <c r="D123">
        <v>10</v>
      </c>
      <c r="E123">
        <v>0</v>
      </c>
      <c r="F123">
        <v>13.4452</v>
      </c>
      <c r="G123">
        <v>2.2887</v>
      </c>
      <c r="H123">
        <v>13.443199999999999</v>
      </c>
      <c r="I123">
        <v>-1</v>
      </c>
      <c r="J123">
        <v>0</v>
      </c>
      <c r="K123">
        <v>0</v>
      </c>
      <c r="L123">
        <f t="shared" si="2"/>
        <v>43</v>
      </c>
      <c r="M123">
        <f>VLOOKUP(C123,Locs!A:C,3,0)</f>
        <v>42</v>
      </c>
      <c r="N123">
        <f>VLOOKUP(C123,Locs!A:F,6,0)</f>
        <v>6</v>
      </c>
      <c r="O123" t="s">
        <v>912</v>
      </c>
      <c r="P123">
        <v>42</v>
      </c>
    </row>
    <row r="124" spans="1:16" x14ac:dyDescent="0.45">
      <c r="A124">
        <v>117</v>
      </c>
      <c r="B124" t="str">
        <f t="shared" si="3"/>
        <v>Mode.dfy-1</v>
      </c>
      <c r="C124" t="s">
        <v>305</v>
      </c>
      <c r="D124">
        <v>1</v>
      </c>
      <c r="E124">
        <v>-1</v>
      </c>
      <c r="F124">
        <v>15.4703</v>
      </c>
      <c r="G124">
        <v>0.36830000000000002</v>
      </c>
      <c r="H124">
        <v>15.464499999999999</v>
      </c>
      <c r="I124">
        <v>-1</v>
      </c>
      <c r="J124">
        <v>-1</v>
      </c>
      <c r="K124">
        <v>-1</v>
      </c>
      <c r="L124">
        <f t="shared" si="2"/>
        <v>40</v>
      </c>
      <c r="M124">
        <f>VLOOKUP(C124,Locs!A:C,3,0)</f>
        <v>46</v>
      </c>
      <c r="N124">
        <f>VLOOKUP(C124,Locs!A:F,6,0)</f>
        <v>3</v>
      </c>
      <c r="O124" t="s">
        <v>367</v>
      </c>
      <c r="P124">
        <v>40</v>
      </c>
    </row>
    <row r="125" spans="1:16" x14ac:dyDescent="0.45">
      <c r="A125">
        <v>118</v>
      </c>
      <c r="B125" t="str">
        <f t="shared" si="3"/>
        <v>Mode.dfy-2</v>
      </c>
      <c r="C125" t="s">
        <v>305</v>
      </c>
      <c r="D125">
        <v>2</v>
      </c>
      <c r="E125">
        <v>-1</v>
      </c>
      <c r="F125">
        <v>20.352</v>
      </c>
      <c r="G125">
        <v>0.58609999999999995</v>
      </c>
      <c r="H125">
        <v>20.349599999999999</v>
      </c>
      <c r="I125">
        <v>-1</v>
      </c>
      <c r="J125">
        <v>-1</v>
      </c>
      <c r="K125">
        <v>-1</v>
      </c>
      <c r="L125">
        <f t="shared" si="2"/>
        <v>40</v>
      </c>
      <c r="M125">
        <f>VLOOKUP(C125,Locs!A:C,3,0)</f>
        <v>46</v>
      </c>
      <c r="N125">
        <f>VLOOKUP(C125,Locs!A:F,6,0)</f>
        <v>3</v>
      </c>
      <c r="O125" t="s">
        <v>689</v>
      </c>
      <c r="P125">
        <v>36</v>
      </c>
    </row>
    <row r="126" spans="1:16" x14ac:dyDescent="0.45">
      <c r="A126">
        <v>119</v>
      </c>
      <c r="B126" t="str">
        <f t="shared" si="3"/>
        <v>Mode.dfy-3</v>
      </c>
      <c r="C126" t="s">
        <v>305</v>
      </c>
      <c r="D126">
        <v>3</v>
      </c>
      <c r="E126">
        <v>0</v>
      </c>
      <c r="F126">
        <v>13.982699999999999</v>
      </c>
      <c r="G126">
        <v>2.4394999999999998</v>
      </c>
      <c r="H126">
        <v>13.9803</v>
      </c>
      <c r="I126">
        <v>-1</v>
      </c>
      <c r="J126">
        <v>0</v>
      </c>
      <c r="K126">
        <v>0</v>
      </c>
      <c r="L126">
        <f t="shared" si="2"/>
        <v>40</v>
      </c>
      <c r="M126">
        <f>VLOOKUP(C126,Locs!A:C,3,0)</f>
        <v>46</v>
      </c>
      <c r="N126">
        <f>VLOOKUP(C126,Locs!A:F,6,0)</f>
        <v>3</v>
      </c>
      <c r="O126" t="s">
        <v>368</v>
      </c>
      <c r="P126">
        <v>40</v>
      </c>
    </row>
    <row r="127" spans="1:16" x14ac:dyDescent="0.45">
      <c r="A127">
        <v>120</v>
      </c>
      <c r="B127" t="str">
        <f t="shared" si="3"/>
        <v>Mode.dfy-4</v>
      </c>
      <c r="C127" t="s">
        <v>305</v>
      </c>
      <c r="D127">
        <v>4</v>
      </c>
      <c r="E127">
        <v>-1</v>
      </c>
      <c r="F127">
        <v>16.011700000000001</v>
      </c>
      <c r="G127">
        <v>0.60940000000000005</v>
      </c>
      <c r="H127">
        <v>16.0092</v>
      </c>
      <c r="I127">
        <v>-1</v>
      </c>
      <c r="J127">
        <v>-1</v>
      </c>
      <c r="K127">
        <v>-1</v>
      </c>
      <c r="L127">
        <f t="shared" si="2"/>
        <v>41</v>
      </c>
      <c r="M127">
        <f>VLOOKUP(C127,Locs!A:C,3,0)</f>
        <v>46</v>
      </c>
      <c r="N127">
        <f>VLOOKUP(C127,Locs!A:F,6,0)</f>
        <v>3</v>
      </c>
      <c r="O127" t="s">
        <v>369</v>
      </c>
      <c r="P127">
        <v>40</v>
      </c>
    </row>
    <row r="128" spans="1:16" x14ac:dyDescent="0.45">
      <c r="A128">
        <v>121</v>
      </c>
      <c r="B128" t="str">
        <f t="shared" si="3"/>
        <v>Mode.dfy-5</v>
      </c>
      <c r="C128" t="s">
        <v>305</v>
      </c>
      <c r="D128">
        <v>5</v>
      </c>
      <c r="E128">
        <v>0</v>
      </c>
      <c r="F128">
        <v>13.771000000000001</v>
      </c>
      <c r="G128">
        <v>2.3393000000000002</v>
      </c>
      <c r="H128">
        <v>13.7689</v>
      </c>
      <c r="I128">
        <v>-1</v>
      </c>
      <c r="J128">
        <v>0</v>
      </c>
      <c r="K128">
        <v>0</v>
      </c>
      <c r="L128">
        <f t="shared" si="2"/>
        <v>40</v>
      </c>
      <c r="M128">
        <f>VLOOKUP(C128,Locs!A:C,3,0)</f>
        <v>46</v>
      </c>
      <c r="N128">
        <f>VLOOKUP(C128,Locs!A:F,6,0)</f>
        <v>3</v>
      </c>
      <c r="O128" t="s">
        <v>690</v>
      </c>
      <c r="P128">
        <v>41</v>
      </c>
    </row>
    <row r="129" spans="1:16" x14ac:dyDescent="0.45">
      <c r="A129">
        <v>122</v>
      </c>
      <c r="B129" t="str">
        <f t="shared" si="3"/>
        <v>Mode.dfy-6</v>
      </c>
      <c r="C129" t="s">
        <v>305</v>
      </c>
      <c r="D129">
        <v>6</v>
      </c>
      <c r="E129">
        <v>0</v>
      </c>
      <c r="F129">
        <v>17.720800000000001</v>
      </c>
      <c r="G129">
        <v>2.3582999999999998</v>
      </c>
      <c r="H129">
        <v>17.7118</v>
      </c>
      <c r="I129">
        <v>-1</v>
      </c>
      <c r="J129">
        <v>0</v>
      </c>
      <c r="K129">
        <v>0</v>
      </c>
      <c r="L129">
        <f t="shared" si="2"/>
        <v>40</v>
      </c>
      <c r="M129">
        <f>VLOOKUP(C129,Locs!A:C,3,0)</f>
        <v>46</v>
      </c>
      <c r="N129">
        <f>VLOOKUP(C129,Locs!A:F,6,0)</f>
        <v>3</v>
      </c>
      <c r="O129" t="s">
        <v>691</v>
      </c>
      <c r="P129">
        <v>40</v>
      </c>
    </row>
    <row r="130" spans="1:16" x14ac:dyDescent="0.45">
      <c r="A130">
        <v>123</v>
      </c>
      <c r="B130" t="str">
        <f t="shared" si="3"/>
        <v>Mode.dfy-7</v>
      </c>
      <c r="C130" t="s">
        <v>305</v>
      </c>
      <c r="D130">
        <v>7</v>
      </c>
      <c r="E130">
        <v>-1</v>
      </c>
      <c r="F130">
        <v>20.5822</v>
      </c>
      <c r="G130">
        <v>0.65259999999999996</v>
      </c>
      <c r="H130">
        <v>20.579699999999999</v>
      </c>
      <c r="I130">
        <v>-1</v>
      </c>
      <c r="J130">
        <v>-1</v>
      </c>
      <c r="K130">
        <v>-1</v>
      </c>
      <c r="L130">
        <f t="shared" si="2"/>
        <v>36</v>
      </c>
      <c r="M130">
        <f>VLOOKUP(C130,Locs!A:C,3,0)</f>
        <v>46</v>
      </c>
      <c r="N130">
        <f>VLOOKUP(C130,Locs!A:F,6,0)</f>
        <v>3</v>
      </c>
      <c r="O130" t="s">
        <v>692</v>
      </c>
      <c r="P130">
        <v>40</v>
      </c>
    </row>
    <row r="131" spans="1:16" x14ac:dyDescent="0.45">
      <c r="A131">
        <v>124</v>
      </c>
      <c r="B131" t="str">
        <f t="shared" si="3"/>
        <v>Mode.dfy-8</v>
      </c>
      <c r="C131" t="s">
        <v>305</v>
      </c>
      <c r="D131">
        <v>8</v>
      </c>
      <c r="E131">
        <v>0</v>
      </c>
      <c r="F131">
        <v>18.3262</v>
      </c>
      <c r="G131">
        <v>2.3580999999999999</v>
      </c>
      <c r="H131">
        <v>18.322900000000001</v>
      </c>
      <c r="I131">
        <v>-1</v>
      </c>
      <c r="J131">
        <v>0</v>
      </c>
      <c r="K131">
        <v>0</v>
      </c>
      <c r="L131">
        <f t="shared" ref="L131:L194" si="4">VLOOKUP(LEFT(C131,LEN(C131)-4)&amp;"_"&amp;D131&amp;"_llm.dfy",O:P,2,0)</f>
        <v>36</v>
      </c>
      <c r="M131">
        <f>VLOOKUP(C131,Locs!A:C,3,0)</f>
        <v>46</v>
      </c>
      <c r="N131">
        <f>VLOOKUP(C131,Locs!A:F,6,0)</f>
        <v>3</v>
      </c>
      <c r="O131" t="s">
        <v>693</v>
      </c>
      <c r="P131">
        <v>36</v>
      </c>
    </row>
    <row r="132" spans="1:16" x14ac:dyDescent="0.45">
      <c r="A132">
        <v>125</v>
      </c>
      <c r="B132" t="str">
        <f t="shared" si="3"/>
        <v>Mode.dfy-9</v>
      </c>
      <c r="C132" t="s">
        <v>305</v>
      </c>
      <c r="D132">
        <v>9</v>
      </c>
      <c r="E132">
        <v>0</v>
      </c>
      <c r="F132">
        <v>23.628799999999998</v>
      </c>
      <c r="G132">
        <v>2.3071000000000002</v>
      </c>
      <c r="H132">
        <v>23.626300000000001</v>
      </c>
      <c r="I132">
        <v>-1</v>
      </c>
      <c r="J132">
        <v>0</v>
      </c>
      <c r="K132">
        <v>0</v>
      </c>
      <c r="L132">
        <f t="shared" si="4"/>
        <v>36</v>
      </c>
      <c r="M132">
        <f>VLOOKUP(C132,Locs!A:C,3,0)</f>
        <v>46</v>
      </c>
      <c r="N132">
        <f>VLOOKUP(C132,Locs!A:F,6,0)</f>
        <v>3</v>
      </c>
      <c r="O132" t="s">
        <v>694</v>
      </c>
      <c r="P132">
        <v>36</v>
      </c>
    </row>
    <row r="133" spans="1:16" x14ac:dyDescent="0.45">
      <c r="A133">
        <v>126</v>
      </c>
      <c r="B133" t="str">
        <f t="shared" si="3"/>
        <v>Mode.dfy-10</v>
      </c>
      <c r="C133" t="s">
        <v>305</v>
      </c>
      <c r="D133">
        <v>10</v>
      </c>
      <c r="E133">
        <v>0</v>
      </c>
      <c r="F133">
        <v>21.95</v>
      </c>
      <c r="G133">
        <v>2.3315999999999999</v>
      </c>
      <c r="H133">
        <v>21.947900000000001</v>
      </c>
      <c r="I133">
        <v>-1</v>
      </c>
      <c r="J133">
        <v>0</v>
      </c>
      <c r="K133">
        <v>0</v>
      </c>
      <c r="L133">
        <f t="shared" si="4"/>
        <v>36</v>
      </c>
      <c r="M133">
        <f>VLOOKUP(C133,Locs!A:C,3,0)</f>
        <v>46</v>
      </c>
      <c r="N133">
        <f>VLOOKUP(C133,Locs!A:F,6,0)</f>
        <v>3</v>
      </c>
      <c r="O133" t="s">
        <v>695</v>
      </c>
      <c r="P133">
        <v>36</v>
      </c>
    </row>
    <row r="134" spans="1:16" x14ac:dyDescent="0.45">
      <c r="A134">
        <v>127</v>
      </c>
      <c r="B134" t="str">
        <f t="shared" si="3"/>
        <v>PartitionOddEven.dfy-1</v>
      </c>
      <c r="C134" t="s">
        <v>9</v>
      </c>
      <c r="D134">
        <v>1</v>
      </c>
      <c r="E134">
        <v>0</v>
      </c>
      <c r="F134">
        <v>11.7799</v>
      </c>
      <c r="G134">
        <v>2.2652999999999999</v>
      </c>
      <c r="H134">
        <v>11.775499999999999</v>
      </c>
      <c r="I134">
        <v>0</v>
      </c>
      <c r="J134">
        <v>0</v>
      </c>
      <c r="K134">
        <v>0</v>
      </c>
      <c r="L134">
        <f t="shared" si="4"/>
        <v>27</v>
      </c>
      <c r="M134">
        <f>VLOOKUP(C134,Locs!A:C,3,0)</f>
        <v>30</v>
      </c>
      <c r="N134">
        <f>VLOOKUP(C134,Locs!A:F,6,0)</f>
        <v>1</v>
      </c>
      <c r="O134" t="s">
        <v>370</v>
      </c>
      <c r="P134">
        <v>27</v>
      </c>
    </row>
    <row r="135" spans="1:16" x14ac:dyDescent="0.45">
      <c r="A135">
        <v>128</v>
      </c>
      <c r="B135" t="str">
        <f t="shared" si="3"/>
        <v>PartitionOddEven.dfy-2</v>
      </c>
      <c r="C135" t="s">
        <v>9</v>
      </c>
      <c r="D135">
        <v>2</v>
      </c>
      <c r="E135">
        <v>0</v>
      </c>
      <c r="F135">
        <v>15.124499999999999</v>
      </c>
      <c r="G135">
        <v>2.2724000000000002</v>
      </c>
      <c r="H135">
        <v>15.1218</v>
      </c>
      <c r="I135">
        <v>1</v>
      </c>
      <c r="J135">
        <v>0</v>
      </c>
      <c r="K135">
        <v>0</v>
      </c>
      <c r="L135">
        <f t="shared" si="4"/>
        <v>27</v>
      </c>
      <c r="M135">
        <f>VLOOKUP(C135,Locs!A:C,3,0)</f>
        <v>30</v>
      </c>
      <c r="N135">
        <f>VLOOKUP(C135,Locs!A:F,6,0)</f>
        <v>1</v>
      </c>
      <c r="O135" t="s">
        <v>1200</v>
      </c>
      <c r="P135">
        <v>33</v>
      </c>
    </row>
    <row r="136" spans="1:16" x14ac:dyDescent="0.45">
      <c r="A136">
        <v>129</v>
      </c>
      <c r="B136" t="str">
        <f t="shared" ref="B136:B199" si="5">C136&amp;"-"&amp;D136</f>
        <v>PartitionOddEven.dfy-3</v>
      </c>
      <c r="C136" t="s">
        <v>9</v>
      </c>
      <c r="D136">
        <v>3</v>
      </c>
      <c r="E136">
        <v>0</v>
      </c>
      <c r="F136">
        <v>23.4163</v>
      </c>
      <c r="G136">
        <v>2.2848999999999999</v>
      </c>
      <c r="H136">
        <v>23.4115</v>
      </c>
      <c r="I136">
        <v>1</v>
      </c>
      <c r="J136">
        <v>0</v>
      </c>
      <c r="K136">
        <v>0</v>
      </c>
      <c r="L136">
        <f t="shared" si="4"/>
        <v>28</v>
      </c>
      <c r="M136">
        <f>VLOOKUP(C136,Locs!A:C,3,0)</f>
        <v>30</v>
      </c>
      <c r="N136">
        <f>VLOOKUP(C136,Locs!A:F,6,0)</f>
        <v>1</v>
      </c>
      <c r="O136" t="s">
        <v>371</v>
      </c>
      <c r="P136">
        <v>27</v>
      </c>
    </row>
    <row r="137" spans="1:16" x14ac:dyDescent="0.45">
      <c r="A137">
        <v>130</v>
      </c>
      <c r="B137" t="str">
        <f t="shared" si="5"/>
        <v>PartitionOddEven.dfy-4</v>
      </c>
      <c r="C137" t="s">
        <v>9</v>
      </c>
      <c r="D137">
        <v>4</v>
      </c>
      <c r="E137">
        <v>-1</v>
      </c>
      <c r="F137">
        <v>19.563300000000002</v>
      </c>
      <c r="G137">
        <v>0.56279999999999997</v>
      </c>
      <c r="H137">
        <v>19.5609</v>
      </c>
      <c r="I137">
        <v>-1</v>
      </c>
      <c r="J137">
        <v>-1</v>
      </c>
      <c r="K137">
        <v>-1</v>
      </c>
      <c r="L137">
        <f t="shared" si="4"/>
        <v>30</v>
      </c>
      <c r="M137">
        <f>VLOOKUP(C137,Locs!A:C,3,0)</f>
        <v>30</v>
      </c>
      <c r="N137">
        <f>VLOOKUP(C137,Locs!A:F,6,0)</f>
        <v>1</v>
      </c>
      <c r="O137" t="s">
        <v>372</v>
      </c>
      <c r="P137">
        <v>28</v>
      </c>
    </row>
    <row r="138" spans="1:16" x14ac:dyDescent="0.45">
      <c r="A138">
        <v>131</v>
      </c>
      <c r="B138" t="str">
        <f t="shared" si="5"/>
        <v>PartitionOddEven.dfy-5</v>
      </c>
      <c r="C138" t="s">
        <v>9</v>
      </c>
      <c r="D138">
        <v>5</v>
      </c>
      <c r="E138">
        <v>0</v>
      </c>
      <c r="F138">
        <v>13.036199999999999</v>
      </c>
      <c r="G138">
        <v>2.3096000000000001</v>
      </c>
      <c r="H138">
        <v>13.034000000000001</v>
      </c>
      <c r="I138">
        <v>1</v>
      </c>
      <c r="J138">
        <v>0</v>
      </c>
      <c r="K138">
        <v>0</v>
      </c>
      <c r="L138">
        <f t="shared" si="4"/>
        <v>29</v>
      </c>
      <c r="M138">
        <f>VLOOKUP(C138,Locs!A:C,3,0)</f>
        <v>30</v>
      </c>
      <c r="N138">
        <f>VLOOKUP(C138,Locs!A:F,6,0)</f>
        <v>1</v>
      </c>
      <c r="O138" t="s">
        <v>1123</v>
      </c>
      <c r="P138">
        <v>30</v>
      </c>
    </row>
    <row r="139" spans="1:16" x14ac:dyDescent="0.45">
      <c r="A139">
        <v>132</v>
      </c>
      <c r="B139" t="str">
        <f t="shared" si="5"/>
        <v>PartitionOddEven.dfy-6</v>
      </c>
      <c r="C139" t="s">
        <v>9</v>
      </c>
      <c r="D139">
        <v>6</v>
      </c>
      <c r="E139">
        <v>0</v>
      </c>
      <c r="F139">
        <v>26.0943</v>
      </c>
      <c r="G139">
        <v>2.2972000000000001</v>
      </c>
      <c r="H139">
        <v>26.091699999999999</v>
      </c>
      <c r="I139">
        <v>1</v>
      </c>
      <c r="J139">
        <v>0</v>
      </c>
      <c r="K139">
        <v>0</v>
      </c>
      <c r="L139">
        <f t="shared" si="4"/>
        <v>30</v>
      </c>
      <c r="M139">
        <f>VLOOKUP(C139,Locs!A:C,3,0)</f>
        <v>30</v>
      </c>
      <c r="N139">
        <f>VLOOKUP(C139,Locs!A:F,6,0)</f>
        <v>1</v>
      </c>
      <c r="O139" t="s">
        <v>1124</v>
      </c>
      <c r="P139">
        <v>29</v>
      </c>
    </row>
    <row r="140" spans="1:16" x14ac:dyDescent="0.45">
      <c r="A140">
        <v>133</v>
      </c>
      <c r="B140" t="str">
        <f t="shared" si="5"/>
        <v>PartitionOddEven.dfy-7</v>
      </c>
      <c r="C140" t="s">
        <v>9</v>
      </c>
      <c r="D140">
        <v>7</v>
      </c>
      <c r="E140">
        <v>0</v>
      </c>
      <c r="F140">
        <v>16.5243</v>
      </c>
      <c r="G140">
        <v>2.3371</v>
      </c>
      <c r="H140">
        <v>16.518000000000001</v>
      </c>
      <c r="I140">
        <v>0</v>
      </c>
      <c r="J140">
        <v>0</v>
      </c>
      <c r="K140">
        <v>0</v>
      </c>
      <c r="L140">
        <f t="shared" si="4"/>
        <v>31</v>
      </c>
      <c r="M140">
        <f>VLOOKUP(C140,Locs!A:C,3,0)</f>
        <v>30</v>
      </c>
      <c r="N140">
        <f>VLOOKUP(C140,Locs!A:F,6,0)</f>
        <v>1</v>
      </c>
      <c r="O140" t="s">
        <v>1201</v>
      </c>
      <c r="P140">
        <v>30</v>
      </c>
    </row>
    <row r="141" spans="1:16" x14ac:dyDescent="0.45">
      <c r="A141">
        <v>134</v>
      </c>
      <c r="B141" t="str">
        <f t="shared" si="5"/>
        <v>PartitionOddEven.dfy-8</v>
      </c>
      <c r="C141" t="s">
        <v>9</v>
      </c>
      <c r="D141">
        <v>8</v>
      </c>
      <c r="E141">
        <v>-1</v>
      </c>
      <c r="F141">
        <v>20.1633</v>
      </c>
      <c r="G141">
        <v>0.38740000000000002</v>
      </c>
      <c r="H141">
        <v>20.160799999999998</v>
      </c>
      <c r="I141">
        <v>-1</v>
      </c>
      <c r="J141">
        <v>-1</v>
      </c>
      <c r="K141">
        <v>-1</v>
      </c>
      <c r="L141">
        <f t="shared" si="4"/>
        <v>34</v>
      </c>
      <c r="M141">
        <f>VLOOKUP(C141,Locs!A:C,3,0)</f>
        <v>30</v>
      </c>
      <c r="N141">
        <f>VLOOKUP(C141,Locs!A:F,6,0)</f>
        <v>1</v>
      </c>
      <c r="O141" t="s">
        <v>1202</v>
      </c>
      <c r="P141">
        <v>31</v>
      </c>
    </row>
    <row r="142" spans="1:16" x14ac:dyDescent="0.45">
      <c r="A142">
        <v>135</v>
      </c>
      <c r="B142" t="str">
        <f t="shared" si="5"/>
        <v>PartitionOddEven.dfy-9</v>
      </c>
      <c r="C142" t="s">
        <v>9</v>
      </c>
      <c r="D142">
        <v>9</v>
      </c>
      <c r="E142">
        <v>-1</v>
      </c>
      <c r="F142">
        <v>22.120699999999999</v>
      </c>
      <c r="G142">
        <v>0.4168</v>
      </c>
      <c r="H142">
        <v>22.118099999999998</v>
      </c>
      <c r="I142">
        <v>-1</v>
      </c>
      <c r="J142">
        <v>-1</v>
      </c>
      <c r="K142">
        <v>-1</v>
      </c>
      <c r="L142">
        <f t="shared" si="4"/>
        <v>31</v>
      </c>
      <c r="M142">
        <f>VLOOKUP(C142,Locs!A:C,3,0)</f>
        <v>30</v>
      </c>
      <c r="N142">
        <f>VLOOKUP(C142,Locs!A:F,6,0)</f>
        <v>1</v>
      </c>
      <c r="O142" t="s">
        <v>1203</v>
      </c>
      <c r="P142">
        <v>34</v>
      </c>
    </row>
    <row r="143" spans="1:16" x14ac:dyDescent="0.45">
      <c r="A143">
        <v>136</v>
      </c>
      <c r="B143" t="str">
        <f t="shared" si="5"/>
        <v>PartitionOddEven.dfy-10</v>
      </c>
      <c r="C143" t="s">
        <v>9</v>
      </c>
      <c r="D143">
        <v>10</v>
      </c>
      <c r="E143">
        <v>0</v>
      </c>
      <c r="F143">
        <v>16.258199999999999</v>
      </c>
      <c r="G143">
        <v>8.2698</v>
      </c>
      <c r="H143">
        <v>16.2559</v>
      </c>
      <c r="I143">
        <v>-1</v>
      </c>
      <c r="J143">
        <v>0</v>
      </c>
      <c r="K143">
        <v>0</v>
      </c>
      <c r="L143">
        <f t="shared" si="4"/>
        <v>33</v>
      </c>
      <c r="M143">
        <f>VLOOKUP(C143,Locs!A:C,3,0)</f>
        <v>30</v>
      </c>
      <c r="N143">
        <f>VLOOKUP(C143,Locs!A:F,6,0)</f>
        <v>1</v>
      </c>
      <c r="O143" t="s">
        <v>1204</v>
      </c>
      <c r="P143">
        <v>31</v>
      </c>
    </row>
    <row r="144" spans="1:16" x14ac:dyDescent="0.45">
      <c r="A144">
        <v>137</v>
      </c>
      <c r="B144" t="str">
        <f t="shared" si="5"/>
        <v>PrimeFactors.dfy-1</v>
      </c>
      <c r="C144" t="s">
        <v>306</v>
      </c>
      <c r="D144">
        <v>1</v>
      </c>
      <c r="E144">
        <v>0</v>
      </c>
      <c r="F144">
        <v>10.0647</v>
      </c>
      <c r="G144">
        <v>62.345399999999998</v>
      </c>
      <c r="H144">
        <v>10.061400000000001</v>
      </c>
      <c r="I144">
        <v>-1</v>
      </c>
      <c r="J144">
        <v>0</v>
      </c>
      <c r="K144">
        <v>0</v>
      </c>
      <c r="L144">
        <f t="shared" si="4"/>
        <v>37</v>
      </c>
      <c r="M144">
        <f>VLOOKUP(C144,Locs!A:C,3,0)</f>
        <v>227</v>
      </c>
      <c r="N144">
        <f>VLOOKUP(C144,Locs!A:F,6,0)</f>
        <v>17</v>
      </c>
      <c r="O144" t="s">
        <v>373</v>
      </c>
      <c r="P144">
        <v>37</v>
      </c>
    </row>
    <row r="145" spans="1:16" x14ac:dyDescent="0.45">
      <c r="A145">
        <v>138</v>
      </c>
      <c r="B145" t="str">
        <f t="shared" si="5"/>
        <v>PrimeFactors.dfy-2</v>
      </c>
      <c r="C145" t="s">
        <v>306</v>
      </c>
      <c r="D145">
        <v>2</v>
      </c>
      <c r="E145">
        <v>0</v>
      </c>
      <c r="F145">
        <v>13.7461</v>
      </c>
      <c r="G145">
        <v>62.321100000000001</v>
      </c>
      <c r="H145">
        <v>13.7438</v>
      </c>
      <c r="I145">
        <v>-1</v>
      </c>
      <c r="J145">
        <v>0</v>
      </c>
      <c r="K145">
        <v>0</v>
      </c>
      <c r="L145">
        <f t="shared" si="4"/>
        <v>38</v>
      </c>
      <c r="M145">
        <f>VLOOKUP(C145,Locs!A:C,3,0)</f>
        <v>227</v>
      </c>
      <c r="N145">
        <f>VLOOKUP(C145,Locs!A:F,6,0)</f>
        <v>17</v>
      </c>
      <c r="O145" t="s">
        <v>696</v>
      </c>
      <c r="P145">
        <v>50</v>
      </c>
    </row>
    <row r="146" spans="1:16" x14ac:dyDescent="0.45">
      <c r="A146">
        <v>139</v>
      </c>
      <c r="B146" t="str">
        <f t="shared" si="5"/>
        <v>PrimeFactors.dfy-3</v>
      </c>
      <c r="C146" t="s">
        <v>306</v>
      </c>
      <c r="D146">
        <v>3</v>
      </c>
      <c r="E146">
        <v>0</v>
      </c>
      <c r="F146">
        <v>11.661899999999999</v>
      </c>
      <c r="G146">
        <v>3.7161</v>
      </c>
      <c r="H146">
        <v>11.658799999999999</v>
      </c>
      <c r="I146">
        <v>-1</v>
      </c>
      <c r="J146">
        <v>0</v>
      </c>
      <c r="K146">
        <v>0</v>
      </c>
      <c r="L146">
        <f t="shared" si="4"/>
        <v>43</v>
      </c>
      <c r="M146">
        <f>VLOOKUP(C146,Locs!A:C,3,0)</f>
        <v>227</v>
      </c>
      <c r="N146">
        <f>VLOOKUP(C146,Locs!A:F,6,0)</f>
        <v>17</v>
      </c>
      <c r="O146" t="s">
        <v>374</v>
      </c>
      <c r="P146">
        <v>38</v>
      </c>
    </row>
    <row r="147" spans="1:16" x14ac:dyDescent="0.45">
      <c r="A147">
        <v>140</v>
      </c>
      <c r="B147" t="str">
        <f t="shared" si="5"/>
        <v>PrimeFactors.dfy-4</v>
      </c>
      <c r="C147" t="s">
        <v>306</v>
      </c>
      <c r="D147">
        <v>4</v>
      </c>
      <c r="E147">
        <v>0</v>
      </c>
      <c r="F147">
        <v>10.841200000000001</v>
      </c>
      <c r="G147">
        <v>2.1032999999999999</v>
      </c>
      <c r="H147">
        <v>10.839600000000001</v>
      </c>
      <c r="I147">
        <v>-1</v>
      </c>
      <c r="J147">
        <v>0</v>
      </c>
      <c r="K147">
        <v>0</v>
      </c>
      <c r="L147">
        <f t="shared" si="4"/>
        <v>45</v>
      </c>
      <c r="M147">
        <f>VLOOKUP(C147,Locs!A:C,3,0)</f>
        <v>227</v>
      </c>
      <c r="N147">
        <f>VLOOKUP(C147,Locs!A:F,6,0)</f>
        <v>17</v>
      </c>
      <c r="O147" t="s">
        <v>375</v>
      </c>
      <c r="P147">
        <v>43</v>
      </c>
    </row>
    <row r="148" spans="1:16" x14ac:dyDescent="0.45">
      <c r="A148">
        <v>141</v>
      </c>
      <c r="B148" t="str">
        <f t="shared" si="5"/>
        <v>PrimeFactors.dfy-5</v>
      </c>
      <c r="C148" t="s">
        <v>306</v>
      </c>
      <c r="D148">
        <v>5</v>
      </c>
      <c r="E148">
        <v>0</v>
      </c>
      <c r="F148">
        <v>17.381499999999999</v>
      </c>
      <c r="G148">
        <v>2.8090999999999999</v>
      </c>
      <c r="H148">
        <v>17.378900000000002</v>
      </c>
      <c r="I148">
        <v>-1</v>
      </c>
      <c r="J148">
        <v>0</v>
      </c>
      <c r="K148">
        <v>0</v>
      </c>
      <c r="L148">
        <f t="shared" si="4"/>
        <v>45</v>
      </c>
      <c r="M148">
        <f>VLOOKUP(C148,Locs!A:C,3,0)</f>
        <v>227</v>
      </c>
      <c r="N148">
        <f>VLOOKUP(C148,Locs!A:F,6,0)</f>
        <v>17</v>
      </c>
      <c r="O148" t="s">
        <v>707</v>
      </c>
      <c r="P148">
        <v>45</v>
      </c>
    </row>
    <row r="149" spans="1:16" x14ac:dyDescent="0.45">
      <c r="A149">
        <v>142</v>
      </c>
      <c r="B149" t="str">
        <f t="shared" si="5"/>
        <v>PrimeFactors.dfy-6</v>
      </c>
      <c r="C149" t="s">
        <v>306</v>
      </c>
      <c r="D149">
        <v>6</v>
      </c>
      <c r="E149">
        <v>0</v>
      </c>
      <c r="F149">
        <v>11.5395</v>
      </c>
      <c r="G149">
        <v>2.8942999999999999</v>
      </c>
      <c r="H149">
        <v>11.5373</v>
      </c>
      <c r="I149">
        <v>-1</v>
      </c>
      <c r="J149">
        <v>0</v>
      </c>
      <c r="K149">
        <v>0</v>
      </c>
      <c r="L149">
        <f t="shared" si="4"/>
        <v>45</v>
      </c>
      <c r="M149">
        <f>VLOOKUP(C149,Locs!A:C,3,0)</f>
        <v>227</v>
      </c>
      <c r="N149">
        <f>VLOOKUP(C149,Locs!A:F,6,0)</f>
        <v>17</v>
      </c>
      <c r="O149" t="s">
        <v>708</v>
      </c>
      <c r="P149">
        <v>45</v>
      </c>
    </row>
    <row r="150" spans="1:16" x14ac:dyDescent="0.45">
      <c r="A150">
        <v>143</v>
      </c>
      <c r="B150" t="str">
        <f t="shared" si="5"/>
        <v>PrimeFactors.dfy-7</v>
      </c>
      <c r="C150" t="s">
        <v>306</v>
      </c>
      <c r="D150">
        <v>7</v>
      </c>
      <c r="E150">
        <v>0</v>
      </c>
      <c r="F150">
        <v>10.722200000000001</v>
      </c>
      <c r="G150">
        <v>62.395000000000003</v>
      </c>
      <c r="H150">
        <v>10.7195</v>
      </c>
      <c r="I150">
        <v>-1</v>
      </c>
      <c r="J150">
        <v>0</v>
      </c>
      <c r="K150">
        <v>0</v>
      </c>
      <c r="L150">
        <f t="shared" si="4"/>
        <v>46</v>
      </c>
      <c r="M150">
        <f>VLOOKUP(C150,Locs!A:C,3,0)</f>
        <v>227</v>
      </c>
      <c r="N150">
        <f>VLOOKUP(C150,Locs!A:F,6,0)</f>
        <v>17</v>
      </c>
      <c r="O150" t="s">
        <v>709</v>
      </c>
      <c r="P150">
        <v>45</v>
      </c>
    </row>
    <row r="151" spans="1:16" x14ac:dyDescent="0.45">
      <c r="A151">
        <v>144</v>
      </c>
      <c r="B151" t="str">
        <f t="shared" si="5"/>
        <v>PrimeFactors.dfy-8</v>
      </c>
      <c r="C151" t="s">
        <v>306</v>
      </c>
      <c r="D151">
        <v>8</v>
      </c>
      <c r="E151">
        <v>0</v>
      </c>
      <c r="F151">
        <v>12.937900000000001</v>
      </c>
      <c r="G151">
        <v>62.392800000000001</v>
      </c>
      <c r="H151">
        <v>12.935700000000001</v>
      </c>
      <c r="I151">
        <v>-1</v>
      </c>
      <c r="J151">
        <v>0</v>
      </c>
      <c r="K151">
        <v>0</v>
      </c>
      <c r="L151">
        <f t="shared" si="4"/>
        <v>48</v>
      </c>
      <c r="M151">
        <f>VLOOKUP(C151,Locs!A:C,3,0)</f>
        <v>227</v>
      </c>
      <c r="N151">
        <f>VLOOKUP(C151,Locs!A:F,6,0)</f>
        <v>17</v>
      </c>
      <c r="O151" t="s">
        <v>710</v>
      </c>
      <c r="P151">
        <v>46</v>
      </c>
    </row>
    <row r="152" spans="1:16" x14ac:dyDescent="0.45">
      <c r="A152">
        <v>145</v>
      </c>
      <c r="B152" t="str">
        <f t="shared" si="5"/>
        <v>PrimeFactors.dfy-9</v>
      </c>
      <c r="C152" t="s">
        <v>306</v>
      </c>
      <c r="D152">
        <v>9</v>
      </c>
      <c r="E152">
        <v>0</v>
      </c>
      <c r="F152">
        <v>16.808900000000001</v>
      </c>
      <c r="G152">
        <v>5.1002999999999998</v>
      </c>
      <c r="H152">
        <v>16.8064</v>
      </c>
      <c r="I152">
        <v>-1</v>
      </c>
      <c r="J152">
        <v>0</v>
      </c>
      <c r="K152">
        <v>0</v>
      </c>
      <c r="L152">
        <f t="shared" si="4"/>
        <v>50</v>
      </c>
      <c r="M152">
        <f>VLOOKUP(C152,Locs!A:C,3,0)</f>
        <v>227</v>
      </c>
      <c r="N152">
        <f>VLOOKUP(C152,Locs!A:F,6,0)</f>
        <v>17</v>
      </c>
      <c r="O152" t="s">
        <v>711</v>
      </c>
      <c r="P152">
        <v>48</v>
      </c>
    </row>
    <row r="153" spans="1:16" x14ac:dyDescent="0.45">
      <c r="A153">
        <v>146</v>
      </c>
      <c r="B153" t="str">
        <f t="shared" si="5"/>
        <v>PrimeFactors.dfy-10</v>
      </c>
      <c r="C153" t="s">
        <v>306</v>
      </c>
      <c r="D153">
        <v>10</v>
      </c>
      <c r="E153">
        <v>0</v>
      </c>
      <c r="F153">
        <v>14.9558</v>
      </c>
      <c r="G153">
        <v>4.9836</v>
      </c>
      <c r="H153">
        <v>14.9535</v>
      </c>
      <c r="I153">
        <v>-1</v>
      </c>
      <c r="J153">
        <v>0</v>
      </c>
      <c r="K153">
        <v>0</v>
      </c>
      <c r="L153">
        <f t="shared" si="4"/>
        <v>50</v>
      </c>
      <c r="M153">
        <f>VLOOKUP(C153,Locs!A:C,3,0)</f>
        <v>227</v>
      </c>
      <c r="N153">
        <f>VLOOKUP(C153,Locs!A:F,6,0)</f>
        <v>17</v>
      </c>
      <c r="O153" t="s">
        <v>712</v>
      </c>
      <c r="P153">
        <v>50</v>
      </c>
    </row>
    <row r="154" spans="1:16" x14ac:dyDescent="0.45">
      <c r="A154">
        <v>147</v>
      </c>
      <c r="B154" t="str">
        <f t="shared" si="5"/>
        <v>RawSort.dfy-1</v>
      </c>
      <c r="C154" t="s">
        <v>307</v>
      </c>
      <c r="D154">
        <v>1</v>
      </c>
      <c r="E154">
        <v>0</v>
      </c>
      <c r="F154">
        <v>5.7359</v>
      </c>
      <c r="G154">
        <v>1.2357</v>
      </c>
      <c r="H154">
        <v>5.7198000000000002</v>
      </c>
      <c r="I154">
        <v>-1</v>
      </c>
      <c r="J154">
        <v>0</v>
      </c>
      <c r="K154">
        <v>0</v>
      </c>
      <c r="L154">
        <f t="shared" si="4"/>
        <v>22</v>
      </c>
      <c r="M154">
        <f>VLOOKUP(C154,Locs!A:C,3,0)</f>
        <v>48</v>
      </c>
      <c r="N154">
        <f>VLOOKUP(C154,Locs!A:F,6,0)</f>
        <v>9</v>
      </c>
      <c r="O154" t="s">
        <v>376</v>
      </c>
      <c r="P154">
        <v>22</v>
      </c>
    </row>
    <row r="155" spans="1:16" x14ac:dyDescent="0.45">
      <c r="A155">
        <v>148</v>
      </c>
      <c r="B155" t="str">
        <f t="shared" si="5"/>
        <v>RawSort.dfy-2</v>
      </c>
      <c r="C155" t="s">
        <v>307</v>
      </c>
      <c r="D155">
        <v>2</v>
      </c>
      <c r="E155">
        <v>0</v>
      </c>
      <c r="F155">
        <v>10.228899999999999</v>
      </c>
      <c r="G155">
        <v>2.2785000000000002</v>
      </c>
      <c r="H155">
        <v>10.2186</v>
      </c>
      <c r="I155">
        <v>-1</v>
      </c>
      <c r="J155">
        <v>0</v>
      </c>
      <c r="K155">
        <v>0</v>
      </c>
      <c r="L155">
        <f t="shared" si="4"/>
        <v>24</v>
      </c>
      <c r="M155">
        <f>VLOOKUP(C155,Locs!A:C,3,0)</f>
        <v>48</v>
      </c>
      <c r="N155">
        <f>VLOOKUP(C155,Locs!A:F,6,0)</f>
        <v>9</v>
      </c>
      <c r="O155" t="s">
        <v>713</v>
      </c>
      <c r="P155">
        <v>28</v>
      </c>
    </row>
    <row r="156" spans="1:16" x14ac:dyDescent="0.45">
      <c r="A156">
        <v>149</v>
      </c>
      <c r="B156" t="str">
        <f t="shared" si="5"/>
        <v>RawSort.dfy-3</v>
      </c>
      <c r="C156" t="s">
        <v>307</v>
      </c>
      <c r="D156">
        <v>3</v>
      </c>
      <c r="E156">
        <v>-1</v>
      </c>
      <c r="F156">
        <v>13.072800000000001</v>
      </c>
      <c r="G156">
        <v>0.37830000000000003</v>
      </c>
      <c r="H156">
        <v>13.0692</v>
      </c>
      <c r="I156">
        <v>-1</v>
      </c>
      <c r="J156">
        <v>-1</v>
      </c>
      <c r="K156">
        <v>-1</v>
      </c>
      <c r="L156">
        <f t="shared" si="4"/>
        <v>29</v>
      </c>
      <c r="M156">
        <f>VLOOKUP(C156,Locs!A:C,3,0)</f>
        <v>48</v>
      </c>
      <c r="N156">
        <f>VLOOKUP(C156,Locs!A:F,6,0)</f>
        <v>9</v>
      </c>
      <c r="O156" t="s">
        <v>377</v>
      </c>
      <c r="P156">
        <v>24</v>
      </c>
    </row>
    <row r="157" spans="1:16" x14ac:dyDescent="0.45">
      <c r="A157">
        <v>150</v>
      </c>
      <c r="B157" t="str">
        <f t="shared" si="5"/>
        <v>RawSort.dfy-4</v>
      </c>
      <c r="C157" t="s">
        <v>307</v>
      </c>
      <c r="D157">
        <v>4</v>
      </c>
      <c r="E157">
        <v>-1</v>
      </c>
      <c r="F157">
        <v>14.635999999999999</v>
      </c>
      <c r="G157">
        <v>0.35470000000000002</v>
      </c>
      <c r="H157">
        <v>14.633599999999999</v>
      </c>
      <c r="I157">
        <v>-1</v>
      </c>
      <c r="J157">
        <v>-1</v>
      </c>
      <c r="K157">
        <v>-1</v>
      </c>
      <c r="L157">
        <f t="shared" si="4"/>
        <v>31</v>
      </c>
      <c r="M157">
        <f>VLOOKUP(C157,Locs!A:C,3,0)</f>
        <v>48</v>
      </c>
      <c r="N157">
        <f>VLOOKUP(C157,Locs!A:F,6,0)</f>
        <v>9</v>
      </c>
      <c r="O157" t="s">
        <v>378</v>
      </c>
      <c r="P157">
        <v>29</v>
      </c>
    </row>
    <row r="158" spans="1:16" x14ac:dyDescent="0.45">
      <c r="A158">
        <v>151</v>
      </c>
      <c r="B158" t="str">
        <f t="shared" si="5"/>
        <v>RawSort.dfy-5</v>
      </c>
      <c r="C158" t="s">
        <v>307</v>
      </c>
      <c r="D158">
        <v>5</v>
      </c>
      <c r="E158">
        <v>-1</v>
      </c>
      <c r="F158">
        <v>8.4982000000000006</v>
      </c>
      <c r="G158">
        <v>0.3256</v>
      </c>
      <c r="H158">
        <v>8.4960000000000004</v>
      </c>
      <c r="I158">
        <v>-1</v>
      </c>
      <c r="J158">
        <v>-1</v>
      </c>
      <c r="K158">
        <v>-1</v>
      </c>
      <c r="L158">
        <f t="shared" si="4"/>
        <v>31</v>
      </c>
      <c r="M158">
        <f>VLOOKUP(C158,Locs!A:C,3,0)</f>
        <v>48</v>
      </c>
      <c r="N158">
        <f>VLOOKUP(C158,Locs!A:F,6,0)</f>
        <v>9</v>
      </c>
      <c r="O158" t="s">
        <v>714</v>
      </c>
      <c r="P158">
        <v>31</v>
      </c>
    </row>
    <row r="159" spans="1:16" x14ac:dyDescent="0.45">
      <c r="A159">
        <v>152</v>
      </c>
      <c r="B159" t="str">
        <f t="shared" si="5"/>
        <v>RawSort.dfy-6</v>
      </c>
      <c r="C159" t="s">
        <v>307</v>
      </c>
      <c r="D159">
        <v>6</v>
      </c>
      <c r="E159">
        <v>-1</v>
      </c>
      <c r="F159">
        <v>11.270899999999999</v>
      </c>
      <c r="G159">
        <v>0.39560000000000001</v>
      </c>
      <c r="H159">
        <v>11.2676</v>
      </c>
      <c r="I159">
        <v>-1</v>
      </c>
      <c r="J159">
        <v>-1</v>
      </c>
      <c r="K159">
        <v>-1</v>
      </c>
      <c r="L159">
        <f t="shared" si="4"/>
        <v>31</v>
      </c>
      <c r="M159">
        <f>VLOOKUP(C159,Locs!A:C,3,0)</f>
        <v>48</v>
      </c>
      <c r="N159">
        <f>VLOOKUP(C159,Locs!A:F,6,0)</f>
        <v>9</v>
      </c>
      <c r="O159" t="s">
        <v>715</v>
      </c>
      <c r="P159">
        <v>31</v>
      </c>
    </row>
    <row r="160" spans="1:16" x14ac:dyDescent="0.45">
      <c r="A160">
        <v>153</v>
      </c>
      <c r="B160" t="str">
        <f t="shared" si="5"/>
        <v>RawSort.dfy-7</v>
      </c>
      <c r="C160" t="s">
        <v>307</v>
      </c>
      <c r="D160">
        <v>7</v>
      </c>
      <c r="E160">
        <v>-1</v>
      </c>
      <c r="F160">
        <v>9.7020999999999997</v>
      </c>
      <c r="G160">
        <v>0.55369999999999997</v>
      </c>
      <c r="H160">
        <v>9.6997999999999998</v>
      </c>
      <c r="I160">
        <v>-1</v>
      </c>
      <c r="J160">
        <v>-1</v>
      </c>
      <c r="K160">
        <v>-1</v>
      </c>
      <c r="L160">
        <f t="shared" si="4"/>
        <v>31</v>
      </c>
      <c r="M160">
        <f>VLOOKUP(C160,Locs!A:C,3,0)</f>
        <v>48</v>
      </c>
      <c r="N160">
        <f>VLOOKUP(C160,Locs!A:F,6,0)</f>
        <v>9</v>
      </c>
      <c r="O160" t="s">
        <v>716</v>
      </c>
      <c r="P160">
        <v>31</v>
      </c>
    </row>
    <row r="161" spans="1:16" x14ac:dyDescent="0.45">
      <c r="A161">
        <v>154</v>
      </c>
      <c r="B161" t="str">
        <f t="shared" si="5"/>
        <v>RawSort.dfy-8</v>
      </c>
      <c r="C161" t="s">
        <v>307</v>
      </c>
      <c r="D161">
        <v>8</v>
      </c>
      <c r="E161">
        <v>-1</v>
      </c>
      <c r="F161">
        <v>8.8803999999999998</v>
      </c>
      <c r="G161">
        <v>0.3826</v>
      </c>
      <c r="H161">
        <v>8.8779000000000003</v>
      </c>
      <c r="I161">
        <v>-1</v>
      </c>
      <c r="J161">
        <v>-1</v>
      </c>
      <c r="K161">
        <v>-1</v>
      </c>
      <c r="L161">
        <f t="shared" si="4"/>
        <v>28</v>
      </c>
      <c r="M161">
        <f>VLOOKUP(C161,Locs!A:C,3,0)</f>
        <v>48</v>
      </c>
      <c r="N161">
        <f>VLOOKUP(C161,Locs!A:F,6,0)</f>
        <v>9</v>
      </c>
      <c r="O161" t="s">
        <v>717</v>
      </c>
      <c r="P161">
        <v>31</v>
      </c>
    </row>
    <row r="162" spans="1:16" x14ac:dyDescent="0.45">
      <c r="A162">
        <v>155</v>
      </c>
      <c r="B162" t="str">
        <f t="shared" si="5"/>
        <v>RawSort.dfy-9</v>
      </c>
      <c r="C162" t="s">
        <v>307</v>
      </c>
      <c r="D162">
        <v>9</v>
      </c>
      <c r="E162">
        <v>-1</v>
      </c>
      <c r="F162">
        <v>11.042299999999999</v>
      </c>
      <c r="G162">
        <v>0.39240000000000003</v>
      </c>
      <c r="H162">
        <v>11.037800000000001</v>
      </c>
      <c r="I162">
        <v>-1</v>
      </c>
      <c r="J162">
        <v>-1</v>
      </c>
      <c r="K162">
        <v>-1</v>
      </c>
      <c r="L162">
        <f t="shared" si="4"/>
        <v>28</v>
      </c>
      <c r="M162">
        <f>VLOOKUP(C162,Locs!A:C,3,0)</f>
        <v>48</v>
      </c>
      <c r="N162">
        <f>VLOOKUP(C162,Locs!A:F,6,0)</f>
        <v>9</v>
      </c>
      <c r="O162" t="s">
        <v>718</v>
      </c>
      <c r="P162">
        <v>28</v>
      </c>
    </row>
    <row r="163" spans="1:16" x14ac:dyDescent="0.45">
      <c r="A163">
        <v>156</v>
      </c>
      <c r="B163" t="str">
        <f t="shared" si="5"/>
        <v>RawSort.dfy-10</v>
      </c>
      <c r="C163" t="s">
        <v>307</v>
      </c>
      <c r="D163">
        <v>10</v>
      </c>
      <c r="E163">
        <v>-1</v>
      </c>
      <c r="F163">
        <v>6.8596000000000004</v>
      </c>
      <c r="G163">
        <v>0.41860000000000003</v>
      </c>
      <c r="H163">
        <v>6.8563000000000001</v>
      </c>
      <c r="I163">
        <v>-1</v>
      </c>
      <c r="J163">
        <v>-1</v>
      </c>
      <c r="K163">
        <v>-1</v>
      </c>
      <c r="L163">
        <f t="shared" si="4"/>
        <v>28</v>
      </c>
      <c r="M163">
        <f>VLOOKUP(C163,Locs!A:C,3,0)</f>
        <v>48</v>
      </c>
      <c r="N163">
        <f>VLOOKUP(C163,Locs!A:F,6,0)</f>
        <v>9</v>
      </c>
      <c r="O163" t="s">
        <v>719</v>
      </c>
      <c r="P163">
        <v>28</v>
      </c>
    </row>
    <row r="164" spans="1:16" x14ac:dyDescent="0.45">
      <c r="A164">
        <v>157</v>
      </c>
      <c r="B164" t="str">
        <f t="shared" si="5"/>
        <v>Recaman.dfy-1</v>
      </c>
      <c r="C164" t="s">
        <v>308</v>
      </c>
      <c r="D164">
        <v>1</v>
      </c>
      <c r="E164">
        <v>-1</v>
      </c>
      <c r="F164">
        <v>16.530799999999999</v>
      </c>
      <c r="G164">
        <v>0.68389999999999995</v>
      </c>
      <c r="H164">
        <v>16.526800000000001</v>
      </c>
      <c r="I164">
        <v>-1</v>
      </c>
      <c r="J164">
        <v>-1</v>
      </c>
      <c r="K164">
        <v>-1</v>
      </c>
      <c r="L164">
        <f t="shared" si="4"/>
        <v>60</v>
      </c>
      <c r="M164">
        <f>VLOOKUP(C164,Locs!A:C,3,0)</f>
        <v>57</v>
      </c>
      <c r="N164">
        <f>VLOOKUP(C164,Locs!A:F,6,0)</f>
        <v>0</v>
      </c>
      <c r="O164" t="s">
        <v>379</v>
      </c>
      <c r="P164">
        <v>60</v>
      </c>
    </row>
    <row r="165" spans="1:16" x14ac:dyDescent="0.45">
      <c r="A165">
        <v>158</v>
      </c>
      <c r="B165" t="str">
        <f t="shared" si="5"/>
        <v>Recaman.dfy-2</v>
      </c>
      <c r="C165" t="s">
        <v>308</v>
      </c>
      <c r="D165">
        <v>2</v>
      </c>
      <c r="E165">
        <v>-1</v>
      </c>
      <c r="F165">
        <v>25.197399999999998</v>
      </c>
      <c r="G165">
        <v>0.62239999999999995</v>
      </c>
      <c r="H165">
        <v>25.194500000000001</v>
      </c>
      <c r="I165">
        <v>-1</v>
      </c>
      <c r="J165">
        <v>-1</v>
      </c>
      <c r="K165">
        <v>-1</v>
      </c>
      <c r="L165">
        <f t="shared" si="4"/>
        <v>72</v>
      </c>
      <c r="M165">
        <f>VLOOKUP(C165,Locs!A:C,3,0)</f>
        <v>57</v>
      </c>
      <c r="N165">
        <f>VLOOKUP(C165,Locs!A:F,6,0)</f>
        <v>0</v>
      </c>
      <c r="O165" t="s">
        <v>773</v>
      </c>
      <c r="P165">
        <v>69</v>
      </c>
    </row>
    <row r="166" spans="1:16" x14ac:dyDescent="0.45">
      <c r="A166">
        <v>159</v>
      </c>
      <c r="B166" t="str">
        <f t="shared" si="5"/>
        <v>Recaman.dfy-3</v>
      </c>
      <c r="C166" t="s">
        <v>308</v>
      </c>
      <c r="D166">
        <v>3</v>
      </c>
      <c r="E166">
        <v>-1</v>
      </c>
      <c r="F166">
        <v>18.214700000000001</v>
      </c>
      <c r="G166">
        <v>0.65369999999999995</v>
      </c>
      <c r="H166">
        <v>18.211200000000002</v>
      </c>
      <c r="I166">
        <v>-1</v>
      </c>
      <c r="J166">
        <v>-1</v>
      </c>
      <c r="K166">
        <v>-1</v>
      </c>
      <c r="L166">
        <f t="shared" si="4"/>
        <v>71</v>
      </c>
      <c r="M166">
        <f>VLOOKUP(C166,Locs!A:C,3,0)</f>
        <v>57</v>
      </c>
      <c r="N166">
        <f>VLOOKUP(C166,Locs!A:F,6,0)</f>
        <v>0</v>
      </c>
      <c r="O166" t="s">
        <v>380</v>
      </c>
      <c r="P166">
        <v>72</v>
      </c>
    </row>
    <row r="167" spans="1:16" x14ac:dyDescent="0.45">
      <c r="A167">
        <v>160</v>
      </c>
      <c r="B167" t="str">
        <f t="shared" si="5"/>
        <v>Recaman.dfy-4</v>
      </c>
      <c r="C167" t="s">
        <v>308</v>
      </c>
      <c r="D167">
        <v>4</v>
      </c>
      <c r="E167">
        <v>-1</v>
      </c>
      <c r="F167">
        <v>34.2393</v>
      </c>
      <c r="G167">
        <v>0.40189999999999998</v>
      </c>
      <c r="H167">
        <v>34.236600000000003</v>
      </c>
      <c r="I167">
        <v>-1</v>
      </c>
      <c r="J167">
        <v>-1</v>
      </c>
      <c r="K167">
        <v>-1</v>
      </c>
      <c r="L167">
        <f t="shared" si="4"/>
        <v>75</v>
      </c>
      <c r="M167">
        <f>VLOOKUP(C167,Locs!A:C,3,0)</f>
        <v>57</v>
      </c>
      <c r="N167">
        <f>VLOOKUP(C167,Locs!A:F,6,0)</f>
        <v>0</v>
      </c>
      <c r="O167" t="s">
        <v>381</v>
      </c>
      <c r="P167">
        <v>71</v>
      </c>
    </row>
    <row r="168" spans="1:16" x14ac:dyDescent="0.45">
      <c r="A168">
        <v>161</v>
      </c>
      <c r="B168" t="str">
        <f t="shared" si="5"/>
        <v>Recaman.dfy-5</v>
      </c>
      <c r="C168" t="s">
        <v>308</v>
      </c>
      <c r="D168">
        <v>5</v>
      </c>
      <c r="E168">
        <v>-1</v>
      </c>
      <c r="F168">
        <v>33.423099999999998</v>
      </c>
      <c r="G168">
        <v>0.39629999999999999</v>
      </c>
      <c r="H168">
        <v>33.420900000000003</v>
      </c>
      <c r="I168">
        <v>-1</v>
      </c>
      <c r="J168">
        <v>-1</v>
      </c>
      <c r="K168">
        <v>-1</v>
      </c>
      <c r="L168">
        <f t="shared" si="4"/>
        <v>67</v>
      </c>
      <c r="M168">
        <f>VLOOKUP(C168,Locs!A:C,3,0)</f>
        <v>57</v>
      </c>
      <c r="N168">
        <f>VLOOKUP(C168,Locs!A:F,6,0)</f>
        <v>0</v>
      </c>
      <c r="O168" t="s">
        <v>720</v>
      </c>
      <c r="P168">
        <v>75</v>
      </c>
    </row>
    <row r="169" spans="1:16" x14ac:dyDescent="0.45">
      <c r="A169">
        <v>162</v>
      </c>
      <c r="B169" t="str">
        <f t="shared" si="5"/>
        <v>Recaman.dfy-6</v>
      </c>
      <c r="C169" t="s">
        <v>308</v>
      </c>
      <c r="D169">
        <v>6</v>
      </c>
      <c r="E169">
        <v>-1</v>
      </c>
      <c r="F169">
        <v>18.034099999999999</v>
      </c>
      <c r="G169">
        <v>0.38129999999999997</v>
      </c>
      <c r="H169">
        <v>18.026</v>
      </c>
      <c r="I169">
        <v>-1</v>
      </c>
      <c r="J169">
        <v>-1</v>
      </c>
      <c r="K169">
        <v>-1</v>
      </c>
      <c r="L169">
        <f t="shared" si="4"/>
        <v>67</v>
      </c>
      <c r="M169">
        <f>VLOOKUP(C169,Locs!A:C,3,0)</f>
        <v>57</v>
      </c>
      <c r="N169">
        <f>VLOOKUP(C169,Locs!A:F,6,0)</f>
        <v>0</v>
      </c>
      <c r="O169" t="s">
        <v>774</v>
      </c>
      <c r="P169">
        <v>67</v>
      </c>
    </row>
    <row r="170" spans="1:16" x14ac:dyDescent="0.45">
      <c r="A170">
        <v>163</v>
      </c>
      <c r="B170" t="str">
        <f t="shared" si="5"/>
        <v>Recaman.dfy-7</v>
      </c>
      <c r="C170" t="s">
        <v>308</v>
      </c>
      <c r="D170">
        <v>7</v>
      </c>
      <c r="E170">
        <v>-1</v>
      </c>
      <c r="F170">
        <v>16.7059</v>
      </c>
      <c r="G170">
        <v>0.38030000000000003</v>
      </c>
      <c r="H170">
        <v>16.703600000000002</v>
      </c>
      <c r="I170">
        <v>-1</v>
      </c>
      <c r="J170">
        <v>-1</v>
      </c>
      <c r="K170">
        <v>-1</v>
      </c>
      <c r="L170">
        <f t="shared" si="4"/>
        <v>69</v>
      </c>
      <c r="M170">
        <f>VLOOKUP(C170,Locs!A:C,3,0)</f>
        <v>57</v>
      </c>
      <c r="N170">
        <f>VLOOKUP(C170,Locs!A:F,6,0)</f>
        <v>0</v>
      </c>
      <c r="O170" t="s">
        <v>775</v>
      </c>
      <c r="P170">
        <v>67</v>
      </c>
    </row>
    <row r="171" spans="1:16" x14ac:dyDescent="0.45">
      <c r="A171">
        <v>164</v>
      </c>
      <c r="B171" t="str">
        <f t="shared" si="5"/>
        <v>Recaman.dfy-8</v>
      </c>
      <c r="C171" t="s">
        <v>308</v>
      </c>
      <c r="D171">
        <v>8</v>
      </c>
      <c r="E171">
        <v>-1</v>
      </c>
      <c r="F171">
        <v>22.132999999999999</v>
      </c>
      <c r="G171">
        <v>0.37669999999999998</v>
      </c>
      <c r="H171">
        <v>22.130500000000001</v>
      </c>
      <c r="I171">
        <v>-1</v>
      </c>
      <c r="J171">
        <v>-1</v>
      </c>
      <c r="K171">
        <v>-1</v>
      </c>
      <c r="L171">
        <f t="shared" si="4"/>
        <v>69</v>
      </c>
      <c r="M171">
        <f>VLOOKUP(C171,Locs!A:C,3,0)</f>
        <v>57</v>
      </c>
      <c r="N171">
        <f>VLOOKUP(C171,Locs!A:F,6,0)</f>
        <v>0</v>
      </c>
      <c r="O171" t="s">
        <v>776</v>
      </c>
      <c r="P171">
        <v>69</v>
      </c>
    </row>
    <row r="172" spans="1:16" x14ac:dyDescent="0.45">
      <c r="A172">
        <v>165</v>
      </c>
      <c r="B172" t="str">
        <f t="shared" si="5"/>
        <v>Recaman.dfy-9</v>
      </c>
      <c r="C172" t="s">
        <v>308</v>
      </c>
      <c r="D172">
        <v>9</v>
      </c>
      <c r="E172">
        <v>-1</v>
      </c>
      <c r="F172">
        <v>28.51</v>
      </c>
      <c r="G172">
        <v>0.4088</v>
      </c>
      <c r="H172">
        <v>28.5077</v>
      </c>
      <c r="I172">
        <v>-1</v>
      </c>
      <c r="J172">
        <v>-1</v>
      </c>
      <c r="K172">
        <v>-1</v>
      </c>
      <c r="L172">
        <f t="shared" si="4"/>
        <v>69</v>
      </c>
      <c r="M172">
        <f>VLOOKUP(C172,Locs!A:C,3,0)</f>
        <v>57</v>
      </c>
      <c r="N172">
        <f>VLOOKUP(C172,Locs!A:F,6,0)</f>
        <v>0</v>
      </c>
      <c r="O172" t="s">
        <v>777</v>
      </c>
      <c r="P172">
        <v>69</v>
      </c>
    </row>
    <row r="173" spans="1:16" x14ac:dyDescent="0.45">
      <c r="A173">
        <v>166</v>
      </c>
      <c r="B173" t="str">
        <f t="shared" si="5"/>
        <v>Recaman.dfy-10</v>
      </c>
      <c r="C173" t="s">
        <v>308</v>
      </c>
      <c r="D173">
        <v>10</v>
      </c>
      <c r="E173">
        <v>-1</v>
      </c>
      <c r="F173">
        <v>25.471399999999999</v>
      </c>
      <c r="G173">
        <v>0.3911</v>
      </c>
      <c r="H173">
        <v>25.469000000000001</v>
      </c>
      <c r="I173">
        <v>-1</v>
      </c>
      <c r="J173">
        <v>-1</v>
      </c>
      <c r="K173">
        <v>-1</v>
      </c>
      <c r="L173">
        <f t="shared" si="4"/>
        <v>69</v>
      </c>
      <c r="M173">
        <f>VLOOKUP(C173,Locs!A:C,3,0)</f>
        <v>57</v>
      </c>
      <c r="N173">
        <f>VLOOKUP(C173,Locs!A:F,6,0)</f>
        <v>0</v>
      </c>
      <c r="O173" t="s">
        <v>778</v>
      </c>
      <c r="P173">
        <v>69</v>
      </c>
    </row>
    <row r="174" spans="1:16" x14ac:dyDescent="0.45">
      <c r="A174">
        <v>167</v>
      </c>
      <c r="B174" t="str">
        <f t="shared" si="5"/>
        <v>RotateLeft.dfy-1</v>
      </c>
      <c r="C174" t="s">
        <v>309</v>
      </c>
      <c r="D174">
        <v>1</v>
      </c>
      <c r="E174">
        <v>0</v>
      </c>
      <c r="F174">
        <v>10.412599999999999</v>
      </c>
      <c r="G174">
        <v>1.3311999999999999</v>
      </c>
      <c r="H174">
        <v>10.409599999999999</v>
      </c>
      <c r="I174">
        <v>1</v>
      </c>
      <c r="J174">
        <v>0</v>
      </c>
      <c r="K174">
        <v>0</v>
      </c>
      <c r="L174">
        <f t="shared" si="4"/>
        <v>25</v>
      </c>
      <c r="M174">
        <f>VLOOKUP(C174,Locs!A:C,3,0)</f>
        <v>24</v>
      </c>
      <c r="N174">
        <f>VLOOKUP(C174,Locs!A:F,6,0)</f>
        <v>0</v>
      </c>
      <c r="O174" t="s">
        <v>382</v>
      </c>
      <c r="P174">
        <v>25</v>
      </c>
    </row>
    <row r="175" spans="1:16" x14ac:dyDescent="0.45">
      <c r="A175">
        <v>168</v>
      </c>
      <c r="B175" t="str">
        <f t="shared" si="5"/>
        <v>RotateLeft.dfy-2</v>
      </c>
      <c r="C175" t="s">
        <v>309</v>
      </c>
      <c r="D175">
        <v>2</v>
      </c>
      <c r="E175">
        <v>0</v>
      </c>
      <c r="F175">
        <v>15.638999999999999</v>
      </c>
      <c r="G175">
        <v>1.3542000000000001</v>
      </c>
      <c r="H175">
        <v>15.634600000000001</v>
      </c>
      <c r="I175">
        <v>1</v>
      </c>
      <c r="J175">
        <v>0</v>
      </c>
      <c r="K175">
        <v>0</v>
      </c>
      <c r="L175">
        <f t="shared" si="4"/>
        <v>26</v>
      </c>
      <c r="M175">
        <f>VLOOKUP(C175,Locs!A:C,3,0)</f>
        <v>24</v>
      </c>
      <c r="N175">
        <f>VLOOKUP(C175,Locs!A:F,6,0)</f>
        <v>0</v>
      </c>
      <c r="O175" t="s">
        <v>383</v>
      </c>
      <c r="P175">
        <v>26</v>
      </c>
    </row>
    <row r="176" spans="1:16" x14ac:dyDescent="0.45">
      <c r="A176">
        <v>169</v>
      </c>
      <c r="B176" t="str">
        <f t="shared" si="5"/>
        <v>RotateLeft.dfy-3</v>
      </c>
      <c r="C176" t="s">
        <v>309</v>
      </c>
      <c r="D176">
        <v>3</v>
      </c>
      <c r="E176">
        <v>0</v>
      </c>
      <c r="F176">
        <v>15.1996</v>
      </c>
      <c r="G176">
        <v>1.3189</v>
      </c>
      <c r="H176">
        <v>15.1951</v>
      </c>
      <c r="I176">
        <v>0</v>
      </c>
      <c r="J176">
        <v>0</v>
      </c>
      <c r="K176">
        <v>0</v>
      </c>
      <c r="L176">
        <f t="shared" si="4"/>
        <v>29</v>
      </c>
      <c r="M176">
        <f>VLOOKUP(C176,Locs!A:C,3,0)</f>
        <v>24</v>
      </c>
      <c r="N176">
        <f>VLOOKUP(C176,Locs!A:F,6,0)</f>
        <v>0</v>
      </c>
      <c r="O176" t="s">
        <v>384</v>
      </c>
      <c r="P176">
        <v>29</v>
      </c>
    </row>
    <row r="177" spans="1:16" x14ac:dyDescent="0.45">
      <c r="A177">
        <v>170</v>
      </c>
      <c r="B177" t="str">
        <f t="shared" si="5"/>
        <v>RotateLeft.dfy-4</v>
      </c>
      <c r="C177" t="s">
        <v>309</v>
      </c>
      <c r="D177">
        <v>4</v>
      </c>
      <c r="E177">
        <v>0</v>
      </c>
      <c r="F177">
        <v>14.020099999999999</v>
      </c>
      <c r="G177">
        <v>61.300400000000003</v>
      </c>
      <c r="H177">
        <v>14.017799999999999</v>
      </c>
      <c r="I177">
        <v>0</v>
      </c>
      <c r="J177">
        <v>0</v>
      </c>
      <c r="K177">
        <v>0</v>
      </c>
      <c r="L177">
        <f t="shared" si="4"/>
        <v>29</v>
      </c>
      <c r="M177">
        <f>VLOOKUP(C177,Locs!A:C,3,0)</f>
        <v>24</v>
      </c>
      <c r="N177">
        <f>VLOOKUP(C177,Locs!A:F,6,0)</f>
        <v>0</v>
      </c>
      <c r="O177" t="s">
        <v>1185</v>
      </c>
      <c r="P177">
        <v>29</v>
      </c>
    </row>
    <row r="178" spans="1:16" x14ac:dyDescent="0.45">
      <c r="A178">
        <v>171</v>
      </c>
      <c r="B178" t="str">
        <f t="shared" si="5"/>
        <v>RotateLeft.dfy-5</v>
      </c>
      <c r="C178" t="s">
        <v>309</v>
      </c>
      <c r="D178">
        <v>5</v>
      </c>
      <c r="E178">
        <v>0</v>
      </c>
      <c r="F178">
        <v>8.7830999999999992</v>
      </c>
      <c r="G178">
        <v>61.159399999999998</v>
      </c>
      <c r="H178">
        <v>8.7806999999999995</v>
      </c>
      <c r="I178">
        <v>0</v>
      </c>
      <c r="J178">
        <v>0</v>
      </c>
      <c r="K178">
        <v>0</v>
      </c>
      <c r="L178">
        <f t="shared" si="4"/>
        <v>29</v>
      </c>
      <c r="M178">
        <f>VLOOKUP(C178,Locs!A:C,3,0)</f>
        <v>24</v>
      </c>
      <c r="N178">
        <f>VLOOKUP(C178,Locs!A:F,6,0)</f>
        <v>0</v>
      </c>
      <c r="O178" t="s">
        <v>1186</v>
      </c>
      <c r="P178">
        <v>29</v>
      </c>
    </row>
    <row r="179" spans="1:16" x14ac:dyDescent="0.45">
      <c r="A179">
        <v>172</v>
      </c>
      <c r="B179" t="str">
        <f t="shared" si="5"/>
        <v>SelectionSort.dfy-1</v>
      </c>
      <c r="C179" t="s">
        <v>10</v>
      </c>
      <c r="D179">
        <v>1</v>
      </c>
      <c r="E179">
        <v>0</v>
      </c>
      <c r="F179">
        <v>17.375800000000002</v>
      </c>
      <c r="G179">
        <v>1.7496</v>
      </c>
      <c r="H179">
        <v>17.367599999999999</v>
      </c>
      <c r="I179">
        <v>-1</v>
      </c>
      <c r="J179">
        <v>0</v>
      </c>
      <c r="K179">
        <v>0</v>
      </c>
      <c r="L179">
        <f t="shared" si="4"/>
        <v>44</v>
      </c>
      <c r="M179">
        <f>VLOOKUP(C179,Locs!A:C,3,0)</f>
        <v>38</v>
      </c>
      <c r="N179">
        <f>VLOOKUP(C179,Locs!A:F,6,0)</f>
        <v>1</v>
      </c>
      <c r="O179" t="s">
        <v>1205</v>
      </c>
      <c r="P179">
        <v>29</v>
      </c>
    </row>
    <row r="180" spans="1:16" x14ac:dyDescent="0.45">
      <c r="A180">
        <v>173</v>
      </c>
      <c r="B180" t="str">
        <f t="shared" si="5"/>
        <v>SelectionSort.dfy-2</v>
      </c>
      <c r="C180" t="s">
        <v>10</v>
      </c>
      <c r="D180">
        <v>2</v>
      </c>
      <c r="E180">
        <v>0</v>
      </c>
      <c r="F180">
        <v>16.213000000000001</v>
      </c>
      <c r="G180">
        <v>1.8707</v>
      </c>
      <c r="H180">
        <v>16.211300000000001</v>
      </c>
      <c r="I180">
        <v>-1</v>
      </c>
      <c r="J180">
        <v>0</v>
      </c>
      <c r="K180">
        <v>0</v>
      </c>
      <c r="L180">
        <f t="shared" si="4"/>
        <v>42</v>
      </c>
      <c r="M180">
        <f>VLOOKUP(C180,Locs!A:C,3,0)</f>
        <v>38</v>
      </c>
      <c r="N180">
        <f>VLOOKUP(C180,Locs!A:F,6,0)</f>
        <v>1</v>
      </c>
      <c r="O180" t="s">
        <v>385</v>
      </c>
      <c r="P180">
        <v>44</v>
      </c>
    </row>
    <row r="181" spans="1:16" x14ac:dyDescent="0.45">
      <c r="A181">
        <v>174</v>
      </c>
      <c r="B181" t="str">
        <f t="shared" si="5"/>
        <v>SelectionSort.dfy-3</v>
      </c>
      <c r="C181" t="s">
        <v>10</v>
      </c>
      <c r="D181">
        <v>3</v>
      </c>
      <c r="E181">
        <v>0</v>
      </c>
      <c r="F181">
        <v>13.775399999999999</v>
      </c>
      <c r="G181">
        <v>1.8111999999999999</v>
      </c>
      <c r="H181">
        <v>13.774100000000001</v>
      </c>
      <c r="I181">
        <v>-1</v>
      </c>
      <c r="J181">
        <v>0</v>
      </c>
      <c r="K181">
        <v>0</v>
      </c>
      <c r="L181">
        <f t="shared" si="4"/>
        <v>43</v>
      </c>
      <c r="M181">
        <f>VLOOKUP(C181,Locs!A:C,3,0)</f>
        <v>38</v>
      </c>
      <c r="N181">
        <f>VLOOKUP(C181,Locs!A:F,6,0)</f>
        <v>1</v>
      </c>
      <c r="O181" t="s">
        <v>913</v>
      </c>
      <c r="P181">
        <v>47</v>
      </c>
    </row>
    <row r="182" spans="1:16" x14ac:dyDescent="0.45">
      <c r="A182">
        <v>175</v>
      </c>
      <c r="B182" t="str">
        <f t="shared" si="5"/>
        <v>SelectionSort.dfy-4</v>
      </c>
      <c r="C182" t="s">
        <v>10</v>
      </c>
      <c r="D182">
        <v>4</v>
      </c>
      <c r="E182">
        <v>0</v>
      </c>
      <c r="F182">
        <v>16.792300000000001</v>
      </c>
      <c r="G182">
        <v>1.8589</v>
      </c>
      <c r="H182">
        <v>16.785900000000002</v>
      </c>
      <c r="I182">
        <v>-1</v>
      </c>
      <c r="J182">
        <v>0</v>
      </c>
      <c r="K182">
        <v>0</v>
      </c>
      <c r="L182">
        <f t="shared" si="4"/>
        <v>46</v>
      </c>
      <c r="M182">
        <f>VLOOKUP(C182,Locs!A:C,3,0)</f>
        <v>38</v>
      </c>
      <c r="N182">
        <f>VLOOKUP(C182,Locs!A:F,6,0)</f>
        <v>1</v>
      </c>
      <c r="O182" t="s">
        <v>386</v>
      </c>
      <c r="P182">
        <v>42</v>
      </c>
    </row>
    <row r="183" spans="1:16" x14ac:dyDescent="0.45">
      <c r="A183">
        <v>176</v>
      </c>
      <c r="B183" t="str">
        <f t="shared" si="5"/>
        <v>SelectionSort.dfy-5</v>
      </c>
      <c r="C183" t="s">
        <v>10</v>
      </c>
      <c r="D183">
        <v>5</v>
      </c>
      <c r="E183">
        <v>0</v>
      </c>
      <c r="F183">
        <v>13.889699999999999</v>
      </c>
      <c r="G183">
        <v>1.8514999999999999</v>
      </c>
      <c r="H183">
        <v>13.8886</v>
      </c>
      <c r="I183">
        <v>-1</v>
      </c>
      <c r="J183">
        <v>0</v>
      </c>
      <c r="K183">
        <v>0</v>
      </c>
      <c r="L183">
        <f t="shared" si="4"/>
        <v>46</v>
      </c>
      <c r="M183">
        <f>VLOOKUP(C183,Locs!A:C,3,0)</f>
        <v>38</v>
      </c>
      <c r="N183">
        <f>VLOOKUP(C183,Locs!A:F,6,0)</f>
        <v>1</v>
      </c>
      <c r="O183" t="s">
        <v>387</v>
      </c>
      <c r="P183">
        <v>43</v>
      </c>
    </row>
    <row r="184" spans="1:16" x14ac:dyDescent="0.45">
      <c r="A184">
        <v>177</v>
      </c>
      <c r="B184" t="str">
        <f t="shared" si="5"/>
        <v>SelectionSort.dfy-6</v>
      </c>
      <c r="C184" t="s">
        <v>10</v>
      </c>
      <c r="D184">
        <v>6</v>
      </c>
      <c r="E184">
        <v>0</v>
      </c>
      <c r="F184">
        <v>14.0251</v>
      </c>
      <c r="G184">
        <v>1.8479000000000001</v>
      </c>
      <c r="H184">
        <v>14.023300000000001</v>
      </c>
      <c r="I184">
        <v>-1</v>
      </c>
      <c r="J184">
        <v>0</v>
      </c>
      <c r="K184">
        <v>0</v>
      </c>
      <c r="L184">
        <f t="shared" si="4"/>
        <v>47</v>
      </c>
      <c r="M184">
        <f>VLOOKUP(C184,Locs!A:C,3,0)</f>
        <v>38</v>
      </c>
      <c r="N184">
        <f>VLOOKUP(C184,Locs!A:F,6,0)</f>
        <v>1</v>
      </c>
      <c r="O184" t="s">
        <v>779</v>
      </c>
      <c r="P184">
        <v>46</v>
      </c>
    </row>
    <row r="185" spans="1:16" x14ac:dyDescent="0.45">
      <c r="A185">
        <v>178</v>
      </c>
      <c r="B185" t="str">
        <f t="shared" si="5"/>
        <v>SelectionSort.dfy-7</v>
      </c>
      <c r="C185" t="s">
        <v>10</v>
      </c>
      <c r="D185">
        <v>7</v>
      </c>
      <c r="E185">
        <v>0</v>
      </c>
      <c r="F185">
        <v>22.677099999999999</v>
      </c>
      <c r="G185">
        <v>4.1109999999999998</v>
      </c>
      <c r="H185">
        <v>22.6419</v>
      </c>
      <c r="I185">
        <v>0</v>
      </c>
      <c r="J185">
        <v>0</v>
      </c>
      <c r="K185">
        <v>0</v>
      </c>
      <c r="L185">
        <f t="shared" si="4"/>
        <v>48</v>
      </c>
      <c r="M185">
        <f>VLOOKUP(C185,Locs!A:C,3,0)</f>
        <v>38</v>
      </c>
      <c r="N185">
        <f>VLOOKUP(C185,Locs!A:F,6,0)</f>
        <v>1</v>
      </c>
      <c r="O185" t="s">
        <v>780</v>
      </c>
      <c r="P185">
        <v>46</v>
      </c>
    </row>
    <row r="186" spans="1:16" x14ac:dyDescent="0.45">
      <c r="A186">
        <v>179</v>
      </c>
      <c r="B186" t="str">
        <f t="shared" si="5"/>
        <v>SelectionSort.dfy-8</v>
      </c>
      <c r="C186" t="s">
        <v>10</v>
      </c>
      <c r="D186">
        <v>8</v>
      </c>
      <c r="E186">
        <v>0</v>
      </c>
      <c r="F186">
        <v>15.4625</v>
      </c>
      <c r="G186">
        <v>3.746</v>
      </c>
      <c r="H186">
        <v>15.459899999999999</v>
      </c>
      <c r="I186">
        <v>0</v>
      </c>
      <c r="J186">
        <v>0</v>
      </c>
      <c r="K186">
        <v>0</v>
      </c>
      <c r="L186">
        <f t="shared" si="4"/>
        <v>47</v>
      </c>
      <c r="M186">
        <f>VLOOKUP(C186,Locs!A:C,3,0)</f>
        <v>38</v>
      </c>
      <c r="N186">
        <f>VLOOKUP(C186,Locs!A:F,6,0)</f>
        <v>1</v>
      </c>
      <c r="O186" t="s">
        <v>781</v>
      </c>
      <c r="P186">
        <v>47</v>
      </c>
    </row>
    <row r="187" spans="1:16" x14ac:dyDescent="0.45">
      <c r="A187">
        <v>180</v>
      </c>
      <c r="B187" t="str">
        <f t="shared" si="5"/>
        <v>SelectionSort.dfy-9</v>
      </c>
      <c r="C187" t="s">
        <v>10</v>
      </c>
      <c r="D187">
        <v>9</v>
      </c>
      <c r="E187">
        <v>0</v>
      </c>
      <c r="F187">
        <v>20.115500000000001</v>
      </c>
      <c r="G187">
        <v>3.4683999999999999</v>
      </c>
      <c r="H187">
        <v>20.113399999999999</v>
      </c>
      <c r="I187">
        <v>0</v>
      </c>
      <c r="J187">
        <v>0</v>
      </c>
      <c r="K187">
        <v>0</v>
      </c>
      <c r="L187">
        <f t="shared" si="4"/>
        <v>47</v>
      </c>
      <c r="M187">
        <f>VLOOKUP(C187,Locs!A:C,3,0)</f>
        <v>38</v>
      </c>
      <c r="N187">
        <f>VLOOKUP(C187,Locs!A:F,6,0)</f>
        <v>1</v>
      </c>
      <c r="O187" t="s">
        <v>914</v>
      </c>
      <c r="P187">
        <v>48</v>
      </c>
    </row>
    <row r="188" spans="1:16" x14ac:dyDescent="0.45">
      <c r="A188">
        <v>181</v>
      </c>
      <c r="B188" t="str">
        <f t="shared" si="5"/>
        <v>SelectionSort.dfy-10</v>
      </c>
      <c r="C188" t="s">
        <v>10</v>
      </c>
      <c r="D188">
        <v>10</v>
      </c>
      <c r="E188">
        <v>0</v>
      </c>
      <c r="F188">
        <v>12.9156</v>
      </c>
      <c r="G188">
        <v>2.0470999999999999</v>
      </c>
      <c r="H188">
        <v>12.912000000000001</v>
      </c>
      <c r="I188">
        <v>0</v>
      </c>
      <c r="J188">
        <v>0</v>
      </c>
      <c r="K188">
        <v>0</v>
      </c>
      <c r="L188">
        <f t="shared" si="4"/>
        <v>47</v>
      </c>
      <c r="M188">
        <f>VLOOKUP(C188,Locs!A:C,3,0)</f>
        <v>38</v>
      </c>
      <c r="N188">
        <f>VLOOKUP(C188,Locs!A:F,6,0)</f>
        <v>1</v>
      </c>
      <c r="O188" t="s">
        <v>915</v>
      </c>
      <c r="P188">
        <v>47</v>
      </c>
    </row>
    <row r="189" spans="1:16" x14ac:dyDescent="0.45">
      <c r="A189">
        <v>182</v>
      </c>
      <c r="B189" t="str">
        <f t="shared" si="5"/>
        <v>task_id_105.dfy-1</v>
      </c>
      <c r="C189" t="s">
        <v>11</v>
      </c>
      <c r="D189">
        <v>1</v>
      </c>
      <c r="E189">
        <v>-1</v>
      </c>
      <c r="F189">
        <v>11.8606</v>
      </c>
      <c r="G189">
        <v>0.3654</v>
      </c>
      <c r="H189">
        <v>11.854200000000001</v>
      </c>
      <c r="I189">
        <v>-1</v>
      </c>
      <c r="J189">
        <v>-1</v>
      </c>
      <c r="K189">
        <v>-1</v>
      </c>
      <c r="L189">
        <f t="shared" si="4"/>
        <v>28</v>
      </c>
      <c r="M189">
        <f>VLOOKUP(C189,Locs!A:C,3,0)</f>
        <v>26</v>
      </c>
      <c r="N189">
        <f>VLOOKUP(C189,Locs!A:F,6,0)</f>
        <v>3</v>
      </c>
      <c r="O189" t="s">
        <v>916</v>
      </c>
      <c r="P189">
        <v>47</v>
      </c>
    </row>
    <row r="190" spans="1:16" x14ac:dyDescent="0.45">
      <c r="A190">
        <v>183</v>
      </c>
      <c r="B190" t="str">
        <f t="shared" si="5"/>
        <v>task_id_105.dfy-2</v>
      </c>
      <c r="C190" t="s">
        <v>11</v>
      </c>
      <c r="D190">
        <v>2</v>
      </c>
      <c r="E190">
        <v>0</v>
      </c>
      <c r="F190">
        <v>10.2723</v>
      </c>
      <c r="G190">
        <v>1.7134</v>
      </c>
      <c r="H190">
        <v>10.2707</v>
      </c>
      <c r="I190">
        <v>1</v>
      </c>
      <c r="J190">
        <v>0</v>
      </c>
      <c r="K190">
        <v>0</v>
      </c>
      <c r="L190">
        <f t="shared" si="4"/>
        <v>30</v>
      </c>
      <c r="M190">
        <f>VLOOKUP(C190,Locs!A:C,3,0)</f>
        <v>26</v>
      </c>
      <c r="N190">
        <f>VLOOKUP(C190,Locs!A:F,6,0)</f>
        <v>3</v>
      </c>
      <c r="O190" t="s">
        <v>388</v>
      </c>
      <c r="P190">
        <v>28</v>
      </c>
    </row>
    <row r="191" spans="1:16" x14ac:dyDescent="0.45">
      <c r="A191">
        <v>184</v>
      </c>
      <c r="B191" t="str">
        <f t="shared" si="5"/>
        <v>task_id_105.dfy-3</v>
      </c>
      <c r="C191" t="s">
        <v>11</v>
      </c>
      <c r="D191">
        <v>3</v>
      </c>
      <c r="E191">
        <v>0</v>
      </c>
      <c r="F191">
        <v>9.9774999999999991</v>
      </c>
      <c r="G191">
        <v>1.7121999999999999</v>
      </c>
      <c r="H191">
        <v>9.9710999999999999</v>
      </c>
      <c r="I191">
        <v>1</v>
      </c>
      <c r="J191">
        <v>0</v>
      </c>
      <c r="K191">
        <v>0</v>
      </c>
      <c r="L191">
        <f t="shared" si="4"/>
        <v>34</v>
      </c>
      <c r="M191">
        <f>VLOOKUP(C191,Locs!A:C,3,0)</f>
        <v>26</v>
      </c>
      <c r="N191">
        <f>VLOOKUP(C191,Locs!A:F,6,0)</f>
        <v>3</v>
      </c>
      <c r="O191" t="s">
        <v>917</v>
      </c>
      <c r="P191">
        <v>37</v>
      </c>
    </row>
    <row r="192" spans="1:16" x14ac:dyDescent="0.45">
      <c r="A192">
        <v>185</v>
      </c>
      <c r="B192" t="str">
        <f t="shared" si="5"/>
        <v>task_id_105.dfy-4</v>
      </c>
      <c r="C192" t="s">
        <v>11</v>
      </c>
      <c r="D192">
        <v>4</v>
      </c>
      <c r="E192">
        <v>0</v>
      </c>
      <c r="F192">
        <v>24.8184</v>
      </c>
      <c r="G192">
        <v>1.7275</v>
      </c>
      <c r="H192">
        <v>24.816700000000001</v>
      </c>
      <c r="I192">
        <v>0</v>
      </c>
      <c r="J192">
        <v>0</v>
      </c>
      <c r="K192">
        <v>0</v>
      </c>
      <c r="L192">
        <f t="shared" si="4"/>
        <v>41</v>
      </c>
      <c r="M192">
        <f>VLOOKUP(C192,Locs!A:C,3,0)</f>
        <v>26</v>
      </c>
      <c r="N192">
        <f>VLOOKUP(C192,Locs!A:F,6,0)</f>
        <v>3</v>
      </c>
      <c r="O192" t="s">
        <v>389</v>
      </c>
      <c r="P192">
        <v>30</v>
      </c>
    </row>
    <row r="193" spans="1:16" x14ac:dyDescent="0.45">
      <c r="A193">
        <v>186</v>
      </c>
      <c r="B193" t="str">
        <f t="shared" si="5"/>
        <v>task_id_105.dfy-5</v>
      </c>
      <c r="C193" t="s">
        <v>11</v>
      </c>
      <c r="D193">
        <v>5</v>
      </c>
      <c r="E193">
        <v>0</v>
      </c>
      <c r="F193">
        <v>23.066400000000002</v>
      </c>
      <c r="G193">
        <v>1.7119</v>
      </c>
      <c r="H193">
        <v>23.064900000000002</v>
      </c>
      <c r="I193">
        <v>0</v>
      </c>
      <c r="J193">
        <v>0</v>
      </c>
      <c r="K193">
        <v>0</v>
      </c>
      <c r="L193">
        <f t="shared" si="4"/>
        <v>41</v>
      </c>
      <c r="M193">
        <f>VLOOKUP(C193,Locs!A:C,3,0)</f>
        <v>26</v>
      </c>
      <c r="N193">
        <f>VLOOKUP(C193,Locs!A:F,6,0)</f>
        <v>3</v>
      </c>
      <c r="O193" t="s">
        <v>390</v>
      </c>
      <c r="P193">
        <v>34</v>
      </c>
    </row>
    <row r="194" spans="1:16" x14ac:dyDescent="0.45">
      <c r="A194">
        <v>187</v>
      </c>
      <c r="B194" t="str">
        <f t="shared" si="5"/>
        <v>task_id_105.dfy-6</v>
      </c>
      <c r="C194" t="s">
        <v>11</v>
      </c>
      <c r="D194">
        <v>6</v>
      </c>
      <c r="E194">
        <v>0</v>
      </c>
      <c r="F194">
        <v>9.7781000000000002</v>
      </c>
      <c r="G194">
        <v>1.7150000000000001</v>
      </c>
      <c r="H194">
        <v>9.7765000000000004</v>
      </c>
      <c r="I194">
        <v>1</v>
      </c>
      <c r="J194">
        <v>0</v>
      </c>
      <c r="K194">
        <v>0</v>
      </c>
      <c r="L194">
        <f t="shared" si="4"/>
        <v>34</v>
      </c>
      <c r="M194">
        <f>VLOOKUP(C194,Locs!A:C,3,0)</f>
        <v>26</v>
      </c>
      <c r="N194">
        <f>VLOOKUP(C194,Locs!A:F,6,0)</f>
        <v>3</v>
      </c>
      <c r="O194" t="s">
        <v>918</v>
      </c>
      <c r="P194">
        <v>41</v>
      </c>
    </row>
    <row r="195" spans="1:16" x14ac:dyDescent="0.45">
      <c r="A195">
        <v>188</v>
      </c>
      <c r="B195" t="str">
        <f t="shared" si="5"/>
        <v>task_id_105.dfy-7</v>
      </c>
      <c r="C195" t="s">
        <v>11</v>
      </c>
      <c r="D195">
        <v>7</v>
      </c>
      <c r="E195">
        <v>0</v>
      </c>
      <c r="F195">
        <v>9.5006000000000004</v>
      </c>
      <c r="G195">
        <v>1.7850999999999999</v>
      </c>
      <c r="H195">
        <v>9.4990000000000006</v>
      </c>
      <c r="I195">
        <v>0</v>
      </c>
      <c r="J195">
        <v>0</v>
      </c>
      <c r="K195">
        <v>0</v>
      </c>
      <c r="L195">
        <f t="shared" ref="L195:L258" si="6">VLOOKUP(LEFT(C195,LEN(C195)-4)&amp;"_"&amp;D195&amp;"_llm.dfy",O:P,2,0)</f>
        <v>37</v>
      </c>
      <c r="M195">
        <f>VLOOKUP(C195,Locs!A:C,3,0)</f>
        <v>26</v>
      </c>
      <c r="N195">
        <f>VLOOKUP(C195,Locs!A:F,6,0)</f>
        <v>3</v>
      </c>
      <c r="O195" t="s">
        <v>919</v>
      </c>
      <c r="P195">
        <v>41</v>
      </c>
    </row>
    <row r="196" spans="1:16" x14ac:dyDescent="0.45">
      <c r="A196">
        <v>189</v>
      </c>
      <c r="B196" t="str">
        <f t="shared" si="5"/>
        <v>task_id_105.dfy-8</v>
      </c>
      <c r="C196" t="s">
        <v>11</v>
      </c>
      <c r="D196">
        <v>8</v>
      </c>
      <c r="E196">
        <v>0</v>
      </c>
      <c r="F196">
        <v>10.9879</v>
      </c>
      <c r="G196">
        <v>6.1006999999999998</v>
      </c>
      <c r="H196">
        <v>10.9849</v>
      </c>
      <c r="I196">
        <v>0</v>
      </c>
      <c r="J196">
        <v>0</v>
      </c>
      <c r="K196">
        <v>0</v>
      </c>
      <c r="L196">
        <f t="shared" si="6"/>
        <v>38</v>
      </c>
      <c r="M196">
        <f>VLOOKUP(C196,Locs!A:C,3,0)</f>
        <v>26</v>
      </c>
      <c r="N196">
        <f>VLOOKUP(C196,Locs!A:F,6,0)</f>
        <v>3</v>
      </c>
      <c r="O196" t="s">
        <v>920</v>
      </c>
      <c r="P196">
        <v>34</v>
      </c>
    </row>
    <row r="197" spans="1:16" x14ac:dyDescent="0.45">
      <c r="A197">
        <v>190</v>
      </c>
      <c r="B197" t="str">
        <f t="shared" si="5"/>
        <v>task_id_105.dfy-9</v>
      </c>
      <c r="C197" t="s">
        <v>11</v>
      </c>
      <c r="D197">
        <v>9</v>
      </c>
      <c r="E197">
        <v>-1</v>
      </c>
      <c r="F197">
        <v>11.918699999999999</v>
      </c>
      <c r="G197">
        <v>1.0611999999999999</v>
      </c>
      <c r="H197">
        <v>11.9161</v>
      </c>
      <c r="I197">
        <v>-1</v>
      </c>
      <c r="J197">
        <v>-1</v>
      </c>
      <c r="K197">
        <v>-1</v>
      </c>
      <c r="L197">
        <f t="shared" si="6"/>
        <v>37</v>
      </c>
      <c r="M197">
        <f>VLOOKUP(C197,Locs!A:C,3,0)</f>
        <v>26</v>
      </c>
      <c r="N197">
        <f>VLOOKUP(C197,Locs!A:F,6,0)</f>
        <v>3</v>
      </c>
      <c r="O197" t="s">
        <v>921</v>
      </c>
      <c r="P197">
        <v>37</v>
      </c>
    </row>
    <row r="198" spans="1:16" x14ac:dyDescent="0.45">
      <c r="A198">
        <v>191</v>
      </c>
      <c r="B198" t="str">
        <f t="shared" si="5"/>
        <v>task_id_105.dfy-10</v>
      </c>
      <c r="C198" t="s">
        <v>11</v>
      </c>
      <c r="D198">
        <v>10</v>
      </c>
      <c r="E198">
        <v>0</v>
      </c>
      <c r="F198">
        <v>12.087400000000001</v>
      </c>
      <c r="G198">
        <v>3.0038999999999998</v>
      </c>
      <c r="H198">
        <v>12.084300000000001</v>
      </c>
      <c r="I198">
        <v>-1</v>
      </c>
      <c r="J198">
        <v>0</v>
      </c>
      <c r="K198">
        <v>0</v>
      </c>
      <c r="L198">
        <f t="shared" si="6"/>
        <v>37</v>
      </c>
      <c r="M198">
        <f>VLOOKUP(C198,Locs!A:C,3,0)</f>
        <v>26</v>
      </c>
      <c r="N198">
        <f>VLOOKUP(C198,Locs!A:F,6,0)</f>
        <v>3</v>
      </c>
      <c r="O198" t="s">
        <v>922</v>
      </c>
      <c r="P198">
        <v>38</v>
      </c>
    </row>
    <row r="199" spans="1:16" x14ac:dyDescent="0.45">
      <c r="A199">
        <v>192</v>
      </c>
      <c r="B199" t="str">
        <f t="shared" si="5"/>
        <v>task_id_106.dfy-1</v>
      </c>
      <c r="C199" t="s">
        <v>12</v>
      </c>
      <c r="D199">
        <v>1</v>
      </c>
      <c r="E199">
        <v>1</v>
      </c>
      <c r="F199">
        <v>6.5412999999999997</v>
      </c>
      <c r="G199">
        <v>0.69359999999999999</v>
      </c>
      <c r="H199">
        <v>6.5391000000000004</v>
      </c>
      <c r="I199">
        <v>1</v>
      </c>
      <c r="J199">
        <v>1</v>
      </c>
      <c r="K199">
        <v>1</v>
      </c>
      <c r="L199">
        <f t="shared" si="6"/>
        <v>24</v>
      </c>
      <c r="M199">
        <f>VLOOKUP(C199,Locs!A:C,3,0)</f>
        <v>24</v>
      </c>
      <c r="N199">
        <f>VLOOKUP(C199,Locs!A:F,6,0)</f>
        <v>0</v>
      </c>
      <c r="O199" t="s">
        <v>923</v>
      </c>
      <c r="P199">
        <v>37</v>
      </c>
    </row>
    <row r="200" spans="1:16" x14ac:dyDescent="0.45">
      <c r="A200">
        <v>193</v>
      </c>
      <c r="B200" t="str">
        <f t="shared" ref="B200:B263" si="7">C200&amp;"-"&amp;D200</f>
        <v>task_id_113.dfy-1</v>
      </c>
      <c r="C200" t="s">
        <v>13</v>
      </c>
      <c r="D200">
        <v>1</v>
      </c>
      <c r="E200">
        <v>0</v>
      </c>
      <c r="F200">
        <v>9.8956</v>
      </c>
      <c r="G200">
        <v>0.73050000000000004</v>
      </c>
      <c r="H200">
        <v>9.8684999999999992</v>
      </c>
      <c r="I200">
        <v>1</v>
      </c>
      <c r="J200">
        <v>0</v>
      </c>
      <c r="K200">
        <v>0</v>
      </c>
      <c r="L200">
        <f t="shared" si="6"/>
        <v>30</v>
      </c>
      <c r="M200">
        <f>VLOOKUP(C200,Locs!A:C,3,0)</f>
        <v>30</v>
      </c>
      <c r="N200">
        <f>VLOOKUP(C200,Locs!A:F,6,0)</f>
        <v>1</v>
      </c>
      <c r="O200" t="s">
        <v>391</v>
      </c>
      <c r="P200">
        <v>24</v>
      </c>
    </row>
    <row r="201" spans="1:16" x14ac:dyDescent="0.45">
      <c r="A201">
        <v>194</v>
      </c>
      <c r="B201" t="str">
        <f t="shared" si="7"/>
        <v>task_id_113.dfy-2</v>
      </c>
      <c r="C201" t="s">
        <v>13</v>
      </c>
      <c r="D201">
        <v>2</v>
      </c>
      <c r="E201">
        <v>0</v>
      </c>
      <c r="F201">
        <v>8.9855</v>
      </c>
      <c r="G201">
        <v>0.78049999999999997</v>
      </c>
      <c r="H201">
        <v>8.9844000000000008</v>
      </c>
      <c r="I201">
        <v>1</v>
      </c>
      <c r="J201">
        <v>0</v>
      </c>
      <c r="K201">
        <v>0</v>
      </c>
      <c r="L201">
        <f t="shared" si="6"/>
        <v>30</v>
      </c>
      <c r="M201">
        <f>VLOOKUP(C201,Locs!A:C,3,0)</f>
        <v>30</v>
      </c>
      <c r="N201">
        <f>VLOOKUP(C201,Locs!A:F,6,0)</f>
        <v>1</v>
      </c>
      <c r="O201" t="s">
        <v>394</v>
      </c>
      <c r="P201">
        <v>30</v>
      </c>
    </row>
    <row r="202" spans="1:16" x14ac:dyDescent="0.45">
      <c r="A202">
        <v>195</v>
      </c>
      <c r="B202" t="str">
        <f t="shared" si="7"/>
        <v>task_id_113.dfy-3</v>
      </c>
      <c r="C202" t="s">
        <v>13</v>
      </c>
      <c r="D202">
        <v>3</v>
      </c>
      <c r="E202">
        <v>0</v>
      </c>
      <c r="F202">
        <v>12.8416</v>
      </c>
      <c r="G202">
        <v>4.1935000000000002</v>
      </c>
      <c r="H202">
        <v>12.8355</v>
      </c>
      <c r="I202">
        <v>-1</v>
      </c>
      <c r="J202">
        <v>0</v>
      </c>
      <c r="K202">
        <v>0</v>
      </c>
      <c r="L202">
        <f t="shared" si="6"/>
        <v>30</v>
      </c>
      <c r="M202">
        <f>VLOOKUP(C202,Locs!A:C,3,0)</f>
        <v>30</v>
      </c>
      <c r="N202">
        <f>VLOOKUP(C202,Locs!A:F,6,0)</f>
        <v>1</v>
      </c>
      <c r="O202" t="s">
        <v>1253</v>
      </c>
      <c r="P202">
        <v>32</v>
      </c>
    </row>
    <row r="203" spans="1:16" x14ac:dyDescent="0.45">
      <c r="A203">
        <v>196</v>
      </c>
      <c r="B203" t="str">
        <f t="shared" si="7"/>
        <v>task_id_113.dfy-4</v>
      </c>
      <c r="C203" t="s">
        <v>13</v>
      </c>
      <c r="D203">
        <v>4</v>
      </c>
      <c r="E203">
        <v>0</v>
      </c>
      <c r="F203">
        <v>11.0251</v>
      </c>
      <c r="G203">
        <v>0.85650000000000004</v>
      </c>
      <c r="H203">
        <v>11.023400000000001</v>
      </c>
      <c r="I203">
        <v>-1</v>
      </c>
      <c r="J203">
        <v>0</v>
      </c>
      <c r="K203">
        <v>0</v>
      </c>
      <c r="L203">
        <f t="shared" si="6"/>
        <v>31</v>
      </c>
      <c r="M203">
        <f>VLOOKUP(C203,Locs!A:C,3,0)</f>
        <v>30</v>
      </c>
      <c r="N203">
        <f>VLOOKUP(C203,Locs!A:F,6,0)</f>
        <v>1</v>
      </c>
      <c r="O203" t="s">
        <v>395</v>
      </c>
      <c r="P203">
        <v>30</v>
      </c>
    </row>
    <row r="204" spans="1:16" x14ac:dyDescent="0.45">
      <c r="A204">
        <v>197</v>
      </c>
      <c r="B204" t="str">
        <f t="shared" si="7"/>
        <v>task_id_113.dfy-5</v>
      </c>
      <c r="C204" t="s">
        <v>13</v>
      </c>
      <c r="D204">
        <v>5</v>
      </c>
      <c r="E204">
        <v>0</v>
      </c>
      <c r="F204">
        <v>12.613</v>
      </c>
      <c r="G204">
        <v>0.8155</v>
      </c>
      <c r="H204">
        <v>12.611800000000001</v>
      </c>
      <c r="I204">
        <v>-1</v>
      </c>
      <c r="J204">
        <v>0</v>
      </c>
      <c r="K204">
        <v>0</v>
      </c>
      <c r="L204">
        <f t="shared" si="6"/>
        <v>30</v>
      </c>
      <c r="M204">
        <f>VLOOKUP(C204,Locs!A:C,3,0)</f>
        <v>30</v>
      </c>
      <c r="N204">
        <f>VLOOKUP(C204,Locs!A:F,6,0)</f>
        <v>1</v>
      </c>
      <c r="O204" t="s">
        <v>396</v>
      </c>
      <c r="P204">
        <v>30</v>
      </c>
    </row>
    <row r="205" spans="1:16" x14ac:dyDescent="0.45">
      <c r="A205">
        <v>198</v>
      </c>
      <c r="B205" t="str">
        <f t="shared" si="7"/>
        <v>task_id_113.dfy-6</v>
      </c>
      <c r="C205" t="s">
        <v>13</v>
      </c>
      <c r="D205">
        <v>6</v>
      </c>
      <c r="E205">
        <v>0</v>
      </c>
      <c r="F205">
        <v>9.3003999999999998</v>
      </c>
      <c r="G205">
        <v>0.83950000000000002</v>
      </c>
      <c r="H205">
        <v>9.2988999999999997</v>
      </c>
      <c r="I205">
        <v>-1</v>
      </c>
      <c r="J205">
        <v>0</v>
      </c>
      <c r="K205">
        <v>0</v>
      </c>
      <c r="L205">
        <f t="shared" si="6"/>
        <v>31</v>
      </c>
      <c r="M205">
        <f>VLOOKUP(C205,Locs!A:C,3,0)</f>
        <v>30</v>
      </c>
      <c r="N205">
        <f>VLOOKUP(C205,Locs!A:F,6,0)</f>
        <v>1</v>
      </c>
      <c r="O205" t="s">
        <v>1125</v>
      </c>
      <c r="P205">
        <v>31</v>
      </c>
    </row>
    <row r="206" spans="1:16" x14ac:dyDescent="0.45">
      <c r="A206">
        <v>199</v>
      </c>
      <c r="B206" t="str">
        <f t="shared" si="7"/>
        <v>task_id_113.dfy-7</v>
      </c>
      <c r="C206" t="s">
        <v>13</v>
      </c>
      <c r="D206">
        <v>7</v>
      </c>
      <c r="E206">
        <v>0</v>
      </c>
      <c r="F206">
        <v>10.208500000000001</v>
      </c>
      <c r="G206">
        <v>0.90720000000000001</v>
      </c>
      <c r="H206">
        <v>10.2003</v>
      </c>
      <c r="I206">
        <v>0</v>
      </c>
      <c r="J206">
        <v>0</v>
      </c>
      <c r="K206">
        <v>0</v>
      </c>
      <c r="L206">
        <f t="shared" si="6"/>
        <v>30</v>
      </c>
      <c r="M206">
        <f>VLOOKUP(C206,Locs!A:C,3,0)</f>
        <v>30</v>
      </c>
      <c r="N206">
        <f>VLOOKUP(C206,Locs!A:F,6,0)</f>
        <v>1</v>
      </c>
      <c r="O206" t="s">
        <v>1126</v>
      </c>
      <c r="P206">
        <v>30</v>
      </c>
    </row>
    <row r="207" spans="1:16" x14ac:dyDescent="0.45">
      <c r="A207">
        <v>200</v>
      </c>
      <c r="B207" t="str">
        <f t="shared" si="7"/>
        <v>task_id_113.dfy-8</v>
      </c>
      <c r="C207" t="s">
        <v>13</v>
      </c>
      <c r="D207">
        <v>8</v>
      </c>
      <c r="E207">
        <v>0</v>
      </c>
      <c r="F207">
        <v>12.462899999999999</v>
      </c>
      <c r="G207">
        <v>0.78810000000000002</v>
      </c>
      <c r="H207">
        <v>12.4617</v>
      </c>
      <c r="I207">
        <v>0</v>
      </c>
      <c r="J207">
        <v>0</v>
      </c>
      <c r="K207">
        <v>0</v>
      </c>
      <c r="L207">
        <f t="shared" si="6"/>
        <v>30</v>
      </c>
      <c r="M207">
        <f>VLOOKUP(C207,Locs!A:C,3,0)</f>
        <v>30</v>
      </c>
      <c r="N207">
        <f>VLOOKUP(C207,Locs!A:F,6,0)</f>
        <v>1</v>
      </c>
      <c r="O207" t="s">
        <v>1206</v>
      </c>
      <c r="P207">
        <v>31</v>
      </c>
    </row>
    <row r="208" spans="1:16" x14ac:dyDescent="0.45">
      <c r="A208">
        <v>201</v>
      </c>
      <c r="B208" t="str">
        <f t="shared" si="7"/>
        <v>task_id_113.dfy-9</v>
      </c>
      <c r="C208" t="s">
        <v>13</v>
      </c>
      <c r="D208">
        <v>9</v>
      </c>
      <c r="E208">
        <v>0</v>
      </c>
      <c r="F208">
        <v>6.0354999999999999</v>
      </c>
      <c r="G208">
        <v>0.77</v>
      </c>
      <c r="H208">
        <v>6.0340999999999996</v>
      </c>
      <c r="I208">
        <v>-1</v>
      </c>
      <c r="J208">
        <v>0</v>
      </c>
      <c r="K208">
        <v>0</v>
      </c>
      <c r="L208">
        <f t="shared" si="6"/>
        <v>32</v>
      </c>
      <c r="M208">
        <f>VLOOKUP(C208,Locs!A:C,3,0)</f>
        <v>30</v>
      </c>
      <c r="N208">
        <f>VLOOKUP(C208,Locs!A:F,6,0)</f>
        <v>1</v>
      </c>
      <c r="O208" t="s">
        <v>1254</v>
      </c>
      <c r="P208">
        <v>30</v>
      </c>
    </row>
    <row r="209" spans="1:16" x14ac:dyDescent="0.45">
      <c r="A209">
        <v>202</v>
      </c>
      <c r="B209" t="str">
        <f t="shared" si="7"/>
        <v>task_id_113.dfy-10</v>
      </c>
      <c r="C209" t="s">
        <v>13</v>
      </c>
      <c r="D209">
        <v>10</v>
      </c>
      <c r="E209">
        <v>0</v>
      </c>
      <c r="F209">
        <v>13.8642</v>
      </c>
      <c r="G209">
        <v>4.8825000000000003</v>
      </c>
      <c r="H209">
        <v>13.863</v>
      </c>
      <c r="I209">
        <v>-1</v>
      </c>
      <c r="J209">
        <v>0</v>
      </c>
      <c r="K209">
        <v>0</v>
      </c>
      <c r="L209">
        <f t="shared" si="6"/>
        <v>32</v>
      </c>
      <c r="M209">
        <f>VLOOKUP(C209,Locs!A:C,3,0)</f>
        <v>30</v>
      </c>
      <c r="N209">
        <f>VLOOKUP(C209,Locs!A:F,6,0)</f>
        <v>1</v>
      </c>
      <c r="O209" t="s">
        <v>1255</v>
      </c>
      <c r="P209">
        <v>30</v>
      </c>
    </row>
    <row r="210" spans="1:16" x14ac:dyDescent="0.45">
      <c r="A210">
        <v>203</v>
      </c>
      <c r="B210" t="str">
        <f t="shared" si="7"/>
        <v>task_id_126.dfy-1</v>
      </c>
      <c r="C210" t="s">
        <v>14</v>
      </c>
      <c r="D210">
        <v>1</v>
      </c>
      <c r="E210">
        <v>-1</v>
      </c>
      <c r="F210">
        <v>21.646599999999999</v>
      </c>
      <c r="G210">
        <v>0.38040000000000002</v>
      </c>
      <c r="H210">
        <v>21.638500000000001</v>
      </c>
      <c r="I210">
        <v>0</v>
      </c>
      <c r="J210">
        <v>-1</v>
      </c>
      <c r="K210">
        <v>-1</v>
      </c>
      <c r="L210">
        <f t="shared" si="6"/>
        <v>28</v>
      </c>
      <c r="M210">
        <f>VLOOKUP(C210,Locs!A:C,3,0)</f>
        <v>46</v>
      </c>
      <c r="N210">
        <f>VLOOKUP(C210,Locs!A:F,6,0)</f>
        <v>2</v>
      </c>
      <c r="O210" t="s">
        <v>1256</v>
      </c>
      <c r="P210">
        <v>32</v>
      </c>
    </row>
    <row r="211" spans="1:16" x14ac:dyDescent="0.45">
      <c r="A211">
        <v>204</v>
      </c>
      <c r="B211" t="str">
        <f t="shared" si="7"/>
        <v>task_id_126.dfy-2</v>
      </c>
      <c r="C211" t="s">
        <v>14</v>
      </c>
      <c r="D211">
        <v>2</v>
      </c>
      <c r="E211">
        <v>-1</v>
      </c>
      <c r="F211">
        <v>16.230599999999999</v>
      </c>
      <c r="G211">
        <v>0.27279999999999999</v>
      </c>
      <c r="H211">
        <v>16.228300000000001</v>
      </c>
      <c r="I211">
        <v>-1</v>
      </c>
      <c r="J211">
        <v>-1</v>
      </c>
      <c r="K211">
        <v>-1</v>
      </c>
      <c r="L211">
        <f t="shared" si="6"/>
        <v>32</v>
      </c>
      <c r="M211">
        <f>VLOOKUP(C211,Locs!A:C,3,0)</f>
        <v>46</v>
      </c>
      <c r="N211">
        <f>VLOOKUP(C211,Locs!A:F,6,0)</f>
        <v>2</v>
      </c>
      <c r="O211" t="s">
        <v>397</v>
      </c>
      <c r="P211">
        <v>28</v>
      </c>
    </row>
    <row r="212" spans="1:16" x14ac:dyDescent="0.45">
      <c r="A212">
        <v>205</v>
      </c>
      <c r="B212" t="str">
        <f t="shared" si="7"/>
        <v>task_id_126.dfy-3</v>
      </c>
      <c r="C212" t="s">
        <v>14</v>
      </c>
      <c r="D212">
        <v>3</v>
      </c>
      <c r="E212">
        <v>-1</v>
      </c>
      <c r="F212">
        <v>11.6812</v>
      </c>
      <c r="G212">
        <v>0.26279999999999998</v>
      </c>
      <c r="H212">
        <v>11.679600000000001</v>
      </c>
      <c r="I212">
        <v>-1</v>
      </c>
      <c r="J212">
        <v>-1</v>
      </c>
      <c r="K212">
        <v>-1</v>
      </c>
      <c r="L212">
        <f t="shared" si="6"/>
        <v>31</v>
      </c>
      <c r="M212">
        <f>VLOOKUP(C212,Locs!A:C,3,0)</f>
        <v>46</v>
      </c>
      <c r="N212">
        <f>VLOOKUP(C212,Locs!A:F,6,0)</f>
        <v>2</v>
      </c>
      <c r="O212" t="s">
        <v>924</v>
      </c>
      <c r="P212">
        <v>30</v>
      </c>
    </row>
    <row r="213" spans="1:16" x14ac:dyDescent="0.45">
      <c r="A213">
        <v>206</v>
      </c>
      <c r="B213" t="str">
        <f t="shared" si="7"/>
        <v>task_id_126.dfy-4</v>
      </c>
      <c r="C213" t="s">
        <v>14</v>
      </c>
      <c r="D213">
        <v>4</v>
      </c>
      <c r="E213">
        <v>-1</v>
      </c>
      <c r="F213">
        <v>23.874300000000002</v>
      </c>
      <c r="G213">
        <v>0.26300000000000001</v>
      </c>
      <c r="H213">
        <v>23.872499999999999</v>
      </c>
      <c r="I213">
        <v>-1</v>
      </c>
      <c r="J213">
        <v>-1</v>
      </c>
      <c r="K213">
        <v>-1</v>
      </c>
      <c r="L213">
        <f t="shared" si="6"/>
        <v>31</v>
      </c>
      <c r="M213">
        <f>VLOOKUP(C213,Locs!A:C,3,0)</f>
        <v>46</v>
      </c>
      <c r="N213">
        <f>VLOOKUP(C213,Locs!A:F,6,0)</f>
        <v>2</v>
      </c>
      <c r="O213" t="s">
        <v>398</v>
      </c>
      <c r="P213">
        <v>32</v>
      </c>
    </row>
    <row r="214" spans="1:16" x14ac:dyDescent="0.45">
      <c r="A214">
        <v>207</v>
      </c>
      <c r="B214" t="str">
        <f t="shared" si="7"/>
        <v>task_id_126.dfy-5</v>
      </c>
      <c r="C214" t="s">
        <v>14</v>
      </c>
      <c r="D214">
        <v>5</v>
      </c>
      <c r="E214">
        <v>-1</v>
      </c>
      <c r="F214">
        <v>18.0016</v>
      </c>
      <c r="G214">
        <v>0.27050000000000002</v>
      </c>
      <c r="H214">
        <v>18.0002</v>
      </c>
      <c r="I214">
        <v>-1</v>
      </c>
      <c r="J214">
        <v>-1</v>
      </c>
      <c r="K214">
        <v>-1</v>
      </c>
      <c r="L214">
        <f t="shared" si="6"/>
        <v>30</v>
      </c>
      <c r="M214">
        <f>VLOOKUP(C214,Locs!A:C,3,0)</f>
        <v>46</v>
      </c>
      <c r="N214">
        <f>VLOOKUP(C214,Locs!A:F,6,0)</f>
        <v>2</v>
      </c>
      <c r="O214" t="s">
        <v>399</v>
      </c>
      <c r="P214">
        <v>31</v>
      </c>
    </row>
    <row r="215" spans="1:16" x14ac:dyDescent="0.45">
      <c r="A215">
        <v>208</v>
      </c>
      <c r="B215" t="str">
        <f t="shared" si="7"/>
        <v>task_id_126.dfy-6</v>
      </c>
      <c r="C215" t="s">
        <v>14</v>
      </c>
      <c r="D215">
        <v>6</v>
      </c>
      <c r="E215">
        <v>-1</v>
      </c>
      <c r="F215">
        <v>14.5823</v>
      </c>
      <c r="G215">
        <v>0.2767</v>
      </c>
      <c r="H215">
        <v>14.5808</v>
      </c>
      <c r="I215">
        <v>-1</v>
      </c>
      <c r="J215">
        <v>-1</v>
      </c>
      <c r="K215">
        <v>-1</v>
      </c>
      <c r="L215">
        <f t="shared" si="6"/>
        <v>30</v>
      </c>
      <c r="M215">
        <f>VLOOKUP(C215,Locs!A:C,3,0)</f>
        <v>46</v>
      </c>
      <c r="N215">
        <f>VLOOKUP(C215,Locs!A:F,6,0)</f>
        <v>2</v>
      </c>
      <c r="O215" t="s">
        <v>782</v>
      </c>
      <c r="P215">
        <v>31</v>
      </c>
    </row>
    <row r="216" spans="1:16" x14ac:dyDescent="0.45">
      <c r="A216">
        <v>209</v>
      </c>
      <c r="B216" t="str">
        <f t="shared" si="7"/>
        <v>task_id_126.dfy-7</v>
      </c>
      <c r="C216" t="s">
        <v>14</v>
      </c>
      <c r="D216">
        <v>7</v>
      </c>
      <c r="E216">
        <v>-1</v>
      </c>
      <c r="F216">
        <v>18.964099999999998</v>
      </c>
      <c r="G216">
        <v>0.24340000000000001</v>
      </c>
      <c r="H216">
        <v>18.962700000000002</v>
      </c>
      <c r="I216">
        <v>-1</v>
      </c>
      <c r="J216">
        <v>-1</v>
      </c>
      <c r="K216">
        <v>-1</v>
      </c>
      <c r="L216">
        <f t="shared" si="6"/>
        <v>30</v>
      </c>
      <c r="M216">
        <f>VLOOKUP(C216,Locs!A:C,3,0)</f>
        <v>46</v>
      </c>
      <c r="N216">
        <f>VLOOKUP(C216,Locs!A:F,6,0)</f>
        <v>2</v>
      </c>
      <c r="O216" t="s">
        <v>783</v>
      </c>
      <c r="P216">
        <v>30</v>
      </c>
    </row>
    <row r="217" spans="1:16" x14ac:dyDescent="0.45">
      <c r="A217">
        <v>210</v>
      </c>
      <c r="B217" t="str">
        <f t="shared" si="7"/>
        <v>task_id_126.dfy-8</v>
      </c>
      <c r="C217" t="s">
        <v>14</v>
      </c>
      <c r="D217">
        <v>8</v>
      </c>
      <c r="E217">
        <v>-1</v>
      </c>
      <c r="F217">
        <v>22.2349</v>
      </c>
      <c r="G217">
        <v>0.23569999999999999</v>
      </c>
      <c r="H217">
        <v>22.233699999999999</v>
      </c>
      <c r="I217">
        <v>-1</v>
      </c>
      <c r="J217">
        <v>-1</v>
      </c>
      <c r="K217">
        <v>-1</v>
      </c>
      <c r="L217">
        <f t="shared" si="6"/>
        <v>30</v>
      </c>
      <c r="M217">
        <f>VLOOKUP(C217,Locs!A:C,3,0)</f>
        <v>46</v>
      </c>
      <c r="N217">
        <f>VLOOKUP(C217,Locs!A:F,6,0)</f>
        <v>2</v>
      </c>
      <c r="O217" t="s">
        <v>784</v>
      </c>
      <c r="P217">
        <v>30</v>
      </c>
    </row>
    <row r="218" spans="1:16" x14ac:dyDescent="0.45">
      <c r="A218">
        <v>211</v>
      </c>
      <c r="B218" t="str">
        <f t="shared" si="7"/>
        <v>task_id_126.dfy-9</v>
      </c>
      <c r="C218" t="s">
        <v>14</v>
      </c>
      <c r="D218">
        <v>9</v>
      </c>
      <c r="E218">
        <v>-1</v>
      </c>
      <c r="F218">
        <v>22.5932</v>
      </c>
      <c r="G218">
        <v>0.23599999999999999</v>
      </c>
      <c r="H218">
        <v>22.591699999999999</v>
      </c>
      <c r="I218">
        <v>-1</v>
      </c>
      <c r="J218">
        <v>-1</v>
      </c>
      <c r="K218">
        <v>-1</v>
      </c>
      <c r="L218">
        <f t="shared" si="6"/>
        <v>30</v>
      </c>
      <c r="M218">
        <f>VLOOKUP(C218,Locs!A:C,3,0)</f>
        <v>46</v>
      </c>
      <c r="N218">
        <f>VLOOKUP(C218,Locs!A:F,6,0)</f>
        <v>2</v>
      </c>
      <c r="O218" t="s">
        <v>785</v>
      </c>
      <c r="P218">
        <v>30</v>
      </c>
    </row>
    <row r="219" spans="1:16" x14ac:dyDescent="0.45">
      <c r="A219">
        <v>212</v>
      </c>
      <c r="B219" t="str">
        <f t="shared" si="7"/>
        <v>task_id_126.dfy-10</v>
      </c>
      <c r="C219" t="s">
        <v>14</v>
      </c>
      <c r="D219">
        <v>10</v>
      </c>
      <c r="E219">
        <v>-1</v>
      </c>
      <c r="F219">
        <v>14.4748</v>
      </c>
      <c r="G219">
        <v>0.23530000000000001</v>
      </c>
      <c r="H219">
        <v>14.4679</v>
      </c>
      <c r="I219">
        <v>-1</v>
      </c>
      <c r="J219">
        <v>-1</v>
      </c>
      <c r="K219">
        <v>-1</v>
      </c>
      <c r="L219">
        <f t="shared" si="6"/>
        <v>30</v>
      </c>
      <c r="M219">
        <f>VLOOKUP(C219,Locs!A:C,3,0)</f>
        <v>46</v>
      </c>
      <c r="N219">
        <f>VLOOKUP(C219,Locs!A:F,6,0)</f>
        <v>2</v>
      </c>
      <c r="O219" t="s">
        <v>925</v>
      </c>
      <c r="P219">
        <v>30</v>
      </c>
    </row>
    <row r="220" spans="1:16" x14ac:dyDescent="0.45">
      <c r="A220">
        <v>213</v>
      </c>
      <c r="B220" t="str">
        <f t="shared" si="7"/>
        <v>task_id_133.dfy-1</v>
      </c>
      <c r="C220" t="s">
        <v>15</v>
      </c>
      <c r="D220">
        <v>1</v>
      </c>
      <c r="E220">
        <v>0</v>
      </c>
      <c r="F220">
        <v>14.8741</v>
      </c>
      <c r="G220">
        <v>1.6861999999999999</v>
      </c>
      <c r="H220">
        <v>14.8712</v>
      </c>
      <c r="I220">
        <v>-1</v>
      </c>
      <c r="J220">
        <v>0</v>
      </c>
      <c r="K220">
        <v>0</v>
      </c>
      <c r="L220">
        <f t="shared" si="6"/>
        <v>28</v>
      </c>
      <c r="M220">
        <f>VLOOKUP(C220,Locs!A:C,3,0)</f>
        <v>28</v>
      </c>
      <c r="N220">
        <f>VLOOKUP(C220,Locs!A:F,6,0)</f>
        <v>0</v>
      </c>
      <c r="O220" t="s">
        <v>926</v>
      </c>
      <c r="P220">
        <v>30</v>
      </c>
    </row>
    <row r="221" spans="1:16" x14ac:dyDescent="0.45">
      <c r="A221">
        <v>214</v>
      </c>
      <c r="B221" t="str">
        <f t="shared" si="7"/>
        <v>task_id_133.dfy-2</v>
      </c>
      <c r="C221" t="s">
        <v>15</v>
      </c>
      <c r="D221">
        <v>2</v>
      </c>
      <c r="E221">
        <v>0</v>
      </c>
      <c r="F221">
        <v>20.498100000000001</v>
      </c>
      <c r="G221">
        <v>1.6939</v>
      </c>
      <c r="H221">
        <v>20.496300000000002</v>
      </c>
      <c r="I221">
        <v>-1</v>
      </c>
      <c r="J221">
        <v>0</v>
      </c>
      <c r="K221">
        <v>0</v>
      </c>
      <c r="L221">
        <f t="shared" si="6"/>
        <v>28</v>
      </c>
      <c r="M221">
        <f>VLOOKUP(C221,Locs!A:C,3,0)</f>
        <v>28</v>
      </c>
      <c r="N221">
        <f>VLOOKUP(C221,Locs!A:F,6,0)</f>
        <v>0</v>
      </c>
      <c r="O221" t="s">
        <v>400</v>
      </c>
      <c r="P221">
        <v>28</v>
      </c>
    </row>
    <row r="222" spans="1:16" x14ac:dyDescent="0.45">
      <c r="A222">
        <v>215</v>
      </c>
      <c r="B222" t="str">
        <f t="shared" si="7"/>
        <v>task_id_133.dfy-3</v>
      </c>
      <c r="C222" t="s">
        <v>15</v>
      </c>
      <c r="D222">
        <v>3</v>
      </c>
      <c r="E222">
        <v>0</v>
      </c>
      <c r="F222">
        <v>7.3747999999999996</v>
      </c>
      <c r="G222">
        <v>1.6679999999999999</v>
      </c>
      <c r="H222">
        <v>7.3733000000000004</v>
      </c>
      <c r="I222">
        <v>-1</v>
      </c>
      <c r="J222">
        <v>0</v>
      </c>
      <c r="K222">
        <v>0</v>
      </c>
      <c r="L222">
        <f t="shared" si="6"/>
        <v>29</v>
      </c>
      <c r="M222">
        <f>VLOOKUP(C222,Locs!A:C,3,0)</f>
        <v>28</v>
      </c>
      <c r="N222">
        <f>VLOOKUP(C222,Locs!A:F,6,0)</f>
        <v>0</v>
      </c>
      <c r="O222" t="s">
        <v>927</v>
      </c>
      <c r="P222">
        <v>32</v>
      </c>
    </row>
    <row r="223" spans="1:16" x14ac:dyDescent="0.45">
      <c r="A223">
        <v>216</v>
      </c>
      <c r="B223" t="str">
        <f t="shared" si="7"/>
        <v>task_id_133.dfy-4</v>
      </c>
      <c r="C223" t="s">
        <v>15</v>
      </c>
      <c r="D223">
        <v>4</v>
      </c>
      <c r="E223">
        <v>0</v>
      </c>
      <c r="F223">
        <v>12.67</v>
      </c>
      <c r="G223">
        <v>1.6686000000000001</v>
      </c>
      <c r="H223">
        <v>12.668699999999999</v>
      </c>
      <c r="I223">
        <v>-1</v>
      </c>
      <c r="J223">
        <v>0</v>
      </c>
      <c r="K223">
        <v>0</v>
      </c>
      <c r="L223">
        <f t="shared" si="6"/>
        <v>29</v>
      </c>
      <c r="M223">
        <f>VLOOKUP(C223,Locs!A:C,3,0)</f>
        <v>28</v>
      </c>
      <c r="N223">
        <f>VLOOKUP(C223,Locs!A:F,6,0)</f>
        <v>0</v>
      </c>
      <c r="O223" t="s">
        <v>401</v>
      </c>
      <c r="P223">
        <v>28</v>
      </c>
    </row>
    <row r="224" spans="1:16" x14ac:dyDescent="0.45">
      <c r="A224">
        <v>217</v>
      </c>
      <c r="B224" t="str">
        <f t="shared" si="7"/>
        <v>task_id_133.dfy-5</v>
      </c>
      <c r="C224" t="s">
        <v>15</v>
      </c>
      <c r="D224">
        <v>5</v>
      </c>
      <c r="E224">
        <v>0</v>
      </c>
      <c r="F224">
        <v>35.15</v>
      </c>
      <c r="G224">
        <v>1.8291999999999999</v>
      </c>
      <c r="H224">
        <v>35.148200000000003</v>
      </c>
      <c r="I224">
        <v>-1</v>
      </c>
      <c r="J224">
        <v>0</v>
      </c>
      <c r="K224">
        <v>0</v>
      </c>
      <c r="L224">
        <f t="shared" si="6"/>
        <v>33</v>
      </c>
      <c r="M224">
        <f>VLOOKUP(C224,Locs!A:C,3,0)</f>
        <v>28</v>
      </c>
      <c r="N224">
        <f>VLOOKUP(C224,Locs!A:F,6,0)</f>
        <v>0</v>
      </c>
      <c r="O224" t="s">
        <v>402</v>
      </c>
      <c r="P224">
        <v>29</v>
      </c>
    </row>
    <row r="225" spans="1:16" x14ac:dyDescent="0.45">
      <c r="A225">
        <v>218</v>
      </c>
      <c r="B225" t="str">
        <f t="shared" si="7"/>
        <v>task_id_133.dfy-6</v>
      </c>
      <c r="C225" t="s">
        <v>15</v>
      </c>
      <c r="D225">
        <v>6</v>
      </c>
      <c r="E225">
        <v>0</v>
      </c>
      <c r="F225">
        <v>11.0373</v>
      </c>
      <c r="G225">
        <v>1.7962</v>
      </c>
      <c r="H225">
        <v>11.035500000000001</v>
      </c>
      <c r="I225">
        <v>-1</v>
      </c>
      <c r="J225">
        <v>0</v>
      </c>
      <c r="K225">
        <v>0</v>
      </c>
      <c r="L225">
        <f t="shared" si="6"/>
        <v>33</v>
      </c>
      <c r="M225">
        <f>VLOOKUP(C225,Locs!A:C,3,0)</f>
        <v>28</v>
      </c>
      <c r="N225">
        <f>VLOOKUP(C225,Locs!A:F,6,0)</f>
        <v>0</v>
      </c>
      <c r="O225" t="s">
        <v>928</v>
      </c>
      <c r="P225">
        <v>29</v>
      </c>
    </row>
    <row r="226" spans="1:16" x14ac:dyDescent="0.45">
      <c r="A226">
        <v>219</v>
      </c>
      <c r="B226" t="str">
        <f t="shared" si="7"/>
        <v>task_id_133.dfy-7</v>
      </c>
      <c r="C226" t="s">
        <v>15</v>
      </c>
      <c r="D226">
        <v>7</v>
      </c>
      <c r="E226">
        <v>0</v>
      </c>
      <c r="F226">
        <v>11.324999999999999</v>
      </c>
      <c r="G226">
        <v>1.7402</v>
      </c>
      <c r="H226">
        <v>11.3194</v>
      </c>
      <c r="I226">
        <v>0</v>
      </c>
      <c r="J226">
        <v>0</v>
      </c>
      <c r="K226">
        <v>0</v>
      </c>
      <c r="L226">
        <f t="shared" si="6"/>
        <v>33</v>
      </c>
      <c r="M226">
        <f>VLOOKUP(C226,Locs!A:C,3,0)</f>
        <v>28</v>
      </c>
      <c r="N226">
        <f>VLOOKUP(C226,Locs!A:F,6,0)</f>
        <v>0</v>
      </c>
      <c r="O226" t="s">
        <v>929</v>
      </c>
      <c r="P226">
        <v>33</v>
      </c>
    </row>
    <row r="227" spans="1:16" x14ac:dyDescent="0.45">
      <c r="A227">
        <v>220</v>
      </c>
      <c r="B227" t="str">
        <f t="shared" si="7"/>
        <v>task_id_133.dfy-8</v>
      </c>
      <c r="C227" t="s">
        <v>15</v>
      </c>
      <c r="D227">
        <v>8</v>
      </c>
      <c r="E227">
        <v>0</v>
      </c>
      <c r="F227">
        <v>11.4872</v>
      </c>
      <c r="G227">
        <v>1.7350000000000001</v>
      </c>
      <c r="H227">
        <v>11.485799999999999</v>
      </c>
      <c r="I227">
        <v>0</v>
      </c>
      <c r="J227">
        <v>0</v>
      </c>
      <c r="K227">
        <v>0</v>
      </c>
      <c r="L227">
        <f t="shared" si="6"/>
        <v>33</v>
      </c>
      <c r="M227">
        <f>VLOOKUP(C227,Locs!A:C,3,0)</f>
        <v>28</v>
      </c>
      <c r="N227">
        <f>VLOOKUP(C227,Locs!A:F,6,0)</f>
        <v>0</v>
      </c>
      <c r="O227" t="s">
        <v>930</v>
      </c>
      <c r="P227">
        <v>33</v>
      </c>
    </row>
    <row r="228" spans="1:16" x14ac:dyDescent="0.45">
      <c r="A228">
        <v>221</v>
      </c>
      <c r="B228" t="str">
        <f t="shared" si="7"/>
        <v>task_id_133.dfy-9</v>
      </c>
      <c r="C228" t="s">
        <v>15</v>
      </c>
      <c r="D228">
        <v>9</v>
      </c>
      <c r="E228">
        <v>0</v>
      </c>
      <c r="F228">
        <v>10.5604</v>
      </c>
      <c r="G228">
        <v>1.6694</v>
      </c>
      <c r="H228">
        <v>10.5587</v>
      </c>
      <c r="I228">
        <v>0</v>
      </c>
      <c r="J228">
        <v>0</v>
      </c>
      <c r="K228">
        <v>0</v>
      </c>
      <c r="L228">
        <f t="shared" si="6"/>
        <v>32</v>
      </c>
      <c r="M228">
        <f>VLOOKUP(C228,Locs!A:C,3,0)</f>
        <v>28</v>
      </c>
      <c r="N228">
        <f>VLOOKUP(C228,Locs!A:F,6,0)</f>
        <v>0</v>
      </c>
      <c r="O228" t="s">
        <v>931</v>
      </c>
      <c r="P228">
        <v>33</v>
      </c>
    </row>
    <row r="229" spans="1:16" x14ac:dyDescent="0.45">
      <c r="A229">
        <v>222</v>
      </c>
      <c r="B229" t="str">
        <f t="shared" si="7"/>
        <v>task_id_133.dfy-10</v>
      </c>
      <c r="C229" t="s">
        <v>15</v>
      </c>
      <c r="D229">
        <v>10</v>
      </c>
      <c r="E229">
        <v>0</v>
      </c>
      <c r="F229">
        <v>7.6086</v>
      </c>
      <c r="G229">
        <v>1.7001999999999999</v>
      </c>
      <c r="H229">
        <v>7.6069000000000004</v>
      </c>
      <c r="I229">
        <v>0</v>
      </c>
      <c r="J229">
        <v>0</v>
      </c>
      <c r="K229">
        <v>0</v>
      </c>
      <c r="L229">
        <f t="shared" si="6"/>
        <v>32</v>
      </c>
      <c r="M229">
        <f>VLOOKUP(C229,Locs!A:C,3,0)</f>
        <v>28</v>
      </c>
      <c r="N229">
        <f>VLOOKUP(C229,Locs!A:F,6,0)</f>
        <v>0</v>
      </c>
      <c r="O229" t="s">
        <v>932</v>
      </c>
      <c r="P229">
        <v>33</v>
      </c>
    </row>
    <row r="230" spans="1:16" x14ac:dyDescent="0.45">
      <c r="A230">
        <v>223</v>
      </c>
      <c r="B230" t="str">
        <f t="shared" si="7"/>
        <v>task_id_145.dfy-1</v>
      </c>
      <c r="C230" t="s">
        <v>16</v>
      </c>
      <c r="D230">
        <v>1</v>
      </c>
      <c r="E230">
        <v>-1</v>
      </c>
      <c r="F230">
        <v>14.9871</v>
      </c>
      <c r="G230">
        <v>0.38059999999999999</v>
      </c>
      <c r="H230">
        <v>14.984</v>
      </c>
      <c r="I230">
        <v>-1</v>
      </c>
      <c r="J230">
        <v>-1</v>
      </c>
      <c r="K230">
        <v>-1</v>
      </c>
      <c r="L230">
        <f t="shared" si="6"/>
        <v>30</v>
      </c>
      <c r="M230">
        <f>VLOOKUP(C230,Locs!A:C,3,0)</f>
        <v>37</v>
      </c>
      <c r="N230">
        <f>VLOOKUP(C230,Locs!A:F,6,0)</f>
        <v>6</v>
      </c>
      <c r="O230" t="s">
        <v>933</v>
      </c>
      <c r="P230">
        <v>32</v>
      </c>
    </row>
    <row r="231" spans="1:16" x14ac:dyDescent="0.45">
      <c r="A231">
        <v>224</v>
      </c>
      <c r="B231" t="str">
        <f t="shared" si="7"/>
        <v>task_id_145.dfy-2</v>
      </c>
      <c r="C231" t="s">
        <v>16</v>
      </c>
      <c r="D231">
        <v>2</v>
      </c>
      <c r="E231">
        <v>0</v>
      </c>
      <c r="F231">
        <v>22.059100000000001</v>
      </c>
      <c r="G231">
        <v>1.8738999999999999</v>
      </c>
      <c r="H231">
        <v>22.057400000000001</v>
      </c>
      <c r="I231">
        <v>1</v>
      </c>
      <c r="J231">
        <v>0</v>
      </c>
      <c r="K231">
        <v>0</v>
      </c>
      <c r="L231">
        <f t="shared" si="6"/>
        <v>37</v>
      </c>
      <c r="M231">
        <f>VLOOKUP(C231,Locs!A:C,3,0)</f>
        <v>37</v>
      </c>
      <c r="N231">
        <f>VLOOKUP(C231,Locs!A:F,6,0)</f>
        <v>6</v>
      </c>
      <c r="O231" t="s">
        <v>403</v>
      </c>
      <c r="P231">
        <v>30</v>
      </c>
    </row>
    <row r="232" spans="1:16" x14ac:dyDescent="0.45">
      <c r="A232">
        <v>225</v>
      </c>
      <c r="B232" t="str">
        <f t="shared" si="7"/>
        <v>task_id_145.dfy-3</v>
      </c>
      <c r="C232" t="s">
        <v>16</v>
      </c>
      <c r="D232">
        <v>3</v>
      </c>
      <c r="E232">
        <v>0</v>
      </c>
      <c r="F232">
        <v>18.4678</v>
      </c>
      <c r="G232">
        <v>5.1997999999999998</v>
      </c>
      <c r="H232">
        <v>18.465699999999998</v>
      </c>
      <c r="I232">
        <v>1</v>
      </c>
      <c r="J232">
        <v>0</v>
      </c>
      <c r="K232">
        <v>0</v>
      </c>
      <c r="L232">
        <f t="shared" si="6"/>
        <v>37</v>
      </c>
      <c r="M232">
        <f>VLOOKUP(C232,Locs!A:C,3,0)</f>
        <v>37</v>
      </c>
      <c r="N232">
        <f>VLOOKUP(C232,Locs!A:F,6,0)</f>
        <v>6</v>
      </c>
      <c r="O232" t="s">
        <v>934</v>
      </c>
      <c r="P232">
        <v>38</v>
      </c>
    </row>
    <row r="233" spans="1:16" x14ac:dyDescent="0.45">
      <c r="A233">
        <v>226</v>
      </c>
      <c r="B233" t="str">
        <f t="shared" si="7"/>
        <v>task_id_145.dfy-4</v>
      </c>
      <c r="C233" t="s">
        <v>16</v>
      </c>
      <c r="D233">
        <v>4</v>
      </c>
      <c r="E233">
        <v>0</v>
      </c>
      <c r="F233">
        <v>28.9849</v>
      </c>
      <c r="G233">
        <v>1.8900999999999999</v>
      </c>
      <c r="H233">
        <v>28.9833</v>
      </c>
      <c r="I233">
        <v>1</v>
      </c>
      <c r="J233">
        <v>0</v>
      </c>
      <c r="K233">
        <v>0</v>
      </c>
      <c r="L233">
        <f t="shared" si="6"/>
        <v>37</v>
      </c>
      <c r="M233">
        <f>VLOOKUP(C233,Locs!A:C,3,0)</f>
        <v>37</v>
      </c>
      <c r="N233">
        <f>VLOOKUP(C233,Locs!A:F,6,0)</f>
        <v>6</v>
      </c>
      <c r="O233" t="s">
        <v>404</v>
      </c>
      <c r="P233">
        <v>37</v>
      </c>
    </row>
    <row r="234" spans="1:16" x14ac:dyDescent="0.45">
      <c r="A234">
        <v>227</v>
      </c>
      <c r="B234" t="str">
        <f t="shared" si="7"/>
        <v>task_id_145.dfy-5</v>
      </c>
      <c r="C234" t="s">
        <v>16</v>
      </c>
      <c r="D234">
        <v>5</v>
      </c>
      <c r="E234">
        <v>0</v>
      </c>
      <c r="F234">
        <v>17.9754</v>
      </c>
      <c r="G234">
        <v>1.8107</v>
      </c>
      <c r="H234">
        <v>17.9739</v>
      </c>
      <c r="I234">
        <v>0</v>
      </c>
      <c r="J234">
        <v>0</v>
      </c>
      <c r="K234">
        <v>0</v>
      </c>
      <c r="L234">
        <f t="shared" si="6"/>
        <v>37</v>
      </c>
      <c r="M234">
        <f>VLOOKUP(C234,Locs!A:C,3,0)</f>
        <v>37</v>
      </c>
      <c r="N234">
        <f>VLOOKUP(C234,Locs!A:F,6,0)</f>
        <v>6</v>
      </c>
      <c r="O234" t="s">
        <v>405</v>
      </c>
      <c r="P234">
        <v>37</v>
      </c>
    </row>
    <row r="235" spans="1:16" x14ac:dyDescent="0.45">
      <c r="A235">
        <v>228</v>
      </c>
      <c r="B235" t="str">
        <f t="shared" si="7"/>
        <v>task_id_145.dfy-6</v>
      </c>
      <c r="C235" t="s">
        <v>16</v>
      </c>
      <c r="D235">
        <v>6</v>
      </c>
      <c r="E235">
        <v>0</v>
      </c>
      <c r="F235">
        <v>16.3706</v>
      </c>
      <c r="G235">
        <v>1.8744000000000001</v>
      </c>
      <c r="H235">
        <v>16.3689</v>
      </c>
      <c r="I235">
        <v>1</v>
      </c>
      <c r="J235">
        <v>0</v>
      </c>
      <c r="K235">
        <v>0</v>
      </c>
      <c r="L235">
        <f t="shared" si="6"/>
        <v>37</v>
      </c>
      <c r="M235">
        <f>VLOOKUP(C235,Locs!A:C,3,0)</f>
        <v>37</v>
      </c>
      <c r="N235">
        <f>VLOOKUP(C235,Locs!A:F,6,0)</f>
        <v>6</v>
      </c>
      <c r="O235" t="s">
        <v>786</v>
      </c>
      <c r="P235">
        <v>37</v>
      </c>
    </row>
    <row r="236" spans="1:16" x14ac:dyDescent="0.45">
      <c r="A236">
        <v>229</v>
      </c>
      <c r="B236" t="str">
        <f t="shared" si="7"/>
        <v>task_id_145.dfy-7</v>
      </c>
      <c r="C236" t="s">
        <v>16</v>
      </c>
      <c r="D236">
        <v>7</v>
      </c>
      <c r="E236">
        <v>0</v>
      </c>
      <c r="F236">
        <v>12.5745</v>
      </c>
      <c r="G236">
        <v>2.4093</v>
      </c>
      <c r="H236">
        <v>12.5731</v>
      </c>
      <c r="I236">
        <v>-1</v>
      </c>
      <c r="J236">
        <v>0</v>
      </c>
      <c r="K236">
        <v>0</v>
      </c>
      <c r="L236">
        <f t="shared" si="6"/>
        <v>37</v>
      </c>
      <c r="M236">
        <f>VLOOKUP(C236,Locs!A:C,3,0)</f>
        <v>37</v>
      </c>
      <c r="N236">
        <f>VLOOKUP(C236,Locs!A:F,6,0)</f>
        <v>6</v>
      </c>
      <c r="O236" t="s">
        <v>935</v>
      </c>
      <c r="P236">
        <v>37</v>
      </c>
    </row>
    <row r="237" spans="1:16" x14ac:dyDescent="0.45">
      <c r="A237">
        <v>230</v>
      </c>
      <c r="B237" t="str">
        <f t="shared" si="7"/>
        <v>task_id_145.dfy-8</v>
      </c>
      <c r="C237" t="s">
        <v>16</v>
      </c>
      <c r="D237">
        <v>8</v>
      </c>
      <c r="E237">
        <v>0</v>
      </c>
      <c r="F237">
        <v>11.2529</v>
      </c>
      <c r="G237">
        <v>2.0575999999999999</v>
      </c>
      <c r="H237">
        <v>11.2517</v>
      </c>
      <c r="I237">
        <v>-1</v>
      </c>
      <c r="J237">
        <v>0</v>
      </c>
      <c r="K237">
        <v>0</v>
      </c>
      <c r="L237">
        <f t="shared" si="6"/>
        <v>37</v>
      </c>
      <c r="M237">
        <f>VLOOKUP(C237,Locs!A:C,3,0)</f>
        <v>37</v>
      </c>
      <c r="N237">
        <f>VLOOKUP(C237,Locs!A:F,6,0)</f>
        <v>6</v>
      </c>
      <c r="O237" t="s">
        <v>936</v>
      </c>
      <c r="P237">
        <v>37</v>
      </c>
    </row>
    <row r="238" spans="1:16" x14ac:dyDescent="0.45">
      <c r="A238">
        <v>231</v>
      </c>
      <c r="B238" t="str">
        <f t="shared" si="7"/>
        <v>task_id_145.dfy-9</v>
      </c>
      <c r="C238" t="s">
        <v>16</v>
      </c>
      <c r="D238">
        <v>9</v>
      </c>
      <c r="E238">
        <v>0</v>
      </c>
      <c r="F238">
        <v>12.779400000000001</v>
      </c>
      <c r="G238">
        <v>2.5131999999999999</v>
      </c>
      <c r="H238">
        <v>12.773400000000001</v>
      </c>
      <c r="I238">
        <v>-1</v>
      </c>
      <c r="J238">
        <v>0</v>
      </c>
      <c r="K238">
        <v>0</v>
      </c>
      <c r="L238">
        <f t="shared" si="6"/>
        <v>37</v>
      </c>
      <c r="M238">
        <f>VLOOKUP(C238,Locs!A:C,3,0)</f>
        <v>37</v>
      </c>
      <c r="N238">
        <f>VLOOKUP(C238,Locs!A:F,6,0)</f>
        <v>6</v>
      </c>
      <c r="O238" t="s">
        <v>937</v>
      </c>
      <c r="P238">
        <v>37</v>
      </c>
    </row>
    <row r="239" spans="1:16" x14ac:dyDescent="0.45">
      <c r="A239">
        <v>232</v>
      </c>
      <c r="B239" t="str">
        <f t="shared" si="7"/>
        <v>task_id_145.dfy-10</v>
      </c>
      <c r="C239" t="s">
        <v>16</v>
      </c>
      <c r="D239">
        <v>10</v>
      </c>
      <c r="E239">
        <v>0</v>
      </c>
      <c r="F239">
        <v>13.0107</v>
      </c>
      <c r="G239">
        <v>61.9026</v>
      </c>
      <c r="H239">
        <v>13.008900000000001</v>
      </c>
      <c r="I239">
        <v>-1</v>
      </c>
      <c r="J239">
        <v>0</v>
      </c>
      <c r="K239">
        <v>0</v>
      </c>
      <c r="L239">
        <f t="shared" si="6"/>
        <v>38</v>
      </c>
      <c r="M239">
        <f>VLOOKUP(C239,Locs!A:C,3,0)</f>
        <v>37</v>
      </c>
      <c r="N239">
        <f>VLOOKUP(C239,Locs!A:F,6,0)</f>
        <v>6</v>
      </c>
      <c r="O239" t="s">
        <v>938</v>
      </c>
      <c r="P239">
        <v>37</v>
      </c>
    </row>
    <row r="240" spans="1:16" x14ac:dyDescent="0.45">
      <c r="A240">
        <v>233</v>
      </c>
      <c r="B240" t="str">
        <f t="shared" si="7"/>
        <v>task_id_161.dfy-1</v>
      </c>
      <c r="C240" t="s">
        <v>17</v>
      </c>
      <c r="D240">
        <v>1</v>
      </c>
      <c r="E240">
        <v>0</v>
      </c>
      <c r="F240">
        <v>22.602599999999999</v>
      </c>
      <c r="G240">
        <v>1.7459</v>
      </c>
      <c r="H240">
        <v>22.5809</v>
      </c>
      <c r="I240">
        <v>0</v>
      </c>
      <c r="J240">
        <v>0</v>
      </c>
      <c r="K240">
        <v>0</v>
      </c>
      <c r="L240">
        <f t="shared" si="6"/>
        <v>38</v>
      </c>
      <c r="M240">
        <f>VLOOKUP(C240,Locs!A:C,3,0)</f>
        <v>59</v>
      </c>
      <c r="N240">
        <f>VLOOKUP(C240,Locs!A:F,6,0)</f>
        <v>9</v>
      </c>
      <c r="O240" t="s">
        <v>939</v>
      </c>
      <c r="P240">
        <v>37</v>
      </c>
    </row>
    <row r="241" spans="1:16" x14ac:dyDescent="0.45">
      <c r="A241">
        <v>234</v>
      </c>
      <c r="B241" t="str">
        <f t="shared" si="7"/>
        <v>task_id_161.dfy-2</v>
      </c>
      <c r="C241" t="s">
        <v>17</v>
      </c>
      <c r="D241">
        <v>2</v>
      </c>
      <c r="E241">
        <v>0</v>
      </c>
      <c r="F241">
        <v>12.994999999999999</v>
      </c>
      <c r="G241">
        <v>1.7154</v>
      </c>
      <c r="H241">
        <v>12.992699999999999</v>
      </c>
      <c r="I241">
        <v>0</v>
      </c>
      <c r="J241">
        <v>0</v>
      </c>
      <c r="K241">
        <v>0</v>
      </c>
      <c r="L241">
        <f t="shared" si="6"/>
        <v>40</v>
      </c>
      <c r="M241">
        <f>VLOOKUP(C241,Locs!A:C,3,0)</f>
        <v>59</v>
      </c>
      <c r="N241">
        <f>VLOOKUP(C241,Locs!A:F,6,0)</f>
        <v>9</v>
      </c>
      <c r="O241" t="s">
        <v>406</v>
      </c>
      <c r="P241">
        <v>38</v>
      </c>
    </row>
    <row r="242" spans="1:16" x14ac:dyDescent="0.45">
      <c r="A242">
        <v>235</v>
      </c>
      <c r="B242" t="str">
        <f t="shared" si="7"/>
        <v>task_id_161.dfy-3</v>
      </c>
      <c r="C242" t="s">
        <v>17</v>
      </c>
      <c r="D242">
        <v>3</v>
      </c>
      <c r="E242">
        <v>0</v>
      </c>
      <c r="F242">
        <v>14.4125</v>
      </c>
      <c r="G242">
        <v>1.7302999999999999</v>
      </c>
      <c r="H242">
        <v>14.4109</v>
      </c>
      <c r="I242">
        <v>0</v>
      </c>
      <c r="J242">
        <v>0</v>
      </c>
      <c r="K242">
        <v>0</v>
      </c>
      <c r="L242">
        <f t="shared" si="6"/>
        <v>42</v>
      </c>
      <c r="M242">
        <f>VLOOKUP(C242,Locs!A:C,3,0)</f>
        <v>59</v>
      </c>
      <c r="N242">
        <f>VLOOKUP(C242,Locs!A:F,6,0)</f>
        <v>9</v>
      </c>
      <c r="O242" t="s">
        <v>940</v>
      </c>
      <c r="P242">
        <v>60</v>
      </c>
    </row>
    <row r="243" spans="1:16" x14ac:dyDescent="0.45">
      <c r="A243">
        <v>236</v>
      </c>
      <c r="B243" t="str">
        <f t="shared" si="7"/>
        <v>task_id_161.dfy-4</v>
      </c>
      <c r="C243" t="s">
        <v>17</v>
      </c>
      <c r="D243">
        <v>4</v>
      </c>
      <c r="E243">
        <v>0</v>
      </c>
      <c r="F243">
        <v>17.936199999999999</v>
      </c>
      <c r="G243">
        <v>1.7244999999999999</v>
      </c>
      <c r="H243">
        <v>17.934799999999999</v>
      </c>
      <c r="I243">
        <v>1</v>
      </c>
      <c r="J243">
        <v>0</v>
      </c>
      <c r="K243">
        <v>0</v>
      </c>
      <c r="L243">
        <f t="shared" si="6"/>
        <v>40</v>
      </c>
      <c r="M243">
        <f>VLOOKUP(C243,Locs!A:C,3,0)</f>
        <v>59</v>
      </c>
      <c r="N243">
        <f>VLOOKUP(C243,Locs!A:F,6,0)</f>
        <v>9</v>
      </c>
      <c r="O243" t="s">
        <v>407</v>
      </c>
      <c r="P243">
        <v>40</v>
      </c>
    </row>
    <row r="244" spans="1:16" x14ac:dyDescent="0.45">
      <c r="A244">
        <v>237</v>
      </c>
      <c r="B244" t="str">
        <f t="shared" si="7"/>
        <v>task_id_161.dfy-5</v>
      </c>
      <c r="C244" t="s">
        <v>17</v>
      </c>
      <c r="D244">
        <v>5</v>
      </c>
      <c r="E244">
        <v>0</v>
      </c>
      <c r="F244">
        <v>25.615300000000001</v>
      </c>
      <c r="G244">
        <v>1.7234</v>
      </c>
      <c r="H244">
        <v>25.613199999999999</v>
      </c>
      <c r="I244">
        <v>0</v>
      </c>
      <c r="J244">
        <v>0</v>
      </c>
      <c r="K244">
        <v>0</v>
      </c>
      <c r="L244">
        <f t="shared" si="6"/>
        <v>41</v>
      </c>
      <c r="M244">
        <f>VLOOKUP(C244,Locs!A:C,3,0)</f>
        <v>59</v>
      </c>
      <c r="N244">
        <f>VLOOKUP(C244,Locs!A:F,6,0)</f>
        <v>9</v>
      </c>
      <c r="O244" t="s">
        <v>408</v>
      </c>
      <c r="P244">
        <v>42</v>
      </c>
    </row>
    <row r="245" spans="1:16" x14ac:dyDescent="0.45">
      <c r="A245">
        <v>238</v>
      </c>
      <c r="B245" t="str">
        <f t="shared" si="7"/>
        <v>task_id_161.dfy-6</v>
      </c>
      <c r="C245" t="s">
        <v>17</v>
      </c>
      <c r="D245">
        <v>6</v>
      </c>
      <c r="E245">
        <v>0</v>
      </c>
      <c r="F245">
        <v>20.183800000000002</v>
      </c>
      <c r="G245">
        <v>1.7733000000000001</v>
      </c>
      <c r="H245">
        <v>20.181999999999999</v>
      </c>
      <c r="I245">
        <v>1</v>
      </c>
      <c r="J245">
        <v>0</v>
      </c>
      <c r="K245">
        <v>0</v>
      </c>
      <c r="L245">
        <f t="shared" si="6"/>
        <v>48</v>
      </c>
      <c r="M245">
        <f>VLOOKUP(C245,Locs!A:C,3,0)</f>
        <v>59</v>
      </c>
      <c r="N245">
        <f>VLOOKUP(C245,Locs!A:F,6,0)</f>
        <v>9</v>
      </c>
      <c r="O245" t="s">
        <v>721</v>
      </c>
      <c r="P245">
        <v>40</v>
      </c>
    </row>
    <row r="246" spans="1:16" x14ac:dyDescent="0.45">
      <c r="A246">
        <v>239</v>
      </c>
      <c r="B246" t="str">
        <f t="shared" si="7"/>
        <v>task_id_161.dfy-7</v>
      </c>
      <c r="C246" t="s">
        <v>17</v>
      </c>
      <c r="D246">
        <v>7</v>
      </c>
      <c r="E246">
        <v>0</v>
      </c>
      <c r="F246">
        <v>33.630800000000001</v>
      </c>
      <c r="G246">
        <v>1.9729000000000001</v>
      </c>
      <c r="H246">
        <v>33.628999999999998</v>
      </c>
      <c r="I246">
        <v>0</v>
      </c>
      <c r="J246">
        <v>0</v>
      </c>
      <c r="K246">
        <v>0</v>
      </c>
      <c r="L246">
        <f t="shared" si="6"/>
        <v>60</v>
      </c>
      <c r="M246">
        <f>VLOOKUP(C246,Locs!A:C,3,0)</f>
        <v>59</v>
      </c>
      <c r="N246">
        <f>VLOOKUP(C246,Locs!A:F,6,0)</f>
        <v>9</v>
      </c>
      <c r="O246" t="s">
        <v>722</v>
      </c>
      <c r="P246">
        <v>41</v>
      </c>
    </row>
    <row r="247" spans="1:16" x14ac:dyDescent="0.45">
      <c r="A247">
        <v>240</v>
      </c>
      <c r="B247" t="str">
        <f t="shared" si="7"/>
        <v>task_id_161.dfy-8</v>
      </c>
      <c r="C247" t="s">
        <v>17</v>
      </c>
      <c r="D247">
        <v>8</v>
      </c>
      <c r="E247">
        <v>0</v>
      </c>
      <c r="F247">
        <v>34.148299999999999</v>
      </c>
      <c r="G247">
        <v>12.623900000000001</v>
      </c>
      <c r="H247">
        <v>34.146900000000002</v>
      </c>
      <c r="I247">
        <v>-1</v>
      </c>
      <c r="J247">
        <v>0</v>
      </c>
      <c r="K247">
        <v>0</v>
      </c>
      <c r="L247">
        <f t="shared" si="6"/>
        <v>60</v>
      </c>
      <c r="M247">
        <f>VLOOKUP(C247,Locs!A:C,3,0)</f>
        <v>59</v>
      </c>
      <c r="N247">
        <f>VLOOKUP(C247,Locs!A:F,6,0)</f>
        <v>9</v>
      </c>
      <c r="O247" t="s">
        <v>941</v>
      </c>
      <c r="P247">
        <v>48</v>
      </c>
    </row>
    <row r="248" spans="1:16" x14ac:dyDescent="0.45">
      <c r="A248">
        <v>241</v>
      </c>
      <c r="B248" t="str">
        <f t="shared" si="7"/>
        <v>task_id_161.dfy-9</v>
      </c>
      <c r="C248" t="s">
        <v>17</v>
      </c>
      <c r="D248">
        <v>9</v>
      </c>
      <c r="E248">
        <v>0</v>
      </c>
      <c r="F248">
        <v>21.429600000000001</v>
      </c>
      <c r="G248">
        <v>2.4081999999999999</v>
      </c>
      <c r="H248">
        <v>21.428000000000001</v>
      </c>
      <c r="I248">
        <v>-1</v>
      </c>
      <c r="J248">
        <v>0</v>
      </c>
      <c r="K248">
        <v>0</v>
      </c>
      <c r="L248">
        <f t="shared" si="6"/>
        <v>59</v>
      </c>
      <c r="M248">
        <f>VLOOKUP(C248,Locs!A:C,3,0)</f>
        <v>59</v>
      </c>
      <c r="N248">
        <f>VLOOKUP(C248,Locs!A:F,6,0)</f>
        <v>9</v>
      </c>
      <c r="O248" t="s">
        <v>942</v>
      </c>
      <c r="P248">
        <v>60</v>
      </c>
    </row>
    <row r="249" spans="1:16" x14ac:dyDescent="0.45">
      <c r="A249">
        <v>242</v>
      </c>
      <c r="B249" t="str">
        <f t="shared" si="7"/>
        <v>task_id_161.dfy-10</v>
      </c>
      <c r="C249" t="s">
        <v>17</v>
      </c>
      <c r="D249">
        <v>10</v>
      </c>
      <c r="E249">
        <v>0</v>
      </c>
      <c r="F249">
        <v>25.846399999999999</v>
      </c>
      <c r="G249">
        <v>10.789</v>
      </c>
      <c r="H249">
        <v>25.841000000000001</v>
      </c>
      <c r="I249">
        <v>-1</v>
      </c>
      <c r="J249">
        <v>0</v>
      </c>
      <c r="K249">
        <v>0</v>
      </c>
      <c r="L249">
        <f t="shared" si="6"/>
        <v>60</v>
      </c>
      <c r="M249">
        <f>VLOOKUP(C249,Locs!A:C,3,0)</f>
        <v>59</v>
      </c>
      <c r="N249">
        <f>VLOOKUP(C249,Locs!A:F,6,0)</f>
        <v>9</v>
      </c>
      <c r="O249" t="s">
        <v>943</v>
      </c>
      <c r="P249">
        <v>60</v>
      </c>
    </row>
    <row r="250" spans="1:16" x14ac:dyDescent="0.45">
      <c r="A250">
        <v>243</v>
      </c>
      <c r="B250" t="str">
        <f t="shared" si="7"/>
        <v>task_id_170.dfy-1</v>
      </c>
      <c r="C250" t="s">
        <v>18</v>
      </c>
      <c r="D250">
        <v>1</v>
      </c>
      <c r="E250">
        <v>-1</v>
      </c>
      <c r="F250">
        <v>8.1128999999999998</v>
      </c>
      <c r="G250">
        <v>0.26650000000000001</v>
      </c>
      <c r="H250">
        <v>8.0928000000000004</v>
      </c>
      <c r="I250">
        <v>-1</v>
      </c>
      <c r="J250">
        <v>-1</v>
      </c>
      <c r="K250">
        <v>-1</v>
      </c>
      <c r="L250">
        <f t="shared" si="6"/>
        <v>29</v>
      </c>
      <c r="M250">
        <f>VLOOKUP(C250,Locs!A:C,3,0)</f>
        <v>28</v>
      </c>
      <c r="N250">
        <f>VLOOKUP(C250,Locs!A:F,6,0)</f>
        <v>1</v>
      </c>
      <c r="O250" t="s">
        <v>944</v>
      </c>
      <c r="P250">
        <v>59</v>
      </c>
    </row>
    <row r="251" spans="1:16" x14ac:dyDescent="0.45">
      <c r="A251">
        <v>244</v>
      </c>
      <c r="B251" t="str">
        <f t="shared" si="7"/>
        <v>task_id_170.dfy-2</v>
      </c>
      <c r="C251" t="s">
        <v>18</v>
      </c>
      <c r="D251">
        <v>2</v>
      </c>
      <c r="E251">
        <v>-1</v>
      </c>
      <c r="F251">
        <v>9.8008000000000006</v>
      </c>
      <c r="G251">
        <v>0.378</v>
      </c>
      <c r="H251">
        <v>9.7985000000000007</v>
      </c>
      <c r="I251">
        <v>-1</v>
      </c>
      <c r="J251">
        <v>-1</v>
      </c>
      <c r="K251">
        <v>-1</v>
      </c>
      <c r="L251">
        <f t="shared" si="6"/>
        <v>29</v>
      </c>
      <c r="M251">
        <f>VLOOKUP(C251,Locs!A:C,3,0)</f>
        <v>28</v>
      </c>
      <c r="N251">
        <f>VLOOKUP(C251,Locs!A:F,6,0)</f>
        <v>1</v>
      </c>
      <c r="O251" t="s">
        <v>409</v>
      </c>
      <c r="P251">
        <v>29</v>
      </c>
    </row>
    <row r="252" spans="1:16" x14ac:dyDescent="0.45">
      <c r="A252">
        <v>245</v>
      </c>
      <c r="B252" t="str">
        <f t="shared" si="7"/>
        <v>task_id_170.dfy-3</v>
      </c>
      <c r="C252" t="s">
        <v>18</v>
      </c>
      <c r="D252">
        <v>3</v>
      </c>
      <c r="E252">
        <v>-1</v>
      </c>
      <c r="F252">
        <v>10.810600000000001</v>
      </c>
      <c r="G252">
        <v>0.34489999999999998</v>
      </c>
      <c r="H252">
        <v>10.8086</v>
      </c>
      <c r="I252">
        <v>-1</v>
      </c>
      <c r="J252">
        <v>-1</v>
      </c>
      <c r="K252">
        <v>-1</v>
      </c>
      <c r="L252">
        <f t="shared" si="6"/>
        <v>29</v>
      </c>
      <c r="M252">
        <f>VLOOKUP(C252,Locs!A:C,3,0)</f>
        <v>28</v>
      </c>
      <c r="N252">
        <f>VLOOKUP(C252,Locs!A:F,6,0)</f>
        <v>1</v>
      </c>
      <c r="O252" t="s">
        <v>1257</v>
      </c>
      <c r="P252">
        <v>38</v>
      </c>
    </row>
    <row r="253" spans="1:16" x14ac:dyDescent="0.45">
      <c r="A253">
        <v>246</v>
      </c>
      <c r="B253" t="str">
        <f t="shared" si="7"/>
        <v>task_id_170.dfy-4</v>
      </c>
      <c r="C253" t="s">
        <v>18</v>
      </c>
      <c r="D253">
        <v>4</v>
      </c>
      <c r="E253">
        <v>0</v>
      </c>
      <c r="F253">
        <v>16.642399999999999</v>
      </c>
      <c r="G253">
        <v>1.7031000000000001</v>
      </c>
      <c r="H253">
        <v>16.640699999999999</v>
      </c>
      <c r="I253">
        <v>0</v>
      </c>
      <c r="J253">
        <v>0</v>
      </c>
      <c r="K253">
        <v>0</v>
      </c>
      <c r="L253">
        <f t="shared" si="6"/>
        <v>29</v>
      </c>
      <c r="M253">
        <f>VLOOKUP(C253,Locs!A:C,3,0)</f>
        <v>28</v>
      </c>
      <c r="N253">
        <f>VLOOKUP(C253,Locs!A:F,6,0)</f>
        <v>1</v>
      </c>
      <c r="O253" t="s">
        <v>410</v>
      </c>
      <c r="P253">
        <v>29</v>
      </c>
    </row>
    <row r="254" spans="1:16" x14ac:dyDescent="0.45">
      <c r="A254">
        <v>247</v>
      </c>
      <c r="B254" t="str">
        <f t="shared" si="7"/>
        <v>task_id_170.dfy-5</v>
      </c>
      <c r="C254" t="s">
        <v>18</v>
      </c>
      <c r="D254">
        <v>5</v>
      </c>
      <c r="E254">
        <v>0</v>
      </c>
      <c r="F254">
        <v>11.6111</v>
      </c>
      <c r="G254">
        <v>1.7385999999999999</v>
      </c>
      <c r="H254">
        <v>11.6089</v>
      </c>
      <c r="I254">
        <v>0</v>
      </c>
      <c r="J254">
        <v>0</v>
      </c>
      <c r="K254">
        <v>0</v>
      </c>
      <c r="L254">
        <f t="shared" si="6"/>
        <v>31</v>
      </c>
      <c r="M254">
        <f>VLOOKUP(C254,Locs!A:C,3,0)</f>
        <v>28</v>
      </c>
      <c r="N254">
        <f>VLOOKUP(C254,Locs!A:F,6,0)</f>
        <v>1</v>
      </c>
      <c r="O254" t="s">
        <v>411</v>
      </c>
      <c r="P254">
        <v>29</v>
      </c>
    </row>
    <row r="255" spans="1:16" x14ac:dyDescent="0.45">
      <c r="A255">
        <v>248</v>
      </c>
      <c r="B255" t="str">
        <f t="shared" si="7"/>
        <v>task_id_170.dfy-6</v>
      </c>
      <c r="C255" t="s">
        <v>18</v>
      </c>
      <c r="D255">
        <v>6</v>
      </c>
      <c r="E255">
        <v>0</v>
      </c>
      <c r="F255">
        <v>8.5678000000000001</v>
      </c>
      <c r="G255">
        <v>1.7090000000000001</v>
      </c>
      <c r="H255">
        <v>8.5660000000000007</v>
      </c>
      <c r="I255">
        <v>-1</v>
      </c>
      <c r="J255">
        <v>0</v>
      </c>
      <c r="K255">
        <v>0</v>
      </c>
      <c r="L255">
        <f t="shared" si="6"/>
        <v>34</v>
      </c>
      <c r="M255">
        <f>VLOOKUP(C255,Locs!A:C,3,0)</f>
        <v>28</v>
      </c>
      <c r="N255">
        <f>VLOOKUP(C255,Locs!A:F,6,0)</f>
        <v>1</v>
      </c>
      <c r="O255" t="s">
        <v>1142</v>
      </c>
      <c r="P255">
        <v>29</v>
      </c>
    </row>
    <row r="256" spans="1:16" x14ac:dyDescent="0.45">
      <c r="A256">
        <v>249</v>
      </c>
      <c r="B256" t="str">
        <f t="shared" si="7"/>
        <v>task_id_170.dfy-7</v>
      </c>
      <c r="C256" t="s">
        <v>18</v>
      </c>
      <c r="D256">
        <v>7</v>
      </c>
      <c r="E256">
        <v>0</v>
      </c>
      <c r="F256">
        <v>10.979100000000001</v>
      </c>
      <c r="G256">
        <v>1.6944999999999999</v>
      </c>
      <c r="H256">
        <v>10.9778</v>
      </c>
      <c r="I256">
        <v>-1</v>
      </c>
      <c r="J256">
        <v>0</v>
      </c>
      <c r="K256">
        <v>0</v>
      </c>
      <c r="L256">
        <f t="shared" si="6"/>
        <v>35</v>
      </c>
      <c r="M256">
        <f>VLOOKUP(C256,Locs!A:C,3,0)</f>
        <v>28</v>
      </c>
      <c r="N256">
        <f>VLOOKUP(C256,Locs!A:F,6,0)</f>
        <v>1</v>
      </c>
      <c r="O256" t="s">
        <v>1167</v>
      </c>
      <c r="P256">
        <v>31</v>
      </c>
    </row>
    <row r="257" spans="1:16" x14ac:dyDescent="0.45">
      <c r="A257">
        <v>250</v>
      </c>
      <c r="B257" t="str">
        <f t="shared" si="7"/>
        <v>task_id_170.dfy-8</v>
      </c>
      <c r="C257" t="s">
        <v>18</v>
      </c>
      <c r="D257">
        <v>8</v>
      </c>
      <c r="E257">
        <v>0</v>
      </c>
      <c r="F257">
        <v>18.805</v>
      </c>
      <c r="G257">
        <v>11.762499999999999</v>
      </c>
      <c r="H257">
        <v>18.803599999999999</v>
      </c>
      <c r="I257">
        <v>-1</v>
      </c>
      <c r="J257">
        <v>0</v>
      </c>
      <c r="K257">
        <v>0</v>
      </c>
      <c r="L257">
        <f t="shared" si="6"/>
        <v>38</v>
      </c>
      <c r="M257">
        <f>VLOOKUP(C257,Locs!A:C,3,0)</f>
        <v>28</v>
      </c>
      <c r="N257">
        <f>VLOOKUP(C257,Locs!A:F,6,0)</f>
        <v>1</v>
      </c>
      <c r="O257" t="s">
        <v>1207</v>
      </c>
      <c r="P257">
        <v>34</v>
      </c>
    </row>
    <row r="258" spans="1:16" x14ac:dyDescent="0.45">
      <c r="A258">
        <v>251</v>
      </c>
      <c r="B258" t="str">
        <f t="shared" si="7"/>
        <v>task_id_170.dfy-9</v>
      </c>
      <c r="C258" t="s">
        <v>18</v>
      </c>
      <c r="D258">
        <v>9</v>
      </c>
      <c r="E258">
        <v>0</v>
      </c>
      <c r="F258">
        <v>10.510999999999999</v>
      </c>
      <c r="G258">
        <v>13.267099999999999</v>
      </c>
      <c r="H258">
        <v>10.509499999999999</v>
      </c>
      <c r="I258">
        <v>-1</v>
      </c>
      <c r="J258">
        <v>0</v>
      </c>
      <c r="K258">
        <v>0</v>
      </c>
      <c r="L258">
        <f t="shared" si="6"/>
        <v>38</v>
      </c>
      <c r="M258">
        <f>VLOOKUP(C258,Locs!A:C,3,0)</f>
        <v>28</v>
      </c>
      <c r="N258">
        <f>VLOOKUP(C258,Locs!A:F,6,0)</f>
        <v>1</v>
      </c>
      <c r="O258" t="s">
        <v>1258</v>
      </c>
      <c r="P258">
        <v>35</v>
      </c>
    </row>
    <row r="259" spans="1:16" x14ac:dyDescent="0.45">
      <c r="A259">
        <v>252</v>
      </c>
      <c r="B259" t="str">
        <f t="shared" si="7"/>
        <v>task_id_170.dfy-10</v>
      </c>
      <c r="C259" t="s">
        <v>18</v>
      </c>
      <c r="D259">
        <v>10</v>
      </c>
      <c r="E259">
        <v>0</v>
      </c>
      <c r="F259">
        <v>12.0791</v>
      </c>
      <c r="G259">
        <v>12.972300000000001</v>
      </c>
      <c r="H259">
        <v>12.077400000000001</v>
      </c>
      <c r="I259">
        <v>-1</v>
      </c>
      <c r="J259">
        <v>0</v>
      </c>
      <c r="K259">
        <v>0</v>
      </c>
      <c r="L259">
        <f t="shared" ref="L259:L322" si="8">VLOOKUP(LEFT(C259,LEN(C259)-4)&amp;"_"&amp;D259&amp;"_llm.dfy",O:P,2,0)</f>
        <v>38</v>
      </c>
      <c r="M259">
        <f>VLOOKUP(C259,Locs!A:C,3,0)</f>
        <v>28</v>
      </c>
      <c r="N259">
        <f>VLOOKUP(C259,Locs!A:F,6,0)</f>
        <v>1</v>
      </c>
      <c r="O259" t="s">
        <v>1259</v>
      </c>
      <c r="P259">
        <v>38</v>
      </c>
    </row>
    <row r="260" spans="1:16" x14ac:dyDescent="0.45">
      <c r="A260">
        <v>253</v>
      </c>
      <c r="B260" t="str">
        <f t="shared" si="7"/>
        <v>task_id_18.dfy-1</v>
      </c>
      <c r="C260" t="s">
        <v>19</v>
      </c>
      <c r="D260">
        <v>1</v>
      </c>
      <c r="E260">
        <v>-1</v>
      </c>
      <c r="F260">
        <v>10.215199999999999</v>
      </c>
      <c r="G260">
        <v>0.36380000000000001</v>
      </c>
      <c r="H260">
        <v>10.1957</v>
      </c>
      <c r="I260">
        <v>-1</v>
      </c>
      <c r="J260">
        <v>-1</v>
      </c>
      <c r="K260">
        <v>-1</v>
      </c>
      <c r="L260">
        <f t="shared" si="8"/>
        <v>23</v>
      </c>
      <c r="M260">
        <f>VLOOKUP(C260,Locs!A:C,3,0)</f>
        <v>30</v>
      </c>
      <c r="N260">
        <f>VLOOKUP(C260,Locs!A:F,6,0)</f>
        <v>4</v>
      </c>
      <c r="O260" t="s">
        <v>1260</v>
      </c>
      <c r="P260">
        <v>38</v>
      </c>
    </row>
    <row r="261" spans="1:16" x14ac:dyDescent="0.45">
      <c r="A261">
        <v>254</v>
      </c>
      <c r="B261" t="str">
        <f t="shared" si="7"/>
        <v>task_id_18.dfy-2</v>
      </c>
      <c r="C261" t="s">
        <v>19</v>
      </c>
      <c r="D261">
        <v>2</v>
      </c>
      <c r="E261">
        <v>-1</v>
      </c>
      <c r="F261">
        <v>7.7149999999999999</v>
      </c>
      <c r="G261">
        <v>0.40339999999999998</v>
      </c>
      <c r="H261">
        <v>7.7127999999999997</v>
      </c>
      <c r="I261">
        <v>-1</v>
      </c>
      <c r="J261">
        <v>-1</v>
      </c>
      <c r="K261">
        <v>-1</v>
      </c>
      <c r="L261">
        <f t="shared" si="8"/>
        <v>23</v>
      </c>
      <c r="M261">
        <f>VLOOKUP(C261,Locs!A:C,3,0)</f>
        <v>30</v>
      </c>
      <c r="N261">
        <f>VLOOKUP(C261,Locs!A:F,6,0)</f>
        <v>4</v>
      </c>
      <c r="O261" t="s">
        <v>412</v>
      </c>
      <c r="P261">
        <v>23</v>
      </c>
    </row>
    <row r="262" spans="1:16" x14ac:dyDescent="0.45">
      <c r="A262">
        <v>255</v>
      </c>
      <c r="B262" t="str">
        <f t="shared" si="7"/>
        <v>task_id_18.dfy-3</v>
      </c>
      <c r="C262" t="s">
        <v>19</v>
      </c>
      <c r="D262">
        <v>3</v>
      </c>
      <c r="E262">
        <v>-1</v>
      </c>
      <c r="F262">
        <v>9.5585000000000004</v>
      </c>
      <c r="G262">
        <v>0.3594</v>
      </c>
      <c r="H262">
        <v>9.5566999999999993</v>
      </c>
      <c r="I262">
        <v>-1</v>
      </c>
      <c r="J262">
        <v>-1</v>
      </c>
      <c r="K262">
        <v>-1</v>
      </c>
      <c r="L262">
        <f t="shared" si="8"/>
        <v>23</v>
      </c>
      <c r="M262">
        <f>VLOOKUP(C262,Locs!A:C,3,0)</f>
        <v>30</v>
      </c>
      <c r="N262">
        <f>VLOOKUP(C262,Locs!A:F,6,0)</f>
        <v>4</v>
      </c>
      <c r="O262" t="s">
        <v>945</v>
      </c>
      <c r="P262">
        <v>23</v>
      </c>
    </row>
    <row r="263" spans="1:16" x14ac:dyDescent="0.45">
      <c r="A263">
        <v>256</v>
      </c>
      <c r="B263" t="str">
        <f t="shared" si="7"/>
        <v>task_id_18.dfy-4</v>
      </c>
      <c r="C263" t="s">
        <v>19</v>
      </c>
      <c r="D263">
        <v>4</v>
      </c>
      <c r="E263">
        <v>-1</v>
      </c>
      <c r="F263">
        <v>9.8236000000000008</v>
      </c>
      <c r="G263">
        <v>0.36470000000000002</v>
      </c>
      <c r="H263">
        <v>9.8216999999999999</v>
      </c>
      <c r="I263">
        <v>-1</v>
      </c>
      <c r="J263">
        <v>-1</v>
      </c>
      <c r="K263">
        <v>-1</v>
      </c>
      <c r="L263">
        <f t="shared" si="8"/>
        <v>23</v>
      </c>
      <c r="M263">
        <f>VLOOKUP(C263,Locs!A:C,3,0)</f>
        <v>30</v>
      </c>
      <c r="N263">
        <f>VLOOKUP(C263,Locs!A:F,6,0)</f>
        <v>4</v>
      </c>
      <c r="O263" t="s">
        <v>413</v>
      </c>
      <c r="P263">
        <v>23</v>
      </c>
    </row>
    <row r="264" spans="1:16" x14ac:dyDescent="0.45">
      <c r="A264">
        <v>257</v>
      </c>
      <c r="B264" t="str">
        <f t="shared" ref="B264:B327" si="9">C264&amp;"-"&amp;D264</f>
        <v>task_id_18.dfy-5</v>
      </c>
      <c r="C264" t="s">
        <v>19</v>
      </c>
      <c r="D264">
        <v>5</v>
      </c>
      <c r="E264">
        <v>-1</v>
      </c>
      <c r="F264">
        <v>10.498900000000001</v>
      </c>
      <c r="G264">
        <v>0.23300000000000001</v>
      </c>
      <c r="H264">
        <v>10.4971</v>
      </c>
      <c r="I264">
        <v>-1</v>
      </c>
      <c r="J264">
        <v>-1</v>
      </c>
      <c r="K264">
        <v>-1</v>
      </c>
      <c r="L264">
        <f t="shared" si="8"/>
        <v>24</v>
      </c>
      <c r="M264">
        <f>VLOOKUP(C264,Locs!A:C,3,0)</f>
        <v>30</v>
      </c>
      <c r="N264">
        <f>VLOOKUP(C264,Locs!A:F,6,0)</f>
        <v>4</v>
      </c>
      <c r="O264" t="s">
        <v>414</v>
      </c>
      <c r="P264">
        <v>23</v>
      </c>
    </row>
    <row r="265" spans="1:16" x14ac:dyDescent="0.45">
      <c r="A265">
        <v>258</v>
      </c>
      <c r="B265" t="str">
        <f t="shared" si="9"/>
        <v>task_id_18.dfy-6</v>
      </c>
      <c r="C265" t="s">
        <v>19</v>
      </c>
      <c r="D265">
        <v>6</v>
      </c>
      <c r="E265">
        <v>-1</v>
      </c>
      <c r="F265">
        <v>12.707599999999999</v>
      </c>
      <c r="G265">
        <v>0.40679999999999999</v>
      </c>
      <c r="H265">
        <v>12.7059</v>
      </c>
      <c r="I265">
        <v>-1</v>
      </c>
      <c r="J265">
        <v>-1</v>
      </c>
      <c r="K265">
        <v>-1</v>
      </c>
      <c r="L265">
        <f t="shared" si="8"/>
        <v>23</v>
      </c>
      <c r="M265">
        <f>VLOOKUP(C265,Locs!A:C,3,0)</f>
        <v>30</v>
      </c>
      <c r="N265">
        <f>VLOOKUP(C265,Locs!A:F,6,0)</f>
        <v>4</v>
      </c>
      <c r="O265" t="s">
        <v>723</v>
      </c>
      <c r="P265">
        <v>23</v>
      </c>
    </row>
    <row r="266" spans="1:16" x14ac:dyDescent="0.45">
      <c r="A266">
        <v>259</v>
      </c>
      <c r="B266" t="str">
        <f t="shared" si="9"/>
        <v>task_id_18.dfy-7</v>
      </c>
      <c r="C266" t="s">
        <v>19</v>
      </c>
      <c r="D266">
        <v>7</v>
      </c>
      <c r="E266">
        <v>-1</v>
      </c>
      <c r="F266">
        <v>7.4417999999999997</v>
      </c>
      <c r="G266">
        <v>0.35670000000000002</v>
      </c>
      <c r="H266">
        <v>7.4405000000000001</v>
      </c>
      <c r="I266">
        <v>-1</v>
      </c>
      <c r="J266">
        <v>-1</v>
      </c>
      <c r="K266">
        <v>-1</v>
      </c>
      <c r="L266">
        <f t="shared" si="8"/>
        <v>23</v>
      </c>
      <c r="M266">
        <f>VLOOKUP(C266,Locs!A:C,3,0)</f>
        <v>30</v>
      </c>
      <c r="N266">
        <f>VLOOKUP(C266,Locs!A:F,6,0)</f>
        <v>4</v>
      </c>
      <c r="O266" t="s">
        <v>724</v>
      </c>
      <c r="P266">
        <v>24</v>
      </c>
    </row>
    <row r="267" spans="1:16" x14ac:dyDescent="0.45">
      <c r="A267">
        <v>260</v>
      </c>
      <c r="B267" t="str">
        <f t="shared" si="9"/>
        <v>task_id_18.dfy-8</v>
      </c>
      <c r="C267" t="s">
        <v>19</v>
      </c>
      <c r="D267">
        <v>8</v>
      </c>
      <c r="E267">
        <v>-1</v>
      </c>
      <c r="F267">
        <v>11.2127</v>
      </c>
      <c r="G267">
        <v>0.35680000000000001</v>
      </c>
      <c r="H267">
        <v>11.211499999999999</v>
      </c>
      <c r="I267">
        <v>-1</v>
      </c>
      <c r="J267">
        <v>-1</v>
      </c>
      <c r="K267">
        <v>-1</v>
      </c>
      <c r="L267">
        <f t="shared" si="8"/>
        <v>23</v>
      </c>
      <c r="M267">
        <f>VLOOKUP(C267,Locs!A:C,3,0)</f>
        <v>30</v>
      </c>
      <c r="N267">
        <f>VLOOKUP(C267,Locs!A:F,6,0)</f>
        <v>4</v>
      </c>
      <c r="O267" t="s">
        <v>725</v>
      </c>
      <c r="P267">
        <v>23</v>
      </c>
    </row>
    <row r="268" spans="1:16" x14ac:dyDescent="0.45">
      <c r="A268">
        <v>261</v>
      </c>
      <c r="B268" t="str">
        <f t="shared" si="9"/>
        <v>task_id_18.dfy-9</v>
      </c>
      <c r="C268" t="s">
        <v>19</v>
      </c>
      <c r="D268">
        <v>9</v>
      </c>
      <c r="E268">
        <v>-1</v>
      </c>
      <c r="F268">
        <v>12.888500000000001</v>
      </c>
      <c r="G268">
        <v>0.33579999999999999</v>
      </c>
      <c r="H268">
        <v>12.886900000000001</v>
      </c>
      <c r="I268">
        <v>-1</v>
      </c>
      <c r="J268">
        <v>-1</v>
      </c>
      <c r="K268">
        <v>-1</v>
      </c>
      <c r="L268">
        <f t="shared" si="8"/>
        <v>23</v>
      </c>
      <c r="M268">
        <f>VLOOKUP(C268,Locs!A:C,3,0)</f>
        <v>30</v>
      </c>
      <c r="N268">
        <f>VLOOKUP(C268,Locs!A:F,6,0)</f>
        <v>4</v>
      </c>
      <c r="O268" t="s">
        <v>726</v>
      </c>
      <c r="P268">
        <v>23</v>
      </c>
    </row>
    <row r="269" spans="1:16" x14ac:dyDescent="0.45">
      <c r="A269">
        <v>262</v>
      </c>
      <c r="B269" t="str">
        <f t="shared" si="9"/>
        <v>task_id_18.dfy-10</v>
      </c>
      <c r="C269" t="s">
        <v>19</v>
      </c>
      <c r="D269">
        <v>10</v>
      </c>
      <c r="E269">
        <v>-1</v>
      </c>
      <c r="F269">
        <v>7.4032999999999998</v>
      </c>
      <c r="G269">
        <v>0.35299999999999998</v>
      </c>
      <c r="H269">
        <v>7.4016999999999999</v>
      </c>
      <c r="I269">
        <v>-1</v>
      </c>
      <c r="J269">
        <v>-1</v>
      </c>
      <c r="K269">
        <v>-1</v>
      </c>
      <c r="L269">
        <f t="shared" si="8"/>
        <v>23</v>
      </c>
      <c r="M269">
        <f>VLOOKUP(C269,Locs!A:C,3,0)</f>
        <v>30</v>
      </c>
      <c r="N269">
        <f>VLOOKUP(C269,Locs!A:F,6,0)</f>
        <v>4</v>
      </c>
      <c r="O269" t="s">
        <v>727</v>
      </c>
      <c r="P269">
        <v>23</v>
      </c>
    </row>
    <row r="270" spans="1:16" x14ac:dyDescent="0.45">
      <c r="A270">
        <v>263</v>
      </c>
      <c r="B270" t="str">
        <f t="shared" si="9"/>
        <v>task_id_2.dfy-1</v>
      </c>
      <c r="C270" t="s">
        <v>20</v>
      </c>
      <c r="D270">
        <v>1</v>
      </c>
      <c r="E270">
        <v>0</v>
      </c>
      <c r="F270">
        <v>17.517299999999999</v>
      </c>
      <c r="G270">
        <v>1.0115000000000001</v>
      </c>
      <c r="H270">
        <v>17.499600000000001</v>
      </c>
      <c r="I270">
        <v>1</v>
      </c>
      <c r="J270">
        <v>0</v>
      </c>
      <c r="K270">
        <v>0</v>
      </c>
      <c r="L270">
        <f t="shared" si="8"/>
        <v>28</v>
      </c>
      <c r="M270">
        <f>VLOOKUP(C270,Locs!A:C,3,0)</f>
        <v>33</v>
      </c>
      <c r="N270">
        <f>VLOOKUP(C270,Locs!A:F,6,0)</f>
        <v>4</v>
      </c>
      <c r="O270" t="s">
        <v>728</v>
      </c>
      <c r="P270">
        <v>23</v>
      </c>
    </row>
    <row r="271" spans="1:16" x14ac:dyDescent="0.45">
      <c r="A271">
        <v>264</v>
      </c>
      <c r="B271" t="str">
        <f t="shared" si="9"/>
        <v>task_id_2.dfy-2</v>
      </c>
      <c r="C271" t="s">
        <v>20</v>
      </c>
      <c r="D271">
        <v>2</v>
      </c>
      <c r="E271">
        <v>0</v>
      </c>
      <c r="F271">
        <v>20.494800000000001</v>
      </c>
      <c r="G271">
        <v>0.91059999999999997</v>
      </c>
      <c r="H271">
        <v>20.4863</v>
      </c>
      <c r="I271">
        <v>0</v>
      </c>
      <c r="J271">
        <v>0</v>
      </c>
      <c r="K271">
        <v>0</v>
      </c>
      <c r="L271">
        <f t="shared" si="8"/>
        <v>27</v>
      </c>
      <c r="M271">
        <f>VLOOKUP(C271,Locs!A:C,3,0)</f>
        <v>33</v>
      </c>
      <c r="N271">
        <f>VLOOKUP(C271,Locs!A:F,6,0)</f>
        <v>4</v>
      </c>
      <c r="O271" t="s">
        <v>442</v>
      </c>
      <c r="P271">
        <v>28</v>
      </c>
    </row>
    <row r="272" spans="1:16" x14ac:dyDescent="0.45">
      <c r="A272">
        <v>265</v>
      </c>
      <c r="B272" t="str">
        <f t="shared" si="9"/>
        <v>task_id_2.dfy-3</v>
      </c>
      <c r="C272" t="s">
        <v>20</v>
      </c>
      <c r="D272">
        <v>3</v>
      </c>
      <c r="E272">
        <v>0</v>
      </c>
      <c r="F272">
        <v>18.563700000000001</v>
      </c>
      <c r="G272">
        <v>0.92400000000000004</v>
      </c>
      <c r="H272">
        <v>18.5564</v>
      </c>
      <c r="I272">
        <v>0</v>
      </c>
      <c r="J272">
        <v>0</v>
      </c>
      <c r="K272">
        <v>0</v>
      </c>
      <c r="L272">
        <f t="shared" si="8"/>
        <v>29</v>
      </c>
      <c r="M272">
        <f>VLOOKUP(C272,Locs!A:C,3,0)</f>
        <v>33</v>
      </c>
      <c r="N272">
        <f>VLOOKUP(C272,Locs!A:F,6,0)</f>
        <v>4</v>
      </c>
      <c r="O272" t="s">
        <v>809</v>
      </c>
      <c r="P272">
        <v>26</v>
      </c>
    </row>
    <row r="273" spans="1:16" x14ac:dyDescent="0.45">
      <c r="A273">
        <v>266</v>
      </c>
      <c r="B273" t="str">
        <f t="shared" si="9"/>
        <v>task_id_2.dfy-4</v>
      </c>
      <c r="C273" t="s">
        <v>20</v>
      </c>
      <c r="D273">
        <v>4</v>
      </c>
      <c r="E273">
        <v>0</v>
      </c>
      <c r="F273">
        <v>19.7454</v>
      </c>
      <c r="G273">
        <v>0.96409999999999996</v>
      </c>
      <c r="H273">
        <v>19.7438</v>
      </c>
      <c r="I273">
        <v>0</v>
      </c>
      <c r="J273">
        <v>0</v>
      </c>
      <c r="K273">
        <v>0</v>
      </c>
      <c r="L273">
        <f t="shared" si="8"/>
        <v>29</v>
      </c>
      <c r="M273">
        <f>VLOOKUP(C273,Locs!A:C,3,0)</f>
        <v>33</v>
      </c>
      <c r="N273">
        <f>VLOOKUP(C273,Locs!A:F,6,0)</f>
        <v>4</v>
      </c>
      <c r="O273" t="s">
        <v>443</v>
      </c>
      <c r="P273">
        <v>27</v>
      </c>
    </row>
    <row r="274" spans="1:16" x14ac:dyDescent="0.45">
      <c r="A274">
        <v>267</v>
      </c>
      <c r="B274" t="str">
        <f t="shared" si="9"/>
        <v>task_id_2.dfy-5</v>
      </c>
      <c r="C274" t="s">
        <v>20</v>
      </c>
      <c r="D274">
        <v>5</v>
      </c>
      <c r="E274">
        <v>0</v>
      </c>
      <c r="F274">
        <v>13.4785</v>
      </c>
      <c r="G274">
        <v>0.90890000000000004</v>
      </c>
      <c r="H274">
        <v>13.4764</v>
      </c>
      <c r="I274">
        <v>0</v>
      </c>
      <c r="J274">
        <v>0</v>
      </c>
      <c r="K274">
        <v>0</v>
      </c>
      <c r="L274">
        <f t="shared" si="8"/>
        <v>30</v>
      </c>
      <c r="M274">
        <f>VLOOKUP(C274,Locs!A:C,3,0)</f>
        <v>33</v>
      </c>
      <c r="N274">
        <f>VLOOKUP(C274,Locs!A:F,6,0)</f>
        <v>4</v>
      </c>
      <c r="O274" t="s">
        <v>444</v>
      </c>
      <c r="P274">
        <v>29</v>
      </c>
    </row>
    <row r="275" spans="1:16" x14ac:dyDescent="0.45">
      <c r="A275">
        <v>268</v>
      </c>
      <c r="B275" t="str">
        <f t="shared" si="9"/>
        <v>task_id_2.dfy-6</v>
      </c>
      <c r="C275" t="s">
        <v>20</v>
      </c>
      <c r="D275">
        <v>6</v>
      </c>
      <c r="E275">
        <v>0</v>
      </c>
      <c r="F275">
        <v>13.939</v>
      </c>
      <c r="G275">
        <v>0.98029999999999995</v>
      </c>
      <c r="H275">
        <v>13.9369</v>
      </c>
      <c r="I275">
        <v>0</v>
      </c>
      <c r="J275">
        <v>0</v>
      </c>
      <c r="K275">
        <v>0</v>
      </c>
      <c r="L275">
        <f t="shared" si="8"/>
        <v>26</v>
      </c>
      <c r="M275">
        <f>VLOOKUP(C275,Locs!A:C,3,0)</f>
        <v>33</v>
      </c>
      <c r="N275">
        <f>VLOOKUP(C275,Locs!A:F,6,0)</f>
        <v>4</v>
      </c>
      <c r="O275" t="s">
        <v>810</v>
      </c>
      <c r="P275">
        <v>29</v>
      </c>
    </row>
    <row r="276" spans="1:16" x14ac:dyDescent="0.45">
      <c r="A276">
        <v>269</v>
      </c>
      <c r="B276" t="str">
        <f t="shared" si="9"/>
        <v>task_id_2.dfy-7</v>
      </c>
      <c r="C276" t="s">
        <v>20</v>
      </c>
      <c r="D276">
        <v>7</v>
      </c>
      <c r="E276">
        <v>0</v>
      </c>
      <c r="F276">
        <v>18.197900000000001</v>
      </c>
      <c r="G276">
        <v>0.89590000000000003</v>
      </c>
      <c r="H276">
        <v>18.196300000000001</v>
      </c>
      <c r="I276">
        <v>0</v>
      </c>
      <c r="J276">
        <v>0</v>
      </c>
      <c r="K276">
        <v>0</v>
      </c>
      <c r="L276">
        <f t="shared" si="8"/>
        <v>26</v>
      </c>
      <c r="M276">
        <f>VLOOKUP(C276,Locs!A:C,3,0)</f>
        <v>33</v>
      </c>
      <c r="N276">
        <f>VLOOKUP(C276,Locs!A:F,6,0)</f>
        <v>4</v>
      </c>
      <c r="O276" t="s">
        <v>811</v>
      </c>
      <c r="P276">
        <v>30</v>
      </c>
    </row>
    <row r="277" spans="1:16" x14ac:dyDescent="0.45">
      <c r="A277">
        <v>270</v>
      </c>
      <c r="B277" t="str">
        <f t="shared" si="9"/>
        <v>task_id_2.dfy-8</v>
      </c>
      <c r="C277" t="s">
        <v>20</v>
      </c>
      <c r="D277">
        <v>8</v>
      </c>
      <c r="E277">
        <v>0</v>
      </c>
      <c r="F277">
        <v>11.9148</v>
      </c>
      <c r="G277">
        <v>0.94369999999999998</v>
      </c>
      <c r="H277">
        <v>11.9131</v>
      </c>
      <c r="I277">
        <v>0</v>
      </c>
      <c r="J277">
        <v>0</v>
      </c>
      <c r="K277">
        <v>0</v>
      </c>
      <c r="L277">
        <f t="shared" si="8"/>
        <v>28</v>
      </c>
      <c r="M277">
        <f>VLOOKUP(C277,Locs!A:C,3,0)</f>
        <v>33</v>
      </c>
      <c r="N277">
        <f>VLOOKUP(C277,Locs!A:F,6,0)</f>
        <v>4</v>
      </c>
      <c r="O277" t="s">
        <v>812</v>
      </c>
      <c r="P277">
        <v>26</v>
      </c>
    </row>
    <row r="278" spans="1:16" x14ac:dyDescent="0.45">
      <c r="A278">
        <v>271</v>
      </c>
      <c r="B278" t="str">
        <f t="shared" si="9"/>
        <v>task_id_2.dfy-9</v>
      </c>
      <c r="C278" t="s">
        <v>20</v>
      </c>
      <c r="D278">
        <v>9</v>
      </c>
      <c r="E278">
        <v>0</v>
      </c>
      <c r="F278">
        <v>15.076000000000001</v>
      </c>
      <c r="G278">
        <v>0.97589999999999999</v>
      </c>
      <c r="H278">
        <v>15.074199999999999</v>
      </c>
      <c r="I278">
        <v>0</v>
      </c>
      <c r="J278">
        <v>0</v>
      </c>
      <c r="K278">
        <v>0</v>
      </c>
      <c r="L278">
        <f t="shared" si="8"/>
        <v>29</v>
      </c>
      <c r="M278">
        <f>VLOOKUP(C278,Locs!A:C,3,0)</f>
        <v>33</v>
      </c>
      <c r="N278">
        <f>VLOOKUP(C278,Locs!A:F,6,0)</f>
        <v>4</v>
      </c>
      <c r="O278" t="s">
        <v>813</v>
      </c>
      <c r="P278">
        <v>26</v>
      </c>
    </row>
    <row r="279" spans="1:16" x14ac:dyDescent="0.45">
      <c r="A279">
        <v>272</v>
      </c>
      <c r="B279" t="str">
        <f t="shared" si="9"/>
        <v>task_id_2.dfy-10</v>
      </c>
      <c r="C279" t="s">
        <v>20</v>
      </c>
      <c r="D279">
        <v>10</v>
      </c>
      <c r="E279">
        <v>0</v>
      </c>
      <c r="F279">
        <v>15.7681</v>
      </c>
      <c r="G279">
        <v>4.5707000000000004</v>
      </c>
      <c r="H279">
        <v>15.766400000000001</v>
      </c>
      <c r="I279">
        <v>0</v>
      </c>
      <c r="J279">
        <v>0</v>
      </c>
      <c r="K279">
        <v>0</v>
      </c>
      <c r="L279">
        <f t="shared" si="8"/>
        <v>26</v>
      </c>
      <c r="M279">
        <f>VLOOKUP(C279,Locs!A:C,3,0)</f>
        <v>33</v>
      </c>
      <c r="N279">
        <f>VLOOKUP(C279,Locs!A:F,6,0)</f>
        <v>4</v>
      </c>
      <c r="O279" t="s">
        <v>814</v>
      </c>
      <c r="P279">
        <v>28</v>
      </c>
    </row>
    <row r="280" spans="1:16" x14ac:dyDescent="0.45">
      <c r="A280">
        <v>273</v>
      </c>
      <c r="B280" t="str">
        <f t="shared" si="9"/>
        <v>task_id_230.dfy-1</v>
      </c>
      <c r="C280" t="s">
        <v>21</v>
      </c>
      <c r="D280">
        <v>1</v>
      </c>
      <c r="E280">
        <v>-1</v>
      </c>
      <c r="F280">
        <v>7.3569000000000004</v>
      </c>
      <c r="G280">
        <v>0.3755</v>
      </c>
      <c r="H280">
        <v>7.3339999999999996</v>
      </c>
      <c r="I280">
        <v>-1</v>
      </c>
      <c r="J280">
        <v>-1</v>
      </c>
      <c r="K280">
        <v>-1</v>
      </c>
      <c r="L280">
        <f t="shared" si="8"/>
        <v>25</v>
      </c>
      <c r="M280">
        <f>VLOOKUP(C280,Locs!A:C,3,0)</f>
        <v>26</v>
      </c>
      <c r="N280">
        <f>VLOOKUP(C280,Locs!A:F,6,0)</f>
        <v>0</v>
      </c>
      <c r="O280" t="s">
        <v>815</v>
      </c>
      <c r="P280">
        <v>29</v>
      </c>
    </row>
    <row r="281" spans="1:16" x14ac:dyDescent="0.45">
      <c r="A281">
        <v>274</v>
      </c>
      <c r="B281" t="str">
        <f t="shared" si="9"/>
        <v>task_id_230.dfy-2</v>
      </c>
      <c r="C281" t="s">
        <v>21</v>
      </c>
      <c r="D281">
        <v>2</v>
      </c>
      <c r="E281">
        <v>-1</v>
      </c>
      <c r="F281">
        <v>13.6114</v>
      </c>
      <c r="G281">
        <v>0.36890000000000001</v>
      </c>
      <c r="H281">
        <v>13.6098</v>
      </c>
      <c r="I281">
        <v>-1</v>
      </c>
      <c r="J281">
        <v>-1</v>
      </c>
      <c r="K281">
        <v>-1</v>
      </c>
      <c r="L281">
        <f t="shared" si="8"/>
        <v>25</v>
      </c>
      <c r="M281">
        <f>VLOOKUP(C281,Locs!A:C,3,0)</f>
        <v>26</v>
      </c>
      <c r="N281">
        <f>VLOOKUP(C281,Locs!A:F,6,0)</f>
        <v>0</v>
      </c>
      <c r="O281" t="s">
        <v>415</v>
      </c>
      <c r="P281">
        <v>25</v>
      </c>
    </row>
    <row r="282" spans="1:16" x14ac:dyDescent="0.45">
      <c r="A282">
        <v>275</v>
      </c>
      <c r="B282" t="str">
        <f t="shared" si="9"/>
        <v>task_id_230.dfy-3</v>
      </c>
      <c r="C282" t="s">
        <v>21</v>
      </c>
      <c r="D282">
        <v>3</v>
      </c>
      <c r="E282">
        <v>-1</v>
      </c>
      <c r="F282">
        <v>12.5214</v>
      </c>
      <c r="G282">
        <v>0.37109999999999999</v>
      </c>
      <c r="H282">
        <v>12.5197</v>
      </c>
      <c r="I282">
        <v>-1</v>
      </c>
      <c r="J282">
        <v>-1</v>
      </c>
      <c r="K282">
        <v>-1</v>
      </c>
      <c r="L282">
        <f t="shared" si="8"/>
        <v>25</v>
      </c>
      <c r="M282">
        <f>VLOOKUP(C282,Locs!A:C,3,0)</f>
        <v>26</v>
      </c>
      <c r="N282">
        <f>VLOOKUP(C282,Locs!A:F,6,0)</f>
        <v>0</v>
      </c>
      <c r="O282" t="s">
        <v>1261</v>
      </c>
      <c r="P282">
        <v>25</v>
      </c>
    </row>
    <row r="283" spans="1:16" x14ac:dyDescent="0.45">
      <c r="A283">
        <v>276</v>
      </c>
      <c r="B283" t="str">
        <f t="shared" si="9"/>
        <v>task_id_230.dfy-4</v>
      </c>
      <c r="C283" t="s">
        <v>21</v>
      </c>
      <c r="D283">
        <v>4</v>
      </c>
      <c r="E283">
        <v>-1</v>
      </c>
      <c r="F283">
        <v>7.5136000000000003</v>
      </c>
      <c r="G283">
        <v>0.36990000000000001</v>
      </c>
      <c r="H283">
        <v>7.5119999999999996</v>
      </c>
      <c r="I283">
        <v>-1</v>
      </c>
      <c r="J283">
        <v>-1</v>
      </c>
      <c r="K283">
        <v>-1</v>
      </c>
      <c r="L283">
        <f t="shared" si="8"/>
        <v>25</v>
      </c>
      <c r="M283">
        <f>VLOOKUP(C283,Locs!A:C,3,0)</f>
        <v>26</v>
      </c>
      <c r="N283">
        <f>VLOOKUP(C283,Locs!A:F,6,0)</f>
        <v>0</v>
      </c>
      <c r="O283" t="s">
        <v>416</v>
      </c>
      <c r="P283">
        <v>25</v>
      </c>
    </row>
    <row r="284" spans="1:16" x14ac:dyDescent="0.45">
      <c r="A284">
        <v>277</v>
      </c>
      <c r="B284" t="str">
        <f t="shared" si="9"/>
        <v>task_id_230.dfy-5</v>
      </c>
      <c r="C284" t="s">
        <v>21</v>
      </c>
      <c r="D284">
        <v>5</v>
      </c>
      <c r="E284">
        <v>-1</v>
      </c>
      <c r="F284">
        <v>10.031000000000001</v>
      </c>
      <c r="G284">
        <v>0.33329999999999999</v>
      </c>
      <c r="H284">
        <v>10.028700000000001</v>
      </c>
      <c r="I284">
        <v>-1</v>
      </c>
      <c r="J284">
        <v>-1</v>
      </c>
      <c r="K284">
        <v>-1</v>
      </c>
      <c r="L284">
        <f t="shared" si="8"/>
        <v>25</v>
      </c>
      <c r="M284">
        <f>VLOOKUP(C284,Locs!A:C,3,0)</f>
        <v>26</v>
      </c>
      <c r="N284">
        <f>VLOOKUP(C284,Locs!A:F,6,0)</f>
        <v>0</v>
      </c>
      <c r="O284" t="s">
        <v>417</v>
      </c>
      <c r="P284">
        <v>25</v>
      </c>
    </row>
    <row r="285" spans="1:16" x14ac:dyDescent="0.45">
      <c r="A285">
        <v>278</v>
      </c>
      <c r="B285" t="str">
        <f t="shared" si="9"/>
        <v>task_id_230.dfy-6</v>
      </c>
      <c r="C285" t="s">
        <v>21</v>
      </c>
      <c r="D285">
        <v>6</v>
      </c>
      <c r="E285">
        <v>-1</v>
      </c>
      <c r="F285">
        <v>17.001300000000001</v>
      </c>
      <c r="G285">
        <v>0.35070000000000001</v>
      </c>
      <c r="H285">
        <v>16.9998</v>
      </c>
      <c r="I285">
        <v>-1</v>
      </c>
      <c r="J285">
        <v>-1</v>
      </c>
      <c r="K285">
        <v>-1</v>
      </c>
      <c r="L285">
        <f t="shared" si="8"/>
        <v>25</v>
      </c>
      <c r="M285">
        <f>VLOOKUP(C285,Locs!A:C,3,0)</f>
        <v>26</v>
      </c>
      <c r="N285">
        <f>VLOOKUP(C285,Locs!A:F,6,0)</f>
        <v>0</v>
      </c>
      <c r="O285" t="s">
        <v>1187</v>
      </c>
      <c r="P285">
        <v>25</v>
      </c>
    </row>
    <row r="286" spans="1:16" x14ac:dyDescent="0.45">
      <c r="A286">
        <v>279</v>
      </c>
      <c r="B286" t="str">
        <f t="shared" si="9"/>
        <v>task_id_230.dfy-7</v>
      </c>
      <c r="C286" t="s">
        <v>21</v>
      </c>
      <c r="D286">
        <v>7</v>
      </c>
      <c r="E286">
        <v>-1</v>
      </c>
      <c r="F286">
        <v>6.6345000000000001</v>
      </c>
      <c r="G286">
        <v>0.35899999999999999</v>
      </c>
      <c r="H286">
        <v>6.6155999999999997</v>
      </c>
      <c r="I286">
        <v>-1</v>
      </c>
      <c r="J286">
        <v>-1</v>
      </c>
      <c r="K286">
        <v>-1</v>
      </c>
      <c r="L286">
        <f t="shared" si="8"/>
        <v>25</v>
      </c>
      <c r="M286">
        <f>VLOOKUP(C286,Locs!A:C,3,0)</f>
        <v>26</v>
      </c>
      <c r="N286">
        <f>VLOOKUP(C286,Locs!A:F,6,0)</f>
        <v>0</v>
      </c>
      <c r="O286" t="s">
        <v>1188</v>
      </c>
      <c r="P286">
        <v>25</v>
      </c>
    </row>
    <row r="287" spans="1:16" x14ac:dyDescent="0.45">
      <c r="A287">
        <v>280</v>
      </c>
      <c r="B287" t="str">
        <f t="shared" si="9"/>
        <v>task_id_230.dfy-8</v>
      </c>
      <c r="C287" t="s">
        <v>21</v>
      </c>
      <c r="D287">
        <v>8</v>
      </c>
      <c r="E287">
        <v>-1</v>
      </c>
      <c r="F287">
        <v>6.6531000000000002</v>
      </c>
      <c r="G287">
        <v>0.3372</v>
      </c>
      <c r="H287">
        <v>6.6516000000000002</v>
      </c>
      <c r="I287">
        <v>-1</v>
      </c>
      <c r="J287">
        <v>-1</v>
      </c>
      <c r="K287">
        <v>-1</v>
      </c>
      <c r="L287">
        <f t="shared" si="8"/>
        <v>25</v>
      </c>
      <c r="M287">
        <f>VLOOKUP(C287,Locs!A:C,3,0)</f>
        <v>26</v>
      </c>
      <c r="N287">
        <f>VLOOKUP(C287,Locs!A:F,6,0)</f>
        <v>0</v>
      </c>
      <c r="O287" t="s">
        <v>1208</v>
      </c>
      <c r="P287">
        <v>25</v>
      </c>
    </row>
    <row r="288" spans="1:16" x14ac:dyDescent="0.45">
      <c r="A288">
        <v>281</v>
      </c>
      <c r="B288" t="str">
        <f t="shared" si="9"/>
        <v>task_id_230.dfy-9</v>
      </c>
      <c r="C288" t="s">
        <v>21</v>
      </c>
      <c r="D288">
        <v>9</v>
      </c>
      <c r="E288">
        <v>-1</v>
      </c>
      <c r="F288">
        <v>8.7396999999999991</v>
      </c>
      <c r="G288">
        <v>0.2326</v>
      </c>
      <c r="H288">
        <v>8.7382000000000009</v>
      </c>
      <c r="I288">
        <v>-1</v>
      </c>
      <c r="J288">
        <v>-1</v>
      </c>
      <c r="K288">
        <v>-1</v>
      </c>
      <c r="L288">
        <f t="shared" si="8"/>
        <v>25</v>
      </c>
      <c r="M288">
        <f>VLOOKUP(C288,Locs!A:C,3,0)</f>
        <v>26</v>
      </c>
      <c r="N288">
        <f>VLOOKUP(C288,Locs!A:F,6,0)</f>
        <v>0</v>
      </c>
      <c r="O288" t="s">
        <v>1262</v>
      </c>
      <c r="P288">
        <v>25</v>
      </c>
    </row>
    <row r="289" spans="1:16" x14ac:dyDescent="0.45">
      <c r="A289">
        <v>282</v>
      </c>
      <c r="B289" t="str">
        <f t="shared" si="9"/>
        <v>task_id_230.dfy-10</v>
      </c>
      <c r="C289" t="s">
        <v>21</v>
      </c>
      <c r="D289">
        <v>10</v>
      </c>
      <c r="E289">
        <v>-1</v>
      </c>
      <c r="F289">
        <v>6.4691999999999998</v>
      </c>
      <c r="G289">
        <v>0.44529999999999997</v>
      </c>
      <c r="H289">
        <v>6.4679000000000002</v>
      </c>
      <c r="I289">
        <v>-1</v>
      </c>
      <c r="J289">
        <v>-1</v>
      </c>
      <c r="K289">
        <v>-1</v>
      </c>
      <c r="L289">
        <f t="shared" si="8"/>
        <v>25</v>
      </c>
      <c r="M289">
        <f>VLOOKUP(C289,Locs!A:C,3,0)</f>
        <v>26</v>
      </c>
      <c r="N289">
        <f>VLOOKUP(C289,Locs!A:F,6,0)</f>
        <v>0</v>
      </c>
      <c r="O289" t="s">
        <v>1263</v>
      </c>
      <c r="P289">
        <v>25</v>
      </c>
    </row>
    <row r="290" spans="1:16" x14ac:dyDescent="0.45">
      <c r="A290">
        <v>283</v>
      </c>
      <c r="B290" t="str">
        <f t="shared" si="9"/>
        <v>task_id_249.dfy-1</v>
      </c>
      <c r="C290" t="s">
        <v>22</v>
      </c>
      <c r="D290">
        <v>1</v>
      </c>
      <c r="E290">
        <v>0</v>
      </c>
      <c r="F290">
        <v>17.247399999999999</v>
      </c>
      <c r="G290">
        <v>0.85599999999999998</v>
      </c>
      <c r="H290">
        <v>17.225000000000001</v>
      </c>
      <c r="I290">
        <v>0</v>
      </c>
      <c r="J290">
        <v>0</v>
      </c>
      <c r="K290">
        <v>0</v>
      </c>
      <c r="L290">
        <f t="shared" si="8"/>
        <v>27</v>
      </c>
      <c r="M290">
        <f>VLOOKUP(C290,Locs!A:C,3,0)</f>
        <v>37</v>
      </c>
      <c r="N290">
        <f>VLOOKUP(C290,Locs!A:F,6,0)</f>
        <v>8</v>
      </c>
      <c r="O290" t="s">
        <v>1264</v>
      </c>
      <c r="P290">
        <v>25</v>
      </c>
    </row>
    <row r="291" spans="1:16" x14ac:dyDescent="0.45">
      <c r="A291">
        <v>284</v>
      </c>
      <c r="B291" t="str">
        <f t="shared" si="9"/>
        <v>task_id_249.dfy-2</v>
      </c>
      <c r="C291" t="s">
        <v>22</v>
      </c>
      <c r="D291">
        <v>2</v>
      </c>
      <c r="E291">
        <v>0</v>
      </c>
      <c r="F291">
        <v>23.811699999999998</v>
      </c>
      <c r="G291">
        <v>0.87660000000000005</v>
      </c>
      <c r="H291">
        <v>23.809699999999999</v>
      </c>
      <c r="I291">
        <v>0</v>
      </c>
      <c r="J291">
        <v>0</v>
      </c>
      <c r="K291">
        <v>0</v>
      </c>
      <c r="L291">
        <f t="shared" si="8"/>
        <v>28</v>
      </c>
      <c r="M291">
        <f>VLOOKUP(C291,Locs!A:C,3,0)</f>
        <v>37</v>
      </c>
      <c r="N291">
        <f>VLOOKUP(C291,Locs!A:F,6,0)</f>
        <v>8</v>
      </c>
      <c r="O291" t="s">
        <v>418</v>
      </c>
      <c r="P291">
        <v>27</v>
      </c>
    </row>
    <row r="292" spans="1:16" x14ac:dyDescent="0.45">
      <c r="A292">
        <v>285</v>
      </c>
      <c r="B292" t="str">
        <f t="shared" si="9"/>
        <v>task_id_249.dfy-3</v>
      </c>
      <c r="C292" t="s">
        <v>22</v>
      </c>
      <c r="D292">
        <v>3</v>
      </c>
      <c r="E292">
        <v>0</v>
      </c>
      <c r="F292">
        <v>12.666399999999999</v>
      </c>
      <c r="G292">
        <v>0.81389999999999996</v>
      </c>
      <c r="H292">
        <v>12.6647</v>
      </c>
      <c r="I292">
        <v>0</v>
      </c>
      <c r="J292">
        <v>0</v>
      </c>
      <c r="K292">
        <v>0</v>
      </c>
      <c r="L292">
        <f t="shared" si="8"/>
        <v>28</v>
      </c>
      <c r="M292">
        <f>VLOOKUP(C292,Locs!A:C,3,0)</f>
        <v>37</v>
      </c>
      <c r="N292">
        <f>VLOOKUP(C292,Locs!A:F,6,0)</f>
        <v>8</v>
      </c>
      <c r="O292" t="s">
        <v>787</v>
      </c>
      <c r="P292">
        <v>32</v>
      </c>
    </row>
    <row r="293" spans="1:16" x14ac:dyDescent="0.45">
      <c r="A293">
        <v>286</v>
      </c>
      <c r="B293" t="str">
        <f t="shared" si="9"/>
        <v>task_id_249.dfy-4</v>
      </c>
      <c r="C293" t="s">
        <v>22</v>
      </c>
      <c r="D293">
        <v>4</v>
      </c>
      <c r="E293">
        <v>0</v>
      </c>
      <c r="F293">
        <v>16.146699999999999</v>
      </c>
      <c r="G293">
        <v>0.87409999999999999</v>
      </c>
      <c r="H293">
        <v>16.138999999999999</v>
      </c>
      <c r="I293">
        <v>-1</v>
      </c>
      <c r="J293">
        <v>0</v>
      </c>
      <c r="K293">
        <v>0</v>
      </c>
      <c r="L293">
        <f t="shared" si="8"/>
        <v>34</v>
      </c>
      <c r="M293">
        <f>VLOOKUP(C293,Locs!A:C,3,0)</f>
        <v>37</v>
      </c>
      <c r="N293">
        <f>VLOOKUP(C293,Locs!A:F,6,0)</f>
        <v>8</v>
      </c>
      <c r="O293" t="s">
        <v>419</v>
      </c>
      <c r="P293">
        <v>28</v>
      </c>
    </row>
    <row r="294" spans="1:16" x14ac:dyDescent="0.45">
      <c r="A294">
        <v>287</v>
      </c>
      <c r="B294" t="str">
        <f t="shared" si="9"/>
        <v>task_id_249.dfy-5</v>
      </c>
      <c r="C294" t="s">
        <v>22</v>
      </c>
      <c r="D294">
        <v>5</v>
      </c>
      <c r="E294">
        <v>0</v>
      </c>
      <c r="F294">
        <v>31.014700000000001</v>
      </c>
      <c r="G294">
        <v>0.83479999999999999</v>
      </c>
      <c r="H294">
        <v>31.013500000000001</v>
      </c>
      <c r="I294">
        <v>-1</v>
      </c>
      <c r="J294">
        <v>0</v>
      </c>
      <c r="K294">
        <v>0</v>
      </c>
      <c r="L294">
        <f t="shared" si="8"/>
        <v>36</v>
      </c>
      <c r="M294">
        <f>VLOOKUP(C294,Locs!A:C,3,0)</f>
        <v>37</v>
      </c>
      <c r="N294">
        <f>VLOOKUP(C294,Locs!A:F,6,0)</f>
        <v>8</v>
      </c>
      <c r="O294" t="s">
        <v>420</v>
      </c>
      <c r="P294">
        <v>28</v>
      </c>
    </row>
    <row r="295" spans="1:16" x14ac:dyDescent="0.45">
      <c r="A295">
        <v>288</v>
      </c>
      <c r="B295" t="str">
        <f t="shared" si="9"/>
        <v>task_id_249.dfy-6</v>
      </c>
      <c r="C295" t="s">
        <v>22</v>
      </c>
      <c r="D295">
        <v>6</v>
      </c>
      <c r="E295">
        <v>0</v>
      </c>
      <c r="F295">
        <v>13.706899999999999</v>
      </c>
      <c r="G295">
        <v>0.86219999999999997</v>
      </c>
      <c r="H295">
        <v>13.7052</v>
      </c>
      <c r="I295">
        <v>0</v>
      </c>
      <c r="J295">
        <v>0</v>
      </c>
      <c r="K295">
        <v>0</v>
      </c>
      <c r="L295">
        <f t="shared" si="8"/>
        <v>29</v>
      </c>
      <c r="M295">
        <f>VLOOKUP(C295,Locs!A:C,3,0)</f>
        <v>37</v>
      </c>
      <c r="N295">
        <f>VLOOKUP(C295,Locs!A:F,6,0)</f>
        <v>8</v>
      </c>
      <c r="O295" t="s">
        <v>729</v>
      </c>
      <c r="P295">
        <v>34</v>
      </c>
    </row>
    <row r="296" spans="1:16" x14ac:dyDescent="0.45">
      <c r="A296">
        <v>289</v>
      </c>
      <c r="B296" t="str">
        <f t="shared" si="9"/>
        <v>task_id_249.dfy-7</v>
      </c>
      <c r="C296" t="s">
        <v>22</v>
      </c>
      <c r="D296">
        <v>7</v>
      </c>
      <c r="E296">
        <v>0</v>
      </c>
      <c r="F296">
        <v>15.141400000000001</v>
      </c>
      <c r="G296">
        <v>0.94320000000000004</v>
      </c>
      <c r="H296">
        <v>15.1401</v>
      </c>
      <c r="I296">
        <v>0</v>
      </c>
      <c r="J296">
        <v>0</v>
      </c>
      <c r="K296">
        <v>0</v>
      </c>
      <c r="L296">
        <f t="shared" si="8"/>
        <v>31</v>
      </c>
      <c r="M296">
        <f>VLOOKUP(C296,Locs!A:C,3,0)</f>
        <v>37</v>
      </c>
      <c r="N296">
        <f>VLOOKUP(C296,Locs!A:F,6,0)</f>
        <v>8</v>
      </c>
      <c r="O296" t="s">
        <v>730</v>
      </c>
      <c r="P296">
        <v>36</v>
      </c>
    </row>
    <row r="297" spans="1:16" x14ac:dyDescent="0.45">
      <c r="A297">
        <v>290</v>
      </c>
      <c r="B297" t="str">
        <f t="shared" si="9"/>
        <v>task_id_249.dfy-8</v>
      </c>
      <c r="C297" t="s">
        <v>22</v>
      </c>
      <c r="D297">
        <v>8</v>
      </c>
      <c r="E297">
        <v>0</v>
      </c>
      <c r="F297">
        <v>16.936599999999999</v>
      </c>
      <c r="G297">
        <v>0.85140000000000005</v>
      </c>
      <c r="H297">
        <v>16.934899999999999</v>
      </c>
      <c r="I297">
        <v>0</v>
      </c>
      <c r="J297">
        <v>0</v>
      </c>
      <c r="K297">
        <v>0</v>
      </c>
      <c r="L297">
        <f t="shared" si="8"/>
        <v>31</v>
      </c>
      <c r="M297">
        <f>VLOOKUP(C297,Locs!A:C,3,0)</f>
        <v>37</v>
      </c>
      <c r="N297">
        <f>VLOOKUP(C297,Locs!A:F,6,0)</f>
        <v>8</v>
      </c>
      <c r="O297" t="s">
        <v>788</v>
      </c>
      <c r="P297">
        <v>29</v>
      </c>
    </row>
    <row r="298" spans="1:16" x14ac:dyDescent="0.45">
      <c r="A298">
        <v>291</v>
      </c>
      <c r="B298" t="str">
        <f t="shared" si="9"/>
        <v>task_id_249.dfy-9</v>
      </c>
      <c r="C298" t="s">
        <v>22</v>
      </c>
      <c r="D298">
        <v>9</v>
      </c>
      <c r="E298">
        <v>0</v>
      </c>
      <c r="F298">
        <v>15.190200000000001</v>
      </c>
      <c r="G298">
        <v>1.9439</v>
      </c>
      <c r="H298">
        <v>15.1882</v>
      </c>
      <c r="I298">
        <v>0</v>
      </c>
      <c r="J298">
        <v>0</v>
      </c>
      <c r="K298">
        <v>0</v>
      </c>
      <c r="L298">
        <f t="shared" si="8"/>
        <v>31</v>
      </c>
      <c r="M298">
        <f>VLOOKUP(C298,Locs!A:C,3,0)</f>
        <v>37</v>
      </c>
      <c r="N298">
        <f>VLOOKUP(C298,Locs!A:F,6,0)</f>
        <v>8</v>
      </c>
      <c r="O298" t="s">
        <v>789</v>
      </c>
      <c r="P298">
        <v>31</v>
      </c>
    </row>
    <row r="299" spans="1:16" x14ac:dyDescent="0.45">
      <c r="A299">
        <v>292</v>
      </c>
      <c r="B299" t="str">
        <f t="shared" si="9"/>
        <v>task_id_249.dfy-10</v>
      </c>
      <c r="C299" t="s">
        <v>22</v>
      </c>
      <c r="D299">
        <v>10</v>
      </c>
      <c r="E299">
        <v>0</v>
      </c>
      <c r="F299">
        <v>15.141999999999999</v>
      </c>
      <c r="G299">
        <v>0.93359999999999999</v>
      </c>
      <c r="H299">
        <v>15.1404</v>
      </c>
      <c r="I299">
        <v>0</v>
      </c>
      <c r="J299">
        <v>0</v>
      </c>
      <c r="K299">
        <v>0</v>
      </c>
      <c r="L299">
        <f t="shared" si="8"/>
        <v>32</v>
      </c>
      <c r="M299">
        <f>VLOOKUP(C299,Locs!A:C,3,0)</f>
        <v>37</v>
      </c>
      <c r="N299">
        <f>VLOOKUP(C299,Locs!A:F,6,0)</f>
        <v>8</v>
      </c>
      <c r="O299" t="s">
        <v>790</v>
      </c>
      <c r="P299">
        <v>31</v>
      </c>
    </row>
    <row r="300" spans="1:16" x14ac:dyDescent="0.45">
      <c r="A300">
        <v>293</v>
      </c>
      <c r="B300" t="str">
        <f t="shared" si="9"/>
        <v>task_id_251.dfy-1</v>
      </c>
      <c r="C300" t="s">
        <v>23</v>
      </c>
      <c r="D300">
        <v>1</v>
      </c>
      <c r="E300">
        <v>0</v>
      </c>
      <c r="F300">
        <v>10.832100000000001</v>
      </c>
      <c r="G300">
        <v>0.80489999999999995</v>
      </c>
      <c r="H300">
        <v>10.811299999999999</v>
      </c>
      <c r="I300">
        <v>1</v>
      </c>
      <c r="J300">
        <v>0</v>
      </c>
      <c r="K300">
        <v>0</v>
      </c>
      <c r="L300">
        <f t="shared" si="8"/>
        <v>18</v>
      </c>
      <c r="M300">
        <f>VLOOKUP(C300,Locs!A:C,3,0)</f>
        <v>20</v>
      </c>
      <c r="N300">
        <f>VLOOKUP(C300,Locs!A:F,6,0)</f>
        <v>2</v>
      </c>
      <c r="O300" t="s">
        <v>791</v>
      </c>
      <c r="P300">
        <v>31</v>
      </c>
    </row>
    <row r="301" spans="1:16" x14ac:dyDescent="0.45">
      <c r="A301">
        <v>294</v>
      </c>
      <c r="B301" t="str">
        <f t="shared" si="9"/>
        <v>task_id_251.dfy-2</v>
      </c>
      <c r="C301" t="s">
        <v>23</v>
      </c>
      <c r="D301">
        <v>2</v>
      </c>
      <c r="E301">
        <v>0</v>
      </c>
      <c r="F301">
        <v>17.645499999999998</v>
      </c>
      <c r="G301">
        <v>0.84789999999999999</v>
      </c>
      <c r="H301">
        <v>17.643899999999999</v>
      </c>
      <c r="I301">
        <v>0</v>
      </c>
      <c r="J301">
        <v>0</v>
      </c>
      <c r="K301">
        <v>0</v>
      </c>
      <c r="L301">
        <f t="shared" si="8"/>
        <v>18</v>
      </c>
      <c r="M301">
        <f>VLOOKUP(C301,Locs!A:C,3,0)</f>
        <v>20</v>
      </c>
      <c r="N301">
        <f>VLOOKUP(C301,Locs!A:F,6,0)</f>
        <v>2</v>
      </c>
      <c r="O301" t="s">
        <v>421</v>
      </c>
      <c r="P301">
        <v>18</v>
      </c>
    </row>
    <row r="302" spans="1:16" x14ac:dyDescent="0.45">
      <c r="A302">
        <v>295</v>
      </c>
      <c r="B302" t="str">
        <f t="shared" si="9"/>
        <v>task_id_251.dfy-3</v>
      </c>
      <c r="C302" t="s">
        <v>23</v>
      </c>
      <c r="D302">
        <v>3</v>
      </c>
      <c r="E302">
        <v>0</v>
      </c>
      <c r="F302">
        <v>9.7716999999999992</v>
      </c>
      <c r="G302">
        <v>0.87090000000000001</v>
      </c>
      <c r="H302">
        <v>9.7696000000000005</v>
      </c>
      <c r="I302">
        <v>1</v>
      </c>
      <c r="J302">
        <v>0</v>
      </c>
      <c r="K302">
        <v>0</v>
      </c>
      <c r="L302">
        <f t="shared" si="8"/>
        <v>18</v>
      </c>
      <c r="M302">
        <f>VLOOKUP(C302,Locs!A:C,3,0)</f>
        <v>20</v>
      </c>
      <c r="N302">
        <f>VLOOKUP(C302,Locs!A:F,6,0)</f>
        <v>2</v>
      </c>
      <c r="O302" t="s">
        <v>946</v>
      </c>
      <c r="P302">
        <v>18</v>
      </c>
    </row>
    <row r="303" spans="1:16" x14ac:dyDescent="0.45">
      <c r="A303">
        <v>296</v>
      </c>
      <c r="B303" t="str">
        <f t="shared" si="9"/>
        <v>task_id_251.dfy-4</v>
      </c>
      <c r="C303" t="s">
        <v>23</v>
      </c>
      <c r="D303">
        <v>4</v>
      </c>
      <c r="E303">
        <v>0</v>
      </c>
      <c r="F303">
        <v>17.873899999999999</v>
      </c>
      <c r="G303">
        <v>1.4281999999999999</v>
      </c>
      <c r="H303">
        <v>17.872</v>
      </c>
      <c r="I303">
        <v>0</v>
      </c>
      <c r="J303">
        <v>0</v>
      </c>
      <c r="K303">
        <v>0</v>
      </c>
      <c r="L303">
        <f t="shared" si="8"/>
        <v>18</v>
      </c>
      <c r="M303">
        <f>VLOOKUP(C303,Locs!A:C,3,0)</f>
        <v>20</v>
      </c>
      <c r="N303">
        <f>VLOOKUP(C303,Locs!A:F,6,0)</f>
        <v>2</v>
      </c>
      <c r="O303" t="s">
        <v>422</v>
      </c>
      <c r="P303">
        <v>18</v>
      </c>
    </row>
    <row r="304" spans="1:16" x14ac:dyDescent="0.45">
      <c r="A304">
        <v>297</v>
      </c>
      <c r="B304" t="str">
        <f t="shared" si="9"/>
        <v>task_id_251.dfy-5</v>
      </c>
      <c r="C304" t="s">
        <v>23</v>
      </c>
      <c r="D304">
        <v>5</v>
      </c>
      <c r="E304">
        <v>0</v>
      </c>
      <c r="F304">
        <v>8.0213000000000001</v>
      </c>
      <c r="G304">
        <v>1.6277999999999999</v>
      </c>
      <c r="H304">
        <v>8.0190000000000001</v>
      </c>
      <c r="I304">
        <v>1</v>
      </c>
      <c r="J304">
        <v>0</v>
      </c>
      <c r="K304">
        <v>0</v>
      </c>
      <c r="L304">
        <f t="shared" si="8"/>
        <v>20</v>
      </c>
      <c r="M304">
        <f>VLOOKUP(C304,Locs!A:C,3,0)</f>
        <v>20</v>
      </c>
      <c r="N304">
        <f>VLOOKUP(C304,Locs!A:F,6,0)</f>
        <v>2</v>
      </c>
      <c r="O304" t="s">
        <v>423</v>
      </c>
      <c r="P304">
        <v>18</v>
      </c>
    </row>
    <row r="305" spans="1:16" x14ac:dyDescent="0.45">
      <c r="A305">
        <v>298</v>
      </c>
      <c r="B305" t="str">
        <f t="shared" si="9"/>
        <v>task_id_251.dfy-6</v>
      </c>
      <c r="C305" t="s">
        <v>23</v>
      </c>
      <c r="D305">
        <v>6</v>
      </c>
      <c r="E305">
        <v>0</v>
      </c>
      <c r="F305">
        <v>11.6708</v>
      </c>
      <c r="G305">
        <v>1.4343999999999999</v>
      </c>
      <c r="H305">
        <v>11.6684</v>
      </c>
      <c r="I305">
        <v>1</v>
      </c>
      <c r="J305">
        <v>0</v>
      </c>
      <c r="K305">
        <v>0</v>
      </c>
      <c r="L305">
        <f t="shared" si="8"/>
        <v>22</v>
      </c>
      <c r="M305">
        <f>VLOOKUP(C305,Locs!A:C,3,0)</f>
        <v>20</v>
      </c>
      <c r="N305">
        <f>VLOOKUP(C305,Locs!A:F,6,0)</f>
        <v>2</v>
      </c>
      <c r="O305" t="s">
        <v>792</v>
      </c>
      <c r="P305">
        <v>18</v>
      </c>
    </row>
    <row r="306" spans="1:16" s="1" customFormat="1" x14ac:dyDescent="0.45">
      <c r="A306"/>
      <c r="B306" t="str">
        <f t="shared" si="9"/>
        <v>task_id_251.dfy-7</v>
      </c>
      <c r="C306" t="s">
        <v>23</v>
      </c>
      <c r="D306">
        <v>7</v>
      </c>
      <c r="E306">
        <v>0</v>
      </c>
      <c r="F306">
        <v>8.2969000000000008</v>
      </c>
      <c r="G306">
        <v>0.78690000000000004</v>
      </c>
      <c r="H306">
        <v>8.2949000000000002</v>
      </c>
      <c r="I306">
        <v>0</v>
      </c>
      <c r="J306">
        <v>0</v>
      </c>
      <c r="K306">
        <v>0</v>
      </c>
      <c r="L306">
        <f t="shared" si="8"/>
        <v>18</v>
      </c>
      <c r="M306">
        <f>VLOOKUP(C306,Locs!A:C,3,0)</f>
        <v>20</v>
      </c>
      <c r="N306">
        <f>VLOOKUP(C306,Locs!A:F,6,0)</f>
        <v>2</v>
      </c>
      <c r="O306" t="s">
        <v>793</v>
      </c>
      <c r="P306">
        <v>20</v>
      </c>
    </row>
    <row r="307" spans="1:16" x14ac:dyDescent="0.45">
      <c r="B307" t="str">
        <f t="shared" si="9"/>
        <v>task_id_251.dfy-8</v>
      </c>
      <c r="C307" t="s">
        <v>23</v>
      </c>
      <c r="D307">
        <v>8</v>
      </c>
      <c r="E307">
        <v>0</v>
      </c>
      <c r="F307">
        <v>13.7934</v>
      </c>
      <c r="G307">
        <v>0.82879999999999998</v>
      </c>
      <c r="H307">
        <v>13.7921</v>
      </c>
      <c r="I307">
        <v>0</v>
      </c>
      <c r="J307">
        <v>0</v>
      </c>
      <c r="K307">
        <v>0</v>
      </c>
      <c r="L307">
        <f t="shared" si="8"/>
        <v>18</v>
      </c>
      <c r="M307">
        <f>VLOOKUP(C307,Locs!A:C,3,0)</f>
        <v>20</v>
      </c>
      <c r="N307">
        <f>VLOOKUP(C307,Locs!A:F,6,0)</f>
        <v>2</v>
      </c>
      <c r="O307" t="s">
        <v>794</v>
      </c>
      <c r="P307">
        <v>22</v>
      </c>
    </row>
    <row r="308" spans="1:16" x14ac:dyDescent="0.45">
      <c r="B308" t="str">
        <f t="shared" si="9"/>
        <v>task_id_251.dfy-9</v>
      </c>
      <c r="C308" t="s">
        <v>23</v>
      </c>
      <c r="D308">
        <v>9</v>
      </c>
      <c r="E308">
        <v>0</v>
      </c>
      <c r="F308">
        <v>9.7430000000000003</v>
      </c>
      <c r="G308">
        <v>0.85580000000000001</v>
      </c>
      <c r="H308">
        <v>9.7411999999999992</v>
      </c>
      <c r="I308">
        <v>0</v>
      </c>
      <c r="J308">
        <v>0</v>
      </c>
      <c r="K308">
        <v>0</v>
      </c>
      <c r="L308">
        <f t="shared" si="8"/>
        <v>18</v>
      </c>
      <c r="M308">
        <f>VLOOKUP(C308,Locs!A:C,3,0)</f>
        <v>20</v>
      </c>
      <c r="N308">
        <f>VLOOKUP(C308,Locs!A:F,6,0)</f>
        <v>2</v>
      </c>
      <c r="O308" t="s">
        <v>947</v>
      </c>
      <c r="P308">
        <v>18</v>
      </c>
    </row>
    <row r="309" spans="1:16" x14ac:dyDescent="0.45">
      <c r="B309" t="str">
        <f t="shared" si="9"/>
        <v>task_id_251.dfy-10</v>
      </c>
      <c r="C309" t="s">
        <v>23</v>
      </c>
      <c r="D309">
        <v>10</v>
      </c>
      <c r="E309">
        <v>0</v>
      </c>
      <c r="F309">
        <v>9.2157999999999998</v>
      </c>
      <c r="G309">
        <v>0.76229999999999998</v>
      </c>
      <c r="H309">
        <v>9.2132000000000005</v>
      </c>
      <c r="I309">
        <v>0</v>
      </c>
      <c r="J309">
        <v>0</v>
      </c>
      <c r="K309">
        <v>0</v>
      </c>
      <c r="L309">
        <f t="shared" si="8"/>
        <v>18</v>
      </c>
      <c r="M309">
        <f>VLOOKUP(C309,Locs!A:C,3,0)</f>
        <v>20</v>
      </c>
      <c r="N309">
        <f>VLOOKUP(C309,Locs!A:F,6,0)</f>
        <v>2</v>
      </c>
      <c r="O309" t="s">
        <v>948</v>
      </c>
      <c r="P309">
        <v>18</v>
      </c>
    </row>
    <row r="310" spans="1:16" x14ac:dyDescent="0.45">
      <c r="B310" t="str">
        <f t="shared" si="9"/>
        <v>task_id_261.dfy-1</v>
      </c>
      <c r="C310" t="s">
        <v>24</v>
      </c>
      <c r="D310">
        <v>1</v>
      </c>
      <c r="E310">
        <v>-1</v>
      </c>
      <c r="F310" s="20">
        <v>30</v>
      </c>
      <c r="G310">
        <v>1.8095000000000001</v>
      </c>
      <c r="H310" s="20">
        <v>30</v>
      </c>
      <c r="I310">
        <v>-1</v>
      </c>
      <c r="J310">
        <v>-1</v>
      </c>
      <c r="K310">
        <v>-1</v>
      </c>
      <c r="L310">
        <f t="shared" si="8"/>
        <v>29</v>
      </c>
      <c r="M310">
        <f>VLOOKUP(C310,Locs!A:C,3,0)</f>
        <v>28</v>
      </c>
      <c r="N310">
        <f>VLOOKUP(C310,Locs!A:F,6,0)</f>
        <v>0</v>
      </c>
      <c r="O310" t="s">
        <v>949</v>
      </c>
      <c r="P310">
        <v>18</v>
      </c>
    </row>
    <row r="311" spans="1:16" x14ac:dyDescent="0.45">
      <c r="B311" t="str">
        <f t="shared" si="9"/>
        <v>task_id_261.dfy-2</v>
      </c>
      <c r="C311" t="s">
        <v>24</v>
      </c>
      <c r="D311">
        <v>2</v>
      </c>
      <c r="E311">
        <v>-1</v>
      </c>
      <c r="F311">
        <v>14.0488</v>
      </c>
      <c r="G311">
        <v>0.4355</v>
      </c>
      <c r="H311">
        <v>14.0466</v>
      </c>
      <c r="I311">
        <v>-1</v>
      </c>
      <c r="J311">
        <v>-1</v>
      </c>
      <c r="K311">
        <v>-1</v>
      </c>
      <c r="L311">
        <f t="shared" si="8"/>
        <v>29</v>
      </c>
      <c r="M311">
        <f>VLOOKUP(C311,Locs!A:C,3,0)</f>
        <v>28</v>
      </c>
      <c r="N311">
        <f>VLOOKUP(C311,Locs!A:F,6,0)</f>
        <v>0</v>
      </c>
      <c r="O311" t="s">
        <v>424</v>
      </c>
      <c r="P311">
        <v>29</v>
      </c>
    </row>
    <row r="312" spans="1:16" x14ac:dyDescent="0.45">
      <c r="B312" t="str">
        <f t="shared" si="9"/>
        <v>task_id_261.dfy-3</v>
      </c>
      <c r="C312" t="s">
        <v>24</v>
      </c>
      <c r="D312">
        <v>3</v>
      </c>
      <c r="E312">
        <v>-1</v>
      </c>
      <c r="F312">
        <v>17.6371</v>
      </c>
      <c r="G312">
        <v>0.3125</v>
      </c>
      <c r="H312">
        <v>17.635899999999999</v>
      </c>
      <c r="I312">
        <v>-1</v>
      </c>
      <c r="J312">
        <v>-1</v>
      </c>
      <c r="K312">
        <v>-1</v>
      </c>
      <c r="L312">
        <f t="shared" si="8"/>
        <v>29</v>
      </c>
      <c r="M312">
        <f>VLOOKUP(C312,Locs!A:C,3,0)</f>
        <v>28</v>
      </c>
      <c r="N312">
        <f>VLOOKUP(C312,Locs!A:F,6,0)</f>
        <v>0</v>
      </c>
      <c r="O312" t="s">
        <v>795</v>
      </c>
      <c r="P312">
        <v>29</v>
      </c>
    </row>
    <row r="313" spans="1:16" x14ac:dyDescent="0.45">
      <c r="B313" t="str">
        <f t="shared" si="9"/>
        <v>task_id_261.dfy-4</v>
      </c>
      <c r="C313" t="s">
        <v>24</v>
      </c>
      <c r="D313">
        <v>4</v>
      </c>
      <c r="E313">
        <v>-1</v>
      </c>
      <c r="F313">
        <v>19.044799999999999</v>
      </c>
      <c r="G313">
        <v>0.2329</v>
      </c>
      <c r="H313">
        <v>19.043299999999999</v>
      </c>
      <c r="I313">
        <v>-1</v>
      </c>
      <c r="J313">
        <v>-1</v>
      </c>
      <c r="K313">
        <v>-1</v>
      </c>
      <c r="L313">
        <f t="shared" si="8"/>
        <v>29</v>
      </c>
      <c r="M313">
        <f>VLOOKUP(C313,Locs!A:C,3,0)</f>
        <v>28</v>
      </c>
      <c r="N313">
        <f>VLOOKUP(C313,Locs!A:F,6,0)</f>
        <v>0</v>
      </c>
      <c r="O313" t="s">
        <v>425</v>
      </c>
      <c r="P313">
        <v>29</v>
      </c>
    </row>
    <row r="314" spans="1:16" x14ac:dyDescent="0.45">
      <c r="B314" t="str">
        <f t="shared" si="9"/>
        <v>task_id_261.dfy-5</v>
      </c>
      <c r="C314" t="s">
        <v>24</v>
      </c>
      <c r="D314">
        <v>5</v>
      </c>
      <c r="E314">
        <v>-1</v>
      </c>
      <c r="F314">
        <v>12.945600000000001</v>
      </c>
      <c r="G314">
        <v>0.23169999999999999</v>
      </c>
      <c r="H314">
        <v>12.9443</v>
      </c>
      <c r="I314">
        <v>-1</v>
      </c>
      <c r="J314">
        <v>-1</v>
      </c>
      <c r="K314">
        <v>-1</v>
      </c>
      <c r="L314">
        <f t="shared" si="8"/>
        <v>29</v>
      </c>
      <c r="M314">
        <f>VLOOKUP(C314,Locs!A:C,3,0)</f>
        <v>28</v>
      </c>
      <c r="N314">
        <f>VLOOKUP(C314,Locs!A:F,6,0)</f>
        <v>0</v>
      </c>
      <c r="O314" t="s">
        <v>426</v>
      </c>
      <c r="P314">
        <v>29</v>
      </c>
    </row>
    <row r="315" spans="1:16" x14ac:dyDescent="0.45">
      <c r="B315" t="str">
        <f t="shared" si="9"/>
        <v>task_id_261.dfy-6</v>
      </c>
      <c r="C315" t="s">
        <v>24</v>
      </c>
      <c r="D315">
        <v>6</v>
      </c>
      <c r="E315">
        <v>-1</v>
      </c>
      <c r="F315">
        <v>18.651800000000001</v>
      </c>
      <c r="G315">
        <v>3.4394999999999998</v>
      </c>
      <c r="H315">
        <v>18.650600000000001</v>
      </c>
      <c r="I315">
        <v>-1</v>
      </c>
      <c r="J315">
        <v>-1</v>
      </c>
      <c r="K315">
        <v>-1</v>
      </c>
      <c r="L315">
        <f t="shared" si="8"/>
        <v>29</v>
      </c>
      <c r="M315">
        <f>VLOOKUP(C315,Locs!A:C,3,0)</f>
        <v>28</v>
      </c>
      <c r="N315">
        <f>VLOOKUP(C315,Locs!A:F,6,0)</f>
        <v>0</v>
      </c>
      <c r="O315" t="s">
        <v>796</v>
      </c>
      <c r="P315">
        <v>29</v>
      </c>
    </row>
    <row r="316" spans="1:16" x14ac:dyDescent="0.45">
      <c r="B316" t="str">
        <f t="shared" si="9"/>
        <v>task_id_261.dfy-7</v>
      </c>
      <c r="C316" t="s">
        <v>24</v>
      </c>
      <c r="D316">
        <v>7</v>
      </c>
      <c r="E316">
        <v>-1</v>
      </c>
      <c r="F316">
        <v>11.8134</v>
      </c>
      <c r="G316">
        <v>0.50680000000000003</v>
      </c>
      <c r="H316">
        <v>11.812200000000001</v>
      </c>
      <c r="I316">
        <v>-1</v>
      </c>
      <c r="J316">
        <v>-1</v>
      </c>
      <c r="K316">
        <v>-1</v>
      </c>
      <c r="L316">
        <f t="shared" si="8"/>
        <v>29</v>
      </c>
      <c r="M316">
        <f>VLOOKUP(C316,Locs!A:C,3,0)</f>
        <v>28</v>
      </c>
      <c r="N316">
        <f>VLOOKUP(C316,Locs!A:F,6,0)</f>
        <v>0</v>
      </c>
      <c r="O316" t="s">
        <v>797</v>
      </c>
      <c r="P316">
        <v>29</v>
      </c>
    </row>
    <row r="317" spans="1:16" x14ac:dyDescent="0.45">
      <c r="B317" t="str">
        <f t="shared" si="9"/>
        <v>task_id_261.dfy-8</v>
      </c>
      <c r="C317" t="s">
        <v>24</v>
      </c>
      <c r="D317">
        <v>8</v>
      </c>
      <c r="E317">
        <v>-1</v>
      </c>
      <c r="F317">
        <v>12.074400000000001</v>
      </c>
      <c r="G317">
        <v>0.29189999999999999</v>
      </c>
      <c r="H317">
        <v>12.072699999999999</v>
      </c>
      <c r="I317">
        <v>-1</v>
      </c>
      <c r="J317">
        <v>-1</v>
      </c>
      <c r="K317">
        <v>-1</v>
      </c>
      <c r="L317">
        <f t="shared" si="8"/>
        <v>29</v>
      </c>
      <c r="M317">
        <f>VLOOKUP(C317,Locs!A:C,3,0)</f>
        <v>28</v>
      </c>
      <c r="N317">
        <f>VLOOKUP(C317,Locs!A:F,6,0)</f>
        <v>0</v>
      </c>
      <c r="O317" t="s">
        <v>798</v>
      </c>
      <c r="P317">
        <v>29</v>
      </c>
    </row>
    <row r="318" spans="1:16" x14ac:dyDescent="0.45">
      <c r="B318" t="str">
        <f t="shared" si="9"/>
        <v>task_id_261.dfy-9</v>
      </c>
      <c r="C318" t="s">
        <v>24</v>
      </c>
      <c r="D318">
        <v>9</v>
      </c>
      <c r="E318">
        <v>-1</v>
      </c>
      <c r="F318">
        <v>17.830300000000001</v>
      </c>
      <c r="G318">
        <v>0.2525</v>
      </c>
      <c r="H318">
        <v>17.828900000000001</v>
      </c>
      <c r="I318">
        <v>-1</v>
      </c>
      <c r="J318">
        <v>-1</v>
      </c>
      <c r="K318">
        <v>-1</v>
      </c>
      <c r="L318">
        <f t="shared" si="8"/>
        <v>29</v>
      </c>
      <c r="M318">
        <f>VLOOKUP(C318,Locs!A:C,3,0)</f>
        <v>28</v>
      </c>
      <c r="N318">
        <f>VLOOKUP(C318,Locs!A:F,6,0)</f>
        <v>0</v>
      </c>
      <c r="O318" t="s">
        <v>799</v>
      </c>
      <c r="P318">
        <v>29</v>
      </c>
    </row>
    <row r="319" spans="1:16" x14ac:dyDescent="0.45">
      <c r="B319" t="str">
        <f t="shared" si="9"/>
        <v>task_id_261.dfy-10</v>
      </c>
      <c r="C319" t="s">
        <v>24</v>
      </c>
      <c r="D319">
        <v>10</v>
      </c>
      <c r="E319">
        <v>-1</v>
      </c>
      <c r="F319">
        <v>14.0253</v>
      </c>
      <c r="G319">
        <v>0.23780000000000001</v>
      </c>
      <c r="H319">
        <v>14.023400000000001</v>
      </c>
      <c r="I319">
        <v>-1</v>
      </c>
      <c r="J319">
        <v>-1</v>
      </c>
      <c r="K319">
        <v>-1</v>
      </c>
      <c r="L319">
        <f t="shared" si="8"/>
        <v>29</v>
      </c>
      <c r="M319">
        <f>VLOOKUP(C319,Locs!A:C,3,0)</f>
        <v>28</v>
      </c>
      <c r="N319">
        <f>VLOOKUP(C319,Locs!A:F,6,0)</f>
        <v>0</v>
      </c>
      <c r="O319" t="s">
        <v>800</v>
      </c>
      <c r="P319">
        <v>29</v>
      </c>
    </row>
    <row r="320" spans="1:16" x14ac:dyDescent="0.45">
      <c r="B320" t="str">
        <f t="shared" si="9"/>
        <v>task_id_267.dfy-1</v>
      </c>
      <c r="C320" t="s">
        <v>25</v>
      </c>
      <c r="D320">
        <v>1</v>
      </c>
      <c r="E320">
        <v>0</v>
      </c>
      <c r="F320">
        <v>11.4619</v>
      </c>
      <c r="G320">
        <v>0.69479999999999997</v>
      </c>
      <c r="H320">
        <v>11.443099999999999</v>
      </c>
      <c r="I320">
        <v>0</v>
      </c>
      <c r="J320">
        <v>0</v>
      </c>
      <c r="K320">
        <v>0</v>
      </c>
      <c r="L320">
        <f t="shared" si="8"/>
        <v>21</v>
      </c>
      <c r="M320">
        <f>VLOOKUP(C320,Locs!A:C,3,0)</f>
        <v>21</v>
      </c>
      <c r="N320">
        <f>VLOOKUP(C320,Locs!A:F,6,0)</f>
        <v>0</v>
      </c>
      <c r="O320" t="s">
        <v>801</v>
      </c>
      <c r="P320">
        <v>29</v>
      </c>
    </row>
    <row r="321" spans="2:16" x14ac:dyDescent="0.45">
      <c r="B321" t="str">
        <f t="shared" si="9"/>
        <v>task_id_267.dfy-2</v>
      </c>
      <c r="C321" t="s">
        <v>25</v>
      </c>
      <c r="D321">
        <v>2</v>
      </c>
      <c r="E321">
        <v>0</v>
      </c>
      <c r="F321">
        <v>6.2335000000000003</v>
      </c>
      <c r="G321">
        <v>0.6744</v>
      </c>
      <c r="H321">
        <v>6.2321999999999997</v>
      </c>
      <c r="I321">
        <v>0</v>
      </c>
      <c r="J321">
        <v>0</v>
      </c>
      <c r="K321">
        <v>0</v>
      </c>
      <c r="L321">
        <f t="shared" si="8"/>
        <v>22</v>
      </c>
      <c r="M321">
        <f>VLOOKUP(C321,Locs!A:C,3,0)</f>
        <v>21</v>
      </c>
      <c r="N321">
        <f>VLOOKUP(C321,Locs!A:F,6,0)</f>
        <v>0</v>
      </c>
      <c r="O321" t="s">
        <v>427</v>
      </c>
      <c r="P321">
        <v>21</v>
      </c>
    </row>
    <row r="322" spans="2:16" x14ac:dyDescent="0.45">
      <c r="B322" t="str">
        <f t="shared" si="9"/>
        <v>task_id_267.dfy-3</v>
      </c>
      <c r="C322" t="s">
        <v>25</v>
      </c>
      <c r="D322">
        <v>3</v>
      </c>
      <c r="E322">
        <v>0</v>
      </c>
      <c r="F322">
        <v>11.120900000000001</v>
      </c>
      <c r="G322">
        <v>0.74080000000000001</v>
      </c>
      <c r="H322">
        <v>11.1196</v>
      </c>
      <c r="I322">
        <v>0</v>
      </c>
      <c r="J322">
        <v>0</v>
      </c>
      <c r="K322">
        <v>0</v>
      </c>
      <c r="L322">
        <f t="shared" si="8"/>
        <v>26</v>
      </c>
      <c r="M322">
        <f>VLOOKUP(C322,Locs!A:C,3,0)</f>
        <v>21</v>
      </c>
      <c r="N322">
        <f>VLOOKUP(C322,Locs!A:F,6,0)</f>
        <v>0</v>
      </c>
      <c r="O322" t="s">
        <v>428</v>
      </c>
      <c r="P322">
        <v>22</v>
      </c>
    </row>
    <row r="323" spans="2:16" x14ac:dyDescent="0.45">
      <c r="B323" t="str">
        <f t="shared" si="9"/>
        <v>task_id_267.dfy-4</v>
      </c>
      <c r="C323" t="s">
        <v>25</v>
      </c>
      <c r="D323">
        <v>4</v>
      </c>
      <c r="E323">
        <v>0</v>
      </c>
      <c r="F323">
        <v>13.642899999999999</v>
      </c>
      <c r="G323">
        <v>0.70650000000000002</v>
      </c>
      <c r="H323">
        <v>13.641500000000001</v>
      </c>
      <c r="I323">
        <v>0</v>
      </c>
      <c r="J323">
        <v>0</v>
      </c>
      <c r="K323">
        <v>0</v>
      </c>
      <c r="L323">
        <f t="shared" ref="L323:L386" si="10">VLOOKUP(LEFT(C323,LEN(C323)-4)&amp;"_"&amp;D323&amp;"_llm.dfy",O:P,2,0)</f>
        <v>27</v>
      </c>
      <c r="M323">
        <f>VLOOKUP(C323,Locs!A:C,3,0)</f>
        <v>21</v>
      </c>
      <c r="N323">
        <f>VLOOKUP(C323,Locs!A:F,6,0)</f>
        <v>0</v>
      </c>
      <c r="O323" t="s">
        <v>429</v>
      </c>
      <c r="P323">
        <v>26</v>
      </c>
    </row>
    <row r="324" spans="2:16" x14ac:dyDescent="0.45">
      <c r="B324" t="str">
        <f t="shared" si="9"/>
        <v>task_id_267.dfy-5</v>
      </c>
      <c r="C324" t="s">
        <v>25</v>
      </c>
      <c r="D324">
        <v>5</v>
      </c>
      <c r="E324">
        <v>0</v>
      </c>
      <c r="F324">
        <v>8.4969999999999999</v>
      </c>
      <c r="G324">
        <v>0.69510000000000005</v>
      </c>
      <c r="H324">
        <v>8.4914000000000005</v>
      </c>
      <c r="I324">
        <v>0</v>
      </c>
      <c r="J324">
        <v>0</v>
      </c>
      <c r="K324">
        <v>0</v>
      </c>
      <c r="L324">
        <f t="shared" si="10"/>
        <v>27</v>
      </c>
      <c r="M324">
        <f>VLOOKUP(C324,Locs!A:C,3,0)</f>
        <v>21</v>
      </c>
      <c r="N324">
        <f>VLOOKUP(C324,Locs!A:F,6,0)</f>
        <v>0</v>
      </c>
      <c r="O324" t="s">
        <v>802</v>
      </c>
      <c r="P324">
        <v>27</v>
      </c>
    </row>
    <row r="325" spans="2:16" x14ac:dyDescent="0.45">
      <c r="B325" t="str">
        <f t="shared" si="9"/>
        <v>task_id_267.dfy-6</v>
      </c>
      <c r="C325" t="s">
        <v>25</v>
      </c>
      <c r="D325">
        <v>6</v>
      </c>
      <c r="E325">
        <v>1</v>
      </c>
      <c r="F325">
        <v>11.7895</v>
      </c>
      <c r="G325">
        <v>0.69699999999999995</v>
      </c>
      <c r="H325">
        <v>11.7883</v>
      </c>
      <c r="I325">
        <v>1</v>
      </c>
      <c r="J325">
        <v>1</v>
      </c>
      <c r="K325">
        <v>1</v>
      </c>
      <c r="L325">
        <f t="shared" si="10"/>
        <v>27</v>
      </c>
      <c r="M325">
        <f>VLOOKUP(C325,Locs!A:C,3,0)</f>
        <v>21</v>
      </c>
      <c r="N325">
        <f>VLOOKUP(C325,Locs!A:F,6,0)</f>
        <v>0</v>
      </c>
      <c r="O325" t="s">
        <v>803</v>
      </c>
      <c r="P325">
        <v>27</v>
      </c>
    </row>
    <row r="326" spans="2:16" x14ac:dyDescent="0.45">
      <c r="B326" t="str">
        <f t="shared" si="9"/>
        <v>task_id_273.dfy-1</v>
      </c>
      <c r="C326" t="s">
        <v>26</v>
      </c>
      <c r="D326">
        <v>1</v>
      </c>
      <c r="E326">
        <v>1</v>
      </c>
      <c r="F326">
        <v>9.7955000000000005</v>
      </c>
      <c r="G326">
        <v>0.71309999999999996</v>
      </c>
      <c r="H326">
        <v>9.7748000000000008</v>
      </c>
      <c r="I326">
        <v>1</v>
      </c>
      <c r="J326">
        <v>1</v>
      </c>
      <c r="K326">
        <v>1</v>
      </c>
      <c r="L326">
        <f t="shared" si="10"/>
        <v>27</v>
      </c>
      <c r="M326">
        <f>VLOOKUP(C326,Locs!A:C,3,0)</f>
        <v>27</v>
      </c>
      <c r="N326">
        <f>VLOOKUP(C326,Locs!A:F,6,0)</f>
        <v>0</v>
      </c>
      <c r="O326" t="s">
        <v>804</v>
      </c>
      <c r="P326">
        <v>27</v>
      </c>
    </row>
    <row r="327" spans="2:16" x14ac:dyDescent="0.45">
      <c r="B327" t="str">
        <f t="shared" si="9"/>
        <v>task_id_282.dfy-1</v>
      </c>
      <c r="C327" t="s">
        <v>27</v>
      </c>
      <c r="D327">
        <v>1</v>
      </c>
      <c r="E327">
        <v>1</v>
      </c>
      <c r="F327">
        <v>9.2256</v>
      </c>
      <c r="G327">
        <v>0.8004</v>
      </c>
      <c r="H327">
        <v>9.2088999999999999</v>
      </c>
      <c r="I327">
        <v>1</v>
      </c>
      <c r="J327">
        <v>1</v>
      </c>
      <c r="K327">
        <v>1</v>
      </c>
      <c r="L327">
        <f t="shared" si="10"/>
        <v>28</v>
      </c>
      <c r="M327">
        <f>VLOOKUP(C327,Locs!A:C,3,0)</f>
        <v>26</v>
      </c>
      <c r="N327">
        <f>VLOOKUP(C327,Locs!A:F,6,0)</f>
        <v>0</v>
      </c>
      <c r="O327" t="s">
        <v>430</v>
      </c>
      <c r="P327">
        <v>27</v>
      </c>
    </row>
    <row r="328" spans="2:16" x14ac:dyDescent="0.45">
      <c r="B328" t="str">
        <f t="shared" ref="B328:B391" si="11">C328&amp;"-"&amp;D328</f>
        <v>task_id_284.dfy-1</v>
      </c>
      <c r="C328" t="s">
        <v>28</v>
      </c>
      <c r="D328">
        <v>1</v>
      </c>
      <c r="E328">
        <v>0</v>
      </c>
      <c r="F328">
        <v>8.4079999999999995</v>
      </c>
      <c r="G328">
        <v>0.73870000000000002</v>
      </c>
      <c r="H328">
        <v>8.3887999999999998</v>
      </c>
      <c r="I328">
        <v>1</v>
      </c>
      <c r="J328">
        <v>0</v>
      </c>
      <c r="K328">
        <v>0</v>
      </c>
      <c r="L328">
        <f t="shared" si="10"/>
        <v>24</v>
      </c>
      <c r="M328">
        <f>VLOOKUP(C328,Locs!A:C,3,0)</f>
        <v>25</v>
      </c>
      <c r="N328">
        <f>VLOOKUP(C328,Locs!A:F,6,0)</f>
        <v>1</v>
      </c>
      <c r="O328" t="s">
        <v>433</v>
      </c>
      <c r="P328">
        <v>28</v>
      </c>
    </row>
    <row r="329" spans="2:16" x14ac:dyDescent="0.45">
      <c r="B329" t="str">
        <f t="shared" si="11"/>
        <v>task_id_284.dfy-2</v>
      </c>
      <c r="C329" t="s">
        <v>28</v>
      </c>
      <c r="D329">
        <v>2</v>
      </c>
      <c r="E329">
        <v>0</v>
      </c>
      <c r="F329">
        <v>15.478300000000001</v>
      </c>
      <c r="G329">
        <v>0.73960000000000004</v>
      </c>
      <c r="H329">
        <v>15.476800000000001</v>
      </c>
      <c r="I329">
        <v>0</v>
      </c>
      <c r="J329">
        <v>0</v>
      </c>
      <c r="K329">
        <v>0</v>
      </c>
      <c r="L329">
        <f t="shared" si="10"/>
        <v>24</v>
      </c>
      <c r="M329">
        <f>VLOOKUP(C329,Locs!A:C,3,0)</f>
        <v>25</v>
      </c>
      <c r="N329">
        <f>VLOOKUP(C329,Locs!A:F,6,0)</f>
        <v>1</v>
      </c>
      <c r="O329" t="s">
        <v>436</v>
      </c>
      <c r="P329">
        <v>24</v>
      </c>
    </row>
    <row r="330" spans="2:16" x14ac:dyDescent="0.45">
      <c r="B330" t="str">
        <f t="shared" si="11"/>
        <v>task_id_284.dfy-3</v>
      </c>
      <c r="C330" t="s">
        <v>28</v>
      </c>
      <c r="D330">
        <v>3</v>
      </c>
      <c r="E330">
        <v>0</v>
      </c>
      <c r="F330">
        <v>20.169599999999999</v>
      </c>
      <c r="G330">
        <v>0.84430000000000005</v>
      </c>
      <c r="H330">
        <v>20.168199999999999</v>
      </c>
      <c r="I330">
        <v>0</v>
      </c>
      <c r="J330">
        <v>0</v>
      </c>
      <c r="K330">
        <v>0</v>
      </c>
      <c r="L330">
        <f t="shared" si="10"/>
        <v>27</v>
      </c>
      <c r="M330">
        <f>VLOOKUP(C330,Locs!A:C,3,0)</f>
        <v>25</v>
      </c>
      <c r="N330">
        <f>VLOOKUP(C330,Locs!A:F,6,0)</f>
        <v>1</v>
      </c>
      <c r="O330" t="s">
        <v>1265</v>
      </c>
      <c r="P330">
        <v>31</v>
      </c>
    </row>
    <row r="331" spans="2:16" x14ac:dyDescent="0.45">
      <c r="B331" t="str">
        <f t="shared" si="11"/>
        <v>task_id_284.dfy-4</v>
      </c>
      <c r="C331" t="s">
        <v>28</v>
      </c>
      <c r="D331">
        <v>4</v>
      </c>
      <c r="E331">
        <v>0</v>
      </c>
      <c r="F331">
        <v>19.421600000000002</v>
      </c>
      <c r="G331">
        <v>0.75819999999999999</v>
      </c>
      <c r="H331">
        <v>19.420200000000001</v>
      </c>
      <c r="I331">
        <v>0</v>
      </c>
      <c r="J331">
        <v>0</v>
      </c>
      <c r="K331">
        <v>0</v>
      </c>
      <c r="L331">
        <f t="shared" si="10"/>
        <v>27</v>
      </c>
      <c r="M331">
        <f>VLOOKUP(C331,Locs!A:C,3,0)</f>
        <v>25</v>
      </c>
      <c r="N331">
        <f>VLOOKUP(C331,Locs!A:F,6,0)</f>
        <v>1</v>
      </c>
      <c r="O331" t="s">
        <v>437</v>
      </c>
      <c r="P331">
        <v>24</v>
      </c>
    </row>
    <row r="332" spans="2:16" x14ac:dyDescent="0.45">
      <c r="B332" t="str">
        <f t="shared" si="11"/>
        <v>task_id_284.dfy-5</v>
      </c>
      <c r="C332" t="s">
        <v>28</v>
      </c>
      <c r="D332">
        <v>5</v>
      </c>
      <c r="E332">
        <v>0</v>
      </c>
      <c r="F332">
        <v>24.779699999999998</v>
      </c>
      <c r="G332">
        <v>0.83220000000000005</v>
      </c>
      <c r="H332">
        <v>24.778500000000001</v>
      </c>
      <c r="I332">
        <v>0</v>
      </c>
      <c r="J332">
        <v>0</v>
      </c>
      <c r="K332">
        <v>0</v>
      </c>
      <c r="L332">
        <f t="shared" si="10"/>
        <v>29</v>
      </c>
      <c r="M332">
        <f>VLOOKUP(C332,Locs!A:C,3,0)</f>
        <v>25</v>
      </c>
      <c r="N332">
        <f>VLOOKUP(C332,Locs!A:F,6,0)</f>
        <v>1</v>
      </c>
      <c r="O332" t="s">
        <v>438</v>
      </c>
      <c r="P332">
        <v>27</v>
      </c>
    </row>
    <row r="333" spans="2:16" x14ac:dyDescent="0.45">
      <c r="B333" t="str">
        <f t="shared" si="11"/>
        <v>task_id_284.dfy-6</v>
      </c>
      <c r="C333" t="s">
        <v>28</v>
      </c>
      <c r="D333">
        <v>6</v>
      </c>
      <c r="E333">
        <v>0</v>
      </c>
      <c r="F333">
        <v>13.5038</v>
      </c>
      <c r="G333">
        <v>0.79279999999999995</v>
      </c>
      <c r="H333">
        <v>13.5021</v>
      </c>
      <c r="I333">
        <v>0</v>
      </c>
      <c r="J333">
        <v>0</v>
      </c>
      <c r="K333">
        <v>0</v>
      </c>
      <c r="L333">
        <f t="shared" si="10"/>
        <v>31</v>
      </c>
      <c r="M333">
        <f>VLOOKUP(C333,Locs!A:C,3,0)</f>
        <v>25</v>
      </c>
      <c r="N333">
        <f>VLOOKUP(C333,Locs!A:F,6,0)</f>
        <v>1</v>
      </c>
      <c r="O333" t="s">
        <v>808</v>
      </c>
      <c r="P333">
        <v>27</v>
      </c>
    </row>
    <row r="334" spans="2:16" x14ac:dyDescent="0.45">
      <c r="B334" t="str">
        <f t="shared" si="11"/>
        <v>task_id_284.dfy-7</v>
      </c>
      <c r="C334" t="s">
        <v>28</v>
      </c>
      <c r="D334">
        <v>7</v>
      </c>
      <c r="E334">
        <v>0</v>
      </c>
      <c r="F334">
        <v>8.2926000000000002</v>
      </c>
      <c r="G334">
        <v>0.79349999999999998</v>
      </c>
      <c r="H334">
        <v>8.2904</v>
      </c>
      <c r="I334">
        <v>0</v>
      </c>
      <c r="J334">
        <v>0</v>
      </c>
      <c r="K334">
        <v>0</v>
      </c>
      <c r="L334">
        <f t="shared" si="10"/>
        <v>30</v>
      </c>
      <c r="M334">
        <f>VLOOKUP(C334,Locs!A:C,3,0)</f>
        <v>25</v>
      </c>
      <c r="N334">
        <f>VLOOKUP(C334,Locs!A:F,6,0)</f>
        <v>1</v>
      </c>
      <c r="O334" t="s">
        <v>957</v>
      </c>
      <c r="P334">
        <v>29</v>
      </c>
    </row>
    <row r="335" spans="2:16" x14ac:dyDescent="0.45">
      <c r="B335" t="str">
        <f t="shared" si="11"/>
        <v>task_id_284.dfy-8</v>
      </c>
      <c r="C335" t="s">
        <v>28</v>
      </c>
      <c r="D335">
        <v>8</v>
      </c>
      <c r="E335">
        <v>0</v>
      </c>
      <c r="F335">
        <v>14.8271</v>
      </c>
      <c r="G335">
        <v>0.81140000000000001</v>
      </c>
      <c r="H335">
        <v>14.825799999999999</v>
      </c>
      <c r="I335">
        <v>0</v>
      </c>
      <c r="J335">
        <v>0</v>
      </c>
      <c r="K335">
        <v>0</v>
      </c>
      <c r="L335">
        <f t="shared" si="10"/>
        <v>30</v>
      </c>
      <c r="M335">
        <f>VLOOKUP(C335,Locs!A:C,3,0)</f>
        <v>25</v>
      </c>
      <c r="N335">
        <f>VLOOKUP(C335,Locs!A:F,6,0)</f>
        <v>1</v>
      </c>
      <c r="O335" t="s">
        <v>958</v>
      </c>
      <c r="P335">
        <v>31</v>
      </c>
    </row>
    <row r="336" spans="2:16" x14ac:dyDescent="0.45">
      <c r="B336" t="str">
        <f t="shared" si="11"/>
        <v>task_id_284.dfy-9</v>
      </c>
      <c r="C336" t="s">
        <v>28</v>
      </c>
      <c r="D336">
        <v>9</v>
      </c>
      <c r="E336">
        <v>0</v>
      </c>
      <c r="F336">
        <v>18.232700000000001</v>
      </c>
      <c r="G336">
        <v>1.1284000000000001</v>
      </c>
      <c r="H336">
        <v>18.230499999999999</v>
      </c>
      <c r="I336">
        <v>0</v>
      </c>
      <c r="J336">
        <v>0</v>
      </c>
      <c r="K336">
        <v>0</v>
      </c>
      <c r="L336">
        <f t="shared" si="10"/>
        <v>30</v>
      </c>
      <c r="M336">
        <f>VLOOKUP(C336,Locs!A:C,3,0)</f>
        <v>25</v>
      </c>
      <c r="N336">
        <f>VLOOKUP(C336,Locs!A:F,6,0)</f>
        <v>1</v>
      </c>
      <c r="O336" t="s">
        <v>959</v>
      </c>
      <c r="P336">
        <v>30</v>
      </c>
    </row>
    <row r="337" spans="2:16" x14ac:dyDescent="0.45">
      <c r="B337" t="str">
        <f t="shared" si="11"/>
        <v>task_id_284.dfy-10</v>
      </c>
      <c r="C337" t="s">
        <v>28</v>
      </c>
      <c r="D337">
        <v>10</v>
      </c>
      <c r="E337">
        <v>0</v>
      </c>
      <c r="F337">
        <v>7.5125000000000002</v>
      </c>
      <c r="G337">
        <v>0.87029999999999996</v>
      </c>
      <c r="H337">
        <v>7.5106999999999999</v>
      </c>
      <c r="I337">
        <v>0</v>
      </c>
      <c r="J337">
        <v>0</v>
      </c>
      <c r="K337">
        <v>0</v>
      </c>
      <c r="L337">
        <f t="shared" si="10"/>
        <v>31</v>
      </c>
      <c r="M337">
        <f>VLOOKUP(C337,Locs!A:C,3,0)</f>
        <v>25</v>
      </c>
      <c r="N337">
        <f>VLOOKUP(C337,Locs!A:F,6,0)</f>
        <v>1</v>
      </c>
      <c r="O337" t="s">
        <v>1266</v>
      </c>
      <c r="P337">
        <v>30</v>
      </c>
    </row>
    <row r="338" spans="2:16" x14ac:dyDescent="0.45">
      <c r="B338" t="str">
        <f t="shared" si="11"/>
        <v>task_id_290.dfy-1</v>
      </c>
      <c r="C338" t="s">
        <v>29</v>
      </c>
      <c r="D338">
        <v>1</v>
      </c>
      <c r="E338">
        <v>0</v>
      </c>
      <c r="F338">
        <v>19.673200000000001</v>
      </c>
      <c r="G338">
        <v>0.77210000000000001</v>
      </c>
      <c r="H338">
        <v>19.653600000000001</v>
      </c>
      <c r="I338">
        <v>1</v>
      </c>
      <c r="J338">
        <v>0</v>
      </c>
      <c r="K338">
        <v>0</v>
      </c>
      <c r="L338">
        <f t="shared" si="10"/>
        <v>25</v>
      </c>
      <c r="M338">
        <f>VLOOKUP(C338,Locs!A:C,3,0)</f>
        <v>24</v>
      </c>
      <c r="N338">
        <f>VLOOKUP(C338,Locs!A:F,6,0)</f>
        <v>0</v>
      </c>
      <c r="O338" t="s">
        <v>1267</v>
      </c>
      <c r="P338">
        <v>30</v>
      </c>
    </row>
    <row r="339" spans="2:16" x14ac:dyDescent="0.45">
      <c r="B339" t="str">
        <f t="shared" si="11"/>
        <v>task_id_290.dfy-2</v>
      </c>
      <c r="C339" t="s">
        <v>29</v>
      </c>
      <c r="D339">
        <v>2</v>
      </c>
      <c r="E339">
        <v>0</v>
      </c>
      <c r="F339">
        <v>14.8695</v>
      </c>
      <c r="G339">
        <v>0.80159999999999998</v>
      </c>
      <c r="H339">
        <v>14.8674</v>
      </c>
      <c r="I339">
        <v>1</v>
      </c>
      <c r="J339">
        <v>0</v>
      </c>
      <c r="K339">
        <v>0</v>
      </c>
      <c r="L339">
        <f t="shared" si="10"/>
        <v>27</v>
      </c>
      <c r="M339">
        <f>VLOOKUP(C339,Locs!A:C,3,0)</f>
        <v>24</v>
      </c>
      <c r="N339">
        <f>VLOOKUP(C339,Locs!A:F,6,0)</f>
        <v>0</v>
      </c>
      <c r="O339" t="s">
        <v>439</v>
      </c>
      <c r="P339">
        <v>25</v>
      </c>
    </row>
    <row r="340" spans="2:16" x14ac:dyDescent="0.45">
      <c r="B340" t="str">
        <f t="shared" si="11"/>
        <v>task_id_290.dfy-3</v>
      </c>
      <c r="C340" t="s">
        <v>29</v>
      </c>
      <c r="D340">
        <v>3</v>
      </c>
      <c r="E340">
        <v>0</v>
      </c>
      <c r="F340">
        <v>14.554</v>
      </c>
      <c r="G340">
        <v>0.77800000000000002</v>
      </c>
      <c r="H340">
        <v>14.552099999999999</v>
      </c>
      <c r="I340">
        <v>1</v>
      </c>
      <c r="J340">
        <v>0</v>
      </c>
      <c r="K340">
        <v>0</v>
      </c>
      <c r="L340">
        <f t="shared" si="10"/>
        <v>27</v>
      </c>
      <c r="M340">
        <f>VLOOKUP(C340,Locs!A:C,3,0)</f>
        <v>24</v>
      </c>
      <c r="N340">
        <f>VLOOKUP(C340,Locs!A:F,6,0)</f>
        <v>0</v>
      </c>
      <c r="O340" t="s">
        <v>440</v>
      </c>
      <c r="P340">
        <v>27</v>
      </c>
    </row>
    <row r="341" spans="2:16" x14ac:dyDescent="0.45">
      <c r="B341" t="str">
        <f t="shared" si="11"/>
        <v>task_id_290.dfy-4</v>
      </c>
      <c r="C341" t="s">
        <v>29</v>
      </c>
      <c r="D341">
        <v>4</v>
      </c>
      <c r="E341">
        <v>0</v>
      </c>
      <c r="F341">
        <v>19.73</v>
      </c>
      <c r="G341">
        <v>0.87680000000000002</v>
      </c>
      <c r="H341">
        <v>19.728000000000002</v>
      </c>
      <c r="I341">
        <v>1</v>
      </c>
      <c r="J341">
        <v>0</v>
      </c>
      <c r="K341">
        <v>0</v>
      </c>
      <c r="L341">
        <f t="shared" si="10"/>
        <v>27</v>
      </c>
      <c r="M341">
        <f>VLOOKUP(C341,Locs!A:C,3,0)</f>
        <v>24</v>
      </c>
      <c r="N341">
        <f>VLOOKUP(C341,Locs!A:F,6,0)</f>
        <v>0</v>
      </c>
      <c r="O341" t="s">
        <v>441</v>
      </c>
      <c r="P341">
        <v>27</v>
      </c>
    </row>
    <row r="342" spans="2:16" x14ac:dyDescent="0.45">
      <c r="B342" t="str">
        <f t="shared" si="11"/>
        <v>task_id_290.dfy-5</v>
      </c>
      <c r="C342" t="s">
        <v>29</v>
      </c>
      <c r="D342">
        <v>5</v>
      </c>
      <c r="E342">
        <v>1</v>
      </c>
      <c r="F342">
        <v>18.249500000000001</v>
      </c>
      <c r="G342">
        <v>0.751</v>
      </c>
      <c r="H342">
        <v>18.247699999999998</v>
      </c>
      <c r="I342">
        <v>1</v>
      </c>
      <c r="J342">
        <v>1</v>
      </c>
      <c r="K342">
        <v>1</v>
      </c>
      <c r="L342">
        <f t="shared" si="10"/>
        <v>25</v>
      </c>
      <c r="M342">
        <f>VLOOKUP(C342,Locs!A:C,3,0)</f>
        <v>24</v>
      </c>
      <c r="N342">
        <f>VLOOKUP(C342,Locs!A:F,6,0)</f>
        <v>0</v>
      </c>
      <c r="O342" t="s">
        <v>1127</v>
      </c>
      <c r="P342">
        <v>27</v>
      </c>
    </row>
    <row r="343" spans="2:16" x14ac:dyDescent="0.45">
      <c r="B343" t="str">
        <f t="shared" si="11"/>
        <v>task_id_3.dfy-1</v>
      </c>
      <c r="C343" t="s">
        <v>30</v>
      </c>
      <c r="D343">
        <v>1</v>
      </c>
      <c r="E343">
        <v>0</v>
      </c>
      <c r="F343">
        <v>5.4657999999999998</v>
      </c>
      <c r="G343">
        <v>0.80779999999999996</v>
      </c>
      <c r="H343">
        <v>5.4481999999999999</v>
      </c>
      <c r="I343">
        <v>0</v>
      </c>
      <c r="J343">
        <v>0</v>
      </c>
      <c r="K343">
        <v>0</v>
      </c>
      <c r="L343">
        <f t="shared" si="10"/>
        <v>21</v>
      </c>
      <c r="M343">
        <f>VLOOKUP(C343,Locs!A:C,3,0)</f>
        <v>23</v>
      </c>
      <c r="N343">
        <f>VLOOKUP(C343,Locs!A:F,6,0)</f>
        <v>2</v>
      </c>
      <c r="O343" t="s">
        <v>1128</v>
      </c>
      <c r="P343">
        <v>25</v>
      </c>
    </row>
    <row r="344" spans="2:16" x14ac:dyDescent="0.45">
      <c r="B344" t="str">
        <f t="shared" si="11"/>
        <v>task_id_3.dfy-2</v>
      </c>
      <c r="C344" t="s">
        <v>30</v>
      </c>
      <c r="D344">
        <v>2</v>
      </c>
      <c r="E344">
        <v>0</v>
      </c>
      <c r="F344">
        <v>10.7369</v>
      </c>
      <c r="G344">
        <v>0.78720000000000001</v>
      </c>
      <c r="H344">
        <v>10.735200000000001</v>
      </c>
      <c r="I344">
        <v>1</v>
      </c>
      <c r="J344">
        <v>0</v>
      </c>
      <c r="K344">
        <v>0</v>
      </c>
      <c r="L344">
        <f t="shared" si="10"/>
        <v>23</v>
      </c>
      <c r="M344">
        <f>VLOOKUP(C344,Locs!A:C,3,0)</f>
        <v>23</v>
      </c>
      <c r="N344">
        <f>VLOOKUP(C344,Locs!A:F,6,0)</f>
        <v>2</v>
      </c>
      <c r="O344" t="s">
        <v>451</v>
      </c>
      <c r="P344">
        <v>21</v>
      </c>
    </row>
    <row r="345" spans="2:16" x14ac:dyDescent="0.45">
      <c r="B345" t="str">
        <f t="shared" si="11"/>
        <v>task_id_3.dfy-3</v>
      </c>
      <c r="C345" t="s">
        <v>30</v>
      </c>
      <c r="D345">
        <v>3</v>
      </c>
      <c r="E345">
        <v>0</v>
      </c>
      <c r="F345">
        <v>12.7559</v>
      </c>
      <c r="G345">
        <v>0.73460000000000003</v>
      </c>
      <c r="H345">
        <v>12.7538</v>
      </c>
      <c r="I345">
        <v>1</v>
      </c>
      <c r="J345">
        <v>0</v>
      </c>
      <c r="K345">
        <v>0</v>
      </c>
      <c r="L345">
        <f t="shared" si="10"/>
        <v>23</v>
      </c>
      <c r="M345">
        <f>VLOOKUP(C345,Locs!A:C,3,0)</f>
        <v>23</v>
      </c>
      <c r="N345">
        <f>VLOOKUP(C345,Locs!A:F,6,0)</f>
        <v>2</v>
      </c>
      <c r="O345" t="s">
        <v>1061</v>
      </c>
      <c r="P345">
        <v>24</v>
      </c>
    </row>
    <row r="346" spans="2:16" x14ac:dyDescent="0.45">
      <c r="B346" t="str">
        <f t="shared" si="11"/>
        <v>task_id_3.dfy-4</v>
      </c>
      <c r="C346" t="s">
        <v>30</v>
      </c>
      <c r="D346">
        <v>4</v>
      </c>
      <c r="E346">
        <v>0</v>
      </c>
      <c r="F346">
        <v>15.547599999999999</v>
      </c>
      <c r="G346">
        <v>0.78580000000000005</v>
      </c>
      <c r="H346">
        <v>15.54</v>
      </c>
      <c r="I346">
        <v>0</v>
      </c>
      <c r="J346">
        <v>0</v>
      </c>
      <c r="K346">
        <v>0</v>
      </c>
      <c r="L346">
        <f t="shared" si="10"/>
        <v>23</v>
      </c>
      <c r="M346">
        <f>VLOOKUP(C346,Locs!A:C,3,0)</f>
        <v>23</v>
      </c>
      <c r="N346">
        <f>VLOOKUP(C346,Locs!A:F,6,0)</f>
        <v>2</v>
      </c>
      <c r="O346" t="s">
        <v>452</v>
      </c>
      <c r="P346">
        <v>23</v>
      </c>
    </row>
    <row r="347" spans="2:16" x14ac:dyDescent="0.45">
      <c r="B347" t="str">
        <f t="shared" si="11"/>
        <v>task_id_3.dfy-5</v>
      </c>
      <c r="C347" t="s">
        <v>30</v>
      </c>
      <c r="D347">
        <v>5</v>
      </c>
      <c r="E347">
        <v>0</v>
      </c>
      <c r="F347">
        <v>8.5139999999999993</v>
      </c>
      <c r="G347">
        <v>0.75600000000000001</v>
      </c>
      <c r="H347">
        <v>8.5121000000000002</v>
      </c>
      <c r="I347">
        <v>1</v>
      </c>
      <c r="J347">
        <v>0</v>
      </c>
      <c r="K347">
        <v>0</v>
      </c>
      <c r="L347">
        <f t="shared" si="10"/>
        <v>24</v>
      </c>
      <c r="M347">
        <f>VLOOKUP(C347,Locs!A:C,3,0)</f>
        <v>23</v>
      </c>
      <c r="N347">
        <f>VLOOKUP(C347,Locs!A:F,6,0)</f>
        <v>2</v>
      </c>
      <c r="O347" t="s">
        <v>453</v>
      </c>
      <c r="P347">
        <v>23</v>
      </c>
    </row>
    <row r="348" spans="2:16" x14ac:dyDescent="0.45">
      <c r="B348" t="str">
        <f t="shared" si="11"/>
        <v>task_id_3.dfy-6</v>
      </c>
      <c r="C348" t="s">
        <v>30</v>
      </c>
      <c r="D348">
        <v>6</v>
      </c>
      <c r="E348">
        <v>0</v>
      </c>
      <c r="F348">
        <v>10.194000000000001</v>
      </c>
      <c r="G348">
        <v>0.7268</v>
      </c>
      <c r="H348">
        <v>10.192500000000001</v>
      </c>
      <c r="I348">
        <v>1</v>
      </c>
      <c r="J348">
        <v>0</v>
      </c>
      <c r="K348">
        <v>0</v>
      </c>
      <c r="L348">
        <f t="shared" si="10"/>
        <v>24</v>
      </c>
      <c r="M348">
        <f>VLOOKUP(C348,Locs!A:C,3,0)</f>
        <v>23</v>
      </c>
      <c r="N348">
        <f>VLOOKUP(C348,Locs!A:F,6,0)</f>
        <v>2</v>
      </c>
      <c r="O348" t="s">
        <v>1062</v>
      </c>
      <c r="P348">
        <v>23</v>
      </c>
    </row>
    <row r="349" spans="2:16" x14ac:dyDescent="0.45">
      <c r="B349" t="str">
        <f t="shared" si="11"/>
        <v>task_id_3.dfy-7</v>
      </c>
      <c r="C349" t="s">
        <v>30</v>
      </c>
      <c r="D349">
        <v>7</v>
      </c>
      <c r="E349">
        <v>0</v>
      </c>
      <c r="F349">
        <v>14.5237</v>
      </c>
      <c r="G349">
        <v>0.72860000000000003</v>
      </c>
      <c r="H349">
        <v>14.5222</v>
      </c>
      <c r="I349">
        <v>0</v>
      </c>
      <c r="J349">
        <v>0</v>
      </c>
      <c r="K349">
        <v>0</v>
      </c>
      <c r="L349">
        <f t="shared" si="10"/>
        <v>24</v>
      </c>
      <c r="M349">
        <f>VLOOKUP(C349,Locs!A:C,3,0)</f>
        <v>23</v>
      </c>
      <c r="N349">
        <f>VLOOKUP(C349,Locs!A:F,6,0)</f>
        <v>2</v>
      </c>
      <c r="O349" t="s">
        <v>1063</v>
      </c>
      <c r="P349">
        <v>24</v>
      </c>
    </row>
    <row r="350" spans="2:16" x14ac:dyDescent="0.45">
      <c r="B350" t="str">
        <f t="shared" si="11"/>
        <v>task_id_3.dfy-8</v>
      </c>
      <c r="C350" t="s">
        <v>30</v>
      </c>
      <c r="D350">
        <v>8</v>
      </c>
      <c r="E350">
        <v>0</v>
      </c>
      <c r="F350">
        <v>8.2692999999999994</v>
      </c>
      <c r="G350">
        <v>0.6946</v>
      </c>
      <c r="H350">
        <v>8.2681000000000004</v>
      </c>
      <c r="I350">
        <v>0</v>
      </c>
      <c r="J350">
        <v>0</v>
      </c>
      <c r="K350">
        <v>0</v>
      </c>
      <c r="L350">
        <f t="shared" si="10"/>
        <v>24</v>
      </c>
      <c r="M350">
        <f>VLOOKUP(C350,Locs!A:C,3,0)</f>
        <v>23</v>
      </c>
      <c r="N350">
        <f>VLOOKUP(C350,Locs!A:F,6,0)</f>
        <v>2</v>
      </c>
      <c r="O350" t="s">
        <v>1064</v>
      </c>
      <c r="P350">
        <v>24</v>
      </c>
    </row>
    <row r="351" spans="2:16" x14ac:dyDescent="0.45">
      <c r="B351" t="str">
        <f t="shared" si="11"/>
        <v>task_id_3.dfy-9</v>
      </c>
      <c r="C351" t="s">
        <v>30</v>
      </c>
      <c r="D351">
        <v>9</v>
      </c>
      <c r="E351">
        <v>0</v>
      </c>
      <c r="F351">
        <v>5.9884000000000004</v>
      </c>
      <c r="G351">
        <v>0.72019999999999995</v>
      </c>
      <c r="H351">
        <v>5.9866999999999999</v>
      </c>
      <c r="I351">
        <v>0</v>
      </c>
      <c r="J351">
        <v>0</v>
      </c>
      <c r="K351">
        <v>0</v>
      </c>
      <c r="L351">
        <f t="shared" si="10"/>
        <v>24</v>
      </c>
      <c r="M351">
        <f>VLOOKUP(C351,Locs!A:C,3,0)</f>
        <v>23</v>
      </c>
      <c r="N351">
        <f>VLOOKUP(C351,Locs!A:F,6,0)</f>
        <v>2</v>
      </c>
      <c r="O351" t="s">
        <v>1065</v>
      </c>
      <c r="P351">
        <v>24</v>
      </c>
    </row>
    <row r="352" spans="2:16" x14ac:dyDescent="0.45">
      <c r="B352" t="str">
        <f t="shared" si="11"/>
        <v>task_id_3.dfy-10</v>
      </c>
      <c r="C352" t="s">
        <v>30</v>
      </c>
      <c r="D352">
        <v>10</v>
      </c>
      <c r="E352">
        <v>0</v>
      </c>
      <c r="F352">
        <v>8.5764999999999993</v>
      </c>
      <c r="G352">
        <v>0.71140000000000003</v>
      </c>
      <c r="H352">
        <v>8.5749999999999993</v>
      </c>
      <c r="I352">
        <v>0</v>
      </c>
      <c r="J352">
        <v>0</v>
      </c>
      <c r="K352">
        <v>0</v>
      </c>
      <c r="L352">
        <f t="shared" si="10"/>
        <v>24</v>
      </c>
      <c r="M352">
        <f>VLOOKUP(C352,Locs!A:C,3,0)</f>
        <v>23</v>
      </c>
      <c r="N352">
        <f>VLOOKUP(C352,Locs!A:F,6,0)</f>
        <v>2</v>
      </c>
      <c r="O352" t="s">
        <v>1066</v>
      </c>
      <c r="P352">
        <v>24</v>
      </c>
    </row>
    <row r="353" spans="2:16" x14ac:dyDescent="0.45">
      <c r="B353" t="str">
        <f t="shared" si="11"/>
        <v>task_id_310.dfy-1</v>
      </c>
      <c r="C353" t="s">
        <v>31</v>
      </c>
      <c r="D353">
        <v>1</v>
      </c>
      <c r="E353">
        <v>-1</v>
      </c>
      <c r="F353">
        <v>13.094200000000001</v>
      </c>
      <c r="G353">
        <v>0.36870000000000003</v>
      </c>
      <c r="H353">
        <v>13.0738</v>
      </c>
      <c r="I353">
        <v>-1</v>
      </c>
      <c r="J353">
        <v>-1</v>
      </c>
      <c r="K353">
        <v>-1</v>
      </c>
      <c r="L353">
        <f t="shared" si="10"/>
        <v>23</v>
      </c>
      <c r="M353">
        <f>VLOOKUP(C353,Locs!A:C,3,0)</f>
        <v>21</v>
      </c>
      <c r="N353">
        <f>VLOOKUP(C353,Locs!A:F,6,0)</f>
        <v>0</v>
      </c>
      <c r="O353" t="s">
        <v>1067</v>
      </c>
      <c r="P353">
        <v>24</v>
      </c>
    </row>
    <row r="354" spans="2:16" x14ac:dyDescent="0.45">
      <c r="B354" t="str">
        <f t="shared" si="11"/>
        <v>task_id_310.dfy-2</v>
      </c>
      <c r="C354" t="s">
        <v>31</v>
      </c>
      <c r="D354">
        <v>2</v>
      </c>
      <c r="E354">
        <v>1</v>
      </c>
      <c r="F354">
        <v>14.826599999999999</v>
      </c>
      <c r="G354">
        <v>0.84060000000000001</v>
      </c>
      <c r="H354">
        <v>14.824</v>
      </c>
      <c r="I354">
        <v>1</v>
      </c>
      <c r="J354">
        <v>1</v>
      </c>
      <c r="K354">
        <v>1</v>
      </c>
      <c r="L354">
        <f t="shared" si="10"/>
        <v>23</v>
      </c>
      <c r="M354">
        <f>VLOOKUP(C354,Locs!A:C,3,0)</f>
        <v>21</v>
      </c>
      <c r="N354">
        <f>VLOOKUP(C354,Locs!A:F,6,0)</f>
        <v>0</v>
      </c>
      <c r="O354" t="s">
        <v>445</v>
      </c>
      <c r="P354">
        <v>23</v>
      </c>
    </row>
    <row r="355" spans="2:16" x14ac:dyDescent="0.45">
      <c r="B355" t="str">
        <f t="shared" si="11"/>
        <v>task_id_399.dfy-1</v>
      </c>
      <c r="C355" t="s">
        <v>32</v>
      </c>
      <c r="D355">
        <v>1</v>
      </c>
      <c r="E355">
        <v>1</v>
      </c>
      <c r="F355">
        <v>12.4848</v>
      </c>
      <c r="G355">
        <v>0.80410000000000004</v>
      </c>
      <c r="H355">
        <v>12.4656</v>
      </c>
      <c r="I355">
        <v>1</v>
      </c>
      <c r="J355">
        <v>1</v>
      </c>
      <c r="K355">
        <v>1</v>
      </c>
      <c r="L355">
        <f t="shared" si="10"/>
        <v>19</v>
      </c>
      <c r="M355">
        <f>VLOOKUP(C355,Locs!A:C,3,0)</f>
        <v>19</v>
      </c>
      <c r="N355">
        <f>VLOOKUP(C355,Locs!A:F,6,0)</f>
        <v>0</v>
      </c>
      <c r="O355" t="s">
        <v>446</v>
      </c>
      <c r="P355">
        <v>23</v>
      </c>
    </row>
    <row r="356" spans="2:16" x14ac:dyDescent="0.45">
      <c r="B356" t="str">
        <f t="shared" si="11"/>
        <v>task_id_401.dfy-1</v>
      </c>
      <c r="C356" t="s">
        <v>33</v>
      </c>
      <c r="D356">
        <v>1</v>
      </c>
      <c r="E356">
        <v>0</v>
      </c>
      <c r="F356">
        <v>29.3583</v>
      </c>
      <c r="G356">
        <v>1.7017</v>
      </c>
      <c r="H356">
        <v>29.338799999999999</v>
      </c>
      <c r="I356">
        <v>-1</v>
      </c>
      <c r="J356">
        <v>0</v>
      </c>
      <c r="K356">
        <v>0</v>
      </c>
      <c r="L356">
        <f t="shared" si="10"/>
        <v>33</v>
      </c>
      <c r="M356">
        <f>VLOOKUP(C356,Locs!A:C,3,0)</f>
        <v>42</v>
      </c>
      <c r="N356">
        <f>VLOOKUP(C356,Locs!A:F,6,0)</f>
        <v>4</v>
      </c>
      <c r="O356" t="s">
        <v>448</v>
      </c>
      <c r="P356">
        <v>19</v>
      </c>
    </row>
    <row r="357" spans="2:16" x14ac:dyDescent="0.45">
      <c r="B357" t="str">
        <f t="shared" si="11"/>
        <v>task_id_401.dfy-2</v>
      </c>
      <c r="C357" t="s">
        <v>33</v>
      </c>
      <c r="D357">
        <v>2</v>
      </c>
      <c r="E357">
        <v>0</v>
      </c>
      <c r="F357">
        <v>18.472000000000001</v>
      </c>
      <c r="G357">
        <v>1.6840999999999999</v>
      </c>
      <c r="H357">
        <v>18.4695</v>
      </c>
      <c r="I357">
        <v>-1</v>
      </c>
      <c r="J357">
        <v>0</v>
      </c>
      <c r="K357">
        <v>0</v>
      </c>
      <c r="L357">
        <f t="shared" si="10"/>
        <v>34</v>
      </c>
      <c r="M357">
        <f>VLOOKUP(C357,Locs!A:C,3,0)</f>
        <v>42</v>
      </c>
      <c r="N357">
        <f>VLOOKUP(C357,Locs!A:F,6,0)</f>
        <v>4</v>
      </c>
      <c r="O357" t="s">
        <v>454</v>
      </c>
      <c r="P357">
        <v>33</v>
      </c>
    </row>
    <row r="358" spans="2:16" x14ac:dyDescent="0.45">
      <c r="B358" t="str">
        <f t="shared" si="11"/>
        <v>task_id_401.dfy-3</v>
      </c>
      <c r="C358" t="s">
        <v>33</v>
      </c>
      <c r="D358">
        <v>3</v>
      </c>
      <c r="E358">
        <v>0</v>
      </c>
      <c r="F358">
        <v>15.2887</v>
      </c>
      <c r="G358">
        <v>1.6901999999999999</v>
      </c>
      <c r="H358">
        <v>15.2867</v>
      </c>
      <c r="I358">
        <v>-1</v>
      </c>
      <c r="J358">
        <v>0</v>
      </c>
      <c r="K358">
        <v>0</v>
      </c>
      <c r="L358">
        <f t="shared" si="10"/>
        <v>34</v>
      </c>
      <c r="M358">
        <f>VLOOKUP(C358,Locs!A:C,3,0)</f>
        <v>42</v>
      </c>
      <c r="N358">
        <f>VLOOKUP(C358,Locs!A:F,6,0)</f>
        <v>4</v>
      </c>
      <c r="O358" t="s">
        <v>1175</v>
      </c>
      <c r="P358">
        <v>38</v>
      </c>
    </row>
    <row r="359" spans="2:16" x14ac:dyDescent="0.45">
      <c r="B359" t="str">
        <f t="shared" si="11"/>
        <v>task_id_401.dfy-4</v>
      </c>
      <c r="C359" t="s">
        <v>33</v>
      </c>
      <c r="D359">
        <v>4</v>
      </c>
      <c r="E359">
        <v>0</v>
      </c>
      <c r="F359">
        <v>25.543399999999998</v>
      </c>
      <c r="G359">
        <v>1.7309000000000001</v>
      </c>
      <c r="H359">
        <v>25.5411</v>
      </c>
      <c r="I359">
        <v>-1</v>
      </c>
      <c r="J359">
        <v>0</v>
      </c>
      <c r="K359">
        <v>0</v>
      </c>
      <c r="L359">
        <f t="shared" si="10"/>
        <v>35</v>
      </c>
      <c r="M359">
        <f>VLOOKUP(C359,Locs!A:C,3,0)</f>
        <v>42</v>
      </c>
      <c r="N359">
        <f>VLOOKUP(C359,Locs!A:F,6,0)</f>
        <v>4</v>
      </c>
      <c r="O359" t="s">
        <v>455</v>
      </c>
      <c r="P359">
        <v>34</v>
      </c>
    </row>
    <row r="360" spans="2:16" x14ac:dyDescent="0.45">
      <c r="B360" t="str">
        <f t="shared" si="11"/>
        <v>task_id_401.dfy-5</v>
      </c>
      <c r="C360" t="s">
        <v>33</v>
      </c>
      <c r="D360">
        <v>5</v>
      </c>
      <c r="E360">
        <v>0</v>
      </c>
      <c r="F360">
        <v>18.680599999999998</v>
      </c>
      <c r="G360">
        <v>1.6779999999999999</v>
      </c>
      <c r="H360">
        <v>18.678699999999999</v>
      </c>
      <c r="I360">
        <v>-1</v>
      </c>
      <c r="J360">
        <v>0</v>
      </c>
      <c r="K360">
        <v>0</v>
      </c>
      <c r="L360">
        <f t="shared" si="10"/>
        <v>33</v>
      </c>
      <c r="M360">
        <f>VLOOKUP(C360,Locs!A:C,3,0)</f>
        <v>42</v>
      </c>
      <c r="N360">
        <f>VLOOKUP(C360,Locs!A:F,6,0)</f>
        <v>4</v>
      </c>
      <c r="O360" t="s">
        <v>456</v>
      </c>
      <c r="P360">
        <v>34</v>
      </c>
    </row>
    <row r="361" spans="2:16" x14ac:dyDescent="0.45">
      <c r="B361" t="str">
        <f t="shared" si="11"/>
        <v>task_id_401.dfy-6</v>
      </c>
      <c r="C361" t="s">
        <v>33</v>
      </c>
      <c r="D361">
        <v>6</v>
      </c>
      <c r="E361">
        <v>0</v>
      </c>
      <c r="F361">
        <v>24.437000000000001</v>
      </c>
      <c r="G361">
        <v>1.6826000000000001</v>
      </c>
      <c r="H361">
        <v>24.434799999999999</v>
      </c>
      <c r="I361">
        <v>-1</v>
      </c>
      <c r="J361">
        <v>0</v>
      </c>
      <c r="K361">
        <v>0</v>
      </c>
      <c r="L361">
        <f t="shared" si="10"/>
        <v>33</v>
      </c>
      <c r="M361">
        <f>VLOOKUP(C361,Locs!A:C,3,0)</f>
        <v>42</v>
      </c>
      <c r="N361">
        <f>VLOOKUP(C361,Locs!A:F,6,0)</f>
        <v>4</v>
      </c>
      <c r="O361" t="s">
        <v>731</v>
      </c>
      <c r="P361">
        <v>35</v>
      </c>
    </row>
    <row r="362" spans="2:16" x14ac:dyDescent="0.45">
      <c r="B362" t="str">
        <f t="shared" si="11"/>
        <v>task_id_401.dfy-7</v>
      </c>
      <c r="C362" t="s">
        <v>33</v>
      </c>
      <c r="D362">
        <v>7</v>
      </c>
      <c r="E362">
        <v>0</v>
      </c>
      <c r="F362">
        <v>17.666699999999999</v>
      </c>
      <c r="G362">
        <v>1.6947000000000001</v>
      </c>
      <c r="H362">
        <v>17.664899999999999</v>
      </c>
      <c r="I362">
        <v>0</v>
      </c>
      <c r="J362">
        <v>0</v>
      </c>
      <c r="K362">
        <v>0</v>
      </c>
      <c r="L362">
        <f t="shared" si="10"/>
        <v>36</v>
      </c>
      <c r="M362">
        <f>VLOOKUP(C362,Locs!A:C,3,0)</f>
        <v>42</v>
      </c>
      <c r="N362">
        <f>VLOOKUP(C362,Locs!A:F,6,0)</f>
        <v>4</v>
      </c>
      <c r="O362" t="s">
        <v>732</v>
      </c>
      <c r="P362">
        <v>33</v>
      </c>
    </row>
    <row r="363" spans="2:16" x14ac:dyDescent="0.45">
      <c r="B363" t="str">
        <f t="shared" si="11"/>
        <v>task_id_401.dfy-8</v>
      </c>
      <c r="C363" t="s">
        <v>33</v>
      </c>
      <c r="D363">
        <v>8</v>
      </c>
      <c r="E363">
        <v>0</v>
      </c>
      <c r="F363">
        <v>25.148900000000001</v>
      </c>
      <c r="G363">
        <v>1.6918</v>
      </c>
      <c r="H363">
        <v>25.1477</v>
      </c>
      <c r="I363">
        <v>0</v>
      </c>
      <c r="J363">
        <v>0</v>
      </c>
      <c r="K363">
        <v>0</v>
      </c>
      <c r="L363">
        <f t="shared" si="10"/>
        <v>37</v>
      </c>
      <c r="M363">
        <f>VLOOKUP(C363,Locs!A:C,3,0)</f>
        <v>42</v>
      </c>
      <c r="N363">
        <f>VLOOKUP(C363,Locs!A:F,6,0)</f>
        <v>4</v>
      </c>
      <c r="O363" t="s">
        <v>733</v>
      </c>
      <c r="P363">
        <v>33</v>
      </c>
    </row>
    <row r="364" spans="2:16" x14ac:dyDescent="0.45">
      <c r="B364" t="str">
        <f t="shared" si="11"/>
        <v>task_id_401.dfy-9</v>
      </c>
      <c r="C364" t="s">
        <v>33</v>
      </c>
      <c r="D364">
        <v>9</v>
      </c>
      <c r="E364">
        <v>0</v>
      </c>
      <c r="F364">
        <v>21.749199999999998</v>
      </c>
      <c r="G364">
        <v>1.7039</v>
      </c>
      <c r="H364">
        <v>21.748000000000001</v>
      </c>
      <c r="I364">
        <v>0</v>
      </c>
      <c r="J364">
        <v>0</v>
      </c>
      <c r="K364">
        <v>0</v>
      </c>
      <c r="L364">
        <f t="shared" si="10"/>
        <v>37</v>
      </c>
      <c r="M364">
        <f>VLOOKUP(C364,Locs!A:C,3,0)</f>
        <v>42</v>
      </c>
      <c r="N364">
        <f>VLOOKUP(C364,Locs!A:F,6,0)</f>
        <v>4</v>
      </c>
      <c r="O364" t="s">
        <v>1176</v>
      </c>
      <c r="P364">
        <v>36</v>
      </c>
    </row>
    <row r="365" spans="2:16" x14ac:dyDescent="0.45">
      <c r="B365" t="str">
        <f t="shared" si="11"/>
        <v>task_id_401.dfy-10</v>
      </c>
      <c r="C365" t="s">
        <v>33</v>
      </c>
      <c r="D365">
        <v>10</v>
      </c>
      <c r="E365">
        <v>0</v>
      </c>
      <c r="F365">
        <v>17.933800000000002</v>
      </c>
      <c r="G365">
        <v>1.6880999999999999</v>
      </c>
      <c r="H365">
        <v>17.931999999999999</v>
      </c>
      <c r="I365">
        <v>0</v>
      </c>
      <c r="J365">
        <v>0</v>
      </c>
      <c r="K365">
        <v>0</v>
      </c>
      <c r="L365">
        <f t="shared" si="10"/>
        <v>38</v>
      </c>
      <c r="M365">
        <f>VLOOKUP(C365,Locs!A:C,3,0)</f>
        <v>42</v>
      </c>
      <c r="N365">
        <f>VLOOKUP(C365,Locs!A:F,6,0)</f>
        <v>4</v>
      </c>
      <c r="O365" t="s">
        <v>1177</v>
      </c>
      <c r="P365">
        <v>37</v>
      </c>
    </row>
    <row r="366" spans="2:16" x14ac:dyDescent="0.45">
      <c r="B366" t="str">
        <f t="shared" si="11"/>
        <v>task_id_414.dfy-1</v>
      </c>
      <c r="C366" t="s">
        <v>34</v>
      </c>
      <c r="D366">
        <v>1</v>
      </c>
      <c r="E366">
        <v>0</v>
      </c>
      <c r="F366">
        <v>8.8702000000000005</v>
      </c>
      <c r="G366">
        <v>0.73929999999999996</v>
      </c>
      <c r="H366">
        <v>8.85</v>
      </c>
      <c r="I366">
        <v>1</v>
      </c>
      <c r="J366">
        <v>0</v>
      </c>
      <c r="K366">
        <v>0</v>
      </c>
      <c r="L366">
        <f t="shared" si="10"/>
        <v>27</v>
      </c>
      <c r="M366">
        <f>VLOOKUP(C366,Locs!A:C,3,0)</f>
        <v>28</v>
      </c>
      <c r="N366">
        <f>VLOOKUP(C366,Locs!A:F,6,0)</f>
        <v>1</v>
      </c>
      <c r="O366" t="s">
        <v>1178</v>
      </c>
      <c r="P366">
        <v>37</v>
      </c>
    </row>
    <row r="367" spans="2:16" x14ac:dyDescent="0.45">
      <c r="B367" t="str">
        <f t="shared" si="11"/>
        <v>task_id_414.dfy-2</v>
      </c>
      <c r="C367" t="s">
        <v>34</v>
      </c>
      <c r="D367">
        <v>2</v>
      </c>
      <c r="E367">
        <v>0</v>
      </c>
      <c r="F367">
        <v>17.784600000000001</v>
      </c>
      <c r="G367">
        <v>0.80830000000000002</v>
      </c>
      <c r="H367">
        <v>17.782699999999998</v>
      </c>
      <c r="I367">
        <v>0</v>
      </c>
      <c r="J367">
        <v>0</v>
      </c>
      <c r="K367">
        <v>0</v>
      </c>
      <c r="L367">
        <f t="shared" si="10"/>
        <v>27</v>
      </c>
      <c r="M367">
        <f>VLOOKUP(C367,Locs!A:C,3,0)</f>
        <v>28</v>
      </c>
      <c r="N367">
        <f>VLOOKUP(C367,Locs!A:F,6,0)</f>
        <v>1</v>
      </c>
      <c r="O367" t="s">
        <v>457</v>
      </c>
      <c r="P367">
        <v>27</v>
      </c>
    </row>
    <row r="368" spans="2:16" x14ac:dyDescent="0.45">
      <c r="B368" t="str">
        <f t="shared" si="11"/>
        <v>task_id_414.dfy-3</v>
      </c>
      <c r="C368" t="s">
        <v>34</v>
      </c>
      <c r="D368">
        <v>3</v>
      </c>
      <c r="E368">
        <v>0</v>
      </c>
      <c r="F368">
        <v>24.1525</v>
      </c>
      <c r="G368">
        <v>0.79220000000000002</v>
      </c>
      <c r="H368">
        <v>24.151299999999999</v>
      </c>
      <c r="I368">
        <v>0</v>
      </c>
      <c r="J368">
        <v>0</v>
      </c>
      <c r="K368">
        <v>0</v>
      </c>
      <c r="L368">
        <f t="shared" si="10"/>
        <v>28</v>
      </c>
      <c r="M368">
        <f>VLOOKUP(C368,Locs!A:C,3,0)</f>
        <v>28</v>
      </c>
      <c r="N368">
        <f>VLOOKUP(C368,Locs!A:F,6,0)</f>
        <v>1</v>
      </c>
      <c r="O368" t="s">
        <v>1268</v>
      </c>
      <c r="P368">
        <v>32</v>
      </c>
    </row>
    <row r="369" spans="2:16" x14ac:dyDescent="0.45">
      <c r="B369" t="str">
        <f t="shared" si="11"/>
        <v>task_id_414.dfy-4</v>
      </c>
      <c r="C369" t="s">
        <v>34</v>
      </c>
      <c r="D369">
        <v>4</v>
      </c>
      <c r="E369">
        <v>0</v>
      </c>
      <c r="F369">
        <v>10.1366</v>
      </c>
      <c r="G369">
        <v>0.78039999999999998</v>
      </c>
      <c r="H369">
        <v>10.135</v>
      </c>
      <c r="I369">
        <v>-1</v>
      </c>
      <c r="J369">
        <v>0</v>
      </c>
      <c r="K369">
        <v>0</v>
      </c>
      <c r="L369">
        <f t="shared" si="10"/>
        <v>29</v>
      </c>
      <c r="M369">
        <f>VLOOKUP(C369,Locs!A:C,3,0)</f>
        <v>28</v>
      </c>
      <c r="N369">
        <f>VLOOKUP(C369,Locs!A:F,6,0)</f>
        <v>1</v>
      </c>
      <c r="O369" t="s">
        <v>458</v>
      </c>
      <c r="P369">
        <v>27</v>
      </c>
    </row>
    <row r="370" spans="2:16" x14ac:dyDescent="0.45">
      <c r="B370" t="str">
        <f t="shared" si="11"/>
        <v>task_id_414.dfy-5</v>
      </c>
      <c r="C370" t="s">
        <v>34</v>
      </c>
      <c r="D370">
        <v>5</v>
      </c>
      <c r="E370">
        <v>0</v>
      </c>
      <c r="F370">
        <v>18.744800000000001</v>
      </c>
      <c r="G370">
        <v>0.82740000000000002</v>
      </c>
      <c r="H370">
        <v>18.742799999999999</v>
      </c>
      <c r="I370">
        <v>-1</v>
      </c>
      <c r="J370">
        <v>0</v>
      </c>
      <c r="K370">
        <v>0</v>
      </c>
      <c r="L370">
        <f t="shared" si="10"/>
        <v>29</v>
      </c>
      <c r="M370">
        <f>VLOOKUP(C370,Locs!A:C,3,0)</f>
        <v>28</v>
      </c>
      <c r="N370">
        <f>VLOOKUP(C370,Locs!A:F,6,0)</f>
        <v>1</v>
      </c>
      <c r="O370" t="s">
        <v>459</v>
      </c>
      <c r="P370">
        <v>28</v>
      </c>
    </row>
    <row r="371" spans="2:16" x14ac:dyDescent="0.45">
      <c r="B371" t="str">
        <f t="shared" si="11"/>
        <v>task_id_414.dfy-6</v>
      </c>
      <c r="C371" t="s">
        <v>34</v>
      </c>
      <c r="D371">
        <v>6</v>
      </c>
      <c r="E371">
        <v>0</v>
      </c>
      <c r="F371">
        <v>9.4853000000000005</v>
      </c>
      <c r="G371">
        <v>0.8044</v>
      </c>
      <c r="H371">
        <v>9.4840999999999998</v>
      </c>
      <c r="I371">
        <v>1</v>
      </c>
      <c r="J371">
        <v>0</v>
      </c>
      <c r="K371">
        <v>0</v>
      </c>
      <c r="L371">
        <f t="shared" si="10"/>
        <v>31</v>
      </c>
      <c r="M371">
        <f>VLOOKUP(C371,Locs!A:C,3,0)</f>
        <v>28</v>
      </c>
      <c r="N371">
        <f>VLOOKUP(C371,Locs!A:F,6,0)</f>
        <v>1</v>
      </c>
      <c r="O371" t="s">
        <v>1129</v>
      </c>
      <c r="P371">
        <v>29</v>
      </c>
    </row>
    <row r="372" spans="2:16" x14ac:dyDescent="0.45">
      <c r="B372" t="str">
        <f t="shared" si="11"/>
        <v>task_id_414.dfy-7</v>
      </c>
      <c r="C372" t="s">
        <v>34</v>
      </c>
      <c r="D372">
        <v>7</v>
      </c>
      <c r="E372">
        <v>0</v>
      </c>
      <c r="F372">
        <v>11.6182</v>
      </c>
      <c r="G372">
        <v>0.75519999999999998</v>
      </c>
      <c r="H372">
        <v>11.6168</v>
      </c>
      <c r="I372">
        <v>0</v>
      </c>
      <c r="J372">
        <v>0</v>
      </c>
      <c r="K372">
        <v>0</v>
      </c>
      <c r="L372">
        <f t="shared" si="10"/>
        <v>31</v>
      </c>
      <c r="M372">
        <f>VLOOKUP(C372,Locs!A:C,3,0)</f>
        <v>28</v>
      </c>
      <c r="N372">
        <f>VLOOKUP(C372,Locs!A:F,6,0)</f>
        <v>1</v>
      </c>
      <c r="O372" t="s">
        <v>1130</v>
      </c>
      <c r="P372">
        <v>29</v>
      </c>
    </row>
    <row r="373" spans="2:16" x14ac:dyDescent="0.45">
      <c r="B373" t="str">
        <f t="shared" si="11"/>
        <v>task_id_414.dfy-8</v>
      </c>
      <c r="C373" t="s">
        <v>34</v>
      </c>
      <c r="D373">
        <v>8</v>
      </c>
      <c r="E373">
        <v>0</v>
      </c>
      <c r="F373">
        <v>8.3613</v>
      </c>
      <c r="G373">
        <v>0.73419999999999996</v>
      </c>
      <c r="H373">
        <v>8.3597999999999999</v>
      </c>
      <c r="I373">
        <v>0</v>
      </c>
      <c r="J373">
        <v>0</v>
      </c>
      <c r="K373">
        <v>0</v>
      </c>
      <c r="L373">
        <f t="shared" si="10"/>
        <v>31</v>
      </c>
      <c r="M373">
        <f>VLOOKUP(C373,Locs!A:C,3,0)</f>
        <v>28</v>
      </c>
      <c r="N373">
        <f>VLOOKUP(C373,Locs!A:F,6,0)</f>
        <v>1</v>
      </c>
      <c r="O373" t="s">
        <v>1209</v>
      </c>
      <c r="P373">
        <v>31</v>
      </c>
    </row>
    <row r="374" spans="2:16" x14ac:dyDescent="0.45">
      <c r="B374" t="str">
        <f t="shared" si="11"/>
        <v>task_id_414.dfy-9</v>
      </c>
      <c r="C374" t="s">
        <v>34</v>
      </c>
      <c r="D374">
        <v>9</v>
      </c>
      <c r="E374">
        <v>0</v>
      </c>
      <c r="F374">
        <v>29.276499999999999</v>
      </c>
      <c r="G374">
        <v>0.73709999999999998</v>
      </c>
      <c r="H374">
        <v>29.274699999999999</v>
      </c>
      <c r="I374">
        <v>0</v>
      </c>
      <c r="J374">
        <v>0</v>
      </c>
      <c r="K374">
        <v>0</v>
      </c>
      <c r="L374">
        <f t="shared" si="10"/>
        <v>31</v>
      </c>
      <c r="M374">
        <f>VLOOKUP(C374,Locs!A:C,3,0)</f>
        <v>28</v>
      </c>
      <c r="N374">
        <f>VLOOKUP(C374,Locs!A:F,6,0)</f>
        <v>1</v>
      </c>
      <c r="O374" t="s">
        <v>1269</v>
      </c>
      <c r="P374">
        <v>31</v>
      </c>
    </row>
    <row r="375" spans="2:16" x14ac:dyDescent="0.45">
      <c r="B375" t="str">
        <f t="shared" si="11"/>
        <v>task_id_414.dfy-10</v>
      </c>
      <c r="C375" t="s">
        <v>34</v>
      </c>
      <c r="D375">
        <v>10</v>
      </c>
      <c r="E375">
        <v>0</v>
      </c>
      <c r="F375">
        <v>9.8191000000000006</v>
      </c>
      <c r="G375">
        <v>0.73029999999999995</v>
      </c>
      <c r="H375">
        <v>9.8138000000000005</v>
      </c>
      <c r="I375">
        <v>0</v>
      </c>
      <c r="J375">
        <v>0</v>
      </c>
      <c r="K375">
        <v>0</v>
      </c>
      <c r="L375">
        <f t="shared" si="10"/>
        <v>32</v>
      </c>
      <c r="M375">
        <f>VLOOKUP(C375,Locs!A:C,3,0)</f>
        <v>28</v>
      </c>
      <c r="N375">
        <f>VLOOKUP(C375,Locs!A:F,6,0)</f>
        <v>1</v>
      </c>
      <c r="O375" t="s">
        <v>1270</v>
      </c>
      <c r="P375">
        <v>31</v>
      </c>
    </row>
    <row r="376" spans="2:16" x14ac:dyDescent="0.45">
      <c r="B376" t="str">
        <f t="shared" si="11"/>
        <v>task_id_424.dfy-1</v>
      </c>
      <c r="C376" t="s">
        <v>35</v>
      </c>
      <c r="D376">
        <v>1</v>
      </c>
      <c r="E376">
        <v>1</v>
      </c>
      <c r="F376">
        <v>11.823700000000001</v>
      </c>
      <c r="G376">
        <v>1.6605000000000001</v>
      </c>
      <c r="H376">
        <v>11.8034</v>
      </c>
      <c r="I376">
        <v>1</v>
      </c>
      <c r="J376">
        <v>1</v>
      </c>
      <c r="K376">
        <v>1</v>
      </c>
      <c r="L376">
        <f t="shared" si="10"/>
        <v>30</v>
      </c>
      <c r="M376">
        <f>VLOOKUP(C376,Locs!A:C,3,0)</f>
        <v>29</v>
      </c>
      <c r="N376">
        <f>VLOOKUP(C376,Locs!A:F,6,0)</f>
        <v>0</v>
      </c>
      <c r="O376" t="s">
        <v>1271</v>
      </c>
      <c r="P376">
        <v>31</v>
      </c>
    </row>
    <row r="377" spans="2:16" x14ac:dyDescent="0.45">
      <c r="B377" t="str">
        <f t="shared" si="11"/>
        <v>task_id_426.dfy-1</v>
      </c>
      <c r="C377" t="s">
        <v>36</v>
      </c>
      <c r="D377">
        <v>1</v>
      </c>
      <c r="E377">
        <v>0</v>
      </c>
      <c r="F377">
        <v>13.786300000000001</v>
      </c>
      <c r="G377">
        <v>1.8045</v>
      </c>
      <c r="H377">
        <v>13.7653</v>
      </c>
      <c r="I377">
        <v>-1</v>
      </c>
      <c r="J377">
        <v>0</v>
      </c>
      <c r="K377">
        <v>0</v>
      </c>
      <c r="L377">
        <f t="shared" si="10"/>
        <v>35</v>
      </c>
      <c r="M377">
        <f>VLOOKUP(C377,Locs!A:C,3,0)</f>
        <v>33</v>
      </c>
      <c r="N377">
        <f>VLOOKUP(C377,Locs!A:F,6,0)</f>
        <v>2</v>
      </c>
      <c r="O377" t="s">
        <v>460</v>
      </c>
      <c r="P377">
        <v>30</v>
      </c>
    </row>
    <row r="378" spans="2:16" x14ac:dyDescent="0.45">
      <c r="B378" t="str">
        <f t="shared" si="11"/>
        <v>task_id_426.dfy-2</v>
      </c>
      <c r="C378" t="s">
        <v>36</v>
      </c>
      <c r="D378">
        <v>2</v>
      </c>
      <c r="E378">
        <v>0</v>
      </c>
      <c r="F378">
        <v>32.229999999999997</v>
      </c>
      <c r="G378">
        <v>1.7739</v>
      </c>
      <c r="H378">
        <v>32.228299999999997</v>
      </c>
      <c r="I378">
        <v>-1</v>
      </c>
      <c r="J378">
        <v>0</v>
      </c>
      <c r="K378">
        <v>0</v>
      </c>
      <c r="L378">
        <f t="shared" si="10"/>
        <v>35</v>
      </c>
      <c r="M378">
        <f>VLOOKUP(C378,Locs!A:C,3,0)</f>
        <v>33</v>
      </c>
      <c r="N378">
        <f>VLOOKUP(C378,Locs!A:F,6,0)</f>
        <v>2</v>
      </c>
      <c r="O378" t="s">
        <v>463</v>
      </c>
      <c r="P378">
        <v>35</v>
      </c>
    </row>
    <row r="379" spans="2:16" x14ac:dyDescent="0.45">
      <c r="B379" t="str">
        <f t="shared" si="11"/>
        <v>task_id_426.dfy-3</v>
      </c>
      <c r="C379" t="s">
        <v>36</v>
      </c>
      <c r="D379">
        <v>3</v>
      </c>
      <c r="E379">
        <v>-1</v>
      </c>
      <c r="F379">
        <v>18.280200000000001</v>
      </c>
      <c r="G379">
        <v>0.26840000000000003</v>
      </c>
      <c r="H379">
        <v>18.2789</v>
      </c>
      <c r="I379">
        <v>-1</v>
      </c>
      <c r="J379">
        <v>-1</v>
      </c>
      <c r="K379">
        <v>-1</v>
      </c>
      <c r="L379">
        <f t="shared" si="10"/>
        <v>48</v>
      </c>
      <c r="M379">
        <f>VLOOKUP(C379,Locs!A:C,3,0)</f>
        <v>33</v>
      </c>
      <c r="N379">
        <f>VLOOKUP(C379,Locs!A:F,6,0)</f>
        <v>2</v>
      </c>
      <c r="O379" t="s">
        <v>960</v>
      </c>
      <c r="P379">
        <v>49</v>
      </c>
    </row>
    <row r="380" spans="2:16" x14ac:dyDescent="0.45">
      <c r="B380" t="str">
        <f t="shared" si="11"/>
        <v>task_id_426.dfy-4</v>
      </c>
      <c r="C380" t="s">
        <v>36</v>
      </c>
      <c r="D380">
        <v>4</v>
      </c>
      <c r="E380">
        <v>0</v>
      </c>
      <c r="F380">
        <v>17.663900000000002</v>
      </c>
      <c r="G380">
        <v>1.8090999999999999</v>
      </c>
      <c r="H380">
        <v>17.662099999999999</v>
      </c>
      <c r="I380">
        <v>-1</v>
      </c>
      <c r="J380">
        <v>0</v>
      </c>
      <c r="K380">
        <v>0</v>
      </c>
      <c r="L380">
        <f t="shared" si="10"/>
        <v>48</v>
      </c>
      <c r="M380">
        <f>VLOOKUP(C380,Locs!A:C,3,0)</f>
        <v>33</v>
      </c>
      <c r="N380">
        <f>VLOOKUP(C380,Locs!A:F,6,0)</f>
        <v>2</v>
      </c>
      <c r="O380" t="s">
        <v>464</v>
      </c>
      <c r="P380">
        <v>35</v>
      </c>
    </row>
    <row r="381" spans="2:16" x14ac:dyDescent="0.45">
      <c r="B381" t="str">
        <f t="shared" si="11"/>
        <v>task_id_426.dfy-5</v>
      </c>
      <c r="C381" t="s">
        <v>36</v>
      </c>
      <c r="D381">
        <v>5</v>
      </c>
      <c r="E381">
        <v>0</v>
      </c>
      <c r="F381">
        <v>24.133700000000001</v>
      </c>
      <c r="G381">
        <v>1.7855000000000001</v>
      </c>
      <c r="H381">
        <v>24.132300000000001</v>
      </c>
      <c r="I381">
        <v>-1</v>
      </c>
      <c r="J381">
        <v>0</v>
      </c>
      <c r="K381">
        <v>0</v>
      </c>
      <c r="L381">
        <f t="shared" si="10"/>
        <v>49</v>
      </c>
      <c r="M381">
        <f>VLOOKUP(C381,Locs!A:C,3,0)</f>
        <v>33</v>
      </c>
      <c r="N381">
        <f>VLOOKUP(C381,Locs!A:F,6,0)</f>
        <v>2</v>
      </c>
      <c r="O381" t="s">
        <v>465</v>
      </c>
      <c r="P381">
        <v>48</v>
      </c>
    </row>
    <row r="382" spans="2:16" x14ac:dyDescent="0.45">
      <c r="B382" t="str">
        <f t="shared" si="11"/>
        <v>task_id_426.dfy-6</v>
      </c>
      <c r="C382" t="s">
        <v>36</v>
      </c>
      <c r="D382">
        <v>6</v>
      </c>
      <c r="E382">
        <v>0</v>
      </c>
      <c r="F382">
        <v>23.596299999999999</v>
      </c>
      <c r="G382">
        <v>1.8547</v>
      </c>
      <c r="H382">
        <v>23.5944</v>
      </c>
      <c r="I382">
        <v>-1</v>
      </c>
      <c r="J382">
        <v>0</v>
      </c>
      <c r="K382">
        <v>0</v>
      </c>
      <c r="L382">
        <f t="shared" si="10"/>
        <v>49</v>
      </c>
      <c r="M382">
        <f>VLOOKUP(C382,Locs!A:C,3,0)</f>
        <v>33</v>
      </c>
      <c r="N382">
        <f>VLOOKUP(C382,Locs!A:F,6,0)</f>
        <v>2</v>
      </c>
      <c r="O382" t="s">
        <v>816</v>
      </c>
      <c r="P382">
        <v>48</v>
      </c>
    </row>
    <row r="383" spans="2:16" x14ac:dyDescent="0.45">
      <c r="B383" t="str">
        <f t="shared" si="11"/>
        <v>task_id_426.dfy-7</v>
      </c>
      <c r="C383" t="s">
        <v>36</v>
      </c>
      <c r="D383">
        <v>7</v>
      </c>
      <c r="E383">
        <v>0</v>
      </c>
      <c r="F383">
        <v>36.463200000000001</v>
      </c>
      <c r="G383">
        <v>1.7739</v>
      </c>
      <c r="H383">
        <v>36.461399999999998</v>
      </c>
      <c r="I383">
        <v>-1</v>
      </c>
      <c r="J383">
        <v>0</v>
      </c>
      <c r="K383">
        <v>0</v>
      </c>
      <c r="L383">
        <f t="shared" si="10"/>
        <v>48</v>
      </c>
      <c r="M383">
        <f>VLOOKUP(C383,Locs!A:C,3,0)</f>
        <v>33</v>
      </c>
      <c r="N383">
        <f>VLOOKUP(C383,Locs!A:F,6,0)</f>
        <v>2</v>
      </c>
      <c r="O383" t="s">
        <v>817</v>
      </c>
      <c r="P383">
        <v>49</v>
      </c>
    </row>
    <row r="384" spans="2:16" x14ac:dyDescent="0.45">
      <c r="B384" t="str">
        <f t="shared" si="11"/>
        <v>task_id_426.dfy-8</v>
      </c>
      <c r="C384" t="s">
        <v>36</v>
      </c>
      <c r="D384">
        <v>8</v>
      </c>
      <c r="E384">
        <v>0</v>
      </c>
      <c r="F384">
        <v>16.6419</v>
      </c>
      <c r="G384">
        <v>1.9936</v>
      </c>
      <c r="H384">
        <v>16.640599999999999</v>
      </c>
      <c r="I384">
        <v>-1</v>
      </c>
      <c r="J384">
        <v>0</v>
      </c>
      <c r="K384">
        <v>0</v>
      </c>
      <c r="L384">
        <f t="shared" si="10"/>
        <v>49</v>
      </c>
      <c r="M384">
        <f>VLOOKUP(C384,Locs!A:C,3,0)</f>
        <v>33</v>
      </c>
      <c r="N384">
        <f>VLOOKUP(C384,Locs!A:F,6,0)</f>
        <v>2</v>
      </c>
      <c r="O384" t="s">
        <v>961</v>
      </c>
      <c r="P384">
        <v>49</v>
      </c>
    </row>
    <row r="385" spans="2:16" x14ac:dyDescent="0.45">
      <c r="B385" t="str">
        <f t="shared" si="11"/>
        <v>task_id_426.dfy-9</v>
      </c>
      <c r="C385" t="s">
        <v>36</v>
      </c>
      <c r="D385">
        <v>9</v>
      </c>
      <c r="E385">
        <v>0</v>
      </c>
      <c r="F385">
        <v>24.9709</v>
      </c>
      <c r="G385">
        <v>1.9635</v>
      </c>
      <c r="H385">
        <v>24.9696</v>
      </c>
      <c r="I385">
        <v>-1</v>
      </c>
      <c r="J385">
        <v>0</v>
      </c>
      <c r="K385">
        <v>0</v>
      </c>
      <c r="L385">
        <f t="shared" si="10"/>
        <v>49</v>
      </c>
      <c r="M385">
        <f>VLOOKUP(C385,Locs!A:C,3,0)</f>
        <v>33</v>
      </c>
      <c r="N385">
        <f>VLOOKUP(C385,Locs!A:F,6,0)</f>
        <v>2</v>
      </c>
      <c r="O385" t="s">
        <v>962</v>
      </c>
      <c r="P385">
        <v>48</v>
      </c>
    </row>
    <row r="386" spans="2:16" x14ac:dyDescent="0.45">
      <c r="B386" t="str">
        <f t="shared" si="11"/>
        <v>task_id_426.dfy-10</v>
      </c>
      <c r="C386" t="s">
        <v>36</v>
      </c>
      <c r="D386">
        <v>10</v>
      </c>
      <c r="E386">
        <v>0</v>
      </c>
      <c r="F386">
        <v>13.7332</v>
      </c>
      <c r="G386">
        <v>1.8946000000000001</v>
      </c>
      <c r="H386">
        <v>13.731</v>
      </c>
      <c r="I386">
        <v>-1</v>
      </c>
      <c r="J386">
        <v>0</v>
      </c>
      <c r="K386">
        <v>0</v>
      </c>
      <c r="L386">
        <f t="shared" si="10"/>
        <v>49</v>
      </c>
      <c r="M386">
        <f>VLOOKUP(C386,Locs!A:C,3,0)</f>
        <v>33</v>
      </c>
      <c r="N386">
        <f>VLOOKUP(C386,Locs!A:F,6,0)</f>
        <v>2</v>
      </c>
      <c r="O386" t="s">
        <v>963</v>
      </c>
      <c r="P386">
        <v>49</v>
      </c>
    </row>
    <row r="387" spans="2:16" x14ac:dyDescent="0.45">
      <c r="B387" t="str">
        <f t="shared" si="11"/>
        <v>task_id_431.dfy-1</v>
      </c>
      <c r="C387" t="s">
        <v>37</v>
      </c>
      <c r="D387">
        <v>1</v>
      </c>
      <c r="E387">
        <v>0</v>
      </c>
      <c r="F387">
        <v>18.817299999999999</v>
      </c>
      <c r="G387">
        <v>0.87960000000000005</v>
      </c>
      <c r="H387">
        <v>18.797799999999999</v>
      </c>
      <c r="I387">
        <v>0</v>
      </c>
      <c r="J387">
        <v>0</v>
      </c>
      <c r="K387">
        <v>0</v>
      </c>
      <c r="L387">
        <f t="shared" ref="L387:L450" si="12">VLOOKUP(LEFT(C387,LEN(C387)-4)&amp;"_"&amp;D387&amp;"_llm.dfy",O:P,2,0)</f>
        <v>34</v>
      </c>
      <c r="M387">
        <f>VLOOKUP(C387,Locs!A:C,3,0)</f>
        <v>37</v>
      </c>
      <c r="N387">
        <f>VLOOKUP(C387,Locs!A:F,6,0)</f>
        <v>6</v>
      </c>
      <c r="O387" t="s">
        <v>964</v>
      </c>
      <c r="P387">
        <v>49</v>
      </c>
    </row>
    <row r="388" spans="2:16" x14ac:dyDescent="0.45">
      <c r="B388" t="str">
        <f t="shared" si="11"/>
        <v>task_id_431.dfy-2</v>
      </c>
      <c r="C388" t="s">
        <v>37</v>
      </c>
      <c r="D388">
        <v>2</v>
      </c>
      <c r="E388">
        <v>0</v>
      </c>
      <c r="F388">
        <v>13.628</v>
      </c>
      <c r="G388">
        <v>0.81869999999999998</v>
      </c>
      <c r="H388">
        <v>13.6267</v>
      </c>
      <c r="I388">
        <v>0</v>
      </c>
      <c r="J388">
        <v>0</v>
      </c>
      <c r="K388">
        <v>0</v>
      </c>
      <c r="L388">
        <f t="shared" si="12"/>
        <v>33</v>
      </c>
      <c r="M388">
        <f>VLOOKUP(C388,Locs!A:C,3,0)</f>
        <v>37</v>
      </c>
      <c r="N388">
        <f>VLOOKUP(C388,Locs!A:F,6,0)</f>
        <v>6</v>
      </c>
      <c r="O388" t="s">
        <v>466</v>
      </c>
      <c r="P388">
        <v>34</v>
      </c>
    </row>
    <row r="389" spans="2:16" x14ac:dyDescent="0.45">
      <c r="B389" t="str">
        <f t="shared" si="11"/>
        <v>task_id_431.dfy-3</v>
      </c>
      <c r="C389" t="s">
        <v>37</v>
      </c>
      <c r="D389">
        <v>3</v>
      </c>
      <c r="E389">
        <v>0</v>
      </c>
      <c r="F389">
        <v>27.7575</v>
      </c>
      <c r="G389">
        <v>0.82210000000000005</v>
      </c>
      <c r="H389">
        <v>27.7559</v>
      </c>
      <c r="I389">
        <v>1</v>
      </c>
      <c r="J389">
        <v>0</v>
      </c>
      <c r="K389">
        <v>0</v>
      </c>
      <c r="L389">
        <f t="shared" si="12"/>
        <v>33</v>
      </c>
      <c r="M389">
        <f>VLOOKUP(C389,Locs!A:C,3,0)</f>
        <v>37</v>
      </c>
      <c r="N389">
        <f>VLOOKUP(C389,Locs!A:F,6,0)</f>
        <v>6</v>
      </c>
      <c r="O389" t="s">
        <v>1272</v>
      </c>
      <c r="P389">
        <v>34</v>
      </c>
    </row>
    <row r="390" spans="2:16" x14ac:dyDescent="0.45">
      <c r="B390" t="str">
        <f t="shared" si="11"/>
        <v>task_id_431.dfy-4</v>
      </c>
      <c r="C390" t="s">
        <v>37</v>
      </c>
      <c r="D390">
        <v>4</v>
      </c>
      <c r="E390">
        <v>0</v>
      </c>
      <c r="F390">
        <v>16.000399999999999</v>
      </c>
      <c r="G390">
        <v>0.87229999999999996</v>
      </c>
      <c r="H390">
        <v>15.9992</v>
      </c>
      <c r="I390">
        <v>-1</v>
      </c>
      <c r="J390">
        <v>0</v>
      </c>
      <c r="K390">
        <v>0</v>
      </c>
      <c r="L390">
        <f t="shared" si="12"/>
        <v>33</v>
      </c>
      <c r="M390">
        <f>VLOOKUP(C390,Locs!A:C,3,0)</f>
        <v>37</v>
      </c>
      <c r="N390">
        <f>VLOOKUP(C390,Locs!A:F,6,0)</f>
        <v>6</v>
      </c>
      <c r="O390" t="s">
        <v>467</v>
      </c>
      <c r="P390">
        <v>33</v>
      </c>
    </row>
    <row r="391" spans="2:16" x14ac:dyDescent="0.45">
      <c r="B391" t="str">
        <f t="shared" si="11"/>
        <v>task_id_431.dfy-5</v>
      </c>
      <c r="C391" t="s">
        <v>37</v>
      </c>
      <c r="D391">
        <v>5</v>
      </c>
      <c r="E391">
        <v>0</v>
      </c>
      <c r="F391">
        <v>14.515599999999999</v>
      </c>
      <c r="G391">
        <v>0.85399999999999998</v>
      </c>
      <c r="H391">
        <v>14.5144</v>
      </c>
      <c r="I391">
        <v>-1</v>
      </c>
      <c r="J391">
        <v>0</v>
      </c>
      <c r="K391">
        <v>0</v>
      </c>
      <c r="L391">
        <f t="shared" si="12"/>
        <v>34</v>
      </c>
      <c r="M391">
        <f>VLOOKUP(C391,Locs!A:C,3,0)</f>
        <v>37</v>
      </c>
      <c r="N391">
        <f>VLOOKUP(C391,Locs!A:F,6,0)</f>
        <v>6</v>
      </c>
      <c r="O391" t="s">
        <v>468</v>
      </c>
      <c r="P391">
        <v>33</v>
      </c>
    </row>
    <row r="392" spans="2:16" x14ac:dyDescent="0.45">
      <c r="B392" t="str">
        <f t="shared" ref="B392:B455" si="13">C392&amp;"-"&amp;D392</f>
        <v>task_id_431.dfy-6</v>
      </c>
      <c r="C392" t="s">
        <v>37</v>
      </c>
      <c r="D392">
        <v>6</v>
      </c>
      <c r="E392">
        <v>0</v>
      </c>
      <c r="F392">
        <v>20.649699999999999</v>
      </c>
      <c r="G392">
        <v>0.81430000000000002</v>
      </c>
      <c r="H392">
        <v>20.648</v>
      </c>
      <c r="I392">
        <v>-1</v>
      </c>
      <c r="J392">
        <v>0</v>
      </c>
      <c r="K392">
        <v>0</v>
      </c>
      <c r="L392">
        <f t="shared" si="12"/>
        <v>34</v>
      </c>
      <c r="M392">
        <f>VLOOKUP(C392,Locs!A:C,3,0)</f>
        <v>37</v>
      </c>
      <c r="N392">
        <f>VLOOKUP(C392,Locs!A:F,6,0)</f>
        <v>6</v>
      </c>
      <c r="O392" t="s">
        <v>1143</v>
      </c>
      <c r="P392">
        <v>33</v>
      </c>
    </row>
    <row r="393" spans="2:16" x14ac:dyDescent="0.45">
      <c r="B393" t="str">
        <f t="shared" si="13"/>
        <v>task_id_431.dfy-7</v>
      </c>
      <c r="C393" t="s">
        <v>37</v>
      </c>
      <c r="D393">
        <v>7</v>
      </c>
      <c r="E393">
        <v>0</v>
      </c>
      <c r="F393">
        <v>12.6541</v>
      </c>
      <c r="G393">
        <v>0.89739999999999998</v>
      </c>
      <c r="H393">
        <v>12.652900000000001</v>
      </c>
      <c r="I393">
        <v>0</v>
      </c>
      <c r="J393">
        <v>0</v>
      </c>
      <c r="K393">
        <v>0</v>
      </c>
      <c r="L393">
        <f t="shared" si="12"/>
        <v>34</v>
      </c>
      <c r="M393">
        <f>VLOOKUP(C393,Locs!A:C,3,0)</f>
        <v>37</v>
      </c>
      <c r="N393">
        <f>VLOOKUP(C393,Locs!A:F,6,0)</f>
        <v>6</v>
      </c>
      <c r="O393" t="s">
        <v>1144</v>
      </c>
      <c r="P393">
        <v>34</v>
      </c>
    </row>
    <row r="394" spans="2:16" x14ac:dyDescent="0.45">
      <c r="B394" t="str">
        <f t="shared" si="13"/>
        <v>task_id_431.dfy-8</v>
      </c>
      <c r="C394" t="s">
        <v>37</v>
      </c>
      <c r="D394">
        <v>8</v>
      </c>
      <c r="E394">
        <v>0</v>
      </c>
      <c r="F394">
        <v>15.2918</v>
      </c>
      <c r="G394">
        <v>0.84330000000000005</v>
      </c>
      <c r="H394">
        <v>15.2896</v>
      </c>
      <c r="I394">
        <v>0</v>
      </c>
      <c r="J394">
        <v>0</v>
      </c>
      <c r="K394">
        <v>0</v>
      </c>
      <c r="L394">
        <f t="shared" si="12"/>
        <v>34</v>
      </c>
      <c r="M394">
        <f>VLOOKUP(C394,Locs!A:C,3,0)</f>
        <v>37</v>
      </c>
      <c r="N394">
        <f>VLOOKUP(C394,Locs!A:F,6,0)</f>
        <v>6</v>
      </c>
      <c r="O394" t="s">
        <v>1210</v>
      </c>
      <c r="P394">
        <v>34</v>
      </c>
    </row>
    <row r="395" spans="2:16" x14ac:dyDescent="0.45">
      <c r="B395" t="str">
        <f t="shared" si="13"/>
        <v>task_id_431.dfy-9</v>
      </c>
      <c r="C395" t="s">
        <v>37</v>
      </c>
      <c r="D395">
        <v>9</v>
      </c>
      <c r="E395">
        <v>0</v>
      </c>
      <c r="F395">
        <v>10.6645</v>
      </c>
      <c r="G395">
        <v>0.8276</v>
      </c>
      <c r="H395">
        <v>10.6632</v>
      </c>
      <c r="I395">
        <v>0</v>
      </c>
      <c r="J395">
        <v>0</v>
      </c>
      <c r="K395">
        <v>0</v>
      </c>
      <c r="L395">
        <f t="shared" si="12"/>
        <v>34</v>
      </c>
      <c r="M395">
        <f>VLOOKUP(C395,Locs!A:C,3,0)</f>
        <v>37</v>
      </c>
      <c r="N395">
        <f>VLOOKUP(C395,Locs!A:F,6,0)</f>
        <v>6</v>
      </c>
      <c r="O395" t="s">
        <v>1273</v>
      </c>
      <c r="P395">
        <v>34</v>
      </c>
    </row>
    <row r="396" spans="2:16" x14ac:dyDescent="0.45">
      <c r="B396" t="str">
        <f t="shared" si="13"/>
        <v>task_id_431.dfy-10</v>
      </c>
      <c r="C396" t="s">
        <v>37</v>
      </c>
      <c r="D396">
        <v>10</v>
      </c>
      <c r="E396">
        <v>0</v>
      </c>
      <c r="F396">
        <v>10.566800000000001</v>
      </c>
      <c r="G396">
        <v>0.83</v>
      </c>
      <c r="H396">
        <v>10.5646</v>
      </c>
      <c r="I396">
        <v>0</v>
      </c>
      <c r="J396">
        <v>0</v>
      </c>
      <c r="K396">
        <v>0</v>
      </c>
      <c r="L396">
        <f t="shared" si="12"/>
        <v>34</v>
      </c>
      <c r="M396">
        <f>VLOOKUP(C396,Locs!A:C,3,0)</f>
        <v>37</v>
      </c>
      <c r="N396">
        <f>VLOOKUP(C396,Locs!A:F,6,0)</f>
        <v>6</v>
      </c>
      <c r="O396" t="s">
        <v>1274</v>
      </c>
      <c r="P396">
        <v>34</v>
      </c>
    </row>
    <row r="397" spans="2:16" x14ac:dyDescent="0.45">
      <c r="B397" t="str">
        <f t="shared" si="13"/>
        <v>task_id_433.dfy-1</v>
      </c>
      <c r="C397" t="s">
        <v>38</v>
      </c>
      <c r="D397">
        <v>1</v>
      </c>
      <c r="E397">
        <v>0</v>
      </c>
      <c r="F397">
        <v>9.6045999999999996</v>
      </c>
      <c r="G397">
        <v>0.77070000000000005</v>
      </c>
      <c r="H397">
        <v>9.5867000000000004</v>
      </c>
      <c r="I397">
        <v>1</v>
      </c>
      <c r="J397">
        <v>0</v>
      </c>
      <c r="K397">
        <v>0</v>
      </c>
      <c r="L397">
        <f t="shared" si="12"/>
        <v>19</v>
      </c>
      <c r="M397">
        <f>VLOOKUP(C397,Locs!A:C,3,0)</f>
        <v>20</v>
      </c>
      <c r="N397">
        <f>VLOOKUP(C397,Locs!A:F,6,0)</f>
        <v>1</v>
      </c>
      <c r="O397" t="s">
        <v>1275</v>
      </c>
      <c r="P397">
        <v>34</v>
      </c>
    </row>
    <row r="398" spans="2:16" x14ac:dyDescent="0.45">
      <c r="B398" t="str">
        <f t="shared" si="13"/>
        <v>task_id_433.dfy-2</v>
      </c>
      <c r="C398" t="s">
        <v>38</v>
      </c>
      <c r="D398">
        <v>2</v>
      </c>
      <c r="E398">
        <v>0</v>
      </c>
      <c r="F398">
        <v>14.9062</v>
      </c>
      <c r="G398">
        <v>0.75470000000000004</v>
      </c>
      <c r="H398">
        <v>14.904199999999999</v>
      </c>
      <c r="I398">
        <v>1</v>
      </c>
      <c r="J398">
        <v>0</v>
      </c>
      <c r="K398">
        <v>0</v>
      </c>
      <c r="L398">
        <f t="shared" si="12"/>
        <v>20</v>
      </c>
      <c r="M398">
        <f>VLOOKUP(C398,Locs!A:C,3,0)</f>
        <v>20</v>
      </c>
      <c r="N398">
        <f>VLOOKUP(C398,Locs!A:F,6,0)</f>
        <v>1</v>
      </c>
      <c r="O398" t="s">
        <v>469</v>
      </c>
      <c r="P398">
        <v>19</v>
      </c>
    </row>
    <row r="399" spans="2:16" x14ac:dyDescent="0.45">
      <c r="B399" t="str">
        <f t="shared" si="13"/>
        <v>task_id_433.dfy-3</v>
      </c>
      <c r="C399" t="s">
        <v>38</v>
      </c>
      <c r="D399">
        <v>3</v>
      </c>
      <c r="E399">
        <v>0</v>
      </c>
      <c r="F399">
        <v>10.7043</v>
      </c>
      <c r="G399">
        <v>0.76470000000000005</v>
      </c>
      <c r="H399">
        <v>10.702400000000001</v>
      </c>
      <c r="I399">
        <v>1</v>
      </c>
      <c r="J399">
        <v>0</v>
      </c>
      <c r="K399">
        <v>0</v>
      </c>
      <c r="L399">
        <f t="shared" si="12"/>
        <v>20</v>
      </c>
      <c r="M399">
        <f>VLOOKUP(C399,Locs!A:C,3,0)</f>
        <v>20</v>
      </c>
      <c r="N399">
        <f>VLOOKUP(C399,Locs!A:F,6,0)</f>
        <v>1</v>
      </c>
      <c r="O399" t="s">
        <v>1030</v>
      </c>
      <c r="P399">
        <v>20</v>
      </c>
    </row>
    <row r="400" spans="2:16" x14ac:dyDescent="0.45">
      <c r="B400" t="str">
        <f t="shared" si="13"/>
        <v>task_id_433.dfy-4</v>
      </c>
      <c r="C400" t="s">
        <v>38</v>
      </c>
      <c r="D400">
        <v>4</v>
      </c>
      <c r="E400">
        <v>0</v>
      </c>
      <c r="F400">
        <v>13.407</v>
      </c>
      <c r="G400">
        <v>0.83320000000000005</v>
      </c>
      <c r="H400">
        <v>13.4049</v>
      </c>
      <c r="I400">
        <v>-1</v>
      </c>
      <c r="J400">
        <v>0</v>
      </c>
      <c r="K400">
        <v>0</v>
      </c>
      <c r="L400">
        <f t="shared" si="12"/>
        <v>20</v>
      </c>
      <c r="M400">
        <f>VLOOKUP(C400,Locs!A:C,3,0)</f>
        <v>20</v>
      </c>
      <c r="N400">
        <f>VLOOKUP(C400,Locs!A:F,6,0)</f>
        <v>1</v>
      </c>
      <c r="O400" t="s">
        <v>470</v>
      </c>
      <c r="P400">
        <v>20</v>
      </c>
    </row>
    <row r="401" spans="2:16" x14ac:dyDescent="0.45">
      <c r="B401" t="str">
        <f t="shared" si="13"/>
        <v>task_id_433.dfy-5</v>
      </c>
      <c r="C401" t="s">
        <v>38</v>
      </c>
      <c r="D401">
        <v>5</v>
      </c>
      <c r="E401">
        <v>0</v>
      </c>
      <c r="F401">
        <v>25.03</v>
      </c>
      <c r="G401">
        <v>0.81640000000000001</v>
      </c>
      <c r="H401">
        <v>25.028199999999998</v>
      </c>
      <c r="I401">
        <v>-1</v>
      </c>
      <c r="J401">
        <v>0</v>
      </c>
      <c r="K401">
        <v>0</v>
      </c>
      <c r="L401">
        <f t="shared" si="12"/>
        <v>20</v>
      </c>
      <c r="M401">
        <f>VLOOKUP(C401,Locs!A:C,3,0)</f>
        <v>20</v>
      </c>
      <c r="N401">
        <f>VLOOKUP(C401,Locs!A:F,6,0)</f>
        <v>1</v>
      </c>
      <c r="O401" t="s">
        <v>471</v>
      </c>
      <c r="P401">
        <v>20</v>
      </c>
    </row>
    <row r="402" spans="2:16" x14ac:dyDescent="0.45">
      <c r="B402" t="str">
        <f t="shared" si="13"/>
        <v>task_id_433.dfy-6</v>
      </c>
      <c r="C402" t="s">
        <v>38</v>
      </c>
      <c r="D402">
        <v>6</v>
      </c>
      <c r="E402">
        <v>0</v>
      </c>
      <c r="F402">
        <v>9.6123999999999992</v>
      </c>
      <c r="G402">
        <v>0.74609999999999999</v>
      </c>
      <c r="H402">
        <v>9.6105999999999998</v>
      </c>
      <c r="I402">
        <v>-1</v>
      </c>
      <c r="J402">
        <v>0</v>
      </c>
      <c r="K402">
        <v>0</v>
      </c>
      <c r="L402">
        <f t="shared" si="12"/>
        <v>20</v>
      </c>
      <c r="M402">
        <f>VLOOKUP(C402,Locs!A:C,3,0)</f>
        <v>20</v>
      </c>
      <c r="N402">
        <f>VLOOKUP(C402,Locs!A:F,6,0)</f>
        <v>1</v>
      </c>
      <c r="O402" t="s">
        <v>734</v>
      </c>
      <c r="P402">
        <v>20</v>
      </c>
    </row>
    <row r="403" spans="2:16" x14ac:dyDescent="0.45">
      <c r="B403" t="str">
        <f t="shared" si="13"/>
        <v>task_id_433.dfy-7</v>
      </c>
      <c r="C403" t="s">
        <v>38</v>
      </c>
      <c r="D403">
        <v>7</v>
      </c>
      <c r="E403">
        <v>0</v>
      </c>
      <c r="F403">
        <v>6.6387999999999998</v>
      </c>
      <c r="G403">
        <v>0.78949999999999998</v>
      </c>
      <c r="H403">
        <v>6.6371000000000002</v>
      </c>
      <c r="I403">
        <v>-1</v>
      </c>
      <c r="J403">
        <v>0</v>
      </c>
      <c r="K403">
        <v>0</v>
      </c>
      <c r="L403">
        <f t="shared" si="12"/>
        <v>20</v>
      </c>
      <c r="M403">
        <f>VLOOKUP(C403,Locs!A:C,3,0)</f>
        <v>20</v>
      </c>
      <c r="N403">
        <f>VLOOKUP(C403,Locs!A:F,6,0)</f>
        <v>1</v>
      </c>
      <c r="O403" t="s">
        <v>735</v>
      </c>
      <c r="P403">
        <v>20</v>
      </c>
    </row>
    <row r="404" spans="2:16" x14ac:dyDescent="0.45">
      <c r="B404" t="str">
        <f t="shared" si="13"/>
        <v>task_id_433.dfy-8</v>
      </c>
      <c r="C404" t="s">
        <v>38</v>
      </c>
      <c r="D404">
        <v>8</v>
      </c>
      <c r="E404">
        <v>0</v>
      </c>
      <c r="F404">
        <v>20.334399999999999</v>
      </c>
      <c r="G404">
        <v>0.76890000000000003</v>
      </c>
      <c r="H404">
        <v>20.332000000000001</v>
      </c>
      <c r="I404">
        <v>-1</v>
      </c>
      <c r="J404">
        <v>0</v>
      </c>
      <c r="K404">
        <v>0</v>
      </c>
      <c r="L404">
        <f t="shared" si="12"/>
        <v>20</v>
      </c>
      <c r="M404">
        <f>VLOOKUP(C404,Locs!A:C,3,0)</f>
        <v>20</v>
      </c>
      <c r="N404">
        <f>VLOOKUP(C404,Locs!A:F,6,0)</f>
        <v>1</v>
      </c>
      <c r="O404" t="s">
        <v>736</v>
      </c>
      <c r="P404">
        <v>20</v>
      </c>
    </row>
    <row r="405" spans="2:16" x14ac:dyDescent="0.45">
      <c r="B405" t="str">
        <f t="shared" si="13"/>
        <v>task_id_433.dfy-9</v>
      </c>
      <c r="C405" t="s">
        <v>38</v>
      </c>
      <c r="D405">
        <v>9</v>
      </c>
      <c r="E405">
        <v>0</v>
      </c>
      <c r="F405">
        <v>5.2933000000000003</v>
      </c>
      <c r="G405">
        <v>0.79490000000000005</v>
      </c>
      <c r="H405">
        <v>5.2911000000000001</v>
      </c>
      <c r="I405">
        <v>-1</v>
      </c>
      <c r="J405">
        <v>0</v>
      </c>
      <c r="K405">
        <v>0</v>
      </c>
      <c r="L405">
        <f t="shared" si="12"/>
        <v>20</v>
      </c>
      <c r="M405">
        <f>VLOOKUP(C405,Locs!A:C,3,0)</f>
        <v>20</v>
      </c>
      <c r="N405">
        <f>VLOOKUP(C405,Locs!A:F,6,0)</f>
        <v>1</v>
      </c>
      <c r="O405" t="s">
        <v>737</v>
      </c>
      <c r="P405">
        <v>20</v>
      </c>
    </row>
    <row r="406" spans="2:16" x14ac:dyDescent="0.45">
      <c r="B406" t="str">
        <f t="shared" si="13"/>
        <v>task_id_433.dfy-10</v>
      </c>
      <c r="C406" t="s">
        <v>38</v>
      </c>
      <c r="D406">
        <v>10</v>
      </c>
      <c r="E406">
        <v>0</v>
      </c>
      <c r="F406">
        <v>7.1684000000000001</v>
      </c>
      <c r="G406">
        <v>0.77410000000000001</v>
      </c>
      <c r="H406">
        <v>7.1660000000000004</v>
      </c>
      <c r="I406">
        <v>0</v>
      </c>
      <c r="J406">
        <v>0</v>
      </c>
      <c r="K406">
        <v>0</v>
      </c>
      <c r="L406">
        <f t="shared" si="12"/>
        <v>20</v>
      </c>
      <c r="M406">
        <f>VLOOKUP(C406,Locs!A:C,3,0)</f>
        <v>20</v>
      </c>
      <c r="N406">
        <f>VLOOKUP(C406,Locs!A:F,6,0)</f>
        <v>1</v>
      </c>
      <c r="O406" t="s">
        <v>1031</v>
      </c>
      <c r="P406">
        <v>20</v>
      </c>
    </row>
    <row r="407" spans="2:16" x14ac:dyDescent="0.45">
      <c r="B407" t="str">
        <f t="shared" si="13"/>
        <v>task_id_436.dfy-1</v>
      </c>
      <c r="C407" t="s">
        <v>39</v>
      </c>
      <c r="D407">
        <v>1</v>
      </c>
      <c r="E407">
        <v>-1</v>
      </c>
      <c r="F407">
        <v>12.027200000000001</v>
      </c>
      <c r="G407">
        <v>0.36870000000000003</v>
      </c>
      <c r="H407">
        <v>12.006500000000001</v>
      </c>
      <c r="I407">
        <v>-1</v>
      </c>
      <c r="J407">
        <v>-1</v>
      </c>
      <c r="K407">
        <v>-1</v>
      </c>
      <c r="L407">
        <f t="shared" si="12"/>
        <v>23</v>
      </c>
      <c r="M407">
        <f>VLOOKUP(C407,Locs!A:C,3,0)</f>
        <v>30</v>
      </c>
      <c r="N407">
        <f>VLOOKUP(C407,Locs!A:F,6,0)</f>
        <v>2</v>
      </c>
      <c r="O407" t="s">
        <v>1032</v>
      </c>
      <c r="P407">
        <v>20</v>
      </c>
    </row>
    <row r="408" spans="2:16" x14ac:dyDescent="0.45">
      <c r="B408" t="str">
        <f t="shared" si="13"/>
        <v>task_id_436.dfy-2</v>
      </c>
      <c r="C408" t="s">
        <v>39</v>
      </c>
      <c r="D408">
        <v>2</v>
      </c>
      <c r="E408">
        <v>-1</v>
      </c>
      <c r="F408">
        <v>10.709899999999999</v>
      </c>
      <c r="G408">
        <v>0.24610000000000001</v>
      </c>
      <c r="H408">
        <v>10.7033</v>
      </c>
      <c r="I408">
        <v>-1</v>
      </c>
      <c r="J408">
        <v>-1</v>
      </c>
      <c r="K408">
        <v>-1</v>
      </c>
      <c r="L408">
        <f t="shared" si="12"/>
        <v>23</v>
      </c>
      <c r="M408">
        <f>VLOOKUP(C408,Locs!A:C,3,0)</f>
        <v>30</v>
      </c>
      <c r="N408">
        <f>VLOOKUP(C408,Locs!A:F,6,0)</f>
        <v>2</v>
      </c>
      <c r="O408" t="s">
        <v>472</v>
      </c>
      <c r="P408">
        <v>23</v>
      </c>
    </row>
    <row r="409" spans="2:16" x14ac:dyDescent="0.45">
      <c r="B409" t="str">
        <f t="shared" si="13"/>
        <v>task_id_436.dfy-3</v>
      </c>
      <c r="C409" t="s">
        <v>39</v>
      </c>
      <c r="D409">
        <v>3</v>
      </c>
      <c r="E409">
        <v>-1</v>
      </c>
      <c r="F409">
        <v>13.0467</v>
      </c>
      <c r="G409">
        <v>0.25369999999999998</v>
      </c>
      <c r="H409">
        <v>13.045500000000001</v>
      </c>
      <c r="I409">
        <v>-1</v>
      </c>
      <c r="J409">
        <v>-1</v>
      </c>
      <c r="K409">
        <v>-1</v>
      </c>
      <c r="L409">
        <f t="shared" si="12"/>
        <v>23</v>
      </c>
      <c r="M409">
        <f>VLOOKUP(C409,Locs!A:C,3,0)</f>
        <v>30</v>
      </c>
      <c r="N409">
        <f>VLOOKUP(C409,Locs!A:F,6,0)</f>
        <v>2</v>
      </c>
      <c r="O409" t="s">
        <v>965</v>
      </c>
      <c r="P409">
        <v>23</v>
      </c>
    </row>
    <row r="410" spans="2:16" x14ac:dyDescent="0.45">
      <c r="B410" t="str">
        <f t="shared" si="13"/>
        <v>task_id_436.dfy-4</v>
      </c>
      <c r="C410" t="s">
        <v>39</v>
      </c>
      <c r="D410">
        <v>4</v>
      </c>
      <c r="E410">
        <v>-1</v>
      </c>
      <c r="F410">
        <v>9.3272999999999993</v>
      </c>
      <c r="G410">
        <v>0.2273</v>
      </c>
      <c r="H410">
        <v>9.3256999999999994</v>
      </c>
      <c r="I410">
        <v>-1</v>
      </c>
      <c r="J410">
        <v>-1</v>
      </c>
      <c r="K410">
        <v>-1</v>
      </c>
      <c r="L410">
        <f t="shared" si="12"/>
        <v>23</v>
      </c>
      <c r="M410">
        <f>VLOOKUP(C410,Locs!A:C,3,0)</f>
        <v>30</v>
      </c>
      <c r="N410">
        <f>VLOOKUP(C410,Locs!A:F,6,0)</f>
        <v>2</v>
      </c>
      <c r="O410" t="s">
        <v>473</v>
      </c>
      <c r="P410">
        <v>23</v>
      </c>
    </row>
    <row r="411" spans="2:16" x14ac:dyDescent="0.45">
      <c r="B411" t="str">
        <f t="shared" si="13"/>
        <v>task_id_436.dfy-5</v>
      </c>
      <c r="C411" t="s">
        <v>39</v>
      </c>
      <c r="D411">
        <v>5</v>
      </c>
      <c r="E411">
        <v>-1</v>
      </c>
      <c r="F411">
        <v>7.01</v>
      </c>
      <c r="G411">
        <v>0.37519999999999998</v>
      </c>
      <c r="H411">
        <v>7.0080999999999998</v>
      </c>
      <c r="I411">
        <v>-1</v>
      </c>
      <c r="J411">
        <v>-1</v>
      </c>
      <c r="K411">
        <v>-1</v>
      </c>
      <c r="L411">
        <f t="shared" si="12"/>
        <v>23</v>
      </c>
      <c r="M411">
        <f>VLOOKUP(C411,Locs!A:C,3,0)</f>
        <v>30</v>
      </c>
      <c r="N411">
        <f>VLOOKUP(C411,Locs!A:F,6,0)</f>
        <v>2</v>
      </c>
      <c r="O411" t="s">
        <v>474</v>
      </c>
      <c r="P411">
        <v>23</v>
      </c>
    </row>
    <row r="412" spans="2:16" x14ac:dyDescent="0.45">
      <c r="B412" t="str">
        <f t="shared" si="13"/>
        <v>task_id_436.dfy-6</v>
      </c>
      <c r="C412" t="s">
        <v>39</v>
      </c>
      <c r="D412">
        <v>6</v>
      </c>
      <c r="E412">
        <v>-1</v>
      </c>
      <c r="F412">
        <v>8.4490999999999996</v>
      </c>
      <c r="G412">
        <v>0.23769999999999999</v>
      </c>
      <c r="H412">
        <v>8.4475999999999996</v>
      </c>
      <c r="I412">
        <v>-1</v>
      </c>
      <c r="J412">
        <v>-1</v>
      </c>
      <c r="K412">
        <v>-1</v>
      </c>
      <c r="L412">
        <f t="shared" si="12"/>
        <v>23</v>
      </c>
      <c r="M412">
        <f>VLOOKUP(C412,Locs!A:C,3,0)</f>
        <v>30</v>
      </c>
      <c r="N412">
        <f>VLOOKUP(C412,Locs!A:F,6,0)</f>
        <v>2</v>
      </c>
      <c r="O412" t="s">
        <v>818</v>
      </c>
      <c r="P412">
        <v>23</v>
      </c>
    </row>
    <row r="413" spans="2:16" x14ac:dyDescent="0.45">
      <c r="B413" t="str">
        <f t="shared" si="13"/>
        <v>task_id_436.dfy-7</v>
      </c>
      <c r="C413" t="s">
        <v>39</v>
      </c>
      <c r="D413">
        <v>7</v>
      </c>
      <c r="E413">
        <v>-1</v>
      </c>
      <c r="F413">
        <v>6.8266999999999998</v>
      </c>
      <c r="G413">
        <v>0.37969999999999998</v>
      </c>
      <c r="H413">
        <v>6.8253000000000004</v>
      </c>
      <c r="I413">
        <v>-1</v>
      </c>
      <c r="J413">
        <v>-1</v>
      </c>
      <c r="K413">
        <v>-1</v>
      </c>
      <c r="L413">
        <f t="shared" si="12"/>
        <v>23</v>
      </c>
      <c r="M413">
        <f>VLOOKUP(C413,Locs!A:C,3,0)</f>
        <v>30</v>
      </c>
      <c r="N413">
        <f>VLOOKUP(C413,Locs!A:F,6,0)</f>
        <v>2</v>
      </c>
      <c r="O413" t="s">
        <v>819</v>
      </c>
      <c r="P413">
        <v>23</v>
      </c>
    </row>
    <row r="414" spans="2:16" x14ac:dyDescent="0.45">
      <c r="B414" t="str">
        <f t="shared" si="13"/>
        <v>task_id_436.dfy-8</v>
      </c>
      <c r="C414" t="s">
        <v>39</v>
      </c>
      <c r="D414">
        <v>8</v>
      </c>
      <c r="E414">
        <v>-1</v>
      </c>
      <c r="F414">
        <v>9.3721999999999994</v>
      </c>
      <c r="G414">
        <v>0.25790000000000002</v>
      </c>
      <c r="H414">
        <v>9.3705999999999996</v>
      </c>
      <c r="I414">
        <v>-1</v>
      </c>
      <c r="J414">
        <v>-1</v>
      </c>
      <c r="K414">
        <v>-1</v>
      </c>
      <c r="L414">
        <f t="shared" si="12"/>
        <v>23</v>
      </c>
      <c r="M414">
        <f>VLOOKUP(C414,Locs!A:C,3,0)</f>
        <v>30</v>
      </c>
      <c r="N414">
        <f>VLOOKUP(C414,Locs!A:F,6,0)</f>
        <v>2</v>
      </c>
      <c r="O414" t="s">
        <v>820</v>
      </c>
      <c r="P414">
        <v>23</v>
      </c>
    </row>
    <row r="415" spans="2:16" x14ac:dyDescent="0.45">
      <c r="B415" t="str">
        <f t="shared" si="13"/>
        <v>task_id_436.dfy-9</v>
      </c>
      <c r="C415" t="s">
        <v>39</v>
      </c>
      <c r="D415">
        <v>9</v>
      </c>
      <c r="E415">
        <v>-1</v>
      </c>
      <c r="F415">
        <v>6.5792000000000002</v>
      </c>
      <c r="G415">
        <v>0.25590000000000002</v>
      </c>
      <c r="H415">
        <v>6.5728999999999997</v>
      </c>
      <c r="I415">
        <v>-1</v>
      </c>
      <c r="J415">
        <v>-1</v>
      </c>
      <c r="K415">
        <v>-1</v>
      </c>
      <c r="L415">
        <f t="shared" si="12"/>
        <v>23</v>
      </c>
      <c r="M415">
        <f>VLOOKUP(C415,Locs!A:C,3,0)</f>
        <v>30</v>
      </c>
      <c r="N415">
        <f>VLOOKUP(C415,Locs!A:F,6,0)</f>
        <v>2</v>
      </c>
      <c r="O415" t="s">
        <v>821</v>
      </c>
      <c r="P415">
        <v>23</v>
      </c>
    </row>
    <row r="416" spans="2:16" x14ac:dyDescent="0.45">
      <c r="B416" t="str">
        <f t="shared" si="13"/>
        <v>task_id_436.dfy-10</v>
      </c>
      <c r="C416" t="s">
        <v>39</v>
      </c>
      <c r="D416">
        <v>10</v>
      </c>
      <c r="E416">
        <v>-1</v>
      </c>
      <c r="F416">
        <v>7.1128999999999998</v>
      </c>
      <c r="G416">
        <v>0.21740000000000001</v>
      </c>
      <c r="H416">
        <v>7.1115000000000004</v>
      </c>
      <c r="I416">
        <v>-1</v>
      </c>
      <c r="J416">
        <v>-1</v>
      </c>
      <c r="K416">
        <v>-1</v>
      </c>
      <c r="L416">
        <f t="shared" si="12"/>
        <v>23</v>
      </c>
      <c r="M416">
        <f>VLOOKUP(C416,Locs!A:C,3,0)</f>
        <v>30</v>
      </c>
      <c r="N416">
        <f>VLOOKUP(C416,Locs!A:F,6,0)</f>
        <v>2</v>
      </c>
      <c r="O416" t="s">
        <v>822</v>
      </c>
      <c r="P416">
        <v>23</v>
      </c>
    </row>
    <row r="417" spans="2:16" x14ac:dyDescent="0.45">
      <c r="B417" t="str">
        <f t="shared" si="13"/>
        <v>task_id_445.dfy-1</v>
      </c>
      <c r="C417" t="s">
        <v>40</v>
      </c>
      <c r="D417">
        <v>1</v>
      </c>
      <c r="E417">
        <v>1</v>
      </c>
      <c r="F417">
        <v>8.1300000000000008</v>
      </c>
      <c r="G417">
        <v>0.77229999999999999</v>
      </c>
      <c r="H417">
        <v>8.1041000000000007</v>
      </c>
      <c r="I417">
        <v>1</v>
      </c>
      <c r="J417">
        <v>1</v>
      </c>
      <c r="K417">
        <v>1</v>
      </c>
      <c r="L417">
        <f t="shared" si="12"/>
        <v>19</v>
      </c>
      <c r="M417">
        <f>VLOOKUP(C417,Locs!A:C,3,0)</f>
        <v>19</v>
      </c>
      <c r="N417">
        <f>VLOOKUP(C417,Locs!A:F,6,0)</f>
        <v>0</v>
      </c>
      <c r="O417" t="s">
        <v>966</v>
      </c>
      <c r="P417">
        <v>23</v>
      </c>
    </row>
    <row r="418" spans="2:16" x14ac:dyDescent="0.45">
      <c r="B418" t="str">
        <f t="shared" si="13"/>
        <v>task_id_447.dfy-1</v>
      </c>
      <c r="C418" t="s">
        <v>41</v>
      </c>
      <c r="D418">
        <v>1</v>
      </c>
      <c r="E418">
        <v>-1</v>
      </c>
      <c r="F418">
        <v>14.525499999999999</v>
      </c>
      <c r="G418">
        <v>0.37409999999999999</v>
      </c>
      <c r="H418">
        <v>14.5068</v>
      </c>
      <c r="I418">
        <v>-1</v>
      </c>
      <c r="J418">
        <v>-1</v>
      </c>
      <c r="K418">
        <v>-1</v>
      </c>
      <c r="L418">
        <f t="shared" si="12"/>
        <v>25</v>
      </c>
      <c r="M418">
        <f>VLOOKUP(C418,Locs!A:C,3,0)</f>
        <v>26</v>
      </c>
      <c r="N418">
        <f>VLOOKUP(C418,Locs!A:F,6,0)</f>
        <v>0</v>
      </c>
      <c r="O418" t="s">
        <v>475</v>
      </c>
      <c r="P418">
        <v>19</v>
      </c>
    </row>
    <row r="419" spans="2:16" x14ac:dyDescent="0.45">
      <c r="B419" t="str">
        <f t="shared" si="13"/>
        <v>task_id_447.dfy-2</v>
      </c>
      <c r="C419" t="s">
        <v>41</v>
      </c>
      <c r="D419">
        <v>2</v>
      </c>
      <c r="E419">
        <v>1</v>
      </c>
      <c r="F419">
        <v>10.8811</v>
      </c>
      <c r="G419">
        <v>0.86980000000000002</v>
      </c>
      <c r="H419">
        <v>10.8794</v>
      </c>
      <c r="I419">
        <v>1</v>
      </c>
      <c r="J419">
        <v>1</v>
      </c>
      <c r="K419">
        <v>1</v>
      </c>
      <c r="L419">
        <f t="shared" si="12"/>
        <v>25</v>
      </c>
      <c r="M419">
        <f>VLOOKUP(C419,Locs!A:C,3,0)</f>
        <v>26</v>
      </c>
      <c r="N419">
        <f>VLOOKUP(C419,Locs!A:F,6,0)</f>
        <v>0</v>
      </c>
      <c r="O419" t="s">
        <v>478</v>
      </c>
      <c r="P419">
        <v>25</v>
      </c>
    </row>
    <row r="420" spans="2:16" x14ac:dyDescent="0.45">
      <c r="B420" t="str">
        <f t="shared" si="13"/>
        <v>task_id_454.dfy-1</v>
      </c>
      <c r="C420" t="s">
        <v>42</v>
      </c>
      <c r="D420">
        <v>1</v>
      </c>
      <c r="E420">
        <v>0</v>
      </c>
      <c r="F420">
        <v>6.5290999999999997</v>
      </c>
      <c r="G420">
        <v>0.77039999999999997</v>
      </c>
      <c r="H420">
        <v>6.5103</v>
      </c>
      <c r="I420">
        <v>1</v>
      </c>
      <c r="J420">
        <v>0</v>
      </c>
      <c r="K420">
        <v>0</v>
      </c>
      <c r="L420">
        <f t="shared" si="12"/>
        <v>24</v>
      </c>
      <c r="M420">
        <f>VLOOKUP(C420,Locs!A:C,3,0)</f>
        <v>23</v>
      </c>
      <c r="N420">
        <f>VLOOKUP(C420,Locs!A:F,6,0)</f>
        <v>0</v>
      </c>
      <c r="O420" t="s">
        <v>479</v>
      </c>
      <c r="P420">
        <v>25</v>
      </c>
    </row>
    <row r="421" spans="2:16" x14ac:dyDescent="0.45">
      <c r="B421" t="str">
        <f t="shared" si="13"/>
        <v>task_id_454.dfy-2</v>
      </c>
      <c r="C421" t="s">
        <v>42</v>
      </c>
      <c r="D421">
        <v>2</v>
      </c>
      <c r="E421">
        <v>0</v>
      </c>
      <c r="F421">
        <v>11.245200000000001</v>
      </c>
      <c r="G421">
        <v>0.79020000000000001</v>
      </c>
      <c r="H421">
        <v>11.2431</v>
      </c>
      <c r="I421">
        <v>0</v>
      </c>
      <c r="J421">
        <v>0</v>
      </c>
      <c r="K421">
        <v>0</v>
      </c>
      <c r="L421">
        <f t="shared" si="12"/>
        <v>24</v>
      </c>
      <c r="M421">
        <f>VLOOKUP(C421,Locs!A:C,3,0)</f>
        <v>23</v>
      </c>
      <c r="N421">
        <f>VLOOKUP(C421,Locs!A:F,6,0)</f>
        <v>0</v>
      </c>
      <c r="O421" t="s">
        <v>481</v>
      </c>
      <c r="P421">
        <v>24</v>
      </c>
    </row>
    <row r="422" spans="2:16" x14ac:dyDescent="0.45">
      <c r="B422" t="str">
        <f t="shared" si="13"/>
        <v>task_id_454.dfy-3</v>
      </c>
      <c r="C422" t="s">
        <v>42</v>
      </c>
      <c r="D422">
        <v>3</v>
      </c>
      <c r="E422">
        <v>0</v>
      </c>
      <c r="F422">
        <v>14.5783</v>
      </c>
      <c r="G422">
        <v>0.80659999999999998</v>
      </c>
      <c r="H422">
        <v>14.5764</v>
      </c>
      <c r="I422">
        <v>0</v>
      </c>
      <c r="J422">
        <v>0</v>
      </c>
      <c r="K422">
        <v>0</v>
      </c>
      <c r="L422">
        <f t="shared" si="12"/>
        <v>23</v>
      </c>
      <c r="M422">
        <f>VLOOKUP(C422,Locs!A:C,3,0)</f>
        <v>23</v>
      </c>
      <c r="N422">
        <f>VLOOKUP(C422,Locs!A:F,6,0)</f>
        <v>0</v>
      </c>
      <c r="O422" t="s">
        <v>1276</v>
      </c>
      <c r="P422">
        <v>24</v>
      </c>
    </row>
    <row r="423" spans="2:16" x14ac:dyDescent="0.45">
      <c r="B423" t="str">
        <f t="shared" si="13"/>
        <v>task_id_454.dfy-4</v>
      </c>
      <c r="C423" t="s">
        <v>42</v>
      </c>
      <c r="D423">
        <v>4</v>
      </c>
      <c r="E423">
        <v>0</v>
      </c>
      <c r="F423">
        <v>7.1524999999999999</v>
      </c>
      <c r="G423">
        <v>0.78210000000000002</v>
      </c>
      <c r="H423">
        <v>7.1509999999999998</v>
      </c>
      <c r="I423">
        <v>1</v>
      </c>
      <c r="J423">
        <v>0</v>
      </c>
      <c r="K423">
        <v>0</v>
      </c>
      <c r="L423">
        <f t="shared" si="12"/>
        <v>23</v>
      </c>
      <c r="M423">
        <f>VLOOKUP(C423,Locs!A:C,3,0)</f>
        <v>23</v>
      </c>
      <c r="N423">
        <f>VLOOKUP(C423,Locs!A:F,6,0)</f>
        <v>0</v>
      </c>
      <c r="O423" t="s">
        <v>482</v>
      </c>
      <c r="P423">
        <v>24</v>
      </c>
    </row>
    <row r="424" spans="2:16" x14ac:dyDescent="0.45">
      <c r="B424" t="str">
        <f t="shared" si="13"/>
        <v>task_id_454.dfy-5</v>
      </c>
      <c r="C424" t="s">
        <v>42</v>
      </c>
      <c r="D424">
        <v>5</v>
      </c>
      <c r="E424">
        <v>0</v>
      </c>
      <c r="F424">
        <v>7.0762999999999998</v>
      </c>
      <c r="G424">
        <v>0.78059999999999996</v>
      </c>
      <c r="H424">
        <v>7.0746000000000002</v>
      </c>
      <c r="I424">
        <v>0</v>
      </c>
      <c r="J424">
        <v>0</v>
      </c>
      <c r="K424">
        <v>0</v>
      </c>
      <c r="L424">
        <f t="shared" si="12"/>
        <v>23</v>
      </c>
      <c r="M424">
        <f>VLOOKUP(C424,Locs!A:C,3,0)</f>
        <v>23</v>
      </c>
      <c r="N424">
        <f>VLOOKUP(C424,Locs!A:F,6,0)</f>
        <v>0</v>
      </c>
      <c r="O424" t="s">
        <v>483</v>
      </c>
      <c r="P424">
        <v>23</v>
      </c>
    </row>
    <row r="425" spans="2:16" x14ac:dyDescent="0.45">
      <c r="B425" t="str">
        <f t="shared" si="13"/>
        <v>task_id_454.dfy-6</v>
      </c>
      <c r="C425" t="s">
        <v>42</v>
      </c>
      <c r="D425">
        <v>6</v>
      </c>
      <c r="E425">
        <v>0</v>
      </c>
      <c r="F425">
        <v>6.9024999999999999</v>
      </c>
      <c r="G425">
        <v>0.78359999999999996</v>
      </c>
      <c r="H425">
        <v>6.9005000000000001</v>
      </c>
      <c r="I425">
        <v>-1</v>
      </c>
      <c r="J425">
        <v>0</v>
      </c>
      <c r="K425">
        <v>0</v>
      </c>
      <c r="L425">
        <f t="shared" si="12"/>
        <v>23</v>
      </c>
      <c r="M425">
        <f>VLOOKUP(C425,Locs!A:C,3,0)</f>
        <v>23</v>
      </c>
      <c r="N425">
        <f>VLOOKUP(C425,Locs!A:F,6,0)</f>
        <v>0</v>
      </c>
      <c r="O425" t="s">
        <v>967</v>
      </c>
      <c r="P425">
        <v>23</v>
      </c>
    </row>
    <row r="426" spans="2:16" x14ac:dyDescent="0.45">
      <c r="B426" t="str">
        <f t="shared" si="13"/>
        <v>task_id_454.dfy-7</v>
      </c>
      <c r="C426" t="s">
        <v>42</v>
      </c>
      <c r="D426">
        <v>7</v>
      </c>
      <c r="E426">
        <v>0</v>
      </c>
      <c r="F426">
        <v>12.5402</v>
      </c>
      <c r="G426">
        <v>0.80640000000000001</v>
      </c>
      <c r="H426">
        <v>12.5389</v>
      </c>
      <c r="I426">
        <v>-1</v>
      </c>
      <c r="J426">
        <v>0</v>
      </c>
      <c r="K426">
        <v>0</v>
      </c>
      <c r="L426">
        <f t="shared" si="12"/>
        <v>23</v>
      </c>
      <c r="M426">
        <f>VLOOKUP(C426,Locs!A:C,3,0)</f>
        <v>23</v>
      </c>
      <c r="N426">
        <f>VLOOKUP(C426,Locs!A:F,6,0)</f>
        <v>0</v>
      </c>
      <c r="O426" t="s">
        <v>968</v>
      </c>
      <c r="P426">
        <v>23</v>
      </c>
    </row>
    <row r="427" spans="2:16" x14ac:dyDescent="0.45">
      <c r="B427" t="str">
        <f t="shared" si="13"/>
        <v>task_id_454.dfy-8</v>
      </c>
      <c r="C427" t="s">
        <v>42</v>
      </c>
      <c r="D427">
        <v>8</v>
      </c>
      <c r="E427">
        <v>0</v>
      </c>
      <c r="F427">
        <v>5.3224999999999998</v>
      </c>
      <c r="G427">
        <v>0.82899999999999996</v>
      </c>
      <c r="H427">
        <v>5.3202999999999996</v>
      </c>
      <c r="I427">
        <v>-1</v>
      </c>
      <c r="J427">
        <v>0</v>
      </c>
      <c r="K427">
        <v>0</v>
      </c>
      <c r="L427">
        <f t="shared" si="12"/>
        <v>24</v>
      </c>
      <c r="M427">
        <f>VLOOKUP(C427,Locs!A:C,3,0)</f>
        <v>23</v>
      </c>
      <c r="N427">
        <f>VLOOKUP(C427,Locs!A:F,6,0)</f>
        <v>0</v>
      </c>
      <c r="O427" t="s">
        <v>1211</v>
      </c>
      <c r="P427">
        <v>23</v>
      </c>
    </row>
    <row r="428" spans="2:16" x14ac:dyDescent="0.45">
      <c r="B428" t="str">
        <f t="shared" si="13"/>
        <v>task_id_454.dfy-9</v>
      </c>
      <c r="C428" t="s">
        <v>42</v>
      </c>
      <c r="D428">
        <v>9</v>
      </c>
      <c r="E428">
        <v>0</v>
      </c>
      <c r="F428">
        <v>7.3593999999999999</v>
      </c>
      <c r="G428">
        <v>0.90049999999999997</v>
      </c>
      <c r="H428">
        <v>7.3578999999999999</v>
      </c>
      <c r="I428">
        <v>-1</v>
      </c>
      <c r="J428">
        <v>0</v>
      </c>
      <c r="K428">
        <v>0</v>
      </c>
      <c r="L428">
        <f t="shared" si="12"/>
        <v>24</v>
      </c>
      <c r="M428">
        <f>VLOOKUP(C428,Locs!A:C,3,0)</f>
        <v>23</v>
      </c>
      <c r="N428">
        <f>VLOOKUP(C428,Locs!A:F,6,0)</f>
        <v>0</v>
      </c>
      <c r="O428" t="s">
        <v>1277</v>
      </c>
      <c r="P428">
        <v>23</v>
      </c>
    </row>
    <row r="429" spans="2:16" x14ac:dyDescent="0.45">
      <c r="B429" t="str">
        <f t="shared" si="13"/>
        <v>task_id_454.dfy-10</v>
      </c>
      <c r="C429" t="s">
        <v>42</v>
      </c>
      <c r="D429">
        <v>10</v>
      </c>
      <c r="E429">
        <v>0</v>
      </c>
      <c r="F429">
        <v>10.0128</v>
      </c>
      <c r="G429">
        <v>0.85140000000000005</v>
      </c>
      <c r="H429">
        <v>10.0113</v>
      </c>
      <c r="I429">
        <v>-1</v>
      </c>
      <c r="J429">
        <v>0</v>
      </c>
      <c r="K429">
        <v>0</v>
      </c>
      <c r="L429">
        <f t="shared" si="12"/>
        <v>24</v>
      </c>
      <c r="M429">
        <f>VLOOKUP(C429,Locs!A:C,3,0)</f>
        <v>23</v>
      </c>
      <c r="N429">
        <f>VLOOKUP(C429,Locs!A:F,6,0)</f>
        <v>0</v>
      </c>
      <c r="O429" t="s">
        <v>1278</v>
      </c>
      <c r="P429">
        <v>24</v>
      </c>
    </row>
    <row r="430" spans="2:16" x14ac:dyDescent="0.45">
      <c r="B430" t="str">
        <f t="shared" si="13"/>
        <v>task_id_457.dfy-1</v>
      </c>
      <c r="C430" t="s">
        <v>43</v>
      </c>
      <c r="D430">
        <v>1</v>
      </c>
      <c r="E430">
        <v>-1</v>
      </c>
      <c r="F430">
        <v>7.4165000000000001</v>
      </c>
      <c r="G430">
        <v>0.24079999999999999</v>
      </c>
      <c r="H430">
        <v>7.3945999999999996</v>
      </c>
      <c r="I430">
        <v>-1</v>
      </c>
      <c r="J430">
        <v>-1</v>
      </c>
      <c r="K430">
        <v>-1</v>
      </c>
      <c r="L430">
        <f t="shared" si="12"/>
        <v>26</v>
      </c>
      <c r="M430">
        <f>VLOOKUP(C430,Locs!A:C,3,0)</f>
        <v>26</v>
      </c>
      <c r="N430">
        <f>VLOOKUP(C430,Locs!A:F,6,0)</f>
        <v>0</v>
      </c>
      <c r="O430" t="s">
        <v>1279</v>
      </c>
      <c r="P430">
        <v>24</v>
      </c>
    </row>
    <row r="431" spans="2:16" x14ac:dyDescent="0.45">
      <c r="B431" t="str">
        <f t="shared" si="13"/>
        <v>task_id_457.dfy-2</v>
      </c>
      <c r="C431" t="s">
        <v>43</v>
      </c>
      <c r="D431">
        <v>2</v>
      </c>
      <c r="E431">
        <v>1</v>
      </c>
      <c r="F431">
        <v>18.948499999999999</v>
      </c>
      <c r="G431">
        <v>0.76290000000000002</v>
      </c>
      <c r="H431">
        <v>18.946400000000001</v>
      </c>
      <c r="I431">
        <v>1</v>
      </c>
      <c r="J431">
        <v>1</v>
      </c>
      <c r="K431">
        <v>1</v>
      </c>
      <c r="L431">
        <f t="shared" si="12"/>
        <v>26</v>
      </c>
      <c r="M431">
        <f>VLOOKUP(C431,Locs!A:C,3,0)</f>
        <v>26</v>
      </c>
      <c r="N431">
        <f>VLOOKUP(C431,Locs!A:F,6,0)</f>
        <v>0</v>
      </c>
      <c r="O431" t="s">
        <v>484</v>
      </c>
      <c r="P431">
        <v>26</v>
      </c>
    </row>
    <row r="432" spans="2:16" x14ac:dyDescent="0.45">
      <c r="B432" t="str">
        <f t="shared" si="13"/>
        <v>task_id_470.dfy-1</v>
      </c>
      <c r="C432" t="s">
        <v>44</v>
      </c>
      <c r="D432">
        <v>1</v>
      </c>
      <c r="E432">
        <v>1</v>
      </c>
      <c r="F432">
        <v>7.1005000000000003</v>
      </c>
      <c r="G432">
        <v>0.77059999999999995</v>
      </c>
      <c r="H432">
        <v>7.0709999999999997</v>
      </c>
      <c r="I432">
        <v>1</v>
      </c>
      <c r="J432">
        <v>1</v>
      </c>
      <c r="K432">
        <v>1</v>
      </c>
      <c r="L432">
        <f t="shared" si="12"/>
        <v>23</v>
      </c>
      <c r="M432">
        <f>VLOOKUP(C432,Locs!A:C,3,0)</f>
        <v>23</v>
      </c>
      <c r="N432">
        <f>VLOOKUP(C432,Locs!A:F,6,0)</f>
        <v>0</v>
      </c>
      <c r="O432" t="s">
        <v>485</v>
      </c>
      <c r="P432">
        <v>26</v>
      </c>
    </row>
    <row r="433" spans="2:16" x14ac:dyDescent="0.45">
      <c r="B433" t="str">
        <f t="shared" si="13"/>
        <v>task_id_472.dfy-1</v>
      </c>
      <c r="C433" t="s">
        <v>45</v>
      </c>
      <c r="D433">
        <v>1</v>
      </c>
      <c r="E433">
        <v>0</v>
      </c>
      <c r="F433">
        <v>8.2516999999999996</v>
      </c>
      <c r="G433">
        <v>0.82420000000000004</v>
      </c>
      <c r="H433">
        <v>8.2296999999999993</v>
      </c>
      <c r="I433">
        <v>1</v>
      </c>
      <c r="J433">
        <v>0</v>
      </c>
      <c r="K433">
        <v>0</v>
      </c>
      <c r="L433">
        <f t="shared" si="12"/>
        <v>30</v>
      </c>
      <c r="M433">
        <f>VLOOKUP(C433,Locs!A:C,3,0)</f>
        <v>28</v>
      </c>
      <c r="N433">
        <f>VLOOKUP(C433,Locs!A:F,6,0)</f>
        <v>2</v>
      </c>
      <c r="O433" t="s">
        <v>487</v>
      </c>
      <c r="P433">
        <v>23</v>
      </c>
    </row>
    <row r="434" spans="2:16" x14ac:dyDescent="0.45">
      <c r="B434" t="str">
        <f t="shared" si="13"/>
        <v>task_id_472.dfy-2</v>
      </c>
      <c r="C434" t="s">
        <v>45</v>
      </c>
      <c r="D434">
        <v>2</v>
      </c>
      <c r="E434">
        <v>0</v>
      </c>
      <c r="F434">
        <v>12.0212</v>
      </c>
      <c r="G434">
        <v>0.78920000000000001</v>
      </c>
      <c r="H434">
        <v>12.019</v>
      </c>
      <c r="I434">
        <v>-1</v>
      </c>
      <c r="J434">
        <v>0</v>
      </c>
      <c r="K434">
        <v>0</v>
      </c>
      <c r="L434">
        <f t="shared" si="12"/>
        <v>30</v>
      </c>
      <c r="M434">
        <f>VLOOKUP(C434,Locs!A:C,3,0)</f>
        <v>28</v>
      </c>
      <c r="N434">
        <f>VLOOKUP(C434,Locs!A:F,6,0)</f>
        <v>2</v>
      </c>
      <c r="O434" t="s">
        <v>490</v>
      </c>
      <c r="P434">
        <v>30</v>
      </c>
    </row>
    <row r="435" spans="2:16" x14ac:dyDescent="0.45">
      <c r="B435" t="str">
        <f t="shared" si="13"/>
        <v>task_id_472.dfy-3</v>
      </c>
      <c r="C435" t="s">
        <v>45</v>
      </c>
      <c r="D435">
        <v>3</v>
      </c>
      <c r="E435">
        <v>0</v>
      </c>
      <c r="F435">
        <v>9.9041999999999994</v>
      </c>
      <c r="G435">
        <v>0.82779999999999998</v>
      </c>
      <c r="H435">
        <v>9.9025999999999996</v>
      </c>
      <c r="I435">
        <v>-1</v>
      </c>
      <c r="J435">
        <v>0</v>
      </c>
      <c r="K435">
        <v>0</v>
      </c>
      <c r="L435">
        <f t="shared" si="12"/>
        <v>33</v>
      </c>
      <c r="M435">
        <f>VLOOKUP(C435,Locs!A:C,3,0)</f>
        <v>28</v>
      </c>
      <c r="N435">
        <f>VLOOKUP(C435,Locs!A:F,6,0)</f>
        <v>2</v>
      </c>
      <c r="O435" t="s">
        <v>823</v>
      </c>
      <c r="P435">
        <v>31</v>
      </c>
    </row>
    <row r="436" spans="2:16" x14ac:dyDescent="0.45">
      <c r="B436" t="str">
        <f t="shared" si="13"/>
        <v>task_id_472.dfy-4</v>
      </c>
      <c r="C436" t="s">
        <v>45</v>
      </c>
      <c r="D436">
        <v>4</v>
      </c>
      <c r="E436">
        <v>0</v>
      </c>
      <c r="F436">
        <v>8.6271000000000004</v>
      </c>
      <c r="G436">
        <v>0.81859999999999999</v>
      </c>
      <c r="H436">
        <v>8.6251999999999995</v>
      </c>
      <c r="I436">
        <v>-1</v>
      </c>
      <c r="J436">
        <v>0</v>
      </c>
      <c r="K436">
        <v>0</v>
      </c>
      <c r="L436">
        <f t="shared" si="12"/>
        <v>31</v>
      </c>
      <c r="M436">
        <f>VLOOKUP(C436,Locs!A:C,3,0)</f>
        <v>28</v>
      </c>
      <c r="N436">
        <f>VLOOKUP(C436,Locs!A:F,6,0)</f>
        <v>2</v>
      </c>
      <c r="O436" t="s">
        <v>491</v>
      </c>
      <c r="P436">
        <v>30</v>
      </c>
    </row>
    <row r="437" spans="2:16" x14ac:dyDescent="0.45">
      <c r="B437" t="str">
        <f t="shared" si="13"/>
        <v>task_id_472.dfy-5</v>
      </c>
      <c r="C437" t="s">
        <v>45</v>
      </c>
      <c r="D437">
        <v>5</v>
      </c>
      <c r="E437">
        <v>0</v>
      </c>
      <c r="F437">
        <v>12.014900000000001</v>
      </c>
      <c r="G437">
        <v>0.77659999999999996</v>
      </c>
      <c r="H437">
        <v>12.0128</v>
      </c>
      <c r="I437">
        <v>-1</v>
      </c>
      <c r="J437">
        <v>0</v>
      </c>
      <c r="K437">
        <v>0</v>
      </c>
      <c r="L437">
        <f t="shared" si="12"/>
        <v>31</v>
      </c>
      <c r="M437">
        <f>VLOOKUP(C437,Locs!A:C,3,0)</f>
        <v>28</v>
      </c>
      <c r="N437">
        <f>VLOOKUP(C437,Locs!A:F,6,0)</f>
        <v>2</v>
      </c>
      <c r="O437" t="s">
        <v>492</v>
      </c>
      <c r="P437">
        <v>33</v>
      </c>
    </row>
    <row r="438" spans="2:16" x14ac:dyDescent="0.45">
      <c r="B438" t="str">
        <f t="shared" si="13"/>
        <v>task_id_472.dfy-6</v>
      </c>
      <c r="C438" t="s">
        <v>45</v>
      </c>
      <c r="D438">
        <v>6</v>
      </c>
      <c r="E438">
        <v>0</v>
      </c>
      <c r="F438">
        <v>13.7263</v>
      </c>
      <c r="G438">
        <v>0.80889999999999995</v>
      </c>
      <c r="H438">
        <v>13.724500000000001</v>
      </c>
      <c r="I438">
        <v>-1</v>
      </c>
      <c r="J438">
        <v>0</v>
      </c>
      <c r="K438">
        <v>0</v>
      </c>
      <c r="L438">
        <f t="shared" si="12"/>
        <v>31</v>
      </c>
      <c r="M438">
        <f>VLOOKUP(C438,Locs!A:C,3,0)</f>
        <v>28</v>
      </c>
      <c r="N438">
        <f>VLOOKUP(C438,Locs!A:F,6,0)</f>
        <v>2</v>
      </c>
      <c r="O438" t="s">
        <v>824</v>
      </c>
      <c r="P438">
        <v>31</v>
      </c>
    </row>
    <row r="439" spans="2:16" x14ac:dyDescent="0.45">
      <c r="B439" t="str">
        <f t="shared" si="13"/>
        <v>task_id_472.dfy-7</v>
      </c>
      <c r="C439" t="s">
        <v>45</v>
      </c>
      <c r="D439">
        <v>7</v>
      </c>
      <c r="E439">
        <v>0</v>
      </c>
      <c r="F439">
        <v>15.8751</v>
      </c>
      <c r="G439">
        <v>0.83320000000000005</v>
      </c>
      <c r="H439">
        <v>15.8729</v>
      </c>
      <c r="I439">
        <v>0</v>
      </c>
      <c r="J439">
        <v>0</v>
      </c>
      <c r="K439">
        <v>0</v>
      </c>
      <c r="L439">
        <f t="shared" si="12"/>
        <v>31</v>
      </c>
      <c r="M439">
        <f>VLOOKUP(C439,Locs!A:C,3,0)</f>
        <v>28</v>
      </c>
      <c r="N439">
        <f>VLOOKUP(C439,Locs!A:F,6,0)</f>
        <v>2</v>
      </c>
      <c r="O439" t="s">
        <v>825</v>
      </c>
      <c r="P439">
        <v>31</v>
      </c>
    </row>
    <row r="440" spans="2:16" x14ac:dyDescent="0.45">
      <c r="B440" t="str">
        <f t="shared" si="13"/>
        <v>task_id_472.dfy-8</v>
      </c>
      <c r="C440" t="s">
        <v>45</v>
      </c>
      <c r="D440">
        <v>8</v>
      </c>
      <c r="E440">
        <v>0</v>
      </c>
      <c r="F440">
        <v>14.929</v>
      </c>
      <c r="G440">
        <v>0.85680000000000001</v>
      </c>
      <c r="H440">
        <v>14.9277</v>
      </c>
      <c r="I440">
        <v>0</v>
      </c>
      <c r="J440">
        <v>0</v>
      </c>
      <c r="K440">
        <v>0</v>
      </c>
      <c r="L440">
        <f t="shared" si="12"/>
        <v>31</v>
      </c>
      <c r="M440">
        <f>VLOOKUP(C440,Locs!A:C,3,0)</f>
        <v>28</v>
      </c>
      <c r="N440">
        <f>VLOOKUP(C440,Locs!A:F,6,0)</f>
        <v>2</v>
      </c>
      <c r="O440" t="s">
        <v>826</v>
      </c>
      <c r="P440">
        <v>31</v>
      </c>
    </row>
    <row r="441" spans="2:16" x14ac:dyDescent="0.45">
      <c r="B441" t="str">
        <f t="shared" si="13"/>
        <v>task_id_472.dfy-9</v>
      </c>
      <c r="C441" t="s">
        <v>45</v>
      </c>
      <c r="D441">
        <v>9</v>
      </c>
      <c r="E441">
        <v>0</v>
      </c>
      <c r="F441">
        <v>15.74</v>
      </c>
      <c r="G441">
        <v>0.82830000000000004</v>
      </c>
      <c r="H441">
        <v>15.7379</v>
      </c>
      <c r="I441">
        <v>0</v>
      </c>
      <c r="J441">
        <v>0</v>
      </c>
      <c r="K441">
        <v>0</v>
      </c>
      <c r="L441">
        <f t="shared" si="12"/>
        <v>31</v>
      </c>
      <c r="M441">
        <f>VLOOKUP(C441,Locs!A:C,3,0)</f>
        <v>28</v>
      </c>
      <c r="N441">
        <f>VLOOKUP(C441,Locs!A:F,6,0)</f>
        <v>2</v>
      </c>
      <c r="O441" t="s">
        <v>827</v>
      </c>
      <c r="P441">
        <v>31</v>
      </c>
    </row>
    <row r="442" spans="2:16" x14ac:dyDescent="0.45">
      <c r="B442" t="str">
        <f t="shared" si="13"/>
        <v>task_id_472.dfy-10</v>
      </c>
      <c r="C442" t="s">
        <v>45</v>
      </c>
      <c r="D442">
        <v>10</v>
      </c>
      <c r="E442">
        <v>0</v>
      </c>
      <c r="F442">
        <v>17.8932</v>
      </c>
      <c r="G442">
        <v>0.88239999999999996</v>
      </c>
      <c r="H442">
        <v>17.890999999999998</v>
      </c>
      <c r="I442">
        <v>0</v>
      </c>
      <c r="J442">
        <v>0</v>
      </c>
      <c r="K442">
        <v>0</v>
      </c>
      <c r="L442">
        <f t="shared" si="12"/>
        <v>31</v>
      </c>
      <c r="M442">
        <f>VLOOKUP(C442,Locs!A:C,3,0)</f>
        <v>28</v>
      </c>
      <c r="N442">
        <f>VLOOKUP(C442,Locs!A:F,6,0)</f>
        <v>2</v>
      </c>
      <c r="O442" t="s">
        <v>828</v>
      </c>
      <c r="P442">
        <v>31</v>
      </c>
    </row>
    <row r="443" spans="2:16" x14ac:dyDescent="0.45">
      <c r="B443" t="str">
        <f t="shared" si="13"/>
        <v>task_id_474.dfy-1</v>
      </c>
      <c r="C443" t="s">
        <v>46</v>
      </c>
      <c r="D443">
        <v>1</v>
      </c>
      <c r="E443">
        <v>0</v>
      </c>
      <c r="F443">
        <v>8.6000999999999994</v>
      </c>
      <c r="G443">
        <v>0.80669999999999997</v>
      </c>
      <c r="H443">
        <v>8.5822000000000003</v>
      </c>
      <c r="I443">
        <v>0</v>
      </c>
      <c r="J443">
        <v>0</v>
      </c>
      <c r="K443">
        <v>0</v>
      </c>
      <c r="L443">
        <f t="shared" si="12"/>
        <v>25</v>
      </c>
      <c r="M443">
        <f>VLOOKUP(C443,Locs!A:C,3,0)</f>
        <v>26</v>
      </c>
      <c r="N443">
        <f>VLOOKUP(C443,Locs!A:F,6,0)</f>
        <v>0</v>
      </c>
      <c r="O443" t="s">
        <v>829</v>
      </c>
      <c r="P443">
        <v>31</v>
      </c>
    </row>
    <row r="444" spans="2:16" x14ac:dyDescent="0.45">
      <c r="B444" t="str">
        <f t="shared" si="13"/>
        <v>task_id_474.dfy-2</v>
      </c>
      <c r="C444" t="s">
        <v>46</v>
      </c>
      <c r="D444">
        <v>2</v>
      </c>
      <c r="E444">
        <v>-1</v>
      </c>
      <c r="F444">
        <v>12.555999999999999</v>
      </c>
      <c r="G444">
        <v>0.36159999999999998</v>
      </c>
      <c r="H444">
        <v>12.5541</v>
      </c>
      <c r="I444">
        <v>-1</v>
      </c>
      <c r="J444">
        <v>-1</v>
      </c>
      <c r="K444">
        <v>-1</v>
      </c>
      <c r="L444">
        <f t="shared" si="12"/>
        <v>25</v>
      </c>
      <c r="M444">
        <f>VLOOKUP(C444,Locs!A:C,3,0)</f>
        <v>26</v>
      </c>
      <c r="N444">
        <f>VLOOKUP(C444,Locs!A:F,6,0)</f>
        <v>0</v>
      </c>
      <c r="O444" t="s">
        <v>493</v>
      </c>
      <c r="P444">
        <v>25</v>
      </c>
    </row>
    <row r="445" spans="2:16" x14ac:dyDescent="0.45">
      <c r="B445" t="str">
        <f t="shared" si="13"/>
        <v>task_id_474.dfy-3</v>
      </c>
      <c r="C445" t="s">
        <v>46</v>
      </c>
      <c r="D445">
        <v>3</v>
      </c>
      <c r="E445">
        <v>-1</v>
      </c>
      <c r="F445">
        <v>10.292899999999999</v>
      </c>
      <c r="G445">
        <v>0.371</v>
      </c>
      <c r="H445">
        <v>10.290800000000001</v>
      </c>
      <c r="I445">
        <v>-1</v>
      </c>
      <c r="J445">
        <v>-1</v>
      </c>
      <c r="K445">
        <v>-1</v>
      </c>
      <c r="L445">
        <f t="shared" si="12"/>
        <v>25</v>
      </c>
      <c r="M445">
        <f>VLOOKUP(C445,Locs!A:C,3,0)</f>
        <v>26</v>
      </c>
      <c r="N445">
        <f>VLOOKUP(C445,Locs!A:F,6,0)</f>
        <v>0</v>
      </c>
      <c r="O445" t="s">
        <v>1280</v>
      </c>
      <c r="P445">
        <v>25</v>
      </c>
    </row>
    <row r="446" spans="2:16" x14ac:dyDescent="0.45">
      <c r="B446" t="str">
        <f t="shared" si="13"/>
        <v>task_id_474.dfy-4</v>
      </c>
      <c r="C446" t="s">
        <v>46</v>
      </c>
      <c r="D446">
        <v>4</v>
      </c>
      <c r="E446">
        <v>-1</v>
      </c>
      <c r="F446">
        <v>13.475300000000001</v>
      </c>
      <c r="G446">
        <v>0.36149999999999999</v>
      </c>
      <c r="H446">
        <v>13.473000000000001</v>
      </c>
      <c r="I446">
        <v>-1</v>
      </c>
      <c r="J446">
        <v>-1</v>
      </c>
      <c r="K446">
        <v>-1</v>
      </c>
      <c r="L446">
        <f t="shared" si="12"/>
        <v>25</v>
      </c>
      <c r="M446">
        <f>VLOOKUP(C446,Locs!A:C,3,0)</f>
        <v>26</v>
      </c>
      <c r="N446">
        <f>VLOOKUP(C446,Locs!A:F,6,0)</f>
        <v>0</v>
      </c>
      <c r="O446" t="s">
        <v>494</v>
      </c>
      <c r="P446">
        <v>25</v>
      </c>
    </row>
    <row r="447" spans="2:16" x14ac:dyDescent="0.45">
      <c r="B447" t="str">
        <f t="shared" si="13"/>
        <v>task_id_474.dfy-5</v>
      </c>
      <c r="C447" t="s">
        <v>46</v>
      </c>
      <c r="D447">
        <v>5</v>
      </c>
      <c r="E447">
        <v>-1</v>
      </c>
      <c r="F447">
        <v>10.9277</v>
      </c>
      <c r="G447">
        <v>0.3342</v>
      </c>
      <c r="H447">
        <v>10.926399999999999</v>
      </c>
      <c r="I447">
        <v>-1</v>
      </c>
      <c r="J447">
        <v>-1</v>
      </c>
      <c r="K447">
        <v>-1</v>
      </c>
      <c r="L447">
        <f t="shared" si="12"/>
        <v>25</v>
      </c>
      <c r="M447">
        <f>VLOOKUP(C447,Locs!A:C,3,0)</f>
        <v>26</v>
      </c>
      <c r="N447">
        <f>VLOOKUP(C447,Locs!A:F,6,0)</f>
        <v>0</v>
      </c>
      <c r="O447" t="s">
        <v>495</v>
      </c>
      <c r="P447">
        <v>25</v>
      </c>
    </row>
    <row r="448" spans="2:16" x14ac:dyDescent="0.45">
      <c r="B448" t="str">
        <f t="shared" si="13"/>
        <v>task_id_474.dfy-6</v>
      </c>
      <c r="C448" t="s">
        <v>46</v>
      </c>
      <c r="D448">
        <v>6</v>
      </c>
      <c r="E448">
        <v>-1</v>
      </c>
      <c r="F448">
        <v>9.8803000000000001</v>
      </c>
      <c r="G448">
        <v>0.42480000000000001</v>
      </c>
      <c r="H448">
        <v>9.8786000000000005</v>
      </c>
      <c r="I448">
        <v>-1</v>
      </c>
      <c r="J448">
        <v>-1</v>
      </c>
      <c r="K448">
        <v>-1</v>
      </c>
      <c r="L448">
        <f t="shared" si="12"/>
        <v>25</v>
      </c>
      <c r="M448">
        <f>VLOOKUP(C448,Locs!A:C,3,0)</f>
        <v>26</v>
      </c>
      <c r="N448">
        <f>VLOOKUP(C448,Locs!A:F,6,0)</f>
        <v>0</v>
      </c>
      <c r="O448" t="s">
        <v>1190</v>
      </c>
      <c r="P448">
        <v>25</v>
      </c>
    </row>
    <row r="449" spans="2:16" x14ac:dyDescent="0.45">
      <c r="B449" t="str">
        <f t="shared" si="13"/>
        <v>task_id_474.dfy-7</v>
      </c>
      <c r="C449" t="s">
        <v>46</v>
      </c>
      <c r="D449">
        <v>7</v>
      </c>
      <c r="E449">
        <v>-1</v>
      </c>
      <c r="F449">
        <v>9.0882000000000005</v>
      </c>
      <c r="G449">
        <v>0.36220000000000002</v>
      </c>
      <c r="H449">
        <v>9.0861000000000001</v>
      </c>
      <c r="I449">
        <v>-1</v>
      </c>
      <c r="J449">
        <v>-1</v>
      </c>
      <c r="K449">
        <v>-1</v>
      </c>
      <c r="L449">
        <f t="shared" si="12"/>
        <v>25</v>
      </c>
      <c r="M449">
        <f>VLOOKUP(C449,Locs!A:C,3,0)</f>
        <v>26</v>
      </c>
      <c r="N449">
        <f>VLOOKUP(C449,Locs!A:F,6,0)</f>
        <v>0</v>
      </c>
      <c r="O449" t="s">
        <v>1212</v>
      </c>
      <c r="P449">
        <v>25</v>
      </c>
    </row>
    <row r="450" spans="2:16" x14ac:dyDescent="0.45">
      <c r="B450" t="str">
        <f t="shared" si="13"/>
        <v>task_id_474.dfy-8</v>
      </c>
      <c r="C450" t="s">
        <v>46</v>
      </c>
      <c r="D450">
        <v>8</v>
      </c>
      <c r="E450">
        <v>-1</v>
      </c>
      <c r="F450">
        <v>8.6302000000000003</v>
      </c>
      <c r="G450">
        <v>0.37419999999999998</v>
      </c>
      <c r="H450">
        <v>8.6281999999999996</v>
      </c>
      <c r="I450">
        <v>-1</v>
      </c>
      <c r="J450">
        <v>-1</v>
      </c>
      <c r="K450">
        <v>-1</v>
      </c>
      <c r="L450">
        <f t="shared" si="12"/>
        <v>25</v>
      </c>
      <c r="M450">
        <f>VLOOKUP(C450,Locs!A:C,3,0)</f>
        <v>26</v>
      </c>
      <c r="N450">
        <f>VLOOKUP(C450,Locs!A:F,6,0)</f>
        <v>0</v>
      </c>
      <c r="O450" t="s">
        <v>1213</v>
      </c>
      <c r="P450">
        <v>25</v>
      </c>
    </row>
    <row r="451" spans="2:16" x14ac:dyDescent="0.45">
      <c r="B451" t="str">
        <f t="shared" si="13"/>
        <v>task_id_474.dfy-9</v>
      </c>
      <c r="C451" t="s">
        <v>46</v>
      </c>
      <c r="D451">
        <v>9</v>
      </c>
      <c r="E451">
        <v>-1</v>
      </c>
      <c r="F451">
        <v>7.5963000000000003</v>
      </c>
      <c r="G451">
        <v>0.41220000000000001</v>
      </c>
      <c r="H451">
        <v>7.5940000000000003</v>
      </c>
      <c r="I451">
        <v>-1</v>
      </c>
      <c r="J451">
        <v>-1</v>
      </c>
      <c r="K451">
        <v>-1</v>
      </c>
      <c r="L451">
        <f t="shared" ref="L451:L514" si="14">VLOOKUP(LEFT(C451,LEN(C451)-4)&amp;"_"&amp;D451&amp;"_llm.dfy",O:P,2,0)</f>
        <v>25</v>
      </c>
      <c r="M451">
        <f>VLOOKUP(C451,Locs!A:C,3,0)</f>
        <v>26</v>
      </c>
      <c r="N451">
        <f>VLOOKUP(C451,Locs!A:F,6,0)</f>
        <v>0</v>
      </c>
      <c r="O451" t="s">
        <v>1281</v>
      </c>
      <c r="P451">
        <v>25</v>
      </c>
    </row>
    <row r="452" spans="2:16" x14ac:dyDescent="0.45">
      <c r="B452" t="str">
        <f t="shared" si="13"/>
        <v>task_id_474.dfy-10</v>
      </c>
      <c r="C452" t="s">
        <v>46</v>
      </c>
      <c r="D452">
        <v>10</v>
      </c>
      <c r="E452">
        <v>-1</v>
      </c>
      <c r="F452">
        <v>7.3441000000000001</v>
      </c>
      <c r="G452">
        <v>0.35520000000000002</v>
      </c>
      <c r="H452">
        <v>7.3423999999999996</v>
      </c>
      <c r="I452">
        <v>-1</v>
      </c>
      <c r="J452">
        <v>-1</v>
      </c>
      <c r="K452">
        <v>-1</v>
      </c>
      <c r="L452">
        <f t="shared" si="14"/>
        <v>25</v>
      </c>
      <c r="M452">
        <f>VLOOKUP(C452,Locs!A:C,3,0)</f>
        <v>26</v>
      </c>
      <c r="N452">
        <f>VLOOKUP(C452,Locs!A:F,6,0)</f>
        <v>0</v>
      </c>
      <c r="O452" t="s">
        <v>1282</v>
      </c>
      <c r="P452">
        <v>25</v>
      </c>
    </row>
    <row r="453" spans="2:16" x14ac:dyDescent="0.45">
      <c r="B453" t="str">
        <f t="shared" si="13"/>
        <v>task_id_476.dfy-1</v>
      </c>
      <c r="C453" t="s">
        <v>47</v>
      </c>
      <c r="D453">
        <v>1</v>
      </c>
      <c r="E453">
        <v>-1</v>
      </c>
      <c r="F453">
        <v>15.061</v>
      </c>
      <c r="G453">
        <v>0.36459999999999998</v>
      </c>
      <c r="H453">
        <v>15.042999999999999</v>
      </c>
      <c r="I453">
        <v>-1</v>
      </c>
      <c r="J453">
        <v>-1</v>
      </c>
      <c r="K453">
        <v>-1</v>
      </c>
      <c r="L453">
        <f t="shared" si="14"/>
        <v>41</v>
      </c>
      <c r="M453">
        <f>VLOOKUP(C453,Locs!A:C,3,0)</f>
        <v>54</v>
      </c>
      <c r="N453">
        <f>VLOOKUP(C453,Locs!A:F,6,0)</f>
        <v>2</v>
      </c>
      <c r="O453" t="s">
        <v>1283</v>
      </c>
      <c r="P453">
        <v>25</v>
      </c>
    </row>
    <row r="454" spans="2:16" x14ac:dyDescent="0.45">
      <c r="B454" t="str">
        <f t="shared" si="13"/>
        <v>task_id_476.dfy-2</v>
      </c>
      <c r="C454" t="s">
        <v>47</v>
      </c>
      <c r="D454">
        <v>2</v>
      </c>
      <c r="E454">
        <v>0</v>
      </c>
      <c r="F454">
        <v>18.204499999999999</v>
      </c>
      <c r="G454">
        <v>1.7233000000000001</v>
      </c>
      <c r="H454">
        <v>18.2027</v>
      </c>
      <c r="I454">
        <v>-1</v>
      </c>
      <c r="J454">
        <v>0</v>
      </c>
      <c r="K454">
        <v>0</v>
      </c>
      <c r="L454">
        <f t="shared" si="14"/>
        <v>41</v>
      </c>
      <c r="M454">
        <f>VLOOKUP(C454,Locs!A:C,3,0)</f>
        <v>54</v>
      </c>
      <c r="N454">
        <f>VLOOKUP(C454,Locs!A:F,6,0)</f>
        <v>2</v>
      </c>
      <c r="O454" t="s">
        <v>496</v>
      </c>
      <c r="P454">
        <v>41</v>
      </c>
    </row>
    <row r="455" spans="2:16" x14ac:dyDescent="0.45">
      <c r="B455" t="str">
        <f t="shared" si="13"/>
        <v>task_id_476.dfy-3</v>
      </c>
      <c r="C455" t="s">
        <v>47</v>
      </c>
      <c r="D455">
        <v>3</v>
      </c>
      <c r="E455">
        <v>0</v>
      </c>
      <c r="F455">
        <v>13.144299999999999</v>
      </c>
      <c r="G455">
        <v>2.0266000000000002</v>
      </c>
      <c r="H455">
        <v>13.1426</v>
      </c>
      <c r="I455">
        <v>-1</v>
      </c>
      <c r="J455">
        <v>0</v>
      </c>
      <c r="K455">
        <v>0</v>
      </c>
      <c r="L455">
        <f t="shared" si="14"/>
        <v>44</v>
      </c>
      <c r="M455">
        <f>VLOOKUP(C455,Locs!A:C,3,0)</f>
        <v>54</v>
      </c>
      <c r="N455">
        <f>VLOOKUP(C455,Locs!A:F,6,0)</f>
        <v>2</v>
      </c>
      <c r="O455" t="s">
        <v>497</v>
      </c>
      <c r="P455">
        <v>41</v>
      </c>
    </row>
    <row r="456" spans="2:16" x14ac:dyDescent="0.45">
      <c r="B456" t="str">
        <f t="shared" ref="B456:B519" si="15">C456&amp;"-"&amp;D456</f>
        <v>task_id_476.dfy-4</v>
      </c>
      <c r="C456" t="s">
        <v>47</v>
      </c>
      <c r="D456">
        <v>4</v>
      </c>
      <c r="E456">
        <v>0</v>
      </c>
      <c r="F456">
        <v>16.141200000000001</v>
      </c>
      <c r="G456">
        <v>1.7302</v>
      </c>
      <c r="H456">
        <v>16.139500000000002</v>
      </c>
      <c r="I456">
        <v>-1</v>
      </c>
      <c r="J456">
        <v>0</v>
      </c>
      <c r="K456">
        <v>0</v>
      </c>
      <c r="L456">
        <f t="shared" si="14"/>
        <v>44</v>
      </c>
      <c r="M456">
        <f>VLOOKUP(C456,Locs!A:C,3,0)</f>
        <v>54</v>
      </c>
      <c r="N456">
        <f>VLOOKUP(C456,Locs!A:F,6,0)</f>
        <v>2</v>
      </c>
      <c r="O456" t="s">
        <v>498</v>
      </c>
      <c r="P456">
        <v>44</v>
      </c>
    </row>
    <row r="457" spans="2:16" x14ac:dyDescent="0.45">
      <c r="B457" t="str">
        <f t="shared" si="15"/>
        <v>task_id_476.dfy-5</v>
      </c>
      <c r="C457" t="s">
        <v>47</v>
      </c>
      <c r="D457">
        <v>5</v>
      </c>
      <c r="E457">
        <v>0</v>
      </c>
      <c r="F457">
        <v>20.154900000000001</v>
      </c>
      <c r="G457">
        <v>1.76</v>
      </c>
      <c r="H457">
        <v>20.153300000000002</v>
      </c>
      <c r="I457">
        <v>-1</v>
      </c>
      <c r="J457">
        <v>0</v>
      </c>
      <c r="K457">
        <v>0</v>
      </c>
      <c r="L457">
        <f t="shared" si="14"/>
        <v>45</v>
      </c>
      <c r="M457">
        <f>VLOOKUP(C457,Locs!A:C,3,0)</f>
        <v>54</v>
      </c>
      <c r="N457">
        <f>VLOOKUP(C457,Locs!A:F,6,0)</f>
        <v>2</v>
      </c>
      <c r="O457" t="s">
        <v>969</v>
      </c>
      <c r="P457">
        <v>44</v>
      </c>
    </row>
    <row r="458" spans="2:16" x14ac:dyDescent="0.45">
      <c r="B458" t="str">
        <f t="shared" si="15"/>
        <v>task_id_476.dfy-6</v>
      </c>
      <c r="C458" t="s">
        <v>47</v>
      </c>
      <c r="D458">
        <v>6</v>
      </c>
      <c r="E458">
        <v>1</v>
      </c>
      <c r="F458">
        <v>13.1166</v>
      </c>
      <c r="G458">
        <v>27.878900000000002</v>
      </c>
      <c r="H458">
        <v>13.1153</v>
      </c>
      <c r="I458">
        <v>1</v>
      </c>
      <c r="J458">
        <v>1</v>
      </c>
      <c r="K458">
        <v>1</v>
      </c>
      <c r="L458">
        <f t="shared" si="14"/>
        <v>42</v>
      </c>
      <c r="M458">
        <f>VLOOKUP(C458,Locs!A:C,3,0)</f>
        <v>54</v>
      </c>
      <c r="N458">
        <f>VLOOKUP(C458,Locs!A:F,6,0)</f>
        <v>2</v>
      </c>
      <c r="O458" t="s">
        <v>970</v>
      </c>
      <c r="P458">
        <v>45</v>
      </c>
    </row>
    <row r="459" spans="2:16" x14ac:dyDescent="0.45">
      <c r="B459" t="str">
        <f t="shared" si="15"/>
        <v>task_id_477.dfy-1</v>
      </c>
      <c r="C459" t="s">
        <v>48</v>
      </c>
      <c r="D459">
        <v>1</v>
      </c>
      <c r="E459">
        <v>-1</v>
      </c>
      <c r="F459">
        <v>14.7616</v>
      </c>
      <c r="G459">
        <v>0.38919999999999999</v>
      </c>
      <c r="H459">
        <v>14.7417</v>
      </c>
      <c r="I459">
        <v>-1</v>
      </c>
      <c r="J459">
        <v>-1</v>
      </c>
      <c r="K459">
        <v>-1</v>
      </c>
      <c r="L459">
        <f t="shared" si="14"/>
        <v>26</v>
      </c>
      <c r="M459">
        <f>VLOOKUP(C459,Locs!A:C,3,0)</f>
        <v>27</v>
      </c>
      <c r="N459">
        <f>VLOOKUP(C459,Locs!A:F,6,0)</f>
        <v>0</v>
      </c>
      <c r="O459" t="s">
        <v>971</v>
      </c>
      <c r="P459">
        <v>42</v>
      </c>
    </row>
    <row r="460" spans="2:16" x14ac:dyDescent="0.45">
      <c r="B460" t="str">
        <f t="shared" si="15"/>
        <v>task_id_477.dfy-2</v>
      </c>
      <c r="C460" t="s">
        <v>48</v>
      </c>
      <c r="D460">
        <v>2</v>
      </c>
      <c r="E460">
        <v>-1</v>
      </c>
      <c r="F460">
        <v>10.221399999999999</v>
      </c>
      <c r="G460">
        <v>0.25790000000000002</v>
      </c>
      <c r="H460">
        <v>10.219099999999999</v>
      </c>
      <c r="I460">
        <v>-1</v>
      </c>
      <c r="J460">
        <v>-1</v>
      </c>
      <c r="K460">
        <v>-1</v>
      </c>
      <c r="L460">
        <f t="shared" si="14"/>
        <v>26</v>
      </c>
      <c r="M460">
        <f>VLOOKUP(C460,Locs!A:C,3,0)</f>
        <v>27</v>
      </c>
      <c r="N460">
        <f>VLOOKUP(C460,Locs!A:F,6,0)</f>
        <v>0</v>
      </c>
      <c r="O460" t="s">
        <v>499</v>
      </c>
      <c r="P460">
        <v>26</v>
      </c>
    </row>
    <row r="461" spans="2:16" x14ac:dyDescent="0.45">
      <c r="B461" t="str">
        <f t="shared" si="15"/>
        <v>task_id_477.dfy-3</v>
      </c>
      <c r="C461" t="s">
        <v>48</v>
      </c>
      <c r="D461">
        <v>3</v>
      </c>
      <c r="E461">
        <v>-1</v>
      </c>
      <c r="F461">
        <v>11.337199999999999</v>
      </c>
      <c r="G461">
        <v>0.3861</v>
      </c>
      <c r="H461">
        <v>11.335800000000001</v>
      </c>
      <c r="I461">
        <v>-1</v>
      </c>
      <c r="J461">
        <v>-1</v>
      </c>
      <c r="K461">
        <v>-1</v>
      </c>
      <c r="L461">
        <f t="shared" si="14"/>
        <v>26</v>
      </c>
      <c r="M461">
        <f>VLOOKUP(C461,Locs!A:C,3,0)</f>
        <v>27</v>
      </c>
      <c r="N461">
        <f>VLOOKUP(C461,Locs!A:F,6,0)</f>
        <v>0</v>
      </c>
      <c r="O461" t="s">
        <v>1284</v>
      </c>
      <c r="P461">
        <v>36</v>
      </c>
    </row>
    <row r="462" spans="2:16" x14ac:dyDescent="0.45">
      <c r="B462" t="str">
        <f t="shared" si="15"/>
        <v>task_id_477.dfy-4</v>
      </c>
      <c r="C462" t="s">
        <v>48</v>
      </c>
      <c r="D462">
        <v>4</v>
      </c>
      <c r="E462">
        <v>-1</v>
      </c>
      <c r="F462">
        <v>9.9674999999999994</v>
      </c>
      <c r="G462">
        <v>0.35470000000000002</v>
      </c>
      <c r="H462">
        <v>9.9649999999999999</v>
      </c>
      <c r="I462">
        <v>-1</v>
      </c>
      <c r="J462">
        <v>-1</v>
      </c>
      <c r="K462">
        <v>-1</v>
      </c>
      <c r="L462">
        <f t="shared" si="14"/>
        <v>26</v>
      </c>
      <c r="M462">
        <f>VLOOKUP(C462,Locs!A:C,3,0)</f>
        <v>27</v>
      </c>
      <c r="N462">
        <f>VLOOKUP(C462,Locs!A:F,6,0)</f>
        <v>0</v>
      </c>
      <c r="O462" t="s">
        <v>500</v>
      </c>
      <c r="P462">
        <v>26</v>
      </c>
    </row>
    <row r="463" spans="2:16" x14ac:dyDescent="0.45">
      <c r="B463" t="str">
        <f t="shared" si="15"/>
        <v>task_id_477.dfy-5</v>
      </c>
      <c r="C463" t="s">
        <v>48</v>
      </c>
      <c r="D463">
        <v>5</v>
      </c>
      <c r="E463">
        <v>-1</v>
      </c>
      <c r="F463">
        <v>12.6859</v>
      </c>
      <c r="G463">
        <v>0.4027</v>
      </c>
      <c r="H463">
        <v>12.6837</v>
      </c>
      <c r="I463">
        <v>-1</v>
      </c>
      <c r="J463">
        <v>-1</v>
      </c>
      <c r="K463">
        <v>-1</v>
      </c>
      <c r="L463">
        <f t="shared" si="14"/>
        <v>26</v>
      </c>
      <c r="M463">
        <f>VLOOKUP(C463,Locs!A:C,3,0)</f>
        <v>27</v>
      </c>
      <c r="N463">
        <f>VLOOKUP(C463,Locs!A:F,6,0)</f>
        <v>0</v>
      </c>
      <c r="O463" t="s">
        <v>501</v>
      </c>
      <c r="P463">
        <v>26</v>
      </c>
    </row>
    <row r="464" spans="2:16" x14ac:dyDescent="0.45">
      <c r="B464" t="str">
        <f t="shared" si="15"/>
        <v>task_id_477.dfy-6</v>
      </c>
      <c r="C464" t="s">
        <v>48</v>
      </c>
      <c r="D464">
        <v>6</v>
      </c>
      <c r="E464">
        <v>-1</v>
      </c>
      <c r="F464">
        <v>10.2334</v>
      </c>
      <c r="G464">
        <v>0.30669999999999997</v>
      </c>
      <c r="H464">
        <v>10.232200000000001</v>
      </c>
      <c r="I464">
        <v>-1</v>
      </c>
      <c r="J464">
        <v>-1</v>
      </c>
      <c r="K464">
        <v>-1</v>
      </c>
      <c r="L464">
        <f t="shared" si="14"/>
        <v>29</v>
      </c>
      <c r="M464">
        <f>VLOOKUP(C464,Locs!A:C,3,0)</f>
        <v>27</v>
      </c>
      <c r="N464">
        <f>VLOOKUP(C464,Locs!A:F,6,0)</f>
        <v>0</v>
      </c>
      <c r="O464" t="s">
        <v>1214</v>
      </c>
      <c r="P464">
        <v>26</v>
      </c>
    </row>
    <row r="465" spans="2:16" x14ac:dyDescent="0.45">
      <c r="B465" t="str">
        <f t="shared" si="15"/>
        <v>task_id_477.dfy-7</v>
      </c>
      <c r="C465" t="s">
        <v>48</v>
      </c>
      <c r="D465">
        <v>7</v>
      </c>
      <c r="E465">
        <v>-1</v>
      </c>
      <c r="F465">
        <v>9.7725000000000009</v>
      </c>
      <c r="G465">
        <v>0.5232</v>
      </c>
      <c r="H465">
        <v>9.7706</v>
      </c>
      <c r="I465">
        <v>-1</v>
      </c>
      <c r="J465">
        <v>-1</v>
      </c>
      <c r="K465">
        <v>-1</v>
      </c>
      <c r="L465">
        <f t="shared" si="14"/>
        <v>29</v>
      </c>
      <c r="M465">
        <f>VLOOKUP(C465,Locs!A:C,3,0)</f>
        <v>27</v>
      </c>
      <c r="N465">
        <f>VLOOKUP(C465,Locs!A:F,6,0)</f>
        <v>0</v>
      </c>
      <c r="O465" t="s">
        <v>1215</v>
      </c>
      <c r="P465">
        <v>26</v>
      </c>
    </row>
    <row r="466" spans="2:16" x14ac:dyDescent="0.45">
      <c r="B466" t="str">
        <f t="shared" si="15"/>
        <v>task_id_477.dfy-8</v>
      </c>
      <c r="C466" t="s">
        <v>48</v>
      </c>
      <c r="D466">
        <v>8</v>
      </c>
      <c r="E466">
        <v>-1</v>
      </c>
      <c r="F466">
        <v>10.561299999999999</v>
      </c>
      <c r="G466">
        <v>0.39329999999999998</v>
      </c>
      <c r="H466">
        <v>10.5596</v>
      </c>
      <c r="I466">
        <v>-1</v>
      </c>
      <c r="J466">
        <v>-1</v>
      </c>
      <c r="K466">
        <v>-1</v>
      </c>
      <c r="L466">
        <f t="shared" si="14"/>
        <v>36</v>
      </c>
      <c r="M466">
        <f>VLOOKUP(C466,Locs!A:C,3,0)</f>
        <v>27</v>
      </c>
      <c r="N466">
        <f>VLOOKUP(C466,Locs!A:F,6,0)</f>
        <v>0</v>
      </c>
      <c r="O466" t="s">
        <v>1216</v>
      </c>
      <c r="P466">
        <v>29</v>
      </c>
    </row>
    <row r="467" spans="2:16" x14ac:dyDescent="0.45">
      <c r="B467" t="str">
        <f t="shared" si="15"/>
        <v>task_id_477.dfy-9</v>
      </c>
      <c r="C467" t="s">
        <v>48</v>
      </c>
      <c r="D467">
        <v>9</v>
      </c>
      <c r="E467">
        <v>-1</v>
      </c>
      <c r="F467">
        <v>16.342700000000001</v>
      </c>
      <c r="G467">
        <v>0.40810000000000002</v>
      </c>
      <c r="H467">
        <v>16.3413</v>
      </c>
      <c r="I467">
        <v>-1</v>
      </c>
      <c r="J467">
        <v>-1</v>
      </c>
      <c r="K467">
        <v>-1</v>
      </c>
      <c r="L467">
        <f t="shared" si="14"/>
        <v>36</v>
      </c>
      <c r="M467">
        <f>VLOOKUP(C467,Locs!A:C,3,0)</f>
        <v>27</v>
      </c>
      <c r="N467">
        <f>VLOOKUP(C467,Locs!A:F,6,0)</f>
        <v>0</v>
      </c>
      <c r="O467" t="s">
        <v>1285</v>
      </c>
      <c r="P467">
        <v>29</v>
      </c>
    </row>
    <row r="468" spans="2:16" x14ac:dyDescent="0.45">
      <c r="B468" t="str">
        <f t="shared" si="15"/>
        <v>task_id_477.dfy-10</v>
      </c>
      <c r="C468" t="s">
        <v>48</v>
      </c>
      <c r="D468">
        <v>10</v>
      </c>
      <c r="E468">
        <v>-1</v>
      </c>
      <c r="F468">
        <v>11.9941</v>
      </c>
      <c r="G468">
        <v>0.41710000000000003</v>
      </c>
      <c r="H468">
        <v>11.9922</v>
      </c>
      <c r="I468">
        <v>-1</v>
      </c>
      <c r="J468">
        <v>-1</v>
      </c>
      <c r="K468">
        <v>-1</v>
      </c>
      <c r="L468">
        <f t="shared" si="14"/>
        <v>36</v>
      </c>
      <c r="M468">
        <f>VLOOKUP(C468,Locs!A:C,3,0)</f>
        <v>27</v>
      </c>
      <c r="N468">
        <f>VLOOKUP(C468,Locs!A:F,6,0)</f>
        <v>0</v>
      </c>
      <c r="O468" t="s">
        <v>1286</v>
      </c>
      <c r="P468">
        <v>36</v>
      </c>
    </row>
    <row r="469" spans="2:16" x14ac:dyDescent="0.45">
      <c r="B469" t="str">
        <f t="shared" si="15"/>
        <v>task_id_555.dfy-1</v>
      </c>
      <c r="C469" t="s">
        <v>49</v>
      </c>
      <c r="D469">
        <v>1</v>
      </c>
      <c r="E469">
        <v>-1</v>
      </c>
      <c r="F469">
        <v>11.8971</v>
      </c>
      <c r="G469">
        <v>0.39700000000000002</v>
      </c>
      <c r="H469">
        <v>11.878500000000001</v>
      </c>
      <c r="I469">
        <v>-1</v>
      </c>
      <c r="J469">
        <v>-1</v>
      </c>
      <c r="K469">
        <v>-1</v>
      </c>
      <c r="L469">
        <f t="shared" si="14"/>
        <v>43</v>
      </c>
      <c r="M469">
        <f>VLOOKUP(C469,Locs!A:C,3,0)</f>
        <v>43</v>
      </c>
      <c r="N469">
        <f>VLOOKUP(C469,Locs!A:F,6,0)</f>
        <v>0</v>
      </c>
      <c r="O469" t="s">
        <v>1287</v>
      </c>
      <c r="P469">
        <v>36</v>
      </c>
    </row>
    <row r="470" spans="2:16" x14ac:dyDescent="0.45">
      <c r="B470" t="str">
        <f t="shared" si="15"/>
        <v>task_id_555.dfy-2</v>
      </c>
      <c r="C470" t="s">
        <v>49</v>
      </c>
      <c r="D470">
        <v>2</v>
      </c>
      <c r="E470">
        <v>0</v>
      </c>
      <c r="F470">
        <v>22.914000000000001</v>
      </c>
      <c r="G470">
        <v>61.657299999999999</v>
      </c>
      <c r="H470">
        <v>22.911999999999999</v>
      </c>
      <c r="I470">
        <v>0</v>
      </c>
      <c r="J470">
        <v>0</v>
      </c>
      <c r="K470">
        <v>0</v>
      </c>
      <c r="L470">
        <f t="shared" si="14"/>
        <v>43</v>
      </c>
      <c r="M470">
        <f>VLOOKUP(C470,Locs!A:C,3,0)</f>
        <v>43</v>
      </c>
      <c r="N470">
        <f>VLOOKUP(C470,Locs!A:F,6,0)</f>
        <v>0</v>
      </c>
      <c r="O470" t="s">
        <v>502</v>
      </c>
      <c r="P470">
        <v>43</v>
      </c>
    </row>
    <row r="471" spans="2:16" x14ac:dyDescent="0.45">
      <c r="B471" t="str">
        <f t="shared" si="15"/>
        <v>task_id_555.dfy-3</v>
      </c>
      <c r="C471" t="s">
        <v>49</v>
      </c>
      <c r="D471">
        <v>3</v>
      </c>
      <c r="E471">
        <v>0</v>
      </c>
      <c r="F471">
        <v>18.275300000000001</v>
      </c>
      <c r="G471">
        <v>3.5034999999999998</v>
      </c>
      <c r="H471">
        <v>18.273</v>
      </c>
      <c r="I471">
        <v>0</v>
      </c>
      <c r="J471">
        <v>0</v>
      </c>
      <c r="K471">
        <v>0</v>
      </c>
      <c r="L471">
        <f t="shared" si="14"/>
        <v>43</v>
      </c>
      <c r="M471">
        <f>VLOOKUP(C471,Locs!A:C,3,0)</f>
        <v>43</v>
      </c>
      <c r="N471">
        <f>VLOOKUP(C471,Locs!A:F,6,0)</f>
        <v>0</v>
      </c>
      <c r="O471" t="s">
        <v>1288</v>
      </c>
      <c r="P471">
        <v>43</v>
      </c>
    </row>
    <row r="472" spans="2:16" x14ac:dyDescent="0.45">
      <c r="B472" t="str">
        <f t="shared" si="15"/>
        <v>task_id_555.dfy-4</v>
      </c>
      <c r="C472" t="s">
        <v>49</v>
      </c>
      <c r="D472">
        <v>4</v>
      </c>
      <c r="E472">
        <v>0</v>
      </c>
      <c r="F472">
        <v>14.4917</v>
      </c>
      <c r="G472">
        <v>1.6849000000000001</v>
      </c>
      <c r="H472">
        <v>14.4899</v>
      </c>
      <c r="I472">
        <v>-1</v>
      </c>
      <c r="J472">
        <v>0</v>
      </c>
      <c r="K472">
        <v>0</v>
      </c>
      <c r="L472">
        <f t="shared" si="14"/>
        <v>43</v>
      </c>
      <c r="M472">
        <f>VLOOKUP(C472,Locs!A:C,3,0)</f>
        <v>43</v>
      </c>
      <c r="N472">
        <f>VLOOKUP(C472,Locs!A:F,6,0)</f>
        <v>0</v>
      </c>
      <c r="O472" t="s">
        <v>503</v>
      </c>
      <c r="P472">
        <v>43</v>
      </c>
    </row>
    <row r="473" spans="2:16" x14ac:dyDescent="0.45">
      <c r="B473" t="str">
        <f t="shared" si="15"/>
        <v>task_id_555.dfy-5</v>
      </c>
      <c r="C473" t="s">
        <v>49</v>
      </c>
      <c r="D473">
        <v>5</v>
      </c>
      <c r="E473">
        <v>0</v>
      </c>
      <c r="F473">
        <v>14.222899999999999</v>
      </c>
      <c r="G473">
        <v>1.6836</v>
      </c>
      <c r="H473">
        <v>14.221</v>
      </c>
      <c r="I473">
        <v>-1</v>
      </c>
      <c r="J473">
        <v>0</v>
      </c>
      <c r="K473">
        <v>0</v>
      </c>
      <c r="L473">
        <f t="shared" si="14"/>
        <v>43</v>
      </c>
      <c r="M473">
        <f>VLOOKUP(C473,Locs!A:C,3,0)</f>
        <v>43</v>
      </c>
      <c r="N473">
        <f>VLOOKUP(C473,Locs!A:F,6,0)</f>
        <v>0</v>
      </c>
      <c r="O473" t="s">
        <v>504</v>
      </c>
      <c r="P473">
        <v>43</v>
      </c>
    </row>
    <row r="474" spans="2:16" x14ac:dyDescent="0.45">
      <c r="B474" t="str">
        <f t="shared" si="15"/>
        <v>task_id_555.dfy-6</v>
      </c>
      <c r="C474" t="s">
        <v>49</v>
      </c>
      <c r="D474">
        <v>6</v>
      </c>
      <c r="E474">
        <v>0</v>
      </c>
      <c r="F474">
        <v>18.7682</v>
      </c>
      <c r="G474">
        <v>1.6614</v>
      </c>
      <c r="H474">
        <v>18.766400000000001</v>
      </c>
      <c r="I474">
        <v>-1</v>
      </c>
      <c r="J474">
        <v>0</v>
      </c>
      <c r="K474">
        <v>0</v>
      </c>
      <c r="L474">
        <f t="shared" si="14"/>
        <v>43</v>
      </c>
      <c r="M474">
        <f>VLOOKUP(C474,Locs!A:C,3,0)</f>
        <v>43</v>
      </c>
      <c r="N474">
        <f>VLOOKUP(C474,Locs!A:F,6,0)</f>
        <v>0</v>
      </c>
      <c r="O474" t="s">
        <v>1170</v>
      </c>
      <c r="P474">
        <v>43</v>
      </c>
    </row>
    <row r="475" spans="2:16" x14ac:dyDescent="0.45">
      <c r="B475" t="str">
        <f t="shared" si="15"/>
        <v>task_id_555.dfy-7</v>
      </c>
      <c r="C475" t="s">
        <v>49</v>
      </c>
      <c r="D475">
        <v>7</v>
      </c>
      <c r="E475">
        <v>0</v>
      </c>
      <c r="F475">
        <v>11.0428</v>
      </c>
      <c r="G475">
        <v>1.6708000000000001</v>
      </c>
      <c r="H475">
        <v>11.040800000000001</v>
      </c>
      <c r="I475">
        <v>0</v>
      </c>
      <c r="J475">
        <v>0</v>
      </c>
      <c r="K475">
        <v>0</v>
      </c>
      <c r="L475">
        <f t="shared" si="14"/>
        <v>43</v>
      </c>
      <c r="M475">
        <f>VLOOKUP(C475,Locs!A:C,3,0)</f>
        <v>43</v>
      </c>
      <c r="N475">
        <f>VLOOKUP(C475,Locs!A:F,6,0)</f>
        <v>0</v>
      </c>
      <c r="O475" t="s">
        <v>1171</v>
      </c>
      <c r="P475">
        <v>43</v>
      </c>
    </row>
    <row r="476" spans="2:16" x14ac:dyDescent="0.45">
      <c r="B476" t="str">
        <f t="shared" si="15"/>
        <v>task_id_555.dfy-8</v>
      </c>
      <c r="C476" t="s">
        <v>49</v>
      </c>
      <c r="D476">
        <v>8</v>
      </c>
      <c r="E476">
        <v>0</v>
      </c>
      <c r="F476">
        <v>12.7559</v>
      </c>
      <c r="G476">
        <v>3.1507999999999998</v>
      </c>
      <c r="H476">
        <v>12.7539</v>
      </c>
      <c r="I476">
        <v>0</v>
      </c>
      <c r="J476">
        <v>0</v>
      </c>
      <c r="K476">
        <v>0</v>
      </c>
      <c r="L476">
        <f t="shared" si="14"/>
        <v>43</v>
      </c>
      <c r="M476">
        <f>VLOOKUP(C476,Locs!A:C,3,0)</f>
        <v>43</v>
      </c>
      <c r="N476">
        <f>VLOOKUP(C476,Locs!A:F,6,0)</f>
        <v>0</v>
      </c>
      <c r="O476" t="s">
        <v>1217</v>
      </c>
      <c r="P476">
        <v>43</v>
      </c>
    </row>
    <row r="477" spans="2:16" x14ac:dyDescent="0.45">
      <c r="B477" t="str">
        <f t="shared" si="15"/>
        <v>task_id_555.dfy-9</v>
      </c>
      <c r="C477" t="s">
        <v>49</v>
      </c>
      <c r="D477">
        <v>9</v>
      </c>
      <c r="E477">
        <v>0</v>
      </c>
      <c r="F477">
        <v>11.917199999999999</v>
      </c>
      <c r="G477">
        <v>54.598999999999997</v>
      </c>
      <c r="H477">
        <v>11.9153</v>
      </c>
      <c r="I477">
        <v>0</v>
      </c>
      <c r="J477">
        <v>0</v>
      </c>
      <c r="K477">
        <v>0</v>
      </c>
      <c r="L477">
        <f t="shared" si="14"/>
        <v>43</v>
      </c>
      <c r="M477">
        <f>VLOOKUP(C477,Locs!A:C,3,0)</f>
        <v>43</v>
      </c>
      <c r="N477">
        <f>VLOOKUP(C477,Locs!A:F,6,0)</f>
        <v>0</v>
      </c>
      <c r="O477" t="s">
        <v>1289</v>
      </c>
      <c r="P477">
        <v>43</v>
      </c>
    </row>
    <row r="478" spans="2:16" x14ac:dyDescent="0.45">
      <c r="B478" t="str">
        <f t="shared" si="15"/>
        <v>task_id_555.dfy-10</v>
      </c>
      <c r="C478" t="s">
        <v>49</v>
      </c>
      <c r="D478">
        <v>10</v>
      </c>
      <c r="E478">
        <v>0</v>
      </c>
      <c r="F478">
        <v>10.204700000000001</v>
      </c>
      <c r="G478">
        <v>56.1706</v>
      </c>
      <c r="H478">
        <v>10.2026</v>
      </c>
      <c r="I478">
        <v>0</v>
      </c>
      <c r="J478">
        <v>0</v>
      </c>
      <c r="K478">
        <v>0</v>
      </c>
      <c r="L478">
        <f t="shared" si="14"/>
        <v>43</v>
      </c>
      <c r="M478">
        <f>VLOOKUP(C478,Locs!A:C,3,0)</f>
        <v>43</v>
      </c>
      <c r="N478">
        <f>VLOOKUP(C478,Locs!A:F,6,0)</f>
        <v>0</v>
      </c>
      <c r="O478" t="s">
        <v>1290</v>
      </c>
      <c r="P478">
        <v>43</v>
      </c>
    </row>
    <row r="479" spans="2:16" x14ac:dyDescent="0.45">
      <c r="B479" t="str">
        <f t="shared" si="15"/>
        <v>task_id_557.dfy-1</v>
      </c>
      <c r="C479" t="s">
        <v>50</v>
      </c>
      <c r="D479">
        <v>1</v>
      </c>
      <c r="E479">
        <v>1</v>
      </c>
      <c r="F479">
        <v>5.6166999999999998</v>
      </c>
      <c r="G479">
        <v>1.6615</v>
      </c>
      <c r="H479">
        <v>5.5955000000000004</v>
      </c>
      <c r="I479">
        <v>1</v>
      </c>
      <c r="J479">
        <v>1</v>
      </c>
      <c r="K479">
        <v>1</v>
      </c>
      <c r="L479">
        <f t="shared" si="14"/>
        <v>23</v>
      </c>
      <c r="M479">
        <f>VLOOKUP(C479,Locs!A:C,3,0)</f>
        <v>24</v>
      </c>
      <c r="N479">
        <f>VLOOKUP(C479,Locs!A:F,6,0)</f>
        <v>0</v>
      </c>
      <c r="O479" t="s">
        <v>1291</v>
      </c>
      <c r="P479">
        <v>43</v>
      </c>
    </row>
    <row r="480" spans="2:16" x14ac:dyDescent="0.45">
      <c r="B480" t="str">
        <f t="shared" si="15"/>
        <v>task_id_566.dfy-1</v>
      </c>
      <c r="C480" t="s">
        <v>51</v>
      </c>
      <c r="D480">
        <v>1</v>
      </c>
      <c r="E480">
        <v>1</v>
      </c>
      <c r="F480">
        <v>6.6066000000000003</v>
      </c>
      <c r="G480">
        <v>0.77070000000000005</v>
      </c>
      <c r="H480">
        <v>6.5865</v>
      </c>
      <c r="I480">
        <v>1</v>
      </c>
      <c r="J480">
        <v>1</v>
      </c>
      <c r="K480">
        <v>1</v>
      </c>
      <c r="L480">
        <f t="shared" si="14"/>
        <v>29</v>
      </c>
      <c r="M480">
        <f>VLOOKUP(C480,Locs!A:C,3,0)</f>
        <v>28</v>
      </c>
      <c r="N480">
        <f>VLOOKUP(C480,Locs!A:F,6,0)</f>
        <v>0</v>
      </c>
      <c r="O480" t="s">
        <v>505</v>
      </c>
      <c r="P480">
        <v>23</v>
      </c>
    </row>
    <row r="481" spans="2:16" x14ac:dyDescent="0.45">
      <c r="B481" t="str">
        <f t="shared" si="15"/>
        <v>task_id_567.dfy-1</v>
      </c>
      <c r="C481" t="s">
        <v>52</v>
      </c>
      <c r="D481">
        <v>1</v>
      </c>
      <c r="E481">
        <v>0</v>
      </c>
      <c r="F481">
        <v>6.3864999999999998</v>
      </c>
      <c r="G481">
        <v>0.79979999999999996</v>
      </c>
      <c r="H481">
        <v>6.3654999999999999</v>
      </c>
      <c r="I481">
        <v>1</v>
      </c>
      <c r="J481">
        <v>0</v>
      </c>
      <c r="K481">
        <v>0</v>
      </c>
      <c r="L481">
        <f t="shared" si="14"/>
        <v>22</v>
      </c>
      <c r="M481">
        <f>VLOOKUP(C481,Locs!A:C,3,0)</f>
        <v>23</v>
      </c>
      <c r="N481">
        <f>VLOOKUP(C481,Locs!A:F,6,0)</f>
        <v>1</v>
      </c>
      <c r="O481" t="s">
        <v>508</v>
      </c>
      <c r="P481">
        <v>29</v>
      </c>
    </row>
    <row r="482" spans="2:16" x14ac:dyDescent="0.45">
      <c r="B482" t="str">
        <f t="shared" si="15"/>
        <v>task_id_567.dfy-2</v>
      </c>
      <c r="C482" t="s">
        <v>52</v>
      </c>
      <c r="D482">
        <v>2</v>
      </c>
      <c r="E482">
        <v>0</v>
      </c>
      <c r="F482">
        <v>5.9481999999999999</v>
      </c>
      <c r="G482">
        <v>0.78500000000000003</v>
      </c>
      <c r="H482">
        <v>5.9466999999999999</v>
      </c>
      <c r="I482">
        <v>1</v>
      </c>
      <c r="J482">
        <v>0</v>
      </c>
      <c r="K482">
        <v>0</v>
      </c>
      <c r="L482">
        <f t="shared" si="14"/>
        <v>23</v>
      </c>
      <c r="M482">
        <f>VLOOKUP(C482,Locs!A:C,3,0)</f>
        <v>23</v>
      </c>
      <c r="N482">
        <f>VLOOKUP(C482,Locs!A:F,6,0)</f>
        <v>1</v>
      </c>
      <c r="O482" t="s">
        <v>511</v>
      </c>
      <c r="P482">
        <v>22</v>
      </c>
    </row>
    <row r="483" spans="2:16" x14ac:dyDescent="0.45">
      <c r="B483" t="str">
        <f t="shared" si="15"/>
        <v>task_id_567.dfy-3</v>
      </c>
      <c r="C483" t="s">
        <v>52</v>
      </c>
      <c r="D483">
        <v>3</v>
      </c>
      <c r="E483">
        <v>0</v>
      </c>
      <c r="F483">
        <v>7.8552</v>
      </c>
      <c r="G483">
        <v>0.7974</v>
      </c>
      <c r="H483">
        <v>7.8331999999999997</v>
      </c>
      <c r="I483">
        <v>1</v>
      </c>
      <c r="J483">
        <v>0</v>
      </c>
      <c r="K483">
        <v>0</v>
      </c>
      <c r="L483">
        <f t="shared" si="14"/>
        <v>24</v>
      </c>
      <c r="M483">
        <f>VLOOKUP(C483,Locs!A:C,3,0)</f>
        <v>23</v>
      </c>
      <c r="N483">
        <f>VLOOKUP(C483,Locs!A:F,6,0)</f>
        <v>1</v>
      </c>
      <c r="O483" t="s">
        <v>1033</v>
      </c>
      <c r="P483">
        <v>26</v>
      </c>
    </row>
    <row r="484" spans="2:16" x14ac:dyDescent="0.45">
      <c r="B484" t="str">
        <f t="shared" si="15"/>
        <v>task_id_567.dfy-4</v>
      </c>
      <c r="C484" t="s">
        <v>52</v>
      </c>
      <c r="D484">
        <v>4</v>
      </c>
      <c r="E484">
        <v>0</v>
      </c>
      <c r="F484">
        <v>7.9097</v>
      </c>
      <c r="G484">
        <v>0.82089999999999996</v>
      </c>
      <c r="H484">
        <v>7.9080000000000004</v>
      </c>
      <c r="I484">
        <v>1</v>
      </c>
      <c r="J484">
        <v>0</v>
      </c>
      <c r="K484">
        <v>0</v>
      </c>
      <c r="L484">
        <f t="shared" si="14"/>
        <v>25</v>
      </c>
      <c r="M484">
        <f>VLOOKUP(C484,Locs!A:C,3,0)</f>
        <v>23</v>
      </c>
      <c r="N484">
        <f>VLOOKUP(C484,Locs!A:F,6,0)</f>
        <v>1</v>
      </c>
      <c r="O484" t="s">
        <v>512</v>
      </c>
      <c r="P484">
        <v>23</v>
      </c>
    </row>
    <row r="485" spans="2:16" x14ac:dyDescent="0.45">
      <c r="B485" t="str">
        <f t="shared" si="15"/>
        <v>task_id_567.dfy-5</v>
      </c>
      <c r="C485" t="s">
        <v>52</v>
      </c>
      <c r="D485">
        <v>5</v>
      </c>
      <c r="E485">
        <v>0</v>
      </c>
      <c r="F485">
        <v>9.3603000000000005</v>
      </c>
      <c r="G485">
        <v>0.79859999999999998</v>
      </c>
      <c r="H485">
        <v>9.3580000000000005</v>
      </c>
      <c r="I485">
        <v>1</v>
      </c>
      <c r="J485">
        <v>0</v>
      </c>
      <c r="K485">
        <v>0</v>
      </c>
      <c r="L485">
        <f t="shared" si="14"/>
        <v>25</v>
      </c>
      <c r="M485">
        <f>VLOOKUP(C485,Locs!A:C,3,0)</f>
        <v>23</v>
      </c>
      <c r="N485">
        <f>VLOOKUP(C485,Locs!A:F,6,0)</f>
        <v>1</v>
      </c>
      <c r="O485" t="s">
        <v>513</v>
      </c>
      <c r="P485">
        <v>24</v>
      </c>
    </row>
    <row r="486" spans="2:16" x14ac:dyDescent="0.45">
      <c r="B486" t="str">
        <f t="shared" si="15"/>
        <v>task_id_567.dfy-6</v>
      </c>
      <c r="C486" t="s">
        <v>52</v>
      </c>
      <c r="D486">
        <v>6</v>
      </c>
      <c r="E486">
        <v>0</v>
      </c>
      <c r="F486">
        <v>7.6729000000000003</v>
      </c>
      <c r="G486">
        <v>0.81979999999999997</v>
      </c>
      <c r="H486">
        <v>7.6711</v>
      </c>
      <c r="I486">
        <v>-1</v>
      </c>
      <c r="J486">
        <v>0</v>
      </c>
      <c r="K486">
        <v>0</v>
      </c>
      <c r="L486">
        <f t="shared" si="14"/>
        <v>25</v>
      </c>
      <c r="M486">
        <f>VLOOKUP(C486,Locs!A:C,3,0)</f>
        <v>23</v>
      </c>
      <c r="N486">
        <f>VLOOKUP(C486,Locs!A:F,6,0)</f>
        <v>1</v>
      </c>
      <c r="O486" t="s">
        <v>981</v>
      </c>
      <c r="P486">
        <v>25</v>
      </c>
    </row>
    <row r="487" spans="2:16" x14ac:dyDescent="0.45">
      <c r="B487" t="str">
        <f t="shared" si="15"/>
        <v>task_id_567.dfy-7</v>
      </c>
      <c r="C487" t="s">
        <v>52</v>
      </c>
      <c r="D487">
        <v>7</v>
      </c>
      <c r="E487">
        <v>0</v>
      </c>
      <c r="F487">
        <v>9.5768000000000004</v>
      </c>
      <c r="G487">
        <v>0.82589999999999997</v>
      </c>
      <c r="H487">
        <v>9.5746000000000002</v>
      </c>
      <c r="I487">
        <v>0</v>
      </c>
      <c r="J487">
        <v>0</v>
      </c>
      <c r="K487">
        <v>0</v>
      </c>
      <c r="L487">
        <f t="shared" si="14"/>
        <v>26</v>
      </c>
      <c r="M487">
        <f>VLOOKUP(C487,Locs!A:C,3,0)</f>
        <v>23</v>
      </c>
      <c r="N487">
        <f>VLOOKUP(C487,Locs!A:F,6,0)</f>
        <v>1</v>
      </c>
      <c r="O487" t="s">
        <v>982</v>
      </c>
      <c r="P487">
        <v>25</v>
      </c>
    </row>
    <row r="488" spans="2:16" x14ac:dyDescent="0.45">
      <c r="B488" t="str">
        <f t="shared" si="15"/>
        <v>task_id_567.dfy-8</v>
      </c>
      <c r="C488" t="s">
        <v>52</v>
      </c>
      <c r="D488">
        <v>8</v>
      </c>
      <c r="E488">
        <v>0</v>
      </c>
      <c r="F488">
        <v>8.7312999999999992</v>
      </c>
      <c r="G488">
        <v>0.82430000000000003</v>
      </c>
      <c r="H488">
        <v>8.73</v>
      </c>
      <c r="I488">
        <v>0</v>
      </c>
      <c r="J488">
        <v>0</v>
      </c>
      <c r="K488">
        <v>0</v>
      </c>
      <c r="L488">
        <f t="shared" si="14"/>
        <v>26</v>
      </c>
      <c r="M488">
        <f>VLOOKUP(C488,Locs!A:C,3,0)</f>
        <v>23</v>
      </c>
      <c r="N488">
        <f>VLOOKUP(C488,Locs!A:F,6,0)</f>
        <v>1</v>
      </c>
      <c r="O488" t="s">
        <v>983</v>
      </c>
      <c r="P488">
        <v>25</v>
      </c>
    </row>
    <row r="489" spans="2:16" x14ac:dyDescent="0.45">
      <c r="B489" t="str">
        <f t="shared" si="15"/>
        <v>task_id_567.dfy-9</v>
      </c>
      <c r="C489" t="s">
        <v>52</v>
      </c>
      <c r="D489">
        <v>9</v>
      </c>
      <c r="E489">
        <v>0</v>
      </c>
      <c r="F489">
        <v>8.1700999999999997</v>
      </c>
      <c r="G489">
        <v>0.85529999999999995</v>
      </c>
      <c r="H489">
        <v>8.1682000000000006</v>
      </c>
      <c r="I489">
        <v>0</v>
      </c>
      <c r="J489">
        <v>0</v>
      </c>
      <c r="K489">
        <v>0</v>
      </c>
      <c r="L489">
        <f t="shared" si="14"/>
        <v>26</v>
      </c>
      <c r="M489">
        <f>VLOOKUP(C489,Locs!A:C,3,0)</f>
        <v>23</v>
      </c>
      <c r="N489">
        <f>VLOOKUP(C489,Locs!A:F,6,0)</f>
        <v>1</v>
      </c>
      <c r="O489" t="s">
        <v>1034</v>
      </c>
      <c r="P489">
        <v>26</v>
      </c>
    </row>
    <row r="490" spans="2:16" x14ac:dyDescent="0.45">
      <c r="B490" t="str">
        <f t="shared" si="15"/>
        <v>task_id_567.dfy-10</v>
      </c>
      <c r="C490" t="s">
        <v>52</v>
      </c>
      <c r="D490">
        <v>10</v>
      </c>
      <c r="E490">
        <v>0</v>
      </c>
      <c r="F490">
        <v>9.8036999999999992</v>
      </c>
      <c r="G490">
        <v>0.77480000000000004</v>
      </c>
      <c r="H490">
        <v>9.8016000000000005</v>
      </c>
      <c r="I490">
        <v>0</v>
      </c>
      <c r="J490">
        <v>0</v>
      </c>
      <c r="K490">
        <v>0</v>
      </c>
      <c r="L490">
        <f t="shared" si="14"/>
        <v>26</v>
      </c>
      <c r="M490">
        <f>VLOOKUP(C490,Locs!A:C,3,0)</f>
        <v>23</v>
      </c>
      <c r="N490">
        <f>VLOOKUP(C490,Locs!A:F,6,0)</f>
        <v>1</v>
      </c>
      <c r="O490" t="s">
        <v>1035</v>
      </c>
      <c r="P490">
        <v>26</v>
      </c>
    </row>
    <row r="491" spans="2:16" x14ac:dyDescent="0.45">
      <c r="B491" t="str">
        <f t="shared" si="15"/>
        <v>task_id_572.dfy-1</v>
      </c>
      <c r="C491" t="s">
        <v>53</v>
      </c>
      <c r="D491">
        <v>1</v>
      </c>
      <c r="E491">
        <v>-1</v>
      </c>
      <c r="F491">
        <v>9.4004999999999992</v>
      </c>
      <c r="G491">
        <v>0.38579999999999998</v>
      </c>
      <c r="H491">
        <v>9.3808000000000007</v>
      </c>
      <c r="I491">
        <v>-1</v>
      </c>
      <c r="J491">
        <v>-1</v>
      </c>
      <c r="K491">
        <v>-1</v>
      </c>
      <c r="L491">
        <f t="shared" si="14"/>
        <v>27</v>
      </c>
      <c r="M491">
        <f>VLOOKUP(C491,Locs!A:C,3,0)</f>
        <v>37</v>
      </c>
      <c r="N491">
        <f>VLOOKUP(C491,Locs!A:F,6,0)</f>
        <v>2</v>
      </c>
      <c r="O491" t="s">
        <v>1036</v>
      </c>
      <c r="P491">
        <v>26</v>
      </c>
    </row>
    <row r="492" spans="2:16" x14ac:dyDescent="0.45">
      <c r="B492" t="str">
        <f t="shared" si="15"/>
        <v>task_id_572.dfy-2</v>
      </c>
      <c r="C492" t="s">
        <v>53</v>
      </c>
      <c r="D492">
        <v>2</v>
      </c>
      <c r="E492">
        <v>0</v>
      </c>
      <c r="F492">
        <v>11.3622</v>
      </c>
      <c r="G492">
        <v>0.85029999999999994</v>
      </c>
      <c r="H492">
        <v>11.360300000000001</v>
      </c>
      <c r="I492">
        <v>0</v>
      </c>
      <c r="J492">
        <v>0</v>
      </c>
      <c r="K492">
        <v>0</v>
      </c>
      <c r="L492">
        <f t="shared" si="14"/>
        <v>27</v>
      </c>
      <c r="M492">
        <f>VLOOKUP(C492,Locs!A:C,3,0)</f>
        <v>37</v>
      </c>
      <c r="N492">
        <f>VLOOKUP(C492,Locs!A:F,6,0)</f>
        <v>2</v>
      </c>
      <c r="O492" t="s">
        <v>514</v>
      </c>
      <c r="P492">
        <v>27</v>
      </c>
    </row>
    <row r="493" spans="2:16" x14ac:dyDescent="0.45">
      <c r="B493" t="str">
        <f t="shared" si="15"/>
        <v>task_id_572.dfy-3</v>
      </c>
      <c r="C493" t="s">
        <v>53</v>
      </c>
      <c r="D493">
        <v>3</v>
      </c>
      <c r="E493">
        <v>-1</v>
      </c>
      <c r="F493">
        <v>13.267799999999999</v>
      </c>
      <c r="G493">
        <v>0.25729999999999997</v>
      </c>
      <c r="H493">
        <v>13.265499999999999</v>
      </c>
      <c r="I493">
        <v>-1</v>
      </c>
      <c r="J493">
        <v>-1</v>
      </c>
      <c r="K493">
        <v>-1</v>
      </c>
      <c r="L493">
        <f t="shared" si="14"/>
        <v>28</v>
      </c>
      <c r="M493">
        <f>VLOOKUP(C493,Locs!A:C,3,0)</f>
        <v>37</v>
      </c>
      <c r="N493">
        <f>VLOOKUP(C493,Locs!A:F,6,0)</f>
        <v>2</v>
      </c>
      <c r="O493" t="s">
        <v>984</v>
      </c>
      <c r="P493">
        <v>37</v>
      </c>
    </row>
    <row r="494" spans="2:16" x14ac:dyDescent="0.45">
      <c r="B494" t="str">
        <f t="shared" si="15"/>
        <v>task_id_572.dfy-4</v>
      </c>
      <c r="C494" t="s">
        <v>53</v>
      </c>
      <c r="D494">
        <v>4</v>
      </c>
      <c r="E494">
        <v>-1</v>
      </c>
      <c r="F494">
        <v>12.3307</v>
      </c>
      <c r="G494">
        <v>0.3911</v>
      </c>
      <c r="H494">
        <v>12.328900000000001</v>
      </c>
      <c r="I494">
        <v>-1</v>
      </c>
      <c r="J494">
        <v>-1</v>
      </c>
      <c r="K494">
        <v>-1</v>
      </c>
      <c r="L494">
        <f t="shared" si="14"/>
        <v>28</v>
      </c>
      <c r="M494">
        <f>VLOOKUP(C494,Locs!A:C,3,0)</f>
        <v>37</v>
      </c>
      <c r="N494">
        <f>VLOOKUP(C494,Locs!A:F,6,0)</f>
        <v>2</v>
      </c>
      <c r="O494" t="s">
        <v>515</v>
      </c>
      <c r="P494">
        <v>27</v>
      </c>
    </row>
    <row r="495" spans="2:16" x14ac:dyDescent="0.45">
      <c r="B495" t="str">
        <f t="shared" si="15"/>
        <v>task_id_572.dfy-5</v>
      </c>
      <c r="C495" t="s">
        <v>53</v>
      </c>
      <c r="D495">
        <v>5</v>
      </c>
      <c r="E495">
        <v>-1</v>
      </c>
      <c r="F495">
        <v>15.9323</v>
      </c>
      <c r="G495">
        <v>0.24179999999999999</v>
      </c>
      <c r="H495">
        <v>15.930099999999999</v>
      </c>
      <c r="I495">
        <v>-1</v>
      </c>
      <c r="J495">
        <v>-1</v>
      </c>
      <c r="K495">
        <v>-1</v>
      </c>
      <c r="L495">
        <f t="shared" si="14"/>
        <v>36</v>
      </c>
      <c r="M495">
        <f>VLOOKUP(C495,Locs!A:C,3,0)</f>
        <v>37</v>
      </c>
      <c r="N495">
        <f>VLOOKUP(C495,Locs!A:F,6,0)</f>
        <v>2</v>
      </c>
      <c r="O495" t="s">
        <v>516</v>
      </c>
      <c r="P495">
        <v>28</v>
      </c>
    </row>
    <row r="496" spans="2:16" x14ac:dyDescent="0.45">
      <c r="B496" t="str">
        <f t="shared" si="15"/>
        <v>task_id_572.dfy-6</v>
      </c>
      <c r="C496" t="s">
        <v>53</v>
      </c>
      <c r="D496">
        <v>6</v>
      </c>
      <c r="E496">
        <v>-1</v>
      </c>
      <c r="F496">
        <v>20.354500000000002</v>
      </c>
      <c r="G496">
        <v>0.26829999999999998</v>
      </c>
      <c r="H496">
        <v>20.353000000000002</v>
      </c>
      <c r="I496">
        <v>-1</v>
      </c>
      <c r="J496">
        <v>-1</v>
      </c>
      <c r="K496">
        <v>-1</v>
      </c>
      <c r="L496">
        <f t="shared" si="14"/>
        <v>36</v>
      </c>
      <c r="M496">
        <f>VLOOKUP(C496,Locs!A:C,3,0)</f>
        <v>37</v>
      </c>
      <c r="N496">
        <f>VLOOKUP(C496,Locs!A:F,6,0)</f>
        <v>2</v>
      </c>
      <c r="O496" t="s">
        <v>830</v>
      </c>
      <c r="P496">
        <v>28</v>
      </c>
    </row>
    <row r="497" spans="2:16" x14ac:dyDescent="0.45">
      <c r="B497" t="str">
        <f t="shared" si="15"/>
        <v>task_id_572.dfy-7</v>
      </c>
      <c r="C497" t="s">
        <v>53</v>
      </c>
      <c r="D497">
        <v>7</v>
      </c>
      <c r="E497">
        <v>-1</v>
      </c>
      <c r="F497">
        <v>18.480899999999998</v>
      </c>
      <c r="G497">
        <v>0.21299999999999999</v>
      </c>
      <c r="H497">
        <v>18.479099999999999</v>
      </c>
      <c r="I497">
        <v>-1</v>
      </c>
      <c r="J497">
        <v>-1</v>
      </c>
      <c r="K497">
        <v>-1</v>
      </c>
      <c r="L497">
        <f t="shared" si="14"/>
        <v>36</v>
      </c>
      <c r="M497">
        <f>VLOOKUP(C497,Locs!A:C,3,0)</f>
        <v>37</v>
      </c>
      <c r="N497">
        <f>VLOOKUP(C497,Locs!A:F,6,0)</f>
        <v>2</v>
      </c>
      <c r="O497" t="s">
        <v>831</v>
      </c>
      <c r="P497">
        <v>36</v>
      </c>
    </row>
    <row r="498" spans="2:16" x14ac:dyDescent="0.45">
      <c r="B498" t="str">
        <f t="shared" si="15"/>
        <v>task_id_572.dfy-8</v>
      </c>
      <c r="C498" t="s">
        <v>53</v>
      </c>
      <c r="D498">
        <v>8</v>
      </c>
      <c r="E498">
        <v>-1</v>
      </c>
      <c r="F498">
        <v>18.5014</v>
      </c>
      <c r="G498">
        <v>0.33800000000000002</v>
      </c>
      <c r="H498">
        <v>18.498799999999999</v>
      </c>
      <c r="I498">
        <v>-1</v>
      </c>
      <c r="J498">
        <v>-1</v>
      </c>
      <c r="K498">
        <v>-1</v>
      </c>
      <c r="L498">
        <f t="shared" si="14"/>
        <v>36</v>
      </c>
      <c r="M498">
        <f>VLOOKUP(C498,Locs!A:C,3,0)</f>
        <v>37</v>
      </c>
      <c r="N498">
        <f>VLOOKUP(C498,Locs!A:F,6,0)</f>
        <v>2</v>
      </c>
      <c r="O498" t="s">
        <v>832</v>
      </c>
      <c r="P498">
        <v>36</v>
      </c>
    </row>
    <row r="499" spans="2:16" x14ac:dyDescent="0.45">
      <c r="B499" t="str">
        <f t="shared" si="15"/>
        <v>task_id_572.dfy-9</v>
      </c>
      <c r="C499" t="s">
        <v>53</v>
      </c>
      <c r="D499">
        <v>9</v>
      </c>
      <c r="E499">
        <v>-1</v>
      </c>
      <c r="F499">
        <v>15.574</v>
      </c>
      <c r="G499">
        <v>0.24560000000000001</v>
      </c>
      <c r="H499">
        <v>15.5723</v>
      </c>
      <c r="I499">
        <v>-1</v>
      </c>
      <c r="J499">
        <v>-1</v>
      </c>
      <c r="K499">
        <v>-1</v>
      </c>
      <c r="L499">
        <f t="shared" si="14"/>
        <v>37</v>
      </c>
      <c r="M499">
        <f>VLOOKUP(C499,Locs!A:C,3,0)</f>
        <v>37</v>
      </c>
      <c r="N499">
        <f>VLOOKUP(C499,Locs!A:F,6,0)</f>
        <v>2</v>
      </c>
      <c r="O499" t="s">
        <v>985</v>
      </c>
      <c r="P499">
        <v>36</v>
      </c>
    </row>
    <row r="500" spans="2:16" x14ac:dyDescent="0.45">
      <c r="B500" t="str">
        <f t="shared" si="15"/>
        <v>task_id_572.dfy-10</v>
      </c>
      <c r="C500" t="s">
        <v>53</v>
      </c>
      <c r="D500">
        <v>10</v>
      </c>
      <c r="E500">
        <v>-1</v>
      </c>
      <c r="F500">
        <v>20.260899999999999</v>
      </c>
      <c r="G500">
        <v>0.2301</v>
      </c>
      <c r="H500">
        <v>20.259699999999999</v>
      </c>
      <c r="I500">
        <v>-1</v>
      </c>
      <c r="J500">
        <v>-1</v>
      </c>
      <c r="K500">
        <v>-1</v>
      </c>
      <c r="L500">
        <f t="shared" si="14"/>
        <v>37</v>
      </c>
      <c r="M500">
        <f>VLOOKUP(C500,Locs!A:C,3,0)</f>
        <v>37</v>
      </c>
      <c r="N500">
        <f>VLOOKUP(C500,Locs!A:F,6,0)</f>
        <v>2</v>
      </c>
      <c r="O500" t="s">
        <v>986</v>
      </c>
      <c r="P500">
        <v>36</v>
      </c>
    </row>
    <row r="501" spans="2:16" x14ac:dyDescent="0.45">
      <c r="B501" t="str">
        <f t="shared" si="15"/>
        <v>task_id_573.dfy-1</v>
      </c>
      <c r="C501" t="s">
        <v>54</v>
      </c>
      <c r="D501">
        <v>1</v>
      </c>
      <c r="E501">
        <v>-1</v>
      </c>
      <c r="F501">
        <v>18.399699999999999</v>
      </c>
      <c r="G501">
        <v>0.37269999999999998</v>
      </c>
      <c r="H501">
        <v>18.380400000000002</v>
      </c>
      <c r="I501">
        <v>-1</v>
      </c>
      <c r="J501">
        <v>-1</v>
      </c>
      <c r="K501">
        <v>-1</v>
      </c>
      <c r="L501">
        <f t="shared" si="14"/>
        <v>29</v>
      </c>
      <c r="M501">
        <f>VLOOKUP(C501,Locs!A:C,3,0)</f>
        <v>56</v>
      </c>
      <c r="N501">
        <f>VLOOKUP(C501,Locs!A:F,6,0)</f>
        <v>8</v>
      </c>
      <c r="O501" t="s">
        <v>987</v>
      </c>
      <c r="P501">
        <v>37</v>
      </c>
    </row>
    <row r="502" spans="2:16" x14ac:dyDescent="0.45">
      <c r="B502" t="str">
        <f t="shared" si="15"/>
        <v>task_id_573.dfy-2</v>
      </c>
      <c r="C502" t="s">
        <v>54</v>
      </c>
      <c r="D502">
        <v>2</v>
      </c>
      <c r="E502">
        <v>-1</v>
      </c>
      <c r="F502">
        <v>21.612100000000002</v>
      </c>
      <c r="G502">
        <v>0.39729999999999999</v>
      </c>
      <c r="H502">
        <v>21.610499999999998</v>
      </c>
      <c r="I502">
        <v>-1</v>
      </c>
      <c r="J502">
        <v>-1</v>
      </c>
      <c r="K502">
        <v>-1</v>
      </c>
      <c r="L502">
        <f t="shared" si="14"/>
        <v>33</v>
      </c>
      <c r="M502">
        <f>VLOOKUP(C502,Locs!A:C,3,0)</f>
        <v>56</v>
      </c>
      <c r="N502">
        <f>VLOOKUP(C502,Locs!A:F,6,0)</f>
        <v>8</v>
      </c>
      <c r="O502" t="s">
        <v>517</v>
      </c>
      <c r="P502">
        <v>29</v>
      </c>
    </row>
    <row r="503" spans="2:16" x14ac:dyDescent="0.45">
      <c r="B503" t="str">
        <f t="shared" si="15"/>
        <v>task_id_573.dfy-3</v>
      </c>
      <c r="C503" t="s">
        <v>54</v>
      </c>
      <c r="D503">
        <v>3</v>
      </c>
      <c r="E503">
        <v>0</v>
      </c>
      <c r="F503">
        <v>19.820499999999999</v>
      </c>
      <c r="G503">
        <v>1.7419</v>
      </c>
      <c r="H503">
        <v>19.819099999999999</v>
      </c>
      <c r="I503">
        <v>-1</v>
      </c>
      <c r="J503">
        <v>0</v>
      </c>
      <c r="K503">
        <v>0</v>
      </c>
      <c r="L503">
        <f t="shared" si="14"/>
        <v>33</v>
      </c>
      <c r="M503">
        <f>VLOOKUP(C503,Locs!A:C,3,0)</f>
        <v>56</v>
      </c>
      <c r="N503">
        <f>VLOOKUP(C503,Locs!A:F,6,0)</f>
        <v>8</v>
      </c>
      <c r="O503" t="s">
        <v>833</v>
      </c>
      <c r="P503">
        <v>41</v>
      </c>
    </row>
    <row r="504" spans="2:16" x14ac:dyDescent="0.45">
      <c r="B504" t="str">
        <f t="shared" si="15"/>
        <v>task_id_573.dfy-4</v>
      </c>
      <c r="C504" t="s">
        <v>54</v>
      </c>
      <c r="D504">
        <v>4</v>
      </c>
      <c r="E504">
        <v>-1</v>
      </c>
      <c r="F504">
        <v>15.3195</v>
      </c>
      <c r="G504">
        <v>0.38269999999999998</v>
      </c>
      <c r="H504">
        <v>15.317600000000001</v>
      </c>
      <c r="I504">
        <v>-1</v>
      </c>
      <c r="J504">
        <v>-1</v>
      </c>
      <c r="K504">
        <v>-1</v>
      </c>
      <c r="L504">
        <f t="shared" si="14"/>
        <v>37</v>
      </c>
      <c r="M504">
        <f>VLOOKUP(C504,Locs!A:C,3,0)</f>
        <v>56</v>
      </c>
      <c r="N504">
        <f>VLOOKUP(C504,Locs!A:F,6,0)</f>
        <v>8</v>
      </c>
      <c r="O504" t="s">
        <v>518</v>
      </c>
      <c r="P504">
        <v>33</v>
      </c>
    </row>
    <row r="505" spans="2:16" x14ac:dyDescent="0.45">
      <c r="B505" t="str">
        <f t="shared" si="15"/>
        <v>task_id_573.dfy-5</v>
      </c>
      <c r="C505" t="s">
        <v>54</v>
      </c>
      <c r="D505">
        <v>5</v>
      </c>
      <c r="E505">
        <v>-1</v>
      </c>
      <c r="F505">
        <v>13.601100000000001</v>
      </c>
      <c r="G505">
        <v>0.40600000000000003</v>
      </c>
      <c r="H505">
        <v>13.598699999999999</v>
      </c>
      <c r="I505">
        <v>-1</v>
      </c>
      <c r="J505">
        <v>-1</v>
      </c>
      <c r="K505">
        <v>-1</v>
      </c>
      <c r="L505">
        <f t="shared" si="14"/>
        <v>37</v>
      </c>
      <c r="M505">
        <f>VLOOKUP(C505,Locs!A:C,3,0)</f>
        <v>56</v>
      </c>
      <c r="N505">
        <f>VLOOKUP(C505,Locs!A:F,6,0)</f>
        <v>8</v>
      </c>
      <c r="O505" t="s">
        <v>519</v>
      </c>
      <c r="P505">
        <v>33</v>
      </c>
    </row>
    <row r="506" spans="2:16" x14ac:dyDescent="0.45">
      <c r="B506" t="str">
        <f t="shared" si="15"/>
        <v>task_id_573.dfy-6</v>
      </c>
      <c r="C506" t="s">
        <v>54</v>
      </c>
      <c r="D506">
        <v>6</v>
      </c>
      <c r="E506">
        <v>-1</v>
      </c>
      <c r="F506">
        <v>12.927</v>
      </c>
      <c r="G506">
        <v>0.44700000000000001</v>
      </c>
      <c r="H506">
        <v>12.925700000000001</v>
      </c>
      <c r="I506">
        <v>-1</v>
      </c>
      <c r="J506">
        <v>-1</v>
      </c>
      <c r="K506">
        <v>-1</v>
      </c>
      <c r="L506">
        <f t="shared" si="14"/>
        <v>37</v>
      </c>
      <c r="M506">
        <f>VLOOKUP(C506,Locs!A:C,3,0)</f>
        <v>56</v>
      </c>
      <c r="N506">
        <f>VLOOKUP(C506,Locs!A:F,6,0)</f>
        <v>8</v>
      </c>
      <c r="O506" t="s">
        <v>834</v>
      </c>
      <c r="P506">
        <v>37</v>
      </c>
    </row>
    <row r="507" spans="2:16" x14ac:dyDescent="0.45">
      <c r="B507" t="str">
        <f t="shared" si="15"/>
        <v>task_id_573.dfy-7</v>
      </c>
      <c r="C507" t="s">
        <v>54</v>
      </c>
      <c r="D507">
        <v>7</v>
      </c>
      <c r="E507">
        <v>0</v>
      </c>
      <c r="F507">
        <v>10.7392</v>
      </c>
      <c r="G507">
        <v>2.3306</v>
      </c>
      <c r="H507">
        <v>10.737</v>
      </c>
      <c r="I507">
        <v>-1</v>
      </c>
      <c r="J507">
        <v>0</v>
      </c>
      <c r="K507">
        <v>0</v>
      </c>
      <c r="L507">
        <f t="shared" si="14"/>
        <v>33</v>
      </c>
      <c r="M507">
        <f>VLOOKUP(C507,Locs!A:C,3,0)</f>
        <v>56</v>
      </c>
      <c r="N507">
        <f>VLOOKUP(C507,Locs!A:F,6,0)</f>
        <v>8</v>
      </c>
      <c r="O507" t="s">
        <v>835</v>
      </c>
      <c r="P507">
        <v>37</v>
      </c>
    </row>
    <row r="508" spans="2:16" x14ac:dyDescent="0.45">
      <c r="B508" t="str">
        <f t="shared" si="15"/>
        <v>task_id_573.dfy-8</v>
      </c>
      <c r="C508" t="s">
        <v>54</v>
      </c>
      <c r="D508">
        <v>8</v>
      </c>
      <c r="E508">
        <v>-1</v>
      </c>
      <c r="F508">
        <v>10.834899999999999</v>
      </c>
      <c r="G508">
        <v>0.624</v>
      </c>
      <c r="H508">
        <v>10.831799999999999</v>
      </c>
      <c r="I508">
        <v>-1</v>
      </c>
      <c r="J508">
        <v>-1</v>
      </c>
      <c r="K508">
        <v>-1</v>
      </c>
      <c r="L508">
        <f t="shared" si="14"/>
        <v>41</v>
      </c>
      <c r="M508">
        <f>VLOOKUP(C508,Locs!A:C,3,0)</f>
        <v>56</v>
      </c>
      <c r="N508">
        <f>VLOOKUP(C508,Locs!A:F,6,0)</f>
        <v>8</v>
      </c>
      <c r="O508" t="s">
        <v>836</v>
      </c>
      <c r="P508">
        <v>37</v>
      </c>
    </row>
    <row r="509" spans="2:16" x14ac:dyDescent="0.45">
      <c r="B509" t="str">
        <f t="shared" si="15"/>
        <v>task_id_573.dfy-9</v>
      </c>
      <c r="C509" t="s">
        <v>54</v>
      </c>
      <c r="D509">
        <v>9</v>
      </c>
      <c r="E509">
        <v>-1</v>
      </c>
      <c r="F509">
        <v>12.7568</v>
      </c>
      <c r="G509">
        <v>0.39950000000000002</v>
      </c>
      <c r="H509">
        <v>12.754899999999999</v>
      </c>
      <c r="I509">
        <v>-1</v>
      </c>
      <c r="J509">
        <v>-1</v>
      </c>
      <c r="K509">
        <v>-1</v>
      </c>
      <c r="L509">
        <f t="shared" si="14"/>
        <v>41</v>
      </c>
      <c r="M509">
        <f>VLOOKUP(C509,Locs!A:C,3,0)</f>
        <v>56</v>
      </c>
      <c r="N509">
        <f>VLOOKUP(C509,Locs!A:F,6,0)</f>
        <v>8</v>
      </c>
      <c r="O509" t="s">
        <v>837</v>
      </c>
      <c r="P509">
        <v>33</v>
      </c>
    </row>
    <row r="510" spans="2:16" x14ac:dyDescent="0.45">
      <c r="B510" t="str">
        <f t="shared" si="15"/>
        <v>task_id_573.dfy-10</v>
      </c>
      <c r="C510" t="s">
        <v>54</v>
      </c>
      <c r="D510">
        <v>10</v>
      </c>
      <c r="E510">
        <v>-1</v>
      </c>
      <c r="F510">
        <v>14.538</v>
      </c>
      <c r="G510">
        <v>0.43090000000000001</v>
      </c>
      <c r="H510">
        <v>14.527100000000001</v>
      </c>
      <c r="I510">
        <v>-1</v>
      </c>
      <c r="J510">
        <v>-1</v>
      </c>
      <c r="K510">
        <v>-1</v>
      </c>
      <c r="L510">
        <f t="shared" si="14"/>
        <v>41</v>
      </c>
      <c r="M510">
        <f>VLOOKUP(C510,Locs!A:C,3,0)</f>
        <v>56</v>
      </c>
      <c r="N510">
        <f>VLOOKUP(C510,Locs!A:F,6,0)</f>
        <v>8</v>
      </c>
      <c r="O510" t="s">
        <v>838</v>
      </c>
      <c r="P510">
        <v>41</v>
      </c>
    </row>
    <row r="511" spans="2:16" x14ac:dyDescent="0.45">
      <c r="B511" t="str">
        <f t="shared" si="15"/>
        <v>task_id_576.dfy-1</v>
      </c>
      <c r="C511" t="s">
        <v>55</v>
      </c>
      <c r="D511">
        <v>1</v>
      </c>
      <c r="E511">
        <v>0</v>
      </c>
      <c r="F511">
        <v>9.1839999999999993</v>
      </c>
      <c r="G511">
        <v>0.88400000000000001</v>
      </c>
      <c r="H511">
        <v>9.1658000000000008</v>
      </c>
      <c r="I511">
        <v>0</v>
      </c>
      <c r="J511">
        <v>0</v>
      </c>
      <c r="K511">
        <v>0</v>
      </c>
      <c r="L511">
        <f t="shared" si="14"/>
        <v>30</v>
      </c>
      <c r="M511">
        <f>VLOOKUP(C511,Locs!A:C,3,0)</f>
        <v>34</v>
      </c>
      <c r="N511">
        <f>VLOOKUP(C511,Locs!A:F,6,0)</f>
        <v>5</v>
      </c>
      <c r="O511" t="s">
        <v>839</v>
      </c>
      <c r="P511">
        <v>41</v>
      </c>
    </row>
    <row r="512" spans="2:16" x14ac:dyDescent="0.45">
      <c r="B512" t="str">
        <f t="shared" si="15"/>
        <v>task_id_576.dfy-2</v>
      </c>
      <c r="C512" t="s">
        <v>55</v>
      </c>
      <c r="D512">
        <v>2</v>
      </c>
      <c r="E512">
        <v>0</v>
      </c>
      <c r="F512">
        <v>9.0235000000000003</v>
      </c>
      <c r="G512">
        <v>0.86860000000000004</v>
      </c>
      <c r="H512">
        <v>9.0216999999999992</v>
      </c>
      <c r="I512">
        <v>0</v>
      </c>
      <c r="J512">
        <v>0</v>
      </c>
      <c r="K512">
        <v>0</v>
      </c>
      <c r="L512">
        <f t="shared" si="14"/>
        <v>31</v>
      </c>
      <c r="M512">
        <f>VLOOKUP(C512,Locs!A:C,3,0)</f>
        <v>34</v>
      </c>
      <c r="N512">
        <f>VLOOKUP(C512,Locs!A:F,6,0)</f>
        <v>5</v>
      </c>
      <c r="O512" t="s">
        <v>520</v>
      </c>
      <c r="P512">
        <v>30</v>
      </c>
    </row>
    <row r="513" spans="2:16" x14ac:dyDescent="0.45">
      <c r="B513" t="str">
        <f t="shared" si="15"/>
        <v>task_id_576.dfy-3</v>
      </c>
      <c r="C513" t="s">
        <v>55</v>
      </c>
      <c r="D513">
        <v>3</v>
      </c>
      <c r="E513">
        <v>0</v>
      </c>
      <c r="F513">
        <v>10.128299999999999</v>
      </c>
      <c r="G513">
        <v>0.82989999999999997</v>
      </c>
      <c r="H513">
        <v>10.126300000000001</v>
      </c>
      <c r="I513">
        <v>0</v>
      </c>
      <c r="J513">
        <v>0</v>
      </c>
      <c r="K513">
        <v>0</v>
      </c>
      <c r="L513">
        <f t="shared" si="14"/>
        <v>31</v>
      </c>
      <c r="M513">
        <f>VLOOKUP(C513,Locs!A:C,3,0)</f>
        <v>34</v>
      </c>
      <c r="N513">
        <f>VLOOKUP(C513,Locs!A:F,6,0)</f>
        <v>5</v>
      </c>
      <c r="O513" t="s">
        <v>840</v>
      </c>
      <c r="P513">
        <v>48</v>
      </c>
    </row>
    <row r="514" spans="2:16" x14ac:dyDescent="0.45">
      <c r="B514" t="str">
        <f t="shared" si="15"/>
        <v>task_id_576.dfy-4</v>
      </c>
      <c r="C514" t="s">
        <v>55</v>
      </c>
      <c r="D514">
        <v>4</v>
      </c>
      <c r="E514">
        <v>-1</v>
      </c>
      <c r="F514">
        <v>12.317</v>
      </c>
      <c r="G514">
        <v>0.40550000000000003</v>
      </c>
      <c r="H514">
        <v>12.315200000000001</v>
      </c>
      <c r="I514">
        <v>-1</v>
      </c>
      <c r="J514">
        <v>-1</v>
      </c>
      <c r="K514">
        <v>-1</v>
      </c>
      <c r="L514">
        <f t="shared" si="14"/>
        <v>43</v>
      </c>
      <c r="M514">
        <f>VLOOKUP(C514,Locs!A:C,3,0)</f>
        <v>34</v>
      </c>
      <c r="N514">
        <f>VLOOKUP(C514,Locs!A:F,6,0)</f>
        <v>5</v>
      </c>
      <c r="O514" t="s">
        <v>521</v>
      </c>
      <c r="P514">
        <v>31</v>
      </c>
    </row>
    <row r="515" spans="2:16" x14ac:dyDescent="0.45">
      <c r="B515" t="str">
        <f t="shared" si="15"/>
        <v>task_id_576.dfy-5</v>
      </c>
      <c r="C515" t="s">
        <v>55</v>
      </c>
      <c r="D515">
        <v>5</v>
      </c>
      <c r="E515">
        <v>-1</v>
      </c>
      <c r="F515">
        <v>17.104399999999998</v>
      </c>
      <c r="G515">
        <v>0.43280000000000002</v>
      </c>
      <c r="H515">
        <v>17.103200000000001</v>
      </c>
      <c r="I515">
        <v>-1</v>
      </c>
      <c r="J515">
        <v>-1</v>
      </c>
      <c r="K515">
        <v>-1</v>
      </c>
      <c r="L515">
        <f t="shared" ref="L515:L578" si="16">VLOOKUP(LEFT(C515,LEN(C515)-4)&amp;"_"&amp;D515&amp;"_llm.dfy",O:P,2,0)</f>
        <v>43</v>
      </c>
      <c r="M515">
        <f>VLOOKUP(C515,Locs!A:C,3,0)</f>
        <v>34</v>
      </c>
      <c r="N515">
        <f>VLOOKUP(C515,Locs!A:F,6,0)</f>
        <v>5</v>
      </c>
      <c r="O515" t="s">
        <v>522</v>
      </c>
      <c r="P515">
        <v>31</v>
      </c>
    </row>
    <row r="516" spans="2:16" x14ac:dyDescent="0.45">
      <c r="B516" t="str">
        <f t="shared" si="15"/>
        <v>task_id_576.dfy-6</v>
      </c>
      <c r="C516" t="s">
        <v>55</v>
      </c>
      <c r="D516">
        <v>6</v>
      </c>
      <c r="E516">
        <v>0</v>
      </c>
      <c r="F516">
        <v>17.015799999999999</v>
      </c>
      <c r="G516">
        <v>1.6946000000000001</v>
      </c>
      <c r="H516">
        <v>17.014399999999998</v>
      </c>
      <c r="I516">
        <v>-1</v>
      </c>
      <c r="J516">
        <v>0</v>
      </c>
      <c r="K516">
        <v>0</v>
      </c>
      <c r="L516">
        <f t="shared" si="16"/>
        <v>47</v>
      </c>
      <c r="M516">
        <f>VLOOKUP(C516,Locs!A:C,3,0)</f>
        <v>34</v>
      </c>
      <c r="N516">
        <f>VLOOKUP(C516,Locs!A:F,6,0)</f>
        <v>5</v>
      </c>
      <c r="O516" t="s">
        <v>841</v>
      </c>
      <c r="P516">
        <v>43</v>
      </c>
    </row>
    <row r="517" spans="2:16" x14ac:dyDescent="0.45">
      <c r="B517" t="str">
        <f t="shared" si="15"/>
        <v>task_id_576.dfy-7</v>
      </c>
      <c r="C517" t="s">
        <v>55</v>
      </c>
      <c r="D517">
        <v>7</v>
      </c>
      <c r="E517">
        <v>-1</v>
      </c>
      <c r="F517">
        <v>19.9511</v>
      </c>
      <c r="G517">
        <v>0.68130000000000002</v>
      </c>
      <c r="H517">
        <v>19.9453</v>
      </c>
      <c r="I517">
        <v>-1</v>
      </c>
      <c r="J517">
        <v>-1</v>
      </c>
      <c r="K517">
        <v>-1</v>
      </c>
      <c r="L517">
        <f t="shared" si="16"/>
        <v>48</v>
      </c>
      <c r="M517">
        <f>VLOOKUP(C517,Locs!A:C,3,0)</f>
        <v>34</v>
      </c>
      <c r="N517">
        <f>VLOOKUP(C517,Locs!A:F,6,0)</f>
        <v>5</v>
      </c>
      <c r="O517" t="s">
        <v>842</v>
      </c>
      <c r="P517">
        <v>43</v>
      </c>
    </row>
    <row r="518" spans="2:16" x14ac:dyDescent="0.45">
      <c r="B518" t="str">
        <f t="shared" si="15"/>
        <v>task_id_576.dfy-8</v>
      </c>
      <c r="C518" t="s">
        <v>55</v>
      </c>
      <c r="D518">
        <v>8</v>
      </c>
      <c r="E518">
        <v>0</v>
      </c>
      <c r="F518">
        <v>20.350300000000001</v>
      </c>
      <c r="G518">
        <v>2.2421000000000002</v>
      </c>
      <c r="H518">
        <v>20.3475</v>
      </c>
      <c r="I518">
        <v>-1</v>
      </c>
      <c r="J518">
        <v>0</v>
      </c>
      <c r="K518">
        <v>0</v>
      </c>
      <c r="L518">
        <f t="shared" si="16"/>
        <v>48</v>
      </c>
      <c r="M518">
        <f>VLOOKUP(C518,Locs!A:C,3,0)</f>
        <v>34</v>
      </c>
      <c r="N518">
        <f>VLOOKUP(C518,Locs!A:F,6,0)</f>
        <v>5</v>
      </c>
      <c r="O518" t="s">
        <v>843</v>
      </c>
      <c r="P518">
        <v>47</v>
      </c>
    </row>
    <row r="519" spans="2:16" x14ac:dyDescent="0.45">
      <c r="B519" t="str">
        <f t="shared" si="15"/>
        <v>task_id_576.dfy-9</v>
      </c>
      <c r="C519" t="s">
        <v>55</v>
      </c>
      <c r="D519">
        <v>9</v>
      </c>
      <c r="E519">
        <v>-1</v>
      </c>
      <c r="F519">
        <v>12.196300000000001</v>
      </c>
      <c r="G519">
        <v>0.59819999999999995</v>
      </c>
      <c r="H519">
        <v>12.192</v>
      </c>
      <c r="I519">
        <v>-1</v>
      </c>
      <c r="J519">
        <v>-1</v>
      </c>
      <c r="K519">
        <v>-1</v>
      </c>
      <c r="L519">
        <f t="shared" si="16"/>
        <v>48</v>
      </c>
      <c r="M519">
        <f>VLOOKUP(C519,Locs!A:C,3,0)</f>
        <v>34</v>
      </c>
      <c r="N519">
        <f>VLOOKUP(C519,Locs!A:F,6,0)</f>
        <v>5</v>
      </c>
      <c r="O519" t="s">
        <v>844</v>
      </c>
      <c r="P519">
        <v>48</v>
      </c>
    </row>
    <row r="520" spans="2:16" x14ac:dyDescent="0.45">
      <c r="B520" t="str">
        <f t="shared" ref="B520:B583" si="17">C520&amp;"-"&amp;D520</f>
        <v>task_id_576.dfy-10</v>
      </c>
      <c r="C520" t="s">
        <v>55</v>
      </c>
      <c r="D520">
        <v>10</v>
      </c>
      <c r="E520">
        <v>0</v>
      </c>
      <c r="F520">
        <v>21.663599999999999</v>
      </c>
      <c r="G520">
        <v>2.2444000000000002</v>
      </c>
      <c r="H520">
        <v>21.657299999999999</v>
      </c>
      <c r="I520">
        <v>-1</v>
      </c>
      <c r="J520">
        <v>0</v>
      </c>
      <c r="K520">
        <v>0</v>
      </c>
      <c r="L520">
        <f t="shared" si="16"/>
        <v>48</v>
      </c>
      <c r="M520">
        <f>VLOOKUP(C520,Locs!A:C,3,0)</f>
        <v>34</v>
      </c>
      <c r="N520">
        <f>VLOOKUP(C520,Locs!A:F,6,0)</f>
        <v>5</v>
      </c>
      <c r="O520" t="s">
        <v>845</v>
      </c>
      <c r="P520">
        <v>48</v>
      </c>
    </row>
    <row r="521" spans="2:16" x14ac:dyDescent="0.45">
      <c r="B521" t="str">
        <f t="shared" si="17"/>
        <v>task_id_578.dfy-1</v>
      </c>
      <c r="C521" t="s">
        <v>56</v>
      </c>
      <c r="D521">
        <v>1</v>
      </c>
      <c r="E521">
        <v>0</v>
      </c>
      <c r="F521">
        <v>14.5639</v>
      </c>
      <c r="G521">
        <v>0.77610000000000001</v>
      </c>
      <c r="H521">
        <v>14.5413</v>
      </c>
      <c r="I521">
        <v>1</v>
      </c>
      <c r="J521">
        <v>0</v>
      </c>
      <c r="K521">
        <v>0</v>
      </c>
      <c r="L521">
        <f t="shared" si="16"/>
        <v>21</v>
      </c>
      <c r="M521">
        <f>VLOOKUP(C521,Locs!A:C,3,0)</f>
        <v>23</v>
      </c>
      <c r="N521">
        <f>VLOOKUP(C521,Locs!A:F,6,0)</f>
        <v>3</v>
      </c>
      <c r="O521" t="s">
        <v>846</v>
      </c>
      <c r="P521">
        <v>48</v>
      </c>
    </row>
    <row r="522" spans="2:16" x14ac:dyDescent="0.45">
      <c r="B522" t="str">
        <f t="shared" si="17"/>
        <v>task_id_578.dfy-2</v>
      </c>
      <c r="C522" t="s">
        <v>56</v>
      </c>
      <c r="D522">
        <v>2</v>
      </c>
      <c r="E522">
        <v>0</v>
      </c>
      <c r="F522">
        <v>12.7803</v>
      </c>
      <c r="G522">
        <v>0.81179999999999997</v>
      </c>
      <c r="H522">
        <v>12.778</v>
      </c>
      <c r="I522">
        <v>0</v>
      </c>
      <c r="J522">
        <v>0</v>
      </c>
      <c r="K522">
        <v>0</v>
      </c>
      <c r="L522">
        <f t="shared" si="16"/>
        <v>21</v>
      </c>
      <c r="M522">
        <f>VLOOKUP(C522,Locs!A:C,3,0)</f>
        <v>23</v>
      </c>
      <c r="N522">
        <f>VLOOKUP(C522,Locs!A:F,6,0)</f>
        <v>3</v>
      </c>
      <c r="O522" t="s">
        <v>523</v>
      </c>
      <c r="P522">
        <v>21</v>
      </c>
    </row>
    <row r="523" spans="2:16" x14ac:dyDescent="0.45">
      <c r="B523" t="str">
        <f t="shared" si="17"/>
        <v>task_id_578.dfy-3</v>
      </c>
      <c r="C523" t="s">
        <v>56</v>
      </c>
      <c r="D523">
        <v>3</v>
      </c>
      <c r="E523">
        <v>0</v>
      </c>
      <c r="F523">
        <v>23.26</v>
      </c>
      <c r="G523">
        <v>0.752</v>
      </c>
      <c r="H523">
        <v>23.258199999999999</v>
      </c>
      <c r="I523">
        <v>1</v>
      </c>
      <c r="J523">
        <v>0</v>
      </c>
      <c r="K523">
        <v>0</v>
      </c>
      <c r="L523">
        <f t="shared" si="16"/>
        <v>21</v>
      </c>
      <c r="M523">
        <f>VLOOKUP(C523,Locs!A:C,3,0)</f>
        <v>23</v>
      </c>
      <c r="N523">
        <f>VLOOKUP(C523,Locs!A:F,6,0)</f>
        <v>3</v>
      </c>
      <c r="O523" t="s">
        <v>1292</v>
      </c>
      <c r="P523">
        <v>23</v>
      </c>
    </row>
    <row r="524" spans="2:16" x14ac:dyDescent="0.45">
      <c r="B524" t="str">
        <f t="shared" si="17"/>
        <v>task_id_578.dfy-4</v>
      </c>
      <c r="C524" t="s">
        <v>56</v>
      </c>
      <c r="D524">
        <v>4</v>
      </c>
      <c r="E524">
        <v>0</v>
      </c>
      <c r="F524">
        <v>28.089300000000001</v>
      </c>
      <c r="G524">
        <v>0.79910000000000003</v>
      </c>
      <c r="H524">
        <v>28.0871</v>
      </c>
      <c r="I524">
        <v>1</v>
      </c>
      <c r="J524">
        <v>0</v>
      </c>
      <c r="K524">
        <v>0</v>
      </c>
      <c r="L524">
        <f t="shared" si="16"/>
        <v>21</v>
      </c>
      <c r="M524">
        <f>VLOOKUP(C524,Locs!A:C,3,0)</f>
        <v>23</v>
      </c>
      <c r="N524">
        <f>VLOOKUP(C524,Locs!A:F,6,0)</f>
        <v>3</v>
      </c>
      <c r="O524" t="s">
        <v>524</v>
      </c>
      <c r="P524">
        <v>21</v>
      </c>
    </row>
    <row r="525" spans="2:16" x14ac:dyDescent="0.45">
      <c r="B525" t="str">
        <f t="shared" si="17"/>
        <v>task_id_578.dfy-5</v>
      </c>
      <c r="C525" t="s">
        <v>56</v>
      </c>
      <c r="D525">
        <v>5</v>
      </c>
      <c r="E525">
        <v>0</v>
      </c>
      <c r="F525">
        <v>11.4213</v>
      </c>
      <c r="G525">
        <v>0.7752</v>
      </c>
      <c r="H525">
        <v>11.4191</v>
      </c>
      <c r="I525">
        <v>0</v>
      </c>
      <c r="J525">
        <v>0</v>
      </c>
      <c r="K525">
        <v>0</v>
      </c>
      <c r="L525">
        <f t="shared" si="16"/>
        <v>21</v>
      </c>
      <c r="M525">
        <f>VLOOKUP(C525,Locs!A:C,3,0)</f>
        <v>23</v>
      </c>
      <c r="N525">
        <f>VLOOKUP(C525,Locs!A:F,6,0)</f>
        <v>3</v>
      </c>
      <c r="O525" t="s">
        <v>525</v>
      </c>
      <c r="P525">
        <v>21</v>
      </c>
    </row>
    <row r="526" spans="2:16" x14ac:dyDescent="0.45">
      <c r="B526" t="str">
        <f t="shared" si="17"/>
        <v>task_id_578.dfy-6</v>
      </c>
      <c r="C526" t="s">
        <v>56</v>
      </c>
      <c r="D526">
        <v>6</v>
      </c>
      <c r="E526">
        <v>0</v>
      </c>
      <c r="F526">
        <v>28.559100000000001</v>
      </c>
      <c r="G526">
        <v>0.745</v>
      </c>
      <c r="H526">
        <v>28.557200000000002</v>
      </c>
      <c r="I526">
        <v>1</v>
      </c>
      <c r="J526">
        <v>0</v>
      </c>
      <c r="K526">
        <v>0</v>
      </c>
      <c r="L526">
        <f t="shared" si="16"/>
        <v>21</v>
      </c>
      <c r="M526">
        <f>VLOOKUP(C526,Locs!A:C,3,0)</f>
        <v>23</v>
      </c>
      <c r="N526">
        <f>VLOOKUP(C526,Locs!A:F,6,0)</f>
        <v>3</v>
      </c>
      <c r="O526" t="s">
        <v>1131</v>
      </c>
      <c r="P526">
        <v>21</v>
      </c>
    </row>
    <row r="527" spans="2:16" x14ac:dyDescent="0.45">
      <c r="B527" t="str">
        <f t="shared" si="17"/>
        <v>task_id_578.dfy-7</v>
      </c>
      <c r="C527" t="s">
        <v>56</v>
      </c>
      <c r="D527">
        <v>7</v>
      </c>
      <c r="E527">
        <v>0</v>
      </c>
      <c r="F527">
        <v>10.168799999999999</v>
      </c>
      <c r="G527">
        <v>1.347</v>
      </c>
      <c r="H527">
        <v>10.159599999999999</v>
      </c>
      <c r="I527">
        <v>0</v>
      </c>
      <c r="J527">
        <v>0</v>
      </c>
      <c r="K527">
        <v>0</v>
      </c>
      <c r="L527">
        <f t="shared" si="16"/>
        <v>21</v>
      </c>
      <c r="M527">
        <f>VLOOKUP(C527,Locs!A:C,3,0)</f>
        <v>23</v>
      </c>
      <c r="N527">
        <f>VLOOKUP(C527,Locs!A:F,6,0)</f>
        <v>3</v>
      </c>
      <c r="O527" t="s">
        <v>1132</v>
      </c>
      <c r="P527">
        <v>21</v>
      </c>
    </row>
    <row r="528" spans="2:16" x14ac:dyDescent="0.45">
      <c r="B528" t="str">
        <f t="shared" si="17"/>
        <v>task_id_578.dfy-8</v>
      </c>
      <c r="C528" t="s">
        <v>56</v>
      </c>
      <c r="D528">
        <v>8</v>
      </c>
      <c r="E528">
        <v>0</v>
      </c>
      <c r="F528">
        <v>10.0305</v>
      </c>
      <c r="G528">
        <v>1.3203</v>
      </c>
      <c r="H528">
        <v>10.028</v>
      </c>
      <c r="I528">
        <v>0</v>
      </c>
      <c r="J528">
        <v>0</v>
      </c>
      <c r="K528">
        <v>0</v>
      </c>
      <c r="L528">
        <f t="shared" si="16"/>
        <v>23</v>
      </c>
      <c r="M528">
        <f>VLOOKUP(C528,Locs!A:C,3,0)</f>
        <v>23</v>
      </c>
      <c r="N528">
        <f>VLOOKUP(C528,Locs!A:F,6,0)</f>
        <v>3</v>
      </c>
      <c r="O528" t="s">
        <v>1218</v>
      </c>
      <c r="P528">
        <v>21</v>
      </c>
    </row>
    <row r="529" spans="2:16" x14ac:dyDescent="0.45">
      <c r="B529" t="str">
        <f t="shared" si="17"/>
        <v>task_id_578.dfy-9</v>
      </c>
      <c r="C529" t="s">
        <v>56</v>
      </c>
      <c r="D529">
        <v>9</v>
      </c>
      <c r="E529">
        <v>0</v>
      </c>
      <c r="F529">
        <v>12.0602</v>
      </c>
      <c r="G529">
        <v>1.2746</v>
      </c>
      <c r="H529">
        <v>12.0578</v>
      </c>
      <c r="I529">
        <v>0</v>
      </c>
      <c r="J529">
        <v>0</v>
      </c>
      <c r="K529">
        <v>0</v>
      </c>
      <c r="L529">
        <f t="shared" si="16"/>
        <v>23</v>
      </c>
      <c r="M529">
        <f>VLOOKUP(C529,Locs!A:C,3,0)</f>
        <v>23</v>
      </c>
      <c r="N529">
        <f>VLOOKUP(C529,Locs!A:F,6,0)</f>
        <v>3</v>
      </c>
      <c r="O529" t="s">
        <v>1293</v>
      </c>
      <c r="P529">
        <v>21</v>
      </c>
    </row>
    <row r="530" spans="2:16" x14ac:dyDescent="0.45">
      <c r="B530" t="str">
        <f t="shared" si="17"/>
        <v>task_id_578.dfy-10</v>
      </c>
      <c r="C530" t="s">
        <v>56</v>
      </c>
      <c r="D530">
        <v>10</v>
      </c>
      <c r="E530">
        <v>0</v>
      </c>
      <c r="F530">
        <v>18.308399999999999</v>
      </c>
      <c r="G530">
        <v>1.1637</v>
      </c>
      <c r="H530">
        <v>18.306000000000001</v>
      </c>
      <c r="I530">
        <v>0</v>
      </c>
      <c r="J530">
        <v>0</v>
      </c>
      <c r="K530">
        <v>0</v>
      </c>
      <c r="L530">
        <f t="shared" si="16"/>
        <v>23</v>
      </c>
      <c r="M530">
        <f>VLOOKUP(C530,Locs!A:C,3,0)</f>
        <v>23</v>
      </c>
      <c r="N530">
        <f>VLOOKUP(C530,Locs!A:F,6,0)</f>
        <v>3</v>
      </c>
      <c r="O530" t="s">
        <v>1294</v>
      </c>
      <c r="P530">
        <v>23</v>
      </c>
    </row>
    <row r="531" spans="2:16" x14ac:dyDescent="0.45">
      <c r="B531" t="str">
        <f t="shared" si="17"/>
        <v>task_id_579.dfy-1</v>
      </c>
      <c r="C531" t="s">
        <v>57</v>
      </c>
      <c r="D531">
        <v>1</v>
      </c>
      <c r="E531">
        <v>-1</v>
      </c>
      <c r="F531">
        <v>13.659700000000001</v>
      </c>
      <c r="G531">
        <v>0.39439999999999997</v>
      </c>
      <c r="H531">
        <v>13.6388</v>
      </c>
      <c r="I531">
        <v>-1</v>
      </c>
      <c r="J531">
        <v>-1</v>
      </c>
      <c r="K531">
        <v>-1</v>
      </c>
      <c r="L531">
        <f t="shared" si="16"/>
        <v>47</v>
      </c>
      <c r="M531">
        <f>VLOOKUP(C531,Locs!A:C,3,0)</f>
        <v>49</v>
      </c>
      <c r="N531">
        <f>VLOOKUP(C531,Locs!A:F,6,0)</f>
        <v>2</v>
      </c>
      <c r="O531" t="s">
        <v>1295</v>
      </c>
      <c r="P531">
        <v>23</v>
      </c>
    </row>
    <row r="532" spans="2:16" x14ac:dyDescent="0.45">
      <c r="B532" t="str">
        <f t="shared" si="17"/>
        <v>task_id_579.dfy-2</v>
      </c>
      <c r="C532" t="s">
        <v>57</v>
      </c>
      <c r="D532">
        <v>2</v>
      </c>
      <c r="E532">
        <v>-1</v>
      </c>
      <c r="F532">
        <v>24.737500000000001</v>
      </c>
      <c r="G532">
        <v>0.29759999999999998</v>
      </c>
      <c r="H532">
        <v>24.7315</v>
      </c>
      <c r="I532">
        <v>-1</v>
      </c>
      <c r="J532">
        <v>-1</v>
      </c>
      <c r="K532">
        <v>-1</v>
      </c>
      <c r="L532">
        <f t="shared" si="16"/>
        <v>47</v>
      </c>
      <c r="M532">
        <f>VLOOKUP(C532,Locs!A:C,3,0)</f>
        <v>49</v>
      </c>
      <c r="N532">
        <f>VLOOKUP(C532,Locs!A:F,6,0)</f>
        <v>2</v>
      </c>
      <c r="O532" t="s">
        <v>526</v>
      </c>
      <c r="P532">
        <v>47</v>
      </c>
    </row>
    <row r="533" spans="2:16" x14ac:dyDescent="0.45">
      <c r="B533" t="str">
        <f t="shared" si="17"/>
        <v>task_id_579.dfy-3</v>
      </c>
      <c r="C533" t="s">
        <v>57</v>
      </c>
      <c r="D533">
        <v>3</v>
      </c>
      <c r="E533">
        <v>0</v>
      </c>
      <c r="F533">
        <v>24.383800000000001</v>
      </c>
      <c r="G533">
        <v>1.7991999999999999</v>
      </c>
      <c r="H533">
        <v>24.382000000000001</v>
      </c>
      <c r="I533">
        <v>0</v>
      </c>
      <c r="J533">
        <v>0</v>
      </c>
      <c r="K533">
        <v>0</v>
      </c>
      <c r="L533">
        <f t="shared" si="16"/>
        <v>51</v>
      </c>
      <c r="M533">
        <f>VLOOKUP(C533,Locs!A:C,3,0)</f>
        <v>49</v>
      </c>
      <c r="N533">
        <f>VLOOKUP(C533,Locs!A:F,6,0)</f>
        <v>2</v>
      </c>
      <c r="O533" t="s">
        <v>988</v>
      </c>
      <c r="P533">
        <v>59</v>
      </c>
    </row>
    <row r="534" spans="2:16" x14ac:dyDescent="0.45">
      <c r="B534" t="str">
        <f t="shared" si="17"/>
        <v>task_id_579.dfy-4</v>
      </c>
      <c r="C534" t="s">
        <v>57</v>
      </c>
      <c r="D534">
        <v>4</v>
      </c>
      <c r="E534">
        <v>0</v>
      </c>
      <c r="F534">
        <v>20.4358</v>
      </c>
      <c r="G534">
        <v>1.7907999999999999</v>
      </c>
      <c r="H534">
        <v>20.433900000000001</v>
      </c>
      <c r="I534">
        <v>0</v>
      </c>
      <c r="J534">
        <v>0</v>
      </c>
      <c r="K534">
        <v>0</v>
      </c>
      <c r="L534">
        <f t="shared" si="16"/>
        <v>53</v>
      </c>
      <c r="M534">
        <f>VLOOKUP(C534,Locs!A:C,3,0)</f>
        <v>49</v>
      </c>
      <c r="N534">
        <f>VLOOKUP(C534,Locs!A:F,6,0)</f>
        <v>2</v>
      </c>
      <c r="O534" t="s">
        <v>527</v>
      </c>
      <c r="P534">
        <v>47</v>
      </c>
    </row>
    <row r="535" spans="2:16" x14ac:dyDescent="0.45">
      <c r="B535" t="str">
        <f t="shared" si="17"/>
        <v>task_id_579.dfy-5</v>
      </c>
      <c r="C535" t="s">
        <v>57</v>
      </c>
      <c r="D535">
        <v>5</v>
      </c>
      <c r="E535">
        <v>0</v>
      </c>
      <c r="F535">
        <v>16.601600000000001</v>
      </c>
      <c r="G535">
        <v>1.8104</v>
      </c>
      <c r="H535">
        <v>16.600200000000001</v>
      </c>
      <c r="I535">
        <v>0</v>
      </c>
      <c r="J535">
        <v>0</v>
      </c>
      <c r="K535">
        <v>0</v>
      </c>
      <c r="L535">
        <f t="shared" si="16"/>
        <v>53</v>
      </c>
      <c r="M535">
        <f>VLOOKUP(C535,Locs!A:C,3,0)</f>
        <v>49</v>
      </c>
      <c r="N535">
        <f>VLOOKUP(C535,Locs!A:F,6,0)</f>
        <v>2</v>
      </c>
      <c r="O535" t="s">
        <v>528</v>
      </c>
      <c r="P535">
        <v>51</v>
      </c>
    </row>
    <row r="536" spans="2:16" x14ac:dyDescent="0.45">
      <c r="B536" t="str">
        <f t="shared" si="17"/>
        <v>task_id_579.dfy-6</v>
      </c>
      <c r="C536" t="s">
        <v>57</v>
      </c>
      <c r="D536">
        <v>6</v>
      </c>
      <c r="E536">
        <v>-1</v>
      </c>
      <c r="F536">
        <v>27.2042</v>
      </c>
      <c r="G536">
        <v>0.39119999999999999</v>
      </c>
      <c r="H536">
        <v>27.2026</v>
      </c>
      <c r="I536">
        <v>-1</v>
      </c>
      <c r="J536">
        <v>-1</v>
      </c>
      <c r="K536">
        <v>-1</v>
      </c>
      <c r="L536">
        <f t="shared" si="16"/>
        <v>55</v>
      </c>
      <c r="M536">
        <f>VLOOKUP(C536,Locs!A:C,3,0)</f>
        <v>49</v>
      </c>
      <c r="N536">
        <f>VLOOKUP(C536,Locs!A:F,6,0)</f>
        <v>2</v>
      </c>
      <c r="O536" t="s">
        <v>738</v>
      </c>
      <c r="P536">
        <v>53</v>
      </c>
    </row>
    <row r="537" spans="2:16" x14ac:dyDescent="0.45">
      <c r="B537" t="str">
        <f t="shared" si="17"/>
        <v>task_id_579.dfy-7</v>
      </c>
      <c r="C537" t="s">
        <v>57</v>
      </c>
      <c r="D537">
        <v>7</v>
      </c>
      <c r="E537">
        <v>0</v>
      </c>
      <c r="F537">
        <v>16.455100000000002</v>
      </c>
      <c r="G537">
        <v>2.5411999999999999</v>
      </c>
      <c r="H537">
        <v>16.4527</v>
      </c>
      <c r="I537">
        <v>0</v>
      </c>
      <c r="J537">
        <v>0</v>
      </c>
      <c r="K537">
        <v>0</v>
      </c>
      <c r="L537">
        <f t="shared" si="16"/>
        <v>59</v>
      </c>
      <c r="M537">
        <f>VLOOKUP(C537,Locs!A:C,3,0)</f>
        <v>49</v>
      </c>
      <c r="N537">
        <f>VLOOKUP(C537,Locs!A:F,6,0)</f>
        <v>2</v>
      </c>
      <c r="O537" t="s">
        <v>847</v>
      </c>
      <c r="P537">
        <v>53</v>
      </c>
    </row>
    <row r="538" spans="2:16" x14ac:dyDescent="0.45">
      <c r="B538" t="str">
        <f t="shared" si="17"/>
        <v>task_id_579.dfy-8</v>
      </c>
      <c r="C538" t="s">
        <v>57</v>
      </c>
      <c r="D538">
        <v>8</v>
      </c>
      <c r="E538">
        <v>0</v>
      </c>
      <c r="F538">
        <v>16.255400000000002</v>
      </c>
      <c r="G538">
        <v>2.5354000000000001</v>
      </c>
      <c r="H538">
        <v>16.252600000000001</v>
      </c>
      <c r="I538">
        <v>0</v>
      </c>
      <c r="J538">
        <v>0</v>
      </c>
      <c r="K538">
        <v>0</v>
      </c>
      <c r="L538">
        <f t="shared" si="16"/>
        <v>59</v>
      </c>
      <c r="M538">
        <f>VLOOKUP(C538,Locs!A:C,3,0)</f>
        <v>49</v>
      </c>
      <c r="N538">
        <f>VLOOKUP(C538,Locs!A:F,6,0)</f>
        <v>2</v>
      </c>
      <c r="O538" t="s">
        <v>848</v>
      </c>
      <c r="P538">
        <v>55</v>
      </c>
    </row>
    <row r="539" spans="2:16" x14ac:dyDescent="0.45">
      <c r="B539" t="str">
        <f t="shared" si="17"/>
        <v>task_id_579.dfy-9</v>
      </c>
      <c r="C539" t="s">
        <v>57</v>
      </c>
      <c r="D539">
        <v>9</v>
      </c>
      <c r="E539">
        <v>0</v>
      </c>
      <c r="F539">
        <v>15.5068</v>
      </c>
      <c r="G539">
        <v>2.6623999999999999</v>
      </c>
      <c r="H539">
        <v>15.4983</v>
      </c>
      <c r="I539">
        <v>0</v>
      </c>
      <c r="J539">
        <v>0</v>
      </c>
      <c r="K539">
        <v>0</v>
      </c>
      <c r="L539">
        <f t="shared" si="16"/>
        <v>59</v>
      </c>
      <c r="M539">
        <f>VLOOKUP(C539,Locs!A:C,3,0)</f>
        <v>49</v>
      </c>
      <c r="N539">
        <f>VLOOKUP(C539,Locs!A:F,6,0)</f>
        <v>2</v>
      </c>
      <c r="O539" t="s">
        <v>989</v>
      </c>
      <c r="P539">
        <v>59</v>
      </c>
    </row>
    <row r="540" spans="2:16" x14ac:dyDescent="0.45">
      <c r="B540" t="str">
        <f t="shared" si="17"/>
        <v>task_id_579.dfy-10</v>
      </c>
      <c r="C540" t="s">
        <v>57</v>
      </c>
      <c r="D540">
        <v>10</v>
      </c>
      <c r="E540">
        <v>0</v>
      </c>
      <c r="F540">
        <v>27.1204</v>
      </c>
      <c r="G540">
        <v>2.56</v>
      </c>
      <c r="H540">
        <v>27.117799999999999</v>
      </c>
      <c r="I540">
        <v>0</v>
      </c>
      <c r="J540">
        <v>0</v>
      </c>
      <c r="K540">
        <v>0</v>
      </c>
      <c r="L540">
        <f t="shared" si="16"/>
        <v>59</v>
      </c>
      <c r="M540">
        <f>VLOOKUP(C540,Locs!A:C,3,0)</f>
        <v>49</v>
      </c>
      <c r="N540">
        <f>VLOOKUP(C540,Locs!A:F,6,0)</f>
        <v>2</v>
      </c>
      <c r="O540" t="s">
        <v>990</v>
      </c>
      <c r="P540">
        <v>59</v>
      </c>
    </row>
    <row r="541" spans="2:16" x14ac:dyDescent="0.45">
      <c r="B541" t="str">
        <f t="shared" si="17"/>
        <v>task_id_587.dfy-1</v>
      </c>
      <c r="C541" t="s">
        <v>58</v>
      </c>
      <c r="D541">
        <v>1</v>
      </c>
      <c r="E541">
        <v>-1</v>
      </c>
      <c r="F541">
        <v>4.5936000000000003</v>
      </c>
      <c r="G541">
        <v>0.27810000000000001</v>
      </c>
      <c r="H541">
        <v>4.5727000000000002</v>
      </c>
      <c r="I541">
        <v>-1</v>
      </c>
      <c r="J541">
        <v>-1</v>
      </c>
      <c r="K541">
        <v>-1</v>
      </c>
      <c r="L541">
        <f t="shared" si="16"/>
        <v>15</v>
      </c>
      <c r="M541">
        <f>VLOOKUP(C541,Locs!A:C,3,0)</f>
        <v>15</v>
      </c>
      <c r="N541">
        <f>VLOOKUP(C541,Locs!A:F,6,0)</f>
        <v>0</v>
      </c>
      <c r="O541" t="s">
        <v>991</v>
      </c>
      <c r="P541">
        <v>59</v>
      </c>
    </row>
    <row r="542" spans="2:16" x14ac:dyDescent="0.45">
      <c r="B542" t="str">
        <f t="shared" si="17"/>
        <v>task_id_587.dfy-2</v>
      </c>
      <c r="C542" t="s">
        <v>58</v>
      </c>
      <c r="D542">
        <v>2</v>
      </c>
      <c r="E542">
        <v>1</v>
      </c>
      <c r="F542">
        <v>4.1367000000000003</v>
      </c>
      <c r="G542">
        <v>0.7661</v>
      </c>
      <c r="H542">
        <v>4.1353</v>
      </c>
      <c r="I542">
        <v>1</v>
      </c>
      <c r="J542">
        <v>1</v>
      </c>
      <c r="K542">
        <v>1</v>
      </c>
      <c r="L542">
        <f t="shared" si="16"/>
        <v>15</v>
      </c>
      <c r="M542">
        <f>VLOOKUP(C542,Locs!A:C,3,0)</f>
        <v>15</v>
      </c>
      <c r="N542">
        <f>VLOOKUP(C542,Locs!A:F,6,0)</f>
        <v>0</v>
      </c>
      <c r="O542" t="s">
        <v>529</v>
      </c>
      <c r="P542">
        <v>15</v>
      </c>
    </row>
    <row r="543" spans="2:16" x14ac:dyDescent="0.45">
      <c r="B543" t="str">
        <f t="shared" si="17"/>
        <v>task_id_594.dfy-1</v>
      </c>
      <c r="C543" t="s">
        <v>59</v>
      </c>
      <c r="D543">
        <v>1</v>
      </c>
      <c r="E543">
        <v>0</v>
      </c>
      <c r="F543">
        <v>16.559000000000001</v>
      </c>
      <c r="G543">
        <v>1.7565</v>
      </c>
      <c r="H543">
        <v>16.5397</v>
      </c>
      <c r="I543">
        <v>0</v>
      </c>
      <c r="J543">
        <v>0</v>
      </c>
      <c r="K543">
        <v>0</v>
      </c>
      <c r="L543">
        <f t="shared" si="16"/>
        <v>46</v>
      </c>
      <c r="M543">
        <f>VLOOKUP(C543,Locs!A:C,3,0)</f>
        <v>48</v>
      </c>
      <c r="N543">
        <f>VLOOKUP(C543,Locs!A:F,6,0)</f>
        <v>6</v>
      </c>
      <c r="O543" t="s">
        <v>530</v>
      </c>
      <c r="P543">
        <v>15</v>
      </c>
    </row>
    <row r="544" spans="2:16" x14ac:dyDescent="0.45">
      <c r="B544" t="str">
        <f t="shared" si="17"/>
        <v>task_id_594.dfy-2</v>
      </c>
      <c r="C544" t="s">
        <v>59</v>
      </c>
      <c r="D544">
        <v>2</v>
      </c>
      <c r="E544">
        <v>0</v>
      </c>
      <c r="F544">
        <v>26.551300000000001</v>
      </c>
      <c r="G544">
        <v>1.7451000000000001</v>
      </c>
      <c r="H544">
        <v>26.549299999999999</v>
      </c>
      <c r="I544">
        <v>-1</v>
      </c>
      <c r="J544">
        <v>0</v>
      </c>
      <c r="K544">
        <v>0</v>
      </c>
      <c r="L544">
        <f t="shared" si="16"/>
        <v>48</v>
      </c>
      <c r="M544">
        <f>VLOOKUP(C544,Locs!A:C,3,0)</f>
        <v>48</v>
      </c>
      <c r="N544">
        <f>VLOOKUP(C544,Locs!A:F,6,0)</f>
        <v>6</v>
      </c>
      <c r="O544" t="s">
        <v>532</v>
      </c>
      <c r="P544">
        <v>46</v>
      </c>
    </row>
    <row r="545" spans="2:16" x14ac:dyDescent="0.45">
      <c r="B545" t="str">
        <f t="shared" si="17"/>
        <v>task_id_594.dfy-3</v>
      </c>
      <c r="C545" t="s">
        <v>59</v>
      </c>
      <c r="D545">
        <v>3</v>
      </c>
      <c r="E545">
        <v>0</v>
      </c>
      <c r="F545">
        <v>20.9739</v>
      </c>
      <c r="G545">
        <v>1.7887</v>
      </c>
      <c r="H545">
        <v>20.971399999999999</v>
      </c>
      <c r="I545">
        <v>-1</v>
      </c>
      <c r="J545">
        <v>0</v>
      </c>
      <c r="K545">
        <v>0</v>
      </c>
      <c r="L545">
        <f t="shared" si="16"/>
        <v>54</v>
      </c>
      <c r="M545">
        <f>VLOOKUP(C545,Locs!A:C,3,0)</f>
        <v>48</v>
      </c>
      <c r="N545">
        <f>VLOOKUP(C545,Locs!A:F,6,0)</f>
        <v>6</v>
      </c>
      <c r="O545" t="s">
        <v>1070</v>
      </c>
      <c r="P545">
        <v>72</v>
      </c>
    </row>
    <row r="546" spans="2:16" x14ac:dyDescent="0.45">
      <c r="B546" t="str">
        <f t="shared" si="17"/>
        <v>task_id_594.dfy-4</v>
      </c>
      <c r="C546" t="s">
        <v>59</v>
      </c>
      <c r="D546">
        <v>4</v>
      </c>
      <c r="E546">
        <v>-1</v>
      </c>
      <c r="F546">
        <v>28.512</v>
      </c>
      <c r="G546">
        <v>0.4108</v>
      </c>
      <c r="H546">
        <v>28.509799999999998</v>
      </c>
      <c r="I546">
        <v>-1</v>
      </c>
      <c r="J546">
        <v>-1</v>
      </c>
      <c r="K546">
        <v>-1</v>
      </c>
      <c r="L546">
        <f t="shared" si="16"/>
        <v>60</v>
      </c>
      <c r="M546">
        <f>VLOOKUP(C546,Locs!A:C,3,0)</f>
        <v>48</v>
      </c>
      <c r="N546">
        <f>VLOOKUP(C546,Locs!A:F,6,0)</f>
        <v>6</v>
      </c>
      <c r="O546" t="s">
        <v>533</v>
      </c>
      <c r="P546">
        <v>48</v>
      </c>
    </row>
    <row r="547" spans="2:16" x14ac:dyDescent="0.45">
      <c r="B547" t="str">
        <f t="shared" si="17"/>
        <v>task_id_594.dfy-5</v>
      </c>
      <c r="C547" t="s">
        <v>59</v>
      </c>
      <c r="D547">
        <v>5</v>
      </c>
      <c r="E547">
        <v>-1</v>
      </c>
      <c r="F547">
        <v>31.061699999999998</v>
      </c>
      <c r="G547">
        <v>0.27489999999999998</v>
      </c>
      <c r="H547">
        <v>31.059899999999999</v>
      </c>
      <c r="I547">
        <v>-1</v>
      </c>
      <c r="J547">
        <v>-1</v>
      </c>
      <c r="K547">
        <v>-1</v>
      </c>
      <c r="L547">
        <f t="shared" si="16"/>
        <v>74</v>
      </c>
      <c r="M547">
        <f>VLOOKUP(C547,Locs!A:C,3,0)</f>
        <v>48</v>
      </c>
      <c r="N547">
        <f>VLOOKUP(C547,Locs!A:F,6,0)</f>
        <v>6</v>
      </c>
      <c r="O547" t="s">
        <v>534</v>
      </c>
      <c r="P547">
        <v>54</v>
      </c>
    </row>
    <row r="548" spans="2:16" x14ac:dyDescent="0.45">
      <c r="B548" t="str">
        <f t="shared" si="17"/>
        <v>task_id_594.dfy-6</v>
      </c>
      <c r="C548" t="s">
        <v>59</v>
      </c>
      <c r="D548">
        <v>6</v>
      </c>
      <c r="E548">
        <v>-1</v>
      </c>
      <c r="F548">
        <v>44.494599999999998</v>
      </c>
      <c r="G548">
        <v>0.4229</v>
      </c>
      <c r="H548">
        <v>44.493099999999998</v>
      </c>
      <c r="I548">
        <v>-1</v>
      </c>
      <c r="J548">
        <v>-1</v>
      </c>
      <c r="K548">
        <v>-1</v>
      </c>
      <c r="L548">
        <f t="shared" si="16"/>
        <v>68</v>
      </c>
      <c r="M548">
        <f>VLOOKUP(C548,Locs!A:C,3,0)</f>
        <v>48</v>
      </c>
      <c r="N548">
        <f>VLOOKUP(C548,Locs!A:F,6,0)</f>
        <v>6</v>
      </c>
      <c r="O548" t="s">
        <v>992</v>
      </c>
      <c r="P548">
        <v>60</v>
      </c>
    </row>
    <row r="549" spans="2:16" x14ac:dyDescent="0.45">
      <c r="B549" t="str">
        <f t="shared" si="17"/>
        <v>task_id_594.dfy-7</v>
      </c>
      <c r="C549" t="s">
        <v>59</v>
      </c>
      <c r="D549">
        <v>7</v>
      </c>
      <c r="E549">
        <v>0</v>
      </c>
      <c r="F549">
        <v>41.374099999999999</v>
      </c>
      <c r="G549">
        <v>8.2307000000000006</v>
      </c>
      <c r="H549">
        <v>41.371699999999997</v>
      </c>
      <c r="I549">
        <v>-1</v>
      </c>
      <c r="J549">
        <v>0</v>
      </c>
      <c r="K549">
        <v>0</v>
      </c>
      <c r="L549">
        <f t="shared" si="16"/>
        <v>68</v>
      </c>
      <c r="M549">
        <f>VLOOKUP(C549,Locs!A:C,3,0)</f>
        <v>48</v>
      </c>
      <c r="N549">
        <f>VLOOKUP(C549,Locs!A:F,6,0)</f>
        <v>6</v>
      </c>
      <c r="O549" t="s">
        <v>993</v>
      </c>
      <c r="P549">
        <v>74</v>
      </c>
    </row>
    <row r="550" spans="2:16" x14ac:dyDescent="0.45">
      <c r="B550" t="str">
        <f t="shared" si="17"/>
        <v>task_id_594.dfy-8</v>
      </c>
      <c r="C550" t="s">
        <v>59</v>
      </c>
      <c r="D550">
        <v>8</v>
      </c>
      <c r="E550">
        <v>0</v>
      </c>
      <c r="F550">
        <v>25.745200000000001</v>
      </c>
      <c r="G550">
        <v>6.6901999999999999</v>
      </c>
      <c r="H550">
        <v>25.742999999999999</v>
      </c>
      <c r="I550">
        <v>-1</v>
      </c>
      <c r="J550">
        <v>0</v>
      </c>
      <c r="K550">
        <v>0</v>
      </c>
      <c r="L550">
        <f t="shared" si="16"/>
        <v>68</v>
      </c>
      <c r="M550">
        <f>VLOOKUP(C550,Locs!A:C,3,0)</f>
        <v>48</v>
      </c>
      <c r="N550">
        <f>VLOOKUP(C550,Locs!A:F,6,0)</f>
        <v>6</v>
      </c>
      <c r="O550" t="s">
        <v>1071</v>
      </c>
      <c r="P550">
        <v>68</v>
      </c>
    </row>
    <row r="551" spans="2:16" x14ac:dyDescent="0.45">
      <c r="B551" t="str">
        <f t="shared" si="17"/>
        <v>task_id_594.dfy-9</v>
      </c>
      <c r="C551" t="s">
        <v>59</v>
      </c>
      <c r="D551">
        <v>9</v>
      </c>
      <c r="E551">
        <v>0</v>
      </c>
      <c r="F551">
        <v>38.641599999999997</v>
      </c>
      <c r="G551">
        <v>8.6350999999999996</v>
      </c>
      <c r="H551">
        <v>38.639099999999999</v>
      </c>
      <c r="I551">
        <v>-1</v>
      </c>
      <c r="J551">
        <v>0</v>
      </c>
      <c r="K551">
        <v>0</v>
      </c>
      <c r="L551">
        <f t="shared" si="16"/>
        <v>72</v>
      </c>
      <c r="M551">
        <f>VLOOKUP(C551,Locs!A:C,3,0)</f>
        <v>48</v>
      </c>
      <c r="N551">
        <f>VLOOKUP(C551,Locs!A:F,6,0)</f>
        <v>6</v>
      </c>
      <c r="O551" t="s">
        <v>1072</v>
      </c>
      <c r="P551">
        <v>68</v>
      </c>
    </row>
    <row r="552" spans="2:16" x14ac:dyDescent="0.45">
      <c r="B552" t="str">
        <f t="shared" si="17"/>
        <v>task_id_594.dfy-10</v>
      </c>
      <c r="C552" t="s">
        <v>59</v>
      </c>
      <c r="D552">
        <v>10</v>
      </c>
      <c r="E552">
        <v>0</v>
      </c>
      <c r="F552">
        <v>24.825299999999999</v>
      </c>
      <c r="G552">
        <v>8.4321999999999999</v>
      </c>
      <c r="H552">
        <v>24.822900000000001</v>
      </c>
      <c r="I552">
        <v>-1</v>
      </c>
      <c r="J552">
        <v>0</v>
      </c>
      <c r="K552">
        <v>0</v>
      </c>
      <c r="L552">
        <f t="shared" si="16"/>
        <v>72</v>
      </c>
      <c r="M552">
        <f>VLOOKUP(C552,Locs!A:C,3,0)</f>
        <v>48</v>
      </c>
      <c r="N552">
        <f>VLOOKUP(C552,Locs!A:F,6,0)</f>
        <v>6</v>
      </c>
      <c r="O552" t="s">
        <v>1073</v>
      </c>
      <c r="P552">
        <v>68</v>
      </c>
    </row>
    <row r="553" spans="2:16" x14ac:dyDescent="0.45">
      <c r="B553" t="str">
        <f t="shared" si="17"/>
        <v>task_id_599.dfy-1</v>
      </c>
      <c r="C553" t="s">
        <v>60</v>
      </c>
      <c r="D553">
        <v>1</v>
      </c>
      <c r="E553">
        <v>0</v>
      </c>
      <c r="F553">
        <v>6.3052999999999999</v>
      </c>
      <c r="G553">
        <v>0.74680000000000002</v>
      </c>
      <c r="H553">
        <v>6.2881</v>
      </c>
      <c r="I553">
        <v>1</v>
      </c>
      <c r="J553">
        <v>0</v>
      </c>
      <c r="K553">
        <v>0</v>
      </c>
      <c r="L553">
        <f t="shared" si="16"/>
        <v>20</v>
      </c>
      <c r="M553">
        <f>VLOOKUP(C553,Locs!A:C,3,0)</f>
        <v>21</v>
      </c>
      <c r="N553">
        <f>VLOOKUP(C553,Locs!A:F,6,0)</f>
        <v>0</v>
      </c>
      <c r="O553" t="s">
        <v>1074</v>
      </c>
      <c r="P553">
        <v>72</v>
      </c>
    </row>
    <row r="554" spans="2:16" x14ac:dyDescent="0.45">
      <c r="B554" t="str">
        <f t="shared" si="17"/>
        <v>task_id_599.dfy-2</v>
      </c>
      <c r="C554" t="s">
        <v>60</v>
      </c>
      <c r="D554">
        <v>2</v>
      </c>
      <c r="E554">
        <v>1</v>
      </c>
      <c r="F554">
        <v>8.2218999999999998</v>
      </c>
      <c r="G554">
        <v>0.73950000000000005</v>
      </c>
      <c r="H554">
        <v>8.2200000000000006</v>
      </c>
      <c r="I554">
        <v>1</v>
      </c>
      <c r="J554">
        <v>1</v>
      </c>
      <c r="K554">
        <v>1</v>
      </c>
      <c r="L554">
        <f t="shared" si="16"/>
        <v>21</v>
      </c>
      <c r="M554">
        <f>VLOOKUP(C554,Locs!A:C,3,0)</f>
        <v>21</v>
      </c>
      <c r="N554">
        <f>VLOOKUP(C554,Locs!A:F,6,0)</f>
        <v>0</v>
      </c>
      <c r="O554" t="s">
        <v>535</v>
      </c>
      <c r="P554">
        <v>20</v>
      </c>
    </row>
    <row r="555" spans="2:16" x14ac:dyDescent="0.45">
      <c r="B555" t="str">
        <f t="shared" si="17"/>
        <v>task_id_602.dfy-1</v>
      </c>
      <c r="C555" t="s">
        <v>61</v>
      </c>
      <c r="D555">
        <v>1</v>
      </c>
      <c r="E555">
        <v>0</v>
      </c>
      <c r="F555">
        <v>13.3719</v>
      </c>
      <c r="G555">
        <v>0.84840000000000004</v>
      </c>
      <c r="H555">
        <v>13.349600000000001</v>
      </c>
      <c r="I555">
        <v>0</v>
      </c>
      <c r="J555">
        <v>0</v>
      </c>
      <c r="K555">
        <v>0</v>
      </c>
      <c r="L555">
        <f t="shared" si="16"/>
        <v>31</v>
      </c>
      <c r="M555">
        <f>VLOOKUP(C555,Locs!A:C,3,0)</f>
        <v>31</v>
      </c>
      <c r="N555">
        <f>VLOOKUP(C555,Locs!A:F,6,0)</f>
        <v>2</v>
      </c>
      <c r="O555" t="s">
        <v>536</v>
      </c>
      <c r="P555">
        <v>21</v>
      </c>
    </row>
    <row r="556" spans="2:16" x14ac:dyDescent="0.45">
      <c r="B556" t="str">
        <f t="shared" si="17"/>
        <v>task_id_602.dfy-2</v>
      </c>
      <c r="C556" t="s">
        <v>61</v>
      </c>
      <c r="D556">
        <v>2</v>
      </c>
      <c r="E556">
        <v>0</v>
      </c>
      <c r="F556">
        <v>17.6144</v>
      </c>
      <c r="G556">
        <v>0.85089999999999999</v>
      </c>
      <c r="H556">
        <v>17.612500000000001</v>
      </c>
      <c r="I556">
        <v>0</v>
      </c>
      <c r="J556">
        <v>0</v>
      </c>
      <c r="K556">
        <v>0</v>
      </c>
      <c r="L556">
        <f t="shared" si="16"/>
        <v>35</v>
      </c>
      <c r="M556">
        <f>VLOOKUP(C556,Locs!A:C,3,0)</f>
        <v>31</v>
      </c>
      <c r="N556">
        <f>VLOOKUP(C556,Locs!A:F,6,0)</f>
        <v>2</v>
      </c>
      <c r="O556" t="s">
        <v>538</v>
      </c>
      <c r="P556">
        <v>31</v>
      </c>
    </row>
    <row r="557" spans="2:16" x14ac:dyDescent="0.45">
      <c r="B557" t="str">
        <f t="shared" si="17"/>
        <v>task_id_602.dfy-3</v>
      </c>
      <c r="C557" t="s">
        <v>61</v>
      </c>
      <c r="D557">
        <v>3</v>
      </c>
      <c r="E557">
        <v>0</v>
      </c>
      <c r="F557">
        <v>16.009799999999998</v>
      </c>
      <c r="G557">
        <v>0.8085</v>
      </c>
      <c r="H557">
        <v>16.0076</v>
      </c>
      <c r="I557">
        <v>0</v>
      </c>
      <c r="J557">
        <v>0</v>
      </c>
      <c r="K557">
        <v>0</v>
      </c>
      <c r="L557">
        <f t="shared" si="16"/>
        <v>38</v>
      </c>
      <c r="M557">
        <f>VLOOKUP(C557,Locs!A:C,3,0)</f>
        <v>31</v>
      </c>
      <c r="N557">
        <f>VLOOKUP(C557,Locs!A:F,6,0)</f>
        <v>2</v>
      </c>
      <c r="O557" t="s">
        <v>1075</v>
      </c>
      <c r="P557">
        <v>38</v>
      </c>
    </row>
    <row r="558" spans="2:16" x14ac:dyDescent="0.45">
      <c r="B558" t="str">
        <f t="shared" si="17"/>
        <v>task_id_602.dfy-4</v>
      </c>
      <c r="C558" t="s">
        <v>61</v>
      </c>
      <c r="D558">
        <v>4</v>
      </c>
      <c r="E558">
        <v>0</v>
      </c>
      <c r="F558">
        <v>19.414100000000001</v>
      </c>
      <c r="G558">
        <v>0.84930000000000005</v>
      </c>
      <c r="H558">
        <v>19.411799999999999</v>
      </c>
      <c r="I558">
        <v>0</v>
      </c>
      <c r="J558">
        <v>0</v>
      </c>
      <c r="K558">
        <v>0</v>
      </c>
      <c r="L558">
        <f t="shared" si="16"/>
        <v>38</v>
      </c>
      <c r="M558">
        <f>VLOOKUP(C558,Locs!A:C,3,0)</f>
        <v>31</v>
      </c>
      <c r="N558">
        <f>VLOOKUP(C558,Locs!A:F,6,0)</f>
        <v>2</v>
      </c>
      <c r="O558" t="s">
        <v>539</v>
      </c>
      <c r="P558">
        <v>35</v>
      </c>
    </row>
    <row r="559" spans="2:16" x14ac:dyDescent="0.45">
      <c r="B559" t="str">
        <f t="shared" si="17"/>
        <v>task_id_602.dfy-5</v>
      </c>
      <c r="C559" t="s">
        <v>61</v>
      </c>
      <c r="D559">
        <v>5</v>
      </c>
      <c r="E559">
        <v>0</v>
      </c>
      <c r="F559">
        <v>17.960699999999999</v>
      </c>
      <c r="G559">
        <v>0.88470000000000004</v>
      </c>
      <c r="H559">
        <v>17.9588</v>
      </c>
      <c r="I559">
        <v>0</v>
      </c>
      <c r="J559">
        <v>0</v>
      </c>
      <c r="K559">
        <v>0</v>
      </c>
      <c r="L559">
        <f t="shared" si="16"/>
        <v>38</v>
      </c>
      <c r="M559">
        <f>VLOOKUP(C559,Locs!A:C,3,0)</f>
        <v>31</v>
      </c>
      <c r="N559">
        <f>VLOOKUP(C559,Locs!A:F,6,0)</f>
        <v>2</v>
      </c>
      <c r="O559" t="s">
        <v>540</v>
      </c>
      <c r="P559">
        <v>38</v>
      </c>
    </row>
    <row r="560" spans="2:16" x14ac:dyDescent="0.45">
      <c r="B560" t="str">
        <f t="shared" si="17"/>
        <v>task_id_602.dfy-6</v>
      </c>
      <c r="C560" t="s">
        <v>61</v>
      </c>
      <c r="D560">
        <v>6</v>
      </c>
      <c r="E560">
        <v>0</v>
      </c>
      <c r="F560">
        <v>26.296900000000001</v>
      </c>
      <c r="G560">
        <v>0.871</v>
      </c>
      <c r="H560">
        <v>26.2956</v>
      </c>
      <c r="I560">
        <v>0</v>
      </c>
      <c r="J560">
        <v>0</v>
      </c>
      <c r="K560">
        <v>0</v>
      </c>
      <c r="L560">
        <f t="shared" si="16"/>
        <v>38</v>
      </c>
      <c r="M560">
        <f>VLOOKUP(C560,Locs!A:C,3,0)</f>
        <v>31</v>
      </c>
      <c r="N560">
        <f>VLOOKUP(C560,Locs!A:F,6,0)</f>
        <v>2</v>
      </c>
      <c r="O560" t="s">
        <v>994</v>
      </c>
      <c r="P560">
        <v>38</v>
      </c>
    </row>
    <row r="561" spans="2:16" x14ac:dyDescent="0.45">
      <c r="B561" t="str">
        <f t="shared" si="17"/>
        <v>task_id_602.dfy-7</v>
      </c>
      <c r="C561" t="s">
        <v>61</v>
      </c>
      <c r="D561">
        <v>7</v>
      </c>
      <c r="E561">
        <v>0</v>
      </c>
      <c r="F561">
        <v>22.207799999999999</v>
      </c>
      <c r="G561">
        <v>1.2129000000000001</v>
      </c>
      <c r="H561">
        <v>22.205200000000001</v>
      </c>
      <c r="I561">
        <v>0</v>
      </c>
      <c r="J561">
        <v>0</v>
      </c>
      <c r="K561">
        <v>0</v>
      </c>
      <c r="L561">
        <f t="shared" si="16"/>
        <v>38</v>
      </c>
      <c r="M561">
        <f>VLOOKUP(C561,Locs!A:C,3,0)</f>
        <v>31</v>
      </c>
      <c r="N561">
        <f>VLOOKUP(C561,Locs!A:F,6,0)</f>
        <v>2</v>
      </c>
      <c r="O561" t="s">
        <v>995</v>
      </c>
      <c r="P561">
        <v>38</v>
      </c>
    </row>
    <row r="562" spans="2:16" x14ac:dyDescent="0.45">
      <c r="B562" t="str">
        <f t="shared" si="17"/>
        <v>task_id_602.dfy-8</v>
      </c>
      <c r="C562" t="s">
        <v>61</v>
      </c>
      <c r="D562">
        <v>8</v>
      </c>
      <c r="E562">
        <v>0</v>
      </c>
      <c r="F562">
        <v>15.4269</v>
      </c>
      <c r="G562">
        <v>61.505000000000003</v>
      </c>
      <c r="H562">
        <v>15.4246</v>
      </c>
      <c r="I562">
        <v>0</v>
      </c>
      <c r="J562">
        <v>0</v>
      </c>
      <c r="K562">
        <v>0</v>
      </c>
      <c r="L562">
        <f t="shared" si="16"/>
        <v>38</v>
      </c>
      <c r="M562">
        <f>VLOOKUP(C562,Locs!A:C,3,0)</f>
        <v>31</v>
      </c>
      <c r="N562">
        <f>VLOOKUP(C562,Locs!A:F,6,0)</f>
        <v>2</v>
      </c>
      <c r="O562" t="s">
        <v>1076</v>
      </c>
      <c r="P562">
        <v>38</v>
      </c>
    </row>
    <row r="563" spans="2:16" x14ac:dyDescent="0.45">
      <c r="B563" t="str">
        <f t="shared" si="17"/>
        <v>task_id_602.dfy-9</v>
      </c>
      <c r="C563" t="s">
        <v>61</v>
      </c>
      <c r="D563">
        <v>9</v>
      </c>
      <c r="E563">
        <v>0</v>
      </c>
      <c r="F563">
        <v>14.315300000000001</v>
      </c>
      <c r="G563">
        <v>61.692300000000003</v>
      </c>
      <c r="H563">
        <v>14.3127</v>
      </c>
      <c r="I563">
        <v>0</v>
      </c>
      <c r="J563">
        <v>0</v>
      </c>
      <c r="K563">
        <v>0</v>
      </c>
      <c r="L563">
        <f t="shared" si="16"/>
        <v>38</v>
      </c>
      <c r="M563">
        <f>VLOOKUP(C563,Locs!A:C,3,0)</f>
        <v>31</v>
      </c>
      <c r="N563">
        <f>VLOOKUP(C563,Locs!A:F,6,0)</f>
        <v>2</v>
      </c>
      <c r="O563" t="s">
        <v>1077</v>
      </c>
      <c r="P563">
        <v>38</v>
      </c>
    </row>
    <row r="564" spans="2:16" x14ac:dyDescent="0.45">
      <c r="B564" t="str">
        <f t="shared" si="17"/>
        <v>task_id_602.dfy-10</v>
      </c>
      <c r="C564" t="s">
        <v>61</v>
      </c>
      <c r="D564">
        <v>10</v>
      </c>
      <c r="E564">
        <v>0</v>
      </c>
      <c r="F564">
        <v>19.571899999999999</v>
      </c>
      <c r="G564">
        <v>1.2318</v>
      </c>
      <c r="H564">
        <v>19.569600000000001</v>
      </c>
      <c r="I564">
        <v>0</v>
      </c>
      <c r="J564">
        <v>0</v>
      </c>
      <c r="K564">
        <v>0</v>
      </c>
      <c r="L564">
        <f t="shared" si="16"/>
        <v>38</v>
      </c>
      <c r="M564">
        <f>VLOOKUP(C564,Locs!A:C,3,0)</f>
        <v>31</v>
      </c>
      <c r="N564">
        <f>VLOOKUP(C564,Locs!A:F,6,0)</f>
        <v>2</v>
      </c>
      <c r="O564" t="s">
        <v>1078</v>
      </c>
      <c r="P564">
        <v>38</v>
      </c>
    </row>
    <row r="565" spans="2:16" x14ac:dyDescent="0.45">
      <c r="B565" t="str">
        <f t="shared" si="17"/>
        <v>task_id_605.dfy-1</v>
      </c>
      <c r="C565" t="s">
        <v>62</v>
      </c>
      <c r="D565">
        <v>1</v>
      </c>
      <c r="E565">
        <v>0</v>
      </c>
      <c r="F565">
        <v>6.6185999999999998</v>
      </c>
      <c r="G565">
        <v>0.74219999999999997</v>
      </c>
      <c r="H565">
        <v>6.6002000000000001</v>
      </c>
      <c r="I565">
        <v>1</v>
      </c>
      <c r="J565">
        <v>0</v>
      </c>
      <c r="K565">
        <v>0</v>
      </c>
      <c r="L565">
        <f t="shared" si="16"/>
        <v>23</v>
      </c>
      <c r="M565">
        <f>VLOOKUP(C565,Locs!A:C,3,0)</f>
        <v>22</v>
      </c>
      <c r="N565">
        <f>VLOOKUP(C565,Locs!A:F,6,0)</f>
        <v>1</v>
      </c>
      <c r="O565" t="s">
        <v>1079</v>
      </c>
      <c r="P565">
        <v>38</v>
      </c>
    </row>
    <row r="566" spans="2:16" x14ac:dyDescent="0.45">
      <c r="B566" t="str">
        <f t="shared" si="17"/>
        <v>task_id_605.dfy-2</v>
      </c>
      <c r="C566" t="s">
        <v>62</v>
      </c>
      <c r="D566">
        <v>2</v>
      </c>
      <c r="E566">
        <v>0</v>
      </c>
      <c r="F566">
        <v>21.058599999999998</v>
      </c>
      <c r="G566">
        <v>0.77129999999999999</v>
      </c>
      <c r="H566">
        <v>21.057200000000002</v>
      </c>
      <c r="I566">
        <v>0</v>
      </c>
      <c r="J566">
        <v>0</v>
      </c>
      <c r="K566">
        <v>0</v>
      </c>
      <c r="L566">
        <f t="shared" si="16"/>
        <v>23</v>
      </c>
      <c r="M566">
        <f>VLOOKUP(C566,Locs!A:C,3,0)</f>
        <v>22</v>
      </c>
      <c r="N566">
        <f>VLOOKUP(C566,Locs!A:F,6,0)</f>
        <v>1</v>
      </c>
      <c r="O566" t="s">
        <v>541</v>
      </c>
      <c r="P566">
        <v>23</v>
      </c>
    </row>
    <row r="567" spans="2:16" x14ac:dyDescent="0.45">
      <c r="B567" t="str">
        <f t="shared" si="17"/>
        <v>task_id_605.dfy-3</v>
      </c>
      <c r="C567" t="s">
        <v>62</v>
      </c>
      <c r="D567">
        <v>3</v>
      </c>
      <c r="E567">
        <v>0</v>
      </c>
      <c r="F567">
        <v>13.910399999999999</v>
      </c>
      <c r="G567">
        <v>0.7984</v>
      </c>
      <c r="H567">
        <v>13.9084</v>
      </c>
      <c r="I567">
        <v>0</v>
      </c>
      <c r="J567">
        <v>0</v>
      </c>
      <c r="K567">
        <v>0</v>
      </c>
      <c r="L567">
        <f t="shared" si="16"/>
        <v>23</v>
      </c>
      <c r="M567">
        <f>VLOOKUP(C567,Locs!A:C,3,0)</f>
        <v>22</v>
      </c>
      <c r="N567">
        <f>VLOOKUP(C567,Locs!A:F,6,0)</f>
        <v>1</v>
      </c>
      <c r="O567" t="s">
        <v>1080</v>
      </c>
      <c r="P567">
        <v>23</v>
      </c>
    </row>
    <row r="568" spans="2:16" x14ac:dyDescent="0.45">
      <c r="B568" t="str">
        <f t="shared" si="17"/>
        <v>task_id_605.dfy-4</v>
      </c>
      <c r="C568" t="s">
        <v>62</v>
      </c>
      <c r="D568">
        <v>4</v>
      </c>
      <c r="E568">
        <v>0</v>
      </c>
      <c r="F568">
        <v>7.9054000000000002</v>
      </c>
      <c r="G568">
        <v>0.78320000000000001</v>
      </c>
      <c r="H568">
        <v>7.9039999999999999</v>
      </c>
      <c r="I568">
        <v>1</v>
      </c>
      <c r="J568">
        <v>0</v>
      </c>
      <c r="K568">
        <v>0</v>
      </c>
      <c r="L568">
        <f t="shared" si="16"/>
        <v>23</v>
      </c>
      <c r="M568">
        <f>VLOOKUP(C568,Locs!A:C,3,0)</f>
        <v>22</v>
      </c>
      <c r="N568">
        <f>VLOOKUP(C568,Locs!A:F,6,0)</f>
        <v>1</v>
      </c>
      <c r="O568" t="s">
        <v>542</v>
      </c>
      <c r="P568">
        <v>23</v>
      </c>
    </row>
    <row r="569" spans="2:16" x14ac:dyDescent="0.45">
      <c r="B569" t="str">
        <f t="shared" si="17"/>
        <v>task_id_605.dfy-5</v>
      </c>
      <c r="C569" t="s">
        <v>62</v>
      </c>
      <c r="D569">
        <v>5</v>
      </c>
      <c r="E569">
        <v>0</v>
      </c>
      <c r="F569">
        <v>13.061299999999999</v>
      </c>
      <c r="G569">
        <v>0.80659999999999998</v>
      </c>
      <c r="H569">
        <v>13.0596</v>
      </c>
      <c r="I569">
        <v>1</v>
      </c>
      <c r="J569">
        <v>0</v>
      </c>
      <c r="K569">
        <v>0</v>
      </c>
      <c r="L569">
        <f t="shared" si="16"/>
        <v>24</v>
      </c>
      <c r="M569">
        <f>VLOOKUP(C569,Locs!A:C,3,0)</f>
        <v>22</v>
      </c>
      <c r="N569">
        <f>VLOOKUP(C569,Locs!A:F,6,0)</f>
        <v>1</v>
      </c>
      <c r="O569" t="s">
        <v>543</v>
      </c>
      <c r="P569">
        <v>23</v>
      </c>
    </row>
    <row r="570" spans="2:16" x14ac:dyDescent="0.45">
      <c r="B570" t="str">
        <f t="shared" si="17"/>
        <v>task_id_605.dfy-6</v>
      </c>
      <c r="C570" t="s">
        <v>62</v>
      </c>
      <c r="D570">
        <v>6</v>
      </c>
      <c r="E570">
        <v>0</v>
      </c>
      <c r="F570">
        <v>13.826700000000001</v>
      </c>
      <c r="G570">
        <v>0.82030000000000003</v>
      </c>
      <c r="H570">
        <v>13.8247</v>
      </c>
      <c r="I570">
        <v>1</v>
      </c>
      <c r="J570">
        <v>0</v>
      </c>
      <c r="K570">
        <v>0</v>
      </c>
      <c r="L570">
        <f t="shared" si="16"/>
        <v>23</v>
      </c>
      <c r="M570">
        <f>VLOOKUP(C570,Locs!A:C,3,0)</f>
        <v>22</v>
      </c>
      <c r="N570">
        <f>VLOOKUP(C570,Locs!A:F,6,0)</f>
        <v>1</v>
      </c>
      <c r="O570" t="s">
        <v>1081</v>
      </c>
      <c r="P570">
        <v>23</v>
      </c>
    </row>
    <row r="571" spans="2:16" x14ac:dyDescent="0.45">
      <c r="B571" t="str">
        <f t="shared" si="17"/>
        <v>task_id_605.dfy-7</v>
      </c>
      <c r="C571" t="s">
        <v>62</v>
      </c>
      <c r="D571">
        <v>7</v>
      </c>
      <c r="E571">
        <v>0</v>
      </c>
      <c r="F571">
        <v>8.6981000000000002</v>
      </c>
      <c r="G571">
        <v>1.1956</v>
      </c>
      <c r="H571">
        <v>8.6921999999999997</v>
      </c>
      <c r="I571">
        <v>0</v>
      </c>
      <c r="J571">
        <v>0</v>
      </c>
      <c r="K571">
        <v>0</v>
      </c>
      <c r="L571">
        <f t="shared" si="16"/>
        <v>23</v>
      </c>
      <c r="M571">
        <f>VLOOKUP(C571,Locs!A:C,3,0)</f>
        <v>22</v>
      </c>
      <c r="N571">
        <f>VLOOKUP(C571,Locs!A:F,6,0)</f>
        <v>1</v>
      </c>
      <c r="O571" t="s">
        <v>1082</v>
      </c>
      <c r="P571">
        <v>24</v>
      </c>
    </row>
    <row r="572" spans="2:16" x14ac:dyDescent="0.45">
      <c r="B572" t="str">
        <f t="shared" si="17"/>
        <v>task_id_605.dfy-8</v>
      </c>
      <c r="C572" t="s">
        <v>62</v>
      </c>
      <c r="D572">
        <v>8</v>
      </c>
      <c r="E572">
        <v>0</v>
      </c>
      <c r="F572">
        <v>12.295199999999999</v>
      </c>
      <c r="G572">
        <v>1.2110000000000001</v>
      </c>
      <c r="H572">
        <v>12.2927</v>
      </c>
      <c r="I572">
        <v>0</v>
      </c>
      <c r="J572">
        <v>0</v>
      </c>
      <c r="K572">
        <v>0</v>
      </c>
      <c r="L572">
        <f t="shared" si="16"/>
        <v>23</v>
      </c>
      <c r="M572">
        <f>VLOOKUP(C572,Locs!A:C,3,0)</f>
        <v>22</v>
      </c>
      <c r="N572">
        <f>VLOOKUP(C572,Locs!A:F,6,0)</f>
        <v>1</v>
      </c>
      <c r="O572" t="s">
        <v>1083</v>
      </c>
      <c r="P572">
        <v>23</v>
      </c>
    </row>
    <row r="573" spans="2:16" x14ac:dyDescent="0.45">
      <c r="B573" t="str">
        <f t="shared" si="17"/>
        <v>task_id_605.dfy-9</v>
      </c>
      <c r="C573" t="s">
        <v>62</v>
      </c>
      <c r="D573">
        <v>9</v>
      </c>
      <c r="E573">
        <v>0</v>
      </c>
      <c r="F573">
        <v>9.3581000000000003</v>
      </c>
      <c r="G573">
        <v>1.179</v>
      </c>
      <c r="H573">
        <v>9.3554999999999993</v>
      </c>
      <c r="I573">
        <v>0</v>
      </c>
      <c r="J573">
        <v>0</v>
      </c>
      <c r="K573">
        <v>0</v>
      </c>
      <c r="L573">
        <f t="shared" si="16"/>
        <v>23</v>
      </c>
      <c r="M573">
        <f>VLOOKUP(C573,Locs!A:C,3,0)</f>
        <v>22</v>
      </c>
      <c r="N573">
        <f>VLOOKUP(C573,Locs!A:F,6,0)</f>
        <v>1</v>
      </c>
      <c r="O573" t="s">
        <v>1084</v>
      </c>
      <c r="P573">
        <v>23</v>
      </c>
    </row>
    <row r="574" spans="2:16" x14ac:dyDescent="0.45">
      <c r="B574" t="str">
        <f t="shared" si="17"/>
        <v>task_id_605.dfy-10</v>
      </c>
      <c r="C574" t="s">
        <v>62</v>
      </c>
      <c r="D574">
        <v>10</v>
      </c>
      <c r="E574">
        <v>0</v>
      </c>
      <c r="F574">
        <v>5.7249999999999996</v>
      </c>
      <c r="G574">
        <v>1.161</v>
      </c>
      <c r="H574">
        <v>5.7206000000000001</v>
      </c>
      <c r="I574">
        <v>0</v>
      </c>
      <c r="J574">
        <v>0</v>
      </c>
      <c r="K574">
        <v>0</v>
      </c>
      <c r="L574">
        <f t="shared" si="16"/>
        <v>23</v>
      </c>
      <c r="M574">
        <f>VLOOKUP(C574,Locs!A:C,3,0)</f>
        <v>22</v>
      </c>
      <c r="N574">
        <f>VLOOKUP(C574,Locs!A:F,6,0)</f>
        <v>1</v>
      </c>
      <c r="O574" t="s">
        <v>1085</v>
      </c>
      <c r="P574">
        <v>23</v>
      </c>
    </row>
    <row r="575" spans="2:16" x14ac:dyDescent="0.45">
      <c r="B575" t="str">
        <f t="shared" si="17"/>
        <v>task_id_610.dfy-1</v>
      </c>
      <c r="C575" t="s">
        <v>63</v>
      </c>
      <c r="D575">
        <v>1</v>
      </c>
      <c r="E575">
        <v>0</v>
      </c>
      <c r="F575">
        <v>13.145799999999999</v>
      </c>
      <c r="G575">
        <v>0.77190000000000003</v>
      </c>
      <c r="H575">
        <v>13.1265</v>
      </c>
      <c r="I575">
        <v>1</v>
      </c>
      <c r="J575">
        <v>0</v>
      </c>
      <c r="K575">
        <v>0</v>
      </c>
      <c r="L575">
        <f t="shared" si="16"/>
        <v>29</v>
      </c>
      <c r="M575">
        <f>VLOOKUP(C575,Locs!A:C,3,0)</f>
        <v>26</v>
      </c>
      <c r="N575">
        <f>VLOOKUP(C575,Locs!A:F,6,0)</f>
        <v>0</v>
      </c>
      <c r="O575" t="s">
        <v>1086</v>
      </c>
      <c r="P575">
        <v>23</v>
      </c>
    </row>
    <row r="576" spans="2:16" x14ac:dyDescent="0.45">
      <c r="B576" t="str">
        <f t="shared" si="17"/>
        <v>task_id_610.dfy-2</v>
      </c>
      <c r="C576" t="s">
        <v>63</v>
      </c>
      <c r="D576">
        <v>2</v>
      </c>
      <c r="E576">
        <v>0</v>
      </c>
      <c r="F576">
        <v>12.62</v>
      </c>
      <c r="G576">
        <v>0.85270000000000001</v>
      </c>
      <c r="H576">
        <v>12.6181</v>
      </c>
      <c r="I576">
        <v>0</v>
      </c>
      <c r="J576">
        <v>0</v>
      </c>
      <c r="K576">
        <v>0</v>
      </c>
      <c r="L576">
        <f t="shared" si="16"/>
        <v>29</v>
      </c>
      <c r="M576">
        <f>VLOOKUP(C576,Locs!A:C,3,0)</f>
        <v>26</v>
      </c>
      <c r="N576">
        <f>VLOOKUP(C576,Locs!A:F,6,0)</f>
        <v>0</v>
      </c>
      <c r="O576" t="s">
        <v>544</v>
      </c>
      <c r="P576">
        <v>29</v>
      </c>
    </row>
    <row r="577" spans="2:16" x14ac:dyDescent="0.45">
      <c r="B577" t="str">
        <f t="shared" si="17"/>
        <v>task_id_610.dfy-3</v>
      </c>
      <c r="C577" t="s">
        <v>63</v>
      </c>
      <c r="D577">
        <v>3</v>
      </c>
      <c r="E577">
        <v>0</v>
      </c>
      <c r="F577">
        <v>13.735900000000001</v>
      </c>
      <c r="G577">
        <v>0.84199999999999997</v>
      </c>
      <c r="H577">
        <v>13.7341</v>
      </c>
      <c r="I577">
        <v>1</v>
      </c>
      <c r="J577">
        <v>0</v>
      </c>
      <c r="K577">
        <v>0</v>
      </c>
      <c r="L577">
        <f t="shared" si="16"/>
        <v>31</v>
      </c>
      <c r="M577">
        <f>VLOOKUP(C577,Locs!A:C,3,0)</f>
        <v>26</v>
      </c>
      <c r="N577">
        <f>VLOOKUP(C577,Locs!A:F,6,0)</f>
        <v>0</v>
      </c>
      <c r="O577" t="s">
        <v>545</v>
      </c>
      <c r="P577">
        <v>29</v>
      </c>
    </row>
    <row r="578" spans="2:16" x14ac:dyDescent="0.45">
      <c r="B578" t="str">
        <f t="shared" si="17"/>
        <v>task_id_610.dfy-4</v>
      </c>
      <c r="C578" t="s">
        <v>63</v>
      </c>
      <c r="D578">
        <v>4</v>
      </c>
      <c r="E578">
        <v>1</v>
      </c>
      <c r="F578">
        <v>19.7011</v>
      </c>
      <c r="G578">
        <v>0.86519999999999997</v>
      </c>
      <c r="H578">
        <v>19.698799999999999</v>
      </c>
      <c r="I578">
        <v>1</v>
      </c>
      <c r="J578">
        <v>1</v>
      </c>
      <c r="K578">
        <v>1</v>
      </c>
      <c r="L578">
        <f t="shared" si="16"/>
        <v>31</v>
      </c>
      <c r="M578">
        <f>VLOOKUP(C578,Locs!A:C,3,0)</f>
        <v>26</v>
      </c>
      <c r="N578">
        <f>VLOOKUP(C578,Locs!A:F,6,0)</f>
        <v>0</v>
      </c>
      <c r="O578" t="s">
        <v>546</v>
      </c>
      <c r="P578">
        <v>31</v>
      </c>
    </row>
    <row r="579" spans="2:16" x14ac:dyDescent="0.45">
      <c r="B579" t="str">
        <f t="shared" si="17"/>
        <v>task_id_616.dfy-1</v>
      </c>
      <c r="C579" t="s">
        <v>64</v>
      </c>
      <c r="D579">
        <v>1</v>
      </c>
      <c r="E579">
        <v>1</v>
      </c>
      <c r="F579">
        <v>14.1431</v>
      </c>
      <c r="G579">
        <v>0.82350000000000001</v>
      </c>
      <c r="H579">
        <v>14.1228</v>
      </c>
      <c r="I579">
        <v>1</v>
      </c>
      <c r="J579">
        <v>1</v>
      </c>
      <c r="K579">
        <v>1</v>
      </c>
      <c r="L579">
        <f t="shared" ref="L579:L642" si="18">VLOOKUP(LEFT(C579,LEN(C579)-4)&amp;"_"&amp;D579&amp;"_llm.dfy",O:P,2,0)</f>
        <v>24</v>
      </c>
      <c r="M579">
        <f>VLOOKUP(C579,Locs!A:C,3,0)</f>
        <v>24</v>
      </c>
      <c r="N579">
        <f>VLOOKUP(C579,Locs!A:F,6,0)</f>
        <v>0</v>
      </c>
      <c r="O579" t="s">
        <v>1193</v>
      </c>
      <c r="P579">
        <v>31</v>
      </c>
    </row>
    <row r="580" spans="2:16" x14ac:dyDescent="0.45">
      <c r="B580" t="str">
        <f t="shared" si="17"/>
        <v>task_id_62.dfy-1</v>
      </c>
      <c r="C580" t="s">
        <v>65</v>
      </c>
      <c r="D580">
        <v>1</v>
      </c>
      <c r="E580">
        <v>0</v>
      </c>
      <c r="F580">
        <v>7.6776</v>
      </c>
      <c r="G580">
        <v>0.78879999999999995</v>
      </c>
      <c r="H580">
        <v>7.6576000000000004</v>
      </c>
      <c r="I580">
        <v>1</v>
      </c>
      <c r="J580">
        <v>0</v>
      </c>
      <c r="K580">
        <v>0</v>
      </c>
      <c r="L580">
        <f t="shared" si="18"/>
        <v>25</v>
      </c>
      <c r="M580">
        <f>VLOOKUP(C580,Locs!A:C,3,0)</f>
        <v>30</v>
      </c>
      <c r="N580">
        <f>VLOOKUP(C580,Locs!A:F,6,0)</f>
        <v>3</v>
      </c>
      <c r="O580" t="s">
        <v>547</v>
      </c>
      <c r="P580">
        <v>24</v>
      </c>
    </row>
    <row r="581" spans="2:16" x14ac:dyDescent="0.45">
      <c r="B581" t="str">
        <f t="shared" si="17"/>
        <v>task_id_62.dfy-2</v>
      </c>
      <c r="C581" t="s">
        <v>65</v>
      </c>
      <c r="D581">
        <v>2</v>
      </c>
      <c r="E581">
        <v>0</v>
      </c>
      <c r="F581">
        <v>9.3659999999999997</v>
      </c>
      <c r="G581">
        <v>0.85619999999999996</v>
      </c>
      <c r="H581">
        <v>9.3642000000000003</v>
      </c>
      <c r="I581">
        <v>1</v>
      </c>
      <c r="J581">
        <v>0</v>
      </c>
      <c r="K581">
        <v>0</v>
      </c>
      <c r="L581">
        <f t="shared" si="18"/>
        <v>25</v>
      </c>
      <c r="M581">
        <f>VLOOKUP(C581,Locs!A:C,3,0)</f>
        <v>30</v>
      </c>
      <c r="N581">
        <f>VLOOKUP(C581,Locs!A:F,6,0)</f>
        <v>3</v>
      </c>
      <c r="O581" t="s">
        <v>562</v>
      </c>
      <c r="P581">
        <v>25</v>
      </c>
    </row>
    <row r="582" spans="2:16" x14ac:dyDescent="0.45">
      <c r="B582" t="str">
        <f t="shared" si="17"/>
        <v>task_id_62.dfy-3</v>
      </c>
      <c r="C582" t="s">
        <v>65</v>
      </c>
      <c r="D582">
        <v>3</v>
      </c>
      <c r="E582">
        <v>-1</v>
      </c>
      <c r="F582">
        <v>20.9786</v>
      </c>
      <c r="G582">
        <v>0.40060000000000001</v>
      </c>
      <c r="H582">
        <v>20.976500000000001</v>
      </c>
      <c r="I582">
        <v>-1</v>
      </c>
      <c r="J582">
        <v>-1</v>
      </c>
      <c r="K582">
        <v>-1</v>
      </c>
      <c r="L582">
        <f t="shared" si="18"/>
        <v>29</v>
      </c>
      <c r="M582">
        <f>VLOOKUP(C582,Locs!A:C,3,0)</f>
        <v>30</v>
      </c>
      <c r="N582">
        <f>VLOOKUP(C582,Locs!A:F,6,0)</f>
        <v>3</v>
      </c>
      <c r="O582" t="s">
        <v>563</v>
      </c>
      <c r="P582">
        <v>25</v>
      </c>
    </row>
    <row r="583" spans="2:16" x14ac:dyDescent="0.45">
      <c r="B583" t="str">
        <f t="shared" si="17"/>
        <v>task_id_62.dfy-4</v>
      </c>
      <c r="C583" t="s">
        <v>65</v>
      </c>
      <c r="D583">
        <v>4</v>
      </c>
      <c r="E583">
        <v>-1</v>
      </c>
      <c r="F583">
        <v>9.9252000000000002</v>
      </c>
      <c r="G583">
        <v>0.41020000000000001</v>
      </c>
      <c r="H583">
        <v>9.9235000000000007</v>
      </c>
      <c r="I583">
        <v>-1</v>
      </c>
      <c r="J583">
        <v>-1</v>
      </c>
      <c r="K583">
        <v>-1</v>
      </c>
      <c r="L583">
        <f t="shared" si="18"/>
        <v>29</v>
      </c>
      <c r="M583">
        <f>VLOOKUP(C583,Locs!A:C,3,0)</f>
        <v>30</v>
      </c>
      <c r="N583">
        <f>VLOOKUP(C583,Locs!A:F,6,0)</f>
        <v>3</v>
      </c>
      <c r="O583" t="s">
        <v>564</v>
      </c>
      <c r="P583">
        <v>29</v>
      </c>
    </row>
    <row r="584" spans="2:16" x14ac:dyDescent="0.45">
      <c r="B584" t="str">
        <f t="shared" ref="B584:B647" si="19">C584&amp;"-"&amp;D584</f>
        <v>task_id_62.dfy-5</v>
      </c>
      <c r="C584" t="s">
        <v>65</v>
      </c>
      <c r="D584">
        <v>5</v>
      </c>
      <c r="E584">
        <v>-1</v>
      </c>
      <c r="F584">
        <v>17.2776</v>
      </c>
      <c r="G584">
        <v>0.38340000000000002</v>
      </c>
      <c r="H584">
        <v>17.275600000000001</v>
      </c>
      <c r="I584">
        <v>-1</v>
      </c>
      <c r="J584">
        <v>-1</v>
      </c>
      <c r="K584">
        <v>-1</v>
      </c>
      <c r="L584">
        <f t="shared" si="18"/>
        <v>29</v>
      </c>
      <c r="M584">
        <f>VLOOKUP(C584,Locs!A:C,3,0)</f>
        <v>30</v>
      </c>
      <c r="N584">
        <f>VLOOKUP(C584,Locs!A:F,6,0)</f>
        <v>3</v>
      </c>
      <c r="O584" t="s">
        <v>1003</v>
      </c>
      <c r="P584">
        <v>29</v>
      </c>
    </row>
    <row r="585" spans="2:16" x14ac:dyDescent="0.45">
      <c r="B585" t="str">
        <f t="shared" si="19"/>
        <v>task_id_62.dfy-6</v>
      </c>
      <c r="C585" t="s">
        <v>65</v>
      </c>
      <c r="D585">
        <v>6</v>
      </c>
      <c r="E585">
        <v>0</v>
      </c>
      <c r="F585">
        <v>10.533799999999999</v>
      </c>
      <c r="G585">
        <v>1.6718999999999999</v>
      </c>
      <c r="H585">
        <v>10.5318</v>
      </c>
      <c r="I585">
        <v>0</v>
      </c>
      <c r="J585">
        <v>0</v>
      </c>
      <c r="K585">
        <v>0</v>
      </c>
      <c r="L585">
        <f t="shared" si="18"/>
        <v>29</v>
      </c>
      <c r="M585">
        <f>VLOOKUP(C585,Locs!A:C,3,0)</f>
        <v>30</v>
      </c>
      <c r="N585">
        <f>VLOOKUP(C585,Locs!A:F,6,0)</f>
        <v>3</v>
      </c>
      <c r="O585" t="s">
        <v>1004</v>
      </c>
      <c r="P585">
        <v>29</v>
      </c>
    </row>
    <row r="586" spans="2:16" x14ac:dyDescent="0.45">
      <c r="B586" t="str">
        <f t="shared" si="19"/>
        <v>task_id_62.dfy-7</v>
      </c>
      <c r="C586" t="s">
        <v>65</v>
      </c>
      <c r="D586">
        <v>7</v>
      </c>
      <c r="E586">
        <v>1</v>
      </c>
      <c r="F586">
        <v>10.457800000000001</v>
      </c>
      <c r="G586">
        <v>2.6276000000000002</v>
      </c>
      <c r="H586">
        <v>10.455399999999999</v>
      </c>
      <c r="I586">
        <v>1</v>
      </c>
      <c r="J586">
        <v>1</v>
      </c>
      <c r="K586">
        <v>1</v>
      </c>
      <c r="L586">
        <f t="shared" si="18"/>
        <v>29</v>
      </c>
      <c r="M586">
        <f>VLOOKUP(C586,Locs!A:C,3,0)</f>
        <v>30</v>
      </c>
      <c r="N586">
        <f>VLOOKUP(C586,Locs!A:F,6,0)</f>
        <v>3</v>
      </c>
      <c r="O586" t="s">
        <v>1005</v>
      </c>
      <c r="P586">
        <v>29</v>
      </c>
    </row>
    <row r="587" spans="2:16" x14ac:dyDescent="0.45">
      <c r="B587" t="str">
        <f t="shared" si="19"/>
        <v>task_id_623.dfy-1</v>
      </c>
      <c r="C587" t="s">
        <v>66</v>
      </c>
      <c r="D587">
        <v>1</v>
      </c>
      <c r="E587">
        <v>1</v>
      </c>
      <c r="F587">
        <v>7.5061</v>
      </c>
      <c r="G587">
        <v>1.6565000000000001</v>
      </c>
      <c r="H587">
        <v>7.4870999999999999</v>
      </c>
      <c r="I587">
        <v>1</v>
      </c>
      <c r="J587">
        <v>1</v>
      </c>
      <c r="K587">
        <v>1</v>
      </c>
      <c r="L587">
        <f t="shared" si="18"/>
        <v>24</v>
      </c>
      <c r="M587">
        <f>VLOOKUP(C587,Locs!A:C,3,0)</f>
        <v>25</v>
      </c>
      <c r="N587">
        <f>VLOOKUP(C587,Locs!A:F,6,0)</f>
        <v>0</v>
      </c>
      <c r="O587" t="s">
        <v>1006</v>
      </c>
      <c r="P587">
        <v>29</v>
      </c>
    </row>
    <row r="588" spans="2:16" x14ac:dyDescent="0.45">
      <c r="B588" t="str">
        <f t="shared" si="19"/>
        <v>task_id_624.dfy-1</v>
      </c>
      <c r="C588" t="s">
        <v>67</v>
      </c>
      <c r="D588">
        <v>1</v>
      </c>
      <c r="E588">
        <v>-1</v>
      </c>
      <c r="F588">
        <v>8.4184000000000001</v>
      </c>
      <c r="G588">
        <v>0.3831</v>
      </c>
      <c r="H588">
        <v>8.3992000000000004</v>
      </c>
      <c r="I588">
        <v>-1</v>
      </c>
      <c r="J588">
        <v>-1</v>
      </c>
      <c r="K588">
        <v>-1</v>
      </c>
      <c r="L588">
        <f t="shared" si="18"/>
        <v>21</v>
      </c>
      <c r="M588">
        <f>VLOOKUP(C588,Locs!A:C,3,0)</f>
        <v>22</v>
      </c>
      <c r="N588">
        <f>VLOOKUP(C588,Locs!A:F,6,0)</f>
        <v>0</v>
      </c>
      <c r="O588" t="s">
        <v>550</v>
      </c>
      <c r="P588">
        <v>24</v>
      </c>
    </row>
    <row r="589" spans="2:16" x14ac:dyDescent="0.45">
      <c r="B589" t="str">
        <f t="shared" si="19"/>
        <v>task_id_624.dfy-2</v>
      </c>
      <c r="C589" t="s">
        <v>67</v>
      </c>
      <c r="D589">
        <v>2</v>
      </c>
      <c r="E589">
        <v>-1</v>
      </c>
      <c r="F589">
        <v>12.767200000000001</v>
      </c>
      <c r="G589">
        <v>0.25030000000000002</v>
      </c>
      <c r="H589">
        <v>12.7659</v>
      </c>
      <c r="I589">
        <v>-1</v>
      </c>
      <c r="J589">
        <v>-1</v>
      </c>
      <c r="K589">
        <v>-1</v>
      </c>
      <c r="L589">
        <f t="shared" si="18"/>
        <v>24</v>
      </c>
      <c r="M589">
        <f>VLOOKUP(C589,Locs!A:C,3,0)</f>
        <v>22</v>
      </c>
      <c r="N589">
        <f>VLOOKUP(C589,Locs!A:F,6,0)</f>
        <v>0</v>
      </c>
      <c r="O589" t="s">
        <v>553</v>
      </c>
      <c r="P589">
        <v>21</v>
      </c>
    </row>
    <row r="590" spans="2:16" x14ac:dyDescent="0.45">
      <c r="B590" t="str">
        <f t="shared" si="19"/>
        <v>task_id_624.dfy-3</v>
      </c>
      <c r="C590" t="s">
        <v>67</v>
      </c>
      <c r="D590">
        <v>3</v>
      </c>
      <c r="E590">
        <v>0</v>
      </c>
      <c r="F590">
        <v>7.3909000000000002</v>
      </c>
      <c r="G590">
        <v>1.6780999999999999</v>
      </c>
      <c r="H590">
        <v>7.3888999999999996</v>
      </c>
      <c r="I590">
        <v>-1</v>
      </c>
      <c r="J590">
        <v>0</v>
      </c>
      <c r="K590">
        <v>0</v>
      </c>
      <c r="L590">
        <f t="shared" si="18"/>
        <v>24</v>
      </c>
      <c r="M590">
        <f>VLOOKUP(C590,Locs!A:C,3,0)</f>
        <v>22</v>
      </c>
      <c r="N590">
        <f>VLOOKUP(C590,Locs!A:F,6,0)</f>
        <v>0</v>
      </c>
      <c r="O590" t="s">
        <v>1296</v>
      </c>
      <c r="P590">
        <v>31</v>
      </c>
    </row>
    <row r="591" spans="2:16" x14ac:dyDescent="0.45">
      <c r="B591" t="str">
        <f t="shared" si="19"/>
        <v>task_id_624.dfy-4</v>
      </c>
      <c r="C591" t="s">
        <v>67</v>
      </c>
      <c r="D591">
        <v>4</v>
      </c>
      <c r="E591">
        <v>0</v>
      </c>
      <c r="F591">
        <v>13.815799999999999</v>
      </c>
      <c r="G591">
        <v>1.6934</v>
      </c>
      <c r="H591">
        <v>13.814299999999999</v>
      </c>
      <c r="I591">
        <v>-1</v>
      </c>
      <c r="J591">
        <v>0</v>
      </c>
      <c r="K591">
        <v>0</v>
      </c>
      <c r="L591">
        <f t="shared" si="18"/>
        <v>26</v>
      </c>
      <c r="M591">
        <f>VLOOKUP(C591,Locs!A:C,3,0)</f>
        <v>22</v>
      </c>
      <c r="N591">
        <f>VLOOKUP(C591,Locs!A:F,6,0)</f>
        <v>0</v>
      </c>
      <c r="O591" t="s">
        <v>554</v>
      </c>
      <c r="P591">
        <v>24</v>
      </c>
    </row>
    <row r="592" spans="2:16" x14ac:dyDescent="0.45">
      <c r="B592" t="str">
        <f t="shared" si="19"/>
        <v>task_id_624.dfy-5</v>
      </c>
      <c r="C592" t="s">
        <v>67</v>
      </c>
      <c r="D592">
        <v>5</v>
      </c>
      <c r="E592">
        <v>0</v>
      </c>
      <c r="F592">
        <v>8.4751999999999992</v>
      </c>
      <c r="G592">
        <v>1.6877</v>
      </c>
      <c r="H592">
        <v>8.4734999999999996</v>
      </c>
      <c r="I592">
        <v>-1</v>
      </c>
      <c r="J592">
        <v>0</v>
      </c>
      <c r="K592">
        <v>0</v>
      </c>
      <c r="L592">
        <f t="shared" si="18"/>
        <v>26</v>
      </c>
      <c r="M592">
        <f>VLOOKUP(C592,Locs!A:C,3,0)</f>
        <v>22</v>
      </c>
      <c r="N592">
        <f>VLOOKUP(C592,Locs!A:F,6,0)</f>
        <v>0</v>
      </c>
      <c r="O592" t="s">
        <v>555</v>
      </c>
      <c r="P592">
        <v>24</v>
      </c>
    </row>
    <row r="593" spans="2:16" x14ac:dyDescent="0.45">
      <c r="B593" t="str">
        <f t="shared" si="19"/>
        <v>task_id_624.dfy-6</v>
      </c>
      <c r="C593" t="s">
        <v>67</v>
      </c>
      <c r="D593">
        <v>6</v>
      </c>
      <c r="E593">
        <v>-1</v>
      </c>
      <c r="F593">
        <v>19.889800000000001</v>
      </c>
      <c r="G593">
        <v>0.26669999999999999</v>
      </c>
      <c r="H593">
        <v>19.8886</v>
      </c>
      <c r="I593">
        <v>-1</v>
      </c>
      <c r="J593">
        <v>-1</v>
      </c>
      <c r="K593">
        <v>-1</v>
      </c>
      <c r="L593">
        <f t="shared" si="18"/>
        <v>31</v>
      </c>
      <c r="M593">
        <f>VLOOKUP(C593,Locs!A:C,3,0)</f>
        <v>22</v>
      </c>
      <c r="N593">
        <f>VLOOKUP(C593,Locs!A:F,6,0)</f>
        <v>0</v>
      </c>
      <c r="O593" t="s">
        <v>1219</v>
      </c>
      <c r="P593">
        <v>26</v>
      </c>
    </row>
    <row r="594" spans="2:16" x14ac:dyDescent="0.45">
      <c r="B594" t="str">
        <f t="shared" si="19"/>
        <v>task_id_624.dfy-7</v>
      </c>
      <c r="C594" t="s">
        <v>67</v>
      </c>
      <c r="D594">
        <v>7</v>
      </c>
      <c r="E594">
        <v>-1</v>
      </c>
      <c r="F594">
        <v>9.8185000000000002</v>
      </c>
      <c r="G594">
        <v>0.39229999999999998</v>
      </c>
      <c r="H594">
        <v>9.8158999999999992</v>
      </c>
      <c r="I594">
        <v>-1</v>
      </c>
      <c r="J594">
        <v>-1</v>
      </c>
      <c r="K594">
        <v>-1</v>
      </c>
      <c r="L594">
        <f t="shared" si="18"/>
        <v>31</v>
      </c>
      <c r="M594">
        <f>VLOOKUP(C594,Locs!A:C,3,0)</f>
        <v>22</v>
      </c>
      <c r="N594">
        <f>VLOOKUP(C594,Locs!A:F,6,0)</f>
        <v>0</v>
      </c>
      <c r="O594" t="s">
        <v>1220</v>
      </c>
      <c r="P594">
        <v>26</v>
      </c>
    </row>
    <row r="595" spans="2:16" x14ac:dyDescent="0.45">
      <c r="B595" t="str">
        <f t="shared" si="19"/>
        <v>task_id_624.dfy-8</v>
      </c>
      <c r="C595" t="s">
        <v>67</v>
      </c>
      <c r="D595">
        <v>8</v>
      </c>
      <c r="E595">
        <v>-1</v>
      </c>
      <c r="F595">
        <v>17.024799999999999</v>
      </c>
      <c r="G595">
        <v>0.39319999999999999</v>
      </c>
      <c r="H595">
        <v>17.021999999999998</v>
      </c>
      <c r="I595">
        <v>-1</v>
      </c>
      <c r="J595">
        <v>-1</v>
      </c>
      <c r="K595">
        <v>-1</v>
      </c>
      <c r="L595">
        <f t="shared" si="18"/>
        <v>31</v>
      </c>
      <c r="M595">
        <f>VLOOKUP(C595,Locs!A:C,3,0)</f>
        <v>22</v>
      </c>
      <c r="N595">
        <f>VLOOKUP(C595,Locs!A:F,6,0)</f>
        <v>0</v>
      </c>
      <c r="O595" t="s">
        <v>1221</v>
      </c>
      <c r="P595">
        <v>31</v>
      </c>
    </row>
    <row r="596" spans="2:16" x14ac:dyDescent="0.45">
      <c r="B596" t="str">
        <f t="shared" si="19"/>
        <v>task_id_624.dfy-9</v>
      </c>
      <c r="C596" t="s">
        <v>67</v>
      </c>
      <c r="D596">
        <v>9</v>
      </c>
      <c r="E596">
        <v>-1</v>
      </c>
      <c r="F596">
        <v>13.009600000000001</v>
      </c>
      <c r="G596">
        <v>0.35759999999999997</v>
      </c>
      <c r="H596">
        <v>13.0052</v>
      </c>
      <c r="I596">
        <v>-1</v>
      </c>
      <c r="J596">
        <v>-1</v>
      </c>
      <c r="K596">
        <v>-1</v>
      </c>
      <c r="L596">
        <f t="shared" si="18"/>
        <v>31</v>
      </c>
      <c r="M596">
        <f>VLOOKUP(C596,Locs!A:C,3,0)</f>
        <v>22</v>
      </c>
      <c r="N596">
        <f>VLOOKUP(C596,Locs!A:F,6,0)</f>
        <v>0</v>
      </c>
      <c r="O596" t="s">
        <v>1297</v>
      </c>
      <c r="P596">
        <v>31</v>
      </c>
    </row>
    <row r="597" spans="2:16" x14ac:dyDescent="0.45">
      <c r="B597" t="str">
        <f t="shared" si="19"/>
        <v>task_id_624.dfy-10</v>
      </c>
      <c r="C597" t="s">
        <v>67</v>
      </c>
      <c r="D597">
        <v>10</v>
      </c>
      <c r="E597">
        <v>-1</v>
      </c>
      <c r="F597">
        <v>16.340299999999999</v>
      </c>
      <c r="G597">
        <v>0.37859999999999999</v>
      </c>
      <c r="H597">
        <v>16.338000000000001</v>
      </c>
      <c r="I597">
        <v>-1</v>
      </c>
      <c r="J597">
        <v>-1</v>
      </c>
      <c r="K597">
        <v>-1</v>
      </c>
      <c r="L597">
        <f t="shared" si="18"/>
        <v>31</v>
      </c>
      <c r="M597">
        <f>VLOOKUP(C597,Locs!A:C,3,0)</f>
        <v>22</v>
      </c>
      <c r="N597">
        <f>VLOOKUP(C597,Locs!A:F,6,0)</f>
        <v>0</v>
      </c>
      <c r="O597" t="s">
        <v>1298</v>
      </c>
      <c r="P597">
        <v>31</v>
      </c>
    </row>
    <row r="598" spans="2:16" x14ac:dyDescent="0.45">
      <c r="B598" t="str">
        <f t="shared" si="19"/>
        <v>task_id_627.dfy-1</v>
      </c>
      <c r="C598" t="s">
        <v>68</v>
      </c>
      <c r="D598">
        <v>1</v>
      </c>
      <c r="E598">
        <v>0</v>
      </c>
      <c r="F598">
        <v>23.4802</v>
      </c>
      <c r="G598">
        <v>0.85419999999999996</v>
      </c>
      <c r="H598">
        <v>23.462199999999999</v>
      </c>
      <c r="I598">
        <v>0</v>
      </c>
      <c r="J598">
        <v>0</v>
      </c>
      <c r="K598">
        <v>0</v>
      </c>
      <c r="L598">
        <f t="shared" si="18"/>
        <v>30</v>
      </c>
      <c r="M598">
        <f>VLOOKUP(C598,Locs!A:C,3,0)</f>
        <v>36</v>
      </c>
      <c r="N598">
        <f>VLOOKUP(C598,Locs!A:F,6,0)</f>
        <v>6</v>
      </c>
      <c r="O598" t="s">
        <v>1299</v>
      </c>
      <c r="P598">
        <v>31</v>
      </c>
    </row>
    <row r="599" spans="2:16" x14ac:dyDescent="0.45">
      <c r="B599" t="str">
        <f t="shared" si="19"/>
        <v>task_id_627.dfy-2</v>
      </c>
      <c r="C599" t="s">
        <v>68</v>
      </c>
      <c r="D599">
        <v>2</v>
      </c>
      <c r="E599">
        <v>0</v>
      </c>
      <c r="F599">
        <v>13.5054</v>
      </c>
      <c r="G599">
        <v>0.8024</v>
      </c>
      <c r="H599">
        <v>13.503500000000001</v>
      </c>
      <c r="I599">
        <v>0</v>
      </c>
      <c r="J599">
        <v>0</v>
      </c>
      <c r="K599">
        <v>0</v>
      </c>
      <c r="L599">
        <f t="shared" si="18"/>
        <v>30</v>
      </c>
      <c r="M599">
        <f>VLOOKUP(C599,Locs!A:C,3,0)</f>
        <v>36</v>
      </c>
      <c r="N599">
        <f>VLOOKUP(C599,Locs!A:F,6,0)</f>
        <v>6</v>
      </c>
      <c r="O599" t="s">
        <v>556</v>
      </c>
      <c r="P599">
        <v>30</v>
      </c>
    </row>
    <row r="600" spans="2:16" x14ac:dyDescent="0.45">
      <c r="B600" t="str">
        <f t="shared" si="19"/>
        <v>task_id_627.dfy-3</v>
      </c>
      <c r="C600" t="s">
        <v>68</v>
      </c>
      <c r="D600">
        <v>3</v>
      </c>
      <c r="E600">
        <v>0</v>
      </c>
      <c r="F600">
        <v>19.923300000000001</v>
      </c>
      <c r="G600">
        <v>0.82030000000000003</v>
      </c>
      <c r="H600">
        <v>19.921600000000002</v>
      </c>
      <c r="I600">
        <v>0</v>
      </c>
      <c r="J600">
        <v>0</v>
      </c>
      <c r="K600">
        <v>0</v>
      </c>
      <c r="L600">
        <f t="shared" si="18"/>
        <v>31</v>
      </c>
      <c r="M600">
        <f>VLOOKUP(C600,Locs!A:C,3,0)</f>
        <v>36</v>
      </c>
      <c r="N600">
        <f>VLOOKUP(C600,Locs!A:F,6,0)</f>
        <v>6</v>
      </c>
      <c r="O600" t="s">
        <v>996</v>
      </c>
      <c r="P600">
        <v>47</v>
      </c>
    </row>
    <row r="601" spans="2:16" x14ac:dyDescent="0.45">
      <c r="B601" t="str">
        <f t="shared" si="19"/>
        <v>task_id_627.dfy-4</v>
      </c>
      <c r="C601" t="s">
        <v>68</v>
      </c>
      <c r="D601">
        <v>4</v>
      </c>
      <c r="E601">
        <v>0</v>
      </c>
      <c r="F601">
        <v>19.055</v>
      </c>
      <c r="G601">
        <v>1.7386999999999999</v>
      </c>
      <c r="H601">
        <v>19.053100000000001</v>
      </c>
      <c r="I601">
        <v>0</v>
      </c>
      <c r="J601">
        <v>0</v>
      </c>
      <c r="K601">
        <v>0</v>
      </c>
      <c r="L601">
        <f t="shared" si="18"/>
        <v>37</v>
      </c>
      <c r="M601">
        <f>VLOOKUP(C601,Locs!A:C,3,0)</f>
        <v>36</v>
      </c>
      <c r="N601">
        <f>VLOOKUP(C601,Locs!A:F,6,0)</f>
        <v>6</v>
      </c>
      <c r="O601" t="s">
        <v>557</v>
      </c>
      <c r="P601">
        <v>30</v>
      </c>
    </row>
    <row r="602" spans="2:16" x14ac:dyDescent="0.45">
      <c r="B602" t="str">
        <f t="shared" si="19"/>
        <v>task_id_627.dfy-5</v>
      </c>
      <c r="C602" t="s">
        <v>68</v>
      </c>
      <c r="D602">
        <v>5</v>
      </c>
      <c r="E602">
        <v>0</v>
      </c>
      <c r="F602">
        <v>17.8657</v>
      </c>
      <c r="G602">
        <v>1.7242999999999999</v>
      </c>
      <c r="H602">
        <v>17.8644</v>
      </c>
      <c r="I602">
        <v>-1</v>
      </c>
      <c r="J602">
        <v>0</v>
      </c>
      <c r="K602">
        <v>0</v>
      </c>
      <c r="L602">
        <f t="shared" si="18"/>
        <v>37</v>
      </c>
      <c r="M602">
        <f>VLOOKUP(C602,Locs!A:C,3,0)</f>
        <v>36</v>
      </c>
      <c r="N602">
        <f>VLOOKUP(C602,Locs!A:F,6,0)</f>
        <v>6</v>
      </c>
      <c r="O602" t="s">
        <v>558</v>
      </c>
      <c r="P602">
        <v>31</v>
      </c>
    </row>
    <row r="603" spans="2:16" x14ac:dyDescent="0.45">
      <c r="B603" t="str">
        <f t="shared" si="19"/>
        <v>task_id_627.dfy-6</v>
      </c>
      <c r="C603" t="s">
        <v>68</v>
      </c>
      <c r="D603">
        <v>6</v>
      </c>
      <c r="E603">
        <v>0</v>
      </c>
      <c r="F603">
        <v>15.845700000000001</v>
      </c>
      <c r="G603">
        <v>1.7176</v>
      </c>
      <c r="H603">
        <v>15.8439</v>
      </c>
      <c r="I603">
        <v>-1</v>
      </c>
      <c r="J603">
        <v>0</v>
      </c>
      <c r="K603">
        <v>0</v>
      </c>
      <c r="L603">
        <f t="shared" si="18"/>
        <v>37</v>
      </c>
      <c r="M603">
        <f>VLOOKUP(C603,Locs!A:C,3,0)</f>
        <v>36</v>
      </c>
      <c r="N603">
        <f>VLOOKUP(C603,Locs!A:F,6,0)</f>
        <v>6</v>
      </c>
      <c r="O603" t="s">
        <v>739</v>
      </c>
      <c r="P603">
        <v>37</v>
      </c>
    </row>
    <row r="604" spans="2:16" x14ac:dyDescent="0.45">
      <c r="B604" t="str">
        <f t="shared" si="19"/>
        <v>task_id_627.dfy-7</v>
      </c>
      <c r="C604" t="s">
        <v>68</v>
      </c>
      <c r="D604">
        <v>7</v>
      </c>
      <c r="E604">
        <v>0</v>
      </c>
      <c r="F604">
        <v>17.343399999999999</v>
      </c>
      <c r="G604">
        <v>2.2608999999999999</v>
      </c>
      <c r="H604">
        <v>17.341000000000001</v>
      </c>
      <c r="I604">
        <v>0</v>
      </c>
      <c r="J604">
        <v>0</v>
      </c>
      <c r="K604">
        <v>0</v>
      </c>
      <c r="L604">
        <f t="shared" si="18"/>
        <v>38</v>
      </c>
      <c r="M604">
        <f>VLOOKUP(C604,Locs!A:C,3,0)</f>
        <v>36</v>
      </c>
      <c r="N604">
        <f>VLOOKUP(C604,Locs!A:F,6,0)</f>
        <v>6</v>
      </c>
      <c r="O604" t="s">
        <v>740</v>
      </c>
      <c r="P604">
        <v>37</v>
      </c>
    </row>
    <row r="605" spans="2:16" x14ac:dyDescent="0.45">
      <c r="B605" t="str">
        <f t="shared" si="19"/>
        <v>task_id_627.dfy-8</v>
      </c>
      <c r="C605" t="s">
        <v>68</v>
      </c>
      <c r="D605">
        <v>8</v>
      </c>
      <c r="E605">
        <v>-1</v>
      </c>
      <c r="F605">
        <v>21.495000000000001</v>
      </c>
      <c r="G605">
        <v>0.59589999999999999</v>
      </c>
      <c r="H605">
        <v>21.492599999999999</v>
      </c>
      <c r="I605">
        <v>-1</v>
      </c>
      <c r="J605">
        <v>-1</v>
      </c>
      <c r="K605">
        <v>-1</v>
      </c>
      <c r="L605">
        <f t="shared" si="18"/>
        <v>46</v>
      </c>
      <c r="M605">
        <f>VLOOKUP(C605,Locs!A:C,3,0)</f>
        <v>36</v>
      </c>
      <c r="N605">
        <f>VLOOKUP(C605,Locs!A:F,6,0)</f>
        <v>6</v>
      </c>
      <c r="O605" t="s">
        <v>853</v>
      </c>
      <c r="P605">
        <v>37</v>
      </c>
    </row>
    <row r="606" spans="2:16" x14ac:dyDescent="0.45">
      <c r="B606" t="str">
        <f t="shared" si="19"/>
        <v>task_id_627.dfy-9</v>
      </c>
      <c r="C606" t="s">
        <v>68</v>
      </c>
      <c r="D606">
        <v>9</v>
      </c>
      <c r="E606">
        <v>0</v>
      </c>
      <c r="F606">
        <v>19.697500000000002</v>
      </c>
      <c r="G606">
        <v>2.46</v>
      </c>
      <c r="H606">
        <v>19.695</v>
      </c>
      <c r="I606">
        <v>0</v>
      </c>
      <c r="J606">
        <v>0</v>
      </c>
      <c r="K606">
        <v>0</v>
      </c>
      <c r="L606">
        <f t="shared" si="18"/>
        <v>47</v>
      </c>
      <c r="M606">
        <f>VLOOKUP(C606,Locs!A:C,3,0)</f>
        <v>36</v>
      </c>
      <c r="N606">
        <f>VLOOKUP(C606,Locs!A:F,6,0)</f>
        <v>6</v>
      </c>
      <c r="O606" t="s">
        <v>854</v>
      </c>
      <c r="P606">
        <v>38</v>
      </c>
    </row>
    <row r="607" spans="2:16" x14ac:dyDescent="0.45">
      <c r="B607" t="str">
        <f t="shared" si="19"/>
        <v>task_id_627.dfy-10</v>
      </c>
      <c r="C607" t="s">
        <v>68</v>
      </c>
      <c r="D607">
        <v>10</v>
      </c>
      <c r="E607">
        <v>0</v>
      </c>
      <c r="F607">
        <v>18.473600000000001</v>
      </c>
      <c r="G607">
        <v>2.4272</v>
      </c>
      <c r="H607">
        <v>18.4712</v>
      </c>
      <c r="I607">
        <v>0</v>
      </c>
      <c r="J607">
        <v>0</v>
      </c>
      <c r="K607">
        <v>0</v>
      </c>
      <c r="L607">
        <f t="shared" si="18"/>
        <v>47</v>
      </c>
      <c r="M607">
        <f>VLOOKUP(C607,Locs!A:C,3,0)</f>
        <v>36</v>
      </c>
      <c r="N607">
        <f>VLOOKUP(C607,Locs!A:F,6,0)</f>
        <v>6</v>
      </c>
      <c r="O607" t="s">
        <v>855</v>
      </c>
      <c r="P607">
        <v>46</v>
      </c>
    </row>
    <row r="608" spans="2:16" x14ac:dyDescent="0.45">
      <c r="B608" t="str">
        <f t="shared" si="19"/>
        <v>task_id_629.dfy-1</v>
      </c>
      <c r="C608" t="s">
        <v>69</v>
      </c>
      <c r="D608">
        <v>1</v>
      </c>
      <c r="E608">
        <v>-1</v>
      </c>
      <c r="F608">
        <v>14.0411</v>
      </c>
      <c r="G608">
        <v>0.40250000000000002</v>
      </c>
      <c r="H608">
        <v>14.0228</v>
      </c>
      <c r="I608">
        <v>-1</v>
      </c>
      <c r="J608">
        <v>-1</v>
      </c>
      <c r="K608">
        <v>-1</v>
      </c>
      <c r="L608">
        <f t="shared" si="18"/>
        <v>36</v>
      </c>
      <c r="M608">
        <f>VLOOKUP(C608,Locs!A:C,3,0)</f>
        <v>49</v>
      </c>
      <c r="N608">
        <f>VLOOKUP(C608,Locs!A:F,6,0)</f>
        <v>2</v>
      </c>
      <c r="O608" t="s">
        <v>997</v>
      </c>
      <c r="P608">
        <v>47</v>
      </c>
    </row>
    <row r="609" spans="2:16" x14ac:dyDescent="0.45">
      <c r="B609" t="str">
        <f t="shared" si="19"/>
        <v>task_id_629.dfy-2</v>
      </c>
      <c r="C609" t="s">
        <v>69</v>
      </c>
      <c r="D609">
        <v>2</v>
      </c>
      <c r="E609">
        <v>0</v>
      </c>
      <c r="F609">
        <v>15.912699999999999</v>
      </c>
      <c r="G609">
        <v>1.8633999999999999</v>
      </c>
      <c r="H609">
        <v>15.9109</v>
      </c>
      <c r="I609">
        <v>1</v>
      </c>
      <c r="J609">
        <v>0</v>
      </c>
      <c r="K609">
        <v>0</v>
      </c>
      <c r="L609">
        <f t="shared" si="18"/>
        <v>36</v>
      </c>
      <c r="M609">
        <f>VLOOKUP(C609,Locs!A:C,3,0)</f>
        <v>49</v>
      </c>
      <c r="N609">
        <f>VLOOKUP(C609,Locs!A:F,6,0)</f>
        <v>2</v>
      </c>
      <c r="O609" t="s">
        <v>559</v>
      </c>
      <c r="P609">
        <v>36</v>
      </c>
    </row>
    <row r="610" spans="2:16" x14ac:dyDescent="0.45">
      <c r="B610" t="str">
        <f t="shared" si="19"/>
        <v>task_id_629.dfy-3</v>
      </c>
      <c r="C610" t="s">
        <v>69</v>
      </c>
      <c r="D610">
        <v>3</v>
      </c>
      <c r="E610">
        <v>0</v>
      </c>
      <c r="F610">
        <v>27.2044</v>
      </c>
      <c r="G610">
        <v>1.8749</v>
      </c>
      <c r="H610">
        <v>27.203099999999999</v>
      </c>
      <c r="I610">
        <v>-1</v>
      </c>
      <c r="J610">
        <v>0</v>
      </c>
      <c r="K610">
        <v>0</v>
      </c>
      <c r="L610">
        <f t="shared" si="18"/>
        <v>39</v>
      </c>
      <c r="M610">
        <f>VLOOKUP(C610,Locs!A:C,3,0)</f>
        <v>49</v>
      </c>
      <c r="N610">
        <f>VLOOKUP(C610,Locs!A:F,6,0)</f>
        <v>2</v>
      </c>
      <c r="O610" t="s">
        <v>998</v>
      </c>
      <c r="P610">
        <v>46</v>
      </c>
    </row>
    <row r="611" spans="2:16" x14ac:dyDescent="0.45">
      <c r="B611" t="str">
        <f t="shared" si="19"/>
        <v>task_id_629.dfy-4</v>
      </c>
      <c r="C611" t="s">
        <v>69</v>
      </c>
      <c r="D611">
        <v>4</v>
      </c>
      <c r="E611">
        <v>0</v>
      </c>
      <c r="F611">
        <v>24.319199999999999</v>
      </c>
      <c r="G611">
        <v>2.8269000000000002</v>
      </c>
      <c r="H611">
        <v>24.317</v>
      </c>
      <c r="I611">
        <v>-1</v>
      </c>
      <c r="J611">
        <v>0</v>
      </c>
      <c r="K611">
        <v>0</v>
      </c>
      <c r="L611">
        <f t="shared" si="18"/>
        <v>46</v>
      </c>
      <c r="M611">
        <f>VLOOKUP(C611,Locs!A:C,3,0)</f>
        <v>49</v>
      </c>
      <c r="N611">
        <f>VLOOKUP(C611,Locs!A:F,6,0)</f>
        <v>2</v>
      </c>
      <c r="O611" t="s">
        <v>560</v>
      </c>
      <c r="P611">
        <v>36</v>
      </c>
    </row>
    <row r="612" spans="2:16" x14ac:dyDescent="0.45">
      <c r="B612" t="str">
        <f t="shared" si="19"/>
        <v>task_id_629.dfy-5</v>
      </c>
      <c r="C612" t="s">
        <v>69</v>
      </c>
      <c r="D612">
        <v>5</v>
      </c>
      <c r="E612">
        <v>0</v>
      </c>
      <c r="F612">
        <v>15.914099999999999</v>
      </c>
      <c r="G612">
        <v>2.6956000000000002</v>
      </c>
      <c r="H612">
        <v>15.9115</v>
      </c>
      <c r="I612">
        <v>-1</v>
      </c>
      <c r="J612">
        <v>0</v>
      </c>
      <c r="K612">
        <v>0</v>
      </c>
      <c r="L612">
        <f t="shared" si="18"/>
        <v>46</v>
      </c>
      <c r="M612">
        <f>VLOOKUP(C612,Locs!A:C,3,0)</f>
        <v>49</v>
      </c>
      <c r="N612">
        <f>VLOOKUP(C612,Locs!A:F,6,0)</f>
        <v>2</v>
      </c>
      <c r="O612" t="s">
        <v>561</v>
      </c>
      <c r="P612">
        <v>39</v>
      </c>
    </row>
    <row r="613" spans="2:16" x14ac:dyDescent="0.45">
      <c r="B613" t="str">
        <f t="shared" si="19"/>
        <v>task_id_629.dfy-6</v>
      </c>
      <c r="C613" t="s">
        <v>69</v>
      </c>
      <c r="D613">
        <v>6</v>
      </c>
      <c r="E613">
        <v>0</v>
      </c>
      <c r="F613">
        <v>15.7104</v>
      </c>
      <c r="G613">
        <v>2.6634000000000002</v>
      </c>
      <c r="H613">
        <v>15.707599999999999</v>
      </c>
      <c r="I613">
        <v>-1</v>
      </c>
      <c r="J613">
        <v>0</v>
      </c>
      <c r="K613">
        <v>0</v>
      </c>
      <c r="L613">
        <f t="shared" si="18"/>
        <v>46</v>
      </c>
      <c r="M613">
        <f>VLOOKUP(C613,Locs!A:C,3,0)</f>
        <v>49</v>
      </c>
      <c r="N613">
        <f>VLOOKUP(C613,Locs!A:F,6,0)</f>
        <v>2</v>
      </c>
      <c r="O613" t="s">
        <v>856</v>
      </c>
      <c r="P613">
        <v>46</v>
      </c>
    </row>
    <row r="614" spans="2:16" x14ac:dyDescent="0.45">
      <c r="B614" t="str">
        <f t="shared" si="19"/>
        <v>task_id_629.dfy-7</v>
      </c>
      <c r="C614" t="s">
        <v>69</v>
      </c>
      <c r="D614">
        <v>7</v>
      </c>
      <c r="E614">
        <v>0</v>
      </c>
      <c r="F614">
        <v>12.3172</v>
      </c>
      <c r="G614">
        <v>2.8788999999999998</v>
      </c>
      <c r="H614">
        <v>12.314399999999999</v>
      </c>
      <c r="I614">
        <v>0</v>
      </c>
      <c r="J614">
        <v>0</v>
      </c>
      <c r="K614">
        <v>0</v>
      </c>
      <c r="L614">
        <f t="shared" si="18"/>
        <v>46</v>
      </c>
      <c r="M614">
        <f>VLOOKUP(C614,Locs!A:C,3,0)</f>
        <v>49</v>
      </c>
      <c r="N614">
        <f>VLOOKUP(C614,Locs!A:F,6,0)</f>
        <v>2</v>
      </c>
      <c r="O614" t="s">
        <v>857</v>
      </c>
      <c r="P614">
        <v>46</v>
      </c>
    </row>
    <row r="615" spans="2:16" x14ac:dyDescent="0.45">
      <c r="B615" t="str">
        <f t="shared" si="19"/>
        <v>task_id_629.dfy-8</v>
      </c>
      <c r="C615" t="s">
        <v>69</v>
      </c>
      <c r="D615">
        <v>8</v>
      </c>
      <c r="E615">
        <v>0</v>
      </c>
      <c r="F615">
        <v>28.3733</v>
      </c>
      <c r="G615">
        <v>3.1680999999999999</v>
      </c>
      <c r="H615">
        <v>28.370799999999999</v>
      </c>
      <c r="I615">
        <v>0</v>
      </c>
      <c r="J615">
        <v>0</v>
      </c>
      <c r="K615">
        <v>0</v>
      </c>
      <c r="L615">
        <f t="shared" si="18"/>
        <v>45</v>
      </c>
      <c r="M615">
        <f>VLOOKUP(C615,Locs!A:C,3,0)</f>
        <v>49</v>
      </c>
      <c r="N615">
        <f>VLOOKUP(C615,Locs!A:F,6,0)</f>
        <v>2</v>
      </c>
      <c r="O615" t="s">
        <v>999</v>
      </c>
      <c r="P615">
        <v>46</v>
      </c>
    </row>
    <row r="616" spans="2:16" x14ac:dyDescent="0.45">
      <c r="B616" t="str">
        <f t="shared" si="19"/>
        <v>task_id_629.dfy-9</v>
      </c>
      <c r="C616" t="s">
        <v>69</v>
      </c>
      <c r="D616">
        <v>9</v>
      </c>
      <c r="E616">
        <v>0</v>
      </c>
      <c r="F616">
        <v>16.371600000000001</v>
      </c>
      <c r="G616">
        <v>2.6675</v>
      </c>
      <c r="H616">
        <v>16.3691</v>
      </c>
      <c r="I616">
        <v>-1</v>
      </c>
      <c r="J616">
        <v>0</v>
      </c>
      <c r="K616">
        <v>0</v>
      </c>
      <c r="L616">
        <f t="shared" si="18"/>
        <v>45</v>
      </c>
      <c r="M616">
        <f>VLOOKUP(C616,Locs!A:C,3,0)</f>
        <v>49</v>
      </c>
      <c r="N616">
        <f>VLOOKUP(C616,Locs!A:F,6,0)</f>
        <v>2</v>
      </c>
      <c r="O616" t="s">
        <v>1000</v>
      </c>
      <c r="P616">
        <v>46</v>
      </c>
    </row>
    <row r="617" spans="2:16" x14ac:dyDescent="0.45">
      <c r="B617" t="str">
        <f t="shared" si="19"/>
        <v>task_id_629.dfy-10</v>
      </c>
      <c r="C617" t="s">
        <v>69</v>
      </c>
      <c r="D617">
        <v>10</v>
      </c>
      <c r="E617">
        <v>0</v>
      </c>
      <c r="F617">
        <v>17.870899999999999</v>
      </c>
      <c r="G617">
        <v>2.6947999999999999</v>
      </c>
      <c r="H617">
        <v>17.8687</v>
      </c>
      <c r="I617">
        <v>-1</v>
      </c>
      <c r="J617">
        <v>0</v>
      </c>
      <c r="K617">
        <v>0</v>
      </c>
      <c r="L617">
        <f t="shared" si="18"/>
        <v>46</v>
      </c>
      <c r="M617">
        <f>VLOOKUP(C617,Locs!A:C,3,0)</f>
        <v>49</v>
      </c>
      <c r="N617">
        <f>VLOOKUP(C617,Locs!A:F,6,0)</f>
        <v>2</v>
      </c>
      <c r="O617" t="s">
        <v>1001</v>
      </c>
      <c r="P617">
        <v>45</v>
      </c>
    </row>
    <row r="618" spans="2:16" x14ac:dyDescent="0.45">
      <c r="B618" t="str">
        <f t="shared" si="19"/>
        <v>task_id_632.dfy-1</v>
      </c>
      <c r="C618" t="s">
        <v>70</v>
      </c>
      <c r="D618">
        <v>1</v>
      </c>
      <c r="E618">
        <v>-1</v>
      </c>
      <c r="F618">
        <v>10.042999999999999</v>
      </c>
      <c r="G618">
        <v>0.64859999999999995</v>
      </c>
      <c r="H618">
        <v>10.0229</v>
      </c>
      <c r="I618">
        <v>-1</v>
      </c>
      <c r="J618">
        <v>-1</v>
      </c>
      <c r="K618">
        <v>-1</v>
      </c>
      <c r="L618">
        <f t="shared" si="18"/>
        <v>29</v>
      </c>
      <c r="M618">
        <f>VLOOKUP(C618,Locs!A:C,3,0)</f>
        <v>48</v>
      </c>
      <c r="N618">
        <f>VLOOKUP(C618,Locs!A:F,6,0)</f>
        <v>2</v>
      </c>
      <c r="O618" t="s">
        <v>1002</v>
      </c>
      <c r="P618">
        <v>45</v>
      </c>
    </row>
    <row r="619" spans="2:16" x14ac:dyDescent="0.45">
      <c r="B619" t="str">
        <f t="shared" si="19"/>
        <v>task_id_632.dfy-2</v>
      </c>
      <c r="C619" t="s">
        <v>70</v>
      </c>
      <c r="D619">
        <v>2</v>
      </c>
      <c r="E619">
        <v>-1</v>
      </c>
      <c r="F619">
        <v>14.754200000000001</v>
      </c>
      <c r="G619">
        <v>0.36230000000000001</v>
      </c>
      <c r="H619">
        <v>14.751300000000001</v>
      </c>
      <c r="I619">
        <v>-1</v>
      </c>
      <c r="J619">
        <v>-1</v>
      </c>
      <c r="K619">
        <v>-1</v>
      </c>
      <c r="L619">
        <f t="shared" si="18"/>
        <v>35</v>
      </c>
      <c r="M619">
        <f>VLOOKUP(C619,Locs!A:C,3,0)</f>
        <v>48</v>
      </c>
      <c r="N619">
        <f>VLOOKUP(C619,Locs!A:F,6,0)</f>
        <v>2</v>
      </c>
      <c r="O619" t="s">
        <v>565</v>
      </c>
      <c r="P619">
        <v>29</v>
      </c>
    </row>
    <row r="620" spans="2:16" x14ac:dyDescent="0.45">
      <c r="B620" t="str">
        <f t="shared" si="19"/>
        <v>task_id_632.dfy-3</v>
      </c>
      <c r="C620" t="s">
        <v>70</v>
      </c>
      <c r="D620">
        <v>3</v>
      </c>
      <c r="E620">
        <v>0</v>
      </c>
      <c r="F620">
        <v>15.825699999999999</v>
      </c>
      <c r="G620">
        <v>2.4655</v>
      </c>
      <c r="H620">
        <v>15.823399999999999</v>
      </c>
      <c r="I620">
        <v>-1</v>
      </c>
      <c r="J620">
        <v>0</v>
      </c>
      <c r="K620">
        <v>0</v>
      </c>
      <c r="L620">
        <f t="shared" si="18"/>
        <v>35</v>
      </c>
      <c r="M620">
        <f>VLOOKUP(C620,Locs!A:C,3,0)</f>
        <v>48</v>
      </c>
      <c r="N620">
        <f>VLOOKUP(C620,Locs!A:F,6,0)</f>
        <v>2</v>
      </c>
      <c r="O620" t="s">
        <v>858</v>
      </c>
      <c r="P620">
        <v>41</v>
      </c>
    </row>
    <row r="621" spans="2:16" x14ac:dyDescent="0.45">
      <c r="B621" t="str">
        <f t="shared" si="19"/>
        <v>task_id_632.dfy-4</v>
      </c>
      <c r="C621" t="s">
        <v>70</v>
      </c>
      <c r="D621">
        <v>4</v>
      </c>
      <c r="E621">
        <v>0</v>
      </c>
      <c r="F621">
        <v>12.0976</v>
      </c>
      <c r="G621">
        <v>2.3416999999999999</v>
      </c>
      <c r="H621">
        <v>12.0953</v>
      </c>
      <c r="I621">
        <v>-1</v>
      </c>
      <c r="J621">
        <v>0</v>
      </c>
      <c r="K621">
        <v>0</v>
      </c>
      <c r="L621">
        <f t="shared" si="18"/>
        <v>37</v>
      </c>
      <c r="M621">
        <f>VLOOKUP(C621,Locs!A:C,3,0)</f>
        <v>48</v>
      </c>
      <c r="N621">
        <f>VLOOKUP(C621,Locs!A:F,6,0)</f>
        <v>2</v>
      </c>
      <c r="O621" t="s">
        <v>566</v>
      </c>
      <c r="P621">
        <v>35</v>
      </c>
    </row>
    <row r="622" spans="2:16" x14ac:dyDescent="0.45">
      <c r="B622" t="str">
        <f t="shared" si="19"/>
        <v>task_id_632.dfy-5</v>
      </c>
      <c r="C622" t="s">
        <v>70</v>
      </c>
      <c r="D622">
        <v>5</v>
      </c>
      <c r="E622">
        <v>0</v>
      </c>
      <c r="F622">
        <v>15.5121</v>
      </c>
      <c r="G622">
        <v>2.4173</v>
      </c>
      <c r="H622">
        <v>15.509499999999999</v>
      </c>
      <c r="I622">
        <v>-1</v>
      </c>
      <c r="J622">
        <v>0</v>
      </c>
      <c r="K622">
        <v>0</v>
      </c>
      <c r="L622">
        <f t="shared" si="18"/>
        <v>38</v>
      </c>
      <c r="M622">
        <f>VLOOKUP(C622,Locs!A:C,3,0)</f>
        <v>48</v>
      </c>
      <c r="N622">
        <f>VLOOKUP(C622,Locs!A:F,6,0)</f>
        <v>2</v>
      </c>
      <c r="O622" t="s">
        <v>567</v>
      </c>
      <c r="P622">
        <v>35</v>
      </c>
    </row>
    <row r="623" spans="2:16" x14ac:dyDescent="0.45">
      <c r="B623" t="str">
        <f t="shared" si="19"/>
        <v>task_id_632.dfy-6</v>
      </c>
      <c r="C623" t="s">
        <v>70</v>
      </c>
      <c r="D623">
        <v>6</v>
      </c>
      <c r="E623">
        <v>0</v>
      </c>
      <c r="F623">
        <v>28.5001</v>
      </c>
      <c r="G623">
        <v>2.5448</v>
      </c>
      <c r="H623">
        <v>28.497699999999998</v>
      </c>
      <c r="I623">
        <v>-1</v>
      </c>
      <c r="J623">
        <v>0</v>
      </c>
      <c r="K623">
        <v>0</v>
      </c>
      <c r="L623">
        <f t="shared" si="18"/>
        <v>38</v>
      </c>
      <c r="M623">
        <f>VLOOKUP(C623,Locs!A:C,3,0)</f>
        <v>48</v>
      </c>
      <c r="N623">
        <f>VLOOKUP(C623,Locs!A:F,6,0)</f>
        <v>2</v>
      </c>
      <c r="O623" t="s">
        <v>859</v>
      </c>
      <c r="P623">
        <v>37</v>
      </c>
    </row>
    <row r="624" spans="2:16" x14ac:dyDescent="0.45">
      <c r="B624" t="str">
        <f t="shared" si="19"/>
        <v>task_id_632.dfy-7</v>
      </c>
      <c r="C624" t="s">
        <v>70</v>
      </c>
      <c r="D624">
        <v>7</v>
      </c>
      <c r="E624">
        <v>0</v>
      </c>
      <c r="F624">
        <v>21.121200000000002</v>
      </c>
      <c r="G624">
        <v>2.4079000000000002</v>
      </c>
      <c r="H624">
        <v>21.1188</v>
      </c>
      <c r="I624">
        <v>0</v>
      </c>
      <c r="J624">
        <v>0</v>
      </c>
      <c r="K624">
        <v>0</v>
      </c>
      <c r="L624">
        <f t="shared" si="18"/>
        <v>38</v>
      </c>
      <c r="M624">
        <f>VLOOKUP(C624,Locs!A:C,3,0)</f>
        <v>48</v>
      </c>
      <c r="N624">
        <f>VLOOKUP(C624,Locs!A:F,6,0)</f>
        <v>2</v>
      </c>
      <c r="O624" t="s">
        <v>860</v>
      </c>
      <c r="P624">
        <v>38</v>
      </c>
    </row>
    <row r="625" spans="2:16" x14ac:dyDescent="0.45">
      <c r="B625" t="str">
        <f t="shared" si="19"/>
        <v>task_id_632.dfy-8</v>
      </c>
      <c r="C625" t="s">
        <v>70</v>
      </c>
      <c r="D625">
        <v>8</v>
      </c>
      <c r="E625">
        <v>0</v>
      </c>
      <c r="F625">
        <v>12.9383</v>
      </c>
      <c r="G625">
        <v>2.4721000000000002</v>
      </c>
      <c r="H625">
        <v>12.9358</v>
      </c>
      <c r="I625">
        <v>0</v>
      </c>
      <c r="J625">
        <v>0</v>
      </c>
      <c r="K625">
        <v>0</v>
      </c>
      <c r="L625">
        <f t="shared" si="18"/>
        <v>40</v>
      </c>
      <c r="M625">
        <f>VLOOKUP(C625,Locs!A:C,3,0)</f>
        <v>48</v>
      </c>
      <c r="N625">
        <f>VLOOKUP(C625,Locs!A:F,6,0)</f>
        <v>2</v>
      </c>
      <c r="O625" t="s">
        <v>861</v>
      </c>
      <c r="P625">
        <v>38</v>
      </c>
    </row>
    <row r="626" spans="2:16" x14ac:dyDescent="0.45">
      <c r="B626" t="str">
        <f t="shared" si="19"/>
        <v>task_id_632.dfy-9</v>
      </c>
      <c r="C626" t="s">
        <v>70</v>
      </c>
      <c r="D626">
        <v>9</v>
      </c>
      <c r="E626">
        <v>0</v>
      </c>
      <c r="F626">
        <v>30.283100000000001</v>
      </c>
      <c r="G626">
        <v>2.6633</v>
      </c>
      <c r="H626">
        <v>30.2806</v>
      </c>
      <c r="I626">
        <v>0</v>
      </c>
      <c r="J626">
        <v>0</v>
      </c>
      <c r="K626">
        <v>0</v>
      </c>
      <c r="L626">
        <f t="shared" si="18"/>
        <v>43</v>
      </c>
      <c r="M626">
        <f>VLOOKUP(C626,Locs!A:C,3,0)</f>
        <v>48</v>
      </c>
      <c r="N626">
        <f>VLOOKUP(C626,Locs!A:F,6,0)</f>
        <v>2</v>
      </c>
      <c r="O626" t="s">
        <v>862</v>
      </c>
      <c r="P626">
        <v>38</v>
      </c>
    </row>
    <row r="627" spans="2:16" x14ac:dyDescent="0.45">
      <c r="B627" t="str">
        <f t="shared" si="19"/>
        <v>task_id_632.dfy-10</v>
      </c>
      <c r="C627" t="s">
        <v>70</v>
      </c>
      <c r="D627">
        <v>10</v>
      </c>
      <c r="E627">
        <v>0</v>
      </c>
      <c r="F627">
        <v>23.980499999999999</v>
      </c>
      <c r="G627">
        <v>2.6175999999999999</v>
      </c>
      <c r="H627">
        <v>23.977699999999999</v>
      </c>
      <c r="I627">
        <v>0</v>
      </c>
      <c r="J627">
        <v>0</v>
      </c>
      <c r="K627">
        <v>0</v>
      </c>
      <c r="L627">
        <f t="shared" si="18"/>
        <v>41</v>
      </c>
      <c r="M627">
        <f>VLOOKUP(C627,Locs!A:C,3,0)</f>
        <v>48</v>
      </c>
      <c r="N627">
        <f>VLOOKUP(C627,Locs!A:F,6,0)</f>
        <v>2</v>
      </c>
      <c r="O627" t="s">
        <v>863</v>
      </c>
      <c r="P627">
        <v>40</v>
      </c>
    </row>
    <row r="628" spans="2:16" x14ac:dyDescent="0.45">
      <c r="B628" t="str">
        <f t="shared" si="19"/>
        <v>task_id_644.dfy-1</v>
      </c>
      <c r="C628" t="s">
        <v>71</v>
      </c>
      <c r="D628">
        <v>1</v>
      </c>
      <c r="E628">
        <v>0</v>
      </c>
      <c r="F628">
        <v>19.229199999999999</v>
      </c>
      <c r="G628">
        <v>1.4196</v>
      </c>
      <c r="H628">
        <v>19.2166</v>
      </c>
      <c r="I628">
        <v>0</v>
      </c>
      <c r="J628">
        <v>0</v>
      </c>
      <c r="K628">
        <v>0</v>
      </c>
      <c r="L628">
        <f t="shared" si="18"/>
        <v>34</v>
      </c>
      <c r="M628">
        <f>VLOOKUP(C628,Locs!A:C,3,0)</f>
        <v>31</v>
      </c>
      <c r="N628">
        <f>VLOOKUP(C628,Locs!A:F,6,0)</f>
        <v>0</v>
      </c>
      <c r="O628" t="s">
        <v>864</v>
      </c>
      <c r="P628">
        <v>43</v>
      </c>
    </row>
    <row r="629" spans="2:16" x14ac:dyDescent="0.45">
      <c r="B629" t="str">
        <f t="shared" si="19"/>
        <v>task_id_644.dfy-2</v>
      </c>
      <c r="C629" t="s">
        <v>71</v>
      </c>
      <c r="D629">
        <v>2</v>
      </c>
      <c r="E629">
        <v>0</v>
      </c>
      <c r="F629">
        <v>31.863700000000001</v>
      </c>
      <c r="G629">
        <v>0.88280000000000003</v>
      </c>
      <c r="H629">
        <v>31.861899999999999</v>
      </c>
      <c r="I629">
        <v>0</v>
      </c>
      <c r="J629">
        <v>0</v>
      </c>
      <c r="K629">
        <v>0</v>
      </c>
      <c r="L629">
        <f t="shared" si="18"/>
        <v>34</v>
      </c>
      <c r="M629">
        <f>VLOOKUP(C629,Locs!A:C,3,0)</f>
        <v>31</v>
      </c>
      <c r="N629">
        <f>VLOOKUP(C629,Locs!A:F,6,0)</f>
        <v>0</v>
      </c>
      <c r="O629" t="s">
        <v>568</v>
      </c>
      <c r="P629">
        <v>34</v>
      </c>
    </row>
    <row r="630" spans="2:16" x14ac:dyDescent="0.45">
      <c r="B630" t="str">
        <f t="shared" si="19"/>
        <v>task_id_644.dfy-3</v>
      </c>
      <c r="C630" t="s">
        <v>71</v>
      </c>
      <c r="D630">
        <v>3</v>
      </c>
      <c r="E630">
        <v>0</v>
      </c>
      <c r="F630">
        <v>17.0305</v>
      </c>
      <c r="G630">
        <v>0.86539999999999995</v>
      </c>
      <c r="H630">
        <v>17.0288</v>
      </c>
      <c r="I630">
        <v>0</v>
      </c>
      <c r="J630">
        <v>0</v>
      </c>
      <c r="K630">
        <v>0</v>
      </c>
      <c r="L630">
        <f t="shared" si="18"/>
        <v>34</v>
      </c>
      <c r="M630">
        <f>VLOOKUP(C630,Locs!A:C,3,0)</f>
        <v>31</v>
      </c>
      <c r="N630">
        <f>VLOOKUP(C630,Locs!A:F,6,0)</f>
        <v>0</v>
      </c>
      <c r="O630" t="s">
        <v>1300</v>
      </c>
      <c r="P630">
        <v>37</v>
      </c>
    </row>
    <row r="631" spans="2:16" x14ac:dyDescent="0.45">
      <c r="B631" t="str">
        <f t="shared" si="19"/>
        <v>task_id_644.dfy-4</v>
      </c>
      <c r="C631" t="s">
        <v>71</v>
      </c>
      <c r="D631">
        <v>4</v>
      </c>
      <c r="E631">
        <v>0</v>
      </c>
      <c r="F631">
        <v>19.409700000000001</v>
      </c>
      <c r="G631">
        <v>0.81740000000000002</v>
      </c>
      <c r="H631">
        <v>19.408200000000001</v>
      </c>
      <c r="I631">
        <v>0</v>
      </c>
      <c r="J631">
        <v>0</v>
      </c>
      <c r="K631">
        <v>0</v>
      </c>
      <c r="L631">
        <f t="shared" si="18"/>
        <v>34</v>
      </c>
      <c r="M631">
        <f>VLOOKUP(C631,Locs!A:C,3,0)</f>
        <v>31</v>
      </c>
      <c r="N631">
        <f>VLOOKUP(C631,Locs!A:F,6,0)</f>
        <v>0</v>
      </c>
      <c r="O631" t="s">
        <v>569</v>
      </c>
      <c r="P631">
        <v>34</v>
      </c>
    </row>
    <row r="632" spans="2:16" x14ac:dyDescent="0.45">
      <c r="B632" t="str">
        <f t="shared" si="19"/>
        <v>task_id_644.dfy-5</v>
      </c>
      <c r="C632" t="s">
        <v>71</v>
      </c>
      <c r="D632">
        <v>5</v>
      </c>
      <c r="E632">
        <v>0</v>
      </c>
      <c r="F632">
        <v>39.218000000000004</v>
      </c>
      <c r="G632">
        <v>1.4368000000000001</v>
      </c>
      <c r="H632">
        <v>39.216000000000001</v>
      </c>
      <c r="I632">
        <v>0</v>
      </c>
      <c r="J632">
        <v>0</v>
      </c>
      <c r="K632">
        <v>0</v>
      </c>
      <c r="L632">
        <f t="shared" si="18"/>
        <v>33</v>
      </c>
      <c r="M632">
        <f>VLOOKUP(C632,Locs!A:C,3,0)</f>
        <v>31</v>
      </c>
      <c r="N632">
        <f>VLOOKUP(C632,Locs!A:F,6,0)</f>
        <v>0</v>
      </c>
      <c r="O632" t="s">
        <v>570</v>
      </c>
      <c r="P632">
        <v>34</v>
      </c>
    </row>
    <row r="633" spans="2:16" x14ac:dyDescent="0.45">
      <c r="B633" t="str">
        <f t="shared" si="19"/>
        <v>task_id_644.dfy-6</v>
      </c>
      <c r="C633" t="s">
        <v>71</v>
      </c>
      <c r="D633">
        <v>6</v>
      </c>
      <c r="E633">
        <v>0</v>
      </c>
      <c r="F633">
        <v>17.980599999999999</v>
      </c>
      <c r="G633">
        <v>1.4063000000000001</v>
      </c>
      <c r="H633">
        <v>17.978200000000001</v>
      </c>
      <c r="I633">
        <v>0</v>
      </c>
      <c r="J633">
        <v>0</v>
      </c>
      <c r="K633">
        <v>0</v>
      </c>
      <c r="L633">
        <f t="shared" si="18"/>
        <v>33</v>
      </c>
      <c r="M633">
        <f>VLOOKUP(C633,Locs!A:C,3,0)</f>
        <v>31</v>
      </c>
      <c r="N633">
        <f>VLOOKUP(C633,Locs!A:F,6,0)</f>
        <v>0</v>
      </c>
      <c r="O633" t="s">
        <v>1087</v>
      </c>
      <c r="P633">
        <v>34</v>
      </c>
    </row>
    <row r="634" spans="2:16" x14ac:dyDescent="0.45">
      <c r="B634" t="str">
        <f t="shared" si="19"/>
        <v>task_id_644.dfy-7</v>
      </c>
      <c r="C634" t="s">
        <v>71</v>
      </c>
      <c r="D634">
        <v>7</v>
      </c>
      <c r="E634">
        <v>0</v>
      </c>
      <c r="F634">
        <v>13.780900000000001</v>
      </c>
      <c r="G634">
        <v>1.3194999999999999</v>
      </c>
      <c r="H634">
        <v>13.7784</v>
      </c>
      <c r="I634">
        <v>0</v>
      </c>
      <c r="J634">
        <v>0</v>
      </c>
      <c r="K634">
        <v>0</v>
      </c>
      <c r="L634">
        <f t="shared" si="18"/>
        <v>34</v>
      </c>
      <c r="M634">
        <f>VLOOKUP(C634,Locs!A:C,3,0)</f>
        <v>31</v>
      </c>
      <c r="N634">
        <f>VLOOKUP(C634,Locs!A:F,6,0)</f>
        <v>0</v>
      </c>
      <c r="O634" t="s">
        <v>1088</v>
      </c>
      <c r="P634">
        <v>33</v>
      </c>
    </row>
    <row r="635" spans="2:16" x14ac:dyDescent="0.45">
      <c r="B635" t="str">
        <f t="shared" si="19"/>
        <v>task_id_644.dfy-8</v>
      </c>
      <c r="C635" t="s">
        <v>71</v>
      </c>
      <c r="D635">
        <v>8</v>
      </c>
      <c r="E635">
        <v>0</v>
      </c>
      <c r="F635">
        <v>12.791399999999999</v>
      </c>
      <c r="G635">
        <v>1.31</v>
      </c>
      <c r="H635">
        <v>12.789199999999999</v>
      </c>
      <c r="I635">
        <v>0</v>
      </c>
      <c r="J635">
        <v>0</v>
      </c>
      <c r="K635">
        <v>0</v>
      </c>
      <c r="L635">
        <f t="shared" si="18"/>
        <v>32</v>
      </c>
      <c r="M635">
        <f>VLOOKUP(C635,Locs!A:C,3,0)</f>
        <v>31</v>
      </c>
      <c r="N635">
        <f>VLOOKUP(C635,Locs!A:F,6,0)</f>
        <v>0</v>
      </c>
      <c r="O635" t="s">
        <v>1089</v>
      </c>
      <c r="P635">
        <v>33</v>
      </c>
    </row>
    <row r="636" spans="2:16" x14ac:dyDescent="0.45">
      <c r="B636" t="str">
        <f t="shared" si="19"/>
        <v>task_id_644.dfy-9</v>
      </c>
      <c r="C636" t="s">
        <v>71</v>
      </c>
      <c r="D636">
        <v>9</v>
      </c>
      <c r="E636">
        <v>0</v>
      </c>
      <c r="F636">
        <v>16.265599999999999</v>
      </c>
      <c r="G636">
        <v>1.3628</v>
      </c>
      <c r="H636">
        <v>16.261099999999999</v>
      </c>
      <c r="I636">
        <v>0</v>
      </c>
      <c r="J636">
        <v>0</v>
      </c>
      <c r="K636">
        <v>0</v>
      </c>
      <c r="L636">
        <f t="shared" si="18"/>
        <v>37</v>
      </c>
      <c r="M636">
        <f>VLOOKUP(C636,Locs!A:C,3,0)</f>
        <v>31</v>
      </c>
      <c r="N636">
        <f>VLOOKUP(C636,Locs!A:F,6,0)</f>
        <v>0</v>
      </c>
      <c r="O636" t="s">
        <v>1090</v>
      </c>
      <c r="P636">
        <v>34</v>
      </c>
    </row>
    <row r="637" spans="2:16" x14ac:dyDescent="0.45">
      <c r="B637" t="str">
        <f t="shared" si="19"/>
        <v>task_id_644.dfy-10</v>
      </c>
      <c r="C637" t="s">
        <v>71</v>
      </c>
      <c r="D637">
        <v>10</v>
      </c>
      <c r="E637">
        <v>0</v>
      </c>
      <c r="F637">
        <v>14.5252</v>
      </c>
      <c r="G637">
        <v>1.4092</v>
      </c>
      <c r="H637">
        <v>14.5227</v>
      </c>
      <c r="I637">
        <v>0</v>
      </c>
      <c r="J637">
        <v>0</v>
      </c>
      <c r="K637">
        <v>0</v>
      </c>
      <c r="L637">
        <f t="shared" si="18"/>
        <v>37</v>
      </c>
      <c r="M637">
        <f>VLOOKUP(C637,Locs!A:C,3,0)</f>
        <v>31</v>
      </c>
      <c r="N637">
        <f>VLOOKUP(C637,Locs!A:F,6,0)</f>
        <v>0</v>
      </c>
      <c r="O637" t="s">
        <v>1091</v>
      </c>
      <c r="P637">
        <v>32</v>
      </c>
    </row>
    <row r="638" spans="2:16" x14ac:dyDescent="0.45">
      <c r="B638" t="str">
        <f t="shared" si="19"/>
        <v>task_id_69.dfy-1</v>
      </c>
      <c r="C638" t="s">
        <v>72</v>
      </c>
      <c r="D638">
        <v>1</v>
      </c>
      <c r="E638">
        <v>0</v>
      </c>
      <c r="F638">
        <v>10.786099999999999</v>
      </c>
      <c r="G638">
        <v>1.2390000000000001</v>
      </c>
      <c r="H638">
        <v>10.762600000000001</v>
      </c>
      <c r="I638">
        <v>1</v>
      </c>
      <c r="J638">
        <v>0</v>
      </c>
      <c r="K638">
        <v>0</v>
      </c>
      <c r="L638">
        <f t="shared" si="18"/>
        <v>28</v>
      </c>
      <c r="M638">
        <f>VLOOKUP(C638,Locs!A:C,3,0)</f>
        <v>27</v>
      </c>
      <c r="N638">
        <f>VLOOKUP(C638,Locs!A:F,6,0)</f>
        <v>0</v>
      </c>
      <c r="O638" t="s">
        <v>1301</v>
      </c>
      <c r="P638">
        <v>37</v>
      </c>
    </row>
    <row r="639" spans="2:16" x14ac:dyDescent="0.45">
      <c r="B639" t="str">
        <f t="shared" si="19"/>
        <v>task_id_69.dfy-2</v>
      </c>
      <c r="C639" t="s">
        <v>72</v>
      </c>
      <c r="D639">
        <v>2</v>
      </c>
      <c r="E639">
        <v>0</v>
      </c>
      <c r="F639">
        <v>18.085999999999999</v>
      </c>
      <c r="G639">
        <v>1.2655000000000001</v>
      </c>
      <c r="H639">
        <v>18.082999999999998</v>
      </c>
      <c r="I639">
        <v>1</v>
      </c>
      <c r="J639">
        <v>0</v>
      </c>
      <c r="K639">
        <v>0</v>
      </c>
      <c r="L639">
        <f t="shared" si="18"/>
        <v>28</v>
      </c>
      <c r="M639">
        <f>VLOOKUP(C639,Locs!A:C,3,0)</f>
        <v>27</v>
      </c>
      <c r="N639">
        <f>VLOOKUP(C639,Locs!A:F,6,0)</f>
        <v>0</v>
      </c>
      <c r="O639" t="s">
        <v>571</v>
      </c>
      <c r="P639">
        <v>28</v>
      </c>
    </row>
    <row r="640" spans="2:16" x14ac:dyDescent="0.45">
      <c r="B640" t="str">
        <f t="shared" si="19"/>
        <v>task_id_69.dfy-3</v>
      </c>
      <c r="C640" t="s">
        <v>72</v>
      </c>
      <c r="D640">
        <v>3</v>
      </c>
      <c r="E640">
        <v>0</v>
      </c>
      <c r="F640">
        <v>20.713999999999999</v>
      </c>
      <c r="G640">
        <v>1.2515000000000001</v>
      </c>
      <c r="H640">
        <v>20.7117</v>
      </c>
      <c r="I640">
        <v>0</v>
      </c>
      <c r="J640">
        <v>0</v>
      </c>
      <c r="K640">
        <v>0</v>
      </c>
      <c r="L640">
        <f t="shared" si="18"/>
        <v>28</v>
      </c>
      <c r="M640">
        <f>VLOOKUP(C640,Locs!A:C,3,0)</f>
        <v>27</v>
      </c>
      <c r="N640">
        <f>VLOOKUP(C640,Locs!A:F,6,0)</f>
        <v>0</v>
      </c>
      <c r="O640" t="s">
        <v>1302</v>
      </c>
      <c r="P640">
        <v>21</v>
      </c>
    </row>
    <row r="641" spans="2:16" x14ac:dyDescent="0.45">
      <c r="B641" t="str">
        <f t="shared" si="19"/>
        <v>task_id_69.dfy-4</v>
      </c>
      <c r="C641" t="s">
        <v>72</v>
      </c>
      <c r="D641">
        <v>4</v>
      </c>
      <c r="E641">
        <v>0</v>
      </c>
      <c r="F641">
        <v>14.1996</v>
      </c>
      <c r="G641">
        <v>1.2353000000000001</v>
      </c>
      <c r="H641">
        <v>14.1967</v>
      </c>
      <c r="I641">
        <v>1</v>
      </c>
      <c r="J641">
        <v>0</v>
      </c>
      <c r="K641">
        <v>0</v>
      </c>
      <c r="L641">
        <f t="shared" si="18"/>
        <v>28</v>
      </c>
      <c r="M641">
        <f>VLOOKUP(C641,Locs!A:C,3,0)</f>
        <v>27</v>
      </c>
      <c r="N641">
        <f>VLOOKUP(C641,Locs!A:F,6,0)</f>
        <v>0</v>
      </c>
      <c r="O641" t="s">
        <v>572</v>
      </c>
      <c r="P641">
        <v>28</v>
      </c>
    </row>
    <row r="642" spans="2:16" x14ac:dyDescent="0.45">
      <c r="B642" t="str">
        <f t="shared" si="19"/>
        <v>task_id_69.dfy-5</v>
      </c>
      <c r="C642" t="s">
        <v>72</v>
      </c>
      <c r="D642">
        <v>5</v>
      </c>
      <c r="E642">
        <v>0</v>
      </c>
      <c r="F642">
        <v>13.9833</v>
      </c>
      <c r="G642">
        <v>1.4300999999999999</v>
      </c>
      <c r="H642">
        <v>13.980499999999999</v>
      </c>
      <c r="I642">
        <v>1</v>
      </c>
      <c r="J642">
        <v>0</v>
      </c>
      <c r="K642">
        <v>0</v>
      </c>
      <c r="L642">
        <f t="shared" si="18"/>
        <v>29</v>
      </c>
      <c r="M642">
        <f>VLOOKUP(C642,Locs!A:C,3,0)</f>
        <v>27</v>
      </c>
      <c r="N642">
        <f>VLOOKUP(C642,Locs!A:F,6,0)</f>
        <v>0</v>
      </c>
      <c r="O642" t="s">
        <v>573</v>
      </c>
      <c r="P642">
        <v>28</v>
      </c>
    </row>
    <row r="643" spans="2:16" x14ac:dyDescent="0.45">
      <c r="B643" t="str">
        <f t="shared" si="19"/>
        <v>task_id_69.dfy-6</v>
      </c>
      <c r="C643" t="s">
        <v>72</v>
      </c>
      <c r="D643">
        <v>6</v>
      </c>
      <c r="E643">
        <v>0</v>
      </c>
      <c r="F643">
        <v>21.5351</v>
      </c>
      <c r="G643">
        <v>1.4658</v>
      </c>
      <c r="H643">
        <v>21.532800000000002</v>
      </c>
      <c r="I643">
        <v>0</v>
      </c>
      <c r="J643">
        <v>0</v>
      </c>
      <c r="K643">
        <v>0</v>
      </c>
      <c r="L643">
        <f t="shared" ref="L643:L706" si="20">VLOOKUP(LEFT(C643,LEN(C643)-4)&amp;"_"&amp;D643&amp;"_llm.dfy",O:P,2,0)</f>
        <v>29</v>
      </c>
      <c r="M643">
        <f>VLOOKUP(C643,Locs!A:C,3,0)</f>
        <v>27</v>
      </c>
      <c r="N643">
        <f>VLOOKUP(C643,Locs!A:F,6,0)</f>
        <v>0</v>
      </c>
      <c r="O643" t="s">
        <v>1092</v>
      </c>
      <c r="P643">
        <v>28</v>
      </c>
    </row>
    <row r="644" spans="2:16" x14ac:dyDescent="0.45">
      <c r="B644" t="str">
        <f t="shared" si="19"/>
        <v>task_id_69.dfy-7</v>
      </c>
      <c r="C644" t="s">
        <v>72</v>
      </c>
      <c r="D644">
        <v>7</v>
      </c>
      <c r="E644">
        <v>0</v>
      </c>
      <c r="F644">
        <v>10.813700000000001</v>
      </c>
      <c r="G644">
        <v>1.1552</v>
      </c>
      <c r="H644">
        <v>10.8111</v>
      </c>
      <c r="I644">
        <v>0</v>
      </c>
      <c r="J644">
        <v>0</v>
      </c>
      <c r="K644">
        <v>0</v>
      </c>
      <c r="L644">
        <f t="shared" si="20"/>
        <v>30</v>
      </c>
      <c r="M644">
        <f>VLOOKUP(C644,Locs!A:C,3,0)</f>
        <v>27</v>
      </c>
      <c r="N644">
        <f>VLOOKUP(C644,Locs!A:F,6,0)</f>
        <v>0</v>
      </c>
      <c r="O644" t="s">
        <v>1149</v>
      </c>
      <c r="P644">
        <v>29</v>
      </c>
    </row>
    <row r="645" spans="2:16" x14ac:dyDescent="0.45">
      <c r="B645" t="str">
        <f t="shared" si="19"/>
        <v>task_id_69.dfy-8</v>
      </c>
      <c r="C645" t="s">
        <v>72</v>
      </c>
      <c r="D645">
        <v>8</v>
      </c>
      <c r="E645">
        <v>0</v>
      </c>
      <c r="F645">
        <v>8.6990999999999996</v>
      </c>
      <c r="G645">
        <v>1.1842999999999999</v>
      </c>
      <c r="H645">
        <v>8.6966000000000001</v>
      </c>
      <c r="I645">
        <v>-1</v>
      </c>
      <c r="J645">
        <v>0</v>
      </c>
      <c r="K645">
        <v>0</v>
      </c>
      <c r="L645">
        <f t="shared" si="20"/>
        <v>29</v>
      </c>
      <c r="M645">
        <f>VLOOKUP(C645,Locs!A:C,3,0)</f>
        <v>27</v>
      </c>
      <c r="N645">
        <f>VLOOKUP(C645,Locs!A:F,6,0)</f>
        <v>0</v>
      </c>
      <c r="O645" t="s">
        <v>1222</v>
      </c>
      <c r="P645">
        <v>29</v>
      </c>
    </row>
    <row r="646" spans="2:16" x14ac:dyDescent="0.45">
      <c r="B646" t="str">
        <f t="shared" si="19"/>
        <v>task_id_69.dfy-9</v>
      </c>
      <c r="C646" t="s">
        <v>72</v>
      </c>
      <c r="D646">
        <v>9</v>
      </c>
      <c r="E646">
        <v>-1</v>
      </c>
      <c r="F646">
        <v>13.549300000000001</v>
      </c>
      <c r="G646">
        <v>0.58689999999999998</v>
      </c>
      <c r="H646">
        <v>13.547000000000001</v>
      </c>
      <c r="I646">
        <v>-1</v>
      </c>
      <c r="J646">
        <v>-1</v>
      </c>
      <c r="K646">
        <v>-1</v>
      </c>
      <c r="L646">
        <f t="shared" si="20"/>
        <v>29</v>
      </c>
      <c r="M646">
        <f>VLOOKUP(C646,Locs!A:C,3,0)</f>
        <v>27</v>
      </c>
      <c r="N646">
        <f>VLOOKUP(C646,Locs!A:F,6,0)</f>
        <v>0</v>
      </c>
      <c r="O646" t="s">
        <v>1303</v>
      </c>
      <c r="P646">
        <v>30</v>
      </c>
    </row>
    <row r="647" spans="2:16" x14ac:dyDescent="0.45">
      <c r="B647" t="str">
        <f t="shared" si="19"/>
        <v>task_id_69.dfy-10</v>
      </c>
      <c r="C647" t="s">
        <v>72</v>
      </c>
      <c r="D647">
        <v>10</v>
      </c>
      <c r="E647">
        <v>-1</v>
      </c>
      <c r="F647">
        <v>9.8587000000000007</v>
      </c>
      <c r="G647">
        <v>0.38369999999999999</v>
      </c>
      <c r="H647">
        <v>9.8564000000000007</v>
      </c>
      <c r="I647">
        <v>-1</v>
      </c>
      <c r="J647">
        <v>-1</v>
      </c>
      <c r="K647">
        <v>-1</v>
      </c>
      <c r="L647">
        <f t="shared" si="20"/>
        <v>21</v>
      </c>
      <c r="M647">
        <f>VLOOKUP(C647,Locs!A:C,3,0)</f>
        <v>27</v>
      </c>
      <c r="N647">
        <f>VLOOKUP(C647,Locs!A:F,6,0)</f>
        <v>0</v>
      </c>
      <c r="O647" t="s">
        <v>1304</v>
      </c>
      <c r="P647">
        <v>29</v>
      </c>
    </row>
    <row r="648" spans="2:16" x14ac:dyDescent="0.45">
      <c r="B648" t="str">
        <f t="shared" ref="B648:B711" si="21">C648&amp;"-"&amp;D648</f>
        <v>task_id_70.dfy-1</v>
      </c>
      <c r="C648" t="s">
        <v>73</v>
      </c>
      <c r="D648">
        <v>1</v>
      </c>
      <c r="E648">
        <v>0</v>
      </c>
      <c r="F648">
        <v>6.9592999999999998</v>
      </c>
      <c r="G648">
        <v>1.6624000000000001</v>
      </c>
      <c r="H648">
        <v>6.9389000000000003</v>
      </c>
      <c r="I648">
        <v>1</v>
      </c>
      <c r="J648">
        <v>0</v>
      </c>
      <c r="K648">
        <v>0</v>
      </c>
      <c r="L648">
        <f t="shared" si="20"/>
        <v>27</v>
      </c>
      <c r="M648">
        <f>VLOOKUP(C648,Locs!A:C,3,0)</f>
        <v>28</v>
      </c>
      <c r="N648">
        <f>VLOOKUP(C648,Locs!A:F,6,0)</f>
        <v>1</v>
      </c>
      <c r="O648" t="s">
        <v>1305</v>
      </c>
      <c r="P648">
        <v>29</v>
      </c>
    </row>
    <row r="649" spans="2:16" x14ac:dyDescent="0.45">
      <c r="B649" t="str">
        <f t="shared" si="21"/>
        <v>task_id_70.dfy-2</v>
      </c>
      <c r="C649" t="s">
        <v>73</v>
      </c>
      <c r="D649">
        <v>2</v>
      </c>
      <c r="E649">
        <v>0</v>
      </c>
      <c r="F649">
        <v>13.328900000000001</v>
      </c>
      <c r="G649">
        <v>1.2967</v>
      </c>
      <c r="H649">
        <v>13.3262</v>
      </c>
      <c r="I649">
        <v>1</v>
      </c>
      <c r="J649">
        <v>0</v>
      </c>
      <c r="K649">
        <v>0</v>
      </c>
      <c r="L649">
        <f t="shared" si="20"/>
        <v>27</v>
      </c>
      <c r="M649">
        <f>VLOOKUP(C649,Locs!A:C,3,0)</f>
        <v>28</v>
      </c>
      <c r="N649">
        <f>VLOOKUP(C649,Locs!A:F,6,0)</f>
        <v>1</v>
      </c>
      <c r="O649" t="s">
        <v>574</v>
      </c>
      <c r="P649">
        <v>27</v>
      </c>
    </row>
    <row r="650" spans="2:16" x14ac:dyDescent="0.45">
      <c r="B650" t="str">
        <f t="shared" si="21"/>
        <v>task_id_70.dfy-3</v>
      </c>
      <c r="C650" t="s">
        <v>73</v>
      </c>
      <c r="D650">
        <v>3</v>
      </c>
      <c r="E650">
        <v>0</v>
      </c>
      <c r="F650">
        <v>23.024000000000001</v>
      </c>
      <c r="G650">
        <v>0.78069999999999995</v>
      </c>
      <c r="H650">
        <v>23.021899999999999</v>
      </c>
      <c r="I650">
        <v>0</v>
      </c>
      <c r="J650">
        <v>0</v>
      </c>
      <c r="K650">
        <v>0</v>
      </c>
      <c r="L650">
        <f t="shared" si="20"/>
        <v>27</v>
      </c>
      <c r="M650">
        <f>VLOOKUP(C650,Locs!A:C,3,0)</f>
        <v>28</v>
      </c>
      <c r="N650">
        <f>VLOOKUP(C650,Locs!A:F,6,0)</f>
        <v>1</v>
      </c>
      <c r="O650" t="s">
        <v>1306</v>
      </c>
      <c r="P650">
        <v>28</v>
      </c>
    </row>
    <row r="651" spans="2:16" x14ac:dyDescent="0.45">
      <c r="B651" t="str">
        <f t="shared" si="21"/>
        <v>task_id_70.dfy-4</v>
      </c>
      <c r="C651" t="s">
        <v>73</v>
      </c>
      <c r="D651">
        <v>4</v>
      </c>
      <c r="E651">
        <v>0</v>
      </c>
      <c r="F651">
        <v>13.8262</v>
      </c>
      <c r="G651">
        <v>1.7453000000000001</v>
      </c>
      <c r="H651">
        <v>13.824</v>
      </c>
      <c r="I651">
        <v>-1</v>
      </c>
      <c r="J651">
        <v>0</v>
      </c>
      <c r="K651">
        <v>0</v>
      </c>
      <c r="L651">
        <f t="shared" si="20"/>
        <v>28</v>
      </c>
      <c r="M651">
        <f>VLOOKUP(C651,Locs!A:C,3,0)</f>
        <v>28</v>
      </c>
      <c r="N651">
        <f>VLOOKUP(C651,Locs!A:F,6,0)</f>
        <v>1</v>
      </c>
      <c r="O651" t="s">
        <v>575</v>
      </c>
      <c r="P651">
        <v>27</v>
      </c>
    </row>
    <row r="652" spans="2:16" x14ac:dyDescent="0.45">
      <c r="B652" t="str">
        <f t="shared" si="21"/>
        <v>task_id_70.dfy-5</v>
      </c>
      <c r="C652" t="s">
        <v>73</v>
      </c>
      <c r="D652">
        <v>5</v>
      </c>
      <c r="E652">
        <v>0</v>
      </c>
      <c r="F652">
        <v>14.7128</v>
      </c>
      <c r="G652">
        <v>1.3424</v>
      </c>
      <c r="H652">
        <v>14.71</v>
      </c>
      <c r="I652">
        <v>1</v>
      </c>
      <c r="J652">
        <v>0</v>
      </c>
      <c r="K652">
        <v>0</v>
      </c>
      <c r="L652">
        <f t="shared" si="20"/>
        <v>28</v>
      </c>
      <c r="M652">
        <f>VLOOKUP(C652,Locs!A:C,3,0)</f>
        <v>28</v>
      </c>
      <c r="N652">
        <f>VLOOKUP(C652,Locs!A:F,6,0)</f>
        <v>1</v>
      </c>
      <c r="O652" t="s">
        <v>576</v>
      </c>
      <c r="P652">
        <v>27</v>
      </c>
    </row>
    <row r="653" spans="2:16" x14ac:dyDescent="0.45">
      <c r="B653" t="str">
        <f t="shared" si="21"/>
        <v>task_id_70.dfy-6</v>
      </c>
      <c r="C653" t="s">
        <v>73</v>
      </c>
      <c r="D653">
        <v>6</v>
      </c>
      <c r="E653">
        <v>0</v>
      </c>
      <c r="F653">
        <v>10.101000000000001</v>
      </c>
      <c r="G653">
        <v>1.7621</v>
      </c>
      <c r="H653">
        <v>10.0985</v>
      </c>
      <c r="I653">
        <v>0</v>
      </c>
      <c r="J653">
        <v>0</v>
      </c>
      <c r="K653">
        <v>0</v>
      </c>
      <c r="L653">
        <f t="shared" si="20"/>
        <v>29</v>
      </c>
      <c r="M653">
        <f>VLOOKUP(C653,Locs!A:C,3,0)</f>
        <v>28</v>
      </c>
      <c r="N653">
        <f>VLOOKUP(C653,Locs!A:F,6,0)</f>
        <v>1</v>
      </c>
      <c r="O653" t="s">
        <v>1093</v>
      </c>
      <c r="P653">
        <v>28</v>
      </c>
    </row>
    <row r="654" spans="2:16" x14ac:dyDescent="0.45">
      <c r="B654" t="str">
        <f t="shared" si="21"/>
        <v>task_id_70.dfy-7</v>
      </c>
      <c r="C654" t="s">
        <v>73</v>
      </c>
      <c r="D654">
        <v>7</v>
      </c>
      <c r="E654">
        <v>0</v>
      </c>
      <c r="F654">
        <v>9.9765999999999995</v>
      </c>
      <c r="G654">
        <v>1.2155</v>
      </c>
      <c r="H654">
        <v>9.9712999999999994</v>
      </c>
      <c r="I654">
        <v>0</v>
      </c>
      <c r="J654">
        <v>0</v>
      </c>
      <c r="K654">
        <v>0</v>
      </c>
      <c r="L654">
        <f t="shared" si="20"/>
        <v>28</v>
      </c>
      <c r="M654">
        <f>VLOOKUP(C654,Locs!A:C,3,0)</f>
        <v>28</v>
      </c>
      <c r="N654">
        <f>VLOOKUP(C654,Locs!A:F,6,0)</f>
        <v>1</v>
      </c>
      <c r="O654" t="s">
        <v>1133</v>
      </c>
      <c r="P654">
        <v>28</v>
      </c>
    </row>
    <row r="655" spans="2:16" x14ac:dyDescent="0.45">
      <c r="B655" t="str">
        <f t="shared" si="21"/>
        <v>task_id_70.dfy-8</v>
      </c>
      <c r="C655" t="s">
        <v>73</v>
      </c>
      <c r="D655">
        <v>8</v>
      </c>
      <c r="E655">
        <v>0</v>
      </c>
      <c r="F655">
        <v>11.135899999999999</v>
      </c>
      <c r="G655">
        <v>1.1840999999999999</v>
      </c>
      <c r="H655">
        <v>11.132999999999999</v>
      </c>
      <c r="I655">
        <v>0</v>
      </c>
      <c r="J655">
        <v>0</v>
      </c>
      <c r="K655">
        <v>0</v>
      </c>
      <c r="L655">
        <f t="shared" si="20"/>
        <v>28</v>
      </c>
      <c r="M655">
        <f>VLOOKUP(C655,Locs!A:C,3,0)</f>
        <v>28</v>
      </c>
      <c r="N655">
        <f>VLOOKUP(C655,Locs!A:F,6,0)</f>
        <v>1</v>
      </c>
      <c r="O655" t="s">
        <v>1223</v>
      </c>
      <c r="P655">
        <v>29</v>
      </c>
    </row>
    <row r="656" spans="2:16" x14ac:dyDescent="0.45">
      <c r="B656" t="str">
        <f t="shared" si="21"/>
        <v>task_id_70.dfy-9</v>
      </c>
      <c r="C656" t="s">
        <v>73</v>
      </c>
      <c r="D656">
        <v>9</v>
      </c>
      <c r="E656">
        <v>0</v>
      </c>
      <c r="F656">
        <v>11.150499999999999</v>
      </c>
      <c r="G656">
        <v>1.1771</v>
      </c>
      <c r="H656">
        <v>11.145799999999999</v>
      </c>
      <c r="I656">
        <v>0</v>
      </c>
      <c r="J656">
        <v>0</v>
      </c>
      <c r="K656">
        <v>0</v>
      </c>
      <c r="L656">
        <f t="shared" si="20"/>
        <v>28</v>
      </c>
      <c r="M656">
        <f>VLOOKUP(C656,Locs!A:C,3,0)</f>
        <v>28</v>
      </c>
      <c r="N656">
        <f>VLOOKUP(C656,Locs!A:F,6,0)</f>
        <v>1</v>
      </c>
      <c r="O656" t="s">
        <v>1307</v>
      </c>
      <c r="P656">
        <v>28</v>
      </c>
    </row>
    <row r="657" spans="2:16" x14ac:dyDescent="0.45">
      <c r="B657" t="str">
        <f t="shared" si="21"/>
        <v>task_id_70.dfy-10</v>
      </c>
      <c r="C657" t="s">
        <v>73</v>
      </c>
      <c r="D657">
        <v>10</v>
      </c>
      <c r="E657">
        <v>0</v>
      </c>
      <c r="F657">
        <v>7.2587000000000002</v>
      </c>
      <c r="G657">
        <v>1.1946000000000001</v>
      </c>
      <c r="H657">
        <v>7.2561</v>
      </c>
      <c r="I657">
        <v>0</v>
      </c>
      <c r="J657">
        <v>0</v>
      </c>
      <c r="K657">
        <v>0</v>
      </c>
      <c r="L657">
        <f t="shared" si="20"/>
        <v>28</v>
      </c>
      <c r="M657">
        <f>VLOOKUP(C657,Locs!A:C,3,0)</f>
        <v>28</v>
      </c>
      <c r="N657">
        <f>VLOOKUP(C657,Locs!A:F,6,0)</f>
        <v>1</v>
      </c>
      <c r="O657" t="s">
        <v>1308</v>
      </c>
      <c r="P657">
        <v>28</v>
      </c>
    </row>
    <row r="658" spans="2:16" x14ac:dyDescent="0.45">
      <c r="B658" t="str">
        <f t="shared" si="21"/>
        <v>task_id_728.dfy-1</v>
      </c>
      <c r="C658" t="s">
        <v>74</v>
      </c>
      <c r="D658">
        <v>1</v>
      </c>
      <c r="E658">
        <v>1</v>
      </c>
      <c r="F658">
        <v>13.199400000000001</v>
      </c>
      <c r="G658">
        <v>1.7386999999999999</v>
      </c>
      <c r="H658">
        <v>13.180999999999999</v>
      </c>
      <c r="I658">
        <v>1</v>
      </c>
      <c r="J658">
        <v>1</v>
      </c>
      <c r="K658">
        <v>1</v>
      </c>
      <c r="L658">
        <f t="shared" si="20"/>
        <v>23</v>
      </c>
      <c r="M658">
        <f>VLOOKUP(C658,Locs!A:C,3,0)</f>
        <v>23</v>
      </c>
      <c r="N658">
        <f>VLOOKUP(C658,Locs!A:F,6,0)</f>
        <v>0</v>
      </c>
      <c r="O658" t="s">
        <v>1309</v>
      </c>
      <c r="P658">
        <v>28</v>
      </c>
    </row>
    <row r="659" spans="2:16" x14ac:dyDescent="0.45">
      <c r="B659" t="str">
        <f t="shared" si="21"/>
        <v>task_id_732.dfy-1</v>
      </c>
      <c r="C659" t="s">
        <v>75</v>
      </c>
      <c r="D659">
        <v>1</v>
      </c>
      <c r="E659">
        <v>-1</v>
      </c>
      <c r="F659">
        <v>10.1858</v>
      </c>
      <c r="G659">
        <v>0.63460000000000005</v>
      </c>
      <c r="H659">
        <v>10.1648</v>
      </c>
      <c r="I659">
        <v>-1</v>
      </c>
      <c r="J659">
        <v>-1</v>
      </c>
      <c r="K659">
        <v>-1</v>
      </c>
      <c r="L659">
        <f t="shared" si="20"/>
        <v>23</v>
      </c>
      <c r="M659">
        <f>VLOOKUP(C659,Locs!A:C,3,0)</f>
        <v>24</v>
      </c>
      <c r="N659">
        <f>VLOOKUP(C659,Locs!A:F,6,0)</f>
        <v>0</v>
      </c>
      <c r="O659" t="s">
        <v>577</v>
      </c>
      <c r="P659">
        <v>23</v>
      </c>
    </row>
    <row r="660" spans="2:16" x14ac:dyDescent="0.45">
      <c r="B660" t="str">
        <f t="shared" si="21"/>
        <v>task_id_732.dfy-2</v>
      </c>
      <c r="C660" t="s">
        <v>75</v>
      </c>
      <c r="D660">
        <v>2</v>
      </c>
      <c r="E660">
        <v>1</v>
      </c>
      <c r="F660">
        <v>8.8986000000000001</v>
      </c>
      <c r="G660">
        <v>1.3621000000000001</v>
      </c>
      <c r="H660">
        <v>8.8953000000000007</v>
      </c>
      <c r="I660">
        <v>1</v>
      </c>
      <c r="J660">
        <v>1</v>
      </c>
      <c r="K660">
        <v>1</v>
      </c>
      <c r="L660">
        <f t="shared" si="20"/>
        <v>23</v>
      </c>
      <c r="M660">
        <f>VLOOKUP(C660,Locs!A:C,3,0)</f>
        <v>24</v>
      </c>
      <c r="N660">
        <f>VLOOKUP(C660,Locs!A:F,6,0)</f>
        <v>0</v>
      </c>
      <c r="O660" t="s">
        <v>580</v>
      </c>
      <c r="P660">
        <v>23</v>
      </c>
    </row>
    <row r="661" spans="2:16" x14ac:dyDescent="0.45">
      <c r="B661" t="str">
        <f t="shared" si="21"/>
        <v>task_id_733.dfy-1</v>
      </c>
      <c r="C661" t="s">
        <v>76</v>
      </c>
      <c r="D661">
        <v>1</v>
      </c>
      <c r="E661">
        <v>0</v>
      </c>
      <c r="F661">
        <v>8.5128000000000004</v>
      </c>
      <c r="G661">
        <v>1.3741000000000001</v>
      </c>
      <c r="H661">
        <v>8.4893999999999998</v>
      </c>
      <c r="I661">
        <v>1</v>
      </c>
      <c r="J661">
        <v>0</v>
      </c>
      <c r="K661">
        <v>0</v>
      </c>
      <c r="L661">
        <f t="shared" si="20"/>
        <v>28</v>
      </c>
      <c r="M661">
        <f>VLOOKUP(C661,Locs!A:C,3,0)</f>
        <v>28</v>
      </c>
      <c r="N661">
        <f>VLOOKUP(C661,Locs!A:F,6,0)</f>
        <v>1</v>
      </c>
      <c r="O661" t="s">
        <v>581</v>
      </c>
      <c r="P661">
        <v>23</v>
      </c>
    </row>
    <row r="662" spans="2:16" x14ac:dyDescent="0.45">
      <c r="B662" t="str">
        <f t="shared" si="21"/>
        <v>task_id_733.dfy-2</v>
      </c>
      <c r="C662" t="s">
        <v>76</v>
      </c>
      <c r="D662">
        <v>2</v>
      </c>
      <c r="E662">
        <v>0</v>
      </c>
      <c r="F662">
        <v>10.8217</v>
      </c>
      <c r="G662">
        <v>1.3348</v>
      </c>
      <c r="H662">
        <v>10.8195</v>
      </c>
      <c r="I662">
        <v>1</v>
      </c>
      <c r="J662">
        <v>0</v>
      </c>
      <c r="K662">
        <v>0</v>
      </c>
      <c r="L662">
        <f t="shared" si="20"/>
        <v>28</v>
      </c>
      <c r="M662">
        <f>VLOOKUP(C662,Locs!A:C,3,0)</f>
        <v>28</v>
      </c>
      <c r="N662">
        <f>VLOOKUP(C662,Locs!A:F,6,0)</f>
        <v>1</v>
      </c>
      <c r="O662" t="s">
        <v>583</v>
      </c>
      <c r="P662">
        <v>28</v>
      </c>
    </row>
    <row r="663" spans="2:16" x14ac:dyDescent="0.45">
      <c r="B663" t="str">
        <f t="shared" si="21"/>
        <v>task_id_733.dfy-3</v>
      </c>
      <c r="C663" t="s">
        <v>76</v>
      </c>
      <c r="D663">
        <v>3</v>
      </c>
      <c r="E663">
        <v>0</v>
      </c>
      <c r="F663">
        <v>10.324999999999999</v>
      </c>
      <c r="G663">
        <v>1.4046000000000001</v>
      </c>
      <c r="H663">
        <v>10.3223</v>
      </c>
      <c r="I663">
        <v>1</v>
      </c>
      <c r="J663">
        <v>0</v>
      </c>
      <c r="K663">
        <v>0</v>
      </c>
      <c r="L663">
        <f t="shared" si="20"/>
        <v>32</v>
      </c>
      <c r="M663">
        <f>VLOOKUP(C663,Locs!A:C,3,0)</f>
        <v>28</v>
      </c>
      <c r="N663">
        <f>VLOOKUP(C663,Locs!A:F,6,0)</f>
        <v>1</v>
      </c>
      <c r="O663" t="s">
        <v>1310</v>
      </c>
      <c r="P663">
        <v>31</v>
      </c>
    </row>
    <row r="664" spans="2:16" x14ac:dyDescent="0.45">
      <c r="B664" t="str">
        <f t="shared" si="21"/>
        <v>task_id_733.dfy-4</v>
      </c>
      <c r="C664" t="s">
        <v>76</v>
      </c>
      <c r="D664">
        <v>4</v>
      </c>
      <c r="E664">
        <v>0</v>
      </c>
      <c r="F664">
        <v>13.8696</v>
      </c>
      <c r="G664">
        <v>1.4218</v>
      </c>
      <c r="H664">
        <v>13.8672</v>
      </c>
      <c r="I664">
        <v>1</v>
      </c>
      <c r="J664">
        <v>0</v>
      </c>
      <c r="K664">
        <v>0</v>
      </c>
      <c r="L664">
        <f t="shared" si="20"/>
        <v>33</v>
      </c>
      <c r="M664">
        <f>VLOOKUP(C664,Locs!A:C,3,0)</f>
        <v>28</v>
      </c>
      <c r="N664">
        <f>VLOOKUP(C664,Locs!A:F,6,0)</f>
        <v>1</v>
      </c>
      <c r="O664" t="s">
        <v>584</v>
      </c>
      <c r="P664">
        <v>28</v>
      </c>
    </row>
    <row r="665" spans="2:16" x14ac:dyDescent="0.45">
      <c r="B665" t="str">
        <f t="shared" si="21"/>
        <v>task_id_733.dfy-5</v>
      </c>
      <c r="C665" t="s">
        <v>76</v>
      </c>
      <c r="D665">
        <v>5</v>
      </c>
      <c r="E665">
        <v>0</v>
      </c>
      <c r="F665">
        <v>15.8492</v>
      </c>
      <c r="G665">
        <v>1.393</v>
      </c>
      <c r="H665">
        <v>15.8469</v>
      </c>
      <c r="I665">
        <v>1</v>
      </c>
      <c r="J665">
        <v>0</v>
      </c>
      <c r="K665">
        <v>0</v>
      </c>
      <c r="L665">
        <f t="shared" si="20"/>
        <v>33</v>
      </c>
      <c r="M665">
        <f>VLOOKUP(C665,Locs!A:C,3,0)</f>
        <v>28</v>
      </c>
      <c r="N665">
        <f>VLOOKUP(C665,Locs!A:F,6,0)</f>
        <v>1</v>
      </c>
      <c r="O665" t="s">
        <v>585</v>
      </c>
      <c r="P665">
        <v>32</v>
      </c>
    </row>
    <row r="666" spans="2:16" x14ac:dyDescent="0.45">
      <c r="B666" t="str">
        <f t="shared" si="21"/>
        <v>task_id_733.dfy-6</v>
      </c>
      <c r="C666" t="s">
        <v>76</v>
      </c>
      <c r="D666">
        <v>6</v>
      </c>
      <c r="E666">
        <v>0</v>
      </c>
      <c r="F666">
        <v>16.9528</v>
      </c>
      <c r="G666">
        <v>1.407</v>
      </c>
      <c r="H666">
        <v>16.950299999999999</v>
      </c>
      <c r="I666">
        <v>1</v>
      </c>
      <c r="J666">
        <v>0</v>
      </c>
      <c r="K666">
        <v>0</v>
      </c>
      <c r="L666">
        <f t="shared" si="20"/>
        <v>33</v>
      </c>
      <c r="M666">
        <f>VLOOKUP(C666,Locs!A:C,3,0)</f>
        <v>28</v>
      </c>
      <c r="N666">
        <f>VLOOKUP(C666,Locs!A:F,6,0)</f>
        <v>1</v>
      </c>
      <c r="O666" t="s">
        <v>741</v>
      </c>
      <c r="P666">
        <v>33</v>
      </c>
    </row>
    <row r="667" spans="2:16" x14ac:dyDescent="0.45">
      <c r="B667" t="str">
        <f t="shared" si="21"/>
        <v>task_id_733.dfy-7</v>
      </c>
      <c r="C667" t="s">
        <v>76</v>
      </c>
      <c r="D667">
        <v>7</v>
      </c>
      <c r="E667">
        <v>0</v>
      </c>
      <c r="F667">
        <v>16.3569</v>
      </c>
      <c r="G667">
        <v>1.296</v>
      </c>
      <c r="H667">
        <v>16.354500000000002</v>
      </c>
      <c r="I667">
        <v>0</v>
      </c>
      <c r="J667">
        <v>0</v>
      </c>
      <c r="K667">
        <v>0</v>
      </c>
      <c r="L667">
        <f t="shared" si="20"/>
        <v>33</v>
      </c>
      <c r="M667">
        <f>VLOOKUP(C667,Locs!A:C,3,0)</f>
        <v>28</v>
      </c>
      <c r="N667">
        <f>VLOOKUP(C667,Locs!A:F,6,0)</f>
        <v>1</v>
      </c>
      <c r="O667" t="s">
        <v>742</v>
      </c>
      <c r="P667">
        <v>33</v>
      </c>
    </row>
    <row r="668" spans="2:16" x14ac:dyDescent="0.45">
      <c r="B668" t="str">
        <f t="shared" si="21"/>
        <v>task_id_733.dfy-8</v>
      </c>
      <c r="C668" t="s">
        <v>76</v>
      </c>
      <c r="D668">
        <v>8</v>
      </c>
      <c r="E668">
        <v>0</v>
      </c>
      <c r="F668">
        <v>11.863</v>
      </c>
      <c r="G668">
        <v>1.2569999999999999</v>
      </c>
      <c r="H668">
        <v>11.8604</v>
      </c>
      <c r="I668">
        <v>0</v>
      </c>
      <c r="J668">
        <v>0</v>
      </c>
      <c r="K668">
        <v>0</v>
      </c>
      <c r="L668">
        <f t="shared" si="20"/>
        <v>31</v>
      </c>
      <c r="M668">
        <f>VLOOKUP(C668,Locs!A:C,3,0)</f>
        <v>28</v>
      </c>
      <c r="N668">
        <f>VLOOKUP(C668,Locs!A:F,6,0)</f>
        <v>1</v>
      </c>
      <c r="O668" t="s">
        <v>1094</v>
      </c>
      <c r="P668">
        <v>33</v>
      </c>
    </row>
    <row r="669" spans="2:16" x14ac:dyDescent="0.45">
      <c r="B669" t="str">
        <f t="shared" si="21"/>
        <v>task_id_733.dfy-9</v>
      </c>
      <c r="C669" t="s">
        <v>76</v>
      </c>
      <c r="D669">
        <v>9</v>
      </c>
      <c r="E669">
        <v>0</v>
      </c>
      <c r="F669">
        <v>21.122199999999999</v>
      </c>
      <c r="G669">
        <v>1.2789999999999999</v>
      </c>
      <c r="H669">
        <v>21.119299999999999</v>
      </c>
      <c r="I669">
        <v>0</v>
      </c>
      <c r="J669">
        <v>0</v>
      </c>
      <c r="K669">
        <v>0</v>
      </c>
      <c r="L669">
        <f t="shared" si="20"/>
        <v>31</v>
      </c>
      <c r="M669">
        <f>VLOOKUP(C669,Locs!A:C,3,0)</f>
        <v>28</v>
      </c>
      <c r="N669">
        <f>VLOOKUP(C669,Locs!A:F,6,0)</f>
        <v>1</v>
      </c>
      <c r="O669" t="s">
        <v>1095</v>
      </c>
      <c r="P669">
        <v>33</v>
      </c>
    </row>
    <row r="670" spans="2:16" x14ac:dyDescent="0.45">
      <c r="B670" t="str">
        <f t="shared" si="21"/>
        <v>task_id_733.dfy-10</v>
      </c>
      <c r="C670" t="s">
        <v>76</v>
      </c>
      <c r="D670">
        <v>10</v>
      </c>
      <c r="E670">
        <v>0</v>
      </c>
      <c r="F670">
        <v>12.055099999999999</v>
      </c>
      <c r="G670">
        <v>1.3023</v>
      </c>
      <c r="H670">
        <v>12.0526</v>
      </c>
      <c r="I670">
        <v>0</v>
      </c>
      <c r="J670">
        <v>0</v>
      </c>
      <c r="K670">
        <v>0</v>
      </c>
      <c r="L670">
        <f t="shared" si="20"/>
        <v>31</v>
      </c>
      <c r="M670">
        <f>VLOOKUP(C670,Locs!A:C,3,0)</f>
        <v>28</v>
      </c>
      <c r="N670">
        <f>VLOOKUP(C670,Locs!A:F,6,0)</f>
        <v>1</v>
      </c>
      <c r="O670" t="s">
        <v>1311</v>
      </c>
      <c r="P670">
        <v>31</v>
      </c>
    </row>
    <row r="671" spans="2:16" x14ac:dyDescent="0.45">
      <c r="B671" t="str">
        <f t="shared" si="21"/>
        <v>task_id_741.dfy-1</v>
      </c>
      <c r="C671" t="s">
        <v>77</v>
      </c>
      <c r="D671">
        <v>1</v>
      </c>
      <c r="E671">
        <v>0</v>
      </c>
      <c r="F671">
        <v>7.4200999999999997</v>
      </c>
      <c r="G671">
        <v>1.2567999999999999</v>
      </c>
      <c r="H671">
        <v>7.3962000000000003</v>
      </c>
      <c r="I671">
        <v>1</v>
      </c>
      <c r="J671">
        <v>0</v>
      </c>
      <c r="K671">
        <v>0</v>
      </c>
      <c r="L671">
        <f t="shared" si="20"/>
        <v>24</v>
      </c>
      <c r="M671">
        <f>VLOOKUP(C671,Locs!A:C,3,0)</f>
        <v>24</v>
      </c>
      <c r="N671">
        <f>VLOOKUP(C671,Locs!A:F,6,0)</f>
        <v>1</v>
      </c>
      <c r="O671" t="s">
        <v>1312</v>
      </c>
      <c r="P671">
        <v>31</v>
      </c>
    </row>
    <row r="672" spans="2:16" x14ac:dyDescent="0.45">
      <c r="B672" t="str">
        <f t="shared" si="21"/>
        <v>task_id_741.dfy-2</v>
      </c>
      <c r="C672" t="s">
        <v>77</v>
      </c>
      <c r="D672">
        <v>2</v>
      </c>
      <c r="E672">
        <v>0</v>
      </c>
      <c r="F672">
        <v>8.3480000000000008</v>
      </c>
      <c r="G672">
        <v>1.3056000000000001</v>
      </c>
      <c r="H672">
        <v>8.3452999999999999</v>
      </c>
      <c r="I672">
        <v>1</v>
      </c>
      <c r="J672">
        <v>0</v>
      </c>
      <c r="K672">
        <v>0</v>
      </c>
      <c r="L672">
        <f t="shared" si="20"/>
        <v>24</v>
      </c>
      <c r="M672">
        <f>VLOOKUP(C672,Locs!A:C,3,0)</f>
        <v>24</v>
      </c>
      <c r="N672">
        <f>VLOOKUP(C672,Locs!A:F,6,0)</f>
        <v>1</v>
      </c>
      <c r="O672" t="s">
        <v>586</v>
      </c>
      <c r="P672">
        <v>24</v>
      </c>
    </row>
    <row r="673" spans="2:16" x14ac:dyDescent="0.45">
      <c r="B673" t="str">
        <f t="shared" si="21"/>
        <v>task_id_741.dfy-3</v>
      </c>
      <c r="C673" t="s">
        <v>77</v>
      </c>
      <c r="D673">
        <v>3</v>
      </c>
      <c r="E673">
        <v>0</v>
      </c>
      <c r="F673">
        <v>7.6638000000000002</v>
      </c>
      <c r="G673">
        <v>1.2496</v>
      </c>
      <c r="H673">
        <v>7.6608000000000001</v>
      </c>
      <c r="I673">
        <v>0</v>
      </c>
      <c r="J673">
        <v>0</v>
      </c>
      <c r="K673">
        <v>0</v>
      </c>
      <c r="L673">
        <f t="shared" si="20"/>
        <v>24</v>
      </c>
      <c r="M673">
        <f>VLOOKUP(C673,Locs!A:C,3,0)</f>
        <v>24</v>
      </c>
      <c r="N673">
        <f>VLOOKUP(C673,Locs!A:F,6,0)</f>
        <v>1</v>
      </c>
      <c r="O673" t="s">
        <v>1096</v>
      </c>
      <c r="P673">
        <v>25</v>
      </c>
    </row>
    <row r="674" spans="2:16" x14ac:dyDescent="0.45">
      <c r="B674" t="str">
        <f t="shared" si="21"/>
        <v>task_id_741.dfy-4</v>
      </c>
      <c r="C674" t="s">
        <v>77</v>
      </c>
      <c r="D674">
        <v>4</v>
      </c>
      <c r="E674">
        <v>0</v>
      </c>
      <c r="F674">
        <v>14.682600000000001</v>
      </c>
      <c r="G674">
        <v>1.2503</v>
      </c>
      <c r="H674">
        <v>14.680099999999999</v>
      </c>
      <c r="I674">
        <v>1</v>
      </c>
      <c r="J674">
        <v>0</v>
      </c>
      <c r="K674">
        <v>0</v>
      </c>
      <c r="L674">
        <f t="shared" si="20"/>
        <v>24</v>
      </c>
      <c r="M674">
        <f>VLOOKUP(C674,Locs!A:C,3,0)</f>
        <v>24</v>
      </c>
      <c r="N674">
        <f>VLOOKUP(C674,Locs!A:F,6,0)</f>
        <v>1</v>
      </c>
      <c r="O674" t="s">
        <v>587</v>
      </c>
      <c r="P674">
        <v>24</v>
      </c>
    </row>
    <row r="675" spans="2:16" x14ac:dyDescent="0.45">
      <c r="B675" t="str">
        <f t="shared" si="21"/>
        <v>task_id_741.dfy-5</v>
      </c>
      <c r="C675" t="s">
        <v>77</v>
      </c>
      <c r="D675">
        <v>5</v>
      </c>
      <c r="E675">
        <v>0</v>
      </c>
      <c r="F675">
        <v>6.1806999999999999</v>
      </c>
      <c r="G675">
        <v>1.298</v>
      </c>
      <c r="H675">
        <v>6.1780999999999997</v>
      </c>
      <c r="I675">
        <v>1</v>
      </c>
      <c r="J675">
        <v>0</v>
      </c>
      <c r="K675">
        <v>0</v>
      </c>
      <c r="L675">
        <f t="shared" si="20"/>
        <v>24</v>
      </c>
      <c r="M675">
        <f>VLOOKUP(C675,Locs!A:C,3,0)</f>
        <v>24</v>
      </c>
      <c r="N675">
        <f>VLOOKUP(C675,Locs!A:F,6,0)</f>
        <v>1</v>
      </c>
      <c r="O675" t="s">
        <v>588</v>
      </c>
      <c r="P675">
        <v>24</v>
      </c>
    </row>
    <row r="676" spans="2:16" x14ac:dyDescent="0.45">
      <c r="B676" t="str">
        <f t="shared" si="21"/>
        <v>task_id_741.dfy-6</v>
      </c>
      <c r="C676" t="s">
        <v>77</v>
      </c>
      <c r="D676">
        <v>6</v>
      </c>
      <c r="E676">
        <v>0</v>
      </c>
      <c r="F676">
        <v>6.8532999999999999</v>
      </c>
      <c r="G676">
        <v>1.2799</v>
      </c>
      <c r="H676">
        <v>6.8494999999999999</v>
      </c>
      <c r="I676">
        <v>1</v>
      </c>
      <c r="J676">
        <v>0</v>
      </c>
      <c r="K676">
        <v>0</v>
      </c>
      <c r="L676">
        <f t="shared" si="20"/>
        <v>24</v>
      </c>
      <c r="M676">
        <f>VLOOKUP(C676,Locs!A:C,3,0)</f>
        <v>24</v>
      </c>
      <c r="N676">
        <f>VLOOKUP(C676,Locs!A:F,6,0)</f>
        <v>1</v>
      </c>
      <c r="O676" t="s">
        <v>865</v>
      </c>
      <c r="P676">
        <v>24</v>
      </c>
    </row>
    <row r="677" spans="2:16" x14ac:dyDescent="0.45">
      <c r="B677" t="str">
        <f t="shared" si="21"/>
        <v>task_id_741.dfy-7</v>
      </c>
      <c r="C677" t="s">
        <v>77</v>
      </c>
      <c r="D677">
        <v>7</v>
      </c>
      <c r="E677">
        <v>0</v>
      </c>
      <c r="F677">
        <v>5.8277000000000001</v>
      </c>
      <c r="G677">
        <v>1.1475</v>
      </c>
      <c r="H677">
        <v>5.8254999999999999</v>
      </c>
      <c r="I677">
        <v>0</v>
      </c>
      <c r="J677">
        <v>0</v>
      </c>
      <c r="K677">
        <v>0</v>
      </c>
      <c r="L677">
        <f t="shared" si="20"/>
        <v>24</v>
      </c>
      <c r="M677">
        <f>VLOOKUP(C677,Locs!A:C,3,0)</f>
        <v>24</v>
      </c>
      <c r="N677">
        <f>VLOOKUP(C677,Locs!A:F,6,0)</f>
        <v>1</v>
      </c>
      <c r="O677" t="s">
        <v>1097</v>
      </c>
      <c r="P677">
        <v>24</v>
      </c>
    </row>
    <row r="678" spans="2:16" x14ac:dyDescent="0.45">
      <c r="B678" t="str">
        <f t="shared" si="21"/>
        <v>task_id_741.dfy-8</v>
      </c>
      <c r="C678" t="s">
        <v>77</v>
      </c>
      <c r="D678">
        <v>8</v>
      </c>
      <c r="E678">
        <v>0</v>
      </c>
      <c r="F678">
        <v>8.4656000000000002</v>
      </c>
      <c r="G678">
        <v>1.1726000000000001</v>
      </c>
      <c r="H678">
        <v>8.4632000000000005</v>
      </c>
      <c r="I678">
        <v>0</v>
      </c>
      <c r="J678">
        <v>0</v>
      </c>
      <c r="K678">
        <v>0</v>
      </c>
      <c r="L678">
        <f t="shared" si="20"/>
        <v>24</v>
      </c>
      <c r="M678">
        <f>VLOOKUP(C678,Locs!A:C,3,0)</f>
        <v>24</v>
      </c>
      <c r="N678">
        <f>VLOOKUP(C678,Locs!A:F,6,0)</f>
        <v>1</v>
      </c>
      <c r="O678" t="s">
        <v>1098</v>
      </c>
      <c r="P678">
        <v>24</v>
      </c>
    </row>
    <row r="679" spans="2:16" x14ac:dyDescent="0.45">
      <c r="B679" t="str">
        <f t="shared" si="21"/>
        <v>task_id_741.dfy-9</v>
      </c>
      <c r="C679" t="s">
        <v>77</v>
      </c>
      <c r="D679">
        <v>9</v>
      </c>
      <c r="E679">
        <v>0</v>
      </c>
      <c r="F679">
        <v>8.7079000000000004</v>
      </c>
      <c r="G679">
        <v>1.1658999999999999</v>
      </c>
      <c r="H679">
        <v>8.7053999999999991</v>
      </c>
      <c r="I679">
        <v>0</v>
      </c>
      <c r="J679">
        <v>0</v>
      </c>
      <c r="K679">
        <v>0</v>
      </c>
      <c r="L679">
        <f t="shared" si="20"/>
        <v>24</v>
      </c>
      <c r="M679">
        <f>VLOOKUP(C679,Locs!A:C,3,0)</f>
        <v>24</v>
      </c>
      <c r="N679">
        <f>VLOOKUP(C679,Locs!A:F,6,0)</f>
        <v>1</v>
      </c>
      <c r="O679" t="s">
        <v>1099</v>
      </c>
      <c r="P679">
        <v>24</v>
      </c>
    </row>
    <row r="680" spans="2:16" x14ac:dyDescent="0.45">
      <c r="B680" t="str">
        <f t="shared" si="21"/>
        <v>task_id_741.dfy-10</v>
      </c>
      <c r="C680" t="s">
        <v>77</v>
      </c>
      <c r="D680">
        <v>10</v>
      </c>
      <c r="E680">
        <v>0</v>
      </c>
      <c r="F680">
        <v>8.8905999999999992</v>
      </c>
      <c r="G680">
        <v>1.1736</v>
      </c>
      <c r="H680">
        <v>8.8878000000000004</v>
      </c>
      <c r="I680">
        <v>0</v>
      </c>
      <c r="J680">
        <v>0</v>
      </c>
      <c r="K680">
        <v>0</v>
      </c>
      <c r="L680">
        <f t="shared" si="20"/>
        <v>25</v>
      </c>
      <c r="M680">
        <f>VLOOKUP(C680,Locs!A:C,3,0)</f>
        <v>24</v>
      </c>
      <c r="N680">
        <f>VLOOKUP(C680,Locs!A:F,6,0)</f>
        <v>1</v>
      </c>
      <c r="O680" t="s">
        <v>1100</v>
      </c>
      <c r="P680">
        <v>24</v>
      </c>
    </row>
    <row r="681" spans="2:16" x14ac:dyDescent="0.45">
      <c r="B681" t="str">
        <f t="shared" si="21"/>
        <v>task_id_743.dfy-1</v>
      </c>
      <c r="C681" t="s">
        <v>78</v>
      </c>
      <c r="D681">
        <v>1</v>
      </c>
      <c r="E681">
        <v>1</v>
      </c>
      <c r="F681">
        <v>13.0677</v>
      </c>
      <c r="G681">
        <v>1.2659</v>
      </c>
      <c r="H681">
        <v>13.0486</v>
      </c>
      <c r="I681">
        <v>1</v>
      </c>
      <c r="J681">
        <v>1</v>
      </c>
      <c r="K681">
        <v>1</v>
      </c>
      <c r="L681">
        <f t="shared" si="20"/>
        <v>22</v>
      </c>
      <c r="M681">
        <f>VLOOKUP(C681,Locs!A:C,3,0)</f>
        <v>22</v>
      </c>
      <c r="N681">
        <f>VLOOKUP(C681,Locs!A:F,6,0)</f>
        <v>0</v>
      </c>
      <c r="O681" t="s">
        <v>1101</v>
      </c>
      <c r="P681">
        <v>24</v>
      </c>
    </row>
    <row r="682" spans="2:16" x14ac:dyDescent="0.45">
      <c r="B682" t="str">
        <f t="shared" si="21"/>
        <v>task_id_751.dfy-1</v>
      </c>
      <c r="C682" t="s">
        <v>79</v>
      </c>
      <c r="D682">
        <v>1</v>
      </c>
      <c r="E682">
        <v>0</v>
      </c>
      <c r="F682">
        <v>12.033799999999999</v>
      </c>
      <c r="G682">
        <v>2.2989000000000002</v>
      </c>
      <c r="H682">
        <v>12.0107</v>
      </c>
      <c r="I682">
        <v>1</v>
      </c>
      <c r="J682">
        <v>0</v>
      </c>
      <c r="K682">
        <v>0</v>
      </c>
      <c r="L682">
        <f t="shared" si="20"/>
        <v>32</v>
      </c>
      <c r="M682">
        <f>VLOOKUP(C682,Locs!A:C,3,0)</f>
        <v>31</v>
      </c>
      <c r="N682">
        <f>VLOOKUP(C682,Locs!A:F,6,0)</f>
        <v>1</v>
      </c>
      <c r="O682" t="s">
        <v>589</v>
      </c>
      <c r="P682">
        <v>22</v>
      </c>
    </row>
    <row r="683" spans="2:16" x14ac:dyDescent="0.45">
      <c r="B683" t="str">
        <f t="shared" si="21"/>
        <v>task_id_751.dfy-2</v>
      </c>
      <c r="C683" t="s">
        <v>79</v>
      </c>
      <c r="D683">
        <v>2</v>
      </c>
      <c r="E683">
        <v>0</v>
      </c>
      <c r="F683">
        <v>11.7075</v>
      </c>
      <c r="G683">
        <v>2.2709000000000001</v>
      </c>
      <c r="H683">
        <v>11.7049</v>
      </c>
      <c r="I683">
        <v>1</v>
      </c>
      <c r="J683">
        <v>0</v>
      </c>
      <c r="K683">
        <v>0</v>
      </c>
      <c r="L683">
        <f t="shared" si="20"/>
        <v>33</v>
      </c>
      <c r="M683">
        <f>VLOOKUP(C683,Locs!A:C,3,0)</f>
        <v>31</v>
      </c>
      <c r="N683">
        <f>VLOOKUP(C683,Locs!A:F,6,0)</f>
        <v>1</v>
      </c>
      <c r="O683" t="s">
        <v>592</v>
      </c>
      <c r="P683">
        <v>32</v>
      </c>
    </row>
    <row r="684" spans="2:16" x14ac:dyDescent="0.45">
      <c r="B684" t="str">
        <f t="shared" si="21"/>
        <v>task_id_751.dfy-3</v>
      </c>
      <c r="C684" t="s">
        <v>79</v>
      </c>
      <c r="D684">
        <v>3</v>
      </c>
      <c r="E684">
        <v>0</v>
      </c>
      <c r="F684">
        <v>22.576699999999999</v>
      </c>
      <c r="G684">
        <v>1.3975</v>
      </c>
      <c r="H684">
        <v>22.573399999999999</v>
      </c>
      <c r="I684">
        <v>-1</v>
      </c>
      <c r="J684">
        <v>0</v>
      </c>
      <c r="K684">
        <v>0</v>
      </c>
      <c r="L684">
        <f t="shared" si="20"/>
        <v>28</v>
      </c>
      <c r="M684">
        <f>VLOOKUP(C684,Locs!A:C,3,0)</f>
        <v>31</v>
      </c>
      <c r="N684">
        <f>VLOOKUP(C684,Locs!A:F,6,0)</f>
        <v>1</v>
      </c>
      <c r="O684" t="s">
        <v>593</v>
      </c>
      <c r="P684">
        <v>33</v>
      </c>
    </row>
    <row r="685" spans="2:16" x14ac:dyDescent="0.45">
      <c r="B685" t="str">
        <f t="shared" si="21"/>
        <v>task_id_751.dfy-4</v>
      </c>
      <c r="C685" t="s">
        <v>79</v>
      </c>
      <c r="D685">
        <v>4</v>
      </c>
      <c r="E685">
        <v>0</v>
      </c>
      <c r="F685">
        <v>15.5032</v>
      </c>
      <c r="G685">
        <v>1.3692</v>
      </c>
      <c r="H685">
        <v>15.500299999999999</v>
      </c>
      <c r="I685">
        <v>-1</v>
      </c>
      <c r="J685">
        <v>0</v>
      </c>
      <c r="K685">
        <v>0</v>
      </c>
      <c r="L685">
        <f t="shared" si="20"/>
        <v>28</v>
      </c>
      <c r="M685">
        <f>VLOOKUP(C685,Locs!A:C,3,0)</f>
        <v>31</v>
      </c>
      <c r="N685">
        <f>VLOOKUP(C685,Locs!A:F,6,0)</f>
        <v>1</v>
      </c>
      <c r="O685" t="s">
        <v>594</v>
      </c>
      <c r="P685">
        <v>28</v>
      </c>
    </row>
    <row r="686" spans="2:16" x14ac:dyDescent="0.45">
      <c r="B686" t="str">
        <f t="shared" si="21"/>
        <v>task_id_751.dfy-5</v>
      </c>
      <c r="C686" t="s">
        <v>79</v>
      </c>
      <c r="D686">
        <v>5</v>
      </c>
      <c r="E686">
        <v>1</v>
      </c>
      <c r="F686">
        <v>13.2553</v>
      </c>
      <c r="G686">
        <v>1.3605</v>
      </c>
      <c r="H686">
        <v>13.253</v>
      </c>
      <c r="I686">
        <v>1</v>
      </c>
      <c r="J686">
        <v>1</v>
      </c>
      <c r="K686">
        <v>1</v>
      </c>
      <c r="L686">
        <f t="shared" si="20"/>
        <v>29</v>
      </c>
      <c r="M686">
        <f>VLOOKUP(C686,Locs!A:C,3,0)</f>
        <v>31</v>
      </c>
      <c r="N686">
        <f>VLOOKUP(C686,Locs!A:F,6,0)</f>
        <v>1</v>
      </c>
      <c r="O686" t="s">
        <v>1150</v>
      </c>
      <c r="P686">
        <v>28</v>
      </c>
    </row>
    <row r="687" spans="2:16" x14ac:dyDescent="0.45">
      <c r="B687" t="str">
        <f t="shared" si="21"/>
        <v>task_id_755.dfy-1</v>
      </c>
      <c r="C687" t="s">
        <v>80</v>
      </c>
      <c r="D687">
        <v>1</v>
      </c>
      <c r="E687">
        <v>0</v>
      </c>
      <c r="F687">
        <v>16.936499999999999</v>
      </c>
      <c r="G687">
        <v>1.6951000000000001</v>
      </c>
      <c r="H687">
        <v>16.914100000000001</v>
      </c>
      <c r="I687">
        <v>-1</v>
      </c>
      <c r="J687">
        <v>0</v>
      </c>
      <c r="K687">
        <v>0</v>
      </c>
      <c r="L687">
        <f t="shared" si="20"/>
        <v>45</v>
      </c>
      <c r="M687">
        <f>VLOOKUP(C687,Locs!A:C,3,0)</f>
        <v>38</v>
      </c>
      <c r="N687">
        <f>VLOOKUP(C687,Locs!A:F,6,0)</f>
        <v>1</v>
      </c>
      <c r="O687" t="s">
        <v>1151</v>
      </c>
      <c r="P687">
        <v>29</v>
      </c>
    </row>
    <row r="688" spans="2:16" x14ac:dyDescent="0.45">
      <c r="B688" t="str">
        <f t="shared" si="21"/>
        <v>task_id_755.dfy-2</v>
      </c>
      <c r="C688" t="s">
        <v>80</v>
      </c>
      <c r="D688">
        <v>2</v>
      </c>
      <c r="E688">
        <v>0</v>
      </c>
      <c r="F688">
        <v>33.3185</v>
      </c>
      <c r="G688">
        <v>1.6978</v>
      </c>
      <c r="H688">
        <v>33.317100000000003</v>
      </c>
      <c r="I688">
        <v>-1</v>
      </c>
      <c r="J688">
        <v>0</v>
      </c>
      <c r="K688">
        <v>0</v>
      </c>
      <c r="L688">
        <f t="shared" si="20"/>
        <v>47</v>
      </c>
      <c r="M688">
        <f>VLOOKUP(C688,Locs!A:C,3,0)</f>
        <v>38</v>
      </c>
      <c r="N688">
        <f>VLOOKUP(C688,Locs!A:F,6,0)</f>
        <v>1</v>
      </c>
      <c r="O688" t="s">
        <v>595</v>
      </c>
      <c r="P688">
        <v>45</v>
      </c>
    </row>
    <row r="689" spans="2:16" x14ac:dyDescent="0.45">
      <c r="B689" t="str">
        <f t="shared" si="21"/>
        <v>task_id_755.dfy-3</v>
      </c>
      <c r="C689" t="s">
        <v>80</v>
      </c>
      <c r="D689">
        <v>3</v>
      </c>
      <c r="E689">
        <v>0</v>
      </c>
      <c r="F689">
        <v>20.314499999999999</v>
      </c>
      <c r="G689">
        <v>2.3149999999999999</v>
      </c>
      <c r="H689">
        <v>20.311599999999999</v>
      </c>
      <c r="I689">
        <v>-1</v>
      </c>
      <c r="J689">
        <v>0</v>
      </c>
      <c r="K689">
        <v>0</v>
      </c>
      <c r="L689">
        <f t="shared" si="20"/>
        <v>47</v>
      </c>
      <c r="M689">
        <f>VLOOKUP(C689,Locs!A:C,3,0)</f>
        <v>38</v>
      </c>
      <c r="N689">
        <f>VLOOKUP(C689,Locs!A:F,6,0)</f>
        <v>1</v>
      </c>
      <c r="O689" t="s">
        <v>1313</v>
      </c>
      <c r="P689">
        <v>56</v>
      </c>
    </row>
    <row r="690" spans="2:16" x14ac:dyDescent="0.45">
      <c r="B690" t="str">
        <f t="shared" si="21"/>
        <v>task_id_755.dfy-4</v>
      </c>
      <c r="C690" t="s">
        <v>80</v>
      </c>
      <c r="D690">
        <v>4</v>
      </c>
      <c r="E690">
        <v>0</v>
      </c>
      <c r="F690">
        <v>16.869399999999999</v>
      </c>
      <c r="G690">
        <v>2.3527</v>
      </c>
      <c r="H690">
        <v>16.866599999999998</v>
      </c>
      <c r="I690">
        <v>-1</v>
      </c>
      <c r="J690">
        <v>0</v>
      </c>
      <c r="K690">
        <v>0</v>
      </c>
      <c r="L690">
        <f t="shared" si="20"/>
        <v>55</v>
      </c>
      <c r="M690">
        <f>VLOOKUP(C690,Locs!A:C,3,0)</f>
        <v>38</v>
      </c>
      <c r="N690">
        <f>VLOOKUP(C690,Locs!A:F,6,0)</f>
        <v>1</v>
      </c>
      <c r="O690" t="s">
        <v>596</v>
      </c>
      <c r="P690">
        <v>47</v>
      </c>
    </row>
    <row r="691" spans="2:16" x14ac:dyDescent="0.45">
      <c r="B691" t="str">
        <f t="shared" si="21"/>
        <v>task_id_755.dfy-5</v>
      </c>
      <c r="C691" t="s">
        <v>80</v>
      </c>
      <c r="D691">
        <v>5</v>
      </c>
      <c r="E691">
        <v>0</v>
      </c>
      <c r="F691">
        <v>18.5044</v>
      </c>
      <c r="G691">
        <v>2.3675999999999999</v>
      </c>
      <c r="H691">
        <v>18.501000000000001</v>
      </c>
      <c r="I691">
        <v>-1</v>
      </c>
      <c r="J691">
        <v>0</v>
      </c>
      <c r="K691">
        <v>0</v>
      </c>
      <c r="L691">
        <f t="shared" si="20"/>
        <v>55</v>
      </c>
      <c r="M691">
        <f>VLOOKUP(C691,Locs!A:C,3,0)</f>
        <v>38</v>
      </c>
      <c r="N691">
        <f>VLOOKUP(C691,Locs!A:F,6,0)</f>
        <v>1</v>
      </c>
      <c r="O691" t="s">
        <v>597</v>
      </c>
      <c r="P691">
        <v>47</v>
      </c>
    </row>
    <row r="692" spans="2:16" x14ac:dyDescent="0.45">
      <c r="B692" t="str">
        <f t="shared" si="21"/>
        <v>task_id_755.dfy-6</v>
      </c>
      <c r="C692" t="s">
        <v>80</v>
      </c>
      <c r="D692">
        <v>6</v>
      </c>
      <c r="E692">
        <v>0</v>
      </c>
      <c r="F692">
        <v>25.232800000000001</v>
      </c>
      <c r="G692">
        <v>2.3473999999999999</v>
      </c>
      <c r="H692">
        <v>25.229299999999999</v>
      </c>
      <c r="I692">
        <v>-1</v>
      </c>
      <c r="J692">
        <v>0</v>
      </c>
      <c r="K692">
        <v>0</v>
      </c>
      <c r="L692">
        <f t="shared" si="20"/>
        <v>55</v>
      </c>
      <c r="M692">
        <f>VLOOKUP(C692,Locs!A:C,3,0)</f>
        <v>38</v>
      </c>
      <c r="N692">
        <f>VLOOKUP(C692,Locs!A:F,6,0)</f>
        <v>1</v>
      </c>
      <c r="O692" t="s">
        <v>1007</v>
      </c>
      <c r="P692">
        <v>55</v>
      </c>
    </row>
    <row r="693" spans="2:16" x14ac:dyDescent="0.45">
      <c r="B693" t="str">
        <f t="shared" si="21"/>
        <v>task_id_755.dfy-7</v>
      </c>
      <c r="C693" t="s">
        <v>80</v>
      </c>
      <c r="D693">
        <v>7</v>
      </c>
      <c r="E693">
        <v>0</v>
      </c>
      <c r="F693">
        <v>16.282599999999999</v>
      </c>
      <c r="G693">
        <v>2.3677000000000001</v>
      </c>
      <c r="H693">
        <v>16.28</v>
      </c>
      <c r="I693">
        <v>0</v>
      </c>
      <c r="J693">
        <v>0</v>
      </c>
      <c r="K693">
        <v>0</v>
      </c>
      <c r="L693">
        <f t="shared" si="20"/>
        <v>56</v>
      </c>
      <c r="M693">
        <f>VLOOKUP(C693,Locs!A:C,3,0)</f>
        <v>38</v>
      </c>
      <c r="N693">
        <f>VLOOKUP(C693,Locs!A:F,6,0)</f>
        <v>1</v>
      </c>
      <c r="O693" t="s">
        <v>1008</v>
      </c>
      <c r="P693">
        <v>55</v>
      </c>
    </row>
    <row r="694" spans="2:16" x14ac:dyDescent="0.45">
      <c r="B694" t="str">
        <f t="shared" si="21"/>
        <v>task_id_755.dfy-8</v>
      </c>
      <c r="C694" t="s">
        <v>80</v>
      </c>
      <c r="D694">
        <v>8</v>
      </c>
      <c r="E694">
        <v>0</v>
      </c>
      <c r="F694">
        <v>15.210100000000001</v>
      </c>
      <c r="G694">
        <v>4.1475999999999997</v>
      </c>
      <c r="H694">
        <v>15.2067</v>
      </c>
      <c r="I694">
        <v>0</v>
      </c>
      <c r="J694">
        <v>0</v>
      </c>
      <c r="K694">
        <v>0</v>
      </c>
      <c r="L694">
        <f t="shared" si="20"/>
        <v>56</v>
      </c>
      <c r="M694">
        <f>VLOOKUP(C694,Locs!A:C,3,0)</f>
        <v>38</v>
      </c>
      <c r="N694">
        <f>VLOOKUP(C694,Locs!A:F,6,0)</f>
        <v>1</v>
      </c>
      <c r="O694" t="s">
        <v>1009</v>
      </c>
      <c r="P694">
        <v>55</v>
      </c>
    </row>
    <row r="695" spans="2:16" x14ac:dyDescent="0.45">
      <c r="B695" t="str">
        <f t="shared" si="21"/>
        <v>task_id_755.dfy-9</v>
      </c>
      <c r="C695" t="s">
        <v>80</v>
      </c>
      <c r="D695">
        <v>9</v>
      </c>
      <c r="E695">
        <v>0</v>
      </c>
      <c r="F695">
        <v>23.048200000000001</v>
      </c>
      <c r="G695">
        <v>1.7374000000000001</v>
      </c>
      <c r="H695">
        <v>23.045500000000001</v>
      </c>
      <c r="I695">
        <v>0</v>
      </c>
      <c r="J695">
        <v>0</v>
      </c>
      <c r="K695">
        <v>0</v>
      </c>
      <c r="L695">
        <f t="shared" si="20"/>
        <v>56</v>
      </c>
      <c r="M695">
        <f>VLOOKUP(C695,Locs!A:C,3,0)</f>
        <v>38</v>
      </c>
      <c r="N695">
        <f>VLOOKUP(C695,Locs!A:F,6,0)</f>
        <v>1</v>
      </c>
      <c r="O695" t="s">
        <v>1010</v>
      </c>
      <c r="P695">
        <v>56</v>
      </c>
    </row>
    <row r="696" spans="2:16" x14ac:dyDescent="0.45">
      <c r="B696" t="str">
        <f t="shared" si="21"/>
        <v>task_id_755.dfy-10</v>
      </c>
      <c r="C696" t="s">
        <v>80</v>
      </c>
      <c r="D696">
        <v>10</v>
      </c>
      <c r="E696">
        <v>0</v>
      </c>
      <c r="F696">
        <v>14.533799999999999</v>
      </c>
      <c r="G696">
        <v>1.7586999999999999</v>
      </c>
      <c r="H696">
        <v>14.5321</v>
      </c>
      <c r="I696">
        <v>0</v>
      </c>
      <c r="J696">
        <v>0</v>
      </c>
      <c r="K696">
        <v>0</v>
      </c>
      <c r="L696">
        <f t="shared" si="20"/>
        <v>56</v>
      </c>
      <c r="M696">
        <f>VLOOKUP(C696,Locs!A:C,3,0)</f>
        <v>38</v>
      </c>
      <c r="N696">
        <f>VLOOKUP(C696,Locs!A:F,6,0)</f>
        <v>1</v>
      </c>
      <c r="O696" t="s">
        <v>1314</v>
      </c>
      <c r="P696">
        <v>56</v>
      </c>
    </row>
    <row r="697" spans="2:16" x14ac:dyDescent="0.45">
      <c r="B697" t="str">
        <f t="shared" si="21"/>
        <v>task_id_760.dfy-1</v>
      </c>
      <c r="C697" t="s">
        <v>81</v>
      </c>
      <c r="D697">
        <v>1</v>
      </c>
      <c r="E697">
        <v>0</v>
      </c>
      <c r="F697">
        <v>8.1663999999999994</v>
      </c>
      <c r="G697">
        <v>1.3191999999999999</v>
      </c>
      <c r="H697">
        <v>8.1481999999999992</v>
      </c>
      <c r="I697">
        <v>1</v>
      </c>
      <c r="J697">
        <v>0</v>
      </c>
      <c r="K697">
        <v>0</v>
      </c>
      <c r="L697">
        <f t="shared" si="20"/>
        <v>27</v>
      </c>
      <c r="M697">
        <f>VLOOKUP(C697,Locs!A:C,3,0)</f>
        <v>28</v>
      </c>
      <c r="N697">
        <f>VLOOKUP(C697,Locs!A:F,6,0)</f>
        <v>1</v>
      </c>
      <c r="O697" t="s">
        <v>1315</v>
      </c>
      <c r="P697">
        <v>56</v>
      </c>
    </row>
    <row r="698" spans="2:16" x14ac:dyDescent="0.45">
      <c r="B698" t="str">
        <f t="shared" si="21"/>
        <v>task_id_760.dfy-2</v>
      </c>
      <c r="C698" t="s">
        <v>81</v>
      </c>
      <c r="D698">
        <v>2</v>
      </c>
      <c r="E698">
        <v>0</v>
      </c>
      <c r="F698">
        <v>13.8443</v>
      </c>
      <c r="G698">
        <v>1.5168999999999999</v>
      </c>
      <c r="H698">
        <v>13.841900000000001</v>
      </c>
      <c r="I698">
        <v>1</v>
      </c>
      <c r="J698">
        <v>0</v>
      </c>
      <c r="K698">
        <v>0</v>
      </c>
      <c r="L698">
        <f t="shared" si="20"/>
        <v>28</v>
      </c>
      <c r="M698">
        <f>VLOOKUP(C698,Locs!A:C,3,0)</f>
        <v>28</v>
      </c>
      <c r="N698">
        <f>VLOOKUP(C698,Locs!A:F,6,0)</f>
        <v>1</v>
      </c>
      <c r="O698" t="s">
        <v>598</v>
      </c>
      <c r="P698">
        <v>27</v>
      </c>
    </row>
    <row r="699" spans="2:16" x14ac:dyDescent="0.45">
      <c r="B699" t="str">
        <f t="shared" si="21"/>
        <v>task_id_760.dfy-3</v>
      </c>
      <c r="C699" t="s">
        <v>81</v>
      </c>
      <c r="D699">
        <v>3</v>
      </c>
      <c r="E699">
        <v>0</v>
      </c>
      <c r="F699">
        <v>12.845700000000001</v>
      </c>
      <c r="G699">
        <v>1.4912000000000001</v>
      </c>
      <c r="H699">
        <v>12.843400000000001</v>
      </c>
      <c r="I699">
        <v>1</v>
      </c>
      <c r="J699">
        <v>0</v>
      </c>
      <c r="K699">
        <v>0</v>
      </c>
      <c r="L699">
        <f t="shared" si="20"/>
        <v>31</v>
      </c>
      <c r="M699">
        <f>VLOOKUP(C699,Locs!A:C,3,0)</f>
        <v>28</v>
      </c>
      <c r="N699">
        <f>VLOOKUP(C699,Locs!A:F,6,0)</f>
        <v>1</v>
      </c>
      <c r="O699" t="s">
        <v>1102</v>
      </c>
      <c r="P699">
        <v>34</v>
      </c>
    </row>
    <row r="700" spans="2:16" x14ac:dyDescent="0.45">
      <c r="B700" t="str">
        <f t="shared" si="21"/>
        <v>task_id_760.dfy-4</v>
      </c>
      <c r="C700" t="s">
        <v>81</v>
      </c>
      <c r="D700">
        <v>4</v>
      </c>
      <c r="E700">
        <v>0</v>
      </c>
      <c r="F700">
        <v>15.876300000000001</v>
      </c>
      <c r="G700">
        <v>1.6160000000000001</v>
      </c>
      <c r="H700">
        <v>15.8689</v>
      </c>
      <c r="I700">
        <v>1</v>
      </c>
      <c r="J700">
        <v>0</v>
      </c>
      <c r="K700">
        <v>0</v>
      </c>
      <c r="L700">
        <f t="shared" si="20"/>
        <v>31</v>
      </c>
      <c r="M700">
        <f>VLOOKUP(C700,Locs!A:C,3,0)</f>
        <v>28</v>
      </c>
      <c r="N700">
        <f>VLOOKUP(C700,Locs!A:F,6,0)</f>
        <v>1</v>
      </c>
      <c r="O700" t="s">
        <v>599</v>
      </c>
      <c r="P700">
        <v>28</v>
      </c>
    </row>
    <row r="701" spans="2:16" x14ac:dyDescent="0.45">
      <c r="B701" t="str">
        <f t="shared" si="21"/>
        <v>task_id_760.dfy-5</v>
      </c>
      <c r="C701" t="s">
        <v>81</v>
      </c>
      <c r="D701">
        <v>5</v>
      </c>
      <c r="E701">
        <v>0</v>
      </c>
      <c r="F701">
        <v>23.805</v>
      </c>
      <c r="G701">
        <v>1.3568</v>
      </c>
      <c r="H701">
        <v>23.802399999999999</v>
      </c>
      <c r="I701">
        <v>0</v>
      </c>
      <c r="J701">
        <v>0</v>
      </c>
      <c r="K701">
        <v>0</v>
      </c>
      <c r="L701">
        <f t="shared" si="20"/>
        <v>32</v>
      </c>
      <c r="M701">
        <f>VLOOKUP(C701,Locs!A:C,3,0)</f>
        <v>28</v>
      </c>
      <c r="N701">
        <f>VLOOKUP(C701,Locs!A:F,6,0)</f>
        <v>1</v>
      </c>
      <c r="O701" t="s">
        <v>600</v>
      </c>
      <c r="P701">
        <v>31</v>
      </c>
    </row>
    <row r="702" spans="2:16" x14ac:dyDescent="0.45">
      <c r="B702" t="str">
        <f t="shared" si="21"/>
        <v>task_id_760.dfy-6</v>
      </c>
      <c r="C702" t="s">
        <v>81</v>
      </c>
      <c r="D702">
        <v>6</v>
      </c>
      <c r="E702">
        <v>0</v>
      </c>
      <c r="F702">
        <v>21.223400000000002</v>
      </c>
      <c r="G702">
        <v>2.5148999999999999</v>
      </c>
      <c r="H702">
        <v>21.220800000000001</v>
      </c>
      <c r="I702">
        <v>0</v>
      </c>
      <c r="J702">
        <v>0</v>
      </c>
      <c r="K702">
        <v>0</v>
      </c>
      <c r="L702">
        <f t="shared" si="20"/>
        <v>33</v>
      </c>
      <c r="M702">
        <f>VLOOKUP(C702,Locs!A:C,3,0)</f>
        <v>28</v>
      </c>
      <c r="N702">
        <f>VLOOKUP(C702,Locs!A:F,6,0)</f>
        <v>1</v>
      </c>
      <c r="O702" t="s">
        <v>743</v>
      </c>
      <c r="P702">
        <v>31</v>
      </c>
    </row>
    <row r="703" spans="2:16" x14ac:dyDescent="0.45">
      <c r="B703" t="str">
        <f t="shared" si="21"/>
        <v>task_id_760.dfy-7</v>
      </c>
      <c r="C703" t="s">
        <v>81</v>
      </c>
      <c r="D703">
        <v>7</v>
      </c>
      <c r="E703">
        <v>0</v>
      </c>
      <c r="F703">
        <v>13.5328</v>
      </c>
      <c r="G703">
        <v>0.75560000000000005</v>
      </c>
      <c r="H703">
        <v>13.5312</v>
      </c>
      <c r="I703">
        <v>0</v>
      </c>
      <c r="J703">
        <v>0</v>
      </c>
      <c r="K703">
        <v>0</v>
      </c>
      <c r="L703">
        <f t="shared" si="20"/>
        <v>32</v>
      </c>
      <c r="M703">
        <f>VLOOKUP(C703,Locs!A:C,3,0)</f>
        <v>28</v>
      </c>
      <c r="N703">
        <f>VLOOKUP(C703,Locs!A:F,6,0)</f>
        <v>1</v>
      </c>
      <c r="O703" t="s">
        <v>744</v>
      </c>
      <c r="P703">
        <v>32</v>
      </c>
    </row>
    <row r="704" spans="2:16" x14ac:dyDescent="0.45">
      <c r="B704" t="str">
        <f t="shared" si="21"/>
        <v>task_id_760.dfy-8</v>
      </c>
      <c r="C704" t="s">
        <v>81</v>
      </c>
      <c r="D704">
        <v>8</v>
      </c>
      <c r="E704">
        <v>0</v>
      </c>
      <c r="F704">
        <v>18.8081</v>
      </c>
      <c r="G704">
        <v>0.755</v>
      </c>
      <c r="H704">
        <v>18.8064</v>
      </c>
      <c r="I704">
        <v>0</v>
      </c>
      <c r="J704">
        <v>0</v>
      </c>
      <c r="K704">
        <v>0</v>
      </c>
      <c r="L704">
        <f t="shared" si="20"/>
        <v>32</v>
      </c>
      <c r="M704">
        <f>VLOOKUP(C704,Locs!A:C,3,0)</f>
        <v>28</v>
      </c>
      <c r="N704">
        <f>VLOOKUP(C704,Locs!A:F,6,0)</f>
        <v>1</v>
      </c>
      <c r="O704" t="s">
        <v>745</v>
      </c>
      <c r="P704">
        <v>33</v>
      </c>
    </row>
    <row r="705" spans="2:16" x14ac:dyDescent="0.45">
      <c r="B705" t="str">
        <f t="shared" si="21"/>
        <v>task_id_760.dfy-9</v>
      </c>
      <c r="C705" t="s">
        <v>81</v>
      </c>
      <c r="D705">
        <v>9</v>
      </c>
      <c r="E705">
        <v>0</v>
      </c>
      <c r="F705">
        <v>19.321899999999999</v>
      </c>
      <c r="G705">
        <v>0.75690000000000002</v>
      </c>
      <c r="H705">
        <v>19.3203</v>
      </c>
      <c r="I705">
        <v>0</v>
      </c>
      <c r="J705">
        <v>0</v>
      </c>
      <c r="K705">
        <v>0</v>
      </c>
      <c r="L705">
        <f t="shared" si="20"/>
        <v>33</v>
      </c>
      <c r="M705">
        <f>VLOOKUP(C705,Locs!A:C,3,0)</f>
        <v>28</v>
      </c>
      <c r="N705">
        <f>VLOOKUP(C705,Locs!A:F,6,0)</f>
        <v>1</v>
      </c>
      <c r="O705" t="s">
        <v>866</v>
      </c>
      <c r="P705">
        <v>32</v>
      </c>
    </row>
    <row r="706" spans="2:16" x14ac:dyDescent="0.45">
      <c r="B706" t="str">
        <f t="shared" si="21"/>
        <v>task_id_760.dfy-10</v>
      </c>
      <c r="C706" t="s">
        <v>81</v>
      </c>
      <c r="D706">
        <v>10</v>
      </c>
      <c r="E706">
        <v>0</v>
      </c>
      <c r="F706">
        <v>10.653</v>
      </c>
      <c r="G706">
        <v>0.76229999999999998</v>
      </c>
      <c r="H706">
        <v>10.651199999999999</v>
      </c>
      <c r="I706">
        <v>0</v>
      </c>
      <c r="J706">
        <v>0</v>
      </c>
      <c r="K706">
        <v>0</v>
      </c>
      <c r="L706">
        <f t="shared" si="20"/>
        <v>34</v>
      </c>
      <c r="M706">
        <f>VLOOKUP(C706,Locs!A:C,3,0)</f>
        <v>28</v>
      </c>
      <c r="N706">
        <f>VLOOKUP(C706,Locs!A:F,6,0)</f>
        <v>1</v>
      </c>
      <c r="O706" t="s">
        <v>867</v>
      </c>
      <c r="P706">
        <v>32</v>
      </c>
    </row>
    <row r="707" spans="2:16" x14ac:dyDescent="0.45">
      <c r="B707" t="str">
        <f t="shared" si="21"/>
        <v>task_id_769.dfy-1</v>
      </c>
      <c r="C707" t="s">
        <v>82</v>
      </c>
      <c r="D707">
        <v>1</v>
      </c>
      <c r="E707">
        <v>0</v>
      </c>
      <c r="F707">
        <v>18.6496</v>
      </c>
      <c r="G707">
        <v>4.9703999999999997</v>
      </c>
      <c r="H707">
        <v>18.628799999999998</v>
      </c>
      <c r="I707">
        <v>-1</v>
      </c>
      <c r="J707">
        <v>0</v>
      </c>
      <c r="K707">
        <v>0</v>
      </c>
      <c r="L707">
        <f t="shared" ref="L707:L770" si="22">VLOOKUP(LEFT(C707,LEN(C707)-4)&amp;"_"&amp;D707&amp;"_llm.dfy",O:P,2,0)</f>
        <v>35</v>
      </c>
      <c r="M707">
        <f>VLOOKUP(C707,Locs!A:C,3,0)</f>
        <v>33</v>
      </c>
      <c r="N707">
        <f>VLOOKUP(C707,Locs!A:F,6,0)</f>
        <v>2</v>
      </c>
      <c r="O707" t="s">
        <v>1103</v>
      </c>
      <c r="P707">
        <v>33</v>
      </c>
    </row>
    <row r="708" spans="2:16" x14ac:dyDescent="0.45">
      <c r="B708" t="str">
        <f t="shared" si="21"/>
        <v>task_id_769.dfy-2</v>
      </c>
      <c r="C708" t="s">
        <v>82</v>
      </c>
      <c r="D708">
        <v>2</v>
      </c>
      <c r="E708">
        <v>-1</v>
      </c>
      <c r="F708">
        <v>17.7486</v>
      </c>
      <c r="G708">
        <v>0.71360000000000001</v>
      </c>
      <c r="H708">
        <v>17.745699999999999</v>
      </c>
      <c r="I708">
        <v>-1</v>
      </c>
      <c r="J708">
        <v>-1</v>
      </c>
      <c r="K708">
        <v>-1</v>
      </c>
      <c r="L708">
        <f t="shared" si="22"/>
        <v>37</v>
      </c>
      <c r="M708">
        <f>VLOOKUP(C708,Locs!A:C,3,0)</f>
        <v>33</v>
      </c>
      <c r="N708">
        <f>VLOOKUP(C708,Locs!A:F,6,0)</f>
        <v>2</v>
      </c>
      <c r="O708" t="s">
        <v>601</v>
      </c>
      <c r="P708">
        <v>35</v>
      </c>
    </row>
    <row r="709" spans="2:16" x14ac:dyDescent="0.45">
      <c r="B709" t="str">
        <f t="shared" si="21"/>
        <v>task_id_769.dfy-3</v>
      </c>
      <c r="C709" t="s">
        <v>82</v>
      </c>
      <c r="D709">
        <v>3</v>
      </c>
      <c r="E709">
        <v>0</v>
      </c>
      <c r="F709">
        <v>13.386799999999999</v>
      </c>
      <c r="G709">
        <v>2.8479999999999999</v>
      </c>
      <c r="H709">
        <v>13.384</v>
      </c>
      <c r="I709">
        <v>0</v>
      </c>
      <c r="J709">
        <v>0</v>
      </c>
      <c r="K709">
        <v>0</v>
      </c>
      <c r="L709">
        <f t="shared" si="22"/>
        <v>37</v>
      </c>
      <c r="M709">
        <f>VLOOKUP(C709,Locs!A:C,3,0)</f>
        <v>33</v>
      </c>
      <c r="N709">
        <f>VLOOKUP(C709,Locs!A:F,6,0)</f>
        <v>2</v>
      </c>
      <c r="O709" t="s">
        <v>1011</v>
      </c>
      <c r="P709">
        <v>37</v>
      </c>
    </row>
    <row r="710" spans="2:16" x14ac:dyDescent="0.45">
      <c r="B710" t="str">
        <f t="shared" si="21"/>
        <v>task_id_769.dfy-4</v>
      </c>
      <c r="C710" t="s">
        <v>82</v>
      </c>
      <c r="D710">
        <v>4</v>
      </c>
      <c r="E710">
        <v>-1</v>
      </c>
      <c r="F710">
        <v>14.911199999999999</v>
      </c>
      <c r="G710">
        <v>0.41689999999999999</v>
      </c>
      <c r="H710">
        <v>14.908899999999999</v>
      </c>
      <c r="I710">
        <v>-1</v>
      </c>
      <c r="J710">
        <v>-1</v>
      </c>
      <c r="K710">
        <v>-1</v>
      </c>
      <c r="L710">
        <f t="shared" si="22"/>
        <v>37</v>
      </c>
      <c r="M710">
        <f>VLOOKUP(C710,Locs!A:C,3,0)</f>
        <v>33</v>
      </c>
      <c r="N710">
        <f>VLOOKUP(C710,Locs!A:F,6,0)</f>
        <v>2</v>
      </c>
      <c r="O710" t="s">
        <v>602</v>
      </c>
      <c r="P710">
        <v>37</v>
      </c>
    </row>
    <row r="711" spans="2:16" x14ac:dyDescent="0.45">
      <c r="B711" t="str">
        <f t="shared" si="21"/>
        <v>task_id_769.dfy-5</v>
      </c>
      <c r="C711" t="s">
        <v>82</v>
      </c>
      <c r="D711">
        <v>5</v>
      </c>
      <c r="E711">
        <v>0</v>
      </c>
      <c r="F711">
        <v>15.994199999999999</v>
      </c>
      <c r="G711">
        <v>2.8258999999999999</v>
      </c>
      <c r="H711">
        <v>15.991400000000001</v>
      </c>
      <c r="I711">
        <v>0</v>
      </c>
      <c r="J711">
        <v>0</v>
      </c>
      <c r="K711">
        <v>0</v>
      </c>
      <c r="L711">
        <f t="shared" si="22"/>
        <v>37</v>
      </c>
      <c r="M711">
        <f>VLOOKUP(C711,Locs!A:C,3,0)</f>
        <v>33</v>
      </c>
      <c r="N711">
        <f>VLOOKUP(C711,Locs!A:F,6,0)</f>
        <v>2</v>
      </c>
      <c r="O711" t="s">
        <v>603</v>
      </c>
      <c r="P711">
        <v>37</v>
      </c>
    </row>
    <row r="712" spans="2:16" x14ac:dyDescent="0.45">
      <c r="B712" t="str">
        <f t="shared" ref="B712:B775" si="23">C712&amp;"-"&amp;D712</f>
        <v>task_id_769.dfy-6</v>
      </c>
      <c r="C712" t="s">
        <v>82</v>
      </c>
      <c r="D712">
        <v>6</v>
      </c>
      <c r="E712">
        <v>0</v>
      </c>
      <c r="F712">
        <v>17.898900000000001</v>
      </c>
      <c r="G712">
        <v>2.6978</v>
      </c>
      <c r="H712">
        <v>17.895900000000001</v>
      </c>
      <c r="I712">
        <v>0</v>
      </c>
      <c r="J712">
        <v>0</v>
      </c>
      <c r="K712">
        <v>0</v>
      </c>
      <c r="L712">
        <f t="shared" si="22"/>
        <v>37</v>
      </c>
      <c r="M712">
        <f>VLOOKUP(C712,Locs!A:C,3,0)</f>
        <v>33</v>
      </c>
      <c r="N712">
        <f>VLOOKUP(C712,Locs!A:F,6,0)</f>
        <v>2</v>
      </c>
      <c r="O712" t="s">
        <v>1012</v>
      </c>
      <c r="P712">
        <v>37</v>
      </c>
    </row>
    <row r="713" spans="2:16" x14ac:dyDescent="0.45">
      <c r="B713" t="str">
        <f t="shared" si="23"/>
        <v>task_id_769.dfy-7</v>
      </c>
      <c r="C713" t="s">
        <v>82</v>
      </c>
      <c r="D713">
        <v>7</v>
      </c>
      <c r="E713">
        <v>0</v>
      </c>
      <c r="F713">
        <v>13.756500000000001</v>
      </c>
      <c r="G713">
        <v>2.0348000000000002</v>
      </c>
      <c r="H713">
        <v>13.7553</v>
      </c>
      <c r="I713">
        <v>0</v>
      </c>
      <c r="J713">
        <v>0</v>
      </c>
      <c r="K713">
        <v>0</v>
      </c>
      <c r="L713">
        <f t="shared" si="22"/>
        <v>37</v>
      </c>
      <c r="M713">
        <f>VLOOKUP(C713,Locs!A:C,3,0)</f>
        <v>33</v>
      </c>
      <c r="N713">
        <f>VLOOKUP(C713,Locs!A:F,6,0)</f>
        <v>2</v>
      </c>
      <c r="O713" t="s">
        <v>1013</v>
      </c>
      <c r="P713">
        <v>37</v>
      </c>
    </row>
    <row r="714" spans="2:16" x14ac:dyDescent="0.45">
      <c r="B714" t="str">
        <f t="shared" si="23"/>
        <v>task_id_769.dfy-8</v>
      </c>
      <c r="C714" t="s">
        <v>82</v>
      </c>
      <c r="D714">
        <v>8</v>
      </c>
      <c r="E714">
        <v>0</v>
      </c>
      <c r="F714">
        <v>12.4392</v>
      </c>
      <c r="G714">
        <v>1.698</v>
      </c>
      <c r="H714">
        <v>12.4377</v>
      </c>
      <c r="I714">
        <v>0</v>
      </c>
      <c r="J714">
        <v>0</v>
      </c>
      <c r="K714">
        <v>0</v>
      </c>
      <c r="L714">
        <f t="shared" si="22"/>
        <v>37</v>
      </c>
      <c r="M714">
        <f>VLOOKUP(C714,Locs!A:C,3,0)</f>
        <v>33</v>
      </c>
      <c r="N714">
        <f>VLOOKUP(C714,Locs!A:F,6,0)</f>
        <v>2</v>
      </c>
      <c r="O714" t="s">
        <v>1014</v>
      </c>
      <c r="P714">
        <v>37</v>
      </c>
    </row>
    <row r="715" spans="2:16" x14ac:dyDescent="0.45">
      <c r="B715" t="str">
        <f t="shared" si="23"/>
        <v>task_id_769.dfy-9</v>
      </c>
      <c r="C715" t="s">
        <v>82</v>
      </c>
      <c r="D715">
        <v>9</v>
      </c>
      <c r="E715">
        <v>0</v>
      </c>
      <c r="F715">
        <v>13.377700000000001</v>
      </c>
      <c r="G715">
        <v>1.7152000000000001</v>
      </c>
      <c r="H715">
        <v>13.3764</v>
      </c>
      <c r="I715">
        <v>0</v>
      </c>
      <c r="J715">
        <v>0</v>
      </c>
      <c r="K715">
        <v>0</v>
      </c>
      <c r="L715">
        <f t="shared" si="22"/>
        <v>37</v>
      </c>
      <c r="M715">
        <f>VLOOKUP(C715,Locs!A:C,3,0)</f>
        <v>33</v>
      </c>
      <c r="N715">
        <f>VLOOKUP(C715,Locs!A:F,6,0)</f>
        <v>2</v>
      </c>
      <c r="O715" t="s">
        <v>1015</v>
      </c>
      <c r="P715">
        <v>37</v>
      </c>
    </row>
    <row r="716" spans="2:16" x14ac:dyDescent="0.45">
      <c r="B716" t="str">
        <f t="shared" si="23"/>
        <v>task_id_769.dfy-10</v>
      </c>
      <c r="C716" t="s">
        <v>82</v>
      </c>
      <c r="D716">
        <v>10</v>
      </c>
      <c r="E716">
        <v>0</v>
      </c>
      <c r="F716">
        <v>22.063700000000001</v>
      </c>
      <c r="G716">
        <v>1.6962999999999999</v>
      </c>
      <c r="H716">
        <v>22.061399999999999</v>
      </c>
      <c r="I716">
        <v>-1</v>
      </c>
      <c r="J716">
        <v>0</v>
      </c>
      <c r="K716">
        <v>0</v>
      </c>
      <c r="L716">
        <f t="shared" si="22"/>
        <v>37</v>
      </c>
      <c r="M716">
        <f>VLOOKUP(C716,Locs!A:C,3,0)</f>
        <v>33</v>
      </c>
      <c r="N716">
        <f>VLOOKUP(C716,Locs!A:F,6,0)</f>
        <v>2</v>
      </c>
      <c r="O716" t="s">
        <v>1016</v>
      </c>
      <c r="P716">
        <v>37</v>
      </c>
    </row>
    <row r="717" spans="2:16" x14ac:dyDescent="0.45">
      <c r="B717" t="str">
        <f t="shared" si="23"/>
        <v>task_id_770.dfy-1</v>
      </c>
      <c r="C717" t="s">
        <v>83</v>
      </c>
      <c r="D717">
        <v>1</v>
      </c>
      <c r="E717">
        <v>0</v>
      </c>
      <c r="F717">
        <v>6.9904000000000002</v>
      </c>
      <c r="G717">
        <v>1.2430000000000001</v>
      </c>
      <c r="H717">
        <v>6.9645999999999999</v>
      </c>
      <c r="I717">
        <v>0</v>
      </c>
      <c r="J717">
        <v>0</v>
      </c>
      <c r="K717">
        <v>0</v>
      </c>
      <c r="L717">
        <f t="shared" si="22"/>
        <v>23</v>
      </c>
      <c r="M717">
        <f>VLOOKUP(C717,Locs!A:C,3,0)</f>
        <v>23</v>
      </c>
      <c r="N717">
        <f>VLOOKUP(C717,Locs!A:F,6,0)</f>
        <v>0</v>
      </c>
      <c r="O717" t="s">
        <v>1017</v>
      </c>
      <c r="P717">
        <v>37</v>
      </c>
    </row>
    <row r="718" spans="2:16" x14ac:dyDescent="0.45">
      <c r="B718" t="str">
        <f t="shared" si="23"/>
        <v>task_id_770.dfy-2</v>
      </c>
      <c r="C718" t="s">
        <v>83</v>
      </c>
      <c r="D718">
        <v>2</v>
      </c>
      <c r="E718">
        <v>0</v>
      </c>
      <c r="F718">
        <v>25.997800000000002</v>
      </c>
      <c r="G718">
        <v>1.3391</v>
      </c>
      <c r="H718">
        <v>25.9953</v>
      </c>
      <c r="I718">
        <v>0</v>
      </c>
      <c r="J718">
        <v>0</v>
      </c>
      <c r="K718">
        <v>0</v>
      </c>
      <c r="L718">
        <f t="shared" si="22"/>
        <v>23</v>
      </c>
      <c r="M718">
        <f>VLOOKUP(C718,Locs!A:C,3,0)</f>
        <v>23</v>
      </c>
      <c r="N718">
        <f>VLOOKUP(C718,Locs!A:F,6,0)</f>
        <v>0</v>
      </c>
      <c r="O718" t="s">
        <v>604</v>
      </c>
      <c r="P718">
        <v>23</v>
      </c>
    </row>
    <row r="719" spans="2:16" x14ac:dyDescent="0.45">
      <c r="B719" t="str">
        <f t="shared" si="23"/>
        <v>task_id_770.dfy-3</v>
      </c>
      <c r="C719" t="s">
        <v>83</v>
      </c>
      <c r="D719">
        <v>3</v>
      </c>
      <c r="E719">
        <v>0</v>
      </c>
      <c r="F719">
        <v>17.680199999999999</v>
      </c>
      <c r="G719">
        <v>61.755200000000002</v>
      </c>
      <c r="H719">
        <v>17.677099999999999</v>
      </c>
      <c r="I719">
        <v>0</v>
      </c>
      <c r="J719">
        <v>0</v>
      </c>
      <c r="K719">
        <v>0</v>
      </c>
      <c r="L719">
        <f t="shared" si="22"/>
        <v>23</v>
      </c>
      <c r="M719">
        <f>VLOOKUP(C719,Locs!A:C,3,0)</f>
        <v>23</v>
      </c>
      <c r="N719">
        <f>VLOOKUP(C719,Locs!A:F,6,0)</f>
        <v>0</v>
      </c>
      <c r="O719" t="s">
        <v>1316</v>
      </c>
      <c r="P719">
        <v>31</v>
      </c>
    </row>
    <row r="720" spans="2:16" x14ac:dyDescent="0.45">
      <c r="B720" t="str">
        <f t="shared" si="23"/>
        <v>task_id_770.dfy-4</v>
      </c>
      <c r="C720" t="s">
        <v>83</v>
      </c>
      <c r="D720">
        <v>4</v>
      </c>
      <c r="E720">
        <v>0</v>
      </c>
      <c r="F720">
        <v>12.823499999999999</v>
      </c>
      <c r="G720">
        <v>61.133499999999998</v>
      </c>
      <c r="H720">
        <v>12.821</v>
      </c>
      <c r="I720">
        <v>0</v>
      </c>
      <c r="J720">
        <v>0</v>
      </c>
      <c r="K720">
        <v>0</v>
      </c>
      <c r="L720">
        <f t="shared" si="22"/>
        <v>23</v>
      </c>
      <c r="M720">
        <f>VLOOKUP(C720,Locs!A:C,3,0)</f>
        <v>23</v>
      </c>
      <c r="N720">
        <f>VLOOKUP(C720,Locs!A:F,6,0)</f>
        <v>0</v>
      </c>
      <c r="O720" t="s">
        <v>605</v>
      </c>
      <c r="P720">
        <v>23</v>
      </c>
    </row>
    <row r="721" spans="2:16" x14ac:dyDescent="0.45">
      <c r="B721" t="str">
        <f t="shared" si="23"/>
        <v>task_id_770.dfy-5</v>
      </c>
      <c r="C721" t="s">
        <v>83</v>
      </c>
      <c r="D721">
        <v>5</v>
      </c>
      <c r="E721">
        <v>0</v>
      </c>
      <c r="F721">
        <v>23.999600000000001</v>
      </c>
      <c r="G721">
        <v>1.2296</v>
      </c>
      <c r="H721">
        <v>23.996700000000001</v>
      </c>
      <c r="I721">
        <v>0</v>
      </c>
      <c r="J721">
        <v>0</v>
      </c>
      <c r="K721">
        <v>0</v>
      </c>
      <c r="L721">
        <f t="shared" si="22"/>
        <v>23</v>
      </c>
      <c r="M721">
        <f>VLOOKUP(C721,Locs!A:C,3,0)</f>
        <v>23</v>
      </c>
      <c r="N721">
        <f>VLOOKUP(C721,Locs!A:F,6,0)</f>
        <v>0</v>
      </c>
      <c r="O721" t="s">
        <v>606</v>
      </c>
      <c r="P721">
        <v>23</v>
      </c>
    </row>
    <row r="722" spans="2:16" x14ac:dyDescent="0.45">
      <c r="B722" t="str">
        <f t="shared" si="23"/>
        <v>task_id_770.dfy-6</v>
      </c>
      <c r="C722" t="s">
        <v>83</v>
      </c>
      <c r="D722">
        <v>6</v>
      </c>
      <c r="E722">
        <v>0</v>
      </c>
      <c r="F722">
        <v>10.194599999999999</v>
      </c>
      <c r="G722">
        <v>1.5170999999999999</v>
      </c>
      <c r="H722">
        <v>10.1921</v>
      </c>
      <c r="I722">
        <v>0</v>
      </c>
      <c r="J722">
        <v>0</v>
      </c>
      <c r="K722">
        <v>0</v>
      </c>
      <c r="L722">
        <f t="shared" si="22"/>
        <v>23</v>
      </c>
      <c r="M722">
        <f>VLOOKUP(C722,Locs!A:C,3,0)</f>
        <v>23</v>
      </c>
      <c r="N722">
        <f>VLOOKUP(C722,Locs!A:F,6,0)</f>
        <v>0</v>
      </c>
      <c r="O722" t="s">
        <v>1136</v>
      </c>
      <c r="P722">
        <v>23</v>
      </c>
    </row>
    <row r="723" spans="2:16" x14ac:dyDescent="0.45">
      <c r="B723" t="str">
        <f t="shared" si="23"/>
        <v>task_id_770.dfy-7</v>
      </c>
      <c r="C723" t="s">
        <v>83</v>
      </c>
      <c r="D723">
        <v>7</v>
      </c>
      <c r="E723">
        <v>0</v>
      </c>
      <c r="F723">
        <v>18.631</v>
      </c>
      <c r="G723">
        <v>5.3000999999999996</v>
      </c>
      <c r="H723">
        <v>18.629200000000001</v>
      </c>
      <c r="I723">
        <v>0</v>
      </c>
      <c r="J723">
        <v>0</v>
      </c>
      <c r="K723">
        <v>0</v>
      </c>
      <c r="L723">
        <f t="shared" si="22"/>
        <v>23</v>
      </c>
      <c r="M723">
        <f>VLOOKUP(C723,Locs!A:C,3,0)</f>
        <v>23</v>
      </c>
      <c r="N723">
        <f>VLOOKUP(C723,Locs!A:F,6,0)</f>
        <v>0</v>
      </c>
      <c r="O723" t="s">
        <v>1137</v>
      </c>
      <c r="P723">
        <v>23</v>
      </c>
    </row>
    <row r="724" spans="2:16" x14ac:dyDescent="0.45">
      <c r="B724" t="str">
        <f t="shared" si="23"/>
        <v>task_id_770.dfy-8</v>
      </c>
      <c r="C724" t="s">
        <v>83</v>
      </c>
      <c r="D724">
        <v>8</v>
      </c>
      <c r="E724">
        <v>-1</v>
      </c>
      <c r="F724">
        <v>11.877000000000001</v>
      </c>
      <c r="G724">
        <v>0.34949999999999998</v>
      </c>
      <c r="H724">
        <v>11.8758</v>
      </c>
      <c r="I724">
        <v>-1</v>
      </c>
      <c r="J724">
        <v>-1</v>
      </c>
      <c r="K724">
        <v>-1</v>
      </c>
      <c r="L724">
        <f t="shared" si="22"/>
        <v>25</v>
      </c>
      <c r="M724">
        <f>VLOOKUP(C724,Locs!A:C,3,0)</f>
        <v>23</v>
      </c>
      <c r="N724">
        <f>VLOOKUP(C724,Locs!A:F,6,0)</f>
        <v>0</v>
      </c>
      <c r="O724" t="s">
        <v>1224</v>
      </c>
      <c r="P724">
        <v>23</v>
      </c>
    </row>
    <row r="725" spans="2:16" x14ac:dyDescent="0.45">
      <c r="B725" t="str">
        <f t="shared" si="23"/>
        <v>task_id_770.dfy-9</v>
      </c>
      <c r="C725" t="s">
        <v>83</v>
      </c>
      <c r="D725">
        <v>9</v>
      </c>
      <c r="E725">
        <v>-1</v>
      </c>
      <c r="F725">
        <v>17.751899999999999</v>
      </c>
      <c r="G725">
        <v>0.22819999999999999</v>
      </c>
      <c r="H725">
        <v>17.750699999999998</v>
      </c>
      <c r="I725">
        <v>-1</v>
      </c>
      <c r="J725">
        <v>-1</v>
      </c>
      <c r="K725">
        <v>-1</v>
      </c>
      <c r="L725">
        <f t="shared" si="22"/>
        <v>31</v>
      </c>
      <c r="M725">
        <f>VLOOKUP(C725,Locs!A:C,3,0)</f>
        <v>23</v>
      </c>
      <c r="N725">
        <f>VLOOKUP(C725,Locs!A:F,6,0)</f>
        <v>0</v>
      </c>
      <c r="O725" t="s">
        <v>1317</v>
      </c>
      <c r="P725">
        <v>23</v>
      </c>
    </row>
    <row r="726" spans="2:16" x14ac:dyDescent="0.45">
      <c r="B726" t="str">
        <f t="shared" si="23"/>
        <v>task_id_770.dfy-10</v>
      </c>
      <c r="C726" t="s">
        <v>83</v>
      </c>
      <c r="D726">
        <v>10</v>
      </c>
      <c r="E726">
        <v>-1</v>
      </c>
      <c r="F726">
        <v>10.327</v>
      </c>
      <c r="G726">
        <v>0.19989999999999999</v>
      </c>
      <c r="H726">
        <v>10.325699999999999</v>
      </c>
      <c r="I726">
        <v>-1</v>
      </c>
      <c r="J726">
        <v>-1</v>
      </c>
      <c r="K726">
        <v>-1</v>
      </c>
      <c r="L726">
        <f t="shared" si="22"/>
        <v>31</v>
      </c>
      <c r="M726">
        <f>VLOOKUP(C726,Locs!A:C,3,0)</f>
        <v>23</v>
      </c>
      <c r="N726">
        <f>VLOOKUP(C726,Locs!A:F,6,0)</f>
        <v>0</v>
      </c>
      <c r="O726" t="s">
        <v>1318</v>
      </c>
      <c r="P726">
        <v>25</v>
      </c>
    </row>
    <row r="727" spans="2:16" x14ac:dyDescent="0.45">
      <c r="B727" t="str">
        <f t="shared" si="23"/>
        <v>task_id_775.dfy-1</v>
      </c>
      <c r="C727" t="s">
        <v>84</v>
      </c>
      <c r="D727">
        <v>1</v>
      </c>
      <c r="E727">
        <v>0</v>
      </c>
      <c r="F727">
        <v>6.8658000000000001</v>
      </c>
      <c r="G727">
        <v>1.6420999999999999</v>
      </c>
      <c r="H727">
        <v>6.8464</v>
      </c>
      <c r="I727">
        <v>1</v>
      </c>
      <c r="J727">
        <v>0</v>
      </c>
      <c r="K727">
        <v>0</v>
      </c>
      <c r="L727">
        <f t="shared" si="22"/>
        <v>23</v>
      </c>
      <c r="M727">
        <f>VLOOKUP(C727,Locs!A:C,3,0)</f>
        <v>24</v>
      </c>
      <c r="N727">
        <f>VLOOKUP(C727,Locs!A:F,6,0)</f>
        <v>1</v>
      </c>
      <c r="O727" t="s">
        <v>1319</v>
      </c>
      <c r="P727">
        <v>31</v>
      </c>
    </row>
    <row r="728" spans="2:16" x14ac:dyDescent="0.45">
      <c r="B728" t="str">
        <f t="shared" si="23"/>
        <v>task_id_775.dfy-2</v>
      </c>
      <c r="C728" t="s">
        <v>84</v>
      </c>
      <c r="D728">
        <v>2</v>
      </c>
      <c r="E728">
        <v>0</v>
      </c>
      <c r="F728">
        <v>10.447699999999999</v>
      </c>
      <c r="G728">
        <v>2.2597</v>
      </c>
      <c r="H728">
        <v>10.4457</v>
      </c>
      <c r="I728">
        <v>1</v>
      </c>
      <c r="J728">
        <v>0</v>
      </c>
      <c r="K728">
        <v>0</v>
      </c>
      <c r="L728">
        <f t="shared" si="22"/>
        <v>23</v>
      </c>
      <c r="M728">
        <f>VLOOKUP(C728,Locs!A:C,3,0)</f>
        <v>24</v>
      </c>
      <c r="N728">
        <f>VLOOKUP(C728,Locs!A:F,6,0)</f>
        <v>1</v>
      </c>
      <c r="O728" t="s">
        <v>607</v>
      </c>
      <c r="P728">
        <v>23</v>
      </c>
    </row>
    <row r="729" spans="2:16" x14ac:dyDescent="0.45">
      <c r="B729" t="str">
        <f t="shared" si="23"/>
        <v>task_id_775.dfy-3</v>
      </c>
      <c r="C729" t="s">
        <v>84</v>
      </c>
      <c r="D729">
        <v>3</v>
      </c>
      <c r="E729">
        <v>0</v>
      </c>
      <c r="F729">
        <v>8.2165999999999997</v>
      </c>
      <c r="G729">
        <v>2.2298</v>
      </c>
      <c r="H729">
        <v>8.2132000000000005</v>
      </c>
      <c r="I729">
        <v>0</v>
      </c>
      <c r="J729">
        <v>0</v>
      </c>
      <c r="K729">
        <v>0</v>
      </c>
      <c r="L729">
        <f t="shared" si="22"/>
        <v>23</v>
      </c>
      <c r="M729">
        <f>VLOOKUP(C729,Locs!A:C,3,0)</f>
        <v>24</v>
      </c>
      <c r="N729">
        <f>VLOOKUP(C729,Locs!A:F,6,0)</f>
        <v>1</v>
      </c>
      <c r="O729" t="s">
        <v>608</v>
      </c>
      <c r="P729">
        <v>23</v>
      </c>
    </row>
    <row r="730" spans="2:16" x14ac:dyDescent="0.45">
      <c r="B730" t="str">
        <f t="shared" si="23"/>
        <v>task_id_775.dfy-4</v>
      </c>
      <c r="C730" t="s">
        <v>84</v>
      </c>
      <c r="D730">
        <v>4</v>
      </c>
      <c r="E730">
        <v>0</v>
      </c>
      <c r="F730">
        <v>7.8681000000000001</v>
      </c>
      <c r="G730">
        <v>2.2486999999999999</v>
      </c>
      <c r="H730">
        <v>7.8654000000000002</v>
      </c>
      <c r="I730">
        <v>0</v>
      </c>
      <c r="J730">
        <v>0</v>
      </c>
      <c r="K730">
        <v>0</v>
      </c>
      <c r="L730">
        <f t="shared" si="22"/>
        <v>25</v>
      </c>
      <c r="M730">
        <f>VLOOKUP(C730,Locs!A:C,3,0)</f>
        <v>24</v>
      </c>
      <c r="N730">
        <f>VLOOKUP(C730,Locs!A:F,6,0)</f>
        <v>1</v>
      </c>
      <c r="O730" t="s">
        <v>609</v>
      </c>
      <c r="P730">
        <v>23</v>
      </c>
    </row>
    <row r="731" spans="2:16" x14ac:dyDescent="0.45">
      <c r="B731" t="str">
        <f t="shared" si="23"/>
        <v>task_id_775.dfy-5</v>
      </c>
      <c r="C731" t="s">
        <v>84</v>
      </c>
      <c r="D731">
        <v>5</v>
      </c>
      <c r="E731">
        <v>0</v>
      </c>
      <c r="F731">
        <v>15.231299999999999</v>
      </c>
      <c r="G731">
        <v>2.2667999999999999</v>
      </c>
      <c r="H731">
        <v>15.2285</v>
      </c>
      <c r="I731">
        <v>0</v>
      </c>
      <c r="J731">
        <v>0</v>
      </c>
      <c r="K731">
        <v>0</v>
      </c>
      <c r="L731">
        <f t="shared" si="22"/>
        <v>27</v>
      </c>
      <c r="M731">
        <f>VLOOKUP(C731,Locs!A:C,3,0)</f>
        <v>24</v>
      </c>
      <c r="N731">
        <f>VLOOKUP(C731,Locs!A:F,6,0)</f>
        <v>1</v>
      </c>
      <c r="O731" t="s">
        <v>1018</v>
      </c>
      <c r="P731">
        <v>25</v>
      </c>
    </row>
    <row r="732" spans="2:16" x14ac:dyDescent="0.45">
      <c r="B732" t="str">
        <f t="shared" si="23"/>
        <v>task_id_775.dfy-6</v>
      </c>
      <c r="C732" t="s">
        <v>84</v>
      </c>
      <c r="D732">
        <v>6</v>
      </c>
      <c r="E732">
        <v>0</v>
      </c>
      <c r="F732">
        <v>10.931900000000001</v>
      </c>
      <c r="G732">
        <v>2.2642000000000002</v>
      </c>
      <c r="H732">
        <v>10.9292</v>
      </c>
      <c r="I732">
        <v>0</v>
      </c>
      <c r="J732">
        <v>0</v>
      </c>
      <c r="K732">
        <v>0</v>
      </c>
      <c r="L732">
        <f t="shared" si="22"/>
        <v>27</v>
      </c>
      <c r="M732">
        <f>VLOOKUP(C732,Locs!A:C,3,0)</f>
        <v>24</v>
      </c>
      <c r="N732">
        <f>VLOOKUP(C732,Locs!A:F,6,0)</f>
        <v>1</v>
      </c>
      <c r="O732" t="s">
        <v>1037</v>
      </c>
      <c r="P732">
        <v>27</v>
      </c>
    </row>
    <row r="733" spans="2:16" x14ac:dyDescent="0.45">
      <c r="B733" t="str">
        <f t="shared" si="23"/>
        <v>task_id_775.dfy-7</v>
      </c>
      <c r="C733" t="s">
        <v>84</v>
      </c>
      <c r="D733">
        <v>7</v>
      </c>
      <c r="E733">
        <v>1</v>
      </c>
      <c r="F733">
        <v>9.7636000000000003</v>
      </c>
      <c r="G733">
        <v>1.6440999999999999</v>
      </c>
      <c r="H733">
        <v>9.7622999999999998</v>
      </c>
      <c r="I733">
        <v>1</v>
      </c>
      <c r="J733">
        <v>1</v>
      </c>
      <c r="K733">
        <v>1</v>
      </c>
      <c r="L733">
        <f t="shared" si="22"/>
        <v>27</v>
      </c>
      <c r="M733">
        <f>VLOOKUP(C733,Locs!A:C,3,0)</f>
        <v>24</v>
      </c>
      <c r="N733">
        <f>VLOOKUP(C733,Locs!A:F,6,0)</f>
        <v>1</v>
      </c>
      <c r="O733" t="s">
        <v>1038</v>
      </c>
      <c r="P733">
        <v>27</v>
      </c>
    </row>
    <row r="734" spans="2:16" x14ac:dyDescent="0.45">
      <c r="B734" t="str">
        <f t="shared" si="23"/>
        <v>task_id_784.dfy-1</v>
      </c>
      <c r="C734" t="s">
        <v>85</v>
      </c>
      <c r="D734">
        <v>1</v>
      </c>
      <c r="E734">
        <v>0</v>
      </c>
      <c r="F734">
        <v>24.9344</v>
      </c>
      <c r="G734">
        <v>2.3860999999999999</v>
      </c>
      <c r="H734">
        <v>24.913599999999999</v>
      </c>
      <c r="I734">
        <v>0</v>
      </c>
      <c r="J734">
        <v>0</v>
      </c>
      <c r="K734">
        <v>0</v>
      </c>
      <c r="L734">
        <f t="shared" si="22"/>
        <v>46</v>
      </c>
      <c r="M734">
        <f>VLOOKUP(C734,Locs!A:C,3,0)</f>
        <v>57</v>
      </c>
      <c r="N734">
        <f>VLOOKUP(C734,Locs!A:F,6,0)</f>
        <v>4</v>
      </c>
      <c r="O734" t="s">
        <v>1320</v>
      </c>
      <c r="P734">
        <v>27</v>
      </c>
    </row>
    <row r="735" spans="2:16" x14ac:dyDescent="0.45">
      <c r="B735" t="str">
        <f t="shared" si="23"/>
        <v>task_id_784.dfy-2</v>
      </c>
      <c r="C735" t="s">
        <v>85</v>
      </c>
      <c r="D735">
        <v>2</v>
      </c>
      <c r="E735">
        <v>0</v>
      </c>
      <c r="F735">
        <v>17.096299999999999</v>
      </c>
      <c r="G735">
        <v>2.3172999999999999</v>
      </c>
      <c r="H735">
        <v>17.093699999999998</v>
      </c>
      <c r="I735">
        <v>1</v>
      </c>
      <c r="J735">
        <v>0</v>
      </c>
      <c r="K735">
        <v>0</v>
      </c>
      <c r="L735">
        <f t="shared" si="22"/>
        <v>47</v>
      </c>
      <c r="M735">
        <f>VLOOKUP(C735,Locs!A:C,3,0)</f>
        <v>57</v>
      </c>
      <c r="N735">
        <f>VLOOKUP(C735,Locs!A:F,6,0)</f>
        <v>4</v>
      </c>
      <c r="O735" t="s">
        <v>610</v>
      </c>
      <c r="P735">
        <v>46</v>
      </c>
    </row>
    <row r="736" spans="2:16" x14ac:dyDescent="0.45">
      <c r="B736" t="str">
        <f t="shared" si="23"/>
        <v>task_id_784.dfy-3</v>
      </c>
      <c r="C736" t="s">
        <v>85</v>
      </c>
      <c r="D736">
        <v>3</v>
      </c>
      <c r="E736">
        <v>0</v>
      </c>
      <c r="F736">
        <v>17.831399999999999</v>
      </c>
      <c r="G736">
        <v>2.3214000000000001</v>
      </c>
      <c r="H736">
        <v>17.828800000000001</v>
      </c>
      <c r="I736">
        <v>1</v>
      </c>
      <c r="J736">
        <v>0</v>
      </c>
      <c r="K736">
        <v>0</v>
      </c>
      <c r="L736">
        <f t="shared" si="22"/>
        <v>47</v>
      </c>
      <c r="M736">
        <f>VLOOKUP(C736,Locs!A:C,3,0)</f>
        <v>57</v>
      </c>
      <c r="N736">
        <f>VLOOKUP(C736,Locs!A:F,6,0)</f>
        <v>4</v>
      </c>
      <c r="O736" t="s">
        <v>1321</v>
      </c>
      <c r="P736">
        <v>60</v>
      </c>
    </row>
    <row r="737" spans="2:16" x14ac:dyDescent="0.45">
      <c r="B737" t="str">
        <f t="shared" si="23"/>
        <v>task_id_784.dfy-4</v>
      </c>
      <c r="C737" t="s">
        <v>85</v>
      </c>
      <c r="D737">
        <v>4</v>
      </c>
      <c r="E737">
        <v>0</v>
      </c>
      <c r="F737">
        <v>20.252199999999998</v>
      </c>
      <c r="G737">
        <v>2.3193999999999999</v>
      </c>
      <c r="H737">
        <v>20.249700000000001</v>
      </c>
      <c r="I737">
        <v>-1</v>
      </c>
      <c r="J737">
        <v>0</v>
      </c>
      <c r="K737">
        <v>0</v>
      </c>
      <c r="L737">
        <f t="shared" si="22"/>
        <v>53</v>
      </c>
      <c r="M737">
        <f>VLOOKUP(C737,Locs!A:C,3,0)</f>
        <v>57</v>
      </c>
      <c r="N737">
        <f>VLOOKUP(C737,Locs!A:F,6,0)</f>
        <v>4</v>
      </c>
      <c r="O737" t="s">
        <v>611</v>
      </c>
      <c r="P737">
        <v>47</v>
      </c>
    </row>
    <row r="738" spans="2:16" x14ac:dyDescent="0.45">
      <c r="B738" t="str">
        <f t="shared" si="23"/>
        <v>task_id_784.dfy-5</v>
      </c>
      <c r="C738" t="s">
        <v>85</v>
      </c>
      <c r="D738">
        <v>5</v>
      </c>
      <c r="E738">
        <v>0</v>
      </c>
      <c r="F738">
        <v>20.724799999999998</v>
      </c>
      <c r="G738">
        <v>2.5091999999999999</v>
      </c>
      <c r="H738">
        <v>20.721800000000002</v>
      </c>
      <c r="I738">
        <v>-1</v>
      </c>
      <c r="J738">
        <v>0</v>
      </c>
      <c r="K738">
        <v>0</v>
      </c>
      <c r="L738">
        <f t="shared" si="22"/>
        <v>51</v>
      </c>
      <c r="M738">
        <f>VLOOKUP(C738,Locs!A:C,3,0)</f>
        <v>57</v>
      </c>
      <c r="N738">
        <f>VLOOKUP(C738,Locs!A:F,6,0)</f>
        <v>4</v>
      </c>
      <c r="O738" t="s">
        <v>612</v>
      </c>
      <c r="P738">
        <v>47</v>
      </c>
    </row>
    <row r="739" spans="2:16" x14ac:dyDescent="0.45">
      <c r="B739" t="str">
        <f t="shared" si="23"/>
        <v>task_id_784.dfy-6</v>
      </c>
      <c r="C739" t="s">
        <v>85</v>
      </c>
      <c r="D739">
        <v>6</v>
      </c>
      <c r="E739">
        <v>-1</v>
      </c>
      <c r="F739">
        <v>21.409400000000002</v>
      </c>
      <c r="G739">
        <v>0.64049999999999996</v>
      </c>
      <c r="H739">
        <v>21.406600000000001</v>
      </c>
      <c r="I739">
        <v>-1</v>
      </c>
      <c r="J739">
        <v>-1</v>
      </c>
      <c r="K739">
        <v>-1</v>
      </c>
      <c r="L739">
        <f t="shared" si="22"/>
        <v>58</v>
      </c>
      <c r="M739">
        <f>VLOOKUP(C739,Locs!A:C,3,0)</f>
        <v>57</v>
      </c>
      <c r="N739">
        <f>VLOOKUP(C739,Locs!A:F,6,0)</f>
        <v>4</v>
      </c>
      <c r="O739" t="s">
        <v>1104</v>
      </c>
      <c r="P739">
        <v>53</v>
      </c>
    </row>
    <row r="740" spans="2:16" x14ac:dyDescent="0.45">
      <c r="B740" t="str">
        <f t="shared" si="23"/>
        <v>task_id_784.dfy-7</v>
      </c>
      <c r="C740" t="s">
        <v>85</v>
      </c>
      <c r="D740">
        <v>7</v>
      </c>
      <c r="E740">
        <v>0</v>
      </c>
      <c r="F740">
        <v>23.03</v>
      </c>
      <c r="G740">
        <v>1.7143999999999999</v>
      </c>
      <c r="H740">
        <v>23.028400000000001</v>
      </c>
      <c r="I740">
        <v>-1</v>
      </c>
      <c r="J740">
        <v>0</v>
      </c>
      <c r="K740">
        <v>0</v>
      </c>
      <c r="L740">
        <f t="shared" si="22"/>
        <v>56</v>
      </c>
      <c r="M740">
        <f>VLOOKUP(C740,Locs!A:C,3,0)</f>
        <v>57</v>
      </c>
      <c r="N740">
        <f>VLOOKUP(C740,Locs!A:F,6,0)</f>
        <v>4</v>
      </c>
      <c r="O740" t="s">
        <v>1105</v>
      </c>
      <c r="P740">
        <v>51</v>
      </c>
    </row>
    <row r="741" spans="2:16" x14ac:dyDescent="0.45">
      <c r="B741" t="str">
        <f t="shared" si="23"/>
        <v>task_id_784.dfy-8</v>
      </c>
      <c r="C741" t="s">
        <v>85</v>
      </c>
      <c r="D741">
        <v>8</v>
      </c>
      <c r="E741">
        <v>0</v>
      </c>
      <c r="F741">
        <v>21.890699999999999</v>
      </c>
      <c r="G741">
        <v>1.7626999999999999</v>
      </c>
      <c r="H741">
        <v>21.889299999999999</v>
      </c>
      <c r="I741">
        <v>-1</v>
      </c>
      <c r="J741">
        <v>0</v>
      </c>
      <c r="K741">
        <v>0</v>
      </c>
      <c r="L741">
        <f t="shared" si="22"/>
        <v>58</v>
      </c>
      <c r="M741">
        <f>VLOOKUP(C741,Locs!A:C,3,0)</f>
        <v>57</v>
      </c>
      <c r="N741">
        <f>VLOOKUP(C741,Locs!A:F,6,0)</f>
        <v>4</v>
      </c>
      <c r="O741" t="s">
        <v>1106</v>
      </c>
      <c r="P741">
        <v>58</v>
      </c>
    </row>
    <row r="742" spans="2:16" x14ac:dyDescent="0.45">
      <c r="B742" t="str">
        <f t="shared" si="23"/>
        <v>task_id_784.dfy-9</v>
      </c>
      <c r="C742" t="s">
        <v>85</v>
      </c>
      <c r="D742">
        <v>9</v>
      </c>
      <c r="E742">
        <v>0</v>
      </c>
      <c r="F742">
        <v>26.378900000000002</v>
      </c>
      <c r="G742">
        <v>1.7702</v>
      </c>
      <c r="H742">
        <v>26.376999999999999</v>
      </c>
      <c r="I742">
        <v>-1</v>
      </c>
      <c r="J742">
        <v>0</v>
      </c>
      <c r="K742">
        <v>0</v>
      </c>
      <c r="L742">
        <f t="shared" si="22"/>
        <v>60</v>
      </c>
      <c r="M742">
        <f>VLOOKUP(C742,Locs!A:C,3,0)</f>
        <v>57</v>
      </c>
      <c r="N742">
        <f>VLOOKUP(C742,Locs!A:F,6,0)</f>
        <v>4</v>
      </c>
      <c r="O742" t="s">
        <v>1322</v>
      </c>
      <c r="P742">
        <v>56</v>
      </c>
    </row>
    <row r="743" spans="2:16" x14ac:dyDescent="0.45">
      <c r="B743" t="str">
        <f t="shared" si="23"/>
        <v>task_id_784.dfy-10</v>
      </c>
      <c r="C743" t="s">
        <v>85</v>
      </c>
      <c r="D743">
        <v>10</v>
      </c>
      <c r="E743">
        <v>0</v>
      </c>
      <c r="F743">
        <v>23.968499999999999</v>
      </c>
      <c r="G743">
        <v>1.8065</v>
      </c>
      <c r="H743">
        <v>23.966000000000001</v>
      </c>
      <c r="I743">
        <v>-1</v>
      </c>
      <c r="J743">
        <v>0</v>
      </c>
      <c r="K743">
        <v>0</v>
      </c>
      <c r="L743">
        <f t="shared" si="22"/>
        <v>60</v>
      </c>
      <c r="M743">
        <f>VLOOKUP(C743,Locs!A:C,3,0)</f>
        <v>57</v>
      </c>
      <c r="N743">
        <f>VLOOKUP(C743,Locs!A:F,6,0)</f>
        <v>4</v>
      </c>
      <c r="O743" t="s">
        <v>1323</v>
      </c>
      <c r="P743">
        <v>58</v>
      </c>
    </row>
    <row r="744" spans="2:16" x14ac:dyDescent="0.45">
      <c r="B744" t="str">
        <f t="shared" si="23"/>
        <v>task_id_790.dfy-1</v>
      </c>
      <c r="C744" t="s">
        <v>86</v>
      </c>
      <c r="D744">
        <v>1</v>
      </c>
      <c r="E744">
        <v>0</v>
      </c>
      <c r="F744">
        <v>10.6113</v>
      </c>
      <c r="G744">
        <v>2.2648000000000001</v>
      </c>
      <c r="H744">
        <v>10.5938</v>
      </c>
      <c r="I744">
        <v>0</v>
      </c>
      <c r="J744">
        <v>0</v>
      </c>
      <c r="K744">
        <v>0</v>
      </c>
      <c r="L744">
        <f t="shared" si="22"/>
        <v>30</v>
      </c>
      <c r="M744">
        <f>VLOOKUP(C744,Locs!A:C,3,0)</f>
        <v>28</v>
      </c>
      <c r="N744">
        <f>VLOOKUP(C744,Locs!A:F,6,0)</f>
        <v>0</v>
      </c>
      <c r="O744" t="s">
        <v>1324</v>
      </c>
      <c r="P744">
        <v>60</v>
      </c>
    </row>
    <row r="745" spans="2:16" x14ac:dyDescent="0.45">
      <c r="B745" t="str">
        <f t="shared" si="23"/>
        <v>task_id_790.dfy-2</v>
      </c>
      <c r="C745" t="s">
        <v>86</v>
      </c>
      <c r="D745">
        <v>2</v>
      </c>
      <c r="E745">
        <v>1</v>
      </c>
      <c r="F745">
        <v>14.4268</v>
      </c>
      <c r="G745">
        <v>2.2058</v>
      </c>
      <c r="H745">
        <v>14.424099999999999</v>
      </c>
      <c r="I745">
        <v>1</v>
      </c>
      <c r="J745">
        <v>1</v>
      </c>
      <c r="K745">
        <v>1</v>
      </c>
      <c r="L745">
        <f t="shared" si="22"/>
        <v>30</v>
      </c>
      <c r="M745">
        <f>VLOOKUP(C745,Locs!A:C,3,0)</f>
        <v>28</v>
      </c>
      <c r="N745">
        <f>VLOOKUP(C745,Locs!A:F,6,0)</f>
        <v>0</v>
      </c>
      <c r="O745" t="s">
        <v>613</v>
      </c>
      <c r="P745">
        <v>30</v>
      </c>
    </row>
    <row r="746" spans="2:16" x14ac:dyDescent="0.45">
      <c r="B746" t="str">
        <f t="shared" si="23"/>
        <v>task_id_793.dfy-1</v>
      </c>
      <c r="C746" t="s">
        <v>87</v>
      </c>
      <c r="D746">
        <v>1</v>
      </c>
      <c r="E746">
        <v>0</v>
      </c>
      <c r="F746">
        <v>9.8491999999999997</v>
      </c>
      <c r="G746">
        <v>1.337</v>
      </c>
      <c r="H746">
        <v>9.8284000000000002</v>
      </c>
      <c r="I746">
        <v>1</v>
      </c>
      <c r="J746">
        <v>0</v>
      </c>
      <c r="K746">
        <v>0</v>
      </c>
      <c r="L746">
        <f t="shared" si="22"/>
        <v>29</v>
      </c>
      <c r="M746">
        <f>VLOOKUP(C746,Locs!A:C,3,0)</f>
        <v>30</v>
      </c>
      <c r="N746">
        <f>VLOOKUP(C746,Locs!A:F,6,0)</f>
        <v>2</v>
      </c>
      <c r="O746" t="s">
        <v>614</v>
      </c>
      <c r="P746">
        <v>30</v>
      </c>
    </row>
    <row r="747" spans="2:16" x14ac:dyDescent="0.45">
      <c r="B747" t="str">
        <f t="shared" si="23"/>
        <v>task_id_793.dfy-2</v>
      </c>
      <c r="C747" t="s">
        <v>87</v>
      </c>
      <c r="D747">
        <v>2</v>
      </c>
      <c r="E747">
        <v>0</v>
      </c>
      <c r="F747">
        <v>16.843800000000002</v>
      </c>
      <c r="G747">
        <v>1.629</v>
      </c>
      <c r="H747">
        <v>16.8413</v>
      </c>
      <c r="I747">
        <v>0</v>
      </c>
      <c r="J747">
        <v>0</v>
      </c>
      <c r="K747">
        <v>0</v>
      </c>
      <c r="L747">
        <f t="shared" si="22"/>
        <v>29</v>
      </c>
      <c r="M747">
        <f>VLOOKUP(C747,Locs!A:C,3,0)</f>
        <v>30</v>
      </c>
      <c r="N747">
        <f>VLOOKUP(C747,Locs!A:F,6,0)</f>
        <v>2</v>
      </c>
      <c r="O747" t="s">
        <v>616</v>
      </c>
      <c r="P747">
        <v>29</v>
      </c>
    </row>
    <row r="748" spans="2:16" x14ac:dyDescent="0.45">
      <c r="B748" t="str">
        <f t="shared" si="23"/>
        <v>task_id_793.dfy-3</v>
      </c>
      <c r="C748" t="s">
        <v>87</v>
      </c>
      <c r="D748">
        <v>3</v>
      </c>
      <c r="E748">
        <v>0</v>
      </c>
      <c r="F748">
        <v>13.7296</v>
      </c>
      <c r="G748">
        <v>1.3308</v>
      </c>
      <c r="H748">
        <v>13.7271</v>
      </c>
      <c r="I748">
        <v>0</v>
      </c>
      <c r="J748">
        <v>0</v>
      </c>
      <c r="K748">
        <v>0</v>
      </c>
      <c r="L748">
        <f t="shared" si="22"/>
        <v>30</v>
      </c>
      <c r="M748">
        <f>VLOOKUP(C748,Locs!A:C,3,0)</f>
        <v>30</v>
      </c>
      <c r="N748">
        <f>VLOOKUP(C748,Locs!A:F,6,0)</f>
        <v>2</v>
      </c>
      <c r="O748" t="s">
        <v>1107</v>
      </c>
      <c r="P748">
        <v>31</v>
      </c>
    </row>
    <row r="749" spans="2:16" x14ac:dyDescent="0.45">
      <c r="B749" t="str">
        <f t="shared" si="23"/>
        <v>task_id_793.dfy-4</v>
      </c>
      <c r="C749" t="s">
        <v>87</v>
      </c>
      <c r="D749">
        <v>4</v>
      </c>
      <c r="E749">
        <v>0</v>
      </c>
      <c r="F749">
        <v>12.667899999999999</v>
      </c>
      <c r="G749">
        <v>0.80689999999999995</v>
      </c>
      <c r="H749">
        <v>12.666499999999999</v>
      </c>
      <c r="I749">
        <v>0</v>
      </c>
      <c r="J749">
        <v>0</v>
      </c>
      <c r="K749">
        <v>0</v>
      </c>
      <c r="L749">
        <f t="shared" si="22"/>
        <v>30</v>
      </c>
      <c r="M749">
        <f>VLOOKUP(C749,Locs!A:C,3,0)</f>
        <v>30</v>
      </c>
      <c r="N749">
        <f>VLOOKUP(C749,Locs!A:F,6,0)</f>
        <v>2</v>
      </c>
      <c r="O749" t="s">
        <v>617</v>
      </c>
      <c r="P749">
        <v>29</v>
      </c>
    </row>
    <row r="750" spans="2:16" x14ac:dyDescent="0.45">
      <c r="B750" t="str">
        <f t="shared" si="23"/>
        <v>task_id_793.dfy-5</v>
      </c>
      <c r="C750" t="s">
        <v>87</v>
      </c>
      <c r="D750">
        <v>5</v>
      </c>
      <c r="E750">
        <v>0</v>
      </c>
      <c r="F750">
        <v>9.8824000000000005</v>
      </c>
      <c r="G750">
        <v>1.3923000000000001</v>
      </c>
      <c r="H750">
        <v>9.8802000000000003</v>
      </c>
      <c r="I750">
        <v>0</v>
      </c>
      <c r="J750">
        <v>0</v>
      </c>
      <c r="K750">
        <v>0</v>
      </c>
      <c r="L750">
        <f t="shared" si="22"/>
        <v>30</v>
      </c>
      <c r="M750">
        <f>VLOOKUP(C750,Locs!A:C,3,0)</f>
        <v>30</v>
      </c>
      <c r="N750">
        <f>VLOOKUP(C750,Locs!A:F,6,0)</f>
        <v>2</v>
      </c>
      <c r="O750" t="s">
        <v>618</v>
      </c>
      <c r="P750">
        <v>30</v>
      </c>
    </row>
    <row r="751" spans="2:16" x14ac:dyDescent="0.45">
      <c r="B751" t="str">
        <f t="shared" si="23"/>
        <v>task_id_793.dfy-6</v>
      </c>
      <c r="C751" t="s">
        <v>87</v>
      </c>
      <c r="D751">
        <v>6</v>
      </c>
      <c r="E751">
        <v>0</v>
      </c>
      <c r="F751">
        <v>11.321999999999999</v>
      </c>
      <c r="G751">
        <v>1.3394999999999999</v>
      </c>
      <c r="H751">
        <v>11.318899999999999</v>
      </c>
      <c r="I751">
        <v>0</v>
      </c>
      <c r="J751">
        <v>0</v>
      </c>
      <c r="K751">
        <v>0</v>
      </c>
      <c r="L751">
        <f t="shared" si="22"/>
        <v>30</v>
      </c>
      <c r="M751">
        <f>VLOOKUP(C751,Locs!A:C,3,0)</f>
        <v>30</v>
      </c>
      <c r="N751">
        <f>VLOOKUP(C751,Locs!A:F,6,0)</f>
        <v>2</v>
      </c>
      <c r="O751" t="s">
        <v>746</v>
      </c>
      <c r="P751">
        <v>30</v>
      </c>
    </row>
    <row r="752" spans="2:16" x14ac:dyDescent="0.45">
      <c r="B752" t="str">
        <f t="shared" si="23"/>
        <v>task_id_793.dfy-7</v>
      </c>
      <c r="C752" t="s">
        <v>87</v>
      </c>
      <c r="D752">
        <v>7</v>
      </c>
      <c r="E752">
        <v>0</v>
      </c>
      <c r="F752">
        <v>11.8461</v>
      </c>
      <c r="G752">
        <v>0.82110000000000005</v>
      </c>
      <c r="H752">
        <v>11.843999999999999</v>
      </c>
      <c r="I752">
        <v>0</v>
      </c>
      <c r="J752">
        <v>0</v>
      </c>
      <c r="K752">
        <v>0</v>
      </c>
      <c r="L752">
        <f t="shared" si="22"/>
        <v>30</v>
      </c>
      <c r="M752">
        <f>VLOOKUP(C752,Locs!A:C,3,0)</f>
        <v>30</v>
      </c>
      <c r="N752">
        <f>VLOOKUP(C752,Locs!A:F,6,0)</f>
        <v>2</v>
      </c>
      <c r="O752" t="s">
        <v>747</v>
      </c>
      <c r="P752">
        <v>30</v>
      </c>
    </row>
    <row r="753" spans="2:16" x14ac:dyDescent="0.45">
      <c r="B753" t="str">
        <f t="shared" si="23"/>
        <v>task_id_793.dfy-8</v>
      </c>
      <c r="C753" t="s">
        <v>87</v>
      </c>
      <c r="D753">
        <v>8</v>
      </c>
      <c r="E753">
        <v>0</v>
      </c>
      <c r="F753">
        <v>10.877800000000001</v>
      </c>
      <c r="G753">
        <v>0.7631</v>
      </c>
      <c r="H753">
        <v>10.876300000000001</v>
      </c>
      <c r="I753">
        <v>0</v>
      </c>
      <c r="J753">
        <v>0</v>
      </c>
      <c r="K753">
        <v>0</v>
      </c>
      <c r="L753">
        <f t="shared" si="22"/>
        <v>31</v>
      </c>
      <c r="M753">
        <f>VLOOKUP(C753,Locs!A:C,3,0)</f>
        <v>30</v>
      </c>
      <c r="N753">
        <f>VLOOKUP(C753,Locs!A:F,6,0)</f>
        <v>2</v>
      </c>
      <c r="O753" t="s">
        <v>1108</v>
      </c>
      <c r="P753">
        <v>30</v>
      </c>
    </row>
    <row r="754" spans="2:16" x14ac:dyDescent="0.45">
      <c r="B754" t="str">
        <f t="shared" si="23"/>
        <v>task_id_793.dfy-9</v>
      </c>
      <c r="C754" t="s">
        <v>87</v>
      </c>
      <c r="D754">
        <v>9</v>
      </c>
      <c r="E754">
        <v>0</v>
      </c>
      <c r="F754">
        <v>16.918900000000001</v>
      </c>
      <c r="G754">
        <v>0.7571</v>
      </c>
      <c r="H754">
        <v>16.912299999999998</v>
      </c>
      <c r="I754">
        <v>0</v>
      </c>
      <c r="J754">
        <v>0</v>
      </c>
      <c r="K754">
        <v>0</v>
      </c>
      <c r="L754">
        <f t="shared" si="22"/>
        <v>31</v>
      </c>
      <c r="M754">
        <f>VLOOKUP(C754,Locs!A:C,3,0)</f>
        <v>30</v>
      </c>
      <c r="N754">
        <f>VLOOKUP(C754,Locs!A:F,6,0)</f>
        <v>2</v>
      </c>
      <c r="O754" t="s">
        <v>1109</v>
      </c>
      <c r="P754">
        <v>30</v>
      </c>
    </row>
    <row r="755" spans="2:16" x14ac:dyDescent="0.45">
      <c r="B755" t="str">
        <f t="shared" si="23"/>
        <v>task_id_793.dfy-10</v>
      </c>
      <c r="C755" t="s">
        <v>87</v>
      </c>
      <c r="D755">
        <v>10</v>
      </c>
      <c r="E755">
        <v>0</v>
      </c>
      <c r="F755">
        <v>12.510999999999999</v>
      </c>
      <c r="G755">
        <v>0.76239999999999997</v>
      </c>
      <c r="H755">
        <v>12.5093</v>
      </c>
      <c r="I755">
        <v>0</v>
      </c>
      <c r="J755">
        <v>0</v>
      </c>
      <c r="K755">
        <v>0</v>
      </c>
      <c r="L755">
        <f t="shared" si="22"/>
        <v>31</v>
      </c>
      <c r="M755">
        <f>VLOOKUP(C755,Locs!A:C,3,0)</f>
        <v>30</v>
      </c>
      <c r="N755">
        <f>VLOOKUP(C755,Locs!A:F,6,0)</f>
        <v>2</v>
      </c>
      <c r="O755" t="s">
        <v>1110</v>
      </c>
      <c r="P755">
        <v>31</v>
      </c>
    </row>
    <row r="756" spans="2:16" x14ac:dyDescent="0.45">
      <c r="B756" t="str">
        <f t="shared" si="23"/>
        <v>task_id_798.dfy-1</v>
      </c>
      <c r="C756" t="s">
        <v>88</v>
      </c>
      <c r="D756">
        <v>1</v>
      </c>
      <c r="E756">
        <v>-1</v>
      </c>
      <c r="F756">
        <v>9.8529</v>
      </c>
      <c r="G756">
        <v>0.84640000000000004</v>
      </c>
      <c r="H756">
        <v>9.8337000000000003</v>
      </c>
      <c r="I756">
        <v>-1</v>
      </c>
      <c r="J756">
        <v>-1</v>
      </c>
      <c r="K756">
        <v>-1</v>
      </c>
      <c r="L756">
        <f t="shared" si="22"/>
        <v>33</v>
      </c>
      <c r="M756">
        <f>VLOOKUP(C756,Locs!A:C,3,0)</f>
        <v>35</v>
      </c>
      <c r="N756">
        <f>VLOOKUP(C756,Locs!A:F,6,0)</f>
        <v>0</v>
      </c>
      <c r="O756" t="s">
        <v>1111</v>
      </c>
      <c r="P756">
        <v>31</v>
      </c>
    </row>
    <row r="757" spans="2:16" x14ac:dyDescent="0.45">
      <c r="B757" t="str">
        <f t="shared" si="23"/>
        <v>task_id_798.dfy-2</v>
      </c>
      <c r="C757" t="s">
        <v>88</v>
      </c>
      <c r="D757">
        <v>2</v>
      </c>
      <c r="E757">
        <v>0</v>
      </c>
      <c r="F757">
        <v>9.3483000000000001</v>
      </c>
      <c r="G757">
        <v>2.2803</v>
      </c>
      <c r="H757">
        <v>9.3457000000000008</v>
      </c>
      <c r="I757">
        <v>0</v>
      </c>
      <c r="J757">
        <v>0</v>
      </c>
      <c r="K757">
        <v>0</v>
      </c>
      <c r="L757">
        <f t="shared" si="22"/>
        <v>33</v>
      </c>
      <c r="M757">
        <f>VLOOKUP(C757,Locs!A:C,3,0)</f>
        <v>35</v>
      </c>
      <c r="N757">
        <f>VLOOKUP(C757,Locs!A:F,6,0)</f>
        <v>0</v>
      </c>
      <c r="O757" t="s">
        <v>619</v>
      </c>
      <c r="P757">
        <v>33</v>
      </c>
    </row>
    <row r="758" spans="2:16" x14ac:dyDescent="0.45">
      <c r="B758" t="str">
        <f t="shared" si="23"/>
        <v>task_id_798.dfy-3</v>
      </c>
      <c r="C758" t="s">
        <v>88</v>
      </c>
      <c r="D758">
        <v>3</v>
      </c>
      <c r="E758">
        <v>0</v>
      </c>
      <c r="F758">
        <v>16.962800000000001</v>
      </c>
      <c r="G758">
        <v>2.3285</v>
      </c>
      <c r="H758">
        <v>16.956900000000001</v>
      </c>
      <c r="I758">
        <v>0</v>
      </c>
      <c r="J758">
        <v>0</v>
      </c>
      <c r="K758">
        <v>0</v>
      </c>
      <c r="L758">
        <f t="shared" si="22"/>
        <v>37</v>
      </c>
      <c r="M758">
        <f>VLOOKUP(C758,Locs!A:C,3,0)</f>
        <v>35</v>
      </c>
      <c r="N758">
        <f>VLOOKUP(C758,Locs!A:F,6,0)</f>
        <v>0</v>
      </c>
      <c r="O758" t="s">
        <v>1325</v>
      </c>
      <c r="P758">
        <v>46</v>
      </c>
    </row>
    <row r="759" spans="2:16" x14ac:dyDescent="0.45">
      <c r="B759" t="str">
        <f t="shared" si="23"/>
        <v>task_id_798.dfy-4</v>
      </c>
      <c r="C759" t="s">
        <v>88</v>
      </c>
      <c r="D759">
        <v>4</v>
      </c>
      <c r="E759">
        <v>0</v>
      </c>
      <c r="F759">
        <v>9.3143999999999991</v>
      </c>
      <c r="G759">
        <v>2.3613</v>
      </c>
      <c r="H759">
        <v>9.3106000000000009</v>
      </c>
      <c r="I759">
        <v>0</v>
      </c>
      <c r="J759">
        <v>0</v>
      </c>
      <c r="K759">
        <v>0</v>
      </c>
      <c r="L759">
        <f t="shared" si="22"/>
        <v>39</v>
      </c>
      <c r="M759">
        <f>VLOOKUP(C759,Locs!A:C,3,0)</f>
        <v>35</v>
      </c>
      <c r="N759">
        <f>VLOOKUP(C759,Locs!A:F,6,0)</f>
        <v>0</v>
      </c>
      <c r="O759" t="s">
        <v>620</v>
      </c>
      <c r="P759">
        <v>33</v>
      </c>
    </row>
    <row r="760" spans="2:16" x14ac:dyDescent="0.45">
      <c r="B760" t="str">
        <f t="shared" si="23"/>
        <v>task_id_798.dfy-5</v>
      </c>
      <c r="C760" t="s">
        <v>88</v>
      </c>
      <c r="D760">
        <v>5</v>
      </c>
      <c r="E760">
        <v>0</v>
      </c>
      <c r="F760">
        <v>12.8917</v>
      </c>
      <c r="G760">
        <v>2.3805000000000001</v>
      </c>
      <c r="H760">
        <v>12.888999999999999</v>
      </c>
      <c r="I760">
        <v>0</v>
      </c>
      <c r="J760">
        <v>0</v>
      </c>
      <c r="K760">
        <v>0</v>
      </c>
      <c r="L760">
        <f t="shared" si="22"/>
        <v>42</v>
      </c>
      <c r="M760">
        <f>VLOOKUP(C760,Locs!A:C,3,0)</f>
        <v>35</v>
      </c>
      <c r="N760">
        <f>VLOOKUP(C760,Locs!A:F,6,0)</f>
        <v>0</v>
      </c>
      <c r="O760" t="s">
        <v>621</v>
      </c>
      <c r="P760">
        <v>37</v>
      </c>
    </row>
    <row r="761" spans="2:16" x14ac:dyDescent="0.45">
      <c r="B761" t="str">
        <f t="shared" si="23"/>
        <v>task_id_798.dfy-6</v>
      </c>
      <c r="C761" t="s">
        <v>88</v>
      </c>
      <c r="D761">
        <v>6</v>
      </c>
      <c r="E761">
        <v>0</v>
      </c>
      <c r="F761">
        <v>15.0146</v>
      </c>
      <c r="G761">
        <v>2.7338</v>
      </c>
      <c r="H761">
        <v>15.011900000000001</v>
      </c>
      <c r="I761">
        <v>0</v>
      </c>
      <c r="J761">
        <v>0</v>
      </c>
      <c r="K761">
        <v>0</v>
      </c>
      <c r="L761">
        <f t="shared" si="22"/>
        <v>44</v>
      </c>
      <c r="M761">
        <f>VLOOKUP(C761,Locs!A:C,3,0)</f>
        <v>35</v>
      </c>
      <c r="N761">
        <f>VLOOKUP(C761,Locs!A:F,6,0)</f>
        <v>0</v>
      </c>
      <c r="O761" t="s">
        <v>868</v>
      </c>
      <c r="P761">
        <v>39</v>
      </c>
    </row>
    <row r="762" spans="2:16" x14ac:dyDescent="0.45">
      <c r="B762" t="str">
        <f t="shared" si="23"/>
        <v>task_id_798.dfy-7</v>
      </c>
      <c r="C762" t="s">
        <v>88</v>
      </c>
      <c r="D762">
        <v>7</v>
      </c>
      <c r="E762">
        <v>0</v>
      </c>
      <c r="F762">
        <v>13.2865</v>
      </c>
      <c r="G762">
        <v>1.7282</v>
      </c>
      <c r="H762">
        <v>13.285299999999999</v>
      </c>
      <c r="I762">
        <v>0</v>
      </c>
      <c r="J762">
        <v>0</v>
      </c>
      <c r="K762">
        <v>0</v>
      </c>
      <c r="L762">
        <f t="shared" si="22"/>
        <v>42</v>
      </c>
      <c r="M762">
        <f>VLOOKUP(C762,Locs!A:C,3,0)</f>
        <v>35</v>
      </c>
      <c r="N762">
        <f>VLOOKUP(C762,Locs!A:F,6,0)</f>
        <v>0</v>
      </c>
      <c r="O762" t="s">
        <v>1019</v>
      </c>
      <c r="P762">
        <v>42</v>
      </c>
    </row>
    <row r="763" spans="2:16" x14ac:dyDescent="0.45">
      <c r="B763" t="str">
        <f t="shared" si="23"/>
        <v>task_id_798.dfy-8</v>
      </c>
      <c r="C763" t="s">
        <v>88</v>
      </c>
      <c r="D763">
        <v>8</v>
      </c>
      <c r="E763">
        <v>0</v>
      </c>
      <c r="F763">
        <v>11.2095</v>
      </c>
      <c r="G763">
        <v>1.8556999999999999</v>
      </c>
      <c r="H763">
        <v>11.207800000000001</v>
      </c>
      <c r="I763">
        <v>0</v>
      </c>
      <c r="J763">
        <v>0</v>
      </c>
      <c r="K763">
        <v>0</v>
      </c>
      <c r="L763">
        <f t="shared" si="22"/>
        <v>45</v>
      </c>
      <c r="M763">
        <f>VLOOKUP(C763,Locs!A:C,3,0)</f>
        <v>35</v>
      </c>
      <c r="N763">
        <f>VLOOKUP(C763,Locs!A:F,6,0)</f>
        <v>0</v>
      </c>
      <c r="O763" t="s">
        <v>1020</v>
      </c>
      <c r="P763">
        <v>44</v>
      </c>
    </row>
    <row r="764" spans="2:16" x14ac:dyDescent="0.45">
      <c r="B764" t="str">
        <f t="shared" si="23"/>
        <v>task_id_798.dfy-9</v>
      </c>
      <c r="C764" t="s">
        <v>88</v>
      </c>
      <c r="D764">
        <v>9</v>
      </c>
      <c r="E764">
        <v>0</v>
      </c>
      <c r="F764">
        <v>11.645899999999999</v>
      </c>
      <c r="G764">
        <v>4.9212999999999996</v>
      </c>
      <c r="H764">
        <v>11.644500000000001</v>
      </c>
      <c r="I764">
        <v>-1</v>
      </c>
      <c r="J764">
        <v>0</v>
      </c>
      <c r="K764">
        <v>0</v>
      </c>
      <c r="L764">
        <f t="shared" si="22"/>
        <v>45</v>
      </c>
      <c r="M764">
        <f>VLOOKUP(C764,Locs!A:C,3,0)</f>
        <v>35</v>
      </c>
      <c r="N764">
        <f>VLOOKUP(C764,Locs!A:F,6,0)</f>
        <v>0</v>
      </c>
      <c r="O764" t="s">
        <v>1326</v>
      </c>
      <c r="P764">
        <v>42</v>
      </c>
    </row>
    <row r="765" spans="2:16" x14ac:dyDescent="0.45">
      <c r="B765" t="str">
        <f t="shared" si="23"/>
        <v>task_id_798.dfy-10</v>
      </c>
      <c r="C765" t="s">
        <v>88</v>
      </c>
      <c r="D765">
        <v>10</v>
      </c>
      <c r="E765">
        <v>0</v>
      </c>
      <c r="F765">
        <v>13.860200000000001</v>
      </c>
      <c r="G765">
        <v>4.5696000000000003</v>
      </c>
      <c r="H765">
        <v>13.858499999999999</v>
      </c>
      <c r="I765">
        <v>-1</v>
      </c>
      <c r="J765">
        <v>0</v>
      </c>
      <c r="K765">
        <v>0</v>
      </c>
      <c r="L765">
        <f t="shared" si="22"/>
        <v>46</v>
      </c>
      <c r="M765">
        <f>VLOOKUP(C765,Locs!A:C,3,0)</f>
        <v>35</v>
      </c>
      <c r="N765">
        <f>VLOOKUP(C765,Locs!A:F,6,0)</f>
        <v>0</v>
      </c>
      <c r="O765" t="s">
        <v>1327</v>
      </c>
      <c r="P765">
        <v>45</v>
      </c>
    </row>
    <row r="766" spans="2:16" x14ac:dyDescent="0.45">
      <c r="B766" t="str">
        <f t="shared" si="23"/>
        <v>task_id_8.dfy-1</v>
      </c>
      <c r="C766" t="s">
        <v>89</v>
      </c>
      <c r="D766">
        <v>1</v>
      </c>
      <c r="E766">
        <v>1</v>
      </c>
      <c r="F766">
        <v>7.6527000000000003</v>
      </c>
      <c r="G766">
        <v>1.3005</v>
      </c>
      <c r="H766">
        <v>7.6314000000000002</v>
      </c>
      <c r="I766">
        <v>1</v>
      </c>
      <c r="J766">
        <v>1</v>
      </c>
      <c r="K766">
        <v>1</v>
      </c>
      <c r="L766">
        <f t="shared" si="22"/>
        <v>24</v>
      </c>
      <c r="M766">
        <f>VLOOKUP(C766,Locs!A:C,3,0)</f>
        <v>22</v>
      </c>
      <c r="N766">
        <f>VLOOKUP(C766,Locs!A:F,6,0)</f>
        <v>0</v>
      </c>
      <c r="O766" t="s">
        <v>1328</v>
      </c>
      <c r="P766">
        <v>45</v>
      </c>
    </row>
    <row r="767" spans="2:16" x14ac:dyDescent="0.45">
      <c r="B767" t="str">
        <f t="shared" si="23"/>
        <v>task_id_803.dfy-1</v>
      </c>
      <c r="C767" t="s">
        <v>90</v>
      </c>
      <c r="D767">
        <v>1</v>
      </c>
      <c r="E767">
        <v>0</v>
      </c>
      <c r="F767">
        <v>5.3331</v>
      </c>
      <c r="G767">
        <v>1.5468999999999999</v>
      </c>
      <c r="H767">
        <v>5.3106</v>
      </c>
      <c r="I767">
        <v>0</v>
      </c>
      <c r="J767">
        <v>0</v>
      </c>
      <c r="K767">
        <v>0</v>
      </c>
      <c r="L767">
        <f t="shared" si="22"/>
        <v>20</v>
      </c>
      <c r="M767">
        <f>VLOOKUP(C767,Locs!A:C,3,0)</f>
        <v>30</v>
      </c>
      <c r="N767">
        <f>VLOOKUP(C767,Locs!A:F,6,0)</f>
        <v>5</v>
      </c>
      <c r="O767" t="s">
        <v>637</v>
      </c>
      <c r="P767">
        <v>24</v>
      </c>
    </row>
    <row r="768" spans="2:16" x14ac:dyDescent="0.45">
      <c r="B768" t="str">
        <f t="shared" si="23"/>
        <v>task_id_803.dfy-2</v>
      </c>
      <c r="C768" t="s">
        <v>90</v>
      </c>
      <c r="D768">
        <v>2</v>
      </c>
      <c r="E768">
        <v>0</v>
      </c>
      <c r="F768">
        <v>13.3188</v>
      </c>
      <c r="G768">
        <v>1.5482</v>
      </c>
      <c r="H768">
        <v>13.3164</v>
      </c>
      <c r="I768">
        <v>0</v>
      </c>
      <c r="J768">
        <v>0</v>
      </c>
      <c r="K768">
        <v>0</v>
      </c>
      <c r="L768">
        <f t="shared" si="22"/>
        <v>21</v>
      </c>
      <c r="M768">
        <f>VLOOKUP(C768,Locs!A:C,3,0)</f>
        <v>30</v>
      </c>
      <c r="N768">
        <f>VLOOKUP(C768,Locs!A:F,6,0)</f>
        <v>5</v>
      </c>
      <c r="O768" t="s">
        <v>622</v>
      </c>
      <c r="P768">
        <v>20</v>
      </c>
    </row>
    <row r="769" spans="2:16" x14ac:dyDescent="0.45">
      <c r="B769" t="str">
        <f t="shared" si="23"/>
        <v>task_id_803.dfy-3</v>
      </c>
      <c r="C769" t="s">
        <v>90</v>
      </c>
      <c r="D769">
        <v>3</v>
      </c>
      <c r="E769">
        <v>0</v>
      </c>
      <c r="F769">
        <v>12.3758</v>
      </c>
      <c r="G769">
        <v>1.5237000000000001</v>
      </c>
      <c r="H769">
        <v>12.3734</v>
      </c>
      <c r="I769">
        <v>0</v>
      </c>
      <c r="J769">
        <v>0</v>
      </c>
      <c r="K769">
        <v>0</v>
      </c>
      <c r="L769">
        <f t="shared" si="22"/>
        <v>22</v>
      </c>
      <c r="M769">
        <f>VLOOKUP(C769,Locs!A:C,3,0)</f>
        <v>30</v>
      </c>
      <c r="N769">
        <f>VLOOKUP(C769,Locs!A:F,6,0)</f>
        <v>5</v>
      </c>
      <c r="O769" t="s">
        <v>1039</v>
      </c>
      <c r="P769">
        <v>21</v>
      </c>
    </row>
    <row r="770" spans="2:16" x14ac:dyDescent="0.45">
      <c r="B770" t="str">
        <f t="shared" si="23"/>
        <v>task_id_803.dfy-4</v>
      </c>
      <c r="C770" t="s">
        <v>90</v>
      </c>
      <c r="D770">
        <v>4</v>
      </c>
      <c r="E770">
        <v>0</v>
      </c>
      <c r="F770">
        <v>7.7526000000000002</v>
      </c>
      <c r="G770">
        <v>1.5281</v>
      </c>
      <c r="H770">
        <v>7.7492999999999999</v>
      </c>
      <c r="I770">
        <v>0</v>
      </c>
      <c r="J770">
        <v>0</v>
      </c>
      <c r="K770">
        <v>0</v>
      </c>
      <c r="L770">
        <f t="shared" si="22"/>
        <v>23</v>
      </c>
      <c r="M770">
        <f>VLOOKUP(C770,Locs!A:C,3,0)</f>
        <v>30</v>
      </c>
      <c r="N770">
        <f>VLOOKUP(C770,Locs!A:F,6,0)</f>
        <v>5</v>
      </c>
      <c r="O770" t="s">
        <v>623</v>
      </c>
      <c r="P770">
        <v>21</v>
      </c>
    </row>
    <row r="771" spans="2:16" x14ac:dyDescent="0.45">
      <c r="B771" t="str">
        <f t="shared" si="23"/>
        <v>task_id_803.dfy-5</v>
      </c>
      <c r="C771" t="s">
        <v>90</v>
      </c>
      <c r="D771">
        <v>5</v>
      </c>
      <c r="E771">
        <v>0</v>
      </c>
      <c r="F771">
        <v>8.2927999999999997</v>
      </c>
      <c r="G771">
        <v>1.5159</v>
      </c>
      <c r="H771">
        <v>8.2903000000000002</v>
      </c>
      <c r="I771">
        <v>0</v>
      </c>
      <c r="J771">
        <v>0</v>
      </c>
      <c r="K771">
        <v>0</v>
      </c>
      <c r="L771">
        <f t="shared" ref="L771:L806" si="24">VLOOKUP(LEFT(C771,LEN(C771)-4)&amp;"_"&amp;D771&amp;"_llm.dfy",O:P,2,0)</f>
        <v>23</v>
      </c>
      <c r="M771">
        <f>VLOOKUP(C771,Locs!A:C,3,0)</f>
        <v>30</v>
      </c>
      <c r="N771">
        <f>VLOOKUP(C771,Locs!A:F,6,0)</f>
        <v>5</v>
      </c>
      <c r="O771" t="s">
        <v>624</v>
      </c>
      <c r="P771">
        <v>22</v>
      </c>
    </row>
    <row r="772" spans="2:16" x14ac:dyDescent="0.45">
      <c r="B772" t="str">
        <f t="shared" si="23"/>
        <v>task_id_803.dfy-6</v>
      </c>
      <c r="C772" t="s">
        <v>90</v>
      </c>
      <c r="D772">
        <v>6</v>
      </c>
      <c r="E772">
        <v>0</v>
      </c>
      <c r="F772">
        <v>8.4670000000000005</v>
      </c>
      <c r="G772">
        <v>1.7496</v>
      </c>
      <c r="H772">
        <v>8.4646000000000008</v>
      </c>
      <c r="I772">
        <v>0</v>
      </c>
      <c r="J772">
        <v>0</v>
      </c>
      <c r="K772">
        <v>0</v>
      </c>
      <c r="L772">
        <f t="shared" si="24"/>
        <v>23</v>
      </c>
      <c r="M772">
        <f>VLOOKUP(C772,Locs!A:C,3,0)</f>
        <v>30</v>
      </c>
      <c r="N772">
        <f>VLOOKUP(C772,Locs!A:F,6,0)</f>
        <v>5</v>
      </c>
      <c r="O772" t="s">
        <v>748</v>
      </c>
      <c r="P772">
        <v>23</v>
      </c>
    </row>
    <row r="773" spans="2:16" x14ac:dyDescent="0.45">
      <c r="B773" t="str">
        <f t="shared" si="23"/>
        <v>task_id_803.dfy-7</v>
      </c>
      <c r="C773" t="s">
        <v>90</v>
      </c>
      <c r="D773">
        <v>7</v>
      </c>
      <c r="E773">
        <v>0</v>
      </c>
      <c r="F773">
        <v>8.2319999999999993</v>
      </c>
      <c r="G773">
        <v>0.8579</v>
      </c>
      <c r="H773">
        <v>8.2303999999999995</v>
      </c>
      <c r="I773">
        <v>0</v>
      </c>
      <c r="J773">
        <v>0</v>
      </c>
      <c r="K773">
        <v>0</v>
      </c>
      <c r="L773">
        <f t="shared" si="24"/>
        <v>23</v>
      </c>
      <c r="M773">
        <f>VLOOKUP(C773,Locs!A:C,3,0)</f>
        <v>30</v>
      </c>
      <c r="N773">
        <f>VLOOKUP(C773,Locs!A:F,6,0)</f>
        <v>5</v>
      </c>
      <c r="O773" t="s">
        <v>749</v>
      </c>
      <c r="P773">
        <v>23</v>
      </c>
    </row>
    <row r="774" spans="2:16" x14ac:dyDescent="0.45">
      <c r="B774" t="str">
        <f t="shared" si="23"/>
        <v>task_id_803.dfy-8</v>
      </c>
      <c r="C774" t="s">
        <v>90</v>
      </c>
      <c r="D774">
        <v>8</v>
      </c>
      <c r="E774">
        <v>0</v>
      </c>
      <c r="F774">
        <v>10.5097</v>
      </c>
      <c r="G774">
        <v>0.85670000000000002</v>
      </c>
      <c r="H774">
        <v>10.5083</v>
      </c>
      <c r="I774">
        <v>0</v>
      </c>
      <c r="J774">
        <v>0</v>
      </c>
      <c r="K774">
        <v>0</v>
      </c>
      <c r="L774">
        <f t="shared" si="24"/>
        <v>23</v>
      </c>
      <c r="M774">
        <f>VLOOKUP(C774,Locs!A:C,3,0)</f>
        <v>30</v>
      </c>
      <c r="N774">
        <f>VLOOKUP(C774,Locs!A:F,6,0)</f>
        <v>5</v>
      </c>
      <c r="O774" t="s">
        <v>750</v>
      </c>
      <c r="P774">
        <v>23</v>
      </c>
    </row>
    <row r="775" spans="2:16" x14ac:dyDescent="0.45">
      <c r="B775" t="str">
        <f t="shared" si="23"/>
        <v>task_id_803.dfy-9</v>
      </c>
      <c r="C775" t="s">
        <v>90</v>
      </c>
      <c r="D775">
        <v>9</v>
      </c>
      <c r="E775">
        <v>-1</v>
      </c>
      <c r="F775">
        <v>10.775499999999999</v>
      </c>
      <c r="G775">
        <v>0.34310000000000002</v>
      </c>
      <c r="H775">
        <v>10.7738</v>
      </c>
      <c r="I775">
        <v>-1</v>
      </c>
      <c r="J775">
        <v>-1</v>
      </c>
      <c r="K775">
        <v>-1</v>
      </c>
      <c r="L775">
        <f t="shared" si="24"/>
        <v>21</v>
      </c>
      <c r="M775">
        <f>VLOOKUP(C775,Locs!A:C,3,0)</f>
        <v>30</v>
      </c>
      <c r="N775">
        <f>VLOOKUP(C775,Locs!A:F,6,0)</f>
        <v>5</v>
      </c>
      <c r="O775" t="s">
        <v>1050</v>
      </c>
      <c r="P775">
        <v>23</v>
      </c>
    </row>
    <row r="776" spans="2:16" x14ac:dyDescent="0.45">
      <c r="B776" t="str">
        <f t="shared" ref="B776:B806" si="25">C776&amp;"-"&amp;D776</f>
        <v>task_id_803.dfy-10</v>
      </c>
      <c r="C776" t="s">
        <v>90</v>
      </c>
      <c r="D776">
        <v>10</v>
      </c>
      <c r="E776">
        <v>0</v>
      </c>
      <c r="F776">
        <v>8.1191999999999993</v>
      </c>
      <c r="G776">
        <v>0.90549999999999997</v>
      </c>
      <c r="H776">
        <v>8.1175999999999995</v>
      </c>
      <c r="I776">
        <v>0</v>
      </c>
      <c r="J776">
        <v>0</v>
      </c>
      <c r="K776">
        <v>0</v>
      </c>
      <c r="L776">
        <f t="shared" si="24"/>
        <v>21</v>
      </c>
      <c r="M776">
        <f>VLOOKUP(C776,Locs!A:C,3,0)</f>
        <v>30</v>
      </c>
      <c r="N776">
        <f>VLOOKUP(C776,Locs!A:F,6,0)</f>
        <v>5</v>
      </c>
      <c r="O776" t="s">
        <v>1051</v>
      </c>
      <c r="P776">
        <v>23</v>
      </c>
    </row>
    <row r="777" spans="2:16" x14ac:dyDescent="0.45">
      <c r="B777" t="str">
        <f t="shared" si="25"/>
        <v>task_id_804.dfy-1</v>
      </c>
      <c r="C777" t="s">
        <v>91</v>
      </c>
      <c r="D777">
        <v>1</v>
      </c>
      <c r="E777">
        <v>0</v>
      </c>
      <c r="F777">
        <v>7.4326999999999996</v>
      </c>
      <c r="G777">
        <v>2.2359</v>
      </c>
      <c r="H777">
        <v>7.4112</v>
      </c>
      <c r="I777">
        <v>1</v>
      </c>
      <c r="J777">
        <v>0</v>
      </c>
      <c r="K777">
        <v>0</v>
      </c>
      <c r="L777">
        <f t="shared" si="24"/>
        <v>30</v>
      </c>
      <c r="M777">
        <f>VLOOKUP(C777,Locs!A:C,3,0)</f>
        <v>29</v>
      </c>
      <c r="N777">
        <f>VLOOKUP(C777,Locs!A:F,6,0)</f>
        <v>1</v>
      </c>
      <c r="O777" t="s">
        <v>1052</v>
      </c>
      <c r="P777">
        <v>21</v>
      </c>
    </row>
    <row r="778" spans="2:16" x14ac:dyDescent="0.45">
      <c r="B778" t="str">
        <f t="shared" si="25"/>
        <v>task_id_804.dfy-2</v>
      </c>
      <c r="C778" t="s">
        <v>91</v>
      </c>
      <c r="D778">
        <v>2</v>
      </c>
      <c r="E778">
        <v>0</v>
      </c>
      <c r="F778">
        <v>11.4374</v>
      </c>
      <c r="G778">
        <v>2.2635000000000001</v>
      </c>
      <c r="H778">
        <v>11.433999999999999</v>
      </c>
      <c r="I778">
        <v>0</v>
      </c>
      <c r="J778">
        <v>0</v>
      </c>
      <c r="K778">
        <v>0</v>
      </c>
      <c r="L778">
        <f t="shared" si="24"/>
        <v>29</v>
      </c>
      <c r="M778">
        <f>VLOOKUP(C778,Locs!A:C,3,0)</f>
        <v>29</v>
      </c>
      <c r="N778">
        <f>VLOOKUP(C778,Locs!A:F,6,0)</f>
        <v>1</v>
      </c>
      <c r="O778" t="s">
        <v>625</v>
      </c>
      <c r="P778">
        <v>30</v>
      </c>
    </row>
    <row r="779" spans="2:16" x14ac:dyDescent="0.45">
      <c r="B779" t="str">
        <f t="shared" si="25"/>
        <v>task_id_804.dfy-3</v>
      </c>
      <c r="C779" t="s">
        <v>91</v>
      </c>
      <c r="D779">
        <v>3</v>
      </c>
      <c r="E779">
        <v>0</v>
      </c>
      <c r="F779">
        <v>10.778</v>
      </c>
      <c r="G779">
        <v>2.2652000000000001</v>
      </c>
      <c r="H779">
        <v>10.7751</v>
      </c>
      <c r="I779">
        <v>0</v>
      </c>
      <c r="J779">
        <v>0</v>
      </c>
      <c r="K779">
        <v>0</v>
      </c>
      <c r="L779">
        <f t="shared" si="24"/>
        <v>29</v>
      </c>
      <c r="M779">
        <f>VLOOKUP(C779,Locs!A:C,3,0)</f>
        <v>29</v>
      </c>
      <c r="N779">
        <f>VLOOKUP(C779,Locs!A:F,6,0)</f>
        <v>1</v>
      </c>
      <c r="O779" t="s">
        <v>626</v>
      </c>
      <c r="P779">
        <v>29</v>
      </c>
    </row>
    <row r="780" spans="2:16" x14ac:dyDescent="0.45">
      <c r="B780" t="str">
        <f t="shared" si="25"/>
        <v>task_id_804.dfy-4</v>
      </c>
      <c r="C780" t="s">
        <v>91</v>
      </c>
      <c r="D780">
        <v>4</v>
      </c>
      <c r="E780">
        <v>0</v>
      </c>
      <c r="F780">
        <v>20.741499999999998</v>
      </c>
      <c r="G780">
        <v>1.6674</v>
      </c>
      <c r="H780">
        <v>20.739799999999999</v>
      </c>
      <c r="I780">
        <v>0</v>
      </c>
      <c r="J780">
        <v>0</v>
      </c>
      <c r="K780">
        <v>0</v>
      </c>
      <c r="L780">
        <f t="shared" si="24"/>
        <v>29</v>
      </c>
      <c r="M780">
        <f>VLOOKUP(C780,Locs!A:C,3,0)</f>
        <v>29</v>
      </c>
      <c r="N780">
        <f>VLOOKUP(C780,Locs!A:F,6,0)</f>
        <v>1</v>
      </c>
      <c r="O780" t="s">
        <v>627</v>
      </c>
      <c r="P780">
        <v>29</v>
      </c>
    </row>
    <row r="781" spans="2:16" x14ac:dyDescent="0.45">
      <c r="B781" t="str">
        <f t="shared" si="25"/>
        <v>task_id_804.dfy-5</v>
      </c>
      <c r="C781" t="s">
        <v>91</v>
      </c>
      <c r="D781">
        <v>5</v>
      </c>
      <c r="E781">
        <v>1</v>
      </c>
      <c r="F781">
        <v>15.736599999999999</v>
      </c>
      <c r="G781">
        <v>2.2408000000000001</v>
      </c>
      <c r="H781">
        <v>15.7339</v>
      </c>
      <c r="I781">
        <v>1</v>
      </c>
      <c r="J781">
        <v>1</v>
      </c>
      <c r="K781">
        <v>1</v>
      </c>
      <c r="L781">
        <f t="shared" si="24"/>
        <v>30</v>
      </c>
      <c r="M781">
        <f>VLOOKUP(C781,Locs!A:C,3,0)</f>
        <v>29</v>
      </c>
      <c r="N781">
        <f>VLOOKUP(C781,Locs!A:F,6,0)</f>
        <v>1</v>
      </c>
      <c r="O781" t="s">
        <v>869</v>
      </c>
      <c r="P781">
        <v>29</v>
      </c>
    </row>
    <row r="782" spans="2:16" x14ac:dyDescent="0.45">
      <c r="B782" t="str">
        <f t="shared" si="25"/>
        <v>task_id_807.dfy-1</v>
      </c>
      <c r="C782" t="s">
        <v>92</v>
      </c>
      <c r="D782">
        <v>1</v>
      </c>
      <c r="E782">
        <v>0</v>
      </c>
      <c r="F782">
        <v>8.1984999999999992</v>
      </c>
      <c r="G782">
        <v>2.2768000000000002</v>
      </c>
      <c r="H782">
        <v>8.1771999999999991</v>
      </c>
      <c r="I782">
        <v>0</v>
      </c>
      <c r="J782">
        <v>0</v>
      </c>
      <c r="K782">
        <v>0</v>
      </c>
      <c r="L782">
        <f t="shared" si="24"/>
        <v>29</v>
      </c>
      <c r="M782">
        <f>VLOOKUP(C782,Locs!A:C,3,0)</f>
        <v>35</v>
      </c>
      <c r="N782">
        <f>VLOOKUP(C782,Locs!A:F,6,0)</f>
        <v>2</v>
      </c>
      <c r="O782" t="s">
        <v>870</v>
      </c>
      <c r="P782">
        <v>30</v>
      </c>
    </row>
    <row r="783" spans="2:16" x14ac:dyDescent="0.45">
      <c r="B783" t="str">
        <f t="shared" si="25"/>
        <v>task_id_807.dfy-2</v>
      </c>
      <c r="C783" t="s">
        <v>92</v>
      </c>
      <c r="D783">
        <v>2</v>
      </c>
      <c r="E783">
        <v>0</v>
      </c>
      <c r="F783">
        <v>9.4673999999999996</v>
      </c>
      <c r="G783">
        <v>2.2519</v>
      </c>
      <c r="H783">
        <v>9.4649999999999999</v>
      </c>
      <c r="I783">
        <v>0</v>
      </c>
      <c r="J783">
        <v>0</v>
      </c>
      <c r="K783">
        <v>0</v>
      </c>
      <c r="L783">
        <f t="shared" si="24"/>
        <v>30</v>
      </c>
      <c r="M783">
        <f>VLOOKUP(C783,Locs!A:C,3,0)</f>
        <v>35</v>
      </c>
      <c r="N783">
        <f>VLOOKUP(C783,Locs!A:F,6,0)</f>
        <v>2</v>
      </c>
      <c r="O783" t="s">
        <v>628</v>
      </c>
      <c r="P783">
        <v>29</v>
      </c>
    </row>
    <row r="784" spans="2:16" x14ac:dyDescent="0.45">
      <c r="B784" t="str">
        <f t="shared" si="25"/>
        <v>task_id_807.dfy-3</v>
      </c>
      <c r="C784" t="s">
        <v>92</v>
      </c>
      <c r="D784">
        <v>3</v>
      </c>
      <c r="E784">
        <v>0</v>
      </c>
      <c r="F784">
        <v>13.284700000000001</v>
      </c>
      <c r="G784">
        <v>2.2734999999999999</v>
      </c>
      <c r="H784">
        <v>13.282400000000001</v>
      </c>
      <c r="I784">
        <v>-1</v>
      </c>
      <c r="J784">
        <v>0</v>
      </c>
      <c r="K784">
        <v>0</v>
      </c>
      <c r="L784">
        <f t="shared" si="24"/>
        <v>29</v>
      </c>
      <c r="M784">
        <f>VLOOKUP(C784,Locs!A:C,3,0)</f>
        <v>35</v>
      </c>
      <c r="N784">
        <f>VLOOKUP(C784,Locs!A:F,6,0)</f>
        <v>2</v>
      </c>
      <c r="O784" t="s">
        <v>1021</v>
      </c>
      <c r="P784">
        <v>36</v>
      </c>
    </row>
    <row r="785" spans="2:16" x14ac:dyDescent="0.45">
      <c r="B785" t="str">
        <f t="shared" si="25"/>
        <v>task_id_807.dfy-4</v>
      </c>
      <c r="C785" t="s">
        <v>92</v>
      </c>
      <c r="D785">
        <v>4</v>
      </c>
      <c r="E785">
        <v>0</v>
      </c>
      <c r="F785">
        <v>10.234400000000001</v>
      </c>
      <c r="G785">
        <v>2.3046000000000002</v>
      </c>
      <c r="H785">
        <v>10.231999999999999</v>
      </c>
      <c r="I785">
        <v>-1</v>
      </c>
      <c r="J785">
        <v>0</v>
      </c>
      <c r="K785">
        <v>0</v>
      </c>
      <c r="L785">
        <f t="shared" si="24"/>
        <v>34</v>
      </c>
      <c r="M785">
        <f>VLOOKUP(C785,Locs!A:C,3,0)</f>
        <v>35</v>
      </c>
      <c r="N785">
        <f>VLOOKUP(C785,Locs!A:F,6,0)</f>
        <v>2</v>
      </c>
      <c r="O785" t="s">
        <v>629</v>
      </c>
      <c r="P785">
        <v>30</v>
      </c>
    </row>
    <row r="786" spans="2:16" x14ac:dyDescent="0.45">
      <c r="B786" t="str">
        <f t="shared" si="25"/>
        <v>task_id_807.dfy-5</v>
      </c>
      <c r="C786" t="s">
        <v>92</v>
      </c>
      <c r="D786">
        <v>5</v>
      </c>
      <c r="E786">
        <v>0</v>
      </c>
      <c r="F786">
        <v>14.752599999999999</v>
      </c>
      <c r="G786">
        <v>2.3102999999999998</v>
      </c>
      <c r="H786">
        <v>14.7501</v>
      </c>
      <c r="I786">
        <v>-1</v>
      </c>
      <c r="J786">
        <v>0</v>
      </c>
      <c r="K786">
        <v>0</v>
      </c>
      <c r="L786">
        <f t="shared" si="24"/>
        <v>35</v>
      </c>
      <c r="M786">
        <f>VLOOKUP(C786,Locs!A:C,3,0)</f>
        <v>35</v>
      </c>
      <c r="N786">
        <f>VLOOKUP(C786,Locs!A:F,6,0)</f>
        <v>2</v>
      </c>
      <c r="O786" t="s">
        <v>630</v>
      </c>
      <c r="P786">
        <v>29</v>
      </c>
    </row>
    <row r="787" spans="2:16" x14ac:dyDescent="0.45">
      <c r="B787" t="str">
        <f t="shared" si="25"/>
        <v>task_id_807.dfy-6</v>
      </c>
      <c r="C787" t="s">
        <v>92</v>
      </c>
      <c r="D787">
        <v>6</v>
      </c>
      <c r="E787">
        <v>0</v>
      </c>
      <c r="F787">
        <v>22.2422</v>
      </c>
      <c r="G787">
        <v>2.2862</v>
      </c>
      <c r="H787">
        <v>22.239799999999999</v>
      </c>
      <c r="I787">
        <v>0</v>
      </c>
      <c r="J787">
        <v>0</v>
      </c>
      <c r="K787">
        <v>0</v>
      </c>
      <c r="L787">
        <f t="shared" si="24"/>
        <v>37</v>
      </c>
      <c r="M787">
        <f>VLOOKUP(C787,Locs!A:C,3,0)</f>
        <v>35</v>
      </c>
      <c r="N787">
        <f>VLOOKUP(C787,Locs!A:F,6,0)</f>
        <v>2</v>
      </c>
      <c r="O787" t="s">
        <v>751</v>
      </c>
      <c r="P787">
        <v>34</v>
      </c>
    </row>
    <row r="788" spans="2:16" x14ac:dyDescent="0.45">
      <c r="B788" t="str">
        <f t="shared" si="25"/>
        <v>task_id_807.dfy-7</v>
      </c>
      <c r="C788" t="s">
        <v>92</v>
      </c>
      <c r="D788">
        <v>7</v>
      </c>
      <c r="E788">
        <v>0</v>
      </c>
      <c r="F788">
        <v>19.657800000000002</v>
      </c>
      <c r="G788">
        <v>1.6765000000000001</v>
      </c>
      <c r="H788">
        <v>19.656600000000001</v>
      </c>
      <c r="I788">
        <v>0</v>
      </c>
      <c r="J788">
        <v>0</v>
      </c>
      <c r="K788">
        <v>0</v>
      </c>
      <c r="L788">
        <f t="shared" si="24"/>
        <v>36</v>
      </c>
      <c r="M788">
        <f>VLOOKUP(C788,Locs!A:C,3,0)</f>
        <v>35</v>
      </c>
      <c r="N788">
        <f>VLOOKUP(C788,Locs!A:F,6,0)</f>
        <v>2</v>
      </c>
      <c r="O788" t="s">
        <v>1022</v>
      </c>
      <c r="P788">
        <v>35</v>
      </c>
    </row>
    <row r="789" spans="2:16" x14ac:dyDescent="0.45">
      <c r="B789" t="str">
        <f t="shared" si="25"/>
        <v>task_id_807.dfy-8</v>
      </c>
      <c r="C789" t="s">
        <v>92</v>
      </c>
      <c r="D789">
        <v>8</v>
      </c>
      <c r="E789">
        <v>0</v>
      </c>
      <c r="F789">
        <v>11.8255</v>
      </c>
      <c r="G789">
        <v>1.6744000000000001</v>
      </c>
      <c r="H789">
        <v>11.824299999999999</v>
      </c>
      <c r="I789">
        <v>-1</v>
      </c>
      <c r="J789">
        <v>0</v>
      </c>
      <c r="K789">
        <v>0</v>
      </c>
      <c r="L789">
        <f t="shared" si="24"/>
        <v>36</v>
      </c>
      <c r="M789">
        <f>VLOOKUP(C789,Locs!A:C,3,0)</f>
        <v>35</v>
      </c>
      <c r="N789">
        <f>VLOOKUP(C789,Locs!A:F,6,0)</f>
        <v>2</v>
      </c>
      <c r="O789" t="s">
        <v>1023</v>
      </c>
      <c r="P789">
        <v>37</v>
      </c>
    </row>
    <row r="790" spans="2:16" x14ac:dyDescent="0.45">
      <c r="B790" t="str">
        <f t="shared" si="25"/>
        <v>task_id_807.dfy-9</v>
      </c>
      <c r="C790" t="s">
        <v>92</v>
      </c>
      <c r="D790">
        <v>9</v>
      </c>
      <c r="E790">
        <v>0</v>
      </c>
      <c r="F790">
        <v>10.724</v>
      </c>
      <c r="G790">
        <v>1.6728000000000001</v>
      </c>
      <c r="H790">
        <v>10.7227</v>
      </c>
      <c r="I790">
        <v>-1</v>
      </c>
      <c r="J790">
        <v>0</v>
      </c>
      <c r="K790">
        <v>0</v>
      </c>
      <c r="L790">
        <f t="shared" si="24"/>
        <v>36</v>
      </c>
      <c r="M790">
        <f>VLOOKUP(C790,Locs!A:C,3,0)</f>
        <v>35</v>
      </c>
      <c r="N790">
        <f>VLOOKUP(C790,Locs!A:F,6,0)</f>
        <v>2</v>
      </c>
      <c r="O790" t="s">
        <v>1024</v>
      </c>
      <c r="P790">
        <v>36</v>
      </c>
    </row>
    <row r="791" spans="2:16" x14ac:dyDescent="0.45">
      <c r="B791" t="str">
        <f t="shared" si="25"/>
        <v>task_id_807.dfy-10</v>
      </c>
      <c r="C791" t="s">
        <v>92</v>
      </c>
      <c r="D791">
        <v>10</v>
      </c>
      <c r="E791">
        <v>0</v>
      </c>
      <c r="F791">
        <v>15.781000000000001</v>
      </c>
      <c r="G791">
        <v>1.6786000000000001</v>
      </c>
      <c r="H791">
        <v>15.779299999999999</v>
      </c>
      <c r="I791">
        <v>-1</v>
      </c>
      <c r="J791">
        <v>0</v>
      </c>
      <c r="K791">
        <v>0</v>
      </c>
      <c r="L791">
        <f t="shared" si="24"/>
        <v>36</v>
      </c>
      <c r="M791">
        <f>VLOOKUP(C791,Locs!A:C,3,0)</f>
        <v>35</v>
      </c>
      <c r="N791">
        <f>VLOOKUP(C791,Locs!A:F,6,0)</f>
        <v>2</v>
      </c>
      <c r="O791" t="s">
        <v>1025</v>
      </c>
      <c r="P791">
        <v>36</v>
      </c>
    </row>
    <row r="792" spans="2:16" x14ac:dyDescent="0.45">
      <c r="B792" t="str">
        <f t="shared" si="25"/>
        <v>task_id_808.dfy-1</v>
      </c>
      <c r="C792" t="s">
        <v>93</v>
      </c>
      <c r="D792">
        <v>1</v>
      </c>
      <c r="E792">
        <v>1</v>
      </c>
      <c r="F792">
        <v>6.1806000000000001</v>
      </c>
      <c r="G792">
        <v>1.2261</v>
      </c>
      <c r="H792">
        <v>6.1569000000000003</v>
      </c>
      <c r="I792">
        <v>1</v>
      </c>
      <c r="J792">
        <v>1</v>
      </c>
      <c r="K792">
        <v>1</v>
      </c>
      <c r="L792">
        <f t="shared" si="24"/>
        <v>26</v>
      </c>
      <c r="M792">
        <f>VLOOKUP(C792,Locs!A:C,3,0)</f>
        <v>24</v>
      </c>
      <c r="N792">
        <f>VLOOKUP(C792,Locs!A:F,6,0)</f>
        <v>0</v>
      </c>
      <c r="O792" t="s">
        <v>1026</v>
      </c>
      <c r="P792">
        <v>36</v>
      </c>
    </row>
    <row r="793" spans="2:16" x14ac:dyDescent="0.45">
      <c r="B793" t="str">
        <f t="shared" si="25"/>
        <v>task_id_809.dfy-1</v>
      </c>
      <c r="C793" t="s">
        <v>94</v>
      </c>
      <c r="D793">
        <v>1</v>
      </c>
      <c r="E793">
        <v>0</v>
      </c>
      <c r="F793">
        <v>7.9753999999999996</v>
      </c>
      <c r="G793">
        <v>1.3744000000000001</v>
      </c>
      <c r="H793">
        <v>7.9546999999999999</v>
      </c>
      <c r="I793">
        <v>1</v>
      </c>
      <c r="J793">
        <v>0</v>
      </c>
      <c r="K793">
        <v>0</v>
      </c>
      <c r="L793">
        <f t="shared" si="24"/>
        <v>28</v>
      </c>
      <c r="M793">
        <f>VLOOKUP(C793,Locs!A:C,3,0)</f>
        <v>29</v>
      </c>
      <c r="N793">
        <f>VLOOKUP(C793,Locs!A:F,6,0)</f>
        <v>2</v>
      </c>
      <c r="O793" t="s">
        <v>631</v>
      </c>
      <c r="P793">
        <v>26</v>
      </c>
    </row>
    <row r="794" spans="2:16" x14ac:dyDescent="0.45">
      <c r="B794" t="str">
        <f t="shared" si="25"/>
        <v>task_id_809.dfy-2</v>
      </c>
      <c r="C794" t="s">
        <v>94</v>
      </c>
      <c r="D794">
        <v>2</v>
      </c>
      <c r="E794">
        <v>0</v>
      </c>
      <c r="F794">
        <v>13.6153</v>
      </c>
      <c r="G794">
        <v>0.79410000000000003</v>
      </c>
      <c r="H794">
        <v>13.6135</v>
      </c>
      <c r="I794">
        <v>1</v>
      </c>
      <c r="J794">
        <v>0</v>
      </c>
      <c r="K794">
        <v>0</v>
      </c>
      <c r="L794">
        <f t="shared" si="24"/>
        <v>29</v>
      </c>
      <c r="M794">
        <f>VLOOKUP(C794,Locs!A:C,3,0)</f>
        <v>29</v>
      </c>
      <c r="N794">
        <f>VLOOKUP(C794,Locs!A:F,6,0)</f>
        <v>2</v>
      </c>
      <c r="O794" t="s">
        <v>634</v>
      </c>
      <c r="P794">
        <v>28</v>
      </c>
    </row>
    <row r="795" spans="2:16" x14ac:dyDescent="0.45">
      <c r="B795" t="str">
        <f t="shared" si="25"/>
        <v>task_id_809.dfy-3</v>
      </c>
      <c r="C795" t="s">
        <v>94</v>
      </c>
      <c r="D795">
        <v>3</v>
      </c>
      <c r="E795">
        <v>0</v>
      </c>
      <c r="F795">
        <v>11.2933</v>
      </c>
      <c r="G795">
        <v>1.2686999999999999</v>
      </c>
      <c r="H795">
        <v>11.2911</v>
      </c>
      <c r="I795">
        <v>0</v>
      </c>
      <c r="J795">
        <v>0</v>
      </c>
      <c r="K795">
        <v>0</v>
      </c>
      <c r="L795">
        <f t="shared" si="24"/>
        <v>29</v>
      </c>
      <c r="M795">
        <f>VLOOKUP(C795,Locs!A:C,3,0)</f>
        <v>29</v>
      </c>
      <c r="N795">
        <f>VLOOKUP(C795,Locs!A:F,6,0)</f>
        <v>2</v>
      </c>
      <c r="O795" t="s">
        <v>635</v>
      </c>
      <c r="P795">
        <v>29</v>
      </c>
    </row>
    <row r="796" spans="2:16" x14ac:dyDescent="0.45">
      <c r="B796" t="str">
        <f t="shared" si="25"/>
        <v>task_id_809.dfy-4</v>
      </c>
      <c r="C796" t="s">
        <v>94</v>
      </c>
      <c r="D796">
        <v>4</v>
      </c>
      <c r="E796">
        <v>1</v>
      </c>
      <c r="F796">
        <v>12.6785</v>
      </c>
      <c r="G796">
        <v>1.1876</v>
      </c>
      <c r="H796">
        <v>12.6751</v>
      </c>
      <c r="I796">
        <v>1</v>
      </c>
      <c r="J796">
        <v>1</v>
      </c>
      <c r="K796">
        <v>1</v>
      </c>
      <c r="L796">
        <f t="shared" si="24"/>
        <v>30</v>
      </c>
      <c r="M796">
        <f>VLOOKUP(C796,Locs!A:C,3,0)</f>
        <v>29</v>
      </c>
      <c r="N796">
        <f>VLOOKUP(C796,Locs!A:F,6,0)</f>
        <v>2</v>
      </c>
      <c r="O796" t="s">
        <v>636</v>
      </c>
      <c r="P796">
        <v>29</v>
      </c>
    </row>
    <row r="797" spans="2:16" x14ac:dyDescent="0.45">
      <c r="B797" t="str">
        <f t="shared" si="25"/>
        <v>task_id_95.dfy-1</v>
      </c>
      <c r="C797" t="s">
        <v>95</v>
      </c>
      <c r="D797">
        <v>1</v>
      </c>
      <c r="E797">
        <v>0</v>
      </c>
      <c r="F797">
        <v>17.423500000000001</v>
      </c>
      <c r="G797">
        <v>1.2941</v>
      </c>
      <c r="H797">
        <v>17.4069</v>
      </c>
      <c r="I797">
        <v>1</v>
      </c>
      <c r="J797">
        <v>0</v>
      </c>
      <c r="K797">
        <v>0</v>
      </c>
      <c r="L797">
        <f t="shared" si="24"/>
        <v>29</v>
      </c>
      <c r="M797">
        <f>VLOOKUP(C797,Locs!A:C,3,0)</f>
        <v>32</v>
      </c>
      <c r="N797">
        <f>VLOOKUP(C797,Locs!A:F,6,0)</f>
        <v>6</v>
      </c>
      <c r="O797" t="s">
        <v>1138</v>
      </c>
      <c r="P797">
        <v>30</v>
      </c>
    </row>
    <row r="798" spans="2:16" x14ac:dyDescent="0.45">
      <c r="B798" t="str">
        <f t="shared" si="25"/>
        <v>task_id_95.dfy-2</v>
      </c>
      <c r="C798" t="s">
        <v>95</v>
      </c>
      <c r="D798">
        <v>2</v>
      </c>
      <c r="E798">
        <v>0</v>
      </c>
      <c r="F798">
        <v>12.2658</v>
      </c>
      <c r="G798">
        <v>0.80159999999999998</v>
      </c>
      <c r="H798">
        <v>12.264200000000001</v>
      </c>
      <c r="I798">
        <v>-1</v>
      </c>
      <c r="J798">
        <v>0</v>
      </c>
      <c r="K798">
        <v>0</v>
      </c>
      <c r="L798">
        <f t="shared" si="24"/>
        <v>29</v>
      </c>
      <c r="M798">
        <f>VLOOKUP(C798,Locs!A:C,3,0)</f>
        <v>32</v>
      </c>
      <c r="N798">
        <f>VLOOKUP(C798,Locs!A:F,6,0)</f>
        <v>6</v>
      </c>
      <c r="O798" t="s">
        <v>640</v>
      </c>
      <c r="P798">
        <v>29</v>
      </c>
    </row>
    <row r="799" spans="2:16" x14ac:dyDescent="0.45">
      <c r="B799" t="str">
        <f t="shared" si="25"/>
        <v>task_id_95.dfy-3</v>
      </c>
      <c r="C799" t="s">
        <v>95</v>
      </c>
      <c r="D799">
        <v>3</v>
      </c>
      <c r="E799">
        <v>0</v>
      </c>
      <c r="F799">
        <v>15.1699</v>
      </c>
      <c r="G799">
        <v>1.2834000000000001</v>
      </c>
      <c r="H799">
        <v>15.167299999999999</v>
      </c>
      <c r="I799">
        <v>1</v>
      </c>
      <c r="J799">
        <v>0</v>
      </c>
      <c r="K799">
        <v>0</v>
      </c>
      <c r="L799">
        <f t="shared" si="24"/>
        <v>29</v>
      </c>
      <c r="M799">
        <f>VLOOKUP(C799,Locs!A:C,3,0)</f>
        <v>32</v>
      </c>
      <c r="N799">
        <f>VLOOKUP(C799,Locs!A:F,6,0)</f>
        <v>6</v>
      </c>
      <c r="O799" t="s">
        <v>1329</v>
      </c>
      <c r="P799">
        <v>42</v>
      </c>
    </row>
    <row r="800" spans="2:16" x14ac:dyDescent="0.45">
      <c r="B800" t="str">
        <f t="shared" si="25"/>
        <v>task_id_95.dfy-4</v>
      </c>
      <c r="C800" t="s">
        <v>95</v>
      </c>
      <c r="D800">
        <v>4</v>
      </c>
      <c r="E800">
        <v>0</v>
      </c>
      <c r="F800">
        <v>9.5191999999999997</v>
      </c>
      <c r="G800">
        <v>1.3286</v>
      </c>
      <c r="H800">
        <v>9.5151000000000003</v>
      </c>
      <c r="I800">
        <v>-1</v>
      </c>
      <c r="J800">
        <v>0</v>
      </c>
      <c r="K800">
        <v>0</v>
      </c>
      <c r="L800">
        <f t="shared" si="24"/>
        <v>29</v>
      </c>
      <c r="M800">
        <f>VLOOKUP(C800,Locs!A:C,3,0)</f>
        <v>32</v>
      </c>
      <c r="N800">
        <f>VLOOKUP(C800,Locs!A:F,6,0)</f>
        <v>6</v>
      </c>
      <c r="O800" t="s">
        <v>641</v>
      </c>
      <c r="P800">
        <v>29</v>
      </c>
    </row>
    <row r="801" spans="2:16" x14ac:dyDescent="0.45">
      <c r="B801" t="str">
        <f t="shared" si="25"/>
        <v>task_id_95.dfy-5</v>
      </c>
      <c r="C801" t="s">
        <v>95</v>
      </c>
      <c r="D801">
        <v>5</v>
      </c>
      <c r="E801">
        <v>0</v>
      </c>
      <c r="F801">
        <v>17.869299999999999</v>
      </c>
      <c r="G801">
        <v>8.8880999999999997</v>
      </c>
      <c r="H801">
        <v>17.867000000000001</v>
      </c>
      <c r="I801">
        <v>-1</v>
      </c>
      <c r="J801">
        <v>0</v>
      </c>
      <c r="K801">
        <v>0</v>
      </c>
      <c r="L801">
        <f t="shared" si="24"/>
        <v>42</v>
      </c>
      <c r="M801">
        <f>VLOOKUP(C801,Locs!A:C,3,0)</f>
        <v>32</v>
      </c>
      <c r="N801">
        <f>VLOOKUP(C801,Locs!A:F,6,0)</f>
        <v>6</v>
      </c>
      <c r="O801" t="s">
        <v>641</v>
      </c>
      <c r="P801">
        <v>39</v>
      </c>
    </row>
    <row r="802" spans="2:16" x14ac:dyDescent="0.45">
      <c r="B802" t="str">
        <f t="shared" si="25"/>
        <v>task_id_95.dfy-6</v>
      </c>
      <c r="C802" t="s">
        <v>95</v>
      </c>
      <c r="D802">
        <v>6</v>
      </c>
      <c r="E802">
        <v>0</v>
      </c>
      <c r="F802">
        <v>15.164199999999999</v>
      </c>
      <c r="G802">
        <v>3.7564000000000002</v>
      </c>
      <c r="H802">
        <v>15.1615</v>
      </c>
      <c r="I802">
        <v>-1</v>
      </c>
      <c r="J802">
        <v>0</v>
      </c>
      <c r="K802">
        <v>0</v>
      </c>
      <c r="L802">
        <f t="shared" si="24"/>
        <v>42</v>
      </c>
      <c r="M802">
        <f>VLOOKUP(C802,Locs!A:C,3,0)</f>
        <v>32</v>
      </c>
      <c r="N802">
        <f>VLOOKUP(C802,Locs!A:F,6,0)</f>
        <v>6</v>
      </c>
      <c r="O802" t="s">
        <v>641</v>
      </c>
      <c r="P802">
        <v>39</v>
      </c>
    </row>
    <row r="803" spans="2:16" x14ac:dyDescent="0.45">
      <c r="B803" t="str">
        <f t="shared" si="25"/>
        <v>task_id_95.dfy-7</v>
      </c>
      <c r="C803" t="s">
        <v>95</v>
      </c>
      <c r="D803">
        <v>7</v>
      </c>
      <c r="E803">
        <v>0</v>
      </c>
      <c r="F803">
        <v>12.0801</v>
      </c>
      <c r="G803">
        <v>4.6976000000000004</v>
      </c>
      <c r="H803">
        <v>12.078200000000001</v>
      </c>
      <c r="I803">
        <v>-1</v>
      </c>
      <c r="J803">
        <v>0</v>
      </c>
      <c r="K803">
        <v>0</v>
      </c>
      <c r="L803">
        <f t="shared" si="24"/>
        <v>42</v>
      </c>
      <c r="M803">
        <f>VLOOKUP(C803,Locs!A:C,3,0)</f>
        <v>32</v>
      </c>
      <c r="N803">
        <f>VLOOKUP(C803,Locs!A:F,6,0)</f>
        <v>6</v>
      </c>
      <c r="O803" t="s">
        <v>641</v>
      </c>
      <c r="P803">
        <v>39</v>
      </c>
    </row>
    <row r="804" spans="2:16" x14ac:dyDescent="0.45">
      <c r="B804" t="str">
        <f t="shared" si="25"/>
        <v>task_id_95.dfy-8</v>
      </c>
      <c r="C804" t="s">
        <v>95</v>
      </c>
      <c r="D804">
        <v>8</v>
      </c>
      <c r="E804">
        <v>0</v>
      </c>
      <c r="F804">
        <v>11.497400000000001</v>
      </c>
      <c r="G804">
        <v>4.7895000000000003</v>
      </c>
      <c r="H804">
        <v>11.495699999999999</v>
      </c>
      <c r="I804">
        <v>-1</v>
      </c>
      <c r="J804">
        <v>0</v>
      </c>
      <c r="K804">
        <v>0</v>
      </c>
      <c r="L804">
        <f t="shared" si="24"/>
        <v>42</v>
      </c>
      <c r="M804">
        <f>VLOOKUP(C804,Locs!A:C,3,0)</f>
        <v>32</v>
      </c>
      <c r="N804">
        <f>VLOOKUP(C804,Locs!A:F,6,0)</f>
        <v>6</v>
      </c>
      <c r="O804" t="s">
        <v>641</v>
      </c>
      <c r="P804">
        <v>39</v>
      </c>
    </row>
    <row r="805" spans="2:16" x14ac:dyDescent="0.45">
      <c r="B805" t="str">
        <f t="shared" si="25"/>
        <v>task_id_95.dfy-9</v>
      </c>
      <c r="C805" t="s">
        <v>95</v>
      </c>
      <c r="D805">
        <v>9</v>
      </c>
      <c r="E805">
        <v>0</v>
      </c>
      <c r="F805">
        <v>12.2494</v>
      </c>
      <c r="G805">
        <v>4.7557999999999998</v>
      </c>
      <c r="H805">
        <v>12.242000000000001</v>
      </c>
      <c r="I805">
        <v>-1</v>
      </c>
      <c r="J805">
        <v>0</v>
      </c>
      <c r="K805">
        <v>0</v>
      </c>
      <c r="L805">
        <f t="shared" si="24"/>
        <v>42</v>
      </c>
      <c r="M805">
        <f>VLOOKUP(C805,Locs!A:C,3,0)</f>
        <v>32</v>
      </c>
      <c r="N805">
        <f>VLOOKUP(C805,Locs!A:F,6,0)</f>
        <v>6</v>
      </c>
      <c r="O805" t="s">
        <v>641</v>
      </c>
      <c r="P805">
        <v>39</v>
      </c>
    </row>
    <row r="806" spans="2:16" x14ac:dyDescent="0.45">
      <c r="B806" t="str">
        <f t="shared" si="25"/>
        <v>task_id_95.dfy-10</v>
      </c>
      <c r="C806" t="s">
        <v>95</v>
      </c>
      <c r="D806">
        <v>10</v>
      </c>
      <c r="E806">
        <v>0</v>
      </c>
      <c r="F806">
        <v>19.151199999999999</v>
      </c>
      <c r="G806">
        <v>4.7774999999999999</v>
      </c>
      <c r="H806">
        <v>19.149999999999999</v>
      </c>
      <c r="I806">
        <v>-1</v>
      </c>
      <c r="J806">
        <v>0</v>
      </c>
      <c r="K806">
        <v>0</v>
      </c>
      <c r="L806">
        <f t="shared" si="24"/>
        <v>42</v>
      </c>
      <c r="M806">
        <f>VLOOKUP(C806,Locs!A:C,3,0)</f>
        <v>32</v>
      </c>
      <c r="N806">
        <f>VLOOKUP(C806,Locs!A:F,6,0)</f>
        <v>6</v>
      </c>
      <c r="O806" t="s">
        <v>641</v>
      </c>
      <c r="P806">
        <v>39</v>
      </c>
    </row>
    <row r="807" spans="2:16" x14ac:dyDescent="0.45">
      <c r="O807" t="s">
        <v>641</v>
      </c>
      <c r="P807">
        <v>39</v>
      </c>
    </row>
    <row r="808" spans="2:16" x14ac:dyDescent="0.45">
      <c r="O808" t="s">
        <v>641</v>
      </c>
      <c r="P808">
        <v>39</v>
      </c>
    </row>
    <row r="809" spans="2:16" x14ac:dyDescent="0.45">
      <c r="O809" t="s">
        <v>641</v>
      </c>
      <c r="P809">
        <v>39</v>
      </c>
    </row>
    <row r="810" spans="2:16" x14ac:dyDescent="0.45">
      <c r="O810" t="s">
        <v>641</v>
      </c>
      <c r="P810">
        <v>39</v>
      </c>
    </row>
    <row r="811" spans="2:16" x14ac:dyDescent="0.45">
      <c r="O811" t="s">
        <v>641</v>
      </c>
      <c r="P811">
        <v>39</v>
      </c>
    </row>
    <row r="812" spans="2:16" x14ac:dyDescent="0.45">
      <c r="O812" t="s">
        <v>641</v>
      </c>
      <c r="P812">
        <v>39</v>
      </c>
    </row>
    <row r="813" spans="2:16" x14ac:dyDescent="0.45">
      <c r="O813" t="s">
        <v>641</v>
      </c>
      <c r="P813">
        <v>39</v>
      </c>
    </row>
    <row r="814" spans="2:16" x14ac:dyDescent="0.45">
      <c r="O814" t="s">
        <v>641</v>
      </c>
      <c r="P814">
        <v>39</v>
      </c>
    </row>
    <row r="815" spans="2:16" x14ac:dyDescent="0.45">
      <c r="O815" t="s">
        <v>642</v>
      </c>
      <c r="P815">
        <v>29</v>
      </c>
    </row>
    <row r="816" spans="2:16" x14ac:dyDescent="0.45">
      <c r="O816" t="s">
        <v>1140</v>
      </c>
      <c r="P816">
        <v>29</v>
      </c>
    </row>
    <row r="817" spans="15:16" x14ac:dyDescent="0.45">
      <c r="O817" t="s">
        <v>1141</v>
      </c>
      <c r="P817">
        <v>42</v>
      </c>
    </row>
    <row r="818" spans="15:16" x14ac:dyDescent="0.45">
      <c r="O818" t="s">
        <v>1225</v>
      </c>
      <c r="P818">
        <v>42</v>
      </c>
    </row>
    <row r="819" spans="15:16" x14ac:dyDescent="0.45">
      <c r="O819" t="s">
        <v>1330</v>
      </c>
      <c r="P819">
        <v>42</v>
      </c>
    </row>
    <row r="820" spans="15:16" x14ac:dyDescent="0.45">
      <c r="O820" t="s">
        <v>1331</v>
      </c>
      <c r="P820">
        <v>42</v>
      </c>
    </row>
    <row r="821" spans="15:16" x14ac:dyDescent="0.45">
      <c r="O821" t="s">
        <v>1332</v>
      </c>
      <c r="P821">
        <v>42</v>
      </c>
    </row>
  </sheetData>
  <sortState xmlns:xlrd2="http://schemas.microsoft.com/office/spreadsheetml/2017/richdata2" ref="O2:P821">
    <sortCondition ref="O2:O82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1F65-A6DA-4D3A-8084-9855CE7897EB}">
  <dimension ref="A1:AO158"/>
  <sheetViews>
    <sheetView tabSelected="1" zoomScale="70" zoomScaleNormal="70" workbookViewId="0">
      <pane xSplit="1" ySplit="2" topLeftCell="B109" activePane="bottomRight" state="frozen"/>
      <selection pane="topRight" activeCell="B1" sqref="B1"/>
      <selection pane="bottomLeft" activeCell="A3" sqref="A3"/>
      <selection pane="bottomRight" activeCell="S140" sqref="S140"/>
    </sheetView>
  </sheetViews>
  <sheetFormatPr defaultRowHeight="14.25" x14ac:dyDescent="0.45"/>
  <cols>
    <col min="1" max="1" width="20.59765625" customWidth="1"/>
    <col min="2" max="2" width="52.265625" customWidth="1"/>
    <col min="3" max="3" width="6.59765625" style="3" customWidth="1"/>
    <col min="4" max="4" width="7.1328125" style="3" customWidth="1"/>
    <col min="5" max="5" width="6.59765625" style="3" customWidth="1"/>
    <col min="6" max="6" width="9.59765625" style="3" customWidth="1"/>
    <col min="7" max="7" width="5.73046875" bestFit="1" customWidth="1"/>
    <col min="8" max="8" width="6.19921875" bestFit="1" customWidth="1"/>
    <col min="9" max="9" width="6.265625" customWidth="1"/>
    <col min="10" max="10" width="5.73046875" style="3" bestFit="1" customWidth="1"/>
    <col min="11" max="11" width="9.796875" style="3" customWidth="1"/>
    <col min="12" max="12" width="4.53125" style="3" bestFit="1" customWidth="1"/>
    <col min="13" max="13" width="4.19921875" style="3" bestFit="1" customWidth="1"/>
    <col min="14" max="14" width="5.1328125" style="3" customWidth="1"/>
    <col min="15" max="15" width="6.265625" style="3" customWidth="1"/>
    <col min="16" max="16" width="9.19921875" style="3" customWidth="1"/>
    <col min="17" max="17" width="8.86328125" style="3" customWidth="1"/>
    <col min="18" max="18" width="9.86328125" style="3" customWidth="1"/>
    <col min="19" max="19" width="7.46484375" style="3" customWidth="1"/>
    <col min="20" max="20" width="8.46484375" style="3" customWidth="1"/>
    <col min="21" max="21" width="9.86328125" style="3" customWidth="1"/>
    <col min="22" max="22" width="7.46484375" style="3" customWidth="1"/>
    <col min="23" max="23" width="8.796875" style="3" customWidth="1"/>
    <col min="24" max="24" width="11.1328125" style="3" customWidth="1"/>
    <col min="25" max="25" width="12.6640625" style="3" customWidth="1"/>
    <col min="26" max="27" width="9.86328125" style="3" customWidth="1"/>
    <col min="28" max="28" width="10.59765625" style="3" customWidth="1"/>
    <col min="29" max="29" width="8.1328125" style="3" customWidth="1"/>
    <col min="30" max="32" width="6.6640625" style="3" customWidth="1"/>
    <col min="33" max="33" width="7.46484375" style="3" customWidth="1"/>
    <col min="34" max="37" width="6.6640625" style="3" customWidth="1"/>
    <col min="38" max="38" width="6.3984375" style="3" customWidth="1"/>
    <col min="39" max="40" width="6.6640625" style="3" customWidth="1"/>
    <col min="41" max="41" width="58.33203125" customWidth="1"/>
  </cols>
  <sheetData>
    <row r="1" spans="1:41" ht="14.65" thickBot="1" x14ac:dyDescent="0.5">
      <c r="B1" t="s">
        <v>1240</v>
      </c>
      <c r="C1" s="34">
        <v>0</v>
      </c>
      <c r="D1" s="34">
        <v>1</v>
      </c>
      <c r="E1" s="34">
        <v>2.5</v>
      </c>
      <c r="F1" s="34">
        <v>0</v>
      </c>
      <c r="G1" s="30">
        <v>6.3</v>
      </c>
      <c r="H1" s="30">
        <v>0</v>
      </c>
      <c r="I1" s="30"/>
      <c r="J1" s="34"/>
      <c r="K1" s="34"/>
      <c r="L1" s="34">
        <v>0</v>
      </c>
      <c r="M1" s="34">
        <v>0</v>
      </c>
      <c r="AD1" s="3" t="s">
        <v>1335</v>
      </c>
    </row>
    <row r="2" spans="1:41" s="85" customFormat="1" ht="28.5" customHeight="1" thickBot="1" x14ac:dyDescent="0.5">
      <c r="A2" s="98" t="s">
        <v>163</v>
      </c>
      <c r="B2" s="99" t="s">
        <v>241</v>
      </c>
      <c r="C2" s="96" t="s">
        <v>1183</v>
      </c>
      <c r="D2" s="96" t="s">
        <v>1184</v>
      </c>
      <c r="E2" s="96" t="s">
        <v>1241</v>
      </c>
      <c r="F2" s="96" t="s">
        <v>1231</v>
      </c>
      <c r="G2" s="100" t="s">
        <v>647</v>
      </c>
      <c r="H2" s="100" t="s">
        <v>233</v>
      </c>
      <c r="I2" s="100" t="s">
        <v>1235</v>
      </c>
      <c r="J2" s="100" t="s">
        <v>1232</v>
      </c>
      <c r="K2" s="96" t="s">
        <v>255</v>
      </c>
      <c r="L2" s="96" t="s">
        <v>1233</v>
      </c>
      <c r="M2" s="97" t="s">
        <v>1234</v>
      </c>
      <c r="N2" s="95" t="s">
        <v>1230</v>
      </c>
      <c r="O2" s="97" t="s">
        <v>1182</v>
      </c>
      <c r="P2" s="95" t="s">
        <v>654</v>
      </c>
      <c r="Q2" s="96" t="s">
        <v>310</v>
      </c>
      <c r="R2" s="96" t="s">
        <v>1154</v>
      </c>
      <c r="S2" s="96" t="s">
        <v>653</v>
      </c>
      <c r="T2" s="96" t="s">
        <v>665</v>
      </c>
      <c r="U2" s="96" t="s">
        <v>652</v>
      </c>
      <c r="V2" s="97" t="s">
        <v>1195</v>
      </c>
      <c r="W2" s="95" t="s">
        <v>1152</v>
      </c>
      <c r="X2" s="96" t="s">
        <v>752</v>
      </c>
      <c r="Y2" s="96" t="s">
        <v>1180</v>
      </c>
      <c r="Z2" s="96" t="s">
        <v>872</v>
      </c>
      <c r="AA2" s="96" t="s">
        <v>1118</v>
      </c>
      <c r="AB2" s="96" t="s">
        <v>1028</v>
      </c>
      <c r="AC2" s="97" t="s">
        <v>1226</v>
      </c>
      <c r="AD2" s="84">
        <v>14</v>
      </c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3" t="s">
        <v>248</v>
      </c>
    </row>
    <row r="3" spans="1:41" ht="12.85" customHeight="1" x14ac:dyDescent="0.45">
      <c r="A3" s="101" t="s">
        <v>0</v>
      </c>
      <c r="B3" s="102" t="s">
        <v>170</v>
      </c>
      <c r="C3" s="103">
        <f>VLOOKUP(A3,Locs!A:C,3,0)</f>
        <v>38</v>
      </c>
      <c r="D3" s="103">
        <f>VLOOKUP(A3,Locs!A:C,2,0)</f>
        <v>30</v>
      </c>
      <c r="E3" s="103">
        <f>C3-D3</f>
        <v>8</v>
      </c>
      <c r="F3" s="104">
        <f>1-D3/C3</f>
        <v>0.21052631578947367</v>
      </c>
      <c r="G3" s="103">
        <f>VLOOKUP(A3,Locs!A:D,4,0)</f>
        <v>0</v>
      </c>
      <c r="H3" s="103">
        <f>VLOOKUP(A3,Locs!A:E,5,0)</f>
        <v>0</v>
      </c>
      <c r="I3" s="103">
        <f>SUMPRODUCT(C$1:H$1,C3:H3)+SUMPRODUCT(L$1:M$1,L3:M3)</f>
        <v>50</v>
      </c>
      <c r="J3" s="103">
        <v>2</v>
      </c>
      <c r="K3" s="103" t="s">
        <v>213</v>
      </c>
      <c r="L3" s="103">
        <v>1</v>
      </c>
      <c r="M3" s="105">
        <v>2</v>
      </c>
      <c r="N3" s="107">
        <f ca="1">SUM(P3:V3)</f>
        <v>14</v>
      </c>
      <c r="O3" s="105">
        <f ca="1">SUM(W3:AC3)</f>
        <v>5</v>
      </c>
      <c r="P3" s="108">
        <f t="shared" ref="P3:S28" ca="1" si="0">COUNTIFS(INDIRECT(P$2&amp;"!C:C"),$A3,INDIRECT(P$2&amp;"!E:E"),1)</f>
        <v>3</v>
      </c>
      <c r="Q3" s="109">
        <f t="shared" ca="1" si="0"/>
        <v>3</v>
      </c>
      <c r="R3" s="109">
        <f t="shared" ca="1" si="0"/>
        <v>1</v>
      </c>
      <c r="S3" s="109">
        <f t="shared" ca="1" si="0"/>
        <v>3</v>
      </c>
      <c r="T3" s="109">
        <f t="shared" ref="T3:U22" ca="1" si="1">COUNTIFS(INDIRECT(T$2&amp;"!C:C"),$A3,INDIRECT(T$2&amp;"!E:E"),1)</f>
        <v>1</v>
      </c>
      <c r="U3" s="109">
        <f t="shared" ca="1" si="1"/>
        <v>3</v>
      </c>
      <c r="V3" s="110">
        <f t="shared" ref="V3:V66" ca="1" si="2">COUNTIFS(INDIRECT(V$2&amp;"!C:C"),$A3,INDIRECT(V$2&amp;"!E:E"),1)</f>
        <v>0</v>
      </c>
      <c r="W3" s="108">
        <f t="shared" ref="W3:AC12" ca="1" si="3">COUNTIFS(INDIRECT(W$2&amp;"!C:C"),$A3,INDIRECT(W$2&amp;"!E:E"),1)</f>
        <v>1</v>
      </c>
      <c r="X3" s="109">
        <f t="shared" ca="1" si="3"/>
        <v>1</v>
      </c>
      <c r="Y3" s="109">
        <f t="shared" ca="1" si="3"/>
        <v>1</v>
      </c>
      <c r="Z3" s="109">
        <f t="shared" ca="1" si="3"/>
        <v>1</v>
      </c>
      <c r="AA3" s="109">
        <f t="shared" ca="1" si="3"/>
        <v>0</v>
      </c>
      <c r="AB3" s="109">
        <f t="shared" ca="1" si="3"/>
        <v>1</v>
      </c>
      <c r="AC3" s="110">
        <f t="shared" ca="1" si="3"/>
        <v>0</v>
      </c>
      <c r="AD3" s="3">
        <f ca="1">COUNTIF(P3:AC3,"&gt;0")</f>
        <v>11</v>
      </c>
      <c r="AO3" s="93" t="s">
        <v>259</v>
      </c>
    </row>
    <row r="4" spans="1:41" ht="12.85" customHeight="1" x14ac:dyDescent="0.45">
      <c r="A4" s="111" t="s">
        <v>1</v>
      </c>
      <c r="B4" s="106" t="s">
        <v>182</v>
      </c>
      <c r="C4" s="112">
        <f>VLOOKUP(A4,Locs!A:C,3,0)</f>
        <v>44</v>
      </c>
      <c r="D4" s="112">
        <f>VLOOKUP(A4,Locs!A:C,2,0)</f>
        <v>26</v>
      </c>
      <c r="E4" s="112">
        <f t="shared" ref="E4:E67" si="4">C4-D4</f>
        <v>18</v>
      </c>
      <c r="F4" s="113">
        <f t="shared" ref="F4:F67" si="5">1-D4/C4</f>
        <v>0.40909090909090906</v>
      </c>
      <c r="G4" s="112">
        <f>VLOOKUP(A4,Locs!A:D,4,0)</f>
        <v>1</v>
      </c>
      <c r="H4" s="112">
        <f>VLOOKUP(A4,Locs!A:E,5,0)</f>
        <v>0</v>
      </c>
      <c r="I4" s="112">
        <f t="shared" ref="I4:I67" si="6">SUMPRODUCT(C$1:H$1,C4:H4)+SUMPRODUCT(L$1:M$1,L4:M4)</f>
        <v>77.3</v>
      </c>
      <c r="J4" s="112">
        <v>3</v>
      </c>
      <c r="K4" s="112" t="s">
        <v>210</v>
      </c>
      <c r="L4" s="112">
        <v>2</v>
      </c>
      <c r="M4" s="114">
        <v>7</v>
      </c>
      <c r="N4" s="115">
        <f t="shared" ref="N4:N67" ca="1" si="7">SUM(P4:V4)</f>
        <v>0</v>
      </c>
      <c r="O4" s="114">
        <f t="shared" ref="O4:O67" ca="1" si="8">SUM(W4:AC4)</f>
        <v>3</v>
      </c>
      <c r="P4" s="116">
        <f t="shared" ca="1" si="0"/>
        <v>0</v>
      </c>
      <c r="Q4" s="34">
        <f t="shared" ca="1" si="0"/>
        <v>0</v>
      </c>
      <c r="R4" s="34">
        <f t="shared" ca="1" si="0"/>
        <v>0</v>
      </c>
      <c r="S4" s="34">
        <f t="shared" ca="1" si="0"/>
        <v>0</v>
      </c>
      <c r="T4" s="34">
        <f t="shared" ca="1" si="1"/>
        <v>0</v>
      </c>
      <c r="U4" s="34">
        <f t="shared" ca="1" si="1"/>
        <v>0</v>
      </c>
      <c r="V4" s="117">
        <f t="shared" ca="1" si="2"/>
        <v>0</v>
      </c>
      <c r="W4" s="116">
        <f t="shared" ca="1" si="3"/>
        <v>1</v>
      </c>
      <c r="X4" s="34">
        <f t="shared" ca="1" si="3"/>
        <v>1</v>
      </c>
      <c r="Y4" s="34">
        <f t="shared" ca="1" si="3"/>
        <v>1</v>
      </c>
      <c r="Z4" s="34">
        <f t="shared" ca="1" si="3"/>
        <v>0</v>
      </c>
      <c r="AA4" s="34">
        <f t="shared" ca="1" si="3"/>
        <v>0</v>
      </c>
      <c r="AB4" s="34">
        <f t="shared" ca="1" si="3"/>
        <v>0</v>
      </c>
      <c r="AC4" s="117">
        <f t="shared" ca="1" si="3"/>
        <v>0</v>
      </c>
      <c r="AD4" s="3">
        <f t="shared" ref="AD4:AD67" ca="1" si="9">COUNTIF(P4:AC4,"&gt;0")</f>
        <v>3</v>
      </c>
      <c r="AO4" s="93" t="s">
        <v>257</v>
      </c>
    </row>
    <row r="5" spans="1:41" ht="12.85" customHeight="1" x14ac:dyDescent="0.45">
      <c r="A5" s="111" t="s">
        <v>300</v>
      </c>
      <c r="B5" s="106" t="s">
        <v>655</v>
      </c>
      <c r="C5" s="112">
        <f>VLOOKUP(A5,Locs!A:C,3,0)</f>
        <v>28</v>
      </c>
      <c r="D5" s="112">
        <f>VLOOKUP(A5,Locs!A:C,2,0)</f>
        <v>23</v>
      </c>
      <c r="E5" s="112">
        <f t="shared" si="4"/>
        <v>5</v>
      </c>
      <c r="F5" s="113">
        <f t="shared" si="5"/>
        <v>0.1785714285714286</v>
      </c>
      <c r="G5" s="112">
        <f>VLOOKUP(A5,Locs!A:D,4,0)</f>
        <v>0</v>
      </c>
      <c r="H5" s="112">
        <f>VLOOKUP(A5,Locs!A:E,5,0)</f>
        <v>0</v>
      </c>
      <c r="I5" s="112">
        <f t="shared" si="6"/>
        <v>35.5</v>
      </c>
      <c r="J5" s="112">
        <v>4</v>
      </c>
      <c r="K5" s="112" t="s">
        <v>220</v>
      </c>
      <c r="L5" s="112">
        <v>1</v>
      </c>
      <c r="M5" s="114">
        <v>1</v>
      </c>
      <c r="N5" s="115">
        <f t="shared" ca="1" si="7"/>
        <v>14</v>
      </c>
      <c r="O5" s="114">
        <f t="shared" ca="1" si="8"/>
        <v>8</v>
      </c>
      <c r="P5" s="116">
        <f t="shared" ca="1" si="0"/>
        <v>3</v>
      </c>
      <c r="Q5" s="34">
        <f t="shared" ca="1" si="0"/>
        <v>3</v>
      </c>
      <c r="R5" s="34">
        <f t="shared" ca="1" si="0"/>
        <v>1</v>
      </c>
      <c r="S5" s="34">
        <f t="shared" ca="1" si="0"/>
        <v>2</v>
      </c>
      <c r="T5" s="34">
        <f t="shared" ca="1" si="1"/>
        <v>1</v>
      </c>
      <c r="U5" s="34">
        <f t="shared" ca="1" si="1"/>
        <v>3</v>
      </c>
      <c r="V5" s="117">
        <f t="shared" ca="1" si="2"/>
        <v>1</v>
      </c>
      <c r="W5" s="116">
        <f t="shared" ca="1" si="3"/>
        <v>2</v>
      </c>
      <c r="X5" s="34">
        <f t="shared" ca="1" si="3"/>
        <v>1</v>
      </c>
      <c r="Y5" s="34">
        <f t="shared" ca="1" si="3"/>
        <v>1</v>
      </c>
      <c r="Z5" s="34">
        <f t="shared" ca="1" si="3"/>
        <v>1</v>
      </c>
      <c r="AA5" s="34">
        <f t="shared" ca="1" si="3"/>
        <v>1</v>
      </c>
      <c r="AB5" s="34">
        <f t="shared" ca="1" si="3"/>
        <v>1</v>
      </c>
      <c r="AC5" s="117">
        <f t="shared" ca="1" si="3"/>
        <v>1</v>
      </c>
      <c r="AD5" s="3">
        <f t="shared" ca="1" si="9"/>
        <v>14</v>
      </c>
      <c r="AO5" s="93" t="s">
        <v>258</v>
      </c>
    </row>
    <row r="6" spans="1:41" ht="12.85" customHeight="1" x14ac:dyDescent="0.45">
      <c r="A6" s="111" t="s">
        <v>2</v>
      </c>
      <c r="B6" s="106" t="s">
        <v>166</v>
      </c>
      <c r="C6" s="112">
        <f>VLOOKUP(A6,Locs!A:C,3,0)</f>
        <v>38</v>
      </c>
      <c r="D6" s="112">
        <f>VLOOKUP(A6,Locs!A:C,2,0)</f>
        <v>28</v>
      </c>
      <c r="E6" s="112">
        <f t="shared" si="4"/>
        <v>10</v>
      </c>
      <c r="F6" s="113">
        <f t="shared" si="5"/>
        <v>0.26315789473684215</v>
      </c>
      <c r="G6" s="112">
        <f>VLOOKUP(A6,Locs!A:D,4,0)</f>
        <v>0</v>
      </c>
      <c r="H6" s="112">
        <f>VLOOKUP(A6,Locs!A:E,5,0)</f>
        <v>0</v>
      </c>
      <c r="I6" s="112">
        <f t="shared" si="6"/>
        <v>53</v>
      </c>
      <c r="J6" s="112">
        <v>3</v>
      </c>
      <c r="K6" s="112" t="s">
        <v>220</v>
      </c>
      <c r="L6" s="112">
        <v>3</v>
      </c>
      <c r="M6" s="114">
        <v>4</v>
      </c>
      <c r="N6" s="115">
        <f t="shared" ca="1" si="7"/>
        <v>9</v>
      </c>
      <c r="O6" s="114">
        <f t="shared" ca="1" si="8"/>
        <v>7</v>
      </c>
      <c r="P6" s="116">
        <f t="shared" ca="1" si="0"/>
        <v>2</v>
      </c>
      <c r="Q6" s="34">
        <f t="shared" ca="1" si="0"/>
        <v>0</v>
      </c>
      <c r="R6" s="34">
        <f t="shared" ca="1" si="0"/>
        <v>0</v>
      </c>
      <c r="S6" s="34">
        <f t="shared" ca="1" si="0"/>
        <v>2</v>
      </c>
      <c r="T6" s="34">
        <f t="shared" ca="1" si="1"/>
        <v>2</v>
      </c>
      <c r="U6" s="34">
        <f t="shared" ca="1" si="1"/>
        <v>3</v>
      </c>
      <c r="V6" s="117">
        <f t="shared" ca="1" si="2"/>
        <v>0</v>
      </c>
      <c r="W6" s="116">
        <f t="shared" ca="1" si="3"/>
        <v>1</v>
      </c>
      <c r="X6" s="34">
        <f t="shared" ca="1" si="3"/>
        <v>1</v>
      </c>
      <c r="Y6" s="34">
        <f t="shared" ca="1" si="3"/>
        <v>1</v>
      </c>
      <c r="Z6" s="34">
        <f t="shared" ca="1" si="3"/>
        <v>1</v>
      </c>
      <c r="AA6" s="34">
        <f t="shared" ca="1" si="3"/>
        <v>1</v>
      </c>
      <c r="AB6" s="34">
        <f t="shared" ca="1" si="3"/>
        <v>1</v>
      </c>
      <c r="AC6" s="117">
        <f t="shared" ca="1" si="3"/>
        <v>1</v>
      </c>
      <c r="AD6" s="3">
        <f t="shared" ca="1" si="9"/>
        <v>11</v>
      </c>
      <c r="AO6" s="25" t="s">
        <v>256</v>
      </c>
    </row>
    <row r="7" spans="1:41" ht="12.85" customHeight="1" x14ac:dyDescent="0.45">
      <c r="A7" s="111" t="s">
        <v>301</v>
      </c>
      <c r="B7" s="106" t="s">
        <v>656</v>
      </c>
      <c r="C7" s="112">
        <f>VLOOKUP(A7,Locs!A:C,3,0)</f>
        <v>39</v>
      </c>
      <c r="D7" s="112">
        <f>VLOOKUP(A7,Locs!A:C,2,0)</f>
        <v>21</v>
      </c>
      <c r="E7" s="112">
        <f t="shared" si="4"/>
        <v>18</v>
      </c>
      <c r="F7" s="113">
        <f t="shared" si="5"/>
        <v>0.46153846153846156</v>
      </c>
      <c r="G7" s="112">
        <f>VLOOKUP(A7,Locs!A:D,4,0)</f>
        <v>5</v>
      </c>
      <c r="H7" s="112">
        <f>VLOOKUP(A7,Locs!A:E,5,0)</f>
        <v>0</v>
      </c>
      <c r="I7" s="112">
        <f t="shared" si="6"/>
        <v>97.5</v>
      </c>
      <c r="J7" s="112">
        <v>4</v>
      </c>
      <c r="K7" s="112" t="s">
        <v>214</v>
      </c>
      <c r="L7" s="112">
        <v>1</v>
      </c>
      <c r="M7" s="114">
        <v>1</v>
      </c>
      <c r="N7" s="115">
        <f t="shared" ca="1" si="7"/>
        <v>5</v>
      </c>
      <c r="O7" s="114">
        <f t="shared" ca="1" si="8"/>
        <v>6</v>
      </c>
      <c r="P7" s="116">
        <f t="shared" ca="1" si="0"/>
        <v>2</v>
      </c>
      <c r="Q7" s="34">
        <f t="shared" ca="1" si="0"/>
        <v>1</v>
      </c>
      <c r="R7" s="34">
        <f t="shared" ca="1" si="0"/>
        <v>0</v>
      </c>
      <c r="S7" s="34">
        <f t="shared" ca="1" si="0"/>
        <v>1</v>
      </c>
      <c r="T7" s="34">
        <f t="shared" ca="1" si="1"/>
        <v>1</v>
      </c>
      <c r="U7" s="34">
        <f t="shared" ca="1" si="1"/>
        <v>0</v>
      </c>
      <c r="V7" s="117">
        <f t="shared" ca="1" si="2"/>
        <v>0</v>
      </c>
      <c r="W7" s="116">
        <f t="shared" ca="1" si="3"/>
        <v>2</v>
      </c>
      <c r="X7" s="34">
        <f t="shared" ca="1" si="3"/>
        <v>1</v>
      </c>
      <c r="Y7" s="34">
        <f t="shared" ca="1" si="3"/>
        <v>1</v>
      </c>
      <c r="Z7" s="34">
        <f t="shared" ca="1" si="3"/>
        <v>1</v>
      </c>
      <c r="AA7" s="34">
        <f t="shared" ca="1" si="3"/>
        <v>1</v>
      </c>
      <c r="AB7" s="34">
        <f t="shared" ca="1" si="3"/>
        <v>0</v>
      </c>
      <c r="AC7" s="117">
        <f t="shared" ca="1" si="3"/>
        <v>0</v>
      </c>
      <c r="AD7" s="3">
        <f t="shared" ca="1" si="9"/>
        <v>9</v>
      </c>
    </row>
    <row r="8" spans="1:41" ht="12.85" customHeight="1" x14ac:dyDescent="0.45">
      <c r="A8" s="111" t="s">
        <v>3</v>
      </c>
      <c r="B8" s="106" t="s">
        <v>178</v>
      </c>
      <c r="C8" s="112">
        <f>VLOOKUP(A8,Locs!A:C,3,0)</f>
        <v>18</v>
      </c>
      <c r="D8" s="112">
        <f>VLOOKUP(A8,Locs!A:C,2,0)</f>
        <v>15</v>
      </c>
      <c r="E8" s="112">
        <f t="shared" si="4"/>
        <v>3</v>
      </c>
      <c r="F8" s="113">
        <f t="shared" si="5"/>
        <v>0.16666666666666663</v>
      </c>
      <c r="G8" s="112">
        <f>VLOOKUP(A8,Locs!A:D,4,0)</f>
        <v>0</v>
      </c>
      <c r="H8" s="112">
        <f>VLOOKUP(A8,Locs!A:E,5,0)</f>
        <v>0</v>
      </c>
      <c r="I8" s="112">
        <f t="shared" si="6"/>
        <v>22.5</v>
      </c>
      <c r="J8" s="112">
        <v>2</v>
      </c>
      <c r="K8" s="112" t="s">
        <v>220</v>
      </c>
      <c r="L8" s="112">
        <v>1</v>
      </c>
      <c r="M8" s="114">
        <v>2</v>
      </c>
      <c r="N8" s="115">
        <f t="shared" ca="1" si="7"/>
        <v>17</v>
      </c>
      <c r="O8" s="114">
        <f t="shared" ca="1" si="8"/>
        <v>7</v>
      </c>
      <c r="P8" s="116">
        <f t="shared" ca="1" si="0"/>
        <v>3</v>
      </c>
      <c r="Q8" s="34">
        <f t="shared" ca="1" si="0"/>
        <v>3</v>
      </c>
      <c r="R8" s="34">
        <f t="shared" ca="1" si="0"/>
        <v>1</v>
      </c>
      <c r="S8" s="34">
        <f t="shared" ca="1" si="0"/>
        <v>3</v>
      </c>
      <c r="T8" s="34">
        <f t="shared" ca="1" si="1"/>
        <v>3</v>
      </c>
      <c r="U8" s="34">
        <f t="shared" ca="1" si="1"/>
        <v>3</v>
      </c>
      <c r="V8" s="117">
        <f t="shared" ca="1" si="2"/>
        <v>1</v>
      </c>
      <c r="W8" s="116">
        <f t="shared" ca="1" si="3"/>
        <v>1</v>
      </c>
      <c r="X8" s="34">
        <f t="shared" ca="1" si="3"/>
        <v>1</v>
      </c>
      <c r="Y8" s="34">
        <f t="shared" ca="1" si="3"/>
        <v>1</v>
      </c>
      <c r="Z8" s="34">
        <f t="shared" ca="1" si="3"/>
        <v>1</v>
      </c>
      <c r="AA8" s="34">
        <f t="shared" ca="1" si="3"/>
        <v>1</v>
      </c>
      <c r="AB8" s="34">
        <f t="shared" ca="1" si="3"/>
        <v>1</v>
      </c>
      <c r="AC8" s="117">
        <f t="shared" ca="1" si="3"/>
        <v>1</v>
      </c>
      <c r="AD8" s="3">
        <f t="shared" ca="1" si="9"/>
        <v>14</v>
      </c>
    </row>
    <row r="9" spans="1:41" ht="12.85" customHeight="1" x14ac:dyDescent="0.45">
      <c r="A9" s="111" t="s">
        <v>181</v>
      </c>
      <c r="B9" s="106" t="s">
        <v>179</v>
      </c>
      <c r="C9" s="112">
        <f>VLOOKUP(A9,Locs!A:C,3,0)</f>
        <v>21</v>
      </c>
      <c r="D9" s="112">
        <f>VLOOKUP(A9,Locs!A:C,2,0)</f>
        <v>16</v>
      </c>
      <c r="E9" s="112">
        <f t="shared" si="4"/>
        <v>5</v>
      </c>
      <c r="F9" s="113">
        <f t="shared" si="5"/>
        <v>0.23809523809523814</v>
      </c>
      <c r="G9" s="112">
        <f>VLOOKUP(A9,Locs!A:D,4,0)</f>
        <v>0</v>
      </c>
      <c r="H9" s="112">
        <f>VLOOKUP(A9,Locs!A:E,5,0)</f>
        <v>0</v>
      </c>
      <c r="I9" s="112">
        <f t="shared" si="6"/>
        <v>28.5</v>
      </c>
      <c r="J9" s="112">
        <v>3</v>
      </c>
      <c r="K9" s="112" t="s">
        <v>220</v>
      </c>
      <c r="L9" s="112">
        <v>1</v>
      </c>
      <c r="M9" s="114">
        <v>1</v>
      </c>
      <c r="N9" s="115">
        <f t="shared" ca="1" si="7"/>
        <v>17</v>
      </c>
      <c r="O9" s="114">
        <f t="shared" ca="1" si="8"/>
        <v>7</v>
      </c>
      <c r="P9" s="116">
        <f t="shared" ca="1" si="0"/>
        <v>3</v>
      </c>
      <c r="Q9" s="34">
        <f t="shared" ca="1" si="0"/>
        <v>3</v>
      </c>
      <c r="R9" s="34">
        <f t="shared" ca="1" si="0"/>
        <v>1</v>
      </c>
      <c r="S9" s="34">
        <f t="shared" ca="1" si="0"/>
        <v>3</v>
      </c>
      <c r="T9" s="34">
        <f t="shared" ca="1" si="1"/>
        <v>3</v>
      </c>
      <c r="U9" s="34">
        <f t="shared" ca="1" si="1"/>
        <v>3</v>
      </c>
      <c r="V9" s="117">
        <f t="shared" ca="1" si="2"/>
        <v>1</v>
      </c>
      <c r="W9" s="116">
        <f t="shared" ca="1" si="3"/>
        <v>1</v>
      </c>
      <c r="X9" s="34">
        <f t="shared" ca="1" si="3"/>
        <v>1</v>
      </c>
      <c r="Y9" s="34">
        <f t="shared" ca="1" si="3"/>
        <v>1</v>
      </c>
      <c r="Z9" s="34">
        <f t="shared" ca="1" si="3"/>
        <v>1</v>
      </c>
      <c r="AA9" s="34">
        <f t="shared" ca="1" si="3"/>
        <v>1</v>
      </c>
      <c r="AB9" s="34">
        <f t="shared" ca="1" si="3"/>
        <v>1</v>
      </c>
      <c r="AC9" s="117">
        <f t="shared" ca="1" si="3"/>
        <v>1</v>
      </c>
      <c r="AD9" s="3">
        <f t="shared" ca="1" si="9"/>
        <v>14</v>
      </c>
    </row>
    <row r="10" spans="1:41" ht="12.85" customHeight="1" x14ac:dyDescent="0.45">
      <c r="A10" s="111" t="s">
        <v>193</v>
      </c>
      <c r="B10" s="106" t="s">
        <v>192</v>
      </c>
      <c r="C10" s="112">
        <f>VLOOKUP(A10,Locs!A:C,3,0)</f>
        <v>38</v>
      </c>
      <c r="D10" s="112">
        <f>VLOOKUP(A10,Locs!A:C,2,0)</f>
        <v>22</v>
      </c>
      <c r="E10" s="112">
        <f t="shared" si="4"/>
        <v>16</v>
      </c>
      <c r="F10" s="113">
        <f t="shared" si="5"/>
        <v>0.42105263157894735</v>
      </c>
      <c r="G10" s="112">
        <f>VLOOKUP(A10,Locs!A:D,4,0)</f>
        <v>1</v>
      </c>
      <c r="H10" s="112">
        <f>VLOOKUP(A10,Locs!A:E,5,0)</f>
        <v>2</v>
      </c>
      <c r="I10" s="112">
        <f t="shared" si="6"/>
        <v>68.3</v>
      </c>
      <c r="J10" s="112">
        <v>2</v>
      </c>
      <c r="K10" s="112" t="s">
        <v>220</v>
      </c>
      <c r="L10" s="112">
        <v>1</v>
      </c>
      <c r="M10" s="114">
        <v>1</v>
      </c>
      <c r="N10" s="115">
        <f t="shared" ca="1" si="7"/>
        <v>9</v>
      </c>
      <c r="O10" s="114">
        <f t="shared" ca="1" si="8"/>
        <v>5</v>
      </c>
      <c r="P10" s="116">
        <f t="shared" ca="1" si="0"/>
        <v>3</v>
      </c>
      <c r="Q10" s="34">
        <f t="shared" ca="1" si="0"/>
        <v>3</v>
      </c>
      <c r="R10" s="34">
        <f t="shared" ca="1" si="0"/>
        <v>1</v>
      </c>
      <c r="S10" s="34">
        <f t="shared" ca="1" si="0"/>
        <v>2</v>
      </c>
      <c r="T10" s="34">
        <f t="shared" ca="1" si="1"/>
        <v>0</v>
      </c>
      <c r="U10" s="34">
        <f t="shared" ca="1" si="1"/>
        <v>0</v>
      </c>
      <c r="V10" s="117">
        <f t="shared" ca="1" si="2"/>
        <v>0</v>
      </c>
      <c r="W10" s="116">
        <f t="shared" ca="1" si="3"/>
        <v>2</v>
      </c>
      <c r="X10" s="34">
        <f t="shared" ca="1" si="3"/>
        <v>1</v>
      </c>
      <c r="Y10" s="34">
        <f t="shared" ca="1" si="3"/>
        <v>1</v>
      </c>
      <c r="Z10" s="34">
        <f t="shared" ca="1" si="3"/>
        <v>1</v>
      </c>
      <c r="AA10" s="34">
        <f t="shared" ca="1" si="3"/>
        <v>0</v>
      </c>
      <c r="AB10" s="34">
        <f t="shared" ca="1" si="3"/>
        <v>0</v>
      </c>
      <c r="AC10" s="117">
        <f t="shared" ca="1" si="3"/>
        <v>0</v>
      </c>
      <c r="AD10" s="3">
        <f t="shared" ca="1" si="9"/>
        <v>8</v>
      </c>
      <c r="AO10" s="94" t="s">
        <v>249</v>
      </c>
    </row>
    <row r="11" spans="1:41" ht="12.85" customHeight="1" x14ac:dyDescent="0.45">
      <c r="A11" s="111" t="s">
        <v>208</v>
      </c>
      <c r="B11" s="106" t="s">
        <v>209</v>
      </c>
      <c r="C11" s="112">
        <f>VLOOKUP(A11,Locs!A:C,3,0)</f>
        <v>104</v>
      </c>
      <c r="D11" s="112">
        <f>VLOOKUP(A11,Locs!A:C,2,0)</f>
        <v>49</v>
      </c>
      <c r="E11" s="112">
        <f t="shared" si="4"/>
        <v>55</v>
      </c>
      <c r="F11" s="113">
        <f t="shared" si="5"/>
        <v>0.52884615384615385</v>
      </c>
      <c r="G11" s="112">
        <f>VLOOKUP(A11,Locs!A:D,4,0)</f>
        <v>8</v>
      </c>
      <c r="H11" s="112">
        <f>VLOOKUP(A11,Locs!A:E,5,0)</f>
        <v>4</v>
      </c>
      <c r="I11" s="112">
        <f t="shared" si="6"/>
        <v>236.9</v>
      </c>
      <c r="J11" s="112">
        <v>3</v>
      </c>
      <c r="K11" s="112" t="s">
        <v>220</v>
      </c>
      <c r="L11" s="112">
        <v>2</v>
      </c>
      <c r="M11" s="114">
        <v>4</v>
      </c>
      <c r="N11" s="115">
        <f t="shared" ca="1" si="7"/>
        <v>2</v>
      </c>
      <c r="O11" s="114">
        <f t="shared" ca="1" si="8"/>
        <v>0</v>
      </c>
      <c r="P11" s="116">
        <f t="shared" ca="1" si="0"/>
        <v>1</v>
      </c>
      <c r="Q11" s="34">
        <f t="shared" ca="1" si="0"/>
        <v>0</v>
      </c>
      <c r="R11" s="34">
        <f t="shared" ca="1" si="0"/>
        <v>0</v>
      </c>
      <c r="S11" s="34">
        <f t="shared" ca="1" si="0"/>
        <v>1</v>
      </c>
      <c r="T11" s="34">
        <f t="shared" ca="1" si="1"/>
        <v>0</v>
      </c>
      <c r="U11" s="34">
        <f t="shared" ca="1" si="1"/>
        <v>0</v>
      </c>
      <c r="V11" s="117">
        <f t="shared" ca="1" si="2"/>
        <v>0</v>
      </c>
      <c r="W11" s="116">
        <f t="shared" ca="1" si="3"/>
        <v>0</v>
      </c>
      <c r="X11" s="34">
        <f t="shared" ca="1" si="3"/>
        <v>0</v>
      </c>
      <c r="Y11" s="34">
        <f t="shared" ca="1" si="3"/>
        <v>0</v>
      </c>
      <c r="Z11" s="34">
        <f t="shared" ca="1" si="3"/>
        <v>0</v>
      </c>
      <c r="AA11" s="34">
        <f t="shared" ca="1" si="3"/>
        <v>0</v>
      </c>
      <c r="AB11" s="34">
        <f t="shared" ca="1" si="3"/>
        <v>0</v>
      </c>
      <c r="AC11" s="117">
        <f t="shared" ca="1" si="3"/>
        <v>0</v>
      </c>
      <c r="AD11" s="3">
        <f t="shared" ca="1" si="9"/>
        <v>2</v>
      </c>
    </row>
    <row r="12" spans="1:41" ht="12.85" customHeight="1" x14ac:dyDescent="0.45">
      <c r="A12" s="111" t="s">
        <v>4</v>
      </c>
      <c r="B12" s="106" t="s">
        <v>180</v>
      </c>
      <c r="C12" s="112">
        <f>VLOOKUP(A12,Locs!A:C,3,0)</f>
        <v>25</v>
      </c>
      <c r="D12" s="112">
        <f>VLOOKUP(A12,Locs!A:C,2,0)</f>
        <v>20</v>
      </c>
      <c r="E12" s="112">
        <f t="shared" si="4"/>
        <v>5</v>
      </c>
      <c r="F12" s="113">
        <f t="shared" si="5"/>
        <v>0.19999999999999996</v>
      </c>
      <c r="G12" s="112">
        <f>VLOOKUP(A12,Locs!A:D,4,0)</f>
        <v>0</v>
      </c>
      <c r="H12" s="112">
        <f>VLOOKUP(A12,Locs!A:E,5,0)</f>
        <v>0</v>
      </c>
      <c r="I12" s="112">
        <f t="shared" si="6"/>
        <v>32.5</v>
      </c>
      <c r="J12" s="112">
        <v>3</v>
      </c>
      <c r="K12" s="112" t="s">
        <v>220</v>
      </c>
      <c r="L12" s="112">
        <v>1</v>
      </c>
      <c r="M12" s="114">
        <v>1</v>
      </c>
      <c r="N12" s="115">
        <f t="shared" ca="1" si="7"/>
        <v>17</v>
      </c>
      <c r="O12" s="114">
        <f t="shared" ca="1" si="8"/>
        <v>7</v>
      </c>
      <c r="P12" s="116">
        <f t="shared" ca="1" si="0"/>
        <v>3</v>
      </c>
      <c r="Q12" s="34">
        <f t="shared" ca="1" si="0"/>
        <v>3</v>
      </c>
      <c r="R12" s="34">
        <f t="shared" ca="1" si="0"/>
        <v>1</v>
      </c>
      <c r="S12" s="34">
        <f t="shared" ca="1" si="0"/>
        <v>3</v>
      </c>
      <c r="T12" s="34">
        <f t="shared" ca="1" si="1"/>
        <v>3</v>
      </c>
      <c r="U12" s="34">
        <f t="shared" ca="1" si="1"/>
        <v>3</v>
      </c>
      <c r="V12" s="117">
        <f t="shared" ca="1" si="2"/>
        <v>1</v>
      </c>
      <c r="W12" s="116">
        <f t="shared" ca="1" si="3"/>
        <v>1</v>
      </c>
      <c r="X12" s="34">
        <f t="shared" ca="1" si="3"/>
        <v>1</v>
      </c>
      <c r="Y12" s="34">
        <f t="shared" ca="1" si="3"/>
        <v>1</v>
      </c>
      <c r="Z12" s="34">
        <f t="shared" ca="1" si="3"/>
        <v>1</v>
      </c>
      <c r="AA12" s="34">
        <f t="shared" ca="1" si="3"/>
        <v>1</v>
      </c>
      <c r="AB12" s="34">
        <f t="shared" ca="1" si="3"/>
        <v>1</v>
      </c>
      <c r="AC12" s="117">
        <f t="shared" ca="1" si="3"/>
        <v>1</v>
      </c>
      <c r="AD12" s="3">
        <f t="shared" ca="1" si="9"/>
        <v>14</v>
      </c>
    </row>
    <row r="13" spans="1:41" ht="12.85" customHeight="1" x14ac:dyDescent="0.45">
      <c r="A13" s="111" t="s">
        <v>5</v>
      </c>
      <c r="B13" s="106" t="s">
        <v>171</v>
      </c>
      <c r="C13" s="112">
        <f>VLOOKUP(A13,Locs!A:C,3,0)</f>
        <v>29</v>
      </c>
      <c r="D13" s="112">
        <f>VLOOKUP(A13,Locs!A:C,2,0)</f>
        <v>23</v>
      </c>
      <c r="E13" s="112">
        <f t="shared" si="4"/>
        <v>6</v>
      </c>
      <c r="F13" s="113">
        <f t="shared" si="5"/>
        <v>0.2068965517241379</v>
      </c>
      <c r="G13" s="112">
        <f>VLOOKUP(A13,Locs!A:D,4,0)</f>
        <v>1</v>
      </c>
      <c r="H13" s="112">
        <f>VLOOKUP(A13,Locs!A:E,5,0)</f>
        <v>0</v>
      </c>
      <c r="I13" s="112">
        <f t="shared" si="6"/>
        <v>44.3</v>
      </c>
      <c r="J13" s="112">
        <v>3</v>
      </c>
      <c r="K13" s="112" t="s">
        <v>213</v>
      </c>
      <c r="L13" s="112">
        <v>1</v>
      </c>
      <c r="M13" s="114">
        <v>2</v>
      </c>
      <c r="N13" s="115">
        <f t="shared" ca="1" si="7"/>
        <v>17</v>
      </c>
      <c r="O13" s="114">
        <f t="shared" ca="1" si="8"/>
        <v>7</v>
      </c>
      <c r="P13" s="116">
        <f t="shared" ca="1" si="0"/>
        <v>3</v>
      </c>
      <c r="Q13" s="34">
        <f t="shared" ca="1" si="0"/>
        <v>3</v>
      </c>
      <c r="R13" s="34">
        <f t="shared" ca="1" si="0"/>
        <v>1</v>
      </c>
      <c r="S13" s="34">
        <f t="shared" ca="1" si="0"/>
        <v>3</v>
      </c>
      <c r="T13" s="34">
        <f t="shared" ca="1" si="1"/>
        <v>3</v>
      </c>
      <c r="U13" s="34">
        <f t="shared" ca="1" si="1"/>
        <v>3</v>
      </c>
      <c r="V13" s="117">
        <f t="shared" ca="1" si="2"/>
        <v>1</v>
      </c>
      <c r="W13" s="116">
        <f t="shared" ref="W13:AC22" ca="1" si="10">COUNTIFS(INDIRECT(W$2&amp;"!C:C"),$A13,INDIRECT(W$2&amp;"!E:E"),1)</f>
        <v>1</v>
      </c>
      <c r="X13" s="34">
        <f t="shared" ca="1" si="10"/>
        <v>1</v>
      </c>
      <c r="Y13" s="34">
        <f t="shared" ca="1" si="10"/>
        <v>1</v>
      </c>
      <c r="Z13" s="34">
        <f t="shared" ca="1" si="10"/>
        <v>1</v>
      </c>
      <c r="AA13" s="34">
        <f t="shared" ca="1" si="10"/>
        <v>1</v>
      </c>
      <c r="AB13" s="34">
        <f t="shared" ca="1" si="10"/>
        <v>1</v>
      </c>
      <c r="AC13" s="117">
        <f t="shared" ca="1" si="10"/>
        <v>1</v>
      </c>
      <c r="AD13" s="3">
        <f t="shared" ca="1" si="9"/>
        <v>14</v>
      </c>
    </row>
    <row r="14" spans="1:41" ht="12.85" customHeight="1" x14ac:dyDescent="0.45">
      <c r="A14" s="111" t="s">
        <v>6</v>
      </c>
      <c r="B14" s="106" t="s">
        <v>190</v>
      </c>
      <c r="C14" s="112">
        <f>VLOOKUP(A14,Locs!A:C,3,0)</f>
        <v>57</v>
      </c>
      <c r="D14" s="112">
        <f>VLOOKUP(A14,Locs!A:C,2,0)</f>
        <v>27</v>
      </c>
      <c r="E14" s="112">
        <f t="shared" si="4"/>
        <v>30</v>
      </c>
      <c r="F14" s="113">
        <f t="shared" si="5"/>
        <v>0.52631578947368429</v>
      </c>
      <c r="G14" s="112">
        <f>VLOOKUP(A14,Locs!A:D,4,0)</f>
        <v>3</v>
      </c>
      <c r="H14" s="112">
        <f>VLOOKUP(A14,Locs!A:E,5,0)</f>
        <v>2</v>
      </c>
      <c r="I14" s="112">
        <f t="shared" si="6"/>
        <v>120.9</v>
      </c>
      <c r="J14" s="112">
        <v>2</v>
      </c>
      <c r="K14" s="112" t="s">
        <v>210</v>
      </c>
      <c r="L14" s="112">
        <v>2</v>
      </c>
      <c r="M14" s="114">
        <v>5</v>
      </c>
      <c r="N14" s="115">
        <f t="shared" ca="1" si="7"/>
        <v>0</v>
      </c>
      <c r="O14" s="114">
        <f t="shared" ca="1" si="8"/>
        <v>5</v>
      </c>
      <c r="P14" s="116">
        <f t="shared" ca="1" si="0"/>
        <v>0</v>
      </c>
      <c r="Q14" s="34">
        <f t="shared" ca="1" si="0"/>
        <v>0</v>
      </c>
      <c r="R14" s="34">
        <f t="shared" ca="1" si="0"/>
        <v>0</v>
      </c>
      <c r="S14" s="34">
        <f t="shared" ca="1" si="0"/>
        <v>0</v>
      </c>
      <c r="T14" s="34">
        <f t="shared" ca="1" si="1"/>
        <v>0</v>
      </c>
      <c r="U14" s="34">
        <f t="shared" ca="1" si="1"/>
        <v>0</v>
      </c>
      <c r="V14" s="117">
        <f t="shared" ca="1" si="2"/>
        <v>0</v>
      </c>
      <c r="W14" s="116">
        <f t="shared" ca="1" si="10"/>
        <v>2</v>
      </c>
      <c r="X14" s="34">
        <f t="shared" ca="1" si="10"/>
        <v>1</v>
      </c>
      <c r="Y14" s="34">
        <f t="shared" ca="1" si="10"/>
        <v>1</v>
      </c>
      <c r="Z14" s="34">
        <f t="shared" ca="1" si="10"/>
        <v>1</v>
      </c>
      <c r="AA14" s="34">
        <f t="shared" ca="1" si="10"/>
        <v>0</v>
      </c>
      <c r="AB14" s="34">
        <f t="shared" ca="1" si="10"/>
        <v>0</v>
      </c>
      <c r="AC14" s="117">
        <f t="shared" ca="1" si="10"/>
        <v>0</v>
      </c>
      <c r="AD14" s="3">
        <f t="shared" ca="1" si="9"/>
        <v>4</v>
      </c>
      <c r="AO14" s="93" t="s">
        <v>249</v>
      </c>
    </row>
    <row r="15" spans="1:41" ht="12.85" customHeight="1" x14ac:dyDescent="0.45">
      <c r="A15" s="111" t="s">
        <v>302</v>
      </c>
      <c r="B15" s="106" t="s">
        <v>657</v>
      </c>
      <c r="C15" s="112">
        <f>VLOOKUP(A15,Locs!A:C,3,0)</f>
        <v>40</v>
      </c>
      <c r="D15" s="112">
        <f>VLOOKUP(A15,Locs!A:C,2,0)</f>
        <v>23</v>
      </c>
      <c r="E15" s="112">
        <f t="shared" si="4"/>
        <v>17</v>
      </c>
      <c r="F15" s="113">
        <f t="shared" si="5"/>
        <v>0.42500000000000004</v>
      </c>
      <c r="G15" s="112">
        <f>VLOOKUP(A15,Locs!A:D,4,0)</f>
        <v>0</v>
      </c>
      <c r="H15" s="112">
        <f>VLOOKUP(A15,Locs!A:E,5,0)</f>
        <v>0</v>
      </c>
      <c r="I15" s="112">
        <f t="shared" si="6"/>
        <v>65.5</v>
      </c>
      <c r="J15" s="112">
        <v>4</v>
      </c>
      <c r="K15" s="112" t="s">
        <v>215</v>
      </c>
      <c r="L15" s="112">
        <v>1</v>
      </c>
      <c r="M15" s="114">
        <v>2</v>
      </c>
      <c r="N15" s="115">
        <f t="shared" ca="1" si="7"/>
        <v>2</v>
      </c>
      <c r="O15" s="114">
        <f t="shared" ca="1" si="8"/>
        <v>5</v>
      </c>
      <c r="P15" s="116">
        <f t="shared" ca="1" si="0"/>
        <v>1</v>
      </c>
      <c r="Q15" s="34">
        <f t="shared" ca="1" si="0"/>
        <v>0</v>
      </c>
      <c r="R15" s="34">
        <f t="shared" ca="1" si="0"/>
        <v>0</v>
      </c>
      <c r="S15" s="34">
        <f t="shared" ca="1" si="0"/>
        <v>1</v>
      </c>
      <c r="T15" s="34">
        <f t="shared" ca="1" si="1"/>
        <v>0</v>
      </c>
      <c r="U15" s="34">
        <f t="shared" ca="1" si="1"/>
        <v>0</v>
      </c>
      <c r="V15" s="117">
        <f t="shared" ca="1" si="2"/>
        <v>0</v>
      </c>
      <c r="W15" s="116">
        <f t="shared" ca="1" si="10"/>
        <v>2</v>
      </c>
      <c r="X15" s="34">
        <f t="shared" ca="1" si="10"/>
        <v>1</v>
      </c>
      <c r="Y15" s="34">
        <f t="shared" ca="1" si="10"/>
        <v>1</v>
      </c>
      <c r="Z15" s="34">
        <f t="shared" ca="1" si="10"/>
        <v>1</v>
      </c>
      <c r="AA15" s="34">
        <f t="shared" ca="1" si="10"/>
        <v>0</v>
      </c>
      <c r="AB15" s="34">
        <f t="shared" ca="1" si="10"/>
        <v>0</v>
      </c>
      <c r="AC15" s="117">
        <f t="shared" ca="1" si="10"/>
        <v>0</v>
      </c>
      <c r="AD15" s="3">
        <f t="shared" ca="1" si="9"/>
        <v>6</v>
      </c>
      <c r="AO15" s="93" t="s">
        <v>254</v>
      </c>
    </row>
    <row r="16" spans="1:41" ht="12.85" customHeight="1" x14ac:dyDescent="0.45">
      <c r="A16" s="111" t="s">
        <v>303</v>
      </c>
      <c r="B16" s="106" t="s">
        <v>658</v>
      </c>
      <c r="C16" s="112">
        <f>VLOOKUP(A16,Locs!A:C,3,0)</f>
        <v>23</v>
      </c>
      <c r="D16" s="112">
        <f>VLOOKUP(A16,Locs!A:C,2,0)</f>
        <v>19</v>
      </c>
      <c r="E16" s="112">
        <f t="shared" si="4"/>
        <v>4</v>
      </c>
      <c r="F16" s="113">
        <f t="shared" si="5"/>
        <v>0.17391304347826086</v>
      </c>
      <c r="G16" s="112">
        <f>VLOOKUP(A16,Locs!A:D,4,0)</f>
        <v>1</v>
      </c>
      <c r="H16" s="112">
        <f>VLOOKUP(A16,Locs!A:E,5,0)</f>
        <v>0</v>
      </c>
      <c r="I16" s="112">
        <f t="shared" si="6"/>
        <v>35.299999999999997</v>
      </c>
      <c r="J16" s="112">
        <v>4</v>
      </c>
      <c r="K16" s="112" t="s">
        <v>213</v>
      </c>
      <c r="L16" s="112">
        <v>1</v>
      </c>
      <c r="M16" s="114">
        <v>1</v>
      </c>
      <c r="N16" s="115">
        <f t="shared" ca="1" si="7"/>
        <v>0</v>
      </c>
      <c r="O16" s="114">
        <f t="shared" ca="1" si="8"/>
        <v>7</v>
      </c>
      <c r="P16" s="116">
        <f t="shared" ca="1" si="0"/>
        <v>0</v>
      </c>
      <c r="Q16" s="34">
        <f t="shared" ca="1" si="0"/>
        <v>0</v>
      </c>
      <c r="R16" s="34">
        <f t="shared" ca="1" si="0"/>
        <v>0</v>
      </c>
      <c r="S16" s="34">
        <f t="shared" ca="1" si="0"/>
        <v>0</v>
      </c>
      <c r="T16" s="34">
        <f t="shared" ca="1" si="1"/>
        <v>0</v>
      </c>
      <c r="U16" s="34">
        <f t="shared" ca="1" si="1"/>
        <v>0</v>
      </c>
      <c r="V16" s="117">
        <f t="shared" ca="1" si="2"/>
        <v>0</v>
      </c>
      <c r="W16" s="116">
        <f t="shared" ca="1" si="10"/>
        <v>2</v>
      </c>
      <c r="X16" s="34">
        <f t="shared" ca="1" si="10"/>
        <v>1</v>
      </c>
      <c r="Y16" s="34">
        <f t="shared" ca="1" si="10"/>
        <v>1</v>
      </c>
      <c r="Z16" s="34">
        <f t="shared" ca="1" si="10"/>
        <v>1</v>
      </c>
      <c r="AA16" s="34">
        <f t="shared" ca="1" si="10"/>
        <v>1</v>
      </c>
      <c r="AB16" s="34">
        <f t="shared" ca="1" si="10"/>
        <v>1</v>
      </c>
      <c r="AC16" s="117">
        <f t="shared" ca="1" si="10"/>
        <v>0</v>
      </c>
      <c r="AD16" s="3">
        <f t="shared" ca="1" si="9"/>
        <v>6</v>
      </c>
    </row>
    <row r="17" spans="1:41" ht="12.85" customHeight="1" x14ac:dyDescent="0.45">
      <c r="A17" s="111" t="s">
        <v>7</v>
      </c>
      <c r="B17" s="106" t="s">
        <v>177</v>
      </c>
      <c r="C17" s="112">
        <f>VLOOKUP(A17,Locs!A:C,3,0)</f>
        <v>20</v>
      </c>
      <c r="D17" s="112">
        <f>VLOOKUP(A17,Locs!A:C,2,0)</f>
        <v>14</v>
      </c>
      <c r="E17" s="112">
        <f t="shared" si="4"/>
        <v>6</v>
      </c>
      <c r="F17" s="113">
        <f t="shared" si="5"/>
        <v>0.30000000000000004</v>
      </c>
      <c r="G17" s="112">
        <f>VLOOKUP(A17,Locs!A:D,4,0)</f>
        <v>1</v>
      </c>
      <c r="H17" s="112">
        <f>VLOOKUP(A17,Locs!A:E,5,0)</f>
        <v>0</v>
      </c>
      <c r="I17" s="112">
        <f t="shared" si="6"/>
        <v>35.299999999999997</v>
      </c>
      <c r="J17" s="112">
        <v>3</v>
      </c>
      <c r="K17" s="112" t="s">
        <v>213</v>
      </c>
      <c r="L17" s="112">
        <v>1</v>
      </c>
      <c r="M17" s="114">
        <v>2</v>
      </c>
      <c r="N17" s="115">
        <f t="shared" ca="1" si="7"/>
        <v>0</v>
      </c>
      <c r="O17" s="114">
        <f t="shared" ca="1" si="8"/>
        <v>7</v>
      </c>
      <c r="P17" s="116">
        <f t="shared" ca="1" si="0"/>
        <v>0</v>
      </c>
      <c r="Q17" s="34">
        <f t="shared" ca="1" si="0"/>
        <v>0</v>
      </c>
      <c r="R17" s="34">
        <f t="shared" ca="1" si="0"/>
        <v>0</v>
      </c>
      <c r="S17" s="34">
        <f t="shared" ca="1" si="0"/>
        <v>0</v>
      </c>
      <c r="T17" s="34">
        <f t="shared" ca="1" si="1"/>
        <v>0</v>
      </c>
      <c r="U17" s="34">
        <f t="shared" ca="1" si="1"/>
        <v>0</v>
      </c>
      <c r="V17" s="117">
        <f t="shared" ca="1" si="2"/>
        <v>0</v>
      </c>
      <c r="W17" s="116">
        <f t="shared" ca="1" si="10"/>
        <v>1</v>
      </c>
      <c r="X17" s="34">
        <f t="shared" ca="1" si="10"/>
        <v>1</v>
      </c>
      <c r="Y17" s="34">
        <f t="shared" ca="1" si="10"/>
        <v>1</v>
      </c>
      <c r="Z17" s="34">
        <f t="shared" ca="1" si="10"/>
        <v>1</v>
      </c>
      <c r="AA17" s="34">
        <f t="shared" ca="1" si="10"/>
        <v>1</v>
      </c>
      <c r="AB17" s="34">
        <f t="shared" ca="1" si="10"/>
        <v>1</v>
      </c>
      <c r="AC17" s="117">
        <f t="shared" ca="1" si="10"/>
        <v>1</v>
      </c>
      <c r="AD17" s="3">
        <f t="shared" ca="1" si="9"/>
        <v>7</v>
      </c>
      <c r="AO17" s="93" t="s">
        <v>260</v>
      </c>
    </row>
    <row r="18" spans="1:41" ht="12.85" customHeight="1" x14ac:dyDescent="0.45">
      <c r="A18" s="111" t="s">
        <v>8</v>
      </c>
      <c r="B18" s="106" t="s">
        <v>189</v>
      </c>
      <c r="C18" s="112">
        <f>VLOOKUP(A18,Locs!A:C,3,0)</f>
        <v>45</v>
      </c>
      <c r="D18" s="112">
        <f>VLOOKUP(A18,Locs!A:C,2,0)</f>
        <v>26</v>
      </c>
      <c r="E18" s="112">
        <f t="shared" si="4"/>
        <v>19</v>
      </c>
      <c r="F18" s="113">
        <f t="shared" si="5"/>
        <v>0.42222222222222228</v>
      </c>
      <c r="G18" s="112">
        <f>VLOOKUP(A18,Locs!A:D,4,0)</f>
        <v>4</v>
      </c>
      <c r="H18" s="112">
        <f>VLOOKUP(A18,Locs!A:E,5,0)</f>
        <v>0</v>
      </c>
      <c r="I18" s="112">
        <f t="shared" si="6"/>
        <v>98.7</v>
      </c>
      <c r="J18" s="112">
        <v>3</v>
      </c>
      <c r="K18" s="112" t="s">
        <v>210</v>
      </c>
      <c r="L18" s="112">
        <v>1</v>
      </c>
      <c r="M18" s="114">
        <v>1</v>
      </c>
      <c r="N18" s="115">
        <f t="shared" ca="1" si="7"/>
        <v>0</v>
      </c>
      <c r="O18" s="114">
        <f t="shared" ca="1" si="8"/>
        <v>3</v>
      </c>
      <c r="P18" s="116">
        <f t="shared" ca="1" si="0"/>
        <v>0</v>
      </c>
      <c r="Q18" s="34">
        <f t="shared" ca="1" si="0"/>
        <v>0</v>
      </c>
      <c r="R18" s="34">
        <f t="shared" ca="1" si="0"/>
        <v>0</v>
      </c>
      <c r="S18" s="34">
        <f t="shared" ca="1" si="0"/>
        <v>0</v>
      </c>
      <c r="T18" s="34">
        <f t="shared" ca="1" si="1"/>
        <v>0</v>
      </c>
      <c r="U18" s="34">
        <f t="shared" ca="1" si="1"/>
        <v>0</v>
      </c>
      <c r="V18" s="117">
        <f t="shared" ca="1" si="2"/>
        <v>0</v>
      </c>
      <c r="W18" s="116">
        <f t="shared" ca="1" si="10"/>
        <v>1</v>
      </c>
      <c r="X18" s="34">
        <f t="shared" ca="1" si="10"/>
        <v>0</v>
      </c>
      <c r="Y18" s="34">
        <f t="shared" ca="1" si="10"/>
        <v>1</v>
      </c>
      <c r="Z18" s="34">
        <f t="shared" ca="1" si="10"/>
        <v>1</v>
      </c>
      <c r="AA18" s="34">
        <f t="shared" ca="1" si="10"/>
        <v>0</v>
      </c>
      <c r="AB18" s="34">
        <f t="shared" ca="1" si="10"/>
        <v>0</v>
      </c>
      <c r="AC18" s="117">
        <f t="shared" ca="1" si="10"/>
        <v>0</v>
      </c>
      <c r="AD18" s="3">
        <f t="shared" ca="1" si="9"/>
        <v>3</v>
      </c>
    </row>
    <row r="19" spans="1:41" ht="12.85" customHeight="1" x14ac:dyDescent="0.45">
      <c r="A19" s="111" t="s">
        <v>304</v>
      </c>
      <c r="B19" s="106" t="s">
        <v>659</v>
      </c>
      <c r="C19" s="112">
        <f>VLOOKUP(A19,Locs!A:C,3,0)</f>
        <v>39</v>
      </c>
      <c r="D19" s="112">
        <f>VLOOKUP(A19,Locs!A:C,2,0)</f>
        <v>28</v>
      </c>
      <c r="E19" s="112">
        <f t="shared" si="4"/>
        <v>11</v>
      </c>
      <c r="F19" s="113">
        <f t="shared" si="5"/>
        <v>0.28205128205128205</v>
      </c>
      <c r="G19" s="112">
        <f>VLOOKUP(A19,Locs!A:D,4,0)</f>
        <v>2</v>
      </c>
      <c r="H19" s="112">
        <f>VLOOKUP(A19,Locs!A:E,5,0)</f>
        <v>0</v>
      </c>
      <c r="I19" s="112">
        <f t="shared" si="6"/>
        <v>68.099999999999994</v>
      </c>
      <c r="J19" s="112">
        <v>4</v>
      </c>
      <c r="K19" s="112" t="s">
        <v>214</v>
      </c>
      <c r="L19" s="112">
        <v>2</v>
      </c>
      <c r="M19" s="114">
        <v>6</v>
      </c>
      <c r="N19" s="115">
        <f t="shared" ca="1" si="7"/>
        <v>5</v>
      </c>
      <c r="O19" s="114">
        <f t="shared" ca="1" si="8"/>
        <v>5</v>
      </c>
      <c r="P19" s="116">
        <f t="shared" ca="1" si="0"/>
        <v>2</v>
      </c>
      <c r="Q19" s="34">
        <f t="shared" ca="1" si="0"/>
        <v>2</v>
      </c>
      <c r="R19" s="34">
        <f t="shared" ca="1" si="0"/>
        <v>1</v>
      </c>
      <c r="S19" s="34">
        <f t="shared" ca="1" si="0"/>
        <v>0</v>
      </c>
      <c r="T19" s="34">
        <f t="shared" ca="1" si="1"/>
        <v>0</v>
      </c>
      <c r="U19" s="34">
        <f t="shared" ca="1" si="1"/>
        <v>0</v>
      </c>
      <c r="V19" s="117">
        <f t="shared" ca="1" si="2"/>
        <v>0</v>
      </c>
      <c r="W19" s="116">
        <f t="shared" ca="1" si="10"/>
        <v>1</v>
      </c>
      <c r="X19" s="34">
        <f t="shared" ca="1" si="10"/>
        <v>1</v>
      </c>
      <c r="Y19" s="34">
        <f t="shared" ca="1" si="10"/>
        <v>1</v>
      </c>
      <c r="Z19" s="34">
        <f t="shared" ca="1" si="10"/>
        <v>1</v>
      </c>
      <c r="AA19" s="34">
        <f t="shared" ca="1" si="10"/>
        <v>1</v>
      </c>
      <c r="AB19" s="34">
        <f t="shared" ca="1" si="10"/>
        <v>0</v>
      </c>
      <c r="AC19" s="117">
        <f t="shared" ca="1" si="10"/>
        <v>0</v>
      </c>
      <c r="AD19" s="3">
        <f t="shared" ca="1" si="9"/>
        <v>8</v>
      </c>
    </row>
    <row r="20" spans="1:41" ht="12.85" customHeight="1" x14ac:dyDescent="0.45">
      <c r="A20" s="111" t="s">
        <v>200</v>
      </c>
      <c r="B20" s="106" t="s">
        <v>231</v>
      </c>
      <c r="C20" s="112">
        <f>VLOOKUP(A20,Locs!A:C,3,0)</f>
        <v>42</v>
      </c>
      <c r="D20" s="112">
        <f>VLOOKUP(A20,Locs!A:C,2,0)</f>
        <v>22</v>
      </c>
      <c r="E20" s="112">
        <f t="shared" si="4"/>
        <v>20</v>
      </c>
      <c r="F20" s="113">
        <f t="shared" si="5"/>
        <v>0.47619047619047616</v>
      </c>
      <c r="G20" s="112">
        <f>VLOOKUP(A20,Locs!A:D,4,0)</f>
        <v>6</v>
      </c>
      <c r="H20" s="112">
        <f>VLOOKUP(A20,Locs!A:E,5,0)</f>
        <v>0</v>
      </c>
      <c r="I20" s="112">
        <f t="shared" si="6"/>
        <v>109.8</v>
      </c>
      <c r="J20" s="112">
        <v>3</v>
      </c>
      <c r="K20" s="112" t="s">
        <v>215</v>
      </c>
      <c r="L20" s="112">
        <v>1</v>
      </c>
      <c r="M20" s="114">
        <v>6</v>
      </c>
      <c r="N20" s="115">
        <f t="shared" ca="1" si="7"/>
        <v>0</v>
      </c>
      <c r="O20" s="114">
        <f t="shared" ca="1" si="8"/>
        <v>3</v>
      </c>
      <c r="P20" s="116">
        <f t="shared" ca="1" si="0"/>
        <v>0</v>
      </c>
      <c r="Q20" s="34">
        <f t="shared" ca="1" si="0"/>
        <v>0</v>
      </c>
      <c r="R20" s="34">
        <f t="shared" ca="1" si="0"/>
        <v>0</v>
      </c>
      <c r="S20" s="34">
        <f t="shared" ca="1" si="0"/>
        <v>0</v>
      </c>
      <c r="T20" s="34">
        <f t="shared" ca="1" si="1"/>
        <v>0</v>
      </c>
      <c r="U20" s="34">
        <f t="shared" ca="1" si="1"/>
        <v>0</v>
      </c>
      <c r="V20" s="117">
        <f t="shared" ca="1" si="2"/>
        <v>0</v>
      </c>
      <c r="W20" s="116">
        <f t="shared" ca="1" si="10"/>
        <v>1</v>
      </c>
      <c r="X20" s="34">
        <f t="shared" ca="1" si="10"/>
        <v>1</v>
      </c>
      <c r="Y20" s="34">
        <f t="shared" ca="1" si="10"/>
        <v>0</v>
      </c>
      <c r="Z20" s="34">
        <f t="shared" ca="1" si="10"/>
        <v>1</v>
      </c>
      <c r="AA20" s="34">
        <f t="shared" ca="1" si="10"/>
        <v>0</v>
      </c>
      <c r="AB20" s="34">
        <f t="shared" ca="1" si="10"/>
        <v>0</v>
      </c>
      <c r="AC20" s="117">
        <f t="shared" ca="1" si="10"/>
        <v>0</v>
      </c>
      <c r="AD20" s="3">
        <f t="shared" ca="1" si="9"/>
        <v>3</v>
      </c>
    </row>
    <row r="21" spans="1:41" ht="12.85" customHeight="1" x14ac:dyDescent="0.45">
      <c r="A21" s="111" t="s">
        <v>305</v>
      </c>
      <c r="B21" s="106" t="s">
        <v>660</v>
      </c>
      <c r="C21" s="112">
        <f>VLOOKUP(A21,Locs!A:C,3,0)</f>
        <v>46</v>
      </c>
      <c r="D21" s="112">
        <f>VLOOKUP(A21,Locs!A:C,2,0)</f>
        <v>25</v>
      </c>
      <c r="E21" s="112">
        <f t="shared" si="4"/>
        <v>21</v>
      </c>
      <c r="F21" s="113">
        <f t="shared" si="5"/>
        <v>0.45652173913043481</v>
      </c>
      <c r="G21" s="112">
        <f>VLOOKUP(A21,Locs!A:D,4,0)</f>
        <v>3</v>
      </c>
      <c r="H21" s="112">
        <f>VLOOKUP(A21,Locs!A:E,5,0)</f>
        <v>0</v>
      </c>
      <c r="I21" s="112">
        <f t="shared" si="6"/>
        <v>96.4</v>
      </c>
      <c r="J21" s="112">
        <v>4</v>
      </c>
      <c r="K21" s="112" t="s">
        <v>214</v>
      </c>
      <c r="L21" s="112">
        <v>1</v>
      </c>
      <c r="M21" s="114">
        <v>4</v>
      </c>
      <c r="N21" s="115">
        <f t="shared" ca="1" si="7"/>
        <v>0</v>
      </c>
      <c r="O21" s="114">
        <f t="shared" ca="1" si="8"/>
        <v>3</v>
      </c>
      <c r="P21" s="116">
        <f t="shared" ca="1" si="0"/>
        <v>0</v>
      </c>
      <c r="Q21" s="34">
        <f t="shared" ca="1" si="0"/>
        <v>0</v>
      </c>
      <c r="R21" s="34">
        <f t="shared" ca="1" si="0"/>
        <v>0</v>
      </c>
      <c r="S21" s="34">
        <f t="shared" ca="1" si="0"/>
        <v>0</v>
      </c>
      <c r="T21" s="34">
        <f t="shared" ca="1" si="1"/>
        <v>0</v>
      </c>
      <c r="U21" s="34">
        <f t="shared" ca="1" si="1"/>
        <v>0</v>
      </c>
      <c r="V21" s="117">
        <f t="shared" ca="1" si="2"/>
        <v>0</v>
      </c>
      <c r="W21" s="116">
        <f t="shared" ca="1" si="10"/>
        <v>1</v>
      </c>
      <c r="X21" s="34">
        <f t="shared" ca="1" si="10"/>
        <v>1</v>
      </c>
      <c r="Y21" s="34">
        <f t="shared" ca="1" si="10"/>
        <v>0</v>
      </c>
      <c r="Z21" s="34">
        <f t="shared" ca="1" si="10"/>
        <v>1</v>
      </c>
      <c r="AA21" s="34">
        <f t="shared" ca="1" si="10"/>
        <v>0</v>
      </c>
      <c r="AB21" s="34">
        <f t="shared" ca="1" si="10"/>
        <v>0</v>
      </c>
      <c r="AC21" s="117">
        <f t="shared" ca="1" si="10"/>
        <v>0</v>
      </c>
      <c r="AD21" s="3">
        <f t="shared" ca="1" si="9"/>
        <v>3</v>
      </c>
    </row>
    <row r="22" spans="1:41" ht="12.85" customHeight="1" x14ac:dyDescent="0.45">
      <c r="A22" s="111" t="s">
        <v>9</v>
      </c>
      <c r="B22" s="106" t="s">
        <v>183</v>
      </c>
      <c r="C22" s="112">
        <f>VLOOKUP(A22,Locs!A:C,3,0)</f>
        <v>30</v>
      </c>
      <c r="D22" s="112">
        <f>VLOOKUP(A22,Locs!A:C,2,0)</f>
        <v>23</v>
      </c>
      <c r="E22" s="112">
        <f t="shared" si="4"/>
        <v>7</v>
      </c>
      <c r="F22" s="113">
        <f t="shared" si="5"/>
        <v>0.23333333333333328</v>
      </c>
      <c r="G22" s="112">
        <f>VLOOKUP(A22,Locs!A:D,4,0)</f>
        <v>1</v>
      </c>
      <c r="H22" s="112">
        <f>VLOOKUP(A22,Locs!A:E,5,0)</f>
        <v>0</v>
      </c>
      <c r="I22" s="112">
        <f t="shared" si="6"/>
        <v>46.8</v>
      </c>
      <c r="J22" s="112">
        <v>3</v>
      </c>
      <c r="K22" s="112" t="s">
        <v>210</v>
      </c>
      <c r="L22" s="112">
        <v>1</v>
      </c>
      <c r="M22" s="114">
        <v>4</v>
      </c>
      <c r="N22" s="115">
        <f t="shared" ca="1" si="7"/>
        <v>0</v>
      </c>
      <c r="O22" s="114">
        <f t="shared" ca="1" si="8"/>
        <v>6</v>
      </c>
      <c r="P22" s="116">
        <f t="shared" ca="1" si="0"/>
        <v>0</v>
      </c>
      <c r="Q22" s="34">
        <f t="shared" ca="1" si="0"/>
        <v>0</v>
      </c>
      <c r="R22" s="34">
        <f t="shared" ca="1" si="0"/>
        <v>0</v>
      </c>
      <c r="S22" s="34">
        <f t="shared" ca="1" si="0"/>
        <v>0</v>
      </c>
      <c r="T22" s="34">
        <f t="shared" ca="1" si="1"/>
        <v>0</v>
      </c>
      <c r="U22" s="34">
        <f t="shared" ca="1" si="1"/>
        <v>0</v>
      </c>
      <c r="V22" s="117">
        <f t="shared" ca="1" si="2"/>
        <v>0</v>
      </c>
      <c r="W22" s="116">
        <f t="shared" ca="1" si="10"/>
        <v>1</v>
      </c>
      <c r="X22" s="34">
        <f t="shared" ca="1" si="10"/>
        <v>1</v>
      </c>
      <c r="Y22" s="34">
        <f t="shared" ca="1" si="10"/>
        <v>1</v>
      </c>
      <c r="Z22" s="34">
        <f t="shared" ca="1" si="10"/>
        <v>1</v>
      </c>
      <c r="AA22" s="34">
        <f t="shared" ca="1" si="10"/>
        <v>1</v>
      </c>
      <c r="AB22" s="34">
        <f t="shared" ca="1" si="10"/>
        <v>1</v>
      </c>
      <c r="AC22" s="117">
        <f t="shared" ca="1" si="10"/>
        <v>0</v>
      </c>
      <c r="AD22" s="3">
        <f t="shared" ca="1" si="9"/>
        <v>6</v>
      </c>
      <c r="AO22" s="93" t="s">
        <v>250</v>
      </c>
    </row>
    <row r="23" spans="1:41" ht="12.85" customHeight="1" x14ac:dyDescent="0.45">
      <c r="A23" s="111" t="s">
        <v>306</v>
      </c>
      <c r="B23" s="106" t="s">
        <v>661</v>
      </c>
      <c r="C23" s="112">
        <f>VLOOKUP(A23,Locs!A:C,3,0)</f>
        <v>227</v>
      </c>
      <c r="D23" s="112">
        <f>VLOOKUP(A23,Locs!A:C,2,0)</f>
        <v>20</v>
      </c>
      <c r="E23" s="112">
        <f t="shared" si="4"/>
        <v>207</v>
      </c>
      <c r="F23" s="113">
        <f t="shared" si="5"/>
        <v>0.91189427312775329</v>
      </c>
      <c r="G23" s="112">
        <f>VLOOKUP(A23,Locs!A:D,4,0)</f>
        <v>7</v>
      </c>
      <c r="H23" s="112">
        <f>VLOOKUP(A23,Locs!A:E,5,0)</f>
        <v>10</v>
      </c>
      <c r="I23" s="112">
        <f t="shared" si="6"/>
        <v>581.6</v>
      </c>
      <c r="J23" s="112">
        <v>4</v>
      </c>
      <c r="K23" s="112" t="s">
        <v>220</v>
      </c>
      <c r="L23" s="112">
        <v>1</v>
      </c>
      <c r="M23" s="114">
        <v>6</v>
      </c>
      <c r="N23" s="115">
        <f t="shared" ca="1" si="7"/>
        <v>0</v>
      </c>
      <c r="O23" s="114">
        <f t="shared" ca="1" si="8"/>
        <v>0</v>
      </c>
      <c r="P23" s="116">
        <f t="shared" ca="1" si="0"/>
        <v>0</v>
      </c>
      <c r="Q23" s="34">
        <f t="shared" ca="1" si="0"/>
        <v>0</v>
      </c>
      <c r="R23" s="34">
        <f t="shared" ca="1" si="0"/>
        <v>0</v>
      </c>
      <c r="S23" s="34">
        <f t="shared" ca="1" si="0"/>
        <v>0</v>
      </c>
      <c r="T23" s="34">
        <f t="shared" ref="T23:U42" ca="1" si="11">COUNTIFS(INDIRECT(T$2&amp;"!C:C"),$A23,INDIRECT(T$2&amp;"!E:E"),1)</f>
        <v>0</v>
      </c>
      <c r="U23" s="34">
        <f t="shared" ca="1" si="11"/>
        <v>0</v>
      </c>
      <c r="V23" s="117">
        <f t="shared" ca="1" si="2"/>
        <v>0</v>
      </c>
      <c r="W23" s="116">
        <f t="shared" ref="W23:AC32" ca="1" si="12">COUNTIFS(INDIRECT(W$2&amp;"!C:C"),$A23,INDIRECT(W$2&amp;"!E:E"),1)</f>
        <v>0</v>
      </c>
      <c r="X23" s="34">
        <f t="shared" ca="1" si="12"/>
        <v>0</v>
      </c>
      <c r="Y23" s="34">
        <f t="shared" ca="1" si="12"/>
        <v>0</v>
      </c>
      <c r="Z23" s="34">
        <f t="shared" ca="1" si="12"/>
        <v>0</v>
      </c>
      <c r="AA23" s="34">
        <f t="shared" ca="1" si="12"/>
        <v>0</v>
      </c>
      <c r="AB23" s="34">
        <f t="shared" ca="1" si="12"/>
        <v>0</v>
      </c>
      <c r="AC23" s="117">
        <f t="shared" ca="1" si="12"/>
        <v>0</v>
      </c>
      <c r="AD23" s="3">
        <f t="shared" ca="1" si="9"/>
        <v>0</v>
      </c>
    </row>
    <row r="24" spans="1:41" ht="12.85" customHeight="1" x14ac:dyDescent="0.45">
      <c r="A24" s="111" t="s">
        <v>307</v>
      </c>
      <c r="B24" s="106" t="s">
        <v>662</v>
      </c>
      <c r="C24" s="112">
        <f>VLOOKUP(A24,Locs!A:C,3,0)</f>
        <v>48</v>
      </c>
      <c r="D24" s="112">
        <f>VLOOKUP(A24,Locs!A:C,2,0)</f>
        <v>17</v>
      </c>
      <c r="E24" s="112">
        <f t="shared" si="4"/>
        <v>31</v>
      </c>
      <c r="F24" s="113">
        <f t="shared" si="5"/>
        <v>0.64583333333333326</v>
      </c>
      <c r="G24" s="112">
        <f>VLOOKUP(A24,Locs!A:D,4,0)</f>
        <v>8</v>
      </c>
      <c r="H24" s="112">
        <f>VLOOKUP(A24,Locs!A:E,5,0)</f>
        <v>1</v>
      </c>
      <c r="I24" s="112">
        <f t="shared" si="6"/>
        <v>144.9</v>
      </c>
      <c r="J24" s="112">
        <v>4</v>
      </c>
      <c r="K24" s="112" t="s">
        <v>210</v>
      </c>
      <c r="L24" s="112">
        <v>0</v>
      </c>
      <c r="M24" s="114">
        <v>0</v>
      </c>
      <c r="N24" s="115">
        <f t="shared" ca="1" si="7"/>
        <v>0</v>
      </c>
      <c r="O24" s="114">
        <f t="shared" ca="1" si="8"/>
        <v>3</v>
      </c>
      <c r="P24" s="116">
        <f t="shared" ca="1" si="0"/>
        <v>0</v>
      </c>
      <c r="Q24" s="34">
        <f t="shared" ca="1" si="0"/>
        <v>0</v>
      </c>
      <c r="R24" s="34">
        <f t="shared" ca="1" si="0"/>
        <v>0</v>
      </c>
      <c r="S24" s="34">
        <f t="shared" ca="1" si="0"/>
        <v>0</v>
      </c>
      <c r="T24" s="34">
        <f t="shared" ca="1" si="11"/>
        <v>0</v>
      </c>
      <c r="U24" s="34">
        <f t="shared" ca="1" si="11"/>
        <v>0</v>
      </c>
      <c r="V24" s="117">
        <f t="shared" ca="1" si="2"/>
        <v>0</v>
      </c>
      <c r="W24" s="116">
        <f t="shared" ca="1" si="12"/>
        <v>1</v>
      </c>
      <c r="X24" s="34">
        <f t="shared" ca="1" si="12"/>
        <v>1</v>
      </c>
      <c r="Y24" s="34">
        <f t="shared" ca="1" si="12"/>
        <v>0</v>
      </c>
      <c r="Z24" s="34">
        <f t="shared" ca="1" si="12"/>
        <v>0</v>
      </c>
      <c r="AA24" s="34">
        <f t="shared" ca="1" si="12"/>
        <v>1</v>
      </c>
      <c r="AB24" s="34">
        <f t="shared" ca="1" si="12"/>
        <v>0</v>
      </c>
      <c r="AC24" s="117">
        <f t="shared" ca="1" si="12"/>
        <v>0</v>
      </c>
      <c r="AD24" s="3">
        <f t="shared" ca="1" si="9"/>
        <v>3</v>
      </c>
    </row>
    <row r="25" spans="1:41" ht="12.85" customHeight="1" x14ac:dyDescent="0.45">
      <c r="A25" s="111" t="s">
        <v>308</v>
      </c>
      <c r="B25" s="106" t="s">
        <v>663</v>
      </c>
      <c r="C25" s="112">
        <f>VLOOKUP(A25,Locs!A:C,3,0)</f>
        <v>57</v>
      </c>
      <c r="D25" s="112">
        <f>VLOOKUP(A25,Locs!A:C,2,0)</f>
        <v>47</v>
      </c>
      <c r="E25" s="112">
        <f t="shared" si="4"/>
        <v>10</v>
      </c>
      <c r="F25" s="113">
        <f t="shared" si="5"/>
        <v>0.17543859649122806</v>
      </c>
      <c r="G25" s="112">
        <f>VLOOKUP(A25,Locs!A:D,4,0)</f>
        <v>0</v>
      </c>
      <c r="H25" s="112">
        <f>VLOOKUP(A25,Locs!A:E,5,0)</f>
        <v>0</v>
      </c>
      <c r="I25" s="112">
        <f t="shared" si="6"/>
        <v>72</v>
      </c>
      <c r="J25" s="112">
        <v>4</v>
      </c>
      <c r="K25" s="112" t="s">
        <v>220</v>
      </c>
      <c r="L25" s="112">
        <v>2</v>
      </c>
      <c r="M25" s="114">
        <v>2</v>
      </c>
      <c r="N25" s="115">
        <f t="shared" ca="1" si="7"/>
        <v>0</v>
      </c>
      <c r="O25" s="114">
        <f t="shared" ca="1" si="8"/>
        <v>4</v>
      </c>
      <c r="P25" s="116">
        <f t="shared" ca="1" si="0"/>
        <v>0</v>
      </c>
      <c r="Q25" s="34">
        <f t="shared" ca="1" si="0"/>
        <v>0</v>
      </c>
      <c r="R25" s="34">
        <f t="shared" ca="1" si="0"/>
        <v>0</v>
      </c>
      <c r="S25" s="34">
        <f t="shared" ca="1" si="0"/>
        <v>0</v>
      </c>
      <c r="T25" s="34">
        <f t="shared" ca="1" si="11"/>
        <v>0</v>
      </c>
      <c r="U25" s="34">
        <f t="shared" ca="1" si="11"/>
        <v>0</v>
      </c>
      <c r="V25" s="117">
        <f t="shared" ca="1" si="2"/>
        <v>0</v>
      </c>
      <c r="W25" s="116">
        <f t="shared" ca="1" si="12"/>
        <v>1</v>
      </c>
      <c r="X25" s="34">
        <f t="shared" ca="1" si="12"/>
        <v>1</v>
      </c>
      <c r="Y25" s="34">
        <f t="shared" ca="1" si="12"/>
        <v>1</v>
      </c>
      <c r="Z25" s="34">
        <f t="shared" ca="1" si="12"/>
        <v>0</v>
      </c>
      <c r="AA25" s="34">
        <f t="shared" ca="1" si="12"/>
        <v>1</v>
      </c>
      <c r="AB25" s="34">
        <f t="shared" ca="1" si="12"/>
        <v>0</v>
      </c>
      <c r="AC25" s="117">
        <f t="shared" ca="1" si="12"/>
        <v>0</v>
      </c>
      <c r="AD25" s="3">
        <f t="shared" ca="1" si="9"/>
        <v>4</v>
      </c>
    </row>
    <row r="26" spans="1:41" ht="12.85" customHeight="1" x14ac:dyDescent="0.45">
      <c r="A26" s="111" t="s">
        <v>309</v>
      </c>
      <c r="B26" s="106" t="s">
        <v>664</v>
      </c>
      <c r="C26" s="112">
        <f>VLOOKUP(A26,Locs!A:C,3,0)</f>
        <v>24</v>
      </c>
      <c r="D26" s="112">
        <f>VLOOKUP(A26,Locs!A:C,2,0)</f>
        <v>19</v>
      </c>
      <c r="E26" s="112">
        <f t="shared" si="4"/>
        <v>5</v>
      </c>
      <c r="F26" s="113">
        <f t="shared" si="5"/>
        <v>0.20833333333333337</v>
      </c>
      <c r="G26" s="112">
        <f>VLOOKUP(A26,Locs!A:D,4,0)</f>
        <v>0</v>
      </c>
      <c r="H26" s="112">
        <f>VLOOKUP(A26,Locs!A:E,5,0)</f>
        <v>0</v>
      </c>
      <c r="I26" s="112">
        <f t="shared" si="6"/>
        <v>31.5</v>
      </c>
      <c r="J26" s="112">
        <v>4</v>
      </c>
      <c r="K26" s="112" t="s">
        <v>210</v>
      </c>
      <c r="L26" s="112">
        <v>1</v>
      </c>
      <c r="M26" s="114">
        <v>2</v>
      </c>
      <c r="N26" s="115">
        <f t="shared" ca="1" si="7"/>
        <v>15</v>
      </c>
      <c r="O26" s="114">
        <f t="shared" ca="1" si="8"/>
        <v>6</v>
      </c>
      <c r="P26" s="116">
        <f t="shared" ca="1" si="0"/>
        <v>3</v>
      </c>
      <c r="Q26" s="34">
        <f t="shared" ca="1" si="0"/>
        <v>3</v>
      </c>
      <c r="R26" s="34">
        <f t="shared" ca="1" si="0"/>
        <v>1</v>
      </c>
      <c r="S26" s="34">
        <f t="shared" ca="1" si="0"/>
        <v>3</v>
      </c>
      <c r="T26" s="34">
        <f t="shared" ca="1" si="11"/>
        <v>2</v>
      </c>
      <c r="U26" s="34">
        <f t="shared" ca="1" si="11"/>
        <v>3</v>
      </c>
      <c r="V26" s="117">
        <f t="shared" ca="1" si="2"/>
        <v>0</v>
      </c>
      <c r="W26" s="116">
        <f t="shared" ca="1" si="12"/>
        <v>1</v>
      </c>
      <c r="X26" s="34">
        <f t="shared" ca="1" si="12"/>
        <v>1</v>
      </c>
      <c r="Y26" s="34">
        <f t="shared" ca="1" si="12"/>
        <v>1</v>
      </c>
      <c r="Z26" s="34">
        <f t="shared" ca="1" si="12"/>
        <v>1</v>
      </c>
      <c r="AA26" s="34">
        <f t="shared" ca="1" si="12"/>
        <v>1</v>
      </c>
      <c r="AB26" s="34">
        <f t="shared" ca="1" si="12"/>
        <v>1</v>
      </c>
      <c r="AC26" s="117">
        <f t="shared" ca="1" si="12"/>
        <v>0</v>
      </c>
      <c r="AD26" s="3">
        <f t="shared" ca="1" si="9"/>
        <v>12</v>
      </c>
    </row>
    <row r="27" spans="1:41" ht="12.85" customHeight="1" x14ac:dyDescent="0.45">
      <c r="A27" s="111" t="s">
        <v>10</v>
      </c>
      <c r="B27" s="106" t="s">
        <v>191</v>
      </c>
      <c r="C27" s="112">
        <f>VLOOKUP(A27,Locs!A:C,3,0)</f>
        <v>38</v>
      </c>
      <c r="D27" s="112">
        <f>VLOOKUP(A27,Locs!A:C,2,0)</f>
        <v>26</v>
      </c>
      <c r="E27" s="112">
        <f t="shared" si="4"/>
        <v>12</v>
      </c>
      <c r="F27" s="113">
        <f t="shared" si="5"/>
        <v>0.31578947368421051</v>
      </c>
      <c r="G27" s="112">
        <f>VLOOKUP(A27,Locs!A:D,4,0)</f>
        <v>1</v>
      </c>
      <c r="H27" s="112">
        <f>VLOOKUP(A27,Locs!A:E,5,0)</f>
        <v>0</v>
      </c>
      <c r="I27" s="112">
        <f t="shared" si="6"/>
        <v>62.3</v>
      </c>
      <c r="J27" s="112">
        <v>1</v>
      </c>
      <c r="K27" s="112" t="s">
        <v>210</v>
      </c>
      <c r="L27" s="112">
        <v>2</v>
      </c>
      <c r="M27" s="114">
        <v>5</v>
      </c>
      <c r="N27" s="115">
        <f t="shared" ca="1" si="7"/>
        <v>0</v>
      </c>
      <c r="O27" s="114">
        <f t="shared" ca="1" si="8"/>
        <v>5</v>
      </c>
      <c r="P27" s="116">
        <f t="shared" ca="1" si="0"/>
        <v>0</v>
      </c>
      <c r="Q27" s="34">
        <f t="shared" ca="1" si="0"/>
        <v>0</v>
      </c>
      <c r="R27" s="34">
        <f t="shared" ca="1" si="0"/>
        <v>0</v>
      </c>
      <c r="S27" s="34">
        <f t="shared" ca="1" si="0"/>
        <v>0</v>
      </c>
      <c r="T27" s="34">
        <f t="shared" ca="1" si="11"/>
        <v>0</v>
      </c>
      <c r="U27" s="34">
        <f t="shared" ca="1" si="11"/>
        <v>0</v>
      </c>
      <c r="V27" s="117">
        <f t="shared" ca="1" si="2"/>
        <v>0</v>
      </c>
      <c r="W27" s="116">
        <f t="shared" ca="1" si="12"/>
        <v>2</v>
      </c>
      <c r="X27" s="34">
        <f t="shared" ca="1" si="12"/>
        <v>1</v>
      </c>
      <c r="Y27" s="34">
        <f t="shared" ca="1" si="12"/>
        <v>1</v>
      </c>
      <c r="Z27" s="34">
        <f t="shared" ca="1" si="12"/>
        <v>1</v>
      </c>
      <c r="AA27" s="34">
        <f t="shared" ca="1" si="12"/>
        <v>0</v>
      </c>
      <c r="AB27" s="34">
        <f t="shared" ca="1" si="12"/>
        <v>0</v>
      </c>
      <c r="AC27" s="117">
        <f t="shared" ca="1" si="12"/>
        <v>0</v>
      </c>
      <c r="AD27" s="3">
        <f t="shared" ca="1" si="9"/>
        <v>4</v>
      </c>
    </row>
    <row r="28" spans="1:41" ht="12.85" customHeight="1" x14ac:dyDescent="0.45">
      <c r="A28" s="111" t="s">
        <v>11</v>
      </c>
      <c r="B28" s="106" t="s">
        <v>173</v>
      </c>
      <c r="C28" s="112">
        <f>VLOOKUP(A28,Locs!A:C,3,0)</f>
        <v>26</v>
      </c>
      <c r="D28" s="112">
        <f>VLOOKUP(A28,Locs!A:C,2,0)</f>
        <v>21</v>
      </c>
      <c r="E28" s="112">
        <f t="shared" si="4"/>
        <v>5</v>
      </c>
      <c r="F28" s="113">
        <f t="shared" si="5"/>
        <v>0.19230769230769229</v>
      </c>
      <c r="G28" s="112">
        <f>VLOOKUP(A28,Locs!A:D,4,0)</f>
        <v>3</v>
      </c>
      <c r="H28" s="112">
        <f>VLOOKUP(A28,Locs!A:E,5,0)</f>
        <v>0</v>
      </c>
      <c r="I28" s="112">
        <f t="shared" si="6"/>
        <v>52.4</v>
      </c>
      <c r="J28" s="112">
        <v>1</v>
      </c>
      <c r="K28" s="112" t="s">
        <v>214</v>
      </c>
      <c r="L28" s="112">
        <v>1</v>
      </c>
      <c r="M28" s="114">
        <v>1</v>
      </c>
      <c r="N28" s="115">
        <f t="shared" ca="1" si="7"/>
        <v>2</v>
      </c>
      <c r="O28" s="114">
        <f t="shared" ca="1" si="8"/>
        <v>5</v>
      </c>
      <c r="P28" s="116">
        <f t="shared" ca="1" si="0"/>
        <v>1</v>
      </c>
      <c r="Q28" s="34">
        <f t="shared" ca="1" si="0"/>
        <v>1</v>
      </c>
      <c r="R28" s="34">
        <f t="shared" ca="1" si="0"/>
        <v>0</v>
      </c>
      <c r="S28" s="34">
        <f t="shared" ca="1" si="0"/>
        <v>0</v>
      </c>
      <c r="T28" s="34">
        <f t="shared" ca="1" si="11"/>
        <v>0</v>
      </c>
      <c r="U28" s="34">
        <f t="shared" ca="1" si="11"/>
        <v>0</v>
      </c>
      <c r="V28" s="117">
        <f t="shared" ca="1" si="2"/>
        <v>0</v>
      </c>
      <c r="W28" s="116">
        <f t="shared" ca="1" si="12"/>
        <v>1</v>
      </c>
      <c r="X28" s="34">
        <f t="shared" ca="1" si="12"/>
        <v>1</v>
      </c>
      <c r="Y28" s="34">
        <f t="shared" ca="1" si="12"/>
        <v>1</v>
      </c>
      <c r="Z28" s="34">
        <f t="shared" ca="1" si="12"/>
        <v>1</v>
      </c>
      <c r="AA28" s="34">
        <f t="shared" ca="1" si="12"/>
        <v>1</v>
      </c>
      <c r="AB28" s="34">
        <f t="shared" ca="1" si="12"/>
        <v>0</v>
      </c>
      <c r="AC28" s="117">
        <f t="shared" ca="1" si="12"/>
        <v>0</v>
      </c>
      <c r="AD28" s="3">
        <f t="shared" ca="1" si="9"/>
        <v>7</v>
      </c>
    </row>
    <row r="29" spans="1:41" ht="12.85" customHeight="1" x14ac:dyDescent="0.45">
      <c r="A29" s="111" t="s">
        <v>12</v>
      </c>
      <c r="B29" s="106" t="s">
        <v>161</v>
      </c>
      <c r="C29" s="112">
        <f>VLOOKUP(A29,Locs!A:C,3,0)</f>
        <v>24</v>
      </c>
      <c r="D29" s="112">
        <f>VLOOKUP(A29,Locs!A:C,2,0)</f>
        <v>22</v>
      </c>
      <c r="E29" s="112">
        <f t="shared" si="4"/>
        <v>2</v>
      </c>
      <c r="F29" s="113">
        <f t="shared" si="5"/>
        <v>8.333333333333337E-2</v>
      </c>
      <c r="G29" s="112">
        <f>VLOOKUP(A29,Locs!A:D,4,0)</f>
        <v>0</v>
      </c>
      <c r="H29" s="112">
        <f>VLOOKUP(A29,Locs!A:E,5,0)</f>
        <v>0</v>
      </c>
      <c r="I29" s="112">
        <f t="shared" si="6"/>
        <v>27</v>
      </c>
      <c r="J29" s="112">
        <v>1</v>
      </c>
      <c r="K29" s="112" t="s">
        <v>215</v>
      </c>
      <c r="L29" s="112">
        <v>1</v>
      </c>
      <c r="M29" s="114">
        <v>1</v>
      </c>
      <c r="N29" s="115">
        <f t="shared" ca="1" si="7"/>
        <v>14</v>
      </c>
      <c r="O29" s="114">
        <f t="shared" ca="1" si="8"/>
        <v>7</v>
      </c>
      <c r="P29" s="116">
        <f t="shared" ref="P29:S54" ca="1" si="13">COUNTIFS(INDIRECT(P$2&amp;"!C:C"),$A29,INDIRECT(P$2&amp;"!E:E"),1)</f>
        <v>3</v>
      </c>
      <c r="Q29" s="34">
        <f t="shared" ca="1" si="13"/>
        <v>3</v>
      </c>
      <c r="R29" s="34">
        <f t="shared" ca="1" si="13"/>
        <v>1</v>
      </c>
      <c r="S29" s="34">
        <f t="shared" ca="1" si="13"/>
        <v>3</v>
      </c>
      <c r="T29" s="34">
        <f t="shared" ca="1" si="11"/>
        <v>3</v>
      </c>
      <c r="U29" s="34">
        <f t="shared" ca="1" si="11"/>
        <v>0</v>
      </c>
      <c r="V29" s="117">
        <f t="shared" ca="1" si="2"/>
        <v>1</v>
      </c>
      <c r="W29" s="116">
        <f t="shared" ca="1" si="12"/>
        <v>1</v>
      </c>
      <c r="X29" s="34">
        <f t="shared" ca="1" si="12"/>
        <v>1</v>
      </c>
      <c r="Y29" s="34">
        <f t="shared" ca="1" si="12"/>
        <v>1</v>
      </c>
      <c r="Z29" s="34">
        <f t="shared" ca="1" si="12"/>
        <v>1</v>
      </c>
      <c r="AA29" s="34">
        <f t="shared" ca="1" si="12"/>
        <v>1</v>
      </c>
      <c r="AB29" s="34">
        <f t="shared" ca="1" si="12"/>
        <v>1</v>
      </c>
      <c r="AC29" s="117">
        <f t="shared" ca="1" si="12"/>
        <v>1</v>
      </c>
      <c r="AD29" s="3">
        <f t="shared" ca="1" si="9"/>
        <v>13</v>
      </c>
    </row>
    <row r="30" spans="1:41" ht="12.85" customHeight="1" x14ac:dyDescent="0.45">
      <c r="A30" s="111" t="s">
        <v>13</v>
      </c>
      <c r="B30" s="106" t="s">
        <v>152</v>
      </c>
      <c r="C30" s="112">
        <f>VLOOKUP(A30,Locs!A:C,3,0)</f>
        <v>30</v>
      </c>
      <c r="D30" s="112">
        <f>VLOOKUP(A30,Locs!A:C,2,0)</f>
        <v>27</v>
      </c>
      <c r="E30" s="112">
        <f t="shared" si="4"/>
        <v>3</v>
      </c>
      <c r="F30" s="113">
        <f t="shared" si="5"/>
        <v>9.9999999999999978E-2</v>
      </c>
      <c r="G30" s="112">
        <f>VLOOKUP(A30,Locs!A:D,4,0)</f>
        <v>1</v>
      </c>
      <c r="H30" s="112">
        <f>VLOOKUP(A30,Locs!A:E,5,0)</f>
        <v>0</v>
      </c>
      <c r="I30" s="112">
        <f t="shared" si="6"/>
        <v>40.799999999999997</v>
      </c>
      <c r="J30" s="112">
        <v>1</v>
      </c>
      <c r="K30" s="112" t="s">
        <v>212</v>
      </c>
      <c r="L30" s="112">
        <v>1</v>
      </c>
      <c r="M30" s="114">
        <v>1</v>
      </c>
      <c r="N30" s="115">
        <f t="shared" ca="1" si="7"/>
        <v>0</v>
      </c>
      <c r="O30" s="114">
        <f t="shared" ca="1" si="8"/>
        <v>6</v>
      </c>
      <c r="P30" s="116">
        <f t="shared" ca="1" si="13"/>
        <v>0</v>
      </c>
      <c r="Q30" s="34">
        <f t="shared" ca="1" si="13"/>
        <v>0</v>
      </c>
      <c r="R30" s="34">
        <f t="shared" ca="1" si="13"/>
        <v>0</v>
      </c>
      <c r="S30" s="34">
        <f t="shared" ca="1" si="13"/>
        <v>0</v>
      </c>
      <c r="T30" s="34">
        <f t="shared" ca="1" si="11"/>
        <v>0</v>
      </c>
      <c r="U30" s="34">
        <f t="shared" ca="1" si="11"/>
        <v>0</v>
      </c>
      <c r="V30" s="117">
        <f t="shared" ca="1" si="2"/>
        <v>0</v>
      </c>
      <c r="W30" s="116">
        <f t="shared" ca="1" si="12"/>
        <v>1</v>
      </c>
      <c r="X30" s="34">
        <f t="shared" ca="1" si="12"/>
        <v>1</v>
      </c>
      <c r="Y30" s="34">
        <f t="shared" ca="1" si="12"/>
        <v>1</v>
      </c>
      <c r="Z30" s="34">
        <f t="shared" ca="1" si="12"/>
        <v>1</v>
      </c>
      <c r="AA30" s="34">
        <f t="shared" ca="1" si="12"/>
        <v>1</v>
      </c>
      <c r="AB30" s="34">
        <f t="shared" ca="1" si="12"/>
        <v>1</v>
      </c>
      <c r="AC30" s="117">
        <f t="shared" ca="1" si="12"/>
        <v>0</v>
      </c>
      <c r="AD30" s="3">
        <f t="shared" ca="1" si="9"/>
        <v>6</v>
      </c>
    </row>
    <row r="31" spans="1:41" ht="12.85" customHeight="1" x14ac:dyDescent="0.45">
      <c r="A31" s="111" t="s">
        <v>14</v>
      </c>
      <c r="B31" s="106" t="s">
        <v>128</v>
      </c>
      <c r="C31" s="112">
        <f>VLOOKUP(A31,Locs!A:C,3,0)</f>
        <v>46</v>
      </c>
      <c r="D31" s="112">
        <f>VLOOKUP(A31,Locs!A:C,2,0)</f>
        <v>23</v>
      </c>
      <c r="E31" s="112">
        <f t="shared" si="4"/>
        <v>23</v>
      </c>
      <c r="F31" s="113">
        <f t="shared" si="5"/>
        <v>0.5</v>
      </c>
      <c r="G31" s="112">
        <f>VLOOKUP(A31,Locs!A:D,4,0)</f>
        <v>2</v>
      </c>
      <c r="H31" s="112">
        <f>VLOOKUP(A31,Locs!A:E,5,0)</f>
        <v>0</v>
      </c>
      <c r="I31" s="112">
        <f t="shared" si="6"/>
        <v>93.1</v>
      </c>
      <c r="J31" s="112">
        <v>1</v>
      </c>
      <c r="K31" s="112" t="s">
        <v>214</v>
      </c>
      <c r="L31" s="112">
        <v>1</v>
      </c>
      <c r="M31" s="114">
        <v>3</v>
      </c>
      <c r="N31" s="115">
        <f t="shared" ca="1" si="7"/>
        <v>6</v>
      </c>
      <c r="O31" s="114">
        <f t="shared" ca="1" si="8"/>
        <v>6</v>
      </c>
      <c r="P31" s="116">
        <f t="shared" ca="1" si="13"/>
        <v>2</v>
      </c>
      <c r="Q31" s="34">
        <f t="shared" ca="1" si="13"/>
        <v>2</v>
      </c>
      <c r="R31" s="34">
        <f t="shared" ca="1" si="13"/>
        <v>1</v>
      </c>
      <c r="S31" s="34">
        <f t="shared" ca="1" si="13"/>
        <v>1</v>
      </c>
      <c r="T31" s="34">
        <f t="shared" ca="1" si="11"/>
        <v>0</v>
      </c>
      <c r="U31" s="34">
        <f t="shared" ca="1" si="11"/>
        <v>0</v>
      </c>
      <c r="V31" s="117">
        <f t="shared" ca="1" si="2"/>
        <v>0</v>
      </c>
      <c r="W31" s="116">
        <f t="shared" ca="1" si="12"/>
        <v>2</v>
      </c>
      <c r="X31" s="34">
        <f t="shared" ca="1" si="12"/>
        <v>1</v>
      </c>
      <c r="Y31" s="34">
        <f t="shared" ca="1" si="12"/>
        <v>1</v>
      </c>
      <c r="Z31" s="34">
        <f t="shared" ca="1" si="12"/>
        <v>1</v>
      </c>
      <c r="AA31" s="34">
        <f t="shared" ca="1" si="12"/>
        <v>1</v>
      </c>
      <c r="AB31" s="34">
        <f t="shared" ca="1" si="12"/>
        <v>0</v>
      </c>
      <c r="AC31" s="117">
        <f t="shared" ca="1" si="12"/>
        <v>0</v>
      </c>
      <c r="AD31" s="3">
        <f t="shared" ca="1" si="9"/>
        <v>9</v>
      </c>
    </row>
    <row r="32" spans="1:41" ht="12.85" customHeight="1" x14ac:dyDescent="0.45">
      <c r="A32" s="111" t="s">
        <v>15</v>
      </c>
      <c r="B32" s="106" t="s">
        <v>174</v>
      </c>
      <c r="C32" s="112">
        <f>VLOOKUP(A32,Locs!A:C,3,0)</f>
        <v>28</v>
      </c>
      <c r="D32" s="112">
        <f>VLOOKUP(A32,Locs!A:C,2,0)</f>
        <v>18</v>
      </c>
      <c r="E32" s="112">
        <f t="shared" si="4"/>
        <v>10</v>
      </c>
      <c r="F32" s="113">
        <f t="shared" si="5"/>
        <v>0.3571428571428571</v>
      </c>
      <c r="G32" s="112">
        <f>VLOOKUP(A32,Locs!A:D,4,0)</f>
        <v>0</v>
      </c>
      <c r="H32" s="112">
        <f>VLOOKUP(A32,Locs!A:E,5,0)</f>
        <v>0</v>
      </c>
      <c r="I32" s="112">
        <f t="shared" si="6"/>
        <v>43</v>
      </c>
      <c r="J32" s="112">
        <v>1</v>
      </c>
      <c r="K32" s="112" t="s">
        <v>214</v>
      </c>
      <c r="L32" s="112">
        <v>1</v>
      </c>
      <c r="M32" s="114">
        <v>1</v>
      </c>
      <c r="N32" s="115">
        <f t="shared" ca="1" si="7"/>
        <v>7</v>
      </c>
      <c r="O32" s="114">
        <f t="shared" ca="1" si="8"/>
        <v>6</v>
      </c>
      <c r="P32" s="116">
        <f t="shared" ca="1" si="13"/>
        <v>3</v>
      </c>
      <c r="Q32" s="34">
        <f t="shared" ca="1" si="13"/>
        <v>3</v>
      </c>
      <c r="R32" s="34">
        <f t="shared" ca="1" si="13"/>
        <v>1</v>
      </c>
      <c r="S32" s="34">
        <f t="shared" ca="1" si="13"/>
        <v>0</v>
      </c>
      <c r="T32" s="34">
        <f t="shared" ca="1" si="11"/>
        <v>0</v>
      </c>
      <c r="U32" s="34">
        <f t="shared" ca="1" si="11"/>
        <v>0</v>
      </c>
      <c r="V32" s="117">
        <f t="shared" ca="1" si="2"/>
        <v>0</v>
      </c>
      <c r="W32" s="116">
        <f t="shared" ca="1" si="12"/>
        <v>2</v>
      </c>
      <c r="X32" s="34">
        <f t="shared" ca="1" si="12"/>
        <v>1</v>
      </c>
      <c r="Y32" s="34">
        <f t="shared" ca="1" si="12"/>
        <v>1</v>
      </c>
      <c r="Z32" s="34">
        <f t="shared" ca="1" si="12"/>
        <v>1</v>
      </c>
      <c r="AA32" s="34">
        <f t="shared" ca="1" si="12"/>
        <v>1</v>
      </c>
      <c r="AB32" s="34">
        <f t="shared" ca="1" si="12"/>
        <v>0</v>
      </c>
      <c r="AC32" s="117">
        <f t="shared" ca="1" si="12"/>
        <v>0</v>
      </c>
      <c r="AD32" s="3">
        <f t="shared" ca="1" si="9"/>
        <v>8</v>
      </c>
    </row>
    <row r="33" spans="1:30" ht="12.85" customHeight="1" x14ac:dyDescent="0.45">
      <c r="A33" s="111" t="s">
        <v>16</v>
      </c>
      <c r="B33" s="106" t="s">
        <v>117</v>
      </c>
      <c r="C33" s="112">
        <f>VLOOKUP(A33,Locs!A:C,3,0)</f>
        <v>37</v>
      </c>
      <c r="D33" s="112">
        <f>VLOOKUP(A33,Locs!A:C,2,0)</f>
        <v>25</v>
      </c>
      <c r="E33" s="112">
        <f t="shared" si="4"/>
        <v>12</v>
      </c>
      <c r="F33" s="113">
        <f t="shared" si="5"/>
        <v>0.32432432432432434</v>
      </c>
      <c r="G33" s="112">
        <f>VLOOKUP(A33,Locs!A:D,4,0)</f>
        <v>6</v>
      </c>
      <c r="H33" s="112">
        <f>VLOOKUP(A33,Locs!A:E,5,0)</f>
        <v>0</v>
      </c>
      <c r="I33" s="112">
        <f t="shared" si="6"/>
        <v>92.8</v>
      </c>
      <c r="J33" s="112">
        <v>1</v>
      </c>
      <c r="K33" s="112" t="s">
        <v>214</v>
      </c>
      <c r="L33" s="112">
        <v>1</v>
      </c>
      <c r="M33" s="114">
        <v>3</v>
      </c>
      <c r="N33" s="115">
        <f t="shared" ca="1" si="7"/>
        <v>0</v>
      </c>
      <c r="O33" s="114">
        <f t="shared" ca="1" si="8"/>
        <v>6</v>
      </c>
      <c r="P33" s="116">
        <f t="shared" ca="1" si="13"/>
        <v>0</v>
      </c>
      <c r="Q33" s="34">
        <f t="shared" ca="1" si="13"/>
        <v>0</v>
      </c>
      <c r="R33" s="34">
        <f t="shared" ca="1" si="13"/>
        <v>0</v>
      </c>
      <c r="S33" s="34">
        <f t="shared" ca="1" si="13"/>
        <v>0</v>
      </c>
      <c r="T33" s="34">
        <f t="shared" ca="1" si="11"/>
        <v>0</v>
      </c>
      <c r="U33" s="34">
        <f t="shared" ca="1" si="11"/>
        <v>0</v>
      </c>
      <c r="V33" s="117">
        <f t="shared" ca="1" si="2"/>
        <v>0</v>
      </c>
      <c r="W33" s="116">
        <f t="shared" ref="W33:AC42" ca="1" si="14">COUNTIFS(INDIRECT(W$2&amp;"!C:C"),$A33,INDIRECT(W$2&amp;"!E:E"),1)</f>
        <v>2</v>
      </c>
      <c r="X33" s="34">
        <f t="shared" ca="1" si="14"/>
        <v>1</v>
      </c>
      <c r="Y33" s="34">
        <f t="shared" ca="1" si="14"/>
        <v>1</v>
      </c>
      <c r="Z33" s="34">
        <f t="shared" ca="1" si="14"/>
        <v>1</v>
      </c>
      <c r="AA33" s="34">
        <f t="shared" ca="1" si="14"/>
        <v>1</v>
      </c>
      <c r="AB33" s="34">
        <f t="shared" ca="1" si="14"/>
        <v>0</v>
      </c>
      <c r="AC33" s="117">
        <f t="shared" ca="1" si="14"/>
        <v>0</v>
      </c>
      <c r="AD33" s="3">
        <f t="shared" ca="1" si="9"/>
        <v>5</v>
      </c>
    </row>
    <row r="34" spans="1:30" ht="12.85" customHeight="1" x14ac:dyDescent="0.45">
      <c r="A34" s="111" t="s">
        <v>17</v>
      </c>
      <c r="B34" s="106" t="s">
        <v>162</v>
      </c>
      <c r="C34" s="112">
        <f>VLOOKUP(A34,Locs!A:C,3,0)</f>
        <v>59</v>
      </c>
      <c r="D34" s="112">
        <f>VLOOKUP(A34,Locs!A:C,2,0)</f>
        <v>33</v>
      </c>
      <c r="E34" s="112">
        <f t="shared" si="4"/>
        <v>26</v>
      </c>
      <c r="F34" s="113">
        <f t="shared" si="5"/>
        <v>0.44067796610169496</v>
      </c>
      <c r="G34" s="112">
        <f>VLOOKUP(A34,Locs!A:D,4,0)</f>
        <v>9</v>
      </c>
      <c r="H34" s="112">
        <f>VLOOKUP(A34,Locs!A:E,5,0)</f>
        <v>0</v>
      </c>
      <c r="I34" s="112">
        <f t="shared" si="6"/>
        <v>154.69999999999999</v>
      </c>
      <c r="J34" s="112">
        <v>1</v>
      </c>
      <c r="K34" s="112" t="s">
        <v>216</v>
      </c>
      <c r="L34" s="112">
        <v>1</v>
      </c>
      <c r="M34" s="114">
        <v>1</v>
      </c>
      <c r="N34" s="115">
        <f t="shared" ca="1" si="7"/>
        <v>0</v>
      </c>
      <c r="O34" s="114">
        <f t="shared" ca="1" si="8"/>
        <v>4</v>
      </c>
      <c r="P34" s="116">
        <f t="shared" ca="1" si="13"/>
        <v>0</v>
      </c>
      <c r="Q34" s="34">
        <f t="shared" ca="1" si="13"/>
        <v>0</v>
      </c>
      <c r="R34" s="34">
        <f t="shared" ca="1" si="13"/>
        <v>0</v>
      </c>
      <c r="S34" s="34">
        <f t="shared" ca="1" si="13"/>
        <v>0</v>
      </c>
      <c r="T34" s="34">
        <f t="shared" ca="1" si="11"/>
        <v>0</v>
      </c>
      <c r="U34" s="34">
        <f t="shared" ca="1" si="11"/>
        <v>0</v>
      </c>
      <c r="V34" s="117">
        <f t="shared" ca="1" si="2"/>
        <v>0</v>
      </c>
      <c r="W34" s="116">
        <f t="shared" ca="1" si="14"/>
        <v>2</v>
      </c>
      <c r="X34" s="34">
        <f t="shared" ca="1" si="14"/>
        <v>1</v>
      </c>
      <c r="Y34" s="34">
        <f t="shared" ca="1" si="14"/>
        <v>0</v>
      </c>
      <c r="Z34" s="34">
        <f t="shared" ca="1" si="14"/>
        <v>1</v>
      </c>
      <c r="AA34" s="34">
        <f t="shared" ca="1" si="14"/>
        <v>0</v>
      </c>
      <c r="AB34" s="34">
        <f t="shared" ca="1" si="14"/>
        <v>0</v>
      </c>
      <c r="AC34" s="117">
        <f t="shared" ca="1" si="14"/>
        <v>0</v>
      </c>
      <c r="AD34" s="3">
        <f t="shared" ca="1" si="9"/>
        <v>3</v>
      </c>
    </row>
    <row r="35" spans="1:30" ht="12.85" customHeight="1" x14ac:dyDescent="0.45">
      <c r="A35" s="111" t="s">
        <v>18</v>
      </c>
      <c r="B35" s="106" t="s">
        <v>172</v>
      </c>
      <c r="C35" s="112">
        <f>VLOOKUP(A35,Locs!A:C,3,0)</f>
        <v>28</v>
      </c>
      <c r="D35" s="112">
        <f>VLOOKUP(A35,Locs!A:C,2,0)</f>
        <v>21</v>
      </c>
      <c r="E35" s="112">
        <f t="shared" si="4"/>
        <v>7</v>
      </c>
      <c r="F35" s="113">
        <f t="shared" si="5"/>
        <v>0.25</v>
      </c>
      <c r="G35" s="112">
        <f>VLOOKUP(A35,Locs!A:D,4,0)</f>
        <v>1</v>
      </c>
      <c r="H35" s="112">
        <f>VLOOKUP(A35,Locs!A:E,5,0)</f>
        <v>0</v>
      </c>
      <c r="I35" s="112">
        <f t="shared" si="6"/>
        <v>44.8</v>
      </c>
      <c r="J35" s="112">
        <v>1</v>
      </c>
      <c r="K35" s="112" t="s">
        <v>214</v>
      </c>
      <c r="L35" s="112">
        <v>1</v>
      </c>
      <c r="M35" s="114">
        <v>1</v>
      </c>
      <c r="N35" s="115">
        <f t="shared" ca="1" si="7"/>
        <v>6</v>
      </c>
      <c r="O35" s="114">
        <f t="shared" ca="1" si="8"/>
        <v>7</v>
      </c>
      <c r="P35" s="116">
        <f t="shared" ca="1" si="13"/>
        <v>2</v>
      </c>
      <c r="Q35" s="34">
        <f t="shared" ca="1" si="13"/>
        <v>2</v>
      </c>
      <c r="R35" s="34">
        <f t="shared" ca="1" si="13"/>
        <v>1</v>
      </c>
      <c r="S35" s="34">
        <f t="shared" ca="1" si="13"/>
        <v>1</v>
      </c>
      <c r="T35" s="34">
        <f t="shared" ca="1" si="11"/>
        <v>0</v>
      </c>
      <c r="U35" s="34">
        <f t="shared" ca="1" si="11"/>
        <v>0</v>
      </c>
      <c r="V35" s="117">
        <f t="shared" ca="1" si="2"/>
        <v>0</v>
      </c>
      <c r="W35" s="116">
        <f t="shared" ca="1" si="14"/>
        <v>2</v>
      </c>
      <c r="X35" s="34">
        <f t="shared" ca="1" si="14"/>
        <v>1</v>
      </c>
      <c r="Y35" s="34">
        <f t="shared" ca="1" si="14"/>
        <v>1</v>
      </c>
      <c r="Z35" s="34">
        <f t="shared" ca="1" si="14"/>
        <v>1</v>
      </c>
      <c r="AA35" s="34">
        <f t="shared" ca="1" si="14"/>
        <v>1</v>
      </c>
      <c r="AB35" s="34">
        <f t="shared" ca="1" si="14"/>
        <v>1</v>
      </c>
      <c r="AC35" s="117">
        <f t="shared" ca="1" si="14"/>
        <v>0</v>
      </c>
      <c r="AD35" s="3">
        <f t="shared" ca="1" si="9"/>
        <v>10</v>
      </c>
    </row>
    <row r="36" spans="1:30" ht="12.85" customHeight="1" x14ac:dyDescent="0.45">
      <c r="A36" s="111" t="s">
        <v>19</v>
      </c>
      <c r="B36" s="106" t="s">
        <v>149</v>
      </c>
      <c r="C36" s="112">
        <f>VLOOKUP(A36,Locs!A:C,3,0)</f>
        <v>30</v>
      </c>
      <c r="D36" s="112">
        <f>VLOOKUP(A36,Locs!A:C,2,0)</f>
        <v>16</v>
      </c>
      <c r="E36" s="112">
        <f t="shared" si="4"/>
        <v>14</v>
      </c>
      <c r="F36" s="113">
        <f t="shared" si="5"/>
        <v>0.46666666666666667</v>
      </c>
      <c r="G36" s="112">
        <f>VLOOKUP(A36,Locs!A:D,4,0)</f>
        <v>4</v>
      </c>
      <c r="H36" s="112">
        <f>VLOOKUP(A36,Locs!A:E,5,0)</f>
        <v>0</v>
      </c>
      <c r="I36" s="112">
        <f t="shared" si="6"/>
        <v>76.2</v>
      </c>
      <c r="J36" s="112">
        <v>1</v>
      </c>
      <c r="K36" s="112" t="s">
        <v>216</v>
      </c>
      <c r="L36" s="112">
        <v>1</v>
      </c>
      <c r="M36" s="114">
        <v>1</v>
      </c>
      <c r="N36" s="115">
        <f t="shared" ca="1" si="7"/>
        <v>0</v>
      </c>
      <c r="O36" s="114">
        <f t="shared" ca="1" si="8"/>
        <v>5</v>
      </c>
      <c r="P36" s="116">
        <f t="shared" ca="1" si="13"/>
        <v>0</v>
      </c>
      <c r="Q36" s="34">
        <f t="shared" ca="1" si="13"/>
        <v>0</v>
      </c>
      <c r="R36" s="34">
        <f t="shared" ca="1" si="13"/>
        <v>0</v>
      </c>
      <c r="S36" s="34">
        <f t="shared" ca="1" si="13"/>
        <v>0</v>
      </c>
      <c r="T36" s="34">
        <f t="shared" ca="1" si="11"/>
        <v>0</v>
      </c>
      <c r="U36" s="34">
        <f t="shared" ca="1" si="11"/>
        <v>0</v>
      </c>
      <c r="V36" s="117">
        <f t="shared" ca="1" si="2"/>
        <v>0</v>
      </c>
      <c r="W36" s="116">
        <f t="shared" ca="1" si="14"/>
        <v>2</v>
      </c>
      <c r="X36" s="34">
        <f t="shared" ca="1" si="14"/>
        <v>1</v>
      </c>
      <c r="Y36" s="34">
        <f t="shared" ca="1" si="14"/>
        <v>1</v>
      </c>
      <c r="Z36" s="34">
        <f t="shared" ca="1" si="14"/>
        <v>1</v>
      </c>
      <c r="AA36" s="34">
        <f t="shared" ca="1" si="14"/>
        <v>0</v>
      </c>
      <c r="AB36" s="34">
        <f t="shared" ca="1" si="14"/>
        <v>0</v>
      </c>
      <c r="AC36" s="117">
        <f t="shared" ca="1" si="14"/>
        <v>0</v>
      </c>
      <c r="AD36" s="3">
        <f t="shared" ca="1" si="9"/>
        <v>4</v>
      </c>
    </row>
    <row r="37" spans="1:30" ht="12.85" customHeight="1" x14ac:dyDescent="0.45">
      <c r="A37" s="111" t="s">
        <v>20</v>
      </c>
      <c r="B37" s="106" t="s">
        <v>100</v>
      </c>
      <c r="C37" s="112">
        <f>VLOOKUP(A37,Locs!A:C,3,0)</f>
        <v>33</v>
      </c>
      <c r="D37" s="112">
        <f>VLOOKUP(A37,Locs!A:C,2,0)</f>
        <v>24</v>
      </c>
      <c r="E37" s="112">
        <f t="shared" si="4"/>
        <v>9</v>
      </c>
      <c r="F37" s="113">
        <f t="shared" si="5"/>
        <v>0.27272727272727271</v>
      </c>
      <c r="G37" s="112">
        <f>VLOOKUP(A37,Locs!A:D,4,0)</f>
        <v>4</v>
      </c>
      <c r="H37" s="112">
        <f>VLOOKUP(A37,Locs!A:E,5,0)</f>
        <v>0</v>
      </c>
      <c r="I37" s="112">
        <f t="shared" si="6"/>
        <v>71.7</v>
      </c>
      <c r="J37" s="112">
        <v>1</v>
      </c>
      <c r="K37" s="112" t="s">
        <v>216</v>
      </c>
      <c r="L37" s="112">
        <v>1</v>
      </c>
      <c r="M37" s="114">
        <v>1</v>
      </c>
      <c r="N37" s="115">
        <f t="shared" ca="1" si="7"/>
        <v>7</v>
      </c>
      <c r="O37" s="114">
        <f t="shared" ca="1" si="8"/>
        <v>5</v>
      </c>
      <c r="P37" s="116">
        <f t="shared" ca="1" si="13"/>
        <v>3</v>
      </c>
      <c r="Q37" s="34">
        <f t="shared" ca="1" si="13"/>
        <v>3</v>
      </c>
      <c r="R37" s="34">
        <f t="shared" ca="1" si="13"/>
        <v>1</v>
      </c>
      <c r="S37" s="34">
        <f t="shared" ca="1" si="13"/>
        <v>0</v>
      </c>
      <c r="T37" s="34">
        <f t="shared" ca="1" si="11"/>
        <v>0</v>
      </c>
      <c r="U37" s="34">
        <f t="shared" ca="1" si="11"/>
        <v>0</v>
      </c>
      <c r="V37" s="117">
        <f t="shared" ca="1" si="2"/>
        <v>0</v>
      </c>
      <c r="W37" s="116">
        <f t="shared" ca="1" si="14"/>
        <v>1</v>
      </c>
      <c r="X37" s="34">
        <f t="shared" ca="1" si="14"/>
        <v>1</v>
      </c>
      <c r="Y37" s="34">
        <f t="shared" ca="1" si="14"/>
        <v>1</v>
      </c>
      <c r="Z37" s="34">
        <f t="shared" ca="1" si="14"/>
        <v>0</v>
      </c>
      <c r="AA37" s="34">
        <f t="shared" ca="1" si="14"/>
        <v>1</v>
      </c>
      <c r="AB37" s="34">
        <f t="shared" ca="1" si="14"/>
        <v>1</v>
      </c>
      <c r="AC37" s="117">
        <f t="shared" ca="1" si="14"/>
        <v>0</v>
      </c>
      <c r="AD37" s="3">
        <f t="shared" ca="1" si="9"/>
        <v>8</v>
      </c>
    </row>
    <row r="38" spans="1:30" ht="12.85" customHeight="1" x14ac:dyDescent="0.45">
      <c r="A38" s="111" t="s">
        <v>21</v>
      </c>
      <c r="B38" s="106" t="s">
        <v>153</v>
      </c>
      <c r="C38" s="112">
        <f>VLOOKUP(A38,Locs!A:C,3,0)</f>
        <v>26</v>
      </c>
      <c r="D38" s="112">
        <f>VLOOKUP(A38,Locs!A:C,2,0)</f>
        <v>21</v>
      </c>
      <c r="E38" s="112">
        <f t="shared" si="4"/>
        <v>5</v>
      </c>
      <c r="F38" s="113">
        <f t="shared" si="5"/>
        <v>0.19230769230769229</v>
      </c>
      <c r="G38" s="112">
        <f>VLOOKUP(A38,Locs!A:D,4,0)</f>
        <v>0</v>
      </c>
      <c r="H38" s="112">
        <f>VLOOKUP(A38,Locs!A:E,5,0)</f>
        <v>0</v>
      </c>
      <c r="I38" s="112">
        <f t="shared" si="6"/>
        <v>33.5</v>
      </c>
      <c r="J38" s="112">
        <v>1</v>
      </c>
      <c r="K38" s="112" t="s">
        <v>211</v>
      </c>
      <c r="L38" s="112">
        <v>1</v>
      </c>
      <c r="M38" s="114">
        <v>1</v>
      </c>
      <c r="N38" s="115">
        <f t="shared" ca="1" si="7"/>
        <v>15</v>
      </c>
      <c r="O38" s="114">
        <f t="shared" ca="1" si="8"/>
        <v>7</v>
      </c>
      <c r="P38" s="116">
        <f t="shared" ca="1" si="13"/>
        <v>3</v>
      </c>
      <c r="Q38" s="34">
        <f t="shared" ca="1" si="13"/>
        <v>3</v>
      </c>
      <c r="R38" s="34">
        <f t="shared" ca="1" si="13"/>
        <v>1</v>
      </c>
      <c r="S38" s="34">
        <f t="shared" ca="1" si="13"/>
        <v>2</v>
      </c>
      <c r="T38" s="34">
        <f t="shared" ca="1" si="11"/>
        <v>3</v>
      </c>
      <c r="U38" s="34">
        <f t="shared" ca="1" si="11"/>
        <v>3</v>
      </c>
      <c r="V38" s="117">
        <f t="shared" ca="1" si="2"/>
        <v>0</v>
      </c>
      <c r="W38" s="116">
        <f t="shared" ca="1" si="14"/>
        <v>2</v>
      </c>
      <c r="X38" s="34">
        <f t="shared" ca="1" si="14"/>
        <v>1</v>
      </c>
      <c r="Y38" s="34">
        <f t="shared" ca="1" si="14"/>
        <v>1</v>
      </c>
      <c r="Z38" s="34">
        <f t="shared" ca="1" si="14"/>
        <v>1</v>
      </c>
      <c r="AA38" s="34">
        <f t="shared" ca="1" si="14"/>
        <v>1</v>
      </c>
      <c r="AB38" s="34">
        <f t="shared" ca="1" si="14"/>
        <v>1</v>
      </c>
      <c r="AC38" s="117">
        <f t="shared" ca="1" si="14"/>
        <v>0</v>
      </c>
      <c r="AD38" s="3">
        <f t="shared" ca="1" si="9"/>
        <v>12</v>
      </c>
    </row>
    <row r="39" spans="1:30" ht="12.85" customHeight="1" x14ac:dyDescent="0.45">
      <c r="A39" s="111" t="s">
        <v>22</v>
      </c>
      <c r="B39" s="106" t="s">
        <v>164</v>
      </c>
      <c r="C39" s="112">
        <f>VLOOKUP(A39,Locs!A:C,3,0)</f>
        <v>37</v>
      </c>
      <c r="D39" s="112">
        <f>VLOOKUP(A39,Locs!A:C,2,0)</f>
        <v>21</v>
      </c>
      <c r="E39" s="112">
        <f t="shared" si="4"/>
        <v>16</v>
      </c>
      <c r="F39" s="113">
        <f t="shared" si="5"/>
        <v>0.43243243243243246</v>
      </c>
      <c r="G39" s="112">
        <f>VLOOKUP(A39,Locs!A:D,4,0)</f>
        <v>8</v>
      </c>
      <c r="H39" s="112">
        <f>VLOOKUP(A39,Locs!A:E,5,0)</f>
        <v>0</v>
      </c>
      <c r="I39" s="112">
        <f t="shared" si="6"/>
        <v>111.4</v>
      </c>
      <c r="J39" s="112">
        <v>1</v>
      </c>
      <c r="K39" s="112" t="s">
        <v>216</v>
      </c>
      <c r="L39" s="112">
        <v>1</v>
      </c>
      <c r="M39" s="114">
        <v>3</v>
      </c>
      <c r="N39" s="115">
        <f t="shared" ca="1" si="7"/>
        <v>0</v>
      </c>
      <c r="O39" s="114">
        <f t="shared" ca="1" si="8"/>
        <v>3</v>
      </c>
      <c r="P39" s="116">
        <f t="shared" ca="1" si="13"/>
        <v>0</v>
      </c>
      <c r="Q39" s="34">
        <f t="shared" ca="1" si="13"/>
        <v>0</v>
      </c>
      <c r="R39" s="34">
        <f t="shared" ca="1" si="13"/>
        <v>0</v>
      </c>
      <c r="S39" s="34">
        <f t="shared" ca="1" si="13"/>
        <v>0</v>
      </c>
      <c r="T39" s="34">
        <f t="shared" ca="1" si="11"/>
        <v>0</v>
      </c>
      <c r="U39" s="34">
        <f t="shared" ca="1" si="11"/>
        <v>0</v>
      </c>
      <c r="V39" s="117">
        <f t="shared" ca="1" si="2"/>
        <v>0</v>
      </c>
      <c r="W39" s="116">
        <f t="shared" ca="1" si="14"/>
        <v>1</v>
      </c>
      <c r="X39" s="34">
        <f t="shared" ca="1" si="14"/>
        <v>1</v>
      </c>
      <c r="Y39" s="34">
        <f t="shared" ca="1" si="14"/>
        <v>1</v>
      </c>
      <c r="Z39" s="34">
        <f t="shared" ca="1" si="14"/>
        <v>0</v>
      </c>
      <c r="AA39" s="34">
        <f t="shared" ca="1" si="14"/>
        <v>0</v>
      </c>
      <c r="AB39" s="34">
        <f t="shared" ca="1" si="14"/>
        <v>0</v>
      </c>
      <c r="AC39" s="117">
        <f t="shared" ca="1" si="14"/>
        <v>0</v>
      </c>
      <c r="AD39" s="3">
        <f t="shared" ca="1" si="9"/>
        <v>3</v>
      </c>
    </row>
    <row r="40" spans="1:30" ht="12.85" customHeight="1" x14ac:dyDescent="0.45">
      <c r="A40" s="111" t="s">
        <v>23</v>
      </c>
      <c r="B40" s="106" t="s">
        <v>150</v>
      </c>
      <c r="C40" s="112">
        <f>VLOOKUP(A40,Locs!A:C,3,0)</f>
        <v>20</v>
      </c>
      <c r="D40" s="112">
        <f>VLOOKUP(A40,Locs!A:C,2,0)</f>
        <v>14</v>
      </c>
      <c r="E40" s="112">
        <f t="shared" si="4"/>
        <v>6</v>
      </c>
      <c r="F40" s="113">
        <f t="shared" si="5"/>
        <v>0.30000000000000004</v>
      </c>
      <c r="G40" s="112">
        <f>VLOOKUP(A40,Locs!A:D,4,0)</f>
        <v>2</v>
      </c>
      <c r="H40" s="112">
        <f>VLOOKUP(A40,Locs!A:E,5,0)</f>
        <v>0</v>
      </c>
      <c r="I40" s="112">
        <f t="shared" si="6"/>
        <v>41.6</v>
      </c>
      <c r="J40" s="112">
        <v>1</v>
      </c>
      <c r="K40" s="112" t="s">
        <v>215</v>
      </c>
      <c r="L40" s="112">
        <v>1</v>
      </c>
      <c r="M40" s="114">
        <v>2</v>
      </c>
      <c r="N40" s="115">
        <f t="shared" ca="1" si="7"/>
        <v>8</v>
      </c>
      <c r="O40" s="114">
        <f t="shared" ca="1" si="8"/>
        <v>6</v>
      </c>
      <c r="P40" s="116">
        <f t="shared" ca="1" si="13"/>
        <v>3</v>
      </c>
      <c r="Q40" s="34">
        <f t="shared" ca="1" si="13"/>
        <v>3</v>
      </c>
      <c r="R40" s="34">
        <f t="shared" ca="1" si="13"/>
        <v>1</v>
      </c>
      <c r="S40" s="34">
        <f t="shared" ca="1" si="13"/>
        <v>1</v>
      </c>
      <c r="T40" s="34">
        <f t="shared" ca="1" si="11"/>
        <v>0</v>
      </c>
      <c r="U40" s="34">
        <f t="shared" ca="1" si="11"/>
        <v>0</v>
      </c>
      <c r="V40" s="117">
        <f t="shared" ca="1" si="2"/>
        <v>0</v>
      </c>
      <c r="W40" s="116">
        <f t="shared" ca="1" si="14"/>
        <v>2</v>
      </c>
      <c r="X40" s="34">
        <f t="shared" ca="1" si="14"/>
        <v>1</v>
      </c>
      <c r="Y40" s="34">
        <f t="shared" ca="1" si="14"/>
        <v>1</v>
      </c>
      <c r="Z40" s="34">
        <f t="shared" ca="1" si="14"/>
        <v>1</v>
      </c>
      <c r="AA40" s="34">
        <f t="shared" ca="1" si="14"/>
        <v>1</v>
      </c>
      <c r="AB40" s="34">
        <f t="shared" ca="1" si="14"/>
        <v>0</v>
      </c>
      <c r="AC40" s="117">
        <f t="shared" ca="1" si="14"/>
        <v>0</v>
      </c>
      <c r="AD40" s="3">
        <f t="shared" ca="1" si="9"/>
        <v>9</v>
      </c>
    </row>
    <row r="41" spans="1:30" ht="12.85" customHeight="1" x14ac:dyDescent="0.45">
      <c r="A41" s="111" t="s">
        <v>24</v>
      </c>
      <c r="B41" s="106" t="s">
        <v>138</v>
      </c>
      <c r="C41" s="112">
        <f>VLOOKUP(A41,Locs!A:C,3,0)</f>
        <v>28</v>
      </c>
      <c r="D41" s="112">
        <f>VLOOKUP(A41,Locs!A:C,2,0)</f>
        <v>22</v>
      </c>
      <c r="E41" s="112">
        <f t="shared" si="4"/>
        <v>6</v>
      </c>
      <c r="F41" s="113">
        <f t="shared" si="5"/>
        <v>0.2142857142857143</v>
      </c>
      <c r="G41" s="112">
        <f>VLOOKUP(A41,Locs!A:D,4,0)</f>
        <v>0</v>
      </c>
      <c r="H41" s="112">
        <f>VLOOKUP(A41,Locs!A:E,5,0)</f>
        <v>0</v>
      </c>
      <c r="I41" s="112">
        <f t="shared" si="6"/>
        <v>37</v>
      </c>
      <c r="J41" s="112">
        <v>1</v>
      </c>
      <c r="K41" s="112" t="s">
        <v>211</v>
      </c>
      <c r="L41" s="112">
        <v>1</v>
      </c>
      <c r="M41" s="114">
        <v>2</v>
      </c>
      <c r="N41" s="115">
        <f t="shared" ca="1" si="7"/>
        <v>16</v>
      </c>
      <c r="O41" s="114">
        <f t="shared" ca="1" si="8"/>
        <v>5</v>
      </c>
      <c r="P41" s="116">
        <f t="shared" ca="1" si="13"/>
        <v>3</v>
      </c>
      <c r="Q41" s="34">
        <f t="shared" ca="1" si="13"/>
        <v>3</v>
      </c>
      <c r="R41" s="34">
        <f t="shared" ca="1" si="13"/>
        <v>1</v>
      </c>
      <c r="S41" s="34">
        <f t="shared" ca="1" si="13"/>
        <v>2</v>
      </c>
      <c r="T41" s="34">
        <f t="shared" ca="1" si="11"/>
        <v>3</v>
      </c>
      <c r="U41" s="34">
        <f t="shared" ca="1" si="11"/>
        <v>3</v>
      </c>
      <c r="V41" s="117">
        <f t="shared" ca="1" si="2"/>
        <v>1</v>
      </c>
      <c r="W41" s="116">
        <f t="shared" ca="1" si="14"/>
        <v>1</v>
      </c>
      <c r="X41" s="34">
        <f t="shared" ca="1" si="14"/>
        <v>1</v>
      </c>
      <c r="Y41" s="34">
        <f t="shared" ca="1" si="14"/>
        <v>1</v>
      </c>
      <c r="Z41" s="34">
        <f t="shared" ca="1" si="14"/>
        <v>0</v>
      </c>
      <c r="AA41" s="34">
        <f t="shared" ca="1" si="14"/>
        <v>1</v>
      </c>
      <c r="AB41" s="34">
        <f t="shared" ca="1" si="14"/>
        <v>1</v>
      </c>
      <c r="AC41" s="117">
        <f t="shared" ca="1" si="14"/>
        <v>0</v>
      </c>
      <c r="AD41" s="3">
        <f t="shared" ca="1" si="9"/>
        <v>12</v>
      </c>
    </row>
    <row r="42" spans="1:30" ht="12.85" customHeight="1" x14ac:dyDescent="0.45">
      <c r="A42" s="111" t="s">
        <v>25</v>
      </c>
      <c r="B42" s="106" t="s">
        <v>129</v>
      </c>
      <c r="C42" s="112">
        <f>VLOOKUP(A42,Locs!A:C,3,0)</f>
        <v>21</v>
      </c>
      <c r="D42" s="112">
        <f>VLOOKUP(A42,Locs!A:C,2,0)</f>
        <v>18</v>
      </c>
      <c r="E42" s="112">
        <f t="shared" si="4"/>
        <v>3</v>
      </c>
      <c r="F42" s="113">
        <f t="shared" si="5"/>
        <v>0.1428571428571429</v>
      </c>
      <c r="G42" s="112">
        <f>VLOOKUP(A42,Locs!A:D,4,0)</f>
        <v>0</v>
      </c>
      <c r="H42" s="112">
        <f>VLOOKUP(A42,Locs!A:E,5,0)</f>
        <v>0</v>
      </c>
      <c r="I42" s="112">
        <f t="shared" si="6"/>
        <v>25.5</v>
      </c>
      <c r="J42" s="112">
        <v>1</v>
      </c>
      <c r="K42" s="112" t="s">
        <v>214</v>
      </c>
      <c r="L42" s="112">
        <v>1</v>
      </c>
      <c r="M42" s="114">
        <v>2</v>
      </c>
      <c r="N42" s="115">
        <f t="shared" ca="1" si="7"/>
        <v>16</v>
      </c>
      <c r="O42" s="114">
        <f t="shared" ca="1" si="8"/>
        <v>8</v>
      </c>
      <c r="P42" s="116">
        <f t="shared" ca="1" si="13"/>
        <v>3</v>
      </c>
      <c r="Q42" s="34">
        <f t="shared" ca="1" si="13"/>
        <v>3</v>
      </c>
      <c r="R42" s="34">
        <f t="shared" ca="1" si="13"/>
        <v>1</v>
      </c>
      <c r="S42" s="34">
        <f t="shared" ca="1" si="13"/>
        <v>2</v>
      </c>
      <c r="T42" s="34">
        <f t="shared" ca="1" si="11"/>
        <v>3</v>
      </c>
      <c r="U42" s="34">
        <f t="shared" ca="1" si="11"/>
        <v>3</v>
      </c>
      <c r="V42" s="117">
        <f t="shared" ca="1" si="2"/>
        <v>1</v>
      </c>
      <c r="W42" s="116">
        <f t="shared" ca="1" si="14"/>
        <v>2</v>
      </c>
      <c r="X42" s="34">
        <f t="shared" ca="1" si="14"/>
        <v>1</v>
      </c>
      <c r="Y42" s="34">
        <f t="shared" ca="1" si="14"/>
        <v>1</v>
      </c>
      <c r="Z42" s="34">
        <f t="shared" ca="1" si="14"/>
        <v>1</v>
      </c>
      <c r="AA42" s="34">
        <f t="shared" ca="1" si="14"/>
        <v>1</v>
      </c>
      <c r="AB42" s="34">
        <f t="shared" ca="1" si="14"/>
        <v>1</v>
      </c>
      <c r="AC42" s="117">
        <f t="shared" ca="1" si="14"/>
        <v>1</v>
      </c>
      <c r="AD42" s="3">
        <f t="shared" ca="1" si="9"/>
        <v>14</v>
      </c>
    </row>
    <row r="43" spans="1:30" ht="12.85" customHeight="1" x14ac:dyDescent="0.45">
      <c r="A43" s="111" t="s">
        <v>26</v>
      </c>
      <c r="B43" s="106" t="s">
        <v>187</v>
      </c>
      <c r="C43" s="112">
        <f>VLOOKUP(A43,Locs!A:C,3,0)</f>
        <v>27</v>
      </c>
      <c r="D43" s="112">
        <f>VLOOKUP(A43,Locs!A:C,2,0)</f>
        <v>22</v>
      </c>
      <c r="E43" s="112">
        <f t="shared" si="4"/>
        <v>5</v>
      </c>
      <c r="F43" s="113">
        <f t="shared" si="5"/>
        <v>0.18518518518518523</v>
      </c>
      <c r="G43" s="112">
        <f>VLOOKUP(A43,Locs!A:D,4,0)</f>
        <v>0</v>
      </c>
      <c r="H43" s="112">
        <f>VLOOKUP(A43,Locs!A:E,5,0)</f>
        <v>0</v>
      </c>
      <c r="I43" s="112">
        <f t="shared" si="6"/>
        <v>34.5</v>
      </c>
      <c r="J43" s="112">
        <v>1</v>
      </c>
      <c r="K43" s="112" t="s">
        <v>211</v>
      </c>
      <c r="L43" s="112">
        <v>1</v>
      </c>
      <c r="M43" s="114">
        <v>2</v>
      </c>
      <c r="N43" s="115">
        <f t="shared" ca="1" si="7"/>
        <v>17</v>
      </c>
      <c r="O43" s="114">
        <f t="shared" ca="1" si="8"/>
        <v>7</v>
      </c>
      <c r="P43" s="116">
        <f t="shared" ca="1" si="13"/>
        <v>3</v>
      </c>
      <c r="Q43" s="34">
        <f t="shared" ca="1" si="13"/>
        <v>3</v>
      </c>
      <c r="R43" s="34">
        <f t="shared" ca="1" si="13"/>
        <v>1</v>
      </c>
      <c r="S43" s="34">
        <f t="shared" ca="1" si="13"/>
        <v>3</v>
      </c>
      <c r="T43" s="34">
        <f t="shared" ref="T43:U62" ca="1" si="15">COUNTIFS(INDIRECT(T$2&amp;"!C:C"),$A43,INDIRECT(T$2&amp;"!E:E"),1)</f>
        <v>3</v>
      </c>
      <c r="U43" s="34">
        <f t="shared" ca="1" si="15"/>
        <v>3</v>
      </c>
      <c r="V43" s="117">
        <f t="shared" ca="1" si="2"/>
        <v>1</v>
      </c>
      <c r="W43" s="116">
        <f t="shared" ref="W43:AC52" ca="1" si="16">COUNTIFS(INDIRECT(W$2&amp;"!C:C"),$A43,INDIRECT(W$2&amp;"!E:E"),1)</f>
        <v>1</v>
      </c>
      <c r="X43" s="34">
        <f t="shared" ca="1" si="16"/>
        <v>1</v>
      </c>
      <c r="Y43" s="34">
        <f t="shared" ca="1" si="16"/>
        <v>1</v>
      </c>
      <c r="Z43" s="34">
        <f t="shared" ca="1" si="16"/>
        <v>1</v>
      </c>
      <c r="AA43" s="34">
        <f t="shared" ca="1" si="16"/>
        <v>1</v>
      </c>
      <c r="AB43" s="34">
        <f t="shared" ca="1" si="16"/>
        <v>1</v>
      </c>
      <c r="AC43" s="117">
        <f t="shared" ca="1" si="16"/>
        <v>1</v>
      </c>
      <c r="AD43" s="3">
        <f t="shared" ca="1" si="9"/>
        <v>14</v>
      </c>
    </row>
    <row r="44" spans="1:30" ht="12.85" customHeight="1" x14ac:dyDescent="0.45">
      <c r="A44" s="111" t="s">
        <v>27</v>
      </c>
      <c r="B44" s="106" t="s">
        <v>106</v>
      </c>
      <c r="C44" s="112">
        <f>VLOOKUP(A44,Locs!A:C,3,0)</f>
        <v>26</v>
      </c>
      <c r="D44" s="112">
        <f>VLOOKUP(A44,Locs!A:C,2,0)</f>
        <v>22</v>
      </c>
      <c r="E44" s="112">
        <f t="shared" si="4"/>
        <v>4</v>
      </c>
      <c r="F44" s="113">
        <f t="shared" si="5"/>
        <v>0.15384615384615385</v>
      </c>
      <c r="G44" s="112">
        <f>VLOOKUP(A44,Locs!A:D,4,0)</f>
        <v>0</v>
      </c>
      <c r="H44" s="112">
        <f>VLOOKUP(A44,Locs!A:E,5,0)</f>
        <v>0</v>
      </c>
      <c r="I44" s="112">
        <f t="shared" si="6"/>
        <v>32</v>
      </c>
      <c r="J44" s="112">
        <v>1</v>
      </c>
      <c r="K44" s="112" t="s">
        <v>211</v>
      </c>
      <c r="L44" s="112">
        <v>1</v>
      </c>
      <c r="M44" s="114">
        <v>1</v>
      </c>
      <c r="N44" s="115">
        <f t="shared" ca="1" si="7"/>
        <v>15</v>
      </c>
      <c r="O44" s="114">
        <f t="shared" ca="1" si="8"/>
        <v>6</v>
      </c>
      <c r="P44" s="116">
        <f t="shared" ca="1" si="13"/>
        <v>3</v>
      </c>
      <c r="Q44" s="34">
        <f t="shared" ca="1" si="13"/>
        <v>3</v>
      </c>
      <c r="R44" s="34">
        <f t="shared" ca="1" si="13"/>
        <v>1</v>
      </c>
      <c r="S44" s="34">
        <f t="shared" ca="1" si="13"/>
        <v>3</v>
      </c>
      <c r="T44" s="34">
        <f t="shared" ca="1" si="15"/>
        <v>3</v>
      </c>
      <c r="U44" s="34">
        <f t="shared" ca="1" si="15"/>
        <v>1</v>
      </c>
      <c r="V44" s="117">
        <f t="shared" ca="1" si="2"/>
        <v>1</v>
      </c>
      <c r="W44" s="116">
        <f t="shared" ca="1" si="16"/>
        <v>1</v>
      </c>
      <c r="X44" s="34">
        <f t="shared" ca="1" si="16"/>
        <v>1</v>
      </c>
      <c r="Y44" s="34">
        <f t="shared" ca="1" si="16"/>
        <v>1</v>
      </c>
      <c r="Z44" s="34">
        <f t="shared" ca="1" si="16"/>
        <v>1</v>
      </c>
      <c r="AA44" s="34">
        <f t="shared" ca="1" si="16"/>
        <v>1</v>
      </c>
      <c r="AB44" s="34">
        <f t="shared" ca="1" si="16"/>
        <v>0</v>
      </c>
      <c r="AC44" s="117">
        <f t="shared" ca="1" si="16"/>
        <v>1</v>
      </c>
      <c r="AD44" s="3">
        <f t="shared" ca="1" si="9"/>
        <v>13</v>
      </c>
    </row>
    <row r="45" spans="1:30" ht="12.85" customHeight="1" x14ac:dyDescent="0.45">
      <c r="A45" s="111" t="s">
        <v>28</v>
      </c>
      <c r="B45" s="106" t="s">
        <v>168</v>
      </c>
      <c r="C45" s="112">
        <f>VLOOKUP(A45,Locs!A:C,3,0)</f>
        <v>25</v>
      </c>
      <c r="D45" s="112">
        <f>VLOOKUP(A45,Locs!A:C,2,0)</f>
        <v>22</v>
      </c>
      <c r="E45" s="112">
        <f t="shared" si="4"/>
        <v>3</v>
      </c>
      <c r="F45" s="113">
        <f t="shared" si="5"/>
        <v>0.12</v>
      </c>
      <c r="G45" s="112">
        <f>VLOOKUP(A45,Locs!A:D,4,0)</f>
        <v>1</v>
      </c>
      <c r="H45" s="112">
        <f>VLOOKUP(A45,Locs!A:E,5,0)</f>
        <v>0</v>
      </c>
      <c r="I45" s="112">
        <f t="shared" si="6"/>
        <v>35.799999999999997</v>
      </c>
      <c r="J45" s="112">
        <v>1</v>
      </c>
      <c r="K45" s="112" t="s">
        <v>212</v>
      </c>
      <c r="L45" s="112">
        <v>1</v>
      </c>
      <c r="M45" s="114">
        <v>1</v>
      </c>
      <c r="N45" s="115">
        <f t="shared" ca="1" si="7"/>
        <v>7</v>
      </c>
      <c r="O45" s="114">
        <f t="shared" ca="1" si="8"/>
        <v>7</v>
      </c>
      <c r="P45" s="116">
        <f t="shared" ca="1" si="13"/>
        <v>3</v>
      </c>
      <c r="Q45" s="34">
        <f t="shared" ca="1" si="13"/>
        <v>3</v>
      </c>
      <c r="R45" s="34">
        <f t="shared" ca="1" si="13"/>
        <v>1</v>
      </c>
      <c r="S45" s="34">
        <f t="shared" ca="1" si="13"/>
        <v>0</v>
      </c>
      <c r="T45" s="34">
        <f t="shared" ca="1" si="15"/>
        <v>0</v>
      </c>
      <c r="U45" s="34">
        <f t="shared" ca="1" si="15"/>
        <v>0</v>
      </c>
      <c r="V45" s="117">
        <f t="shared" ca="1" si="2"/>
        <v>0</v>
      </c>
      <c r="W45" s="116">
        <f t="shared" ca="1" si="16"/>
        <v>2</v>
      </c>
      <c r="X45" s="34">
        <f t="shared" ca="1" si="16"/>
        <v>1</v>
      </c>
      <c r="Y45" s="34">
        <f t="shared" ca="1" si="16"/>
        <v>1</v>
      </c>
      <c r="Z45" s="34">
        <f t="shared" ca="1" si="16"/>
        <v>1</v>
      </c>
      <c r="AA45" s="34">
        <f t="shared" ca="1" si="16"/>
        <v>1</v>
      </c>
      <c r="AB45" s="34">
        <f t="shared" ca="1" si="16"/>
        <v>1</v>
      </c>
      <c r="AC45" s="117">
        <f t="shared" ca="1" si="16"/>
        <v>0</v>
      </c>
      <c r="AD45" s="3">
        <f t="shared" ca="1" si="9"/>
        <v>9</v>
      </c>
    </row>
    <row r="46" spans="1:30" ht="12.85" customHeight="1" x14ac:dyDescent="0.45">
      <c r="A46" s="111" t="s">
        <v>29</v>
      </c>
      <c r="B46" s="106" t="s">
        <v>218</v>
      </c>
      <c r="C46" s="112">
        <f>VLOOKUP(A46,Locs!A:C,3,0)</f>
        <v>24</v>
      </c>
      <c r="D46" s="112">
        <f>VLOOKUP(A46,Locs!A:C,2,0)</f>
        <v>19</v>
      </c>
      <c r="E46" s="112">
        <f t="shared" si="4"/>
        <v>5</v>
      </c>
      <c r="F46" s="113">
        <f t="shared" si="5"/>
        <v>0.20833333333333337</v>
      </c>
      <c r="G46" s="112">
        <f>VLOOKUP(A46,Locs!A:D,4,0)</f>
        <v>0</v>
      </c>
      <c r="H46" s="112">
        <f>VLOOKUP(A46,Locs!A:E,5,0)</f>
        <v>0</v>
      </c>
      <c r="I46" s="112">
        <f t="shared" si="6"/>
        <v>31.5</v>
      </c>
      <c r="J46" s="112">
        <v>1</v>
      </c>
      <c r="K46" s="112" t="s">
        <v>213</v>
      </c>
      <c r="L46" s="112">
        <v>1</v>
      </c>
      <c r="M46" s="114">
        <v>2</v>
      </c>
      <c r="N46" s="115">
        <f t="shared" ca="1" si="7"/>
        <v>1</v>
      </c>
      <c r="O46" s="114">
        <f t="shared" ca="1" si="8"/>
        <v>7</v>
      </c>
      <c r="P46" s="116">
        <f t="shared" ca="1" si="13"/>
        <v>0</v>
      </c>
      <c r="Q46" s="34">
        <f t="shared" ca="1" si="13"/>
        <v>0</v>
      </c>
      <c r="R46" s="34">
        <f t="shared" ca="1" si="13"/>
        <v>0</v>
      </c>
      <c r="S46" s="34">
        <f t="shared" ca="1" si="13"/>
        <v>0</v>
      </c>
      <c r="T46" s="34">
        <f t="shared" ca="1" si="15"/>
        <v>0</v>
      </c>
      <c r="U46" s="34">
        <f t="shared" ca="1" si="15"/>
        <v>0</v>
      </c>
      <c r="V46" s="117">
        <f t="shared" ca="1" si="2"/>
        <v>1</v>
      </c>
      <c r="W46" s="116">
        <f t="shared" ca="1" si="16"/>
        <v>1</v>
      </c>
      <c r="X46" s="34">
        <f t="shared" ca="1" si="16"/>
        <v>1</v>
      </c>
      <c r="Y46" s="34">
        <f t="shared" ca="1" si="16"/>
        <v>1</v>
      </c>
      <c r="Z46" s="34">
        <f t="shared" ca="1" si="16"/>
        <v>1</v>
      </c>
      <c r="AA46" s="34">
        <f t="shared" ca="1" si="16"/>
        <v>1</v>
      </c>
      <c r="AB46" s="34">
        <f t="shared" ca="1" si="16"/>
        <v>1</v>
      </c>
      <c r="AC46" s="117">
        <f t="shared" ca="1" si="16"/>
        <v>1</v>
      </c>
      <c r="AD46" s="3">
        <f t="shared" ca="1" si="9"/>
        <v>8</v>
      </c>
    </row>
    <row r="47" spans="1:30" ht="12.85" customHeight="1" x14ac:dyDescent="0.45">
      <c r="A47" s="111" t="s">
        <v>30</v>
      </c>
      <c r="B47" s="106" t="s">
        <v>126</v>
      </c>
      <c r="C47" s="112">
        <f>VLOOKUP(A47,Locs!A:C,3,0)</f>
        <v>23</v>
      </c>
      <c r="D47" s="112">
        <f>VLOOKUP(A47,Locs!A:C,2,0)</f>
        <v>18</v>
      </c>
      <c r="E47" s="112">
        <f t="shared" si="4"/>
        <v>5</v>
      </c>
      <c r="F47" s="113">
        <f t="shared" si="5"/>
        <v>0.21739130434782605</v>
      </c>
      <c r="G47" s="112">
        <f>VLOOKUP(A47,Locs!A:D,4,0)</f>
        <v>2</v>
      </c>
      <c r="H47" s="112">
        <f>VLOOKUP(A47,Locs!A:E,5,0)</f>
        <v>0</v>
      </c>
      <c r="I47" s="112">
        <f t="shared" si="6"/>
        <v>43.1</v>
      </c>
      <c r="J47" s="112">
        <v>1</v>
      </c>
      <c r="K47" s="112" t="s">
        <v>212</v>
      </c>
      <c r="L47" s="112">
        <v>1</v>
      </c>
      <c r="M47" s="114">
        <v>1</v>
      </c>
      <c r="N47" s="115">
        <f t="shared" ca="1" si="7"/>
        <v>0</v>
      </c>
      <c r="O47" s="114">
        <f t="shared" ca="1" si="8"/>
        <v>6</v>
      </c>
      <c r="P47" s="116">
        <f t="shared" ca="1" si="13"/>
        <v>0</v>
      </c>
      <c r="Q47" s="34">
        <f t="shared" ca="1" si="13"/>
        <v>0</v>
      </c>
      <c r="R47" s="34">
        <f t="shared" ca="1" si="13"/>
        <v>0</v>
      </c>
      <c r="S47" s="34">
        <f t="shared" ca="1" si="13"/>
        <v>0</v>
      </c>
      <c r="T47" s="34">
        <f t="shared" ca="1" si="15"/>
        <v>0</v>
      </c>
      <c r="U47" s="34">
        <f t="shared" ca="1" si="15"/>
        <v>0</v>
      </c>
      <c r="V47" s="117">
        <f t="shared" ca="1" si="2"/>
        <v>0</v>
      </c>
      <c r="W47" s="116">
        <f t="shared" ca="1" si="16"/>
        <v>2</v>
      </c>
      <c r="X47" s="34">
        <f t="shared" ca="1" si="16"/>
        <v>1</v>
      </c>
      <c r="Y47" s="34">
        <f t="shared" ca="1" si="16"/>
        <v>1</v>
      </c>
      <c r="Z47" s="34">
        <f t="shared" ca="1" si="16"/>
        <v>1</v>
      </c>
      <c r="AA47" s="34">
        <f t="shared" ca="1" si="16"/>
        <v>0</v>
      </c>
      <c r="AB47" s="34">
        <f t="shared" ca="1" si="16"/>
        <v>1</v>
      </c>
      <c r="AC47" s="117">
        <f t="shared" ca="1" si="16"/>
        <v>0</v>
      </c>
      <c r="AD47" s="3">
        <f t="shared" ca="1" si="9"/>
        <v>5</v>
      </c>
    </row>
    <row r="48" spans="1:30" ht="12.85" customHeight="1" x14ac:dyDescent="0.45">
      <c r="A48" s="111" t="s">
        <v>31</v>
      </c>
      <c r="B48" s="106" t="s">
        <v>148</v>
      </c>
      <c r="C48" s="112">
        <f>VLOOKUP(A48,Locs!A:C,3,0)</f>
        <v>21</v>
      </c>
      <c r="D48" s="112">
        <f>VLOOKUP(A48,Locs!A:C,2,0)</f>
        <v>19</v>
      </c>
      <c r="E48" s="112">
        <f t="shared" si="4"/>
        <v>2</v>
      </c>
      <c r="F48" s="113">
        <f t="shared" si="5"/>
        <v>9.5238095238095233E-2</v>
      </c>
      <c r="G48" s="112">
        <f>VLOOKUP(A48,Locs!A:D,4,0)</f>
        <v>0</v>
      </c>
      <c r="H48" s="112">
        <f>VLOOKUP(A48,Locs!A:E,5,0)</f>
        <v>0</v>
      </c>
      <c r="I48" s="112">
        <f t="shared" si="6"/>
        <v>24</v>
      </c>
      <c r="J48" s="112">
        <v>1</v>
      </c>
      <c r="K48" s="112" t="s">
        <v>211</v>
      </c>
      <c r="L48" s="112">
        <v>1</v>
      </c>
      <c r="M48" s="114">
        <v>1</v>
      </c>
      <c r="N48" s="115">
        <f t="shared" ca="1" si="7"/>
        <v>16</v>
      </c>
      <c r="O48" s="114">
        <f t="shared" ca="1" si="8"/>
        <v>7</v>
      </c>
      <c r="P48" s="116">
        <f t="shared" ca="1" si="13"/>
        <v>3</v>
      </c>
      <c r="Q48" s="34">
        <f t="shared" ca="1" si="13"/>
        <v>3</v>
      </c>
      <c r="R48" s="34">
        <f t="shared" ca="1" si="13"/>
        <v>1</v>
      </c>
      <c r="S48" s="34">
        <f t="shared" ca="1" si="13"/>
        <v>2</v>
      </c>
      <c r="T48" s="34">
        <f t="shared" ca="1" si="15"/>
        <v>3</v>
      </c>
      <c r="U48" s="34">
        <f t="shared" ca="1" si="15"/>
        <v>3</v>
      </c>
      <c r="V48" s="117">
        <f t="shared" ca="1" si="2"/>
        <v>1</v>
      </c>
      <c r="W48" s="116">
        <f t="shared" ca="1" si="16"/>
        <v>1</v>
      </c>
      <c r="X48" s="34">
        <f t="shared" ca="1" si="16"/>
        <v>1</v>
      </c>
      <c r="Y48" s="34">
        <f t="shared" ca="1" si="16"/>
        <v>1</v>
      </c>
      <c r="Z48" s="34">
        <f t="shared" ca="1" si="16"/>
        <v>1</v>
      </c>
      <c r="AA48" s="34">
        <f t="shared" ca="1" si="16"/>
        <v>1</v>
      </c>
      <c r="AB48" s="34">
        <f t="shared" ca="1" si="16"/>
        <v>1</v>
      </c>
      <c r="AC48" s="117">
        <f t="shared" ca="1" si="16"/>
        <v>1</v>
      </c>
      <c r="AD48" s="3">
        <f t="shared" ca="1" si="9"/>
        <v>14</v>
      </c>
    </row>
    <row r="49" spans="1:41" ht="12.85" customHeight="1" x14ac:dyDescent="0.45">
      <c r="A49" s="111" t="s">
        <v>32</v>
      </c>
      <c r="B49" s="106" t="s">
        <v>139</v>
      </c>
      <c r="C49" s="112">
        <f>VLOOKUP(A49,Locs!A:C,3,0)</f>
        <v>19</v>
      </c>
      <c r="D49" s="112">
        <f>VLOOKUP(A49,Locs!A:C,2,0)</f>
        <v>14</v>
      </c>
      <c r="E49" s="112">
        <f t="shared" si="4"/>
        <v>5</v>
      </c>
      <c r="F49" s="113">
        <f t="shared" si="5"/>
        <v>0.26315789473684215</v>
      </c>
      <c r="G49" s="112">
        <f>VLOOKUP(A49,Locs!A:D,4,0)</f>
        <v>0</v>
      </c>
      <c r="H49" s="112">
        <f>VLOOKUP(A49,Locs!A:E,5,0)</f>
        <v>0</v>
      </c>
      <c r="I49" s="112">
        <f t="shared" si="6"/>
        <v>26.5</v>
      </c>
      <c r="J49" s="112">
        <v>1</v>
      </c>
      <c r="K49" s="112" t="s">
        <v>211</v>
      </c>
      <c r="L49" s="112">
        <v>1</v>
      </c>
      <c r="M49" s="114">
        <v>2</v>
      </c>
      <c r="N49" s="115">
        <f t="shared" ca="1" si="7"/>
        <v>16</v>
      </c>
      <c r="O49" s="114">
        <f t="shared" ca="1" si="8"/>
        <v>7</v>
      </c>
      <c r="P49" s="116">
        <f t="shared" ca="1" si="13"/>
        <v>3</v>
      </c>
      <c r="Q49" s="34">
        <f t="shared" ca="1" si="13"/>
        <v>3</v>
      </c>
      <c r="R49" s="34">
        <f t="shared" ca="1" si="13"/>
        <v>1</v>
      </c>
      <c r="S49" s="34">
        <f t="shared" ca="1" si="13"/>
        <v>2</v>
      </c>
      <c r="T49" s="34">
        <f t="shared" ca="1" si="15"/>
        <v>3</v>
      </c>
      <c r="U49" s="34">
        <f t="shared" ca="1" si="15"/>
        <v>3</v>
      </c>
      <c r="V49" s="117">
        <f t="shared" ca="1" si="2"/>
        <v>1</v>
      </c>
      <c r="W49" s="116">
        <f t="shared" ca="1" si="16"/>
        <v>1</v>
      </c>
      <c r="X49" s="34">
        <f t="shared" ca="1" si="16"/>
        <v>1</v>
      </c>
      <c r="Y49" s="34">
        <f t="shared" ca="1" si="16"/>
        <v>1</v>
      </c>
      <c r="Z49" s="34">
        <f t="shared" ca="1" si="16"/>
        <v>1</v>
      </c>
      <c r="AA49" s="34">
        <f t="shared" ca="1" si="16"/>
        <v>1</v>
      </c>
      <c r="AB49" s="34">
        <f t="shared" ca="1" si="16"/>
        <v>1</v>
      </c>
      <c r="AC49" s="117">
        <f t="shared" ca="1" si="16"/>
        <v>1</v>
      </c>
      <c r="AD49" s="3">
        <f t="shared" ca="1" si="9"/>
        <v>14</v>
      </c>
    </row>
    <row r="50" spans="1:41" ht="22.15" customHeight="1" x14ac:dyDescent="0.45">
      <c r="A50" s="111" t="s">
        <v>33</v>
      </c>
      <c r="B50" s="106" t="s">
        <v>188</v>
      </c>
      <c r="C50" s="112">
        <f>VLOOKUP(A50,Locs!A:C,3,0)</f>
        <v>42</v>
      </c>
      <c r="D50" s="112">
        <f>VLOOKUP(A50,Locs!A:C,2,0)</f>
        <v>23</v>
      </c>
      <c r="E50" s="112">
        <f t="shared" si="4"/>
        <v>19</v>
      </c>
      <c r="F50" s="113">
        <f t="shared" si="5"/>
        <v>0.45238095238095233</v>
      </c>
      <c r="G50" s="112">
        <f>VLOOKUP(A50,Locs!A:D,4,0)</f>
        <v>4</v>
      </c>
      <c r="H50" s="112">
        <f>VLOOKUP(A50,Locs!A:E,5,0)</f>
        <v>0</v>
      </c>
      <c r="I50" s="112">
        <f t="shared" si="6"/>
        <v>95.7</v>
      </c>
      <c r="J50" s="112">
        <v>1</v>
      </c>
      <c r="K50" s="112" t="s">
        <v>211</v>
      </c>
      <c r="L50" s="112">
        <v>2</v>
      </c>
      <c r="M50" s="114">
        <v>4</v>
      </c>
      <c r="N50" s="115">
        <f t="shared" ca="1" si="7"/>
        <v>0</v>
      </c>
      <c r="O50" s="114">
        <f t="shared" ca="1" si="8"/>
        <v>5</v>
      </c>
      <c r="P50" s="116">
        <f t="shared" ca="1" si="13"/>
        <v>0</v>
      </c>
      <c r="Q50" s="34">
        <f t="shared" ca="1" si="13"/>
        <v>0</v>
      </c>
      <c r="R50" s="34">
        <f t="shared" ca="1" si="13"/>
        <v>0</v>
      </c>
      <c r="S50" s="34">
        <f t="shared" ca="1" si="13"/>
        <v>0</v>
      </c>
      <c r="T50" s="34">
        <f t="shared" ca="1" si="15"/>
        <v>0</v>
      </c>
      <c r="U50" s="34">
        <f t="shared" ca="1" si="15"/>
        <v>0</v>
      </c>
      <c r="V50" s="117">
        <f t="shared" ca="1" si="2"/>
        <v>0</v>
      </c>
      <c r="W50" s="116">
        <f t="shared" ca="1" si="16"/>
        <v>1</v>
      </c>
      <c r="X50" s="34">
        <f t="shared" ca="1" si="16"/>
        <v>1</v>
      </c>
      <c r="Y50" s="34">
        <f t="shared" ca="1" si="16"/>
        <v>0</v>
      </c>
      <c r="Z50" s="34">
        <f t="shared" ca="1" si="16"/>
        <v>1</v>
      </c>
      <c r="AA50" s="34">
        <f t="shared" ca="1" si="16"/>
        <v>1</v>
      </c>
      <c r="AB50" s="34">
        <f t="shared" ca="1" si="16"/>
        <v>1</v>
      </c>
      <c r="AC50" s="117">
        <f t="shared" ca="1" si="16"/>
        <v>0</v>
      </c>
      <c r="AD50" s="3">
        <f t="shared" ca="1" si="9"/>
        <v>5</v>
      </c>
    </row>
    <row r="51" spans="1:41" ht="12.85" customHeight="1" x14ac:dyDescent="0.45">
      <c r="A51" s="111" t="s">
        <v>34</v>
      </c>
      <c r="B51" s="106" t="s">
        <v>135</v>
      </c>
      <c r="C51" s="112">
        <f>VLOOKUP(A51,Locs!A:C,3,0)</f>
        <v>28</v>
      </c>
      <c r="D51" s="112">
        <f>VLOOKUP(A51,Locs!A:C,2,0)</f>
        <v>25</v>
      </c>
      <c r="E51" s="112">
        <f t="shared" si="4"/>
        <v>3</v>
      </c>
      <c r="F51" s="113">
        <f t="shared" si="5"/>
        <v>0.1071428571428571</v>
      </c>
      <c r="G51" s="112">
        <f>VLOOKUP(A51,Locs!A:D,4,0)</f>
        <v>1</v>
      </c>
      <c r="H51" s="112">
        <f>VLOOKUP(A51,Locs!A:E,5,0)</f>
        <v>0</v>
      </c>
      <c r="I51" s="112">
        <f t="shared" si="6"/>
        <v>38.799999999999997</v>
      </c>
      <c r="J51" s="112">
        <v>1</v>
      </c>
      <c r="K51" s="112" t="s">
        <v>212</v>
      </c>
      <c r="L51" s="112">
        <v>1</v>
      </c>
      <c r="M51" s="114">
        <v>1</v>
      </c>
      <c r="N51" s="115">
        <f t="shared" ca="1" si="7"/>
        <v>0</v>
      </c>
      <c r="O51" s="114">
        <f t="shared" ca="1" si="8"/>
        <v>6</v>
      </c>
      <c r="P51" s="116">
        <f t="shared" ca="1" si="13"/>
        <v>0</v>
      </c>
      <c r="Q51" s="34">
        <f t="shared" ca="1" si="13"/>
        <v>0</v>
      </c>
      <c r="R51" s="34">
        <f t="shared" ca="1" si="13"/>
        <v>0</v>
      </c>
      <c r="S51" s="34">
        <f t="shared" ca="1" si="13"/>
        <v>0</v>
      </c>
      <c r="T51" s="34">
        <f t="shared" ca="1" si="15"/>
        <v>0</v>
      </c>
      <c r="U51" s="34">
        <f t="shared" ca="1" si="15"/>
        <v>0</v>
      </c>
      <c r="V51" s="117">
        <f t="shared" ca="1" si="2"/>
        <v>0</v>
      </c>
      <c r="W51" s="116">
        <f t="shared" ca="1" si="16"/>
        <v>1</v>
      </c>
      <c r="X51" s="34">
        <f t="shared" ca="1" si="16"/>
        <v>1</v>
      </c>
      <c r="Y51" s="34">
        <f t="shared" ca="1" si="16"/>
        <v>1</v>
      </c>
      <c r="Z51" s="34">
        <f t="shared" ca="1" si="16"/>
        <v>1</v>
      </c>
      <c r="AA51" s="34">
        <f t="shared" ca="1" si="16"/>
        <v>1</v>
      </c>
      <c r="AB51" s="34">
        <f t="shared" ca="1" si="16"/>
        <v>1</v>
      </c>
      <c r="AC51" s="117">
        <f t="shared" ca="1" si="16"/>
        <v>0</v>
      </c>
      <c r="AD51" s="3">
        <f t="shared" ca="1" si="9"/>
        <v>6</v>
      </c>
    </row>
    <row r="52" spans="1:41" ht="12.85" customHeight="1" x14ac:dyDescent="0.45">
      <c r="A52" s="111" t="s">
        <v>35</v>
      </c>
      <c r="B52" s="106" t="s">
        <v>134</v>
      </c>
      <c r="C52" s="112">
        <f>VLOOKUP(A52,Locs!A:C,3,0)</f>
        <v>29</v>
      </c>
      <c r="D52" s="112">
        <f>VLOOKUP(A52,Locs!A:C,2,0)</f>
        <v>24</v>
      </c>
      <c r="E52" s="112">
        <f t="shared" si="4"/>
        <v>5</v>
      </c>
      <c r="F52" s="113">
        <f t="shared" si="5"/>
        <v>0.17241379310344829</v>
      </c>
      <c r="G52" s="112">
        <f>VLOOKUP(A52,Locs!A:D,4,0)</f>
        <v>0</v>
      </c>
      <c r="H52" s="112">
        <f>VLOOKUP(A52,Locs!A:E,5,0)</f>
        <v>0</v>
      </c>
      <c r="I52" s="112">
        <f t="shared" si="6"/>
        <v>36.5</v>
      </c>
      <c r="J52" s="112">
        <v>1</v>
      </c>
      <c r="K52" s="112" t="s">
        <v>211</v>
      </c>
      <c r="L52" s="112">
        <v>1</v>
      </c>
      <c r="M52" s="114">
        <v>2</v>
      </c>
      <c r="N52" s="115">
        <f t="shared" ca="1" si="7"/>
        <v>13</v>
      </c>
      <c r="O52" s="114">
        <f t="shared" ca="1" si="8"/>
        <v>7</v>
      </c>
      <c r="P52" s="116">
        <f t="shared" ca="1" si="13"/>
        <v>3</v>
      </c>
      <c r="Q52" s="34">
        <f t="shared" ca="1" si="13"/>
        <v>3</v>
      </c>
      <c r="R52" s="34">
        <f t="shared" ca="1" si="13"/>
        <v>1</v>
      </c>
      <c r="S52" s="34">
        <f t="shared" ca="1" si="13"/>
        <v>2</v>
      </c>
      <c r="T52" s="34">
        <f t="shared" ca="1" si="15"/>
        <v>3</v>
      </c>
      <c r="U52" s="34">
        <f t="shared" ca="1" si="15"/>
        <v>0</v>
      </c>
      <c r="V52" s="117">
        <f t="shared" ca="1" si="2"/>
        <v>1</v>
      </c>
      <c r="W52" s="116">
        <f t="shared" ca="1" si="16"/>
        <v>1</v>
      </c>
      <c r="X52" s="34">
        <f t="shared" ca="1" si="16"/>
        <v>1</v>
      </c>
      <c r="Y52" s="34">
        <f t="shared" ca="1" si="16"/>
        <v>1</v>
      </c>
      <c r="Z52" s="34">
        <f t="shared" ca="1" si="16"/>
        <v>1</v>
      </c>
      <c r="AA52" s="34">
        <f t="shared" ca="1" si="16"/>
        <v>1</v>
      </c>
      <c r="AB52" s="34">
        <f t="shared" ca="1" si="16"/>
        <v>1</v>
      </c>
      <c r="AC52" s="117">
        <f t="shared" ca="1" si="16"/>
        <v>1</v>
      </c>
      <c r="AD52" s="3">
        <f t="shared" ca="1" si="9"/>
        <v>13</v>
      </c>
    </row>
    <row r="53" spans="1:41" ht="12.85" customHeight="1" x14ac:dyDescent="0.45">
      <c r="A53" s="111" t="s">
        <v>36</v>
      </c>
      <c r="B53" s="106" t="s">
        <v>108</v>
      </c>
      <c r="C53" s="112">
        <f>VLOOKUP(A53,Locs!A:C,3,0)</f>
        <v>33</v>
      </c>
      <c r="D53" s="112">
        <f>VLOOKUP(A53,Locs!A:C,2,0)</f>
        <v>24</v>
      </c>
      <c r="E53" s="112">
        <f t="shared" si="4"/>
        <v>9</v>
      </c>
      <c r="F53" s="113">
        <f t="shared" si="5"/>
        <v>0.27272727272727271</v>
      </c>
      <c r="G53" s="112">
        <f>VLOOKUP(A53,Locs!A:D,4,0)</f>
        <v>2</v>
      </c>
      <c r="H53" s="112">
        <f>VLOOKUP(A53,Locs!A:E,5,0)</f>
        <v>0</v>
      </c>
      <c r="I53" s="112">
        <f t="shared" si="6"/>
        <v>59.1</v>
      </c>
      <c r="J53" s="112">
        <v>1</v>
      </c>
      <c r="K53" s="112" t="s">
        <v>216</v>
      </c>
      <c r="L53" s="112">
        <v>1</v>
      </c>
      <c r="M53" s="114">
        <v>1</v>
      </c>
      <c r="N53" s="115">
        <f t="shared" ca="1" si="7"/>
        <v>0</v>
      </c>
      <c r="O53" s="114">
        <f t="shared" ca="1" si="8"/>
        <v>5</v>
      </c>
      <c r="P53" s="116">
        <f t="shared" ca="1" si="13"/>
        <v>0</v>
      </c>
      <c r="Q53" s="34">
        <f t="shared" ca="1" si="13"/>
        <v>0</v>
      </c>
      <c r="R53" s="34">
        <f t="shared" ca="1" si="13"/>
        <v>0</v>
      </c>
      <c r="S53" s="34">
        <f t="shared" ca="1" si="13"/>
        <v>0</v>
      </c>
      <c r="T53" s="34">
        <f t="shared" ca="1" si="15"/>
        <v>0</v>
      </c>
      <c r="U53" s="34">
        <f t="shared" ca="1" si="15"/>
        <v>0</v>
      </c>
      <c r="V53" s="117">
        <f t="shared" ca="1" si="2"/>
        <v>0</v>
      </c>
      <c r="W53" s="116">
        <f t="shared" ref="W53:AC62" ca="1" si="17">COUNTIFS(INDIRECT(W$2&amp;"!C:C"),$A53,INDIRECT(W$2&amp;"!E:E"),1)</f>
        <v>2</v>
      </c>
      <c r="X53" s="34">
        <f t="shared" ca="1" si="17"/>
        <v>1</v>
      </c>
      <c r="Y53" s="34">
        <f t="shared" ca="1" si="17"/>
        <v>1</v>
      </c>
      <c r="Z53" s="34">
        <f t="shared" ca="1" si="17"/>
        <v>1</v>
      </c>
      <c r="AA53" s="34">
        <f t="shared" ca="1" si="17"/>
        <v>0</v>
      </c>
      <c r="AB53" s="34">
        <f t="shared" ca="1" si="17"/>
        <v>0</v>
      </c>
      <c r="AC53" s="117">
        <f t="shared" ca="1" si="17"/>
        <v>0</v>
      </c>
      <c r="AD53" s="3">
        <f t="shared" ca="1" si="9"/>
        <v>4</v>
      </c>
    </row>
    <row r="54" spans="1:41" ht="12.85" customHeight="1" x14ac:dyDescent="0.45">
      <c r="A54" s="111" t="s">
        <v>37</v>
      </c>
      <c r="B54" s="106" t="s">
        <v>101</v>
      </c>
      <c r="C54" s="112">
        <f>VLOOKUP(A54,Locs!A:C,3,0)</f>
        <v>37</v>
      </c>
      <c r="D54" s="112">
        <f>VLOOKUP(A54,Locs!A:C,2,0)</f>
        <v>28</v>
      </c>
      <c r="E54" s="112">
        <f t="shared" si="4"/>
        <v>9</v>
      </c>
      <c r="F54" s="113">
        <f t="shared" si="5"/>
        <v>0.2432432432432432</v>
      </c>
      <c r="G54" s="112">
        <f>VLOOKUP(A54,Locs!A:D,4,0)</f>
        <v>6</v>
      </c>
      <c r="H54" s="112">
        <f>VLOOKUP(A54,Locs!A:E,5,0)</f>
        <v>0</v>
      </c>
      <c r="I54" s="112">
        <f t="shared" si="6"/>
        <v>88.3</v>
      </c>
      <c r="J54" s="112">
        <v>1</v>
      </c>
      <c r="K54" s="112" t="s">
        <v>212</v>
      </c>
      <c r="L54" s="112">
        <v>2</v>
      </c>
      <c r="M54" s="114">
        <v>2</v>
      </c>
      <c r="N54" s="115">
        <f t="shared" ca="1" si="7"/>
        <v>7</v>
      </c>
      <c r="O54" s="114">
        <f t="shared" ca="1" si="8"/>
        <v>7</v>
      </c>
      <c r="P54" s="116">
        <f t="shared" ca="1" si="13"/>
        <v>3</v>
      </c>
      <c r="Q54" s="34">
        <f t="shared" ref="P54:S79" ca="1" si="18">COUNTIFS(INDIRECT(Q$2&amp;"!C:C"),$A54,INDIRECT(Q$2&amp;"!E:E"),1)</f>
        <v>3</v>
      </c>
      <c r="R54" s="34">
        <f t="shared" ca="1" si="18"/>
        <v>1</v>
      </c>
      <c r="S54" s="34">
        <f t="shared" ca="1" si="18"/>
        <v>0</v>
      </c>
      <c r="T54" s="34">
        <f t="shared" ca="1" si="15"/>
        <v>0</v>
      </c>
      <c r="U54" s="34">
        <f t="shared" ca="1" si="15"/>
        <v>0</v>
      </c>
      <c r="V54" s="117">
        <f t="shared" ca="1" si="2"/>
        <v>0</v>
      </c>
      <c r="W54" s="116">
        <f t="shared" ca="1" si="17"/>
        <v>2</v>
      </c>
      <c r="X54" s="34">
        <f t="shared" ca="1" si="17"/>
        <v>1</v>
      </c>
      <c r="Y54" s="34">
        <f t="shared" ca="1" si="17"/>
        <v>1</v>
      </c>
      <c r="Z54" s="34">
        <f t="shared" ca="1" si="17"/>
        <v>1</v>
      </c>
      <c r="AA54" s="34">
        <f t="shared" ca="1" si="17"/>
        <v>1</v>
      </c>
      <c r="AB54" s="34">
        <f t="shared" ca="1" si="17"/>
        <v>1</v>
      </c>
      <c r="AC54" s="117">
        <f t="shared" ca="1" si="17"/>
        <v>0</v>
      </c>
      <c r="AD54" s="3">
        <f t="shared" ca="1" si="9"/>
        <v>9</v>
      </c>
      <c r="AO54" s="93" t="s">
        <v>253</v>
      </c>
    </row>
    <row r="55" spans="1:41" ht="12.85" customHeight="1" x14ac:dyDescent="0.45">
      <c r="A55" s="111" t="s">
        <v>38</v>
      </c>
      <c r="B55" s="106" t="s">
        <v>102</v>
      </c>
      <c r="C55" s="112">
        <f>VLOOKUP(A55,Locs!A:C,3,0)</f>
        <v>20</v>
      </c>
      <c r="D55" s="112">
        <f>VLOOKUP(A55,Locs!A:C,2,0)</f>
        <v>17</v>
      </c>
      <c r="E55" s="112">
        <f t="shared" si="4"/>
        <v>3</v>
      </c>
      <c r="F55" s="113">
        <f t="shared" si="5"/>
        <v>0.15000000000000002</v>
      </c>
      <c r="G55" s="112">
        <f>VLOOKUP(A55,Locs!A:D,4,0)</f>
        <v>1</v>
      </c>
      <c r="H55" s="112">
        <f>VLOOKUP(A55,Locs!A:E,5,0)</f>
        <v>0</v>
      </c>
      <c r="I55" s="112">
        <f t="shared" si="6"/>
        <v>30.8</v>
      </c>
      <c r="J55" s="112">
        <v>1</v>
      </c>
      <c r="K55" s="112" t="s">
        <v>212</v>
      </c>
      <c r="L55" s="112">
        <v>1</v>
      </c>
      <c r="M55" s="114">
        <v>1</v>
      </c>
      <c r="N55" s="115">
        <f t="shared" ca="1" si="7"/>
        <v>0</v>
      </c>
      <c r="O55" s="114">
        <f t="shared" ca="1" si="8"/>
        <v>7</v>
      </c>
      <c r="P55" s="116">
        <f t="shared" ca="1" si="18"/>
        <v>0</v>
      </c>
      <c r="Q55" s="34">
        <f t="shared" ca="1" si="18"/>
        <v>0</v>
      </c>
      <c r="R55" s="34">
        <f t="shared" ca="1" si="18"/>
        <v>0</v>
      </c>
      <c r="S55" s="34">
        <f t="shared" ca="1" si="18"/>
        <v>0</v>
      </c>
      <c r="T55" s="34">
        <f t="shared" ca="1" si="15"/>
        <v>0</v>
      </c>
      <c r="U55" s="34">
        <f t="shared" ca="1" si="15"/>
        <v>0</v>
      </c>
      <c r="V55" s="117">
        <f t="shared" ca="1" si="2"/>
        <v>0</v>
      </c>
      <c r="W55" s="116">
        <f t="shared" ca="1" si="17"/>
        <v>2</v>
      </c>
      <c r="X55" s="34">
        <f t="shared" ca="1" si="17"/>
        <v>1</v>
      </c>
      <c r="Y55" s="34">
        <f t="shared" ca="1" si="17"/>
        <v>1</v>
      </c>
      <c r="Z55" s="34">
        <f t="shared" ca="1" si="17"/>
        <v>1</v>
      </c>
      <c r="AA55" s="34">
        <f t="shared" ca="1" si="17"/>
        <v>1</v>
      </c>
      <c r="AB55" s="34">
        <f t="shared" ca="1" si="17"/>
        <v>1</v>
      </c>
      <c r="AC55" s="117">
        <f t="shared" ca="1" si="17"/>
        <v>0</v>
      </c>
      <c r="AD55" s="3">
        <f t="shared" ca="1" si="9"/>
        <v>6</v>
      </c>
      <c r="AO55" s="93"/>
    </row>
    <row r="56" spans="1:41" ht="12.85" customHeight="1" x14ac:dyDescent="0.45">
      <c r="A56" s="111" t="s">
        <v>39</v>
      </c>
      <c r="B56" s="106" t="s">
        <v>109</v>
      </c>
      <c r="C56" s="112">
        <f>VLOOKUP(A56,Locs!A:C,3,0)</f>
        <v>30</v>
      </c>
      <c r="D56" s="112">
        <f>VLOOKUP(A56,Locs!A:C,2,0)</f>
        <v>21</v>
      </c>
      <c r="E56" s="112">
        <f t="shared" si="4"/>
        <v>9</v>
      </c>
      <c r="F56" s="113">
        <f t="shared" si="5"/>
        <v>0.30000000000000004</v>
      </c>
      <c r="G56" s="112">
        <f>VLOOKUP(A56,Locs!A:D,4,0)</f>
        <v>2</v>
      </c>
      <c r="H56" s="112">
        <f>VLOOKUP(A56,Locs!A:E,5,0)</f>
        <v>0</v>
      </c>
      <c r="I56" s="112">
        <f t="shared" si="6"/>
        <v>56.1</v>
      </c>
      <c r="J56" s="112">
        <v>1</v>
      </c>
      <c r="K56" s="112" t="s">
        <v>216</v>
      </c>
      <c r="L56" s="112">
        <v>1</v>
      </c>
      <c r="M56" s="114">
        <v>1</v>
      </c>
      <c r="N56" s="115">
        <f t="shared" ca="1" si="7"/>
        <v>3</v>
      </c>
      <c r="O56" s="114">
        <f t="shared" ca="1" si="8"/>
        <v>5</v>
      </c>
      <c r="P56" s="116">
        <f t="shared" ca="1" si="18"/>
        <v>1</v>
      </c>
      <c r="Q56" s="34">
        <f t="shared" ca="1" si="18"/>
        <v>1</v>
      </c>
      <c r="R56" s="34">
        <f t="shared" ca="1" si="18"/>
        <v>1</v>
      </c>
      <c r="S56" s="34">
        <f t="shared" ca="1" si="18"/>
        <v>0</v>
      </c>
      <c r="T56" s="34">
        <f t="shared" ca="1" si="15"/>
        <v>0</v>
      </c>
      <c r="U56" s="34">
        <f t="shared" ca="1" si="15"/>
        <v>0</v>
      </c>
      <c r="V56" s="117">
        <f t="shared" ca="1" si="2"/>
        <v>0</v>
      </c>
      <c r="W56" s="116">
        <f t="shared" ca="1" si="17"/>
        <v>2</v>
      </c>
      <c r="X56" s="34">
        <f t="shared" ca="1" si="17"/>
        <v>1</v>
      </c>
      <c r="Y56" s="34">
        <f t="shared" ca="1" si="17"/>
        <v>1</v>
      </c>
      <c r="Z56" s="34">
        <f t="shared" ca="1" si="17"/>
        <v>1</v>
      </c>
      <c r="AA56" s="34">
        <f t="shared" ca="1" si="17"/>
        <v>0</v>
      </c>
      <c r="AB56" s="34">
        <f t="shared" ca="1" si="17"/>
        <v>0</v>
      </c>
      <c r="AC56" s="117">
        <f t="shared" ca="1" si="17"/>
        <v>0</v>
      </c>
      <c r="AD56" s="3">
        <f t="shared" ca="1" si="9"/>
        <v>7</v>
      </c>
    </row>
    <row r="57" spans="1:41" ht="12.85" customHeight="1" x14ac:dyDescent="0.45">
      <c r="A57" s="111" t="s">
        <v>40</v>
      </c>
      <c r="B57" s="106" t="s">
        <v>186</v>
      </c>
      <c r="C57" s="112">
        <f>VLOOKUP(A57,Locs!A:C,3,0)</f>
        <v>19</v>
      </c>
      <c r="D57" s="112">
        <f>VLOOKUP(A57,Locs!A:C,2,0)</f>
        <v>14</v>
      </c>
      <c r="E57" s="112">
        <f t="shared" si="4"/>
        <v>5</v>
      </c>
      <c r="F57" s="113">
        <f t="shared" si="5"/>
        <v>0.26315789473684215</v>
      </c>
      <c r="G57" s="112">
        <f>VLOOKUP(A57,Locs!A:D,4,0)</f>
        <v>0</v>
      </c>
      <c r="H57" s="112">
        <f>VLOOKUP(A57,Locs!A:E,5,0)</f>
        <v>0</v>
      </c>
      <c r="I57" s="112">
        <f t="shared" si="6"/>
        <v>26.5</v>
      </c>
      <c r="J57" s="112">
        <v>1</v>
      </c>
      <c r="K57" s="112" t="s">
        <v>211</v>
      </c>
      <c r="L57" s="112">
        <v>1</v>
      </c>
      <c r="M57" s="114">
        <v>2</v>
      </c>
      <c r="N57" s="115">
        <f t="shared" ca="1" si="7"/>
        <v>17</v>
      </c>
      <c r="O57" s="114">
        <f t="shared" ca="1" si="8"/>
        <v>7</v>
      </c>
      <c r="P57" s="116">
        <f t="shared" ca="1" si="18"/>
        <v>3</v>
      </c>
      <c r="Q57" s="34">
        <f t="shared" ca="1" si="18"/>
        <v>3</v>
      </c>
      <c r="R57" s="34">
        <f t="shared" ca="1" si="18"/>
        <v>1</v>
      </c>
      <c r="S57" s="34">
        <f t="shared" ca="1" si="18"/>
        <v>3</v>
      </c>
      <c r="T57" s="34">
        <f t="shared" ca="1" si="15"/>
        <v>3</v>
      </c>
      <c r="U57" s="34">
        <f t="shared" ca="1" si="15"/>
        <v>3</v>
      </c>
      <c r="V57" s="117">
        <f t="shared" ca="1" si="2"/>
        <v>1</v>
      </c>
      <c r="W57" s="116">
        <f t="shared" ca="1" si="17"/>
        <v>1</v>
      </c>
      <c r="X57" s="34">
        <f t="shared" ca="1" si="17"/>
        <v>1</v>
      </c>
      <c r="Y57" s="34">
        <f t="shared" ca="1" si="17"/>
        <v>1</v>
      </c>
      <c r="Z57" s="34">
        <f t="shared" ca="1" si="17"/>
        <v>1</v>
      </c>
      <c r="AA57" s="34">
        <f t="shared" ca="1" si="17"/>
        <v>1</v>
      </c>
      <c r="AB57" s="34">
        <f t="shared" ca="1" si="17"/>
        <v>1</v>
      </c>
      <c r="AC57" s="117">
        <f t="shared" ca="1" si="17"/>
        <v>1</v>
      </c>
      <c r="AD57" s="3">
        <f t="shared" ca="1" si="9"/>
        <v>14</v>
      </c>
      <c r="AO57" s="93" t="s">
        <v>251</v>
      </c>
    </row>
    <row r="58" spans="1:41" ht="12.85" customHeight="1" x14ac:dyDescent="0.45">
      <c r="A58" s="111" t="s">
        <v>41</v>
      </c>
      <c r="B58" s="106" t="s">
        <v>113</v>
      </c>
      <c r="C58" s="112">
        <f>VLOOKUP(A58,Locs!A:C,3,0)</f>
        <v>26</v>
      </c>
      <c r="D58" s="112">
        <f>VLOOKUP(A58,Locs!A:C,2,0)</f>
        <v>19</v>
      </c>
      <c r="E58" s="112">
        <f t="shared" si="4"/>
        <v>7</v>
      </c>
      <c r="F58" s="113">
        <f t="shared" si="5"/>
        <v>0.26923076923076927</v>
      </c>
      <c r="G58" s="112">
        <f>VLOOKUP(A58,Locs!A:D,4,0)</f>
        <v>0</v>
      </c>
      <c r="H58" s="112">
        <f>VLOOKUP(A58,Locs!A:E,5,0)</f>
        <v>0</v>
      </c>
      <c r="I58" s="112">
        <f t="shared" si="6"/>
        <v>36.5</v>
      </c>
      <c r="J58" s="112">
        <v>1</v>
      </c>
      <c r="K58" s="112" t="s">
        <v>211</v>
      </c>
      <c r="L58" s="112">
        <v>1</v>
      </c>
      <c r="M58" s="114">
        <v>1</v>
      </c>
      <c r="N58" s="115">
        <f t="shared" ca="1" si="7"/>
        <v>17</v>
      </c>
      <c r="O58" s="114">
        <f t="shared" ca="1" si="8"/>
        <v>7</v>
      </c>
      <c r="P58" s="116">
        <f t="shared" ca="1" si="18"/>
        <v>3</v>
      </c>
      <c r="Q58" s="34">
        <f t="shared" ca="1" si="18"/>
        <v>3</v>
      </c>
      <c r="R58" s="34">
        <f t="shared" ca="1" si="18"/>
        <v>1</v>
      </c>
      <c r="S58" s="34">
        <f t="shared" ca="1" si="18"/>
        <v>3</v>
      </c>
      <c r="T58" s="34">
        <f t="shared" ca="1" si="15"/>
        <v>3</v>
      </c>
      <c r="U58" s="34">
        <f t="shared" ca="1" si="15"/>
        <v>3</v>
      </c>
      <c r="V58" s="117">
        <f t="shared" ca="1" si="2"/>
        <v>1</v>
      </c>
      <c r="W58" s="116">
        <f t="shared" ca="1" si="17"/>
        <v>1</v>
      </c>
      <c r="X58" s="34">
        <f t="shared" ca="1" si="17"/>
        <v>1</v>
      </c>
      <c r="Y58" s="34">
        <f t="shared" ca="1" si="17"/>
        <v>1</v>
      </c>
      <c r="Z58" s="34">
        <f t="shared" ca="1" si="17"/>
        <v>1</v>
      </c>
      <c r="AA58" s="34">
        <f t="shared" ca="1" si="17"/>
        <v>1</v>
      </c>
      <c r="AB58" s="34">
        <f t="shared" ca="1" si="17"/>
        <v>1</v>
      </c>
      <c r="AC58" s="117">
        <f t="shared" ca="1" si="17"/>
        <v>1</v>
      </c>
      <c r="AD58" s="3">
        <f t="shared" ca="1" si="9"/>
        <v>14</v>
      </c>
    </row>
    <row r="59" spans="1:41" ht="12.85" customHeight="1" x14ac:dyDescent="0.45">
      <c r="A59" s="111" t="s">
        <v>42</v>
      </c>
      <c r="B59" s="106" t="s">
        <v>159</v>
      </c>
      <c r="C59" s="112">
        <f>VLOOKUP(A59,Locs!A:C,3,0)</f>
        <v>23</v>
      </c>
      <c r="D59" s="112">
        <f>VLOOKUP(A59,Locs!A:C,2,0)</f>
        <v>21</v>
      </c>
      <c r="E59" s="112">
        <f t="shared" si="4"/>
        <v>2</v>
      </c>
      <c r="F59" s="113">
        <f t="shared" si="5"/>
        <v>8.6956521739130488E-2</v>
      </c>
      <c r="G59" s="112">
        <f>VLOOKUP(A59,Locs!A:D,4,0)</f>
        <v>0</v>
      </c>
      <c r="H59" s="112">
        <f>VLOOKUP(A59,Locs!A:E,5,0)</f>
        <v>0</v>
      </c>
      <c r="I59" s="112">
        <f t="shared" si="6"/>
        <v>26</v>
      </c>
      <c r="J59" s="112">
        <v>1</v>
      </c>
      <c r="K59" s="112" t="s">
        <v>212</v>
      </c>
      <c r="L59" s="112">
        <v>1</v>
      </c>
      <c r="M59" s="114">
        <v>1</v>
      </c>
      <c r="N59" s="115">
        <f t="shared" ca="1" si="7"/>
        <v>7</v>
      </c>
      <c r="O59" s="114">
        <f t="shared" ca="1" si="8"/>
        <v>7</v>
      </c>
      <c r="P59" s="116">
        <f t="shared" ca="1" si="18"/>
        <v>3</v>
      </c>
      <c r="Q59" s="34">
        <f t="shared" ca="1" si="18"/>
        <v>3</v>
      </c>
      <c r="R59" s="34">
        <f t="shared" ca="1" si="18"/>
        <v>1</v>
      </c>
      <c r="S59" s="34">
        <f t="shared" ca="1" si="18"/>
        <v>0</v>
      </c>
      <c r="T59" s="34">
        <f t="shared" ca="1" si="15"/>
        <v>0</v>
      </c>
      <c r="U59" s="34">
        <f t="shared" ca="1" si="15"/>
        <v>0</v>
      </c>
      <c r="V59" s="117">
        <f t="shared" ca="1" si="2"/>
        <v>0</v>
      </c>
      <c r="W59" s="116">
        <f t="shared" ca="1" si="17"/>
        <v>2</v>
      </c>
      <c r="X59" s="34">
        <f t="shared" ca="1" si="17"/>
        <v>1</v>
      </c>
      <c r="Y59" s="34">
        <f t="shared" ca="1" si="17"/>
        <v>1</v>
      </c>
      <c r="Z59" s="34">
        <f t="shared" ca="1" si="17"/>
        <v>1</v>
      </c>
      <c r="AA59" s="34">
        <f t="shared" ca="1" si="17"/>
        <v>1</v>
      </c>
      <c r="AB59" s="34">
        <f t="shared" ca="1" si="17"/>
        <v>1</v>
      </c>
      <c r="AC59" s="117">
        <f t="shared" ca="1" si="17"/>
        <v>0</v>
      </c>
      <c r="AD59" s="3">
        <f t="shared" ca="1" si="9"/>
        <v>9</v>
      </c>
    </row>
    <row r="60" spans="1:41" ht="12.85" customHeight="1" x14ac:dyDescent="0.45">
      <c r="A60" s="111" t="s">
        <v>43</v>
      </c>
      <c r="B60" s="106" t="s">
        <v>133</v>
      </c>
      <c r="C60" s="112">
        <f>VLOOKUP(A60,Locs!A:C,3,0)</f>
        <v>26</v>
      </c>
      <c r="D60" s="112">
        <f>VLOOKUP(A60,Locs!A:C,2,0)</f>
        <v>21</v>
      </c>
      <c r="E60" s="112">
        <f t="shared" si="4"/>
        <v>5</v>
      </c>
      <c r="F60" s="113">
        <f t="shared" si="5"/>
        <v>0.19230769230769229</v>
      </c>
      <c r="G60" s="112">
        <f>VLOOKUP(A60,Locs!A:D,4,0)</f>
        <v>0</v>
      </c>
      <c r="H60" s="112">
        <f>VLOOKUP(A60,Locs!A:E,5,0)</f>
        <v>0</v>
      </c>
      <c r="I60" s="112">
        <f t="shared" si="6"/>
        <v>33.5</v>
      </c>
      <c r="J60" s="112">
        <v>1</v>
      </c>
      <c r="K60" s="112" t="s">
        <v>213</v>
      </c>
      <c r="L60" s="112">
        <v>1</v>
      </c>
      <c r="M60" s="114">
        <v>2</v>
      </c>
      <c r="N60" s="115">
        <f t="shared" ca="1" si="7"/>
        <v>15</v>
      </c>
      <c r="O60" s="114">
        <f t="shared" ca="1" si="8"/>
        <v>7</v>
      </c>
      <c r="P60" s="116">
        <f t="shared" ca="1" si="18"/>
        <v>3</v>
      </c>
      <c r="Q60" s="34">
        <f t="shared" ca="1" si="18"/>
        <v>3</v>
      </c>
      <c r="R60" s="34">
        <f t="shared" ca="1" si="18"/>
        <v>1</v>
      </c>
      <c r="S60" s="34">
        <f t="shared" ca="1" si="18"/>
        <v>2</v>
      </c>
      <c r="T60" s="34">
        <f t="shared" ca="1" si="15"/>
        <v>3</v>
      </c>
      <c r="U60" s="34">
        <f t="shared" ca="1" si="15"/>
        <v>2</v>
      </c>
      <c r="V60" s="117">
        <f t="shared" ca="1" si="2"/>
        <v>1</v>
      </c>
      <c r="W60" s="116">
        <f t="shared" ca="1" si="17"/>
        <v>1</v>
      </c>
      <c r="X60" s="34">
        <f t="shared" ca="1" si="17"/>
        <v>1</v>
      </c>
      <c r="Y60" s="34">
        <f t="shared" ca="1" si="17"/>
        <v>1</v>
      </c>
      <c r="Z60" s="34">
        <f t="shared" ca="1" si="17"/>
        <v>1</v>
      </c>
      <c r="AA60" s="34">
        <f t="shared" ca="1" si="17"/>
        <v>1</v>
      </c>
      <c r="AB60" s="34">
        <f t="shared" ca="1" si="17"/>
        <v>1</v>
      </c>
      <c r="AC60" s="117">
        <f t="shared" ca="1" si="17"/>
        <v>1</v>
      </c>
      <c r="AD60" s="3">
        <f t="shared" ca="1" si="9"/>
        <v>14</v>
      </c>
    </row>
    <row r="61" spans="1:41" ht="12.85" customHeight="1" x14ac:dyDescent="0.45">
      <c r="A61" s="111" t="s">
        <v>44</v>
      </c>
      <c r="B61" s="106" t="s">
        <v>115</v>
      </c>
      <c r="C61" s="112">
        <f>VLOOKUP(A61,Locs!A:C,3,0)</f>
        <v>23</v>
      </c>
      <c r="D61" s="112">
        <f>VLOOKUP(A61,Locs!A:C,2,0)</f>
        <v>18</v>
      </c>
      <c r="E61" s="112">
        <f t="shared" si="4"/>
        <v>5</v>
      </c>
      <c r="F61" s="113">
        <f t="shared" si="5"/>
        <v>0.21739130434782605</v>
      </c>
      <c r="G61" s="112">
        <f>VLOOKUP(A61,Locs!A:D,4,0)</f>
        <v>0</v>
      </c>
      <c r="H61" s="112">
        <f>VLOOKUP(A61,Locs!A:E,5,0)</f>
        <v>0</v>
      </c>
      <c r="I61" s="112">
        <f t="shared" si="6"/>
        <v>30.5</v>
      </c>
      <c r="J61" s="112">
        <v>1</v>
      </c>
      <c r="K61" s="112" t="s">
        <v>211</v>
      </c>
      <c r="L61" s="112">
        <v>1</v>
      </c>
      <c r="M61" s="114">
        <v>2</v>
      </c>
      <c r="N61" s="115">
        <f t="shared" ca="1" si="7"/>
        <v>17</v>
      </c>
      <c r="O61" s="114">
        <f t="shared" ca="1" si="8"/>
        <v>7</v>
      </c>
      <c r="P61" s="116">
        <f t="shared" ca="1" si="18"/>
        <v>3</v>
      </c>
      <c r="Q61" s="34">
        <f t="shared" ca="1" si="18"/>
        <v>3</v>
      </c>
      <c r="R61" s="34">
        <f t="shared" ca="1" si="18"/>
        <v>1</v>
      </c>
      <c r="S61" s="34">
        <f t="shared" ca="1" si="18"/>
        <v>3</v>
      </c>
      <c r="T61" s="34">
        <f t="shared" ca="1" si="15"/>
        <v>3</v>
      </c>
      <c r="U61" s="34">
        <f t="shared" ca="1" si="15"/>
        <v>3</v>
      </c>
      <c r="V61" s="117">
        <f t="shared" ca="1" si="2"/>
        <v>1</v>
      </c>
      <c r="W61" s="116">
        <f t="shared" ca="1" si="17"/>
        <v>1</v>
      </c>
      <c r="X61" s="34">
        <f t="shared" ca="1" si="17"/>
        <v>1</v>
      </c>
      <c r="Y61" s="34">
        <f t="shared" ca="1" si="17"/>
        <v>1</v>
      </c>
      <c r="Z61" s="34">
        <f t="shared" ca="1" si="17"/>
        <v>1</v>
      </c>
      <c r="AA61" s="34">
        <f t="shared" ca="1" si="17"/>
        <v>1</v>
      </c>
      <c r="AB61" s="34">
        <f t="shared" ca="1" si="17"/>
        <v>1</v>
      </c>
      <c r="AC61" s="117">
        <f t="shared" ca="1" si="17"/>
        <v>1</v>
      </c>
      <c r="AD61" s="3">
        <f t="shared" ca="1" si="9"/>
        <v>14</v>
      </c>
    </row>
    <row r="62" spans="1:41" ht="12.85" customHeight="1" x14ac:dyDescent="0.45">
      <c r="A62" s="111" t="s">
        <v>45</v>
      </c>
      <c r="B62" s="106" t="s">
        <v>103</v>
      </c>
      <c r="C62" s="112">
        <f>VLOOKUP(A62,Locs!A:C,3,0)</f>
        <v>28</v>
      </c>
      <c r="D62" s="112">
        <f>VLOOKUP(A62,Locs!A:C,2,0)</f>
        <v>24</v>
      </c>
      <c r="E62" s="112">
        <f t="shared" si="4"/>
        <v>4</v>
      </c>
      <c r="F62" s="113">
        <f t="shared" si="5"/>
        <v>0.1428571428571429</v>
      </c>
      <c r="G62" s="112">
        <f>VLOOKUP(A62,Locs!A:D,4,0)</f>
        <v>2</v>
      </c>
      <c r="H62" s="112">
        <f>VLOOKUP(A62,Locs!A:E,5,0)</f>
        <v>0</v>
      </c>
      <c r="I62" s="112">
        <f t="shared" si="6"/>
        <v>46.6</v>
      </c>
      <c r="J62" s="112">
        <v>1</v>
      </c>
      <c r="K62" s="112" t="s">
        <v>212</v>
      </c>
      <c r="L62" s="112">
        <v>1</v>
      </c>
      <c r="M62" s="114">
        <v>1</v>
      </c>
      <c r="N62" s="115">
        <f t="shared" ca="1" si="7"/>
        <v>7</v>
      </c>
      <c r="O62" s="114">
        <f t="shared" ca="1" si="8"/>
        <v>4</v>
      </c>
      <c r="P62" s="116">
        <f t="shared" ca="1" si="18"/>
        <v>3</v>
      </c>
      <c r="Q62" s="34">
        <f t="shared" ca="1" si="18"/>
        <v>3</v>
      </c>
      <c r="R62" s="34">
        <f t="shared" ca="1" si="18"/>
        <v>1</v>
      </c>
      <c r="S62" s="34">
        <f t="shared" ca="1" si="18"/>
        <v>0</v>
      </c>
      <c r="T62" s="34">
        <f t="shared" ca="1" si="15"/>
        <v>0</v>
      </c>
      <c r="U62" s="34">
        <f t="shared" ca="1" si="15"/>
        <v>0</v>
      </c>
      <c r="V62" s="117">
        <f t="shared" ca="1" si="2"/>
        <v>0</v>
      </c>
      <c r="W62" s="116">
        <f t="shared" ca="1" si="17"/>
        <v>1</v>
      </c>
      <c r="X62" s="34">
        <f t="shared" ca="1" si="17"/>
        <v>1</v>
      </c>
      <c r="Y62" s="34">
        <f t="shared" ca="1" si="17"/>
        <v>1</v>
      </c>
      <c r="Z62" s="34">
        <f t="shared" ca="1" si="17"/>
        <v>0</v>
      </c>
      <c r="AA62" s="34">
        <f t="shared" ca="1" si="17"/>
        <v>0</v>
      </c>
      <c r="AB62" s="34">
        <f t="shared" ca="1" si="17"/>
        <v>1</v>
      </c>
      <c r="AC62" s="117">
        <f t="shared" ca="1" si="17"/>
        <v>0</v>
      </c>
      <c r="AD62" s="3">
        <f t="shared" ca="1" si="9"/>
        <v>7</v>
      </c>
    </row>
    <row r="63" spans="1:41" ht="12.85" customHeight="1" x14ac:dyDescent="0.45">
      <c r="A63" s="111" t="s">
        <v>46</v>
      </c>
      <c r="B63" s="106" t="s">
        <v>154</v>
      </c>
      <c r="C63" s="112">
        <f>VLOOKUP(A63,Locs!A:C,3,0)</f>
        <v>26</v>
      </c>
      <c r="D63" s="112">
        <f>VLOOKUP(A63,Locs!A:C,2,0)</f>
        <v>21</v>
      </c>
      <c r="E63" s="112">
        <f t="shared" si="4"/>
        <v>5</v>
      </c>
      <c r="F63" s="113">
        <f t="shared" si="5"/>
        <v>0.19230769230769229</v>
      </c>
      <c r="G63" s="112">
        <f>VLOOKUP(A63,Locs!A:D,4,0)</f>
        <v>0</v>
      </c>
      <c r="H63" s="112">
        <f>VLOOKUP(A63,Locs!A:E,5,0)</f>
        <v>0</v>
      </c>
      <c r="I63" s="112">
        <f t="shared" si="6"/>
        <v>33.5</v>
      </c>
      <c r="J63" s="112">
        <v>1</v>
      </c>
      <c r="K63" s="112" t="s">
        <v>211</v>
      </c>
      <c r="L63" s="112">
        <v>1</v>
      </c>
      <c r="M63" s="114">
        <v>1</v>
      </c>
      <c r="N63" s="115">
        <f t="shared" ca="1" si="7"/>
        <v>16</v>
      </c>
      <c r="O63" s="114">
        <f t="shared" ca="1" si="8"/>
        <v>7</v>
      </c>
      <c r="P63" s="116">
        <f t="shared" ca="1" si="18"/>
        <v>3</v>
      </c>
      <c r="Q63" s="34">
        <f t="shared" ca="1" si="18"/>
        <v>3</v>
      </c>
      <c r="R63" s="34">
        <f t="shared" ca="1" si="18"/>
        <v>1</v>
      </c>
      <c r="S63" s="34">
        <f t="shared" ca="1" si="18"/>
        <v>2</v>
      </c>
      <c r="T63" s="34">
        <f t="shared" ref="T63:U82" ca="1" si="19">COUNTIFS(INDIRECT(T$2&amp;"!C:C"),$A63,INDIRECT(T$2&amp;"!E:E"),1)</f>
        <v>3</v>
      </c>
      <c r="U63" s="34">
        <f t="shared" ca="1" si="19"/>
        <v>3</v>
      </c>
      <c r="V63" s="117">
        <f t="shared" ca="1" si="2"/>
        <v>1</v>
      </c>
      <c r="W63" s="116">
        <f t="shared" ref="W63:AC72" ca="1" si="20">COUNTIFS(INDIRECT(W$2&amp;"!C:C"),$A63,INDIRECT(W$2&amp;"!E:E"),1)</f>
        <v>2</v>
      </c>
      <c r="X63" s="34">
        <f t="shared" ca="1" si="20"/>
        <v>1</v>
      </c>
      <c r="Y63" s="34">
        <f t="shared" ca="1" si="20"/>
        <v>1</v>
      </c>
      <c r="Z63" s="34">
        <f t="shared" ca="1" si="20"/>
        <v>1</v>
      </c>
      <c r="AA63" s="34">
        <f t="shared" ca="1" si="20"/>
        <v>1</v>
      </c>
      <c r="AB63" s="34">
        <f t="shared" ca="1" si="20"/>
        <v>1</v>
      </c>
      <c r="AC63" s="117">
        <f t="shared" ca="1" si="20"/>
        <v>0</v>
      </c>
      <c r="AD63" s="3">
        <f t="shared" ca="1" si="9"/>
        <v>13</v>
      </c>
    </row>
    <row r="64" spans="1:41" ht="12.85" customHeight="1" x14ac:dyDescent="0.45">
      <c r="A64" s="111" t="s">
        <v>47</v>
      </c>
      <c r="B64" s="106" t="s">
        <v>118</v>
      </c>
      <c r="C64" s="112">
        <f>VLOOKUP(A64,Locs!A:C,3,0)</f>
        <v>54</v>
      </c>
      <c r="D64" s="112">
        <f>VLOOKUP(A64,Locs!A:C,2,0)</f>
        <v>26</v>
      </c>
      <c r="E64" s="112">
        <f t="shared" si="4"/>
        <v>28</v>
      </c>
      <c r="F64" s="113">
        <f t="shared" si="5"/>
        <v>0.5185185185185186</v>
      </c>
      <c r="G64" s="112">
        <f>VLOOKUP(A64,Locs!A:D,4,0)</f>
        <v>2</v>
      </c>
      <c r="H64" s="112">
        <f>VLOOKUP(A64,Locs!A:E,5,0)</f>
        <v>0</v>
      </c>
      <c r="I64" s="112">
        <f t="shared" si="6"/>
        <v>108.6</v>
      </c>
      <c r="J64" s="112">
        <v>1</v>
      </c>
      <c r="K64" s="112" t="s">
        <v>213</v>
      </c>
      <c r="L64" s="112">
        <v>1</v>
      </c>
      <c r="M64" s="114">
        <v>2</v>
      </c>
      <c r="N64" s="115">
        <f t="shared" ca="1" si="7"/>
        <v>2</v>
      </c>
      <c r="O64" s="114">
        <f t="shared" ca="1" si="8"/>
        <v>6</v>
      </c>
      <c r="P64" s="116">
        <f t="shared" ca="1" si="18"/>
        <v>1</v>
      </c>
      <c r="Q64" s="34">
        <f t="shared" ca="1" si="18"/>
        <v>0</v>
      </c>
      <c r="R64" s="34">
        <f t="shared" ca="1" si="18"/>
        <v>0</v>
      </c>
      <c r="S64" s="34">
        <f t="shared" ca="1" si="18"/>
        <v>1</v>
      </c>
      <c r="T64" s="34">
        <f t="shared" ca="1" si="19"/>
        <v>0</v>
      </c>
      <c r="U64" s="34">
        <f t="shared" ca="1" si="19"/>
        <v>0</v>
      </c>
      <c r="V64" s="117">
        <f t="shared" ca="1" si="2"/>
        <v>0</v>
      </c>
      <c r="W64" s="116">
        <f t="shared" ca="1" si="20"/>
        <v>1</v>
      </c>
      <c r="X64" s="34">
        <f t="shared" ca="1" si="20"/>
        <v>1</v>
      </c>
      <c r="Y64" s="34">
        <f t="shared" ca="1" si="20"/>
        <v>1</v>
      </c>
      <c r="Z64" s="34">
        <f t="shared" ca="1" si="20"/>
        <v>1</v>
      </c>
      <c r="AA64" s="34">
        <f t="shared" ca="1" si="20"/>
        <v>0</v>
      </c>
      <c r="AB64" s="34">
        <f t="shared" ca="1" si="20"/>
        <v>1</v>
      </c>
      <c r="AC64" s="117">
        <f t="shared" ca="1" si="20"/>
        <v>1</v>
      </c>
      <c r="AD64" s="3">
        <f t="shared" ca="1" si="9"/>
        <v>8</v>
      </c>
    </row>
    <row r="65" spans="1:41" ht="12.85" customHeight="1" x14ac:dyDescent="0.45">
      <c r="A65" s="111" t="s">
        <v>48</v>
      </c>
      <c r="B65" s="106" t="s">
        <v>155</v>
      </c>
      <c r="C65" s="112">
        <f>VLOOKUP(A65,Locs!A:C,3,0)</f>
        <v>27</v>
      </c>
      <c r="D65" s="112">
        <f>VLOOKUP(A65,Locs!A:C,2,0)</f>
        <v>22</v>
      </c>
      <c r="E65" s="112">
        <f t="shared" si="4"/>
        <v>5</v>
      </c>
      <c r="F65" s="113">
        <f t="shared" si="5"/>
        <v>0.18518518518518523</v>
      </c>
      <c r="G65" s="112">
        <f>VLOOKUP(A65,Locs!A:D,4,0)</f>
        <v>0</v>
      </c>
      <c r="H65" s="112">
        <f>VLOOKUP(A65,Locs!A:E,5,0)</f>
        <v>0</v>
      </c>
      <c r="I65" s="112">
        <f t="shared" si="6"/>
        <v>34.5</v>
      </c>
      <c r="J65" s="112">
        <v>1</v>
      </c>
      <c r="K65" s="112" t="s">
        <v>211</v>
      </c>
      <c r="L65" s="112">
        <v>1</v>
      </c>
      <c r="M65" s="114">
        <v>1</v>
      </c>
      <c r="N65" s="115">
        <f t="shared" ca="1" si="7"/>
        <v>15</v>
      </c>
      <c r="O65" s="114">
        <f t="shared" ca="1" si="8"/>
        <v>6</v>
      </c>
      <c r="P65" s="116">
        <f t="shared" ca="1" si="18"/>
        <v>3</v>
      </c>
      <c r="Q65" s="34">
        <f t="shared" ca="1" si="18"/>
        <v>3</v>
      </c>
      <c r="R65" s="34">
        <f t="shared" ca="1" si="18"/>
        <v>1</v>
      </c>
      <c r="S65" s="34">
        <f t="shared" ca="1" si="18"/>
        <v>1</v>
      </c>
      <c r="T65" s="34">
        <f t="shared" ca="1" si="19"/>
        <v>3</v>
      </c>
      <c r="U65" s="34">
        <f t="shared" ca="1" si="19"/>
        <v>3</v>
      </c>
      <c r="V65" s="117">
        <f t="shared" ca="1" si="2"/>
        <v>1</v>
      </c>
      <c r="W65" s="116">
        <f t="shared" ca="1" si="20"/>
        <v>1</v>
      </c>
      <c r="X65" s="34">
        <f t="shared" ca="1" si="20"/>
        <v>1</v>
      </c>
      <c r="Y65" s="34">
        <f t="shared" ca="1" si="20"/>
        <v>1</v>
      </c>
      <c r="Z65" s="34">
        <f t="shared" ca="1" si="20"/>
        <v>1</v>
      </c>
      <c r="AA65" s="34">
        <f t="shared" ca="1" si="20"/>
        <v>1</v>
      </c>
      <c r="AB65" s="34">
        <f t="shared" ca="1" si="20"/>
        <v>1</v>
      </c>
      <c r="AC65" s="117">
        <f t="shared" ca="1" si="20"/>
        <v>0</v>
      </c>
      <c r="AD65" s="3">
        <f t="shared" ca="1" si="9"/>
        <v>13</v>
      </c>
    </row>
    <row r="66" spans="1:41" ht="12.85" customHeight="1" x14ac:dyDescent="0.45">
      <c r="A66" s="111" t="s">
        <v>49</v>
      </c>
      <c r="B66" s="106" t="s">
        <v>130</v>
      </c>
      <c r="C66" s="112">
        <f>VLOOKUP(A66,Locs!A:C,3,0)</f>
        <v>43</v>
      </c>
      <c r="D66" s="112">
        <f>VLOOKUP(A66,Locs!A:C,2,0)</f>
        <v>36</v>
      </c>
      <c r="E66" s="112">
        <f t="shared" si="4"/>
        <v>7</v>
      </c>
      <c r="F66" s="113">
        <f t="shared" si="5"/>
        <v>0.16279069767441856</v>
      </c>
      <c r="G66" s="112">
        <f>VLOOKUP(A66,Locs!A:D,4,0)</f>
        <v>0</v>
      </c>
      <c r="H66" s="112">
        <f>VLOOKUP(A66,Locs!A:E,5,0)</f>
        <v>0</v>
      </c>
      <c r="I66" s="112">
        <f t="shared" si="6"/>
        <v>53.5</v>
      </c>
      <c r="J66" s="112">
        <v>1</v>
      </c>
      <c r="K66" s="112" t="s">
        <v>214</v>
      </c>
      <c r="L66" s="112">
        <v>2</v>
      </c>
      <c r="M66" s="114">
        <v>2</v>
      </c>
      <c r="N66" s="115">
        <f t="shared" ca="1" si="7"/>
        <v>13</v>
      </c>
      <c r="O66" s="114">
        <f t="shared" ca="1" si="8"/>
        <v>6</v>
      </c>
      <c r="P66" s="116">
        <f t="shared" ca="1" si="18"/>
        <v>3</v>
      </c>
      <c r="Q66" s="34">
        <f t="shared" ca="1" si="18"/>
        <v>3</v>
      </c>
      <c r="R66" s="34">
        <f t="shared" ca="1" si="18"/>
        <v>1</v>
      </c>
      <c r="S66" s="34">
        <f t="shared" ca="1" si="18"/>
        <v>3</v>
      </c>
      <c r="T66" s="34">
        <f t="shared" ca="1" si="19"/>
        <v>0</v>
      </c>
      <c r="U66" s="34">
        <f t="shared" ca="1" si="19"/>
        <v>3</v>
      </c>
      <c r="V66" s="117">
        <f t="shared" ca="1" si="2"/>
        <v>0</v>
      </c>
      <c r="W66" s="116">
        <f t="shared" ca="1" si="20"/>
        <v>1</v>
      </c>
      <c r="X66" s="34">
        <f t="shared" ca="1" si="20"/>
        <v>1</v>
      </c>
      <c r="Y66" s="34">
        <f t="shared" ca="1" si="20"/>
        <v>1</v>
      </c>
      <c r="Z66" s="34">
        <f t="shared" ca="1" si="20"/>
        <v>1</v>
      </c>
      <c r="AA66" s="34">
        <f t="shared" ca="1" si="20"/>
        <v>1</v>
      </c>
      <c r="AB66" s="34">
        <f t="shared" ca="1" si="20"/>
        <v>1</v>
      </c>
      <c r="AC66" s="117">
        <f t="shared" ca="1" si="20"/>
        <v>0</v>
      </c>
      <c r="AD66" s="3">
        <f t="shared" ca="1" si="9"/>
        <v>11</v>
      </c>
    </row>
    <row r="67" spans="1:41" ht="12.85" customHeight="1" x14ac:dyDescent="0.45">
      <c r="A67" s="111" t="s">
        <v>50</v>
      </c>
      <c r="B67" s="106" t="s">
        <v>156</v>
      </c>
      <c r="C67" s="112">
        <f>VLOOKUP(A67,Locs!A:C,3,0)</f>
        <v>24</v>
      </c>
      <c r="D67" s="112">
        <f>VLOOKUP(A67,Locs!A:C,2,0)</f>
        <v>19</v>
      </c>
      <c r="E67" s="112">
        <f t="shared" si="4"/>
        <v>5</v>
      </c>
      <c r="F67" s="113">
        <f t="shared" si="5"/>
        <v>0.20833333333333337</v>
      </c>
      <c r="G67" s="112">
        <f>VLOOKUP(A67,Locs!A:D,4,0)</f>
        <v>0</v>
      </c>
      <c r="H67" s="112">
        <f>VLOOKUP(A67,Locs!A:E,5,0)</f>
        <v>0</v>
      </c>
      <c r="I67" s="112">
        <f t="shared" si="6"/>
        <v>31.5</v>
      </c>
      <c r="J67" s="112">
        <v>1</v>
      </c>
      <c r="K67" s="112" t="s">
        <v>211</v>
      </c>
      <c r="L67" s="112">
        <v>1</v>
      </c>
      <c r="M67" s="114">
        <v>1</v>
      </c>
      <c r="N67" s="115">
        <f t="shared" ca="1" si="7"/>
        <v>15</v>
      </c>
      <c r="O67" s="114">
        <f t="shared" ca="1" si="8"/>
        <v>7</v>
      </c>
      <c r="P67" s="116">
        <f t="shared" ca="1" si="18"/>
        <v>3</v>
      </c>
      <c r="Q67" s="34">
        <f t="shared" ca="1" si="18"/>
        <v>3</v>
      </c>
      <c r="R67" s="34">
        <f t="shared" ca="1" si="18"/>
        <v>1</v>
      </c>
      <c r="S67" s="34">
        <f t="shared" ca="1" si="18"/>
        <v>1</v>
      </c>
      <c r="T67" s="34">
        <f t="shared" ca="1" si="19"/>
        <v>3</v>
      </c>
      <c r="U67" s="34">
        <f t="shared" ca="1" si="19"/>
        <v>3</v>
      </c>
      <c r="V67" s="117">
        <f t="shared" ref="V67:V104" ca="1" si="21">COUNTIFS(INDIRECT(V$2&amp;"!C:C"),$A67,INDIRECT(V$2&amp;"!E:E"),1)</f>
        <v>1</v>
      </c>
      <c r="W67" s="116">
        <f t="shared" ca="1" si="20"/>
        <v>1</v>
      </c>
      <c r="X67" s="34">
        <f t="shared" ca="1" si="20"/>
        <v>1</v>
      </c>
      <c r="Y67" s="34">
        <f t="shared" ca="1" si="20"/>
        <v>1</v>
      </c>
      <c r="Z67" s="34">
        <f t="shared" ca="1" si="20"/>
        <v>1</v>
      </c>
      <c r="AA67" s="34">
        <f t="shared" ca="1" si="20"/>
        <v>1</v>
      </c>
      <c r="AB67" s="34">
        <f t="shared" ca="1" si="20"/>
        <v>1</v>
      </c>
      <c r="AC67" s="117">
        <f t="shared" ca="1" si="20"/>
        <v>1</v>
      </c>
      <c r="AD67" s="3">
        <f t="shared" ca="1" si="9"/>
        <v>14</v>
      </c>
    </row>
    <row r="68" spans="1:41" ht="12.85" customHeight="1" x14ac:dyDescent="0.45">
      <c r="A68" s="111" t="s">
        <v>51</v>
      </c>
      <c r="B68" s="106" t="s">
        <v>176</v>
      </c>
      <c r="C68" s="112">
        <f>VLOOKUP(A68,Locs!A:C,3,0)</f>
        <v>28</v>
      </c>
      <c r="D68" s="112">
        <f>VLOOKUP(A68,Locs!A:C,2,0)</f>
        <v>22</v>
      </c>
      <c r="E68" s="112">
        <f t="shared" ref="E68:E112" si="22">C68-D68</f>
        <v>6</v>
      </c>
      <c r="F68" s="113">
        <f t="shared" ref="F68:F112" si="23">1-D68/C68</f>
        <v>0.2142857142857143</v>
      </c>
      <c r="G68" s="112">
        <f>VLOOKUP(A68,Locs!A:D,4,0)</f>
        <v>0</v>
      </c>
      <c r="H68" s="112">
        <f>VLOOKUP(A68,Locs!A:E,5,0)</f>
        <v>0</v>
      </c>
      <c r="I68" s="112">
        <f t="shared" ref="I68:I112" si="24">SUMPRODUCT(C$1:H$1,C68:H68)+SUMPRODUCT(L$1:M$1,L68:M68)</f>
        <v>37</v>
      </c>
      <c r="J68" s="112">
        <v>1</v>
      </c>
      <c r="K68" s="112" t="s">
        <v>214</v>
      </c>
      <c r="L68" s="112">
        <v>1</v>
      </c>
      <c r="M68" s="114">
        <v>1</v>
      </c>
      <c r="N68" s="115">
        <f t="shared" ref="N68:N112" ca="1" si="25">SUM(P68:V68)</f>
        <v>16</v>
      </c>
      <c r="O68" s="114">
        <f t="shared" ref="O68:O112" ca="1" si="26">SUM(W68:AC68)</f>
        <v>6</v>
      </c>
      <c r="P68" s="116">
        <f t="shared" ca="1" si="18"/>
        <v>3</v>
      </c>
      <c r="Q68" s="34">
        <f t="shared" ca="1" si="18"/>
        <v>3</v>
      </c>
      <c r="R68" s="34">
        <f t="shared" ca="1" si="18"/>
        <v>1</v>
      </c>
      <c r="S68" s="34">
        <f t="shared" ca="1" si="18"/>
        <v>3</v>
      </c>
      <c r="T68" s="34">
        <f t="shared" ca="1" si="19"/>
        <v>3</v>
      </c>
      <c r="U68" s="34">
        <f t="shared" ca="1" si="19"/>
        <v>2</v>
      </c>
      <c r="V68" s="117">
        <f t="shared" ca="1" si="21"/>
        <v>1</v>
      </c>
      <c r="W68" s="116">
        <f t="shared" ca="1" si="20"/>
        <v>1</v>
      </c>
      <c r="X68" s="34">
        <f t="shared" ca="1" si="20"/>
        <v>1</v>
      </c>
      <c r="Y68" s="34">
        <f t="shared" ca="1" si="20"/>
        <v>1</v>
      </c>
      <c r="Z68" s="34">
        <f t="shared" ca="1" si="20"/>
        <v>1</v>
      </c>
      <c r="AA68" s="34">
        <f t="shared" ca="1" si="20"/>
        <v>1</v>
      </c>
      <c r="AB68" s="34">
        <f t="shared" ca="1" si="20"/>
        <v>0</v>
      </c>
      <c r="AC68" s="117">
        <f t="shared" ca="1" si="20"/>
        <v>1</v>
      </c>
      <c r="AD68" s="3">
        <f t="shared" ref="AD68:AD112" ca="1" si="27">COUNTIF(P68:AC68,"&gt;0")</f>
        <v>13</v>
      </c>
    </row>
    <row r="69" spans="1:41" ht="12.85" customHeight="1" x14ac:dyDescent="0.45">
      <c r="A69" s="111" t="s">
        <v>52</v>
      </c>
      <c r="B69" s="106" t="s">
        <v>199</v>
      </c>
      <c r="C69" s="112">
        <f>VLOOKUP(A69,Locs!A:C,3,0)</f>
        <v>23</v>
      </c>
      <c r="D69" s="112">
        <f>VLOOKUP(A69,Locs!A:C,2,0)</f>
        <v>20</v>
      </c>
      <c r="E69" s="112">
        <f t="shared" si="22"/>
        <v>3</v>
      </c>
      <c r="F69" s="113">
        <f t="shared" si="23"/>
        <v>0.13043478260869568</v>
      </c>
      <c r="G69" s="112">
        <f>VLOOKUP(A69,Locs!A:D,4,0)</f>
        <v>1</v>
      </c>
      <c r="H69" s="112">
        <f>VLOOKUP(A69,Locs!A:E,5,0)</f>
        <v>0</v>
      </c>
      <c r="I69" s="112">
        <f t="shared" si="24"/>
        <v>33.799999999999997</v>
      </c>
      <c r="J69" s="112">
        <v>1</v>
      </c>
      <c r="K69" s="112" t="s">
        <v>212</v>
      </c>
      <c r="L69" s="112">
        <v>1</v>
      </c>
      <c r="M69" s="114">
        <v>1</v>
      </c>
      <c r="N69" s="115">
        <f t="shared" ca="1" si="25"/>
        <v>0</v>
      </c>
      <c r="O69" s="114">
        <f t="shared" ca="1" si="26"/>
        <v>6</v>
      </c>
      <c r="P69" s="116">
        <f t="shared" ca="1" si="18"/>
        <v>0</v>
      </c>
      <c r="Q69" s="34">
        <f t="shared" ca="1" si="18"/>
        <v>0</v>
      </c>
      <c r="R69" s="34">
        <f t="shared" ca="1" si="18"/>
        <v>0</v>
      </c>
      <c r="S69" s="34">
        <f t="shared" ca="1" si="18"/>
        <v>0</v>
      </c>
      <c r="T69" s="34">
        <f t="shared" ca="1" si="19"/>
        <v>0</v>
      </c>
      <c r="U69" s="34">
        <f t="shared" ca="1" si="19"/>
        <v>0</v>
      </c>
      <c r="V69" s="117">
        <f t="shared" ca="1" si="21"/>
        <v>0</v>
      </c>
      <c r="W69" s="116">
        <f t="shared" ca="1" si="20"/>
        <v>2</v>
      </c>
      <c r="X69" s="34">
        <f t="shared" ca="1" si="20"/>
        <v>1</v>
      </c>
      <c r="Y69" s="34">
        <f t="shared" ca="1" si="20"/>
        <v>1</v>
      </c>
      <c r="Z69" s="34">
        <f t="shared" ca="1" si="20"/>
        <v>1</v>
      </c>
      <c r="AA69" s="34">
        <f t="shared" ca="1" si="20"/>
        <v>0</v>
      </c>
      <c r="AB69" s="34">
        <f t="shared" ca="1" si="20"/>
        <v>1</v>
      </c>
      <c r="AC69" s="117">
        <f t="shared" ca="1" si="20"/>
        <v>0</v>
      </c>
      <c r="AD69" s="3">
        <f t="shared" ca="1" si="27"/>
        <v>5</v>
      </c>
    </row>
    <row r="70" spans="1:41" ht="12.85" customHeight="1" x14ac:dyDescent="0.45">
      <c r="A70" s="111" t="s">
        <v>53</v>
      </c>
      <c r="B70" s="106" t="s">
        <v>112</v>
      </c>
      <c r="C70" s="112">
        <f>VLOOKUP(A70,Locs!A:C,3,0)</f>
        <v>37</v>
      </c>
      <c r="D70" s="112">
        <f>VLOOKUP(A70,Locs!A:C,2,0)</f>
        <v>18</v>
      </c>
      <c r="E70" s="112">
        <f t="shared" si="22"/>
        <v>19</v>
      </c>
      <c r="F70" s="113">
        <f t="shared" si="23"/>
        <v>0.51351351351351349</v>
      </c>
      <c r="G70" s="112">
        <f>VLOOKUP(A70,Locs!A:D,4,0)</f>
        <v>2</v>
      </c>
      <c r="H70" s="112">
        <f>VLOOKUP(A70,Locs!A:E,5,0)</f>
        <v>0</v>
      </c>
      <c r="I70" s="112">
        <f t="shared" si="24"/>
        <v>78.099999999999994</v>
      </c>
      <c r="J70" s="112">
        <v>1</v>
      </c>
      <c r="K70" s="112" t="s">
        <v>216</v>
      </c>
      <c r="L70" s="112">
        <v>1</v>
      </c>
      <c r="M70" s="114">
        <v>1</v>
      </c>
      <c r="N70" s="115">
        <f t="shared" ca="1" si="25"/>
        <v>0</v>
      </c>
      <c r="O70" s="114">
        <f t="shared" ca="1" si="26"/>
        <v>6</v>
      </c>
      <c r="P70" s="116">
        <f t="shared" ca="1" si="18"/>
        <v>0</v>
      </c>
      <c r="Q70" s="34">
        <f t="shared" ca="1" si="18"/>
        <v>0</v>
      </c>
      <c r="R70" s="34">
        <f t="shared" ca="1" si="18"/>
        <v>0</v>
      </c>
      <c r="S70" s="34">
        <f t="shared" ca="1" si="18"/>
        <v>0</v>
      </c>
      <c r="T70" s="34">
        <f t="shared" ca="1" si="19"/>
        <v>0</v>
      </c>
      <c r="U70" s="34">
        <f t="shared" ca="1" si="19"/>
        <v>0</v>
      </c>
      <c r="V70" s="117">
        <f t="shared" ca="1" si="21"/>
        <v>0</v>
      </c>
      <c r="W70" s="116">
        <f t="shared" ca="1" si="20"/>
        <v>2</v>
      </c>
      <c r="X70" s="34">
        <f t="shared" ca="1" si="20"/>
        <v>1</v>
      </c>
      <c r="Y70" s="34">
        <f t="shared" ca="1" si="20"/>
        <v>1</v>
      </c>
      <c r="Z70" s="34">
        <f t="shared" ca="1" si="20"/>
        <v>1</v>
      </c>
      <c r="AA70" s="34">
        <f t="shared" ca="1" si="20"/>
        <v>1</v>
      </c>
      <c r="AB70" s="34">
        <f t="shared" ca="1" si="20"/>
        <v>0</v>
      </c>
      <c r="AC70" s="117">
        <f t="shared" ca="1" si="20"/>
        <v>0</v>
      </c>
      <c r="AD70" s="3">
        <f t="shared" ca="1" si="27"/>
        <v>5</v>
      </c>
    </row>
    <row r="71" spans="1:41" ht="12.85" customHeight="1" x14ac:dyDescent="0.45">
      <c r="A71" s="111" t="s">
        <v>54</v>
      </c>
      <c r="B71" s="106" t="s">
        <v>111</v>
      </c>
      <c r="C71" s="112">
        <f>VLOOKUP(A71,Locs!A:C,3,0)</f>
        <v>56</v>
      </c>
      <c r="D71" s="112">
        <f>VLOOKUP(A71,Locs!A:C,2,0)</f>
        <v>20</v>
      </c>
      <c r="E71" s="112">
        <f t="shared" si="22"/>
        <v>36</v>
      </c>
      <c r="F71" s="113">
        <f t="shared" si="23"/>
        <v>0.64285714285714279</v>
      </c>
      <c r="G71" s="112">
        <f>VLOOKUP(A71,Locs!A:D,4,0)</f>
        <v>7</v>
      </c>
      <c r="H71" s="112">
        <f>VLOOKUP(A71,Locs!A:E,5,0)</f>
        <v>1</v>
      </c>
      <c r="I71" s="112">
        <f t="shared" si="24"/>
        <v>154.1</v>
      </c>
      <c r="J71" s="112">
        <v>1</v>
      </c>
      <c r="K71" s="112" t="s">
        <v>214</v>
      </c>
      <c r="L71" s="112">
        <v>1</v>
      </c>
      <c r="M71" s="114">
        <v>2</v>
      </c>
      <c r="N71" s="115">
        <f t="shared" ca="1" si="25"/>
        <v>0</v>
      </c>
      <c r="O71" s="114">
        <f t="shared" ca="1" si="26"/>
        <v>3</v>
      </c>
      <c r="P71" s="116">
        <f t="shared" ca="1" si="18"/>
        <v>0</v>
      </c>
      <c r="Q71" s="34">
        <f t="shared" ca="1" si="18"/>
        <v>0</v>
      </c>
      <c r="R71" s="34">
        <f t="shared" ca="1" si="18"/>
        <v>0</v>
      </c>
      <c r="S71" s="34">
        <f t="shared" ca="1" si="18"/>
        <v>0</v>
      </c>
      <c r="T71" s="34">
        <f t="shared" ca="1" si="19"/>
        <v>0</v>
      </c>
      <c r="U71" s="34">
        <f t="shared" ca="1" si="19"/>
        <v>0</v>
      </c>
      <c r="V71" s="117">
        <f t="shared" ca="1" si="21"/>
        <v>0</v>
      </c>
      <c r="W71" s="116">
        <f t="shared" ca="1" si="20"/>
        <v>1</v>
      </c>
      <c r="X71" s="34">
        <f t="shared" ca="1" si="20"/>
        <v>1</v>
      </c>
      <c r="Y71" s="34">
        <f t="shared" ca="1" si="20"/>
        <v>1</v>
      </c>
      <c r="Z71" s="34">
        <f t="shared" ca="1" si="20"/>
        <v>0</v>
      </c>
      <c r="AA71" s="34">
        <f t="shared" ca="1" si="20"/>
        <v>0</v>
      </c>
      <c r="AB71" s="34">
        <f t="shared" ca="1" si="20"/>
        <v>0</v>
      </c>
      <c r="AC71" s="117">
        <f t="shared" ca="1" si="20"/>
        <v>0</v>
      </c>
      <c r="AD71" s="3">
        <f t="shared" ca="1" si="27"/>
        <v>3</v>
      </c>
    </row>
    <row r="72" spans="1:41" ht="12.85" customHeight="1" x14ac:dyDescent="0.45">
      <c r="A72" s="111" t="s">
        <v>55</v>
      </c>
      <c r="B72" s="106" t="s">
        <v>96</v>
      </c>
      <c r="C72" s="112">
        <f>VLOOKUP(A72,Locs!A:C,3,0)</f>
        <v>34</v>
      </c>
      <c r="D72" s="112">
        <f>VLOOKUP(A72,Locs!A:C,2,0)</f>
        <v>27</v>
      </c>
      <c r="E72" s="112">
        <f t="shared" si="22"/>
        <v>7</v>
      </c>
      <c r="F72" s="113">
        <f t="shared" si="23"/>
        <v>0.20588235294117652</v>
      </c>
      <c r="G72" s="112">
        <f>VLOOKUP(A72,Locs!A:D,4,0)</f>
        <v>5</v>
      </c>
      <c r="H72" s="112">
        <f>VLOOKUP(A72,Locs!A:E,5,0)</f>
        <v>0</v>
      </c>
      <c r="I72" s="112">
        <f t="shared" si="24"/>
        <v>76</v>
      </c>
      <c r="J72" s="112">
        <v>1</v>
      </c>
      <c r="K72" s="112" t="s">
        <v>212</v>
      </c>
      <c r="L72" s="112">
        <v>1</v>
      </c>
      <c r="M72" s="114">
        <v>1</v>
      </c>
      <c r="N72" s="115">
        <f t="shared" ca="1" si="25"/>
        <v>0</v>
      </c>
      <c r="O72" s="114">
        <f t="shared" ca="1" si="26"/>
        <v>5</v>
      </c>
      <c r="P72" s="116">
        <f t="shared" ca="1" si="18"/>
        <v>0</v>
      </c>
      <c r="Q72" s="34">
        <f t="shared" ca="1" si="18"/>
        <v>0</v>
      </c>
      <c r="R72" s="34">
        <f t="shared" ca="1" si="18"/>
        <v>0</v>
      </c>
      <c r="S72" s="34">
        <f t="shared" ca="1" si="18"/>
        <v>0</v>
      </c>
      <c r="T72" s="34">
        <f t="shared" ca="1" si="19"/>
        <v>0</v>
      </c>
      <c r="U72" s="34">
        <f t="shared" ca="1" si="19"/>
        <v>0</v>
      </c>
      <c r="V72" s="117">
        <f t="shared" ca="1" si="21"/>
        <v>0</v>
      </c>
      <c r="W72" s="116">
        <f t="shared" ca="1" si="20"/>
        <v>1</v>
      </c>
      <c r="X72" s="34">
        <f t="shared" ca="1" si="20"/>
        <v>1</v>
      </c>
      <c r="Y72" s="34">
        <f t="shared" ca="1" si="20"/>
        <v>1</v>
      </c>
      <c r="Z72" s="34">
        <f t="shared" ca="1" si="20"/>
        <v>0</v>
      </c>
      <c r="AA72" s="34">
        <f t="shared" ca="1" si="20"/>
        <v>1</v>
      </c>
      <c r="AB72" s="34">
        <f t="shared" ca="1" si="20"/>
        <v>1</v>
      </c>
      <c r="AC72" s="117">
        <f t="shared" ca="1" si="20"/>
        <v>0</v>
      </c>
      <c r="AD72" s="3">
        <f t="shared" ca="1" si="27"/>
        <v>5</v>
      </c>
    </row>
    <row r="73" spans="1:41" ht="12.85" customHeight="1" x14ac:dyDescent="0.45">
      <c r="A73" s="111" t="s">
        <v>56</v>
      </c>
      <c r="B73" s="106" t="s">
        <v>147</v>
      </c>
      <c r="C73" s="112">
        <f>VLOOKUP(A73,Locs!A:C,3,0)</f>
        <v>23</v>
      </c>
      <c r="D73" s="112">
        <f>VLOOKUP(A73,Locs!A:C,2,0)</f>
        <v>15</v>
      </c>
      <c r="E73" s="112">
        <f t="shared" si="22"/>
        <v>8</v>
      </c>
      <c r="F73" s="113">
        <f t="shared" si="23"/>
        <v>0.34782608695652173</v>
      </c>
      <c r="G73" s="112">
        <f>VLOOKUP(A73,Locs!A:D,4,0)</f>
        <v>3</v>
      </c>
      <c r="H73" s="112">
        <f>VLOOKUP(A73,Locs!A:E,5,0)</f>
        <v>0</v>
      </c>
      <c r="I73" s="112">
        <f t="shared" si="24"/>
        <v>53.9</v>
      </c>
      <c r="J73" s="112">
        <v>1</v>
      </c>
      <c r="K73" s="112" t="s">
        <v>215</v>
      </c>
      <c r="L73" s="112">
        <v>1</v>
      </c>
      <c r="M73" s="114">
        <v>2</v>
      </c>
      <c r="N73" s="115">
        <f t="shared" ca="1" si="25"/>
        <v>2</v>
      </c>
      <c r="O73" s="114">
        <f t="shared" ca="1" si="26"/>
        <v>7</v>
      </c>
      <c r="P73" s="116">
        <f t="shared" ca="1" si="18"/>
        <v>1</v>
      </c>
      <c r="Q73" s="34">
        <f t="shared" ca="1" si="18"/>
        <v>0</v>
      </c>
      <c r="R73" s="34">
        <f t="shared" ca="1" si="18"/>
        <v>0</v>
      </c>
      <c r="S73" s="34">
        <f t="shared" ca="1" si="18"/>
        <v>1</v>
      </c>
      <c r="T73" s="34">
        <f t="shared" ca="1" si="19"/>
        <v>0</v>
      </c>
      <c r="U73" s="34">
        <f t="shared" ca="1" si="19"/>
        <v>0</v>
      </c>
      <c r="V73" s="117">
        <f t="shared" ca="1" si="21"/>
        <v>0</v>
      </c>
      <c r="W73" s="116">
        <f t="shared" ref="W73:AC82" ca="1" si="28">COUNTIFS(INDIRECT(W$2&amp;"!C:C"),$A73,INDIRECT(W$2&amp;"!E:E"),1)</f>
        <v>2</v>
      </c>
      <c r="X73" s="34">
        <f t="shared" ca="1" si="28"/>
        <v>1</v>
      </c>
      <c r="Y73" s="34">
        <f t="shared" ca="1" si="28"/>
        <v>1</v>
      </c>
      <c r="Z73" s="34">
        <f t="shared" ca="1" si="28"/>
        <v>1</v>
      </c>
      <c r="AA73" s="34">
        <f t="shared" ca="1" si="28"/>
        <v>1</v>
      </c>
      <c r="AB73" s="34">
        <f t="shared" ca="1" si="28"/>
        <v>1</v>
      </c>
      <c r="AC73" s="117">
        <f t="shared" ca="1" si="28"/>
        <v>0</v>
      </c>
      <c r="AD73" s="3">
        <f t="shared" ca="1" si="27"/>
        <v>8</v>
      </c>
    </row>
    <row r="74" spans="1:41" ht="12.85" customHeight="1" x14ac:dyDescent="0.45">
      <c r="A74" s="111" t="s">
        <v>57</v>
      </c>
      <c r="B74" s="106" t="s">
        <v>165</v>
      </c>
      <c r="C74" s="112">
        <f>VLOOKUP(A74,Locs!A:C,3,0)</f>
        <v>49</v>
      </c>
      <c r="D74" s="112">
        <f>VLOOKUP(A74,Locs!A:C,2,0)</f>
        <v>42</v>
      </c>
      <c r="E74" s="112">
        <f t="shared" si="22"/>
        <v>7</v>
      </c>
      <c r="F74" s="113">
        <f t="shared" si="23"/>
        <v>0.1428571428571429</v>
      </c>
      <c r="G74" s="112">
        <f>VLOOKUP(A74,Locs!A:D,4,0)</f>
        <v>2</v>
      </c>
      <c r="H74" s="112">
        <f>VLOOKUP(A74,Locs!A:E,5,0)</f>
        <v>0</v>
      </c>
      <c r="I74" s="112">
        <f t="shared" si="24"/>
        <v>72.099999999999994</v>
      </c>
      <c r="J74" s="112">
        <v>1</v>
      </c>
      <c r="K74" s="112" t="s">
        <v>216</v>
      </c>
      <c r="L74" s="112">
        <v>3</v>
      </c>
      <c r="M74" s="114">
        <v>3</v>
      </c>
      <c r="N74" s="115">
        <f t="shared" ca="1" si="25"/>
        <v>0</v>
      </c>
      <c r="O74" s="114">
        <f t="shared" ca="1" si="26"/>
        <v>5</v>
      </c>
      <c r="P74" s="116">
        <f t="shared" ca="1" si="18"/>
        <v>0</v>
      </c>
      <c r="Q74" s="34">
        <f t="shared" ca="1" si="18"/>
        <v>0</v>
      </c>
      <c r="R74" s="34">
        <f t="shared" ca="1" si="18"/>
        <v>0</v>
      </c>
      <c r="S74" s="34">
        <f t="shared" ca="1" si="18"/>
        <v>0</v>
      </c>
      <c r="T74" s="34">
        <f t="shared" ca="1" si="19"/>
        <v>0</v>
      </c>
      <c r="U74" s="34">
        <f t="shared" ca="1" si="19"/>
        <v>0</v>
      </c>
      <c r="V74" s="117">
        <f t="shared" ca="1" si="21"/>
        <v>0</v>
      </c>
      <c r="W74" s="116">
        <f t="shared" ca="1" si="28"/>
        <v>2</v>
      </c>
      <c r="X74" s="34">
        <f t="shared" ca="1" si="28"/>
        <v>1</v>
      </c>
      <c r="Y74" s="34">
        <f t="shared" ca="1" si="28"/>
        <v>1</v>
      </c>
      <c r="Z74" s="34">
        <f t="shared" ca="1" si="28"/>
        <v>1</v>
      </c>
      <c r="AA74" s="34">
        <f t="shared" ca="1" si="28"/>
        <v>0</v>
      </c>
      <c r="AB74" s="34">
        <f t="shared" ca="1" si="28"/>
        <v>0</v>
      </c>
      <c r="AC74" s="117">
        <f t="shared" ca="1" si="28"/>
        <v>0</v>
      </c>
      <c r="AD74" s="3">
        <f t="shared" ca="1" si="27"/>
        <v>4</v>
      </c>
    </row>
    <row r="75" spans="1:41" ht="12.85" customHeight="1" x14ac:dyDescent="0.45">
      <c r="A75" s="111" t="s">
        <v>58</v>
      </c>
      <c r="B75" s="106" t="s">
        <v>125</v>
      </c>
      <c r="C75" s="112">
        <f>VLOOKUP(A75,Locs!A:C,3,0)</f>
        <v>15</v>
      </c>
      <c r="D75" s="112">
        <f>VLOOKUP(A75,Locs!A:C,2,0)</f>
        <v>13</v>
      </c>
      <c r="E75" s="112">
        <f t="shared" si="22"/>
        <v>2</v>
      </c>
      <c r="F75" s="113">
        <f t="shared" si="23"/>
        <v>0.1333333333333333</v>
      </c>
      <c r="G75" s="112">
        <f>VLOOKUP(A75,Locs!A:D,4,0)</f>
        <v>0</v>
      </c>
      <c r="H75" s="112">
        <f>VLOOKUP(A75,Locs!A:E,5,0)</f>
        <v>0</v>
      </c>
      <c r="I75" s="112">
        <f t="shared" si="24"/>
        <v>18</v>
      </c>
      <c r="J75" s="112">
        <v>1</v>
      </c>
      <c r="K75" s="112" t="s">
        <v>211</v>
      </c>
      <c r="L75" s="112">
        <v>1</v>
      </c>
      <c r="M75" s="114">
        <v>1</v>
      </c>
      <c r="N75" s="115">
        <f t="shared" ca="1" si="25"/>
        <v>16</v>
      </c>
      <c r="O75" s="114">
        <f t="shared" ca="1" si="26"/>
        <v>7</v>
      </c>
      <c r="P75" s="116">
        <f t="shared" ca="1" si="18"/>
        <v>3</v>
      </c>
      <c r="Q75" s="34">
        <f t="shared" ca="1" si="18"/>
        <v>3</v>
      </c>
      <c r="R75" s="34">
        <f t="shared" ca="1" si="18"/>
        <v>1</v>
      </c>
      <c r="S75" s="34">
        <f t="shared" ca="1" si="18"/>
        <v>3</v>
      </c>
      <c r="T75" s="34">
        <f t="shared" ca="1" si="19"/>
        <v>3</v>
      </c>
      <c r="U75" s="34">
        <f t="shared" ca="1" si="19"/>
        <v>3</v>
      </c>
      <c r="V75" s="117">
        <f t="shared" ca="1" si="21"/>
        <v>0</v>
      </c>
      <c r="W75" s="116">
        <f t="shared" ca="1" si="28"/>
        <v>1</v>
      </c>
      <c r="X75" s="34">
        <f t="shared" ca="1" si="28"/>
        <v>1</v>
      </c>
      <c r="Y75" s="34">
        <f t="shared" ca="1" si="28"/>
        <v>1</v>
      </c>
      <c r="Z75" s="34">
        <f t="shared" ca="1" si="28"/>
        <v>1</v>
      </c>
      <c r="AA75" s="34">
        <f t="shared" ca="1" si="28"/>
        <v>1</v>
      </c>
      <c r="AB75" s="34">
        <f t="shared" ca="1" si="28"/>
        <v>1</v>
      </c>
      <c r="AC75" s="117">
        <f t="shared" ca="1" si="28"/>
        <v>1</v>
      </c>
      <c r="AD75" s="3">
        <f t="shared" ca="1" si="27"/>
        <v>13</v>
      </c>
    </row>
    <row r="76" spans="1:41" ht="12.85" customHeight="1" x14ac:dyDescent="0.45">
      <c r="A76" s="111" t="s">
        <v>59</v>
      </c>
      <c r="B76" s="106" t="s">
        <v>119</v>
      </c>
      <c r="C76" s="112">
        <f>VLOOKUP(A76,Locs!A:C,3,0)</f>
        <v>48</v>
      </c>
      <c r="D76" s="112">
        <f>VLOOKUP(A76,Locs!A:C,2,0)</f>
        <v>37</v>
      </c>
      <c r="E76" s="112">
        <f t="shared" si="22"/>
        <v>11</v>
      </c>
      <c r="F76" s="113">
        <f t="shared" si="23"/>
        <v>0.22916666666666663</v>
      </c>
      <c r="G76" s="112">
        <f>VLOOKUP(A76,Locs!A:D,4,0)</f>
        <v>6</v>
      </c>
      <c r="H76" s="112">
        <f>VLOOKUP(A76,Locs!A:E,5,0)</f>
        <v>0</v>
      </c>
      <c r="I76" s="112">
        <f t="shared" si="24"/>
        <v>102.3</v>
      </c>
      <c r="J76" s="112">
        <v>1</v>
      </c>
      <c r="K76" s="112" t="s">
        <v>213</v>
      </c>
      <c r="L76" s="112">
        <v>1</v>
      </c>
      <c r="M76" s="114">
        <v>2</v>
      </c>
      <c r="N76" s="115">
        <f t="shared" ca="1" si="25"/>
        <v>0</v>
      </c>
      <c r="O76" s="114">
        <f t="shared" ca="1" si="26"/>
        <v>5</v>
      </c>
      <c r="P76" s="116">
        <f t="shared" ca="1" si="18"/>
        <v>0</v>
      </c>
      <c r="Q76" s="34">
        <f t="shared" ca="1" si="18"/>
        <v>0</v>
      </c>
      <c r="R76" s="34">
        <f t="shared" ca="1" si="18"/>
        <v>0</v>
      </c>
      <c r="S76" s="34">
        <f t="shared" ca="1" si="18"/>
        <v>0</v>
      </c>
      <c r="T76" s="34">
        <f t="shared" ca="1" si="19"/>
        <v>0</v>
      </c>
      <c r="U76" s="34">
        <f t="shared" ca="1" si="19"/>
        <v>0</v>
      </c>
      <c r="V76" s="117">
        <f t="shared" ca="1" si="21"/>
        <v>0</v>
      </c>
      <c r="W76" s="116">
        <f t="shared" ca="1" si="28"/>
        <v>1</v>
      </c>
      <c r="X76" s="34">
        <f t="shared" ca="1" si="28"/>
        <v>1</v>
      </c>
      <c r="Y76" s="34">
        <f t="shared" ca="1" si="28"/>
        <v>1</v>
      </c>
      <c r="Z76" s="34">
        <f t="shared" ca="1" si="28"/>
        <v>1</v>
      </c>
      <c r="AA76" s="34">
        <f t="shared" ca="1" si="28"/>
        <v>0</v>
      </c>
      <c r="AB76" s="34">
        <f t="shared" ca="1" si="28"/>
        <v>1</v>
      </c>
      <c r="AC76" s="117">
        <f t="shared" ca="1" si="28"/>
        <v>0</v>
      </c>
      <c r="AD76" s="3">
        <f t="shared" ca="1" si="27"/>
        <v>5</v>
      </c>
    </row>
    <row r="77" spans="1:41" ht="12.85" customHeight="1" x14ac:dyDescent="0.45">
      <c r="A77" s="111" t="s">
        <v>60</v>
      </c>
      <c r="B77" s="106" t="s">
        <v>131</v>
      </c>
      <c r="C77" s="112">
        <f>VLOOKUP(A77,Locs!A:C,3,0)</f>
        <v>21</v>
      </c>
      <c r="D77" s="112">
        <f>VLOOKUP(A77,Locs!A:C,2,0)</f>
        <v>17</v>
      </c>
      <c r="E77" s="112">
        <f t="shared" si="22"/>
        <v>4</v>
      </c>
      <c r="F77" s="113">
        <f t="shared" si="23"/>
        <v>0.19047619047619047</v>
      </c>
      <c r="G77" s="112">
        <f>VLOOKUP(A77,Locs!A:D,4,0)</f>
        <v>0</v>
      </c>
      <c r="H77" s="112">
        <f>VLOOKUP(A77,Locs!A:E,5,0)</f>
        <v>0</v>
      </c>
      <c r="I77" s="112">
        <f t="shared" si="24"/>
        <v>27</v>
      </c>
      <c r="J77" s="112">
        <v>1</v>
      </c>
      <c r="K77" s="112" t="s">
        <v>214</v>
      </c>
      <c r="L77" s="112">
        <v>1</v>
      </c>
      <c r="M77" s="114">
        <v>1</v>
      </c>
      <c r="N77" s="115">
        <f t="shared" ca="1" si="25"/>
        <v>13</v>
      </c>
      <c r="O77" s="114">
        <f t="shared" ca="1" si="26"/>
        <v>7</v>
      </c>
      <c r="P77" s="116">
        <f t="shared" ca="1" si="18"/>
        <v>3</v>
      </c>
      <c r="Q77" s="34">
        <f t="shared" ca="1" si="18"/>
        <v>3</v>
      </c>
      <c r="R77" s="34">
        <f t="shared" ca="1" si="18"/>
        <v>1</v>
      </c>
      <c r="S77" s="34">
        <f t="shared" ca="1" si="18"/>
        <v>0</v>
      </c>
      <c r="T77" s="34">
        <f t="shared" ca="1" si="19"/>
        <v>3</v>
      </c>
      <c r="U77" s="34">
        <f t="shared" ca="1" si="19"/>
        <v>3</v>
      </c>
      <c r="V77" s="117">
        <f t="shared" ca="1" si="21"/>
        <v>0</v>
      </c>
      <c r="W77" s="116">
        <f t="shared" ca="1" si="28"/>
        <v>1</v>
      </c>
      <c r="X77" s="34">
        <f t="shared" ca="1" si="28"/>
        <v>1</v>
      </c>
      <c r="Y77" s="34">
        <f t="shared" ca="1" si="28"/>
        <v>1</v>
      </c>
      <c r="Z77" s="34">
        <f t="shared" ca="1" si="28"/>
        <v>1</v>
      </c>
      <c r="AA77" s="34">
        <f t="shared" ca="1" si="28"/>
        <v>1</v>
      </c>
      <c r="AB77" s="34">
        <f t="shared" ca="1" si="28"/>
        <v>1</v>
      </c>
      <c r="AC77" s="117">
        <f t="shared" ca="1" si="28"/>
        <v>1</v>
      </c>
      <c r="AD77" s="3">
        <f t="shared" ca="1" si="27"/>
        <v>12</v>
      </c>
      <c r="AO77" s="93" t="s">
        <v>252</v>
      </c>
    </row>
    <row r="78" spans="1:41" ht="12.85" customHeight="1" x14ac:dyDescent="0.45">
      <c r="A78" s="111" t="s">
        <v>61</v>
      </c>
      <c r="B78" s="106" t="s">
        <v>160</v>
      </c>
      <c r="C78" s="112">
        <f>VLOOKUP(A78,Locs!A:C,3,0)</f>
        <v>31</v>
      </c>
      <c r="D78" s="112">
        <f>VLOOKUP(A78,Locs!A:C,2,0)</f>
        <v>25</v>
      </c>
      <c r="E78" s="112">
        <f t="shared" si="22"/>
        <v>6</v>
      </c>
      <c r="F78" s="113">
        <f t="shared" si="23"/>
        <v>0.19354838709677424</v>
      </c>
      <c r="G78" s="112">
        <f>VLOOKUP(A78,Locs!A:D,4,0)</f>
        <v>2</v>
      </c>
      <c r="H78" s="112">
        <f>VLOOKUP(A78,Locs!A:E,5,0)</f>
        <v>0</v>
      </c>
      <c r="I78" s="112">
        <f t="shared" si="24"/>
        <v>52.6</v>
      </c>
      <c r="J78" s="112">
        <v>1</v>
      </c>
      <c r="K78" s="112" t="s">
        <v>213</v>
      </c>
      <c r="L78" s="112">
        <v>2</v>
      </c>
      <c r="M78" s="114">
        <v>2</v>
      </c>
      <c r="N78" s="115">
        <f t="shared" ca="1" si="25"/>
        <v>0</v>
      </c>
      <c r="O78" s="114">
        <f t="shared" ca="1" si="26"/>
        <v>6</v>
      </c>
      <c r="P78" s="116">
        <f t="shared" ca="1" si="18"/>
        <v>0</v>
      </c>
      <c r="Q78" s="34">
        <f t="shared" ca="1" si="18"/>
        <v>0</v>
      </c>
      <c r="R78" s="34">
        <f t="shared" ca="1" si="18"/>
        <v>0</v>
      </c>
      <c r="S78" s="34">
        <f t="shared" ca="1" si="18"/>
        <v>0</v>
      </c>
      <c r="T78" s="34">
        <f t="shared" ca="1" si="19"/>
        <v>0</v>
      </c>
      <c r="U78" s="34">
        <f t="shared" ca="1" si="19"/>
        <v>0</v>
      </c>
      <c r="V78" s="117">
        <f t="shared" ca="1" si="21"/>
        <v>0</v>
      </c>
      <c r="W78" s="116">
        <f t="shared" ca="1" si="28"/>
        <v>2</v>
      </c>
      <c r="X78" s="34">
        <f t="shared" ca="1" si="28"/>
        <v>1</v>
      </c>
      <c r="Y78" s="34">
        <f t="shared" ca="1" si="28"/>
        <v>1</v>
      </c>
      <c r="Z78" s="34">
        <f t="shared" ca="1" si="28"/>
        <v>1</v>
      </c>
      <c r="AA78" s="34">
        <f t="shared" ca="1" si="28"/>
        <v>0</v>
      </c>
      <c r="AB78" s="34">
        <f t="shared" ca="1" si="28"/>
        <v>1</v>
      </c>
      <c r="AC78" s="117">
        <f t="shared" ca="1" si="28"/>
        <v>0</v>
      </c>
      <c r="AD78" s="3">
        <f t="shared" ca="1" si="27"/>
        <v>5</v>
      </c>
    </row>
    <row r="79" spans="1:41" ht="12.85" customHeight="1" x14ac:dyDescent="0.45">
      <c r="A79" s="111" t="s">
        <v>62</v>
      </c>
      <c r="B79" s="106" t="s">
        <v>127</v>
      </c>
      <c r="C79" s="112">
        <f>VLOOKUP(A79,Locs!A:C,3,0)</f>
        <v>22</v>
      </c>
      <c r="D79" s="112">
        <f>VLOOKUP(A79,Locs!A:C,2,0)</f>
        <v>18</v>
      </c>
      <c r="E79" s="112">
        <f t="shared" si="22"/>
        <v>4</v>
      </c>
      <c r="F79" s="113">
        <f t="shared" si="23"/>
        <v>0.18181818181818177</v>
      </c>
      <c r="G79" s="112">
        <f>VLOOKUP(A79,Locs!A:D,4,0)</f>
        <v>1</v>
      </c>
      <c r="H79" s="112">
        <f>VLOOKUP(A79,Locs!A:E,5,0)</f>
        <v>0</v>
      </c>
      <c r="I79" s="112">
        <f t="shared" si="24"/>
        <v>34.299999999999997</v>
      </c>
      <c r="J79" s="112">
        <v>1</v>
      </c>
      <c r="K79" s="112" t="s">
        <v>212</v>
      </c>
      <c r="L79" s="112">
        <v>1</v>
      </c>
      <c r="M79" s="114">
        <v>1</v>
      </c>
      <c r="N79" s="115">
        <f t="shared" ca="1" si="25"/>
        <v>0</v>
      </c>
      <c r="O79" s="114">
        <f t="shared" ca="1" si="26"/>
        <v>6</v>
      </c>
      <c r="P79" s="116">
        <f t="shared" ca="1" si="18"/>
        <v>0</v>
      </c>
      <c r="Q79" s="34">
        <f t="shared" ca="1" si="18"/>
        <v>0</v>
      </c>
      <c r="R79" s="34">
        <f t="shared" ca="1" si="18"/>
        <v>0</v>
      </c>
      <c r="S79" s="34">
        <f t="shared" ca="1" si="18"/>
        <v>0</v>
      </c>
      <c r="T79" s="34">
        <f t="shared" ca="1" si="19"/>
        <v>0</v>
      </c>
      <c r="U79" s="34">
        <f t="shared" ca="1" si="19"/>
        <v>0</v>
      </c>
      <c r="V79" s="117">
        <f t="shared" ca="1" si="21"/>
        <v>0</v>
      </c>
      <c r="W79" s="116">
        <f t="shared" ca="1" si="28"/>
        <v>2</v>
      </c>
      <c r="X79" s="34">
        <f t="shared" ca="1" si="28"/>
        <v>1</v>
      </c>
      <c r="Y79" s="34">
        <f t="shared" ca="1" si="28"/>
        <v>1</v>
      </c>
      <c r="Z79" s="34">
        <f t="shared" ca="1" si="28"/>
        <v>1</v>
      </c>
      <c r="AA79" s="34">
        <f t="shared" ca="1" si="28"/>
        <v>0</v>
      </c>
      <c r="AB79" s="34">
        <f t="shared" ca="1" si="28"/>
        <v>1</v>
      </c>
      <c r="AC79" s="117">
        <f t="shared" ca="1" si="28"/>
        <v>0</v>
      </c>
      <c r="AD79" s="3">
        <f t="shared" ca="1" si="27"/>
        <v>5</v>
      </c>
    </row>
    <row r="80" spans="1:41" ht="12.85" customHeight="1" x14ac:dyDescent="0.45">
      <c r="A80" s="111" t="s">
        <v>63</v>
      </c>
      <c r="B80" s="106" t="s">
        <v>169</v>
      </c>
      <c r="C80" s="112">
        <f>VLOOKUP(A80,Locs!A:C,3,0)</f>
        <v>26</v>
      </c>
      <c r="D80" s="112">
        <f>VLOOKUP(A80,Locs!A:C,2,0)</f>
        <v>21</v>
      </c>
      <c r="E80" s="112">
        <f t="shared" si="22"/>
        <v>5</v>
      </c>
      <c r="F80" s="113">
        <f t="shared" si="23"/>
        <v>0.19230769230769229</v>
      </c>
      <c r="G80" s="112">
        <f>VLOOKUP(A80,Locs!A:D,4,0)</f>
        <v>0</v>
      </c>
      <c r="H80" s="112">
        <f>VLOOKUP(A80,Locs!A:E,5,0)</f>
        <v>0</v>
      </c>
      <c r="I80" s="112">
        <f t="shared" si="24"/>
        <v>33.5</v>
      </c>
      <c r="J80" s="112">
        <v>1</v>
      </c>
      <c r="K80" s="112" t="s">
        <v>216</v>
      </c>
      <c r="L80" s="112">
        <v>2</v>
      </c>
      <c r="M80" s="114">
        <v>2</v>
      </c>
      <c r="N80" s="115">
        <f t="shared" ca="1" si="25"/>
        <v>16</v>
      </c>
      <c r="O80" s="114">
        <f t="shared" ca="1" si="26"/>
        <v>7</v>
      </c>
      <c r="P80" s="116">
        <f t="shared" ref="P80:S105" ca="1" si="29">COUNTIFS(INDIRECT(P$2&amp;"!C:C"),$A80,INDIRECT(P$2&amp;"!E:E"),1)</f>
        <v>3</v>
      </c>
      <c r="Q80" s="34">
        <f t="shared" ca="1" si="29"/>
        <v>3</v>
      </c>
      <c r="R80" s="34">
        <f t="shared" ca="1" si="29"/>
        <v>1</v>
      </c>
      <c r="S80" s="34">
        <f t="shared" ca="1" si="29"/>
        <v>3</v>
      </c>
      <c r="T80" s="34">
        <f t="shared" ca="1" si="19"/>
        <v>3</v>
      </c>
      <c r="U80" s="34">
        <f t="shared" ca="1" si="19"/>
        <v>3</v>
      </c>
      <c r="V80" s="117">
        <f t="shared" ca="1" si="21"/>
        <v>0</v>
      </c>
      <c r="W80" s="116">
        <f t="shared" ca="1" si="28"/>
        <v>1</v>
      </c>
      <c r="X80" s="34">
        <f t="shared" ca="1" si="28"/>
        <v>1</v>
      </c>
      <c r="Y80" s="34">
        <f t="shared" ca="1" si="28"/>
        <v>1</v>
      </c>
      <c r="Z80" s="34">
        <f t="shared" ca="1" si="28"/>
        <v>1</v>
      </c>
      <c r="AA80" s="34">
        <f t="shared" ca="1" si="28"/>
        <v>1</v>
      </c>
      <c r="AB80" s="34">
        <f t="shared" ca="1" si="28"/>
        <v>1</v>
      </c>
      <c r="AC80" s="117">
        <f t="shared" ca="1" si="28"/>
        <v>1</v>
      </c>
      <c r="AD80" s="3">
        <f t="shared" ca="1" si="27"/>
        <v>13</v>
      </c>
    </row>
    <row r="81" spans="1:30" ht="12.85" customHeight="1" x14ac:dyDescent="0.45">
      <c r="A81" s="111" t="s">
        <v>64</v>
      </c>
      <c r="B81" s="106" t="s">
        <v>107</v>
      </c>
      <c r="C81" s="112">
        <f>VLOOKUP(A81,Locs!A:C,3,0)</f>
        <v>24</v>
      </c>
      <c r="D81" s="112">
        <f>VLOOKUP(A81,Locs!A:C,2,0)</f>
        <v>18</v>
      </c>
      <c r="E81" s="112">
        <f t="shared" si="22"/>
        <v>6</v>
      </c>
      <c r="F81" s="113">
        <f t="shared" si="23"/>
        <v>0.25</v>
      </c>
      <c r="G81" s="112">
        <f>VLOOKUP(A81,Locs!A:D,4,0)</f>
        <v>0</v>
      </c>
      <c r="H81" s="112">
        <f>VLOOKUP(A81,Locs!A:E,5,0)</f>
        <v>0</v>
      </c>
      <c r="I81" s="112">
        <f t="shared" si="24"/>
        <v>33</v>
      </c>
      <c r="J81" s="112">
        <v>1</v>
      </c>
      <c r="K81" s="112" t="s">
        <v>211</v>
      </c>
      <c r="L81" s="112">
        <v>1</v>
      </c>
      <c r="M81" s="114">
        <v>1</v>
      </c>
      <c r="N81" s="115">
        <f t="shared" ca="1" si="25"/>
        <v>17</v>
      </c>
      <c r="O81" s="114">
        <f t="shared" ca="1" si="26"/>
        <v>7</v>
      </c>
      <c r="P81" s="116">
        <f t="shared" ca="1" si="29"/>
        <v>3</v>
      </c>
      <c r="Q81" s="34">
        <f t="shared" ca="1" si="29"/>
        <v>3</v>
      </c>
      <c r="R81" s="34">
        <f t="shared" ca="1" si="29"/>
        <v>1</v>
      </c>
      <c r="S81" s="34">
        <f t="shared" ca="1" si="29"/>
        <v>3</v>
      </c>
      <c r="T81" s="34">
        <f t="shared" ca="1" si="19"/>
        <v>3</v>
      </c>
      <c r="U81" s="34">
        <f t="shared" ca="1" si="19"/>
        <v>3</v>
      </c>
      <c r="V81" s="117">
        <f t="shared" ca="1" si="21"/>
        <v>1</v>
      </c>
      <c r="W81" s="116">
        <f t="shared" ca="1" si="28"/>
        <v>1</v>
      </c>
      <c r="X81" s="34">
        <f t="shared" ca="1" si="28"/>
        <v>1</v>
      </c>
      <c r="Y81" s="34">
        <f t="shared" ca="1" si="28"/>
        <v>1</v>
      </c>
      <c r="Z81" s="34">
        <f t="shared" ca="1" si="28"/>
        <v>1</v>
      </c>
      <c r="AA81" s="34">
        <f t="shared" ca="1" si="28"/>
        <v>1</v>
      </c>
      <c r="AB81" s="34">
        <f t="shared" ca="1" si="28"/>
        <v>1</v>
      </c>
      <c r="AC81" s="117">
        <f t="shared" ca="1" si="28"/>
        <v>1</v>
      </c>
      <c r="AD81" s="3">
        <f t="shared" ca="1" si="27"/>
        <v>14</v>
      </c>
    </row>
    <row r="82" spans="1:30" ht="12.85" customHeight="1" x14ac:dyDescent="0.45">
      <c r="A82" s="111" t="s">
        <v>65</v>
      </c>
      <c r="B82" s="106" t="s">
        <v>120</v>
      </c>
      <c r="C82" s="112">
        <f>VLOOKUP(A82,Locs!A:C,3,0)</f>
        <v>30</v>
      </c>
      <c r="D82" s="112">
        <f>VLOOKUP(A82,Locs!A:C,2,0)</f>
        <v>21</v>
      </c>
      <c r="E82" s="112">
        <f t="shared" si="22"/>
        <v>9</v>
      </c>
      <c r="F82" s="113">
        <f t="shared" si="23"/>
        <v>0.30000000000000004</v>
      </c>
      <c r="G82" s="112">
        <f>VLOOKUP(A82,Locs!A:D,4,0)</f>
        <v>3</v>
      </c>
      <c r="H82" s="112">
        <f>VLOOKUP(A82,Locs!A:E,5,0)</f>
        <v>0</v>
      </c>
      <c r="I82" s="112">
        <f t="shared" si="24"/>
        <v>62.4</v>
      </c>
      <c r="J82" s="112">
        <v>1</v>
      </c>
      <c r="K82" s="112" t="s">
        <v>213</v>
      </c>
      <c r="L82" s="112">
        <v>1</v>
      </c>
      <c r="M82" s="114">
        <v>1</v>
      </c>
      <c r="N82" s="115">
        <f t="shared" ca="1" si="25"/>
        <v>0</v>
      </c>
      <c r="O82" s="114">
        <f t="shared" ca="1" si="26"/>
        <v>7</v>
      </c>
      <c r="P82" s="116">
        <f t="shared" ca="1" si="29"/>
        <v>0</v>
      </c>
      <c r="Q82" s="34">
        <f t="shared" ca="1" si="29"/>
        <v>0</v>
      </c>
      <c r="R82" s="34">
        <f t="shared" ca="1" si="29"/>
        <v>0</v>
      </c>
      <c r="S82" s="34">
        <f t="shared" ca="1" si="29"/>
        <v>0</v>
      </c>
      <c r="T82" s="34">
        <f t="shared" ca="1" si="19"/>
        <v>0</v>
      </c>
      <c r="U82" s="34">
        <f t="shared" ca="1" si="19"/>
        <v>0</v>
      </c>
      <c r="V82" s="117">
        <f t="shared" ca="1" si="21"/>
        <v>0</v>
      </c>
      <c r="W82" s="116">
        <f t="shared" ca="1" si="28"/>
        <v>1</v>
      </c>
      <c r="X82" s="34">
        <f t="shared" ca="1" si="28"/>
        <v>1</v>
      </c>
      <c r="Y82" s="34">
        <f t="shared" ca="1" si="28"/>
        <v>1</v>
      </c>
      <c r="Z82" s="34">
        <f t="shared" ca="1" si="28"/>
        <v>1</v>
      </c>
      <c r="AA82" s="34">
        <f t="shared" ca="1" si="28"/>
        <v>1</v>
      </c>
      <c r="AB82" s="34">
        <f t="shared" ca="1" si="28"/>
        <v>1</v>
      </c>
      <c r="AC82" s="117">
        <f t="shared" ca="1" si="28"/>
        <v>1</v>
      </c>
      <c r="AD82" s="3">
        <f t="shared" ca="1" si="27"/>
        <v>7</v>
      </c>
    </row>
    <row r="83" spans="1:30" ht="12.85" customHeight="1" x14ac:dyDescent="0.45">
      <c r="A83" s="111" t="s">
        <v>66</v>
      </c>
      <c r="B83" s="106" t="s">
        <v>141</v>
      </c>
      <c r="C83" s="112">
        <f>VLOOKUP(A83,Locs!A:C,3,0)</f>
        <v>25</v>
      </c>
      <c r="D83" s="112">
        <f>VLOOKUP(A83,Locs!A:C,2,0)</f>
        <v>20</v>
      </c>
      <c r="E83" s="112">
        <f t="shared" si="22"/>
        <v>5</v>
      </c>
      <c r="F83" s="113">
        <f t="shared" si="23"/>
        <v>0.19999999999999996</v>
      </c>
      <c r="G83" s="112">
        <f>VLOOKUP(A83,Locs!A:D,4,0)</f>
        <v>0</v>
      </c>
      <c r="H83" s="112">
        <f>VLOOKUP(A83,Locs!A:E,5,0)</f>
        <v>0</v>
      </c>
      <c r="I83" s="112">
        <f t="shared" si="24"/>
        <v>32.5</v>
      </c>
      <c r="J83" s="112">
        <v>1</v>
      </c>
      <c r="K83" s="112" t="s">
        <v>211</v>
      </c>
      <c r="L83" s="112">
        <v>1</v>
      </c>
      <c r="M83" s="114">
        <v>2</v>
      </c>
      <c r="N83" s="115">
        <f t="shared" ca="1" si="25"/>
        <v>16</v>
      </c>
      <c r="O83" s="114">
        <f t="shared" ca="1" si="26"/>
        <v>8</v>
      </c>
      <c r="P83" s="116">
        <f t="shared" ca="1" si="29"/>
        <v>3</v>
      </c>
      <c r="Q83" s="34">
        <f t="shared" ca="1" si="29"/>
        <v>3</v>
      </c>
      <c r="R83" s="34">
        <f t="shared" ca="1" si="29"/>
        <v>1</v>
      </c>
      <c r="S83" s="34">
        <f t="shared" ca="1" si="29"/>
        <v>2</v>
      </c>
      <c r="T83" s="34">
        <f t="shared" ref="T83:U102" ca="1" si="30">COUNTIFS(INDIRECT(T$2&amp;"!C:C"),$A83,INDIRECT(T$2&amp;"!E:E"),1)</f>
        <v>3</v>
      </c>
      <c r="U83" s="34">
        <f t="shared" ca="1" si="30"/>
        <v>3</v>
      </c>
      <c r="V83" s="117">
        <f t="shared" ca="1" si="21"/>
        <v>1</v>
      </c>
      <c r="W83" s="116">
        <f t="shared" ref="W83:AC92" ca="1" si="31">COUNTIFS(INDIRECT(W$2&amp;"!C:C"),$A83,INDIRECT(W$2&amp;"!E:E"),1)</f>
        <v>2</v>
      </c>
      <c r="X83" s="34">
        <f t="shared" ca="1" si="31"/>
        <v>1</v>
      </c>
      <c r="Y83" s="34">
        <f t="shared" ca="1" si="31"/>
        <v>1</v>
      </c>
      <c r="Z83" s="34">
        <f t="shared" ca="1" si="31"/>
        <v>1</v>
      </c>
      <c r="AA83" s="34">
        <f t="shared" ca="1" si="31"/>
        <v>1</v>
      </c>
      <c r="AB83" s="34">
        <f t="shared" ca="1" si="31"/>
        <v>1</v>
      </c>
      <c r="AC83" s="117">
        <f t="shared" ca="1" si="31"/>
        <v>1</v>
      </c>
      <c r="AD83" s="3">
        <f t="shared" ca="1" si="27"/>
        <v>14</v>
      </c>
    </row>
    <row r="84" spans="1:30" ht="12.85" customHeight="1" x14ac:dyDescent="0.45">
      <c r="A84" s="111" t="s">
        <v>67</v>
      </c>
      <c r="B84" s="106" t="s">
        <v>157</v>
      </c>
      <c r="C84" s="112">
        <f>VLOOKUP(A84,Locs!A:C,3,0)</f>
        <v>22</v>
      </c>
      <c r="D84" s="112">
        <f>VLOOKUP(A84,Locs!A:C,2,0)</f>
        <v>17</v>
      </c>
      <c r="E84" s="112">
        <f t="shared" si="22"/>
        <v>5</v>
      </c>
      <c r="F84" s="113">
        <f t="shared" si="23"/>
        <v>0.22727272727272729</v>
      </c>
      <c r="G84" s="112">
        <f>VLOOKUP(A84,Locs!A:D,4,0)</f>
        <v>0</v>
      </c>
      <c r="H84" s="112">
        <f>VLOOKUP(A84,Locs!A:E,5,0)</f>
        <v>0</v>
      </c>
      <c r="I84" s="112">
        <f t="shared" si="24"/>
        <v>29.5</v>
      </c>
      <c r="J84" s="112">
        <v>1</v>
      </c>
      <c r="K84" s="112" t="s">
        <v>211</v>
      </c>
      <c r="L84" s="112">
        <v>1</v>
      </c>
      <c r="M84" s="114">
        <v>1</v>
      </c>
      <c r="N84" s="115">
        <f t="shared" ca="1" si="25"/>
        <v>17</v>
      </c>
      <c r="O84" s="114">
        <f t="shared" ca="1" si="26"/>
        <v>6</v>
      </c>
      <c r="P84" s="116">
        <f t="shared" ca="1" si="29"/>
        <v>3</v>
      </c>
      <c r="Q84" s="34">
        <f t="shared" ca="1" si="29"/>
        <v>3</v>
      </c>
      <c r="R84" s="34">
        <f t="shared" ca="1" si="29"/>
        <v>1</v>
      </c>
      <c r="S84" s="34">
        <f t="shared" ca="1" si="29"/>
        <v>3</v>
      </c>
      <c r="T84" s="34">
        <f t="shared" ca="1" si="30"/>
        <v>3</v>
      </c>
      <c r="U84" s="34">
        <f t="shared" ca="1" si="30"/>
        <v>3</v>
      </c>
      <c r="V84" s="117">
        <f t="shared" ca="1" si="21"/>
        <v>1</v>
      </c>
      <c r="W84" s="116">
        <f t="shared" ca="1" si="31"/>
        <v>1</v>
      </c>
      <c r="X84" s="34">
        <f t="shared" ca="1" si="31"/>
        <v>1</v>
      </c>
      <c r="Y84" s="34">
        <f t="shared" ca="1" si="31"/>
        <v>1</v>
      </c>
      <c r="Z84" s="34">
        <f t="shared" ca="1" si="31"/>
        <v>1</v>
      </c>
      <c r="AA84" s="34">
        <f t="shared" ca="1" si="31"/>
        <v>1</v>
      </c>
      <c r="AB84" s="34">
        <f t="shared" ca="1" si="31"/>
        <v>1</v>
      </c>
      <c r="AC84" s="117">
        <f t="shared" ca="1" si="31"/>
        <v>0</v>
      </c>
      <c r="AD84" s="3">
        <f t="shared" ca="1" si="27"/>
        <v>13</v>
      </c>
    </row>
    <row r="85" spans="1:30" ht="12.85" customHeight="1" x14ac:dyDescent="0.45">
      <c r="A85" s="111" t="s">
        <v>68</v>
      </c>
      <c r="B85" s="106" t="s">
        <v>143</v>
      </c>
      <c r="C85" s="112">
        <f>VLOOKUP(A85,Locs!A:C,3,0)</f>
        <v>36</v>
      </c>
      <c r="D85" s="112">
        <f>VLOOKUP(A85,Locs!A:C,2,0)</f>
        <v>24</v>
      </c>
      <c r="E85" s="112">
        <f t="shared" si="22"/>
        <v>12</v>
      </c>
      <c r="F85" s="113">
        <f t="shared" si="23"/>
        <v>0.33333333333333337</v>
      </c>
      <c r="G85" s="112">
        <f>VLOOKUP(A85,Locs!A:D,4,0)</f>
        <v>6</v>
      </c>
      <c r="H85" s="112">
        <f>VLOOKUP(A85,Locs!A:E,5,0)</f>
        <v>0</v>
      </c>
      <c r="I85" s="112">
        <f t="shared" si="24"/>
        <v>91.8</v>
      </c>
      <c r="J85" s="112">
        <v>1</v>
      </c>
      <c r="K85" s="112" t="s">
        <v>213</v>
      </c>
      <c r="L85" s="112">
        <v>1</v>
      </c>
      <c r="M85" s="114">
        <v>1</v>
      </c>
      <c r="N85" s="115">
        <f t="shared" ca="1" si="25"/>
        <v>0</v>
      </c>
      <c r="O85" s="114">
        <f t="shared" ca="1" si="26"/>
        <v>5</v>
      </c>
      <c r="P85" s="116">
        <f t="shared" ca="1" si="29"/>
        <v>0</v>
      </c>
      <c r="Q85" s="34">
        <f t="shared" ca="1" si="29"/>
        <v>0</v>
      </c>
      <c r="R85" s="34">
        <f t="shared" ca="1" si="29"/>
        <v>0</v>
      </c>
      <c r="S85" s="34">
        <f t="shared" ca="1" si="29"/>
        <v>0</v>
      </c>
      <c r="T85" s="34">
        <f t="shared" ca="1" si="30"/>
        <v>0</v>
      </c>
      <c r="U85" s="34">
        <f t="shared" ca="1" si="30"/>
        <v>0</v>
      </c>
      <c r="V85" s="117">
        <f t="shared" ca="1" si="21"/>
        <v>0</v>
      </c>
      <c r="W85" s="116">
        <f t="shared" ca="1" si="31"/>
        <v>2</v>
      </c>
      <c r="X85" s="34">
        <f t="shared" ca="1" si="31"/>
        <v>1</v>
      </c>
      <c r="Y85" s="34">
        <f t="shared" ca="1" si="31"/>
        <v>1</v>
      </c>
      <c r="Z85" s="34">
        <f t="shared" ca="1" si="31"/>
        <v>1</v>
      </c>
      <c r="AA85" s="34">
        <f t="shared" ca="1" si="31"/>
        <v>0</v>
      </c>
      <c r="AB85" s="34">
        <f t="shared" ca="1" si="31"/>
        <v>0</v>
      </c>
      <c r="AC85" s="117">
        <f t="shared" ca="1" si="31"/>
        <v>0</v>
      </c>
      <c r="AD85" s="3">
        <f t="shared" ca="1" si="27"/>
        <v>4</v>
      </c>
    </row>
    <row r="86" spans="1:30" ht="12.85" customHeight="1" x14ac:dyDescent="0.45">
      <c r="A86" s="111" t="s">
        <v>69</v>
      </c>
      <c r="B86" s="106" t="s">
        <v>110</v>
      </c>
      <c r="C86" s="112">
        <f>VLOOKUP(A86,Locs!A:C,3,0)</f>
        <v>49</v>
      </c>
      <c r="D86" s="112">
        <f>VLOOKUP(A86,Locs!A:C,2,0)</f>
        <v>30</v>
      </c>
      <c r="E86" s="112">
        <f t="shared" si="22"/>
        <v>19</v>
      </c>
      <c r="F86" s="113">
        <f t="shared" si="23"/>
        <v>0.38775510204081631</v>
      </c>
      <c r="G86" s="112">
        <f>VLOOKUP(A86,Locs!A:D,4,0)</f>
        <v>2</v>
      </c>
      <c r="H86" s="112">
        <f>VLOOKUP(A86,Locs!A:E,5,0)</f>
        <v>0</v>
      </c>
      <c r="I86" s="112">
        <f t="shared" si="24"/>
        <v>90.1</v>
      </c>
      <c r="J86" s="112">
        <v>1</v>
      </c>
      <c r="K86" s="112" t="s">
        <v>216</v>
      </c>
      <c r="L86" s="112">
        <v>1</v>
      </c>
      <c r="M86" s="114">
        <v>1</v>
      </c>
      <c r="N86" s="115">
        <f t="shared" ca="1" si="25"/>
        <v>7</v>
      </c>
      <c r="O86" s="114">
        <f t="shared" ca="1" si="26"/>
        <v>5</v>
      </c>
      <c r="P86" s="116">
        <f t="shared" ca="1" si="29"/>
        <v>3</v>
      </c>
      <c r="Q86" s="34">
        <f t="shared" ca="1" si="29"/>
        <v>3</v>
      </c>
      <c r="R86" s="34">
        <f t="shared" ca="1" si="29"/>
        <v>1</v>
      </c>
      <c r="S86" s="34">
        <f t="shared" ca="1" si="29"/>
        <v>0</v>
      </c>
      <c r="T86" s="34">
        <f t="shared" ca="1" si="30"/>
        <v>0</v>
      </c>
      <c r="U86" s="34">
        <f t="shared" ca="1" si="30"/>
        <v>0</v>
      </c>
      <c r="V86" s="117">
        <f t="shared" ca="1" si="21"/>
        <v>0</v>
      </c>
      <c r="W86" s="116">
        <f t="shared" ca="1" si="31"/>
        <v>2</v>
      </c>
      <c r="X86" s="34">
        <f t="shared" ca="1" si="31"/>
        <v>1</v>
      </c>
      <c r="Y86" s="34">
        <f t="shared" ca="1" si="31"/>
        <v>1</v>
      </c>
      <c r="Z86" s="34">
        <f t="shared" ca="1" si="31"/>
        <v>1</v>
      </c>
      <c r="AA86" s="34">
        <f t="shared" ca="1" si="31"/>
        <v>0</v>
      </c>
      <c r="AB86" s="34">
        <f t="shared" ca="1" si="31"/>
        <v>0</v>
      </c>
      <c r="AC86" s="117">
        <f t="shared" ca="1" si="31"/>
        <v>0</v>
      </c>
      <c r="AD86" s="3">
        <f t="shared" ca="1" si="27"/>
        <v>7</v>
      </c>
    </row>
    <row r="87" spans="1:30" ht="12.85" customHeight="1" x14ac:dyDescent="0.45">
      <c r="A87" s="111" t="s">
        <v>70</v>
      </c>
      <c r="B87" s="106" t="s">
        <v>116</v>
      </c>
      <c r="C87" s="112">
        <f>VLOOKUP(A87,Locs!A:C,3,0)</f>
        <v>48</v>
      </c>
      <c r="D87" s="112">
        <f>VLOOKUP(A87,Locs!A:C,2,0)</f>
        <v>22</v>
      </c>
      <c r="E87" s="112">
        <f t="shared" si="22"/>
        <v>26</v>
      </c>
      <c r="F87" s="113">
        <f t="shared" si="23"/>
        <v>0.54166666666666674</v>
      </c>
      <c r="G87" s="112">
        <f>VLOOKUP(A87,Locs!A:D,4,0)</f>
        <v>2</v>
      </c>
      <c r="H87" s="112">
        <f>VLOOKUP(A87,Locs!A:E,5,0)</f>
        <v>0</v>
      </c>
      <c r="I87" s="112">
        <f t="shared" si="24"/>
        <v>99.6</v>
      </c>
      <c r="J87" s="112">
        <v>1</v>
      </c>
      <c r="K87" s="112" t="s">
        <v>210</v>
      </c>
      <c r="L87" s="112">
        <v>1</v>
      </c>
      <c r="M87" s="114">
        <v>4</v>
      </c>
      <c r="N87" s="115">
        <f t="shared" ca="1" si="25"/>
        <v>0</v>
      </c>
      <c r="O87" s="114">
        <f t="shared" ca="1" si="26"/>
        <v>3</v>
      </c>
      <c r="P87" s="116">
        <f t="shared" ca="1" si="29"/>
        <v>0</v>
      </c>
      <c r="Q87" s="34">
        <f t="shared" ca="1" si="29"/>
        <v>0</v>
      </c>
      <c r="R87" s="34">
        <f t="shared" ca="1" si="29"/>
        <v>0</v>
      </c>
      <c r="S87" s="34">
        <f t="shared" ca="1" si="29"/>
        <v>0</v>
      </c>
      <c r="T87" s="34">
        <f t="shared" ca="1" si="30"/>
        <v>0</v>
      </c>
      <c r="U87" s="34">
        <f t="shared" ca="1" si="30"/>
        <v>0</v>
      </c>
      <c r="V87" s="117">
        <f t="shared" ca="1" si="21"/>
        <v>0</v>
      </c>
      <c r="W87" s="116">
        <f t="shared" ca="1" si="31"/>
        <v>1</v>
      </c>
      <c r="X87" s="34">
        <f t="shared" ca="1" si="31"/>
        <v>1</v>
      </c>
      <c r="Y87" s="34">
        <f t="shared" ca="1" si="31"/>
        <v>1</v>
      </c>
      <c r="Z87" s="34">
        <f t="shared" ca="1" si="31"/>
        <v>0</v>
      </c>
      <c r="AA87" s="34">
        <f t="shared" ca="1" si="31"/>
        <v>0</v>
      </c>
      <c r="AB87" s="34">
        <f t="shared" ca="1" si="31"/>
        <v>0</v>
      </c>
      <c r="AC87" s="117">
        <f t="shared" ca="1" si="31"/>
        <v>0</v>
      </c>
      <c r="AD87" s="3">
        <f t="shared" ca="1" si="27"/>
        <v>3</v>
      </c>
    </row>
    <row r="88" spans="1:30" ht="12.85" customHeight="1" x14ac:dyDescent="0.45">
      <c r="A88" s="111" t="s">
        <v>71</v>
      </c>
      <c r="B88" s="106" t="s">
        <v>184</v>
      </c>
      <c r="C88" s="112">
        <f>VLOOKUP(A88,Locs!A:C,3,0)</f>
        <v>31</v>
      </c>
      <c r="D88" s="112">
        <f>VLOOKUP(A88,Locs!A:C,2,0)</f>
        <v>25</v>
      </c>
      <c r="E88" s="112">
        <f t="shared" si="22"/>
        <v>6</v>
      </c>
      <c r="F88" s="113">
        <f t="shared" si="23"/>
        <v>0.19354838709677424</v>
      </c>
      <c r="G88" s="112">
        <f>VLOOKUP(A88,Locs!A:D,4,0)</f>
        <v>0</v>
      </c>
      <c r="H88" s="112">
        <f>VLOOKUP(A88,Locs!A:E,5,0)</f>
        <v>0</v>
      </c>
      <c r="I88" s="112">
        <f t="shared" si="24"/>
        <v>40</v>
      </c>
      <c r="J88" s="112">
        <v>1</v>
      </c>
      <c r="K88" s="112" t="s">
        <v>210</v>
      </c>
      <c r="L88" s="112">
        <v>1</v>
      </c>
      <c r="M88" s="114">
        <v>3</v>
      </c>
      <c r="N88" s="115">
        <f t="shared" ca="1" si="25"/>
        <v>10</v>
      </c>
      <c r="O88" s="114">
        <f t="shared" ca="1" si="26"/>
        <v>6</v>
      </c>
      <c r="P88" s="116">
        <f t="shared" ca="1" si="29"/>
        <v>3</v>
      </c>
      <c r="Q88" s="34">
        <f t="shared" ca="1" si="29"/>
        <v>3</v>
      </c>
      <c r="R88" s="34">
        <f t="shared" ca="1" si="29"/>
        <v>1</v>
      </c>
      <c r="S88" s="34">
        <f t="shared" ca="1" si="29"/>
        <v>2</v>
      </c>
      <c r="T88" s="34">
        <f t="shared" ca="1" si="30"/>
        <v>1</v>
      </c>
      <c r="U88" s="34">
        <f t="shared" ca="1" si="30"/>
        <v>0</v>
      </c>
      <c r="V88" s="117">
        <f t="shared" ca="1" si="21"/>
        <v>0</v>
      </c>
      <c r="W88" s="116">
        <f t="shared" ca="1" si="31"/>
        <v>1</v>
      </c>
      <c r="X88" s="34">
        <f t="shared" ca="1" si="31"/>
        <v>1</v>
      </c>
      <c r="Y88" s="34">
        <f t="shared" ca="1" si="31"/>
        <v>1</v>
      </c>
      <c r="Z88" s="34">
        <f t="shared" ca="1" si="31"/>
        <v>1</v>
      </c>
      <c r="AA88" s="34">
        <f t="shared" ca="1" si="31"/>
        <v>1</v>
      </c>
      <c r="AB88" s="34">
        <f t="shared" ca="1" si="31"/>
        <v>1</v>
      </c>
      <c r="AC88" s="117">
        <f t="shared" ca="1" si="31"/>
        <v>0</v>
      </c>
      <c r="AD88" s="3">
        <f t="shared" ca="1" si="27"/>
        <v>11</v>
      </c>
    </row>
    <row r="89" spans="1:30" ht="12.85" customHeight="1" x14ac:dyDescent="0.45">
      <c r="A89" s="111" t="s">
        <v>72</v>
      </c>
      <c r="B89" s="106" t="s">
        <v>144</v>
      </c>
      <c r="C89" s="112">
        <f>VLOOKUP(A89,Locs!A:C,3,0)</f>
        <v>27</v>
      </c>
      <c r="D89" s="112">
        <f>VLOOKUP(A89,Locs!A:C,2,0)</f>
        <v>25</v>
      </c>
      <c r="E89" s="112">
        <f t="shared" si="22"/>
        <v>2</v>
      </c>
      <c r="F89" s="113">
        <f t="shared" si="23"/>
        <v>7.407407407407407E-2</v>
      </c>
      <c r="G89" s="112">
        <f>VLOOKUP(A89,Locs!A:D,4,0)</f>
        <v>0</v>
      </c>
      <c r="H89" s="112">
        <f>VLOOKUP(A89,Locs!A:E,5,0)</f>
        <v>0</v>
      </c>
      <c r="I89" s="112">
        <f t="shared" si="24"/>
        <v>30</v>
      </c>
      <c r="J89" s="112">
        <v>1</v>
      </c>
      <c r="K89" s="112" t="s">
        <v>212</v>
      </c>
      <c r="L89" s="112">
        <v>1</v>
      </c>
      <c r="M89" s="114">
        <v>1</v>
      </c>
      <c r="N89" s="115">
        <f t="shared" ca="1" si="25"/>
        <v>8</v>
      </c>
      <c r="O89" s="114">
        <f t="shared" ca="1" si="26"/>
        <v>7</v>
      </c>
      <c r="P89" s="116">
        <f t="shared" ca="1" si="29"/>
        <v>3</v>
      </c>
      <c r="Q89" s="34">
        <f t="shared" ca="1" si="29"/>
        <v>3</v>
      </c>
      <c r="R89" s="34">
        <f t="shared" ca="1" si="29"/>
        <v>1</v>
      </c>
      <c r="S89" s="34">
        <f t="shared" ca="1" si="29"/>
        <v>0</v>
      </c>
      <c r="T89" s="34">
        <f t="shared" ca="1" si="30"/>
        <v>0</v>
      </c>
      <c r="U89" s="34">
        <f t="shared" ca="1" si="30"/>
        <v>0</v>
      </c>
      <c r="V89" s="117">
        <f t="shared" ca="1" si="21"/>
        <v>1</v>
      </c>
      <c r="W89" s="116">
        <f t="shared" ca="1" si="31"/>
        <v>2</v>
      </c>
      <c r="X89" s="34">
        <f t="shared" ca="1" si="31"/>
        <v>1</v>
      </c>
      <c r="Y89" s="34">
        <f t="shared" ca="1" si="31"/>
        <v>1</v>
      </c>
      <c r="Z89" s="34">
        <f t="shared" ca="1" si="31"/>
        <v>1</v>
      </c>
      <c r="AA89" s="34">
        <f t="shared" ca="1" si="31"/>
        <v>1</v>
      </c>
      <c r="AB89" s="34">
        <f t="shared" ca="1" si="31"/>
        <v>1</v>
      </c>
      <c r="AC89" s="117">
        <f t="shared" ca="1" si="31"/>
        <v>0</v>
      </c>
      <c r="AD89" s="3">
        <f t="shared" ca="1" si="27"/>
        <v>10</v>
      </c>
    </row>
    <row r="90" spans="1:30" ht="12.85" customHeight="1" x14ac:dyDescent="0.45">
      <c r="A90" s="111" t="s">
        <v>73</v>
      </c>
      <c r="B90" s="106" t="s">
        <v>151</v>
      </c>
      <c r="C90" s="112">
        <f>VLOOKUP(A90,Locs!A:C,3,0)</f>
        <v>28</v>
      </c>
      <c r="D90" s="112">
        <f>VLOOKUP(A90,Locs!A:C,2,0)</f>
        <v>25</v>
      </c>
      <c r="E90" s="112">
        <f t="shared" si="22"/>
        <v>3</v>
      </c>
      <c r="F90" s="113">
        <f t="shared" si="23"/>
        <v>0.1071428571428571</v>
      </c>
      <c r="G90" s="112">
        <f>VLOOKUP(A90,Locs!A:D,4,0)</f>
        <v>1</v>
      </c>
      <c r="H90" s="112">
        <f>VLOOKUP(A90,Locs!A:E,5,0)</f>
        <v>0</v>
      </c>
      <c r="I90" s="112">
        <f t="shared" si="24"/>
        <v>38.799999999999997</v>
      </c>
      <c r="J90" s="112">
        <v>1</v>
      </c>
      <c r="K90" s="112" t="s">
        <v>212</v>
      </c>
      <c r="L90" s="112">
        <v>1</v>
      </c>
      <c r="M90" s="114">
        <v>1</v>
      </c>
      <c r="N90" s="115">
        <f t="shared" ca="1" si="25"/>
        <v>0</v>
      </c>
      <c r="O90" s="114">
        <f t="shared" ca="1" si="26"/>
        <v>6</v>
      </c>
      <c r="P90" s="116">
        <f t="shared" ca="1" si="29"/>
        <v>0</v>
      </c>
      <c r="Q90" s="34">
        <f t="shared" ca="1" si="29"/>
        <v>0</v>
      </c>
      <c r="R90" s="34">
        <f t="shared" ca="1" si="29"/>
        <v>0</v>
      </c>
      <c r="S90" s="34">
        <f t="shared" ca="1" si="29"/>
        <v>0</v>
      </c>
      <c r="T90" s="34">
        <f t="shared" ca="1" si="30"/>
        <v>0</v>
      </c>
      <c r="U90" s="34">
        <f t="shared" ca="1" si="30"/>
        <v>0</v>
      </c>
      <c r="V90" s="117">
        <f t="shared" ca="1" si="21"/>
        <v>0</v>
      </c>
      <c r="W90" s="116">
        <f t="shared" ca="1" si="31"/>
        <v>1</v>
      </c>
      <c r="X90" s="34">
        <f t="shared" ca="1" si="31"/>
        <v>1</v>
      </c>
      <c r="Y90" s="34">
        <f t="shared" ca="1" si="31"/>
        <v>1</v>
      </c>
      <c r="Z90" s="34">
        <f t="shared" ca="1" si="31"/>
        <v>1</v>
      </c>
      <c r="AA90" s="34">
        <f t="shared" ca="1" si="31"/>
        <v>1</v>
      </c>
      <c r="AB90" s="34">
        <f t="shared" ca="1" si="31"/>
        <v>1</v>
      </c>
      <c r="AC90" s="117">
        <f t="shared" ca="1" si="31"/>
        <v>0</v>
      </c>
      <c r="AD90" s="3">
        <f t="shared" ca="1" si="27"/>
        <v>6</v>
      </c>
    </row>
    <row r="91" spans="1:30" ht="12.85" customHeight="1" x14ac:dyDescent="0.45">
      <c r="A91" s="111" t="s">
        <v>74</v>
      </c>
      <c r="B91" s="106" t="s">
        <v>185</v>
      </c>
      <c r="C91" s="112">
        <f>VLOOKUP(A91,Locs!A:C,3,0)</f>
        <v>23</v>
      </c>
      <c r="D91" s="112">
        <f>VLOOKUP(A91,Locs!A:C,2,0)</f>
        <v>18</v>
      </c>
      <c r="E91" s="112">
        <f t="shared" si="22"/>
        <v>5</v>
      </c>
      <c r="F91" s="113">
        <f t="shared" si="23"/>
        <v>0.21739130434782605</v>
      </c>
      <c r="G91" s="112">
        <f>VLOOKUP(A91,Locs!A:D,4,0)</f>
        <v>0</v>
      </c>
      <c r="H91" s="112">
        <f>VLOOKUP(A91,Locs!A:E,5,0)</f>
        <v>0</v>
      </c>
      <c r="I91" s="112">
        <f t="shared" si="24"/>
        <v>30.5</v>
      </c>
      <c r="J91" s="112">
        <v>1</v>
      </c>
      <c r="K91" s="112" t="s">
        <v>211</v>
      </c>
      <c r="L91" s="112">
        <v>1</v>
      </c>
      <c r="M91" s="114">
        <v>2</v>
      </c>
      <c r="N91" s="115">
        <f t="shared" ca="1" si="25"/>
        <v>17</v>
      </c>
      <c r="O91" s="114">
        <f t="shared" ca="1" si="26"/>
        <v>7</v>
      </c>
      <c r="P91" s="116">
        <f t="shared" ca="1" si="29"/>
        <v>3</v>
      </c>
      <c r="Q91" s="34">
        <f t="shared" ca="1" si="29"/>
        <v>3</v>
      </c>
      <c r="R91" s="34">
        <f t="shared" ca="1" si="29"/>
        <v>1</v>
      </c>
      <c r="S91" s="34">
        <f t="shared" ca="1" si="29"/>
        <v>3</v>
      </c>
      <c r="T91" s="34">
        <f t="shared" ca="1" si="30"/>
        <v>3</v>
      </c>
      <c r="U91" s="34">
        <f t="shared" ca="1" si="30"/>
        <v>3</v>
      </c>
      <c r="V91" s="117">
        <f t="shared" ca="1" si="21"/>
        <v>1</v>
      </c>
      <c r="W91" s="116">
        <f t="shared" ca="1" si="31"/>
        <v>1</v>
      </c>
      <c r="X91" s="34">
        <f t="shared" ca="1" si="31"/>
        <v>1</v>
      </c>
      <c r="Y91" s="34">
        <f t="shared" ca="1" si="31"/>
        <v>1</v>
      </c>
      <c r="Z91" s="34">
        <f t="shared" ca="1" si="31"/>
        <v>1</v>
      </c>
      <c r="AA91" s="34">
        <f t="shared" ca="1" si="31"/>
        <v>1</v>
      </c>
      <c r="AB91" s="34">
        <f t="shared" ca="1" si="31"/>
        <v>1</v>
      </c>
      <c r="AC91" s="117">
        <f t="shared" ca="1" si="31"/>
        <v>1</v>
      </c>
      <c r="AD91" s="3">
        <f t="shared" ca="1" si="27"/>
        <v>14</v>
      </c>
    </row>
    <row r="92" spans="1:30" ht="12.85" customHeight="1" x14ac:dyDescent="0.45">
      <c r="A92" s="111" t="s">
        <v>75</v>
      </c>
      <c r="B92" s="106" t="s">
        <v>158</v>
      </c>
      <c r="C92" s="112">
        <f>VLOOKUP(A92,Locs!A:C,3,0)</f>
        <v>24</v>
      </c>
      <c r="D92" s="112">
        <f>VLOOKUP(A92,Locs!A:C,2,0)</f>
        <v>19</v>
      </c>
      <c r="E92" s="112">
        <f t="shared" si="22"/>
        <v>5</v>
      </c>
      <c r="F92" s="113">
        <f t="shared" si="23"/>
        <v>0.20833333333333337</v>
      </c>
      <c r="G92" s="112">
        <f>VLOOKUP(A92,Locs!A:D,4,0)</f>
        <v>0</v>
      </c>
      <c r="H92" s="112">
        <f>VLOOKUP(A92,Locs!A:E,5,0)</f>
        <v>0</v>
      </c>
      <c r="I92" s="112">
        <f t="shared" si="24"/>
        <v>31.5</v>
      </c>
      <c r="J92" s="112">
        <v>1</v>
      </c>
      <c r="K92" s="112" t="s">
        <v>211</v>
      </c>
      <c r="L92" s="112">
        <v>1</v>
      </c>
      <c r="M92" s="114">
        <v>1</v>
      </c>
      <c r="N92" s="115">
        <f t="shared" ca="1" si="25"/>
        <v>16</v>
      </c>
      <c r="O92" s="114">
        <f t="shared" ca="1" si="26"/>
        <v>7</v>
      </c>
      <c r="P92" s="116">
        <f t="shared" ca="1" si="29"/>
        <v>3</v>
      </c>
      <c r="Q92" s="34">
        <f t="shared" ca="1" si="29"/>
        <v>3</v>
      </c>
      <c r="R92" s="34">
        <f t="shared" ca="1" si="29"/>
        <v>1</v>
      </c>
      <c r="S92" s="34">
        <f t="shared" ca="1" si="29"/>
        <v>2</v>
      </c>
      <c r="T92" s="34">
        <f t="shared" ca="1" si="30"/>
        <v>3</v>
      </c>
      <c r="U92" s="34">
        <f t="shared" ca="1" si="30"/>
        <v>3</v>
      </c>
      <c r="V92" s="117">
        <f t="shared" ca="1" si="21"/>
        <v>1</v>
      </c>
      <c r="W92" s="116">
        <f t="shared" ca="1" si="31"/>
        <v>1</v>
      </c>
      <c r="X92" s="34">
        <f t="shared" ca="1" si="31"/>
        <v>1</v>
      </c>
      <c r="Y92" s="34">
        <f t="shared" ca="1" si="31"/>
        <v>1</v>
      </c>
      <c r="Z92" s="34">
        <f t="shared" ca="1" si="31"/>
        <v>1</v>
      </c>
      <c r="AA92" s="34">
        <f t="shared" ca="1" si="31"/>
        <v>1</v>
      </c>
      <c r="AB92" s="34">
        <f t="shared" ca="1" si="31"/>
        <v>1</v>
      </c>
      <c r="AC92" s="117">
        <f t="shared" ca="1" si="31"/>
        <v>1</v>
      </c>
      <c r="AD92" s="3">
        <f t="shared" ca="1" si="27"/>
        <v>14</v>
      </c>
    </row>
    <row r="93" spans="1:30" ht="12.85" customHeight="1" x14ac:dyDescent="0.45">
      <c r="A93" s="111" t="s">
        <v>76</v>
      </c>
      <c r="B93" s="106" t="s">
        <v>121</v>
      </c>
      <c r="C93" s="112">
        <f>VLOOKUP(A93,Locs!A:C,3,0)</f>
        <v>28</v>
      </c>
      <c r="D93" s="112">
        <f>VLOOKUP(A93,Locs!A:C,2,0)</f>
        <v>23</v>
      </c>
      <c r="E93" s="112">
        <f t="shared" si="22"/>
        <v>5</v>
      </c>
      <c r="F93" s="113">
        <f t="shared" si="23"/>
        <v>0.1785714285714286</v>
      </c>
      <c r="G93" s="112">
        <f>VLOOKUP(A93,Locs!A:D,4,0)</f>
        <v>1</v>
      </c>
      <c r="H93" s="112">
        <f>VLOOKUP(A93,Locs!A:E,5,0)</f>
        <v>0</v>
      </c>
      <c r="I93" s="112">
        <f t="shared" si="24"/>
        <v>41.8</v>
      </c>
      <c r="J93" s="112">
        <v>1</v>
      </c>
      <c r="K93" s="112" t="s">
        <v>213</v>
      </c>
      <c r="L93" s="112">
        <v>1</v>
      </c>
      <c r="M93" s="114">
        <v>1</v>
      </c>
      <c r="N93" s="115">
        <f t="shared" ca="1" si="25"/>
        <v>0</v>
      </c>
      <c r="O93" s="114">
        <f t="shared" ca="1" si="26"/>
        <v>7</v>
      </c>
      <c r="P93" s="116">
        <f t="shared" ca="1" si="29"/>
        <v>0</v>
      </c>
      <c r="Q93" s="34">
        <f t="shared" ca="1" si="29"/>
        <v>0</v>
      </c>
      <c r="R93" s="34">
        <f t="shared" ca="1" si="29"/>
        <v>0</v>
      </c>
      <c r="S93" s="34">
        <f t="shared" ca="1" si="29"/>
        <v>0</v>
      </c>
      <c r="T93" s="34">
        <f t="shared" ca="1" si="30"/>
        <v>0</v>
      </c>
      <c r="U93" s="34">
        <f t="shared" ca="1" si="30"/>
        <v>0</v>
      </c>
      <c r="V93" s="117">
        <f t="shared" ca="1" si="21"/>
        <v>0</v>
      </c>
      <c r="W93" s="116">
        <f t="shared" ref="W93:AC102" ca="1" si="32">COUNTIFS(INDIRECT(W$2&amp;"!C:C"),$A93,INDIRECT(W$2&amp;"!E:E"),1)</f>
        <v>2</v>
      </c>
      <c r="X93" s="34">
        <f t="shared" ca="1" si="32"/>
        <v>1</v>
      </c>
      <c r="Y93" s="34">
        <f t="shared" ca="1" si="32"/>
        <v>1</v>
      </c>
      <c r="Z93" s="34">
        <f t="shared" ca="1" si="32"/>
        <v>1</v>
      </c>
      <c r="AA93" s="34">
        <f t="shared" ca="1" si="32"/>
        <v>1</v>
      </c>
      <c r="AB93" s="34">
        <f t="shared" ca="1" si="32"/>
        <v>1</v>
      </c>
      <c r="AC93" s="117">
        <f t="shared" ca="1" si="32"/>
        <v>0</v>
      </c>
      <c r="AD93" s="3">
        <f t="shared" ca="1" si="27"/>
        <v>6</v>
      </c>
    </row>
    <row r="94" spans="1:30" ht="12.85" customHeight="1" x14ac:dyDescent="0.45">
      <c r="A94" s="111" t="s">
        <v>77</v>
      </c>
      <c r="B94" s="106" t="s">
        <v>97</v>
      </c>
      <c r="C94" s="112">
        <f>VLOOKUP(A94,Locs!A:C,3,0)</f>
        <v>24</v>
      </c>
      <c r="D94" s="112">
        <f>VLOOKUP(A94,Locs!A:C,2,0)</f>
        <v>21</v>
      </c>
      <c r="E94" s="112">
        <f t="shared" si="22"/>
        <v>3</v>
      </c>
      <c r="F94" s="113">
        <f t="shared" si="23"/>
        <v>0.125</v>
      </c>
      <c r="G94" s="112">
        <f>VLOOKUP(A94,Locs!A:D,4,0)</f>
        <v>1</v>
      </c>
      <c r="H94" s="112">
        <f>VLOOKUP(A94,Locs!A:E,5,0)</f>
        <v>0</v>
      </c>
      <c r="I94" s="112">
        <f t="shared" si="24"/>
        <v>34.799999999999997</v>
      </c>
      <c r="J94" s="112">
        <v>1</v>
      </c>
      <c r="K94" s="112" t="s">
        <v>212</v>
      </c>
      <c r="L94" s="112">
        <v>1</v>
      </c>
      <c r="M94" s="114">
        <v>1</v>
      </c>
      <c r="N94" s="115">
        <f t="shared" ca="1" si="25"/>
        <v>0</v>
      </c>
      <c r="O94" s="114">
        <f t="shared" ca="1" si="26"/>
        <v>6</v>
      </c>
      <c r="P94" s="116">
        <f t="shared" ca="1" si="29"/>
        <v>0</v>
      </c>
      <c r="Q94" s="34">
        <f t="shared" ca="1" si="29"/>
        <v>0</v>
      </c>
      <c r="R94" s="34">
        <f t="shared" ca="1" si="29"/>
        <v>0</v>
      </c>
      <c r="S94" s="34">
        <f t="shared" ca="1" si="29"/>
        <v>0</v>
      </c>
      <c r="T94" s="34">
        <f t="shared" ca="1" si="30"/>
        <v>0</v>
      </c>
      <c r="U94" s="34">
        <f t="shared" ca="1" si="30"/>
        <v>0</v>
      </c>
      <c r="V94" s="117">
        <f t="shared" ca="1" si="21"/>
        <v>0</v>
      </c>
      <c r="W94" s="116">
        <f t="shared" ca="1" si="32"/>
        <v>2</v>
      </c>
      <c r="X94" s="34">
        <f t="shared" ca="1" si="32"/>
        <v>1</v>
      </c>
      <c r="Y94" s="34">
        <f t="shared" ca="1" si="32"/>
        <v>1</v>
      </c>
      <c r="Z94" s="34">
        <f t="shared" ca="1" si="32"/>
        <v>1</v>
      </c>
      <c r="AA94" s="34">
        <f t="shared" ca="1" si="32"/>
        <v>0</v>
      </c>
      <c r="AB94" s="34">
        <f t="shared" ca="1" si="32"/>
        <v>1</v>
      </c>
      <c r="AC94" s="117">
        <f t="shared" ca="1" si="32"/>
        <v>0</v>
      </c>
      <c r="AD94" s="3">
        <f t="shared" ca="1" si="27"/>
        <v>5</v>
      </c>
    </row>
    <row r="95" spans="1:30" ht="12.85" customHeight="1" x14ac:dyDescent="0.45">
      <c r="A95" s="111" t="s">
        <v>78</v>
      </c>
      <c r="B95" s="106" t="s">
        <v>142</v>
      </c>
      <c r="C95" s="112">
        <f>VLOOKUP(A95,Locs!A:C,3,0)</f>
        <v>22</v>
      </c>
      <c r="D95" s="112">
        <f>VLOOKUP(A95,Locs!A:C,2,0)</f>
        <v>18</v>
      </c>
      <c r="E95" s="112">
        <f t="shared" si="22"/>
        <v>4</v>
      </c>
      <c r="F95" s="113">
        <f t="shared" si="23"/>
        <v>0.18181818181818177</v>
      </c>
      <c r="G95" s="112">
        <f>VLOOKUP(A95,Locs!A:D,4,0)</f>
        <v>0</v>
      </c>
      <c r="H95" s="112">
        <f>VLOOKUP(A95,Locs!A:E,5,0)</f>
        <v>0</v>
      </c>
      <c r="I95" s="112">
        <f t="shared" si="24"/>
        <v>28</v>
      </c>
      <c r="J95" s="112">
        <v>1</v>
      </c>
      <c r="K95" s="112" t="s">
        <v>210</v>
      </c>
      <c r="L95" s="112">
        <v>1</v>
      </c>
      <c r="M95" s="114">
        <v>2</v>
      </c>
      <c r="N95" s="115">
        <f t="shared" ca="1" si="25"/>
        <v>16</v>
      </c>
      <c r="O95" s="114">
        <f t="shared" ca="1" si="26"/>
        <v>8</v>
      </c>
      <c r="P95" s="116">
        <f t="shared" ca="1" si="29"/>
        <v>4</v>
      </c>
      <c r="Q95" s="34">
        <f t="shared" ca="1" si="29"/>
        <v>2</v>
      </c>
      <c r="R95" s="34">
        <f t="shared" ca="1" si="29"/>
        <v>1</v>
      </c>
      <c r="S95" s="34">
        <f t="shared" ca="1" si="29"/>
        <v>2</v>
      </c>
      <c r="T95" s="34">
        <f t="shared" ca="1" si="30"/>
        <v>3</v>
      </c>
      <c r="U95" s="34">
        <f t="shared" ca="1" si="30"/>
        <v>3</v>
      </c>
      <c r="V95" s="117">
        <f t="shared" ca="1" si="21"/>
        <v>1</v>
      </c>
      <c r="W95" s="116">
        <f t="shared" ca="1" si="32"/>
        <v>2</v>
      </c>
      <c r="X95" s="34">
        <f t="shared" ca="1" si="32"/>
        <v>1</v>
      </c>
      <c r="Y95" s="34">
        <f t="shared" ca="1" si="32"/>
        <v>1</v>
      </c>
      <c r="Z95" s="34">
        <f t="shared" ca="1" si="32"/>
        <v>1</v>
      </c>
      <c r="AA95" s="34">
        <f t="shared" ca="1" si="32"/>
        <v>1</v>
      </c>
      <c r="AB95" s="34">
        <f t="shared" ca="1" si="32"/>
        <v>1</v>
      </c>
      <c r="AC95" s="117">
        <f t="shared" ca="1" si="32"/>
        <v>1</v>
      </c>
      <c r="AD95" s="3">
        <f t="shared" ca="1" si="27"/>
        <v>14</v>
      </c>
    </row>
    <row r="96" spans="1:30" ht="12.85" customHeight="1" x14ac:dyDescent="0.45">
      <c r="A96" s="111" t="s">
        <v>79</v>
      </c>
      <c r="B96" s="106" t="s">
        <v>104</v>
      </c>
      <c r="C96" s="112">
        <f>VLOOKUP(A96,Locs!A:C,3,0)</f>
        <v>31</v>
      </c>
      <c r="D96" s="112">
        <f>VLOOKUP(A96,Locs!A:C,2,0)</f>
        <v>28</v>
      </c>
      <c r="E96" s="112">
        <f t="shared" si="22"/>
        <v>3</v>
      </c>
      <c r="F96" s="113">
        <f t="shared" si="23"/>
        <v>9.6774193548387122E-2</v>
      </c>
      <c r="G96" s="112">
        <f>VLOOKUP(A96,Locs!A:D,4,0)</f>
        <v>1</v>
      </c>
      <c r="H96" s="112">
        <f>VLOOKUP(A96,Locs!A:E,5,0)</f>
        <v>0</v>
      </c>
      <c r="I96" s="112">
        <f t="shared" si="24"/>
        <v>41.8</v>
      </c>
      <c r="J96" s="112">
        <v>1</v>
      </c>
      <c r="K96" s="112" t="s">
        <v>212</v>
      </c>
      <c r="L96" s="112">
        <v>1</v>
      </c>
      <c r="M96" s="114">
        <v>1</v>
      </c>
      <c r="N96" s="115">
        <f t="shared" ca="1" si="25"/>
        <v>5</v>
      </c>
      <c r="O96" s="114">
        <f t="shared" ca="1" si="26"/>
        <v>7</v>
      </c>
      <c r="P96" s="116">
        <f t="shared" ca="1" si="29"/>
        <v>2</v>
      </c>
      <c r="Q96" s="34">
        <f t="shared" ca="1" si="29"/>
        <v>2</v>
      </c>
      <c r="R96" s="34">
        <f t="shared" ca="1" si="29"/>
        <v>1</v>
      </c>
      <c r="S96" s="34">
        <f t="shared" ca="1" si="29"/>
        <v>0</v>
      </c>
      <c r="T96" s="34">
        <f t="shared" ca="1" si="30"/>
        <v>0</v>
      </c>
      <c r="U96" s="34">
        <f t="shared" ca="1" si="30"/>
        <v>0</v>
      </c>
      <c r="V96" s="117">
        <f t="shared" ca="1" si="21"/>
        <v>0</v>
      </c>
      <c r="W96" s="116">
        <f t="shared" ca="1" si="32"/>
        <v>1</v>
      </c>
      <c r="X96" s="34">
        <f t="shared" ca="1" si="32"/>
        <v>1</v>
      </c>
      <c r="Y96" s="34">
        <f t="shared" ca="1" si="32"/>
        <v>1</v>
      </c>
      <c r="Z96" s="34">
        <f t="shared" ca="1" si="32"/>
        <v>1</v>
      </c>
      <c r="AA96" s="34">
        <f t="shared" ca="1" si="32"/>
        <v>1</v>
      </c>
      <c r="AB96" s="34">
        <f t="shared" ca="1" si="32"/>
        <v>1</v>
      </c>
      <c r="AC96" s="117">
        <f t="shared" ca="1" si="32"/>
        <v>1</v>
      </c>
      <c r="AD96" s="3">
        <f t="shared" ca="1" si="27"/>
        <v>10</v>
      </c>
    </row>
    <row r="97" spans="1:30" ht="12.85" customHeight="1" x14ac:dyDescent="0.45">
      <c r="A97" s="111" t="s">
        <v>80</v>
      </c>
      <c r="B97" s="106" t="s">
        <v>122</v>
      </c>
      <c r="C97" s="112">
        <f>VLOOKUP(A97,Locs!A:C,3,0)</f>
        <v>38</v>
      </c>
      <c r="D97" s="112">
        <f>VLOOKUP(A97,Locs!A:C,2,0)</f>
        <v>28</v>
      </c>
      <c r="E97" s="112">
        <f t="shared" si="22"/>
        <v>10</v>
      </c>
      <c r="F97" s="113">
        <f t="shared" si="23"/>
        <v>0.26315789473684215</v>
      </c>
      <c r="G97" s="112">
        <f>VLOOKUP(A97,Locs!A:D,4,0)</f>
        <v>1</v>
      </c>
      <c r="H97" s="112">
        <f>VLOOKUP(A97,Locs!A:E,5,0)</f>
        <v>0</v>
      </c>
      <c r="I97" s="112">
        <f t="shared" si="24"/>
        <v>59.3</v>
      </c>
      <c r="J97" s="112">
        <v>1</v>
      </c>
      <c r="K97" s="112" t="s">
        <v>213</v>
      </c>
      <c r="L97" s="112">
        <v>1</v>
      </c>
      <c r="M97" s="114">
        <v>5</v>
      </c>
      <c r="N97" s="115">
        <f t="shared" ca="1" si="25"/>
        <v>0</v>
      </c>
      <c r="O97" s="114">
        <f t="shared" ca="1" si="26"/>
        <v>6</v>
      </c>
      <c r="P97" s="116">
        <f t="shared" ca="1" si="29"/>
        <v>0</v>
      </c>
      <c r="Q97" s="34">
        <f t="shared" ca="1" si="29"/>
        <v>0</v>
      </c>
      <c r="R97" s="34">
        <f t="shared" ca="1" si="29"/>
        <v>0</v>
      </c>
      <c r="S97" s="34">
        <f t="shared" ca="1" si="29"/>
        <v>0</v>
      </c>
      <c r="T97" s="34">
        <f t="shared" ca="1" si="30"/>
        <v>0</v>
      </c>
      <c r="U97" s="34">
        <f t="shared" ca="1" si="30"/>
        <v>0</v>
      </c>
      <c r="V97" s="117">
        <f t="shared" ca="1" si="21"/>
        <v>0</v>
      </c>
      <c r="W97" s="116">
        <f t="shared" ca="1" si="32"/>
        <v>1</v>
      </c>
      <c r="X97" s="34">
        <f t="shared" ca="1" si="32"/>
        <v>1</v>
      </c>
      <c r="Y97" s="34">
        <f t="shared" ca="1" si="32"/>
        <v>1</v>
      </c>
      <c r="Z97" s="34">
        <f t="shared" ca="1" si="32"/>
        <v>1</v>
      </c>
      <c r="AA97" s="34">
        <f t="shared" ca="1" si="32"/>
        <v>1</v>
      </c>
      <c r="AB97" s="34">
        <f t="shared" ca="1" si="32"/>
        <v>1</v>
      </c>
      <c r="AC97" s="117">
        <f t="shared" ca="1" si="32"/>
        <v>0</v>
      </c>
      <c r="AD97" s="3">
        <f t="shared" ca="1" si="27"/>
        <v>6</v>
      </c>
    </row>
    <row r="98" spans="1:30" ht="12.85" customHeight="1" x14ac:dyDescent="0.45">
      <c r="A98" s="111" t="s">
        <v>81</v>
      </c>
      <c r="B98" s="106" t="s">
        <v>167</v>
      </c>
      <c r="C98" s="112">
        <f>VLOOKUP(A98,Locs!A:C,3,0)</f>
        <v>28</v>
      </c>
      <c r="D98" s="112">
        <f>VLOOKUP(A98,Locs!A:C,2,0)</f>
        <v>25</v>
      </c>
      <c r="E98" s="112">
        <f t="shared" si="22"/>
        <v>3</v>
      </c>
      <c r="F98" s="113">
        <f t="shared" si="23"/>
        <v>0.1071428571428571</v>
      </c>
      <c r="G98" s="112">
        <f>VLOOKUP(A98,Locs!A:D,4,0)</f>
        <v>1</v>
      </c>
      <c r="H98" s="112">
        <f>VLOOKUP(A98,Locs!A:E,5,0)</f>
        <v>0</v>
      </c>
      <c r="I98" s="112">
        <f t="shared" si="24"/>
        <v>38.799999999999997</v>
      </c>
      <c r="J98" s="112">
        <v>1</v>
      </c>
      <c r="K98" s="112" t="s">
        <v>212</v>
      </c>
      <c r="L98" s="112">
        <v>1</v>
      </c>
      <c r="M98" s="114">
        <v>1</v>
      </c>
      <c r="N98" s="115">
        <f t="shared" ca="1" si="25"/>
        <v>0</v>
      </c>
      <c r="O98" s="114">
        <f t="shared" ca="1" si="26"/>
        <v>6</v>
      </c>
      <c r="P98" s="116">
        <f t="shared" ca="1" si="29"/>
        <v>0</v>
      </c>
      <c r="Q98" s="34">
        <f t="shared" ca="1" si="29"/>
        <v>0</v>
      </c>
      <c r="R98" s="34">
        <f t="shared" ca="1" si="29"/>
        <v>0</v>
      </c>
      <c r="S98" s="34">
        <f t="shared" ca="1" si="29"/>
        <v>0</v>
      </c>
      <c r="T98" s="34">
        <f t="shared" ca="1" si="30"/>
        <v>0</v>
      </c>
      <c r="U98" s="34">
        <f t="shared" ca="1" si="30"/>
        <v>0</v>
      </c>
      <c r="V98" s="117">
        <f t="shared" ca="1" si="21"/>
        <v>0</v>
      </c>
      <c r="W98" s="116">
        <f t="shared" ca="1" si="32"/>
        <v>2</v>
      </c>
      <c r="X98" s="34">
        <f t="shared" ca="1" si="32"/>
        <v>1</v>
      </c>
      <c r="Y98" s="34">
        <f t="shared" ca="1" si="32"/>
        <v>1</v>
      </c>
      <c r="Z98" s="34">
        <f t="shared" ca="1" si="32"/>
        <v>1</v>
      </c>
      <c r="AA98" s="34">
        <f t="shared" ca="1" si="32"/>
        <v>0</v>
      </c>
      <c r="AB98" s="34">
        <f t="shared" ca="1" si="32"/>
        <v>1</v>
      </c>
      <c r="AC98" s="117">
        <f t="shared" ca="1" si="32"/>
        <v>0</v>
      </c>
      <c r="AD98" s="3">
        <f t="shared" ca="1" si="27"/>
        <v>5</v>
      </c>
    </row>
    <row r="99" spans="1:30" ht="12.85" customHeight="1" x14ac:dyDescent="0.45">
      <c r="A99" s="111" t="s">
        <v>82</v>
      </c>
      <c r="B99" s="106" t="s">
        <v>140</v>
      </c>
      <c r="C99" s="112">
        <f>VLOOKUP(A99,Locs!A:C,3,0)</f>
        <v>33</v>
      </c>
      <c r="D99" s="112">
        <f>VLOOKUP(A99,Locs!A:C,2,0)</f>
        <v>24</v>
      </c>
      <c r="E99" s="112">
        <f t="shared" si="22"/>
        <v>9</v>
      </c>
      <c r="F99" s="113">
        <f t="shared" si="23"/>
        <v>0.27272727272727271</v>
      </c>
      <c r="G99" s="112">
        <f>VLOOKUP(A99,Locs!A:D,4,0)</f>
        <v>2</v>
      </c>
      <c r="H99" s="112">
        <f>VLOOKUP(A99,Locs!A:E,5,0)</f>
        <v>0</v>
      </c>
      <c r="I99" s="112">
        <f t="shared" si="24"/>
        <v>59.1</v>
      </c>
      <c r="J99" s="112">
        <v>1</v>
      </c>
      <c r="K99" s="112" t="s">
        <v>216</v>
      </c>
      <c r="L99" s="112">
        <v>1</v>
      </c>
      <c r="M99" s="114">
        <v>1</v>
      </c>
      <c r="N99" s="115">
        <f t="shared" ca="1" si="25"/>
        <v>4</v>
      </c>
      <c r="O99" s="114">
        <f t="shared" ca="1" si="26"/>
        <v>4</v>
      </c>
      <c r="P99" s="116">
        <f t="shared" ca="1" si="29"/>
        <v>2</v>
      </c>
      <c r="Q99" s="34">
        <f t="shared" ca="1" si="29"/>
        <v>0</v>
      </c>
      <c r="R99" s="34">
        <f t="shared" ca="1" si="29"/>
        <v>0</v>
      </c>
      <c r="S99" s="34">
        <f t="shared" ca="1" si="29"/>
        <v>2</v>
      </c>
      <c r="T99" s="34">
        <f t="shared" ca="1" si="30"/>
        <v>0</v>
      </c>
      <c r="U99" s="34">
        <f t="shared" ca="1" si="30"/>
        <v>0</v>
      </c>
      <c r="V99" s="117">
        <f t="shared" ca="1" si="21"/>
        <v>0</v>
      </c>
      <c r="W99" s="116">
        <f t="shared" ca="1" si="32"/>
        <v>1</v>
      </c>
      <c r="X99" s="34">
        <f t="shared" ca="1" si="32"/>
        <v>1</v>
      </c>
      <c r="Y99" s="34">
        <f t="shared" ca="1" si="32"/>
        <v>1</v>
      </c>
      <c r="Z99" s="34">
        <f t="shared" ca="1" si="32"/>
        <v>1</v>
      </c>
      <c r="AA99" s="34">
        <f t="shared" ca="1" si="32"/>
        <v>0</v>
      </c>
      <c r="AB99" s="34">
        <f t="shared" ca="1" si="32"/>
        <v>0</v>
      </c>
      <c r="AC99" s="117">
        <f t="shared" ca="1" si="32"/>
        <v>0</v>
      </c>
      <c r="AD99" s="3">
        <f t="shared" ca="1" si="27"/>
        <v>6</v>
      </c>
    </row>
    <row r="100" spans="1:30" ht="12.85" customHeight="1" x14ac:dyDescent="0.45">
      <c r="A100" s="111" t="s">
        <v>83</v>
      </c>
      <c r="B100" s="106" t="s">
        <v>132</v>
      </c>
      <c r="C100" s="112">
        <f>VLOOKUP(A100,Locs!A:C,3,0)</f>
        <v>23</v>
      </c>
      <c r="D100" s="112">
        <f>VLOOKUP(A100,Locs!A:C,2,0)</f>
        <v>20</v>
      </c>
      <c r="E100" s="112">
        <f t="shared" si="22"/>
        <v>3</v>
      </c>
      <c r="F100" s="113">
        <f t="shared" si="23"/>
        <v>0.13043478260869568</v>
      </c>
      <c r="G100" s="112">
        <f>VLOOKUP(A100,Locs!A:D,4,0)</f>
        <v>0</v>
      </c>
      <c r="H100" s="112">
        <f>VLOOKUP(A100,Locs!A:E,5,0)</f>
        <v>0</v>
      </c>
      <c r="I100" s="112">
        <f t="shared" si="24"/>
        <v>27.5</v>
      </c>
      <c r="J100" s="112">
        <v>1</v>
      </c>
      <c r="K100" s="112" t="s">
        <v>214</v>
      </c>
      <c r="L100" s="112">
        <v>1</v>
      </c>
      <c r="M100" s="114">
        <v>2</v>
      </c>
      <c r="N100" s="115">
        <f t="shared" ca="1" si="25"/>
        <v>12</v>
      </c>
      <c r="O100" s="114">
        <f t="shared" ca="1" si="26"/>
        <v>6</v>
      </c>
      <c r="P100" s="116">
        <f t="shared" ca="1" si="29"/>
        <v>4</v>
      </c>
      <c r="Q100" s="34">
        <f t="shared" ca="1" si="29"/>
        <v>1</v>
      </c>
      <c r="R100" s="34">
        <f t="shared" ca="1" si="29"/>
        <v>0</v>
      </c>
      <c r="S100" s="34">
        <f t="shared" ca="1" si="29"/>
        <v>3</v>
      </c>
      <c r="T100" s="34">
        <f t="shared" ca="1" si="30"/>
        <v>1</v>
      </c>
      <c r="U100" s="34">
        <f t="shared" ca="1" si="30"/>
        <v>3</v>
      </c>
      <c r="V100" s="117">
        <f t="shared" ca="1" si="21"/>
        <v>0</v>
      </c>
      <c r="W100" s="116">
        <f t="shared" ca="1" si="32"/>
        <v>1</v>
      </c>
      <c r="X100" s="34">
        <f t="shared" ca="1" si="32"/>
        <v>1</v>
      </c>
      <c r="Y100" s="34">
        <f t="shared" ca="1" si="32"/>
        <v>1</v>
      </c>
      <c r="Z100" s="34">
        <f t="shared" ca="1" si="32"/>
        <v>1</v>
      </c>
      <c r="AA100" s="34">
        <f t="shared" ca="1" si="32"/>
        <v>1</v>
      </c>
      <c r="AB100" s="34">
        <f t="shared" ca="1" si="32"/>
        <v>1</v>
      </c>
      <c r="AC100" s="117">
        <f t="shared" ca="1" si="32"/>
        <v>0</v>
      </c>
      <c r="AD100" s="3">
        <f t="shared" ca="1" si="27"/>
        <v>11</v>
      </c>
    </row>
    <row r="101" spans="1:30" ht="12.85" customHeight="1" x14ac:dyDescent="0.45">
      <c r="A101" s="111" t="s">
        <v>84</v>
      </c>
      <c r="B101" s="106" t="s">
        <v>105</v>
      </c>
      <c r="C101" s="112">
        <f>VLOOKUP(A101,Locs!A:C,3,0)</f>
        <v>24</v>
      </c>
      <c r="D101" s="112">
        <f>VLOOKUP(A101,Locs!A:C,2,0)</f>
        <v>21</v>
      </c>
      <c r="E101" s="112">
        <f t="shared" si="22"/>
        <v>3</v>
      </c>
      <c r="F101" s="113">
        <f t="shared" si="23"/>
        <v>0.125</v>
      </c>
      <c r="G101" s="112">
        <f>VLOOKUP(A101,Locs!A:D,4,0)</f>
        <v>1</v>
      </c>
      <c r="H101" s="112">
        <f>VLOOKUP(A101,Locs!A:E,5,0)</f>
        <v>0</v>
      </c>
      <c r="I101" s="112">
        <f t="shared" si="24"/>
        <v>34.799999999999997</v>
      </c>
      <c r="J101" s="112">
        <v>1</v>
      </c>
      <c r="K101" s="112" t="s">
        <v>212</v>
      </c>
      <c r="L101" s="112">
        <v>1</v>
      </c>
      <c r="M101" s="114">
        <v>1</v>
      </c>
      <c r="N101" s="115">
        <f t="shared" ca="1" si="25"/>
        <v>0</v>
      </c>
      <c r="O101" s="114">
        <f t="shared" ca="1" si="26"/>
        <v>8</v>
      </c>
      <c r="P101" s="116">
        <f t="shared" ca="1" si="29"/>
        <v>0</v>
      </c>
      <c r="Q101" s="34">
        <f t="shared" ca="1" si="29"/>
        <v>0</v>
      </c>
      <c r="R101" s="34">
        <f t="shared" ca="1" si="29"/>
        <v>0</v>
      </c>
      <c r="S101" s="34">
        <f t="shared" ca="1" si="29"/>
        <v>0</v>
      </c>
      <c r="T101" s="34">
        <f t="shared" ca="1" si="30"/>
        <v>0</v>
      </c>
      <c r="U101" s="34">
        <f t="shared" ca="1" si="30"/>
        <v>0</v>
      </c>
      <c r="V101" s="117">
        <f t="shared" ca="1" si="21"/>
        <v>0</v>
      </c>
      <c r="W101" s="116">
        <f t="shared" ca="1" si="32"/>
        <v>2</v>
      </c>
      <c r="X101" s="34">
        <f t="shared" ca="1" si="32"/>
        <v>1</v>
      </c>
      <c r="Y101" s="34">
        <f t="shared" ca="1" si="32"/>
        <v>1</v>
      </c>
      <c r="Z101" s="34">
        <f t="shared" ca="1" si="32"/>
        <v>1</v>
      </c>
      <c r="AA101" s="34">
        <f t="shared" ca="1" si="32"/>
        <v>1</v>
      </c>
      <c r="AB101" s="34">
        <f t="shared" ca="1" si="32"/>
        <v>1</v>
      </c>
      <c r="AC101" s="117">
        <f t="shared" ca="1" si="32"/>
        <v>1</v>
      </c>
      <c r="AD101" s="3">
        <f t="shared" ca="1" si="27"/>
        <v>7</v>
      </c>
    </row>
    <row r="102" spans="1:30" ht="12.85" customHeight="1" x14ac:dyDescent="0.45">
      <c r="A102" s="111" t="s">
        <v>85</v>
      </c>
      <c r="B102" s="106" t="s">
        <v>217</v>
      </c>
      <c r="C102" s="112">
        <f>VLOOKUP(A102,Locs!A:C,3,0)</f>
        <v>57</v>
      </c>
      <c r="D102" s="112">
        <f>VLOOKUP(A102,Locs!A:C,2,0)</f>
        <v>36</v>
      </c>
      <c r="E102" s="112">
        <f t="shared" si="22"/>
        <v>21</v>
      </c>
      <c r="F102" s="113">
        <f t="shared" si="23"/>
        <v>0.36842105263157898</v>
      </c>
      <c r="G102" s="112">
        <f>VLOOKUP(A102,Locs!A:D,4,0)</f>
        <v>4</v>
      </c>
      <c r="H102" s="112">
        <f>VLOOKUP(A102,Locs!A:E,5,0)</f>
        <v>0</v>
      </c>
      <c r="I102" s="112">
        <f t="shared" si="24"/>
        <v>113.7</v>
      </c>
      <c r="J102" s="112">
        <v>1</v>
      </c>
      <c r="K102" s="112" t="s">
        <v>213</v>
      </c>
      <c r="L102" s="112">
        <v>2</v>
      </c>
      <c r="M102" s="114">
        <v>2</v>
      </c>
      <c r="N102" s="115">
        <f t="shared" ca="1" si="25"/>
        <v>0</v>
      </c>
      <c r="O102" s="114">
        <f t="shared" ca="1" si="26"/>
        <v>7</v>
      </c>
      <c r="P102" s="116">
        <f t="shared" ca="1" si="29"/>
        <v>0</v>
      </c>
      <c r="Q102" s="34">
        <f t="shared" ca="1" si="29"/>
        <v>0</v>
      </c>
      <c r="R102" s="34">
        <f t="shared" ca="1" si="29"/>
        <v>0</v>
      </c>
      <c r="S102" s="34">
        <f t="shared" ca="1" si="29"/>
        <v>0</v>
      </c>
      <c r="T102" s="34">
        <f t="shared" ca="1" si="30"/>
        <v>0</v>
      </c>
      <c r="U102" s="34">
        <f t="shared" ca="1" si="30"/>
        <v>0</v>
      </c>
      <c r="V102" s="117">
        <f t="shared" ca="1" si="21"/>
        <v>0</v>
      </c>
      <c r="W102" s="116">
        <f t="shared" ca="1" si="32"/>
        <v>2</v>
      </c>
      <c r="X102" s="34">
        <f t="shared" ca="1" si="32"/>
        <v>1</v>
      </c>
      <c r="Y102" s="34">
        <f t="shared" ca="1" si="32"/>
        <v>1</v>
      </c>
      <c r="Z102" s="34">
        <f t="shared" ca="1" si="32"/>
        <v>1</v>
      </c>
      <c r="AA102" s="34">
        <f t="shared" ca="1" si="32"/>
        <v>1</v>
      </c>
      <c r="AB102" s="34">
        <f t="shared" ca="1" si="32"/>
        <v>1</v>
      </c>
      <c r="AC102" s="117">
        <f t="shared" ca="1" si="32"/>
        <v>0</v>
      </c>
      <c r="AD102" s="3">
        <f t="shared" ca="1" si="27"/>
        <v>6</v>
      </c>
    </row>
    <row r="103" spans="1:30" ht="12.85" customHeight="1" x14ac:dyDescent="0.45">
      <c r="A103" s="111" t="s">
        <v>86</v>
      </c>
      <c r="B103" s="106" t="s">
        <v>137</v>
      </c>
      <c r="C103" s="112">
        <f>VLOOKUP(A103,Locs!A:C,3,0)</f>
        <v>28</v>
      </c>
      <c r="D103" s="112">
        <f>VLOOKUP(A103,Locs!A:C,2,0)</f>
        <v>26</v>
      </c>
      <c r="E103" s="112">
        <f t="shared" si="22"/>
        <v>2</v>
      </c>
      <c r="F103" s="113">
        <f t="shared" si="23"/>
        <v>7.1428571428571397E-2</v>
      </c>
      <c r="G103" s="112">
        <f>VLOOKUP(A103,Locs!A:D,4,0)</f>
        <v>0</v>
      </c>
      <c r="H103" s="112">
        <f>VLOOKUP(A103,Locs!A:E,5,0)</f>
        <v>0</v>
      </c>
      <c r="I103" s="112">
        <f t="shared" si="24"/>
        <v>31</v>
      </c>
      <c r="J103" s="112">
        <v>1</v>
      </c>
      <c r="K103" s="112" t="s">
        <v>212</v>
      </c>
      <c r="L103" s="112">
        <v>1</v>
      </c>
      <c r="M103" s="114">
        <v>1</v>
      </c>
      <c r="N103" s="115">
        <f t="shared" ca="1" si="25"/>
        <v>17</v>
      </c>
      <c r="O103" s="114">
        <f t="shared" ca="1" si="26"/>
        <v>7</v>
      </c>
      <c r="P103" s="116">
        <f t="shared" ca="1" si="29"/>
        <v>3</v>
      </c>
      <c r="Q103" s="34">
        <f t="shared" ca="1" si="29"/>
        <v>3</v>
      </c>
      <c r="R103" s="34">
        <f t="shared" ca="1" si="29"/>
        <v>1</v>
      </c>
      <c r="S103" s="34">
        <f t="shared" ca="1" si="29"/>
        <v>3</v>
      </c>
      <c r="T103" s="34">
        <f t="shared" ref="T103:U112" ca="1" si="33">COUNTIFS(INDIRECT(T$2&amp;"!C:C"),$A103,INDIRECT(T$2&amp;"!E:E"),1)</f>
        <v>3</v>
      </c>
      <c r="U103" s="34">
        <f t="shared" ca="1" si="33"/>
        <v>3</v>
      </c>
      <c r="V103" s="117">
        <f t="shared" ca="1" si="21"/>
        <v>1</v>
      </c>
      <c r="W103" s="116">
        <f t="shared" ref="W103:AC112" ca="1" si="34">COUNTIFS(INDIRECT(W$2&amp;"!C:C"),$A103,INDIRECT(W$2&amp;"!E:E"),1)</f>
        <v>1</v>
      </c>
      <c r="X103" s="34">
        <f t="shared" ca="1" si="34"/>
        <v>1</v>
      </c>
      <c r="Y103" s="34">
        <f t="shared" ca="1" si="34"/>
        <v>1</v>
      </c>
      <c r="Z103" s="34">
        <f t="shared" ca="1" si="34"/>
        <v>1</v>
      </c>
      <c r="AA103" s="34">
        <f t="shared" ca="1" si="34"/>
        <v>1</v>
      </c>
      <c r="AB103" s="34">
        <f t="shared" ca="1" si="34"/>
        <v>1</v>
      </c>
      <c r="AC103" s="117">
        <f t="shared" ca="1" si="34"/>
        <v>1</v>
      </c>
      <c r="AD103" s="3">
        <f t="shared" ca="1" si="27"/>
        <v>14</v>
      </c>
    </row>
    <row r="104" spans="1:30" ht="12.85" customHeight="1" x14ac:dyDescent="0.45">
      <c r="A104" s="111" t="s">
        <v>87</v>
      </c>
      <c r="B104" s="106" t="s">
        <v>123</v>
      </c>
      <c r="C104" s="112">
        <f>VLOOKUP(A104,Locs!A:C,3,0)</f>
        <v>30</v>
      </c>
      <c r="D104" s="112">
        <f>VLOOKUP(A104,Locs!A:C,2,0)</f>
        <v>23</v>
      </c>
      <c r="E104" s="112">
        <f t="shared" si="22"/>
        <v>7</v>
      </c>
      <c r="F104" s="113">
        <f t="shared" si="23"/>
        <v>0.23333333333333328</v>
      </c>
      <c r="G104" s="112">
        <f>VLOOKUP(A104,Locs!A:D,4,0)</f>
        <v>2</v>
      </c>
      <c r="H104" s="112">
        <f>VLOOKUP(A104,Locs!A:E,5,0)</f>
        <v>0</v>
      </c>
      <c r="I104" s="112">
        <f t="shared" si="24"/>
        <v>53.1</v>
      </c>
      <c r="J104" s="112">
        <v>1</v>
      </c>
      <c r="K104" s="112" t="s">
        <v>213</v>
      </c>
      <c r="L104" s="112">
        <v>1</v>
      </c>
      <c r="M104" s="114">
        <v>2</v>
      </c>
      <c r="N104" s="115">
        <f t="shared" ca="1" si="25"/>
        <v>0</v>
      </c>
      <c r="O104" s="114">
        <f t="shared" ca="1" si="26"/>
        <v>5</v>
      </c>
      <c r="P104" s="116">
        <f t="shared" ca="1" si="29"/>
        <v>0</v>
      </c>
      <c r="Q104" s="34">
        <f t="shared" ca="1" si="29"/>
        <v>0</v>
      </c>
      <c r="R104" s="34">
        <f t="shared" ca="1" si="29"/>
        <v>0</v>
      </c>
      <c r="S104" s="34">
        <f t="shared" ca="1" si="29"/>
        <v>0</v>
      </c>
      <c r="T104" s="34">
        <f t="shared" ca="1" si="33"/>
        <v>0</v>
      </c>
      <c r="U104" s="34">
        <f t="shared" ca="1" si="33"/>
        <v>0</v>
      </c>
      <c r="V104" s="117">
        <f t="shared" ca="1" si="21"/>
        <v>0</v>
      </c>
      <c r="W104" s="116">
        <f t="shared" ca="1" si="34"/>
        <v>1</v>
      </c>
      <c r="X104" s="34">
        <f t="shared" ca="1" si="34"/>
        <v>1</v>
      </c>
      <c r="Y104" s="34">
        <f t="shared" ca="1" si="34"/>
        <v>1</v>
      </c>
      <c r="Z104" s="34">
        <f t="shared" ca="1" si="34"/>
        <v>1</v>
      </c>
      <c r="AA104" s="34">
        <f t="shared" ca="1" si="34"/>
        <v>0</v>
      </c>
      <c r="AB104" s="34">
        <f t="shared" ca="1" si="34"/>
        <v>1</v>
      </c>
      <c r="AC104" s="117">
        <f t="shared" ca="1" si="34"/>
        <v>0</v>
      </c>
      <c r="AD104" s="3">
        <f t="shared" ca="1" si="27"/>
        <v>5</v>
      </c>
    </row>
    <row r="105" spans="1:30" ht="12.85" customHeight="1" x14ac:dyDescent="0.45">
      <c r="A105" s="111" t="s">
        <v>88</v>
      </c>
      <c r="B105" s="106" t="s">
        <v>175</v>
      </c>
      <c r="C105" s="112">
        <f>VLOOKUP(A105,Locs!A:C,3,0)</f>
        <v>35</v>
      </c>
      <c r="D105" s="112">
        <f>VLOOKUP(A105,Locs!A:C,2,0)</f>
        <v>26</v>
      </c>
      <c r="E105" s="112">
        <f t="shared" si="22"/>
        <v>9</v>
      </c>
      <c r="F105" s="113">
        <f t="shared" si="23"/>
        <v>0.25714285714285712</v>
      </c>
      <c r="G105" s="112">
        <f>VLOOKUP(A105,Locs!A:D,4,0)</f>
        <v>0</v>
      </c>
      <c r="H105" s="112">
        <f>VLOOKUP(A105,Locs!A:E,5,0)</f>
        <v>0</v>
      </c>
      <c r="I105" s="112">
        <f t="shared" si="24"/>
        <v>48.5</v>
      </c>
      <c r="J105" s="112">
        <v>1</v>
      </c>
      <c r="K105" s="112" t="s">
        <v>214</v>
      </c>
      <c r="L105" s="112">
        <v>1</v>
      </c>
      <c r="M105" s="114">
        <v>1</v>
      </c>
      <c r="N105" s="115">
        <f t="shared" ca="1" si="25"/>
        <v>3</v>
      </c>
      <c r="O105" s="114">
        <f t="shared" ca="1" si="26"/>
        <v>7</v>
      </c>
      <c r="P105" s="116">
        <f t="shared" ca="1" si="29"/>
        <v>0</v>
      </c>
      <c r="Q105" s="34">
        <f t="shared" ref="P105:V112" ca="1" si="35">COUNTIFS(INDIRECT(Q$2&amp;"!C:C"),$A105,INDIRECT(Q$2&amp;"!E:E"),1)</f>
        <v>0</v>
      </c>
      <c r="R105" s="34">
        <f t="shared" ca="1" si="35"/>
        <v>0</v>
      </c>
      <c r="S105" s="34">
        <f t="shared" ca="1" si="35"/>
        <v>0</v>
      </c>
      <c r="T105" s="34">
        <f t="shared" ca="1" si="33"/>
        <v>3</v>
      </c>
      <c r="U105" s="34">
        <f t="shared" ca="1" si="33"/>
        <v>0</v>
      </c>
      <c r="V105" s="117">
        <f t="shared" ca="1" si="35"/>
        <v>0</v>
      </c>
      <c r="W105" s="116">
        <f t="shared" ca="1" si="34"/>
        <v>2</v>
      </c>
      <c r="X105" s="34">
        <f t="shared" ca="1" si="34"/>
        <v>1</v>
      </c>
      <c r="Y105" s="34">
        <f t="shared" ca="1" si="34"/>
        <v>1</v>
      </c>
      <c r="Z105" s="34">
        <f t="shared" ca="1" si="34"/>
        <v>1</v>
      </c>
      <c r="AA105" s="34">
        <f t="shared" ca="1" si="34"/>
        <v>1</v>
      </c>
      <c r="AB105" s="34">
        <f t="shared" ca="1" si="34"/>
        <v>1</v>
      </c>
      <c r="AC105" s="117">
        <f t="shared" ca="1" si="34"/>
        <v>0</v>
      </c>
      <c r="AD105" s="3">
        <f t="shared" ca="1" si="27"/>
        <v>7</v>
      </c>
    </row>
    <row r="106" spans="1:30" ht="12.85" customHeight="1" x14ac:dyDescent="0.45">
      <c r="A106" s="111" t="s">
        <v>89</v>
      </c>
      <c r="B106" s="106" t="s">
        <v>114</v>
      </c>
      <c r="C106" s="112">
        <f>VLOOKUP(A106,Locs!A:C,3,0)</f>
        <v>22</v>
      </c>
      <c r="D106" s="112">
        <f>VLOOKUP(A106,Locs!A:C,2,0)</f>
        <v>19</v>
      </c>
      <c r="E106" s="112">
        <f t="shared" si="22"/>
        <v>3</v>
      </c>
      <c r="F106" s="113">
        <f t="shared" si="23"/>
        <v>0.13636363636363635</v>
      </c>
      <c r="G106" s="112">
        <f>VLOOKUP(A106,Locs!A:D,4,0)</f>
        <v>0</v>
      </c>
      <c r="H106" s="112">
        <f>VLOOKUP(A106,Locs!A:E,5,0)</f>
        <v>0</v>
      </c>
      <c r="I106" s="112">
        <f t="shared" si="24"/>
        <v>26.5</v>
      </c>
      <c r="J106" s="112">
        <v>1</v>
      </c>
      <c r="K106" s="112" t="s">
        <v>211</v>
      </c>
      <c r="L106" s="112">
        <v>1</v>
      </c>
      <c r="M106" s="114">
        <v>1</v>
      </c>
      <c r="N106" s="115">
        <f t="shared" ca="1" si="25"/>
        <v>16</v>
      </c>
      <c r="O106" s="114">
        <f t="shared" ca="1" si="26"/>
        <v>7</v>
      </c>
      <c r="P106" s="116">
        <f t="shared" ca="1" si="35"/>
        <v>3</v>
      </c>
      <c r="Q106" s="34">
        <f t="shared" ca="1" si="35"/>
        <v>3</v>
      </c>
      <c r="R106" s="34">
        <f t="shared" ca="1" si="35"/>
        <v>1</v>
      </c>
      <c r="S106" s="34">
        <f t="shared" ca="1" si="35"/>
        <v>3</v>
      </c>
      <c r="T106" s="34">
        <f t="shared" ca="1" si="33"/>
        <v>2</v>
      </c>
      <c r="U106" s="34">
        <f t="shared" ca="1" si="33"/>
        <v>3</v>
      </c>
      <c r="V106" s="117">
        <f t="shared" ca="1" si="35"/>
        <v>1</v>
      </c>
      <c r="W106" s="116">
        <f t="shared" ca="1" si="34"/>
        <v>1</v>
      </c>
      <c r="X106" s="34">
        <f t="shared" ca="1" si="34"/>
        <v>1</v>
      </c>
      <c r="Y106" s="34">
        <f t="shared" ca="1" si="34"/>
        <v>1</v>
      </c>
      <c r="Z106" s="34">
        <f t="shared" ca="1" si="34"/>
        <v>1</v>
      </c>
      <c r="AA106" s="34">
        <f t="shared" ca="1" si="34"/>
        <v>1</v>
      </c>
      <c r="AB106" s="34">
        <f t="shared" ca="1" si="34"/>
        <v>1</v>
      </c>
      <c r="AC106" s="117">
        <f t="shared" ca="1" si="34"/>
        <v>1</v>
      </c>
      <c r="AD106" s="3">
        <f t="shared" ca="1" si="27"/>
        <v>14</v>
      </c>
    </row>
    <row r="107" spans="1:30" ht="12.85" customHeight="1" x14ac:dyDescent="0.45">
      <c r="A107" s="111" t="s">
        <v>90</v>
      </c>
      <c r="B107" s="106" t="s">
        <v>98</v>
      </c>
      <c r="C107" s="112">
        <f>VLOOKUP(A107,Locs!A:C,3,0)</f>
        <v>30</v>
      </c>
      <c r="D107" s="112">
        <f>VLOOKUP(A107,Locs!A:C,2,0)</f>
        <v>17</v>
      </c>
      <c r="E107" s="112">
        <f t="shared" si="22"/>
        <v>13</v>
      </c>
      <c r="F107" s="113">
        <f t="shared" si="23"/>
        <v>0.43333333333333335</v>
      </c>
      <c r="G107" s="112">
        <f>VLOOKUP(A107,Locs!A:D,4,0)</f>
        <v>4</v>
      </c>
      <c r="H107" s="112">
        <f>VLOOKUP(A107,Locs!A:E,5,0)</f>
        <v>1</v>
      </c>
      <c r="I107" s="112">
        <f t="shared" si="24"/>
        <v>74.7</v>
      </c>
      <c r="J107" s="112">
        <v>1</v>
      </c>
      <c r="K107" s="112" t="s">
        <v>212</v>
      </c>
      <c r="L107" s="112">
        <v>1</v>
      </c>
      <c r="M107" s="114">
        <v>2</v>
      </c>
      <c r="N107" s="115">
        <f t="shared" ca="1" si="25"/>
        <v>0</v>
      </c>
      <c r="O107" s="114">
        <f t="shared" ca="1" si="26"/>
        <v>4</v>
      </c>
      <c r="P107" s="116">
        <f t="shared" ca="1" si="35"/>
        <v>0</v>
      </c>
      <c r="Q107" s="34">
        <f t="shared" ca="1" si="35"/>
        <v>0</v>
      </c>
      <c r="R107" s="34">
        <f t="shared" ca="1" si="35"/>
        <v>0</v>
      </c>
      <c r="S107" s="34">
        <f t="shared" ca="1" si="35"/>
        <v>0</v>
      </c>
      <c r="T107" s="34">
        <f t="shared" ca="1" si="33"/>
        <v>0</v>
      </c>
      <c r="U107" s="34">
        <f t="shared" ca="1" si="33"/>
        <v>0</v>
      </c>
      <c r="V107" s="117">
        <f t="shared" ca="1" si="35"/>
        <v>0</v>
      </c>
      <c r="W107" s="116">
        <f t="shared" ca="1" si="34"/>
        <v>1</v>
      </c>
      <c r="X107" s="34">
        <f t="shared" ca="1" si="34"/>
        <v>0</v>
      </c>
      <c r="Y107" s="34">
        <f t="shared" ca="1" si="34"/>
        <v>0</v>
      </c>
      <c r="Z107" s="34">
        <f t="shared" ca="1" si="34"/>
        <v>1</v>
      </c>
      <c r="AA107" s="34">
        <f t="shared" ca="1" si="34"/>
        <v>1</v>
      </c>
      <c r="AB107" s="34">
        <f t="shared" ca="1" si="34"/>
        <v>1</v>
      </c>
      <c r="AC107" s="117">
        <f t="shared" ca="1" si="34"/>
        <v>0</v>
      </c>
      <c r="AD107" s="3">
        <f t="shared" ca="1" si="27"/>
        <v>4</v>
      </c>
    </row>
    <row r="108" spans="1:30" ht="12.85" customHeight="1" x14ac:dyDescent="0.45">
      <c r="A108" s="111" t="s">
        <v>91</v>
      </c>
      <c r="B108" s="106" t="s">
        <v>124</v>
      </c>
      <c r="C108" s="112">
        <f>VLOOKUP(A108,Locs!A:C,3,0)</f>
        <v>29</v>
      </c>
      <c r="D108" s="112">
        <f>VLOOKUP(A108,Locs!A:C,2,0)</f>
        <v>26</v>
      </c>
      <c r="E108" s="112">
        <f t="shared" si="22"/>
        <v>3</v>
      </c>
      <c r="F108" s="113">
        <f t="shared" si="23"/>
        <v>0.10344827586206895</v>
      </c>
      <c r="G108" s="112">
        <f>VLOOKUP(A108,Locs!A:D,4,0)</f>
        <v>1</v>
      </c>
      <c r="H108" s="112">
        <f>VLOOKUP(A108,Locs!A:E,5,0)</f>
        <v>0</v>
      </c>
      <c r="I108" s="112">
        <f t="shared" si="24"/>
        <v>39.799999999999997</v>
      </c>
      <c r="J108" s="112">
        <v>1</v>
      </c>
      <c r="K108" s="112" t="s">
        <v>212</v>
      </c>
      <c r="L108" s="112">
        <v>1</v>
      </c>
      <c r="M108" s="114">
        <v>1</v>
      </c>
      <c r="N108" s="115">
        <f t="shared" ca="1" si="25"/>
        <v>7</v>
      </c>
      <c r="O108" s="114">
        <f t="shared" ca="1" si="26"/>
        <v>8</v>
      </c>
      <c r="P108" s="116">
        <f t="shared" ca="1" si="35"/>
        <v>3</v>
      </c>
      <c r="Q108" s="34">
        <f t="shared" ca="1" si="35"/>
        <v>3</v>
      </c>
      <c r="R108" s="34">
        <f t="shared" ca="1" si="35"/>
        <v>1</v>
      </c>
      <c r="S108" s="34">
        <f t="shared" ca="1" si="35"/>
        <v>0</v>
      </c>
      <c r="T108" s="34">
        <f t="shared" ca="1" si="33"/>
        <v>0</v>
      </c>
      <c r="U108" s="34">
        <f t="shared" ca="1" si="33"/>
        <v>0</v>
      </c>
      <c r="V108" s="117">
        <f t="shared" ca="1" si="35"/>
        <v>0</v>
      </c>
      <c r="W108" s="116">
        <f t="shared" ca="1" si="34"/>
        <v>2</v>
      </c>
      <c r="X108" s="34">
        <f t="shared" ca="1" si="34"/>
        <v>1</v>
      </c>
      <c r="Y108" s="34">
        <f t="shared" ca="1" si="34"/>
        <v>1</v>
      </c>
      <c r="Z108" s="34">
        <f t="shared" ca="1" si="34"/>
        <v>1</v>
      </c>
      <c r="AA108" s="34">
        <f t="shared" ca="1" si="34"/>
        <v>1</v>
      </c>
      <c r="AB108" s="34">
        <f t="shared" ca="1" si="34"/>
        <v>1</v>
      </c>
      <c r="AC108" s="117">
        <f t="shared" ca="1" si="34"/>
        <v>1</v>
      </c>
      <c r="AD108" s="3">
        <f t="shared" ca="1" si="27"/>
        <v>10</v>
      </c>
    </row>
    <row r="109" spans="1:30" ht="12.85" customHeight="1" x14ac:dyDescent="0.45">
      <c r="A109" s="111" t="s">
        <v>92</v>
      </c>
      <c r="B109" s="106" t="s">
        <v>99</v>
      </c>
      <c r="C109" s="112">
        <f>VLOOKUP(A109,Locs!A:C,3,0)</f>
        <v>35</v>
      </c>
      <c r="D109" s="112">
        <f>VLOOKUP(A109,Locs!A:C,2,0)</f>
        <v>24</v>
      </c>
      <c r="E109" s="112">
        <f t="shared" si="22"/>
        <v>11</v>
      </c>
      <c r="F109" s="113">
        <f t="shared" si="23"/>
        <v>0.31428571428571428</v>
      </c>
      <c r="G109" s="112">
        <f>VLOOKUP(A109,Locs!A:D,4,0)</f>
        <v>2</v>
      </c>
      <c r="H109" s="112">
        <f>VLOOKUP(A109,Locs!A:E,5,0)</f>
        <v>0</v>
      </c>
      <c r="I109" s="112">
        <f t="shared" si="24"/>
        <v>64.099999999999994</v>
      </c>
      <c r="J109" s="112">
        <v>1</v>
      </c>
      <c r="K109" s="112" t="s">
        <v>213</v>
      </c>
      <c r="L109" s="112">
        <v>1</v>
      </c>
      <c r="M109" s="114">
        <v>1</v>
      </c>
      <c r="N109" s="115">
        <f t="shared" ca="1" si="25"/>
        <v>0</v>
      </c>
      <c r="O109" s="114">
        <f t="shared" ca="1" si="26"/>
        <v>6</v>
      </c>
      <c r="P109" s="116">
        <f t="shared" ca="1" si="35"/>
        <v>0</v>
      </c>
      <c r="Q109" s="34">
        <f t="shared" ca="1" si="35"/>
        <v>0</v>
      </c>
      <c r="R109" s="34">
        <f t="shared" ca="1" si="35"/>
        <v>0</v>
      </c>
      <c r="S109" s="34">
        <f t="shared" ca="1" si="35"/>
        <v>0</v>
      </c>
      <c r="T109" s="34">
        <f t="shared" ca="1" si="33"/>
        <v>0</v>
      </c>
      <c r="U109" s="34">
        <f t="shared" ca="1" si="33"/>
        <v>0</v>
      </c>
      <c r="V109" s="117">
        <f t="shared" ca="1" si="35"/>
        <v>0</v>
      </c>
      <c r="W109" s="116">
        <f t="shared" ca="1" si="34"/>
        <v>2</v>
      </c>
      <c r="X109" s="34">
        <f t="shared" ca="1" si="34"/>
        <v>1</v>
      </c>
      <c r="Y109" s="34">
        <f t="shared" ca="1" si="34"/>
        <v>1</v>
      </c>
      <c r="Z109" s="34">
        <f t="shared" ca="1" si="34"/>
        <v>1</v>
      </c>
      <c r="AA109" s="34">
        <f t="shared" ca="1" si="34"/>
        <v>1</v>
      </c>
      <c r="AB109" s="34">
        <f t="shared" ca="1" si="34"/>
        <v>0</v>
      </c>
      <c r="AC109" s="117">
        <f t="shared" ca="1" si="34"/>
        <v>0</v>
      </c>
      <c r="AD109" s="3">
        <f t="shared" ca="1" si="27"/>
        <v>5</v>
      </c>
    </row>
    <row r="110" spans="1:30" ht="12.85" customHeight="1" x14ac:dyDescent="0.45">
      <c r="A110" s="111" t="s">
        <v>93</v>
      </c>
      <c r="B110" s="106" t="s">
        <v>145</v>
      </c>
      <c r="C110" s="112">
        <f>VLOOKUP(A110,Locs!A:C,3,0)</f>
        <v>24</v>
      </c>
      <c r="D110" s="112">
        <f>VLOOKUP(A110,Locs!A:C,2,0)</f>
        <v>22</v>
      </c>
      <c r="E110" s="112">
        <f t="shared" si="22"/>
        <v>2</v>
      </c>
      <c r="F110" s="113">
        <f t="shared" si="23"/>
        <v>8.333333333333337E-2</v>
      </c>
      <c r="G110" s="112">
        <f>VLOOKUP(A110,Locs!A:D,4,0)</f>
        <v>0</v>
      </c>
      <c r="H110" s="112">
        <f>VLOOKUP(A110,Locs!A:E,5,0)</f>
        <v>0</v>
      </c>
      <c r="I110" s="112">
        <f t="shared" si="24"/>
        <v>27</v>
      </c>
      <c r="J110" s="112">
        <v>1</v>
      </c>
      <c r="K110" s="112" t="s">
        <v>212</v>
      </c>
      <c r="L110" s="112">
        <v>1</v>
      </c>
      <c r="M110" s="114">
        <v>1</v>
      </c>
      <c r="N110" s="115">
        <f t="shared" ca="1" si="25"/>
        <v>8</v>
      </c>
      <c r="O110" s="114">
        <f t="shared" ca="1" si="26"/>
        <v>7</v>
      </c>
      <c r="P110" s="116">
        <f t="shared" ca="1" si="35"/>
        <v>3</v>
      </c>
      <c r="Q110" s="34">
        <f t="shared" ca="1" si="35"/>
        <v>3</v>
      </c>
      <c r="R110" s="34">
        <f t="shared" ca="1" si="35"/>
        <v>1</v>
      </c>
      <c r="S110" s="34">
        <f t="shared" ca="1" si="35"/>
        <v>0</v>
      </c>
      <c r="T110" s="34">
        <f t="shared" ca="1" si="33"/>
        <v>0</v>
      </c>
      <c r="U110" s="34">
        <f t="shared" ca="1" si="33"/>
        <v>0</v>
      </c>
      <c r="V110" s="117">
        <f t="shared" ca="1" si="35"/>
        <v>1</v>
      </c>
      <c r="W110" s="116">
        <f t="shared" ca="1" si="34"/>
        <v>2</v>
      </c>
      <c r="X110" s="34">
        <f t="shared" ca="1" si="34"/>
        <v>1</v>
      </c>
      <c r="Y110" s="34">
        <f t="shared" ca="1" si="34"/>
        <v>1</v>
      </c>
      <c r="Z110" s="34">
        <f t="shared" ca="1" si="34"/>
        <v>1</v>
      </c>
      <c r="AA110" s="34">
        <f t="shared" ca="1" si="34"/>
        <v>0</v>
      </c>
      <c r="AB110" s="34">
        <f t="shared" ca="1" si="34"/>
        <v>1</v>
      </c>
      <c r="AC110" s="117">
        <f t="shared" ca="1" si="34"/>
        <v>1</v>
      </c>
      <c r="AD110" s="3">
        <f t="shared" ca="1" si="27"/>
        <v>10</v>
      </c>
    </row>
    <row r="111" spans="1:30" ht="12.85" customHeight="1" x14ac:dyDescent="0.45">
      <c r="A111" s="111" t="s">
        <v>94</v>
      </c>
      <c r="B111" s="106" t="s">
        <v>136</v>
      </c>
      <c r="C111" s="112">
        <f>VLOOKUP(A111,Locs!A:C,3,0)</f>
        <v>29</v>
      </c>
      <c r="D111" s="112">
        <f>VLOOKUP(A111,Locs!A:C,2,0)</f>
        <v>24</v>
      </c>
      <c r="E111" s="112">
        <f t="shared" si="22"/>
        <v>5</v>
      </c>
      <c r="F111" s="113">
        <f t="shared" si="23"/>
        <v>0.17241379310344829</v>
      </c>
      <c r="G111" s="112">
        <f>VLOOKUP(A111,Locs!A:D,4,0)</f>
        <v>2</v>
      </c>
      <c r="H111" s="112">
        <f>VLOOKUP(A111,Locs!A:E,5,0)</f>
        <v>0</v>
      </c>
      <c r="I111" s="112">
        <f t="shared" si="24"/>
        <v>49.1</v>
      </c>
      <c r="J111" s="112">
        <v>1</v>
      </c>
      <c r="K111" s="112" t="s">
        <v>212</v>
      </c>
      <c r="L111" s="112">
        <v>1</v>
      </c>
      <c r="M111" s="114">
        <v>1</v>
      </c>
      <c r="N111" s="115">
        <f t="shared" ca="1" si="25"/>
        <v>0</v>
      </c>
      <c r="O111" s="114">
        <f t="shared" ca="1" si="26"/>
        <v>7</v>
      </c>
      <c r="P111" s="116">
        <f t="shared" ca="1" si="35"/>
        <v>0</v>
      </c>
      <c r="Q111" s="34">
        <f t="shared" ca="1" si="35"/>
        <v>0</v>
      </c>
      <c r="R111" s="34">
        <f t="shared" ca="1" si="35"/>
        <v>0</v>
      </c>
      <c r="S111" s="34">
        <f t="shared" ca="1" si="35"/>
        <v>0</v>
      </c>
      <c r="T111" s="34">
        <f t="shared" ca="1" si="33"/>
        <v>0</v>
      </c>
      <c r="U111" s="34">
        <f t="shared" ca="1" si="33"/>
        <v>0</v>
      </c>
      <c r="V111" s="117">
        <f t="shared" ca="1" si="35"/>
        <v>0</v>
      </c>
      <c r="W111" s="116">
        <f t="shared" ca="1" si="34"/>
        <v>1</v>
      </c>
      <c r="X111" s="34">
        <f t="shared" ca="1" si="34"/>
        <v>1</v>
      </c>
      <c r="Y111" s="34">
        <f t="shared" ca="1" si="34"/>
        <v>1</v>
      </c>
      <c r="Z111" s="34">
        <f t="shared" ca="1" si="34"/>
        <v>1</v>
      </c>
      <c r="AA111" s="34">
        <f t="shared" ca="1" si="34"/>
        <v>1</v>
      </c>
      <c r="AB111" s="34">
        <f t="shared" ca="1" si="34"/>
        <v>1</v>
      </c>
      <c r="AC111" s="117">
        <f t="shared" ca="1" si="34"/>
        <v>1</v>
      </c>
      <c r="AD111" s="3">
        <f t="shared" ca="1" si="27"/>
        <v>7</v>
      </c>
    </row>
    <row r="112" spans="1:30" ht="12.85" customHeight="1" thickBot="1" x14ac:dyDescent="0.5">
      <c r="A112" s="118" t="s">
        <v>95</v>
      </c>
      <c r="B112" s="119" t="s">
        <v>146</v>
      </c>
      <c r="C112" s="120">
        <f>VLOOKUP(A112,Locs!A:C,3,0)</f>
        <v>32</v>
      </c>
      <c r="D112" s="120">
        <f>VLOOKUP(A112,Locs!A:C,2,0)</f>
        <v>21</v>
      </c>
      <c r="E112" s="120">
        <f t="shared" si="22"/>
        <v>11</v>
      </c>
      <c r="F112" s="121">
        <f t="shared" si="23"/>
        <v>0.34375</v>
      </c>
      <c r="G112" s="120">
        <f>VLOOKUP(A112,Locs!A:D,4,0)</f>
        <v>6</v>
      </c>
      <c r="H112" s="120">
        <f>VLOOKUP(A112,Locs!A:E,5,0)</f>
        <v>0</v>
      </c>
      <c r="I112" s="120">
        <f t="shared" si="24"/>
        <v>86.3</v>
      </c>
      <c r="J112" s="120">
        <v>1</v>
      </c>
      <c r="K112" s="120" t="s">
        <v>213</v>
      </c>
      <c r="L112" s="120">
        <v>1</v>
      </c>
      <c r="M112" s="122">
        <v>2</v>
      </c>
      <c r="N112" s="123">
        <f t="shared" ca="1" si="25"/>
        <v>0</v>
      </c>
      <c r="O112" s="122">
        <f t="shared" ca="1" si="26"/>
        <v>6</v>
      </c>
      <c r="P112" s="124">
        <f t="shared" ca="1" si="35"/>
        <v>0</v>
      </c>
      <c r="Q112" s="125">
        <f t="shared" ca="1" si="35"/>
        <v>0</v>
      </c>
      <c r="R112" s="125">
        <f t="shared" ca="1" si="35"/>
        <v>0</v>
      </c>
      <c r="S112" s="125">
        <f t="shared" ca="1" si="35"/>
        <v>0</v>
      </c>
      <c r="T112" s="125">
        <f t="shared" ca="1" si="33"/>
        <v>0</v>
      </c>
      <c r="U112" s="125">
        <f t="shared" ca="1" si="33"/>
        <v>0</v>
      </c>
      <c r="V112" s="126">
        <f t="shared" ca="1" si="35"/>
        <v>0</v>
      </c>
      <c r="W112" s="124">
        <f t="shared" ca="1" si="34"/>
        <v>1</v>
      </c>
      <c r="X112" s="125">
        <f t="shared" ca="1" si="34"/>
        <v>1</v>
      </c>
      <c r="Y112" s="125">
        <f t="shared" ca="1" si="34"/>
        <v>1</v>
      </c>
      <c r="Z112" s="125">
        <f t="shared" ca="1" si="34"/>
        <v>1</v>
      </c>
      <c r="AA112" s="125">
        <f t="shared" ca="1" si="34"/>
        <v>1</v>
      </c>
      <c r="AB112" s="125">
        <f t="shared" ca="1" si="34"/>
        <v>1</v>
      </c>
      <c r="AC112" s="126">
        <f t="shared" ca="1" si="34"/>
        <v>0</v>
      </c>
      <c r="AD112" s="3">
        <f t="shared" ca="1" si="27"/>
        <v>6</v>
      </c>
    </row>
    <row r="115" spans="3:40" ht="39" customHeight="1" x14ac:dyDescent="0.45">
      <c r="C115" s="88"/>
      <c r="D115" s="88"/>
      <c r="E115" s="88"/>
      <c r="G115" t="s">
        <v>1239</v>
      </c>
      <c r="H115" t="s">
        <v>1236</v>
      </c>
      <c r="I115" t="s">
        <v>1237</v>
      </c>
      <c r="J115" s="3" t="s">
        <v>1238</v>
      </c>
      <c r="P115" s="128" t="s">
        <v>1357</v>
      </c>
      <c r="Q115" s="128" t="s">
        <v>1247</v>
      </c>
      <c r="R115" s="128" t="s">
        <v>1246</v>
      </c>
      <c r="S115" s="128" t="s">
        <v>1245</v>
      </c>
      <c r="T115" s="128" t="s">
        <v>1244</v>
      </c>
      <c r="U115" s="128" t="s">
        <v>1252</v>
      </c>
      <c r="V115" s="128" t="s">
        <v>1251</v>
      </c>
      <c r="W115" s="128" t="s">
        <v>1356</v>
      </c>
      <c r="X115" s="128" t="s">
        <v>1243</v>
      </c>
      <c r="Y115" s="128" t="s">
        <v>1242</v>
      </c>
      <c r="Z115" s="128" t="s">
        <v>1248</v>
      </c>
      <c r="AA115" s="128" t="s">
        <v>1249</v>
      </c>
      <c r="AB115" s="128" t="s">
        <v>1250</v>
      </c>
      <c r="AC115" s="128" t="s">
        <v>1333</v>
      </c>
      <c r="AH115" s="3">
        <v>2</v>
      </c>
      <c r="AI115" s="3">
        <v>3</v>
      </c>
      <c r="AJ115" s="3">
        <v>4</v>
      </c>
      <c r="AK115" s="3">
        <v>1</v>
      </c>
      <c r="AL115" s="3">
        <v>2</v>
      </c>
      <c r="AM115" s="129" t="s">
        <v>1336</v>
      </c>
      <c r="AN115" s="3">
        <v>4</v>
      </c>
    </row>
    <row r="116" spans="3:40" x14ac:dyDescent="0.45">
      <c r="C116" s="88"/>
      <c r="D116" s="88"/>
      <c r="E116" s="88"/>
      <c r="G116">
        <v>1</v>
      </c>
      <c r="H116" s="30">
        <v>1</v>
      </c>
      <c r="I116" s="30">
        <f t="shared" ref="I116:I119" si="36">_xlfn.QUARTILE.INC($I$3:$I$112,G116)</f>
        <v>33.125</v>
      </c>
      <c r="J116" s="3">
        <f>COUNTIFS($I$3:$I$112,"&gt;="&amp;$H116,$I$3:$I$112,"&lt;="&amp;$I116)</f>
        <v>28</v>
      </c>
      <c r="P116" s="4">
        <f ca="1">COUNTIFS($I$3:$I$112,"&gt;="&amp;$H116,$I$3:$I$112,"&lt;="&amp;$I116,P$3:P$112,"&gt;0")/$J116</f>
        <v>0.9285714285714286</v>
      </c>
      <c r="Q116" s="4">
        <f t="shared" ref="Q116:AC119" ca="1" si="37">COUNTIFS($I$3:$I$112,"&gt;="&amp;$H116,$I$3:$I$112,"&lt;="&amp;$I116,Q$3:Q$112,"&gt;0")/$J116</f>
        <v>0.9285714285714286</v>
      </c>
      <c r="R116" s="4">
        <f ca="1">COUNTIFS($I$3:$I$112,"&gt;="&amp;$H116,$I$3:$I$112,"&lt;="&amp;$I116,R$3:R$112,"&gt;0")/$J116</f>
        <v>0.8928571428571429</v>
      </c>
      <c r="S116" s="4">
        <f t="shared" ca="1" si="37"/>
        <v>0.7857142857142857</v>
      </c>
      <c r="T116" s="4">
        <f t="shared" ca="1" si="37"/>
        <v>0.8214285714285714</v>
      </c>
      <c r="U116" s="4">
        <f t="shared" ca="1" si="37"/>
        <v>0.7857142857142857</v>
      </c>
      <c r="V116" s="4">
        <f t="shared" ca="1" si="37"/>
        <v>0.7857142857142857</v>
      </c>
      <c r="W116" s="4">
        <f t="shared" ca="1" si="37"/>
        <v>1</v>
      </c>
      <c r="X116" s="4">
        <f t="shared" ca="1" si="37"/>
        <v>1</v>
      </c>
      <c r="Y116" s="4">
        <f t="shared" ca="1" si="37"/>
        <v>1</v>
      </c>
      <c r="Z116" s="4">
        <f t="shared" ca="1" si="37"/>
        <v>1</v>
      </c>
      <c r="AA116" s="4">
        <f t="shared" ca="1" si="37"/>
        <v>0.9642857142857143</v>
      </c>
      <c r="AB116" s="127">
        <f t="shared" ca="1" si="37"/>
        <v>0.9642857142857143</v>
      </c>
      <c r="AC116" s="4">
        <f t="shared" ca="1" si="37"/>
        <v>0.7857142857142857</v>
      </c>
      <c r="AH116" s="3">
        <f>SUMIFS($AD$3:$AD$112,$J$3:$J$112,AE$115,$I$3:$I$112,"&gt;="&amp;$H116,$I$3:$I$112,"&lt;="&amp;$I116)</f>
        <v>0</v>
      </c>
      <c r="AI116" s="3">
        <f>SUMIFS($AD$3:$AD$112,$J$3:$J$112,#REF!,$I$3:$I$112,"&gt;="&amp;$H116,$I$3:$I$112,"&lt;="&amp;$I116)</f>
        <v>0</v>
      </c>
      <c r="AJ116" s="3">
        <f>SUMIFS($AD$3:$AD$112,$J$3:$J$112,AF$115,$I$3:$I$112,"&gt;="&amp;$H116,$I$3:$I$112,"&lt;="&amp;$I116)</f>
        <v>0</v>
      </c>
      <c r="AK116" s="4" t="str">
        <f>IFERROR(AG116/(AD116*14),"")</f>
        <v/>
      </c>
      <c r="AL116" s="4" t="str">
        <f>IFERROR(AH116/(AE116*14),"")</f>
        <v/>
      </c>
      <c r="AM116" s="4" t="str">
        <f>IFERROR(AI116/(#REF!*14),"")</f>
        <v/>
      </c>
      <c r="AN116" s="4" t="str">
        <f t="shared" ref="AN116:AN119" si="38">IFERROR(AJ116/(AF116*14),"")</f>
        <v/>
      </c>
    </row>
    <row r="117" spans="3:40" x14ac:dyDescent="0.45">
      <c r="C117" s="88"/>
      <c r="D117" s="88"/>
      <c r="E117" s="88"/>
      <c r="G117">
        <v>2</v>
      </c>
      <c r="H117" s="30">
        <f>I116+0.0001</f>
        <v>33.125100000000003</v>
      </c>
      <c r="I117" s="30">
        <f t="shared" si="36"/>
        <v>42.4</v>
      </c>
      <c r="J117" s="3">
        <f>COUNTIFS($I$3:$I$112,"&gt;="&amp;$H117,$I$3:$I$112,"&lt;="&amp;$I117)</f>
        <v>27</v>
      </c>
      <c r="P117" s="4">
        <f t="shared" ref="P117:P119" ca="1" si="39">COUNTIFS($I$3:$I$112,"&gt;="&amp;$H117,$I$3:$I$112,"&lt;="&amp;$I117,P$3:P$112,"&gt;0")/$J117</f>
        <v>0.59259259259259256</v>
      </c>
      <c r="Q117" s="4">
        <f t="shared" ca="1" si="37"/>
        <v>0.59259259259259256</v>
      </c>
      <c r="R117" s="4">
        <f t="shared" ca="1" si="37"/>
        <v>0.59259259259259256</v>
      </c>
      <c r="S117" s="4">
        <f t="shared" ca="1" si="37"/>
        <v>0.48148148148148145</v>
      </c>
      <c r="T117" s="127">
        <f t="shared" ca="1" si="37"/>
        <v>0.44444444444444442</v>
      </c>
      <c r="U117" s="4">
        <f t="shared" ca="1" si="37"/>
        <v>0.37037037037037035</v>
      </c>
      <c r="V117" s="4">
        <f t="shared" ca="1" si="37"/>
        <v>0.33333333333333331</v>
      </c>
      <c r="W117" s="4">
        <f t="shared" ca="1" si="37"/>
        <v>1</v>
      </c>
      <c r="X117" s="4">
        <f t="shared" ca="1" si="37"/>
        <v>1</v>
      </c>
      <c r="Y117" s="4">
        <f t="shared" ca="1" si="37"/>
        <v>1</v>
      </c>
      <c r="Z117" s="4">
        <f t="shared" ca="1" si="37"/>
        <v>0.96296296296296291</v>
      </c>
      <c r="AA117" s="4">
        <f t="shared" ca="1" si="37"/>
        <v>0.85185185185185186</v>
      </c>
      <c r="AB117" s="127">
        <f t="shared" ca="1" si="37"/>
        <v>0.92592592592592593</v>
      </c>
      <c r="AC117" s="4">
        <f t="shared" ca="1" si="37"/>
        <v>0.40740740740740738</v>
      </c>
      <c r="AH117" s="3">
        <f>SUMIFS($AD$3:$AD$112,$J$3:$J$112,AE$115,$I$3:$I$112,"&gt;="&amp;$H117,$I$3:$I$112,"&lt;="&amp;$I117)</f>
        <v>0</v>
      </c>
      <c r="AI117" s="3">
        <f>SUMIFS($AD$3:$AD$112,$J$3:$J$112,#REF!,$I$3:$I$112,"&gt;="&amp;$H117,$I$3:$I$112,"&lt;="&amp;$I117)</f>
        <v>0</v>
      </c>
      <c r="AJ117" s="3">
        <f>SUMIFS($AD$3:$AD$112,$J$3:$J$112,AF$115,$I$3:$I$112,"&gt;="&amp;$H117,$I$3:$I$112,"&lt;="&amp;$I117)</f>
        <v>0</v>
      </c>
      <c r="AK117" s="4" t="str">
        <f>IFERROR(AG117/(AD117*14),"")</f>
        <v/>
      </c>
      <c r="AL117" s="4" t="str">
        <f>IFERROR(AH117/(AE117*14),"")</f>
        <v/>
      </c>
      <c r="AM117" s="4" t="str">
        <f>IFERROR(AI117/(#REF!*14),"")</f>
        <v/>
      </c>
      <c r="AN117" s="4" t="str">
        <f t="shared" si="38"/>
        <v/>
      </c>
    </row>
    <row r="118" spans="3:40" x14ac:dyDescent="0.45">
      <c r="G118">
        <v>3</v>
      </c>
      <c r="H118" s="30">
        <f t="shared" ref="H118:H119" si="40">I117+0.0001</f>
        <v>42.400100000000002</v>
      </c>
      <c r="I118" s="30">
        <f t="shared" si="36"/>
        <v>72.074999999999989</v>
      </c>
      <c r="J118" s="3">
        <f>COUNTIFS($I$3:$I$112,"&gt;="&amp;$H118,$I$3:$I$112,"&lt;="&amp;$I118)</f>
        <v>27</v>
      </c>
      <c r="P118" s="4">
        <f t="shared" ca="1" si="39"/>
        <v>0.55555555555555558</v>
      </c>
      <c r="Q118" s="4">
        <f t="shared" ca="1" si="37"/>
        <v>0.40740740740740738</v>
      </c>
      <c r="R118" s="4">
        <f t="shared" ca="1" si="37"/>
        <v>0.37037037037037035</v>
      </c>
      <c r="S118" s="4">
        <f t="shared" ca="1" si="37"/>
        <v>0.33333333333333331</v>
      </c>
      <c r="T118" s="127">
        <f t="shared" ca="1" si="37"/>
        <v>0.14814814814814814</v>
      </c>
      <c r="U118" s="4">
        <f t="shared" ca="1" si="37"/>
        <v>0.14814814814814814</v>
      </c>
      <c r="V118" s="4">
        <f t="shared" ca="1" si="37"/>
        <v>3.7037037037037035E-2</v>
      </c>
      <c r="W118" s="4">
        <f t="shared" ca="1" si="37"/>
        <v>1</v>
      </c>
      <c r="X118" s="4">
        <f t="shared" ca="1" si="37"/>
        <v>1</v>
      </c>
      <c r="Y118" s="4">
        <f t="shared" ca="1" si="37"/>
        <v>1</v>
      </c>
      <c r="Z118" s="4">
        <f t="shared" ca="1" si="37"/>
        <v>0.88888888888888884</v>
      </c>
      <c r="AA118" s="4">
        <f t="shared" ca="1" si="37"/>
        <v>0.59259259259259256</v>
      </c>
      <c r="AB118" s="4">
        <f t="shared" ca="1" si="37"/>
        <v>0.59259259259259256</v>
      </c>
      <c r="AC118" s="4">
        <f t="shared" ca="1" si="37"/>
        <v>0.14814814814814814</v>
      </c>
      <c r="AH118" s="3">
        <f>SUMIFS($AD$3:$AD$112,$J$3:$J$112,AE$115,$I$3:$I$112,"&gt;="&amp;$H118,$I$3:$I$112,"&lt;="&amp;$I118)</f>
        <v>0</v>
      </c>
      <c r="AI118" s="3">
        <f>SUMIFS($AD$3:$AD$112,$J$3:$J$112,#REF!,$I$3:$I$112,"&gt;="&amp;$H118,$I$3:$I$112,"&lt;="&amp;$I118)</f>
        <v>0</v>
      </c>
      <c r="AJ118" s="3">
        <f>SUMIFS($AD$3:$AD$112,$J$3:$J$112,AF$115,$I$3:$I$112,"&gt;="&amp;$H118,$I$3:$I$112,"&lt;="&amp;$I118)</f>
        <v>0</v>
      </c>
      <c r="AK118" s="4" t="str">
        <f>IFERROR(AG118/(AD118*14),"")</f>
        <v/>
      </c>
      <c r="AL118" s="4" t="str">
        <f>IFERROR(AH118/(AE118*14),"")</f>
        <v/>
      </c>
      <c r="AM118" s="4" t="str">
        <f>IFERROR(AI118/(#REF!*14),"")</f>
        <v/>
      </c>
      <c r="AN118" s="4" t="str">
        <f t="shared" si="38"/>
        <v/>
      </c>
    </row>
    <row r="119" spans="3:40" x14ac:dyDescent="0.45">
      <c r="G119">
        <v>4</v>
      </c>
      <c r="H119" s="30">
        <f t="shared" si="40"/>
        <v>72.075099999999992</v>
      </c>
      <c r="I119" s="30">
        <f t="shared" si="36"/>
        <v>581.6</v>
      </c>
      <c r="J119" s="3">
        <f>COUNTIFS($I$3:$I$112,"&gt;="&amp;$H119,$I$3:$I$112,"&lt;="&amp;$I119)</f>
        <v>28</v>
      </c>
      <c r="P119" s="4">
        <f t="shared" ca="1" si="39"/>
        <v>0.21428571428571427</v>
      </c>
      <c r="Q119" s="4">
        <f t="shared" ca="1" si="37"/>
        <v>0.14285714285714285</v>
      </c>
      <c r="R119" s="4">
        <f t="shared" ca="1" si="37"/>
        <v>0.10714285714285714</v>
      </c>
      <c r="S119" s="4">
        <f t="shared" ca="1" si="37"/>
        <v>0.14285714285714285</v>
      </c>
      <c r="T119" s="4">
        <f t="shared" ca="1" si="37"/>
        <v>3.5714285714285712E-2</v>
      </c>
      <c r="U119" s="4">
        <f t="shared" ca="1" si="37"/>
        <v>0</v>
      </c>
      <c r="V119" s="4">
        <f t="shared" ca="1" si="37"/>
        <v>0</v>
      </c>
      <c r="W119" s="4">
        <f t="shared" ca="1" si="37"/>
        <v>0.9285714285714286</v>
      </c>
      <c r="X119" s="4">
        <f t="shared" ca="1" si="37"/>
        <v>0.8571428571428571</v>
      </c>
      <c r="Y119" s="4">
        <f t="shared" ca="1" si="37"/>
        <v>0.7142857142857143</v>
      </c>
      <c r="Z119" s="4">
        <f t="shared" ca="1" si="37"/>
        <v>0.7142857142857143</v>
      </c>
      <c r="AA119" s="4">
        <f t="shared" ca="1" si="37"/>
        <v>0.39285714285714285</v>
      </c>
      <c r="AB119" s="4">
        <f t="shared" ca="1" si="37"/>
        <v>0.2857142857142857</v>
      </c>
      <c r="AC119" s="4">
        <f t="shared" ca="1" si="37"/>
        <v>3.5714285714285712E-2</v>
      </c>
      <c r="AH119" s="3">
        <f>SUMIFS($AD$3:$AD$112,$J$3:$J$112,AE$115,$I$3:$I$112,"&gt;="&amp;$H119,$I$3:$I$112,"&lt;="&amp;$I119)</f>
        <v>0</v>
      </c>
      <c r="AI119" s="3">
        <f>SUMIFS($AD$3:$AD$112,$J$3:$J$112,#REF!,$I$3:$I$112,"&gt;="&amp;$H119,$I$3:$I$112,"&lt;="&amp;$I119)</f>
        <v>0</v>
      </c>
      <c r="AJ119" s="3">
        <f>SUMIFS($AD$3:$AD$112,$J$3:$J$112,AF$115,$I$3:$I$112,"&gt;="&amp;$H119,$I$3:$I$112,"&lt;="&amp;$I119)</f>
        <v>0</v>
      </c>
      <c r="AK119" s="4" t="str">
        <f>IFERROR(AG119/(AD119*14),"")</f>
        <v/>
      </c>
      <c r="AL119" s="4" t="str">
        <f>IFERROR(AH119/(AE119*14),"")</f>
        <v/>
      </c>
      <c r="AM119" s="4" t="str">
        <f>IFERROR(AI119/(#REF!*14),"")</f>
        <v/>
      </c>
      <c r="AN119" s="4" t="str">
        <f t="shared" si="38"/>
        <v/>
      </c>
    </row>
    <row r="121" spans="3:40" x14ac:dyDescent="0.45">
      <c r="H121" t="s">
        <v>194</v>
      </c>
      <c r="J121" s="3">
        <f>SUM(J116:J120)</f>
        <v>110</v>
      </c>
      <c r="P121" s="3">
        <f ca="1">IF(AND(P116&gt;=P117,P117&gt;=P118,P118&gt;=P119),1,0)</f>
        <v>1</v>
      </c>
      <c r="Q121" s="3">
        <f t="shared" ref="Q121:AC121" ca="1" si="41">IF(AND(Q116&gt;=Q117,Q117&gt;=Q118,Q118&gt;=Q119),1,0)</f>
        <v>1</v>
      </c>
      <c r="R121" s="3">
        <f t="shared" ca="1" si="41"/>
        <v>1</v>
      </c>
      <c r="S121" s="3">
        <f t="shared" ca="1" si="41"/>
        <v>1</v>
      </c>
      <c r="T121" s="3">
        <f t="shared" ca="1" si="41"/>
        <v>1</v>
      </c>
      <c r="U121" s="3">
        <f t="shared" ca="1" si="41"/>
        <v>1</v>
      </c>
      <c r="V121" s="3">
        <f t="shared" ca="1" si="41"/>
        <v>1</v>
      </c>
      <c r="W121" s="3">
        <f t="shared" ca="1" si="41"/>
        <v>1</v>
      </c>
      <c r="X121" s="3">
        <f t="shared" ca="1" si="41"/>
        <v>1</v>
      </c>
      <c r="Y121" s="3">
        <f t="shared" ca="1" si="41"/>
        <v>1</v>
      </c>
      <c r="Z121" s="3">
        <f t="shared" ca="1" si="41"/>
        <v>1</v>
      </c>
      <c r="AA121" s="3">
        <f t="shared" ca="1" si="41"/>
        <v>1</v>
      </c>
      <c r="AB121" s="3">
        <f t="shared" ca="1" si="41"/>
        <v>1</v>
      </c>
      <c r="AC121" s="3">
        <f t="shared" ca="1" si="41"/>
        <v>1</v>
      </c>
      <c r="AK121" s="3">
        <f t="shared" ref="AK121:AN121" si="42">IF(AND(AK116&gt;=AK117,AK117&gt;=AK118,AK118&gt;=AK119),1,0)</f>
        <v>1</v>
      </c>
      <c r="AM121" s="3">
        <f t="shared" si="42"/>
        <v>1</v>
      </c>
      <c r="AN121" s="3">
        <f t="shared" si="42"/>
        <v>1</v>
      </c>
    </row>
    <row r="122" spans="3:40" x14ac:dyDescent="0.45">
      <c r="H122" t="s">
        <v>1334</v>
      </c>
      <c r="O122" s="7">
        <f ca="1">SUM(P122:AC122)</f>
        <v>13.505291005291006</v>
      </c>
      <c r="P122" s="7">
        <f ca="1">(P116-P119)*2-ABS(P119+(P116-P119)*2/3-P117)-ABS(P119+(P116-P119)/3-P118)</f>
        <v>1.2275132275132274</v>
      </c>
      <c r="Q122" s="7">
        <f t="shared" ref="Q122:AC122" ca="1" si="43">(Q116-Q119)*2-ABS(Q119+(Q116-Q119)*2/3-Q117)-ABS(Q119+(Q116-Q119)/3-Q118)</f>
        <v>1.4947089947089949</v>
      </c>
      <c r="R122" s="7">
        <f t="shared" ca="1" si="43"/>
        <v>1.5317460317460321</v>
      </c>
      <c r="S122" s="7">
        <f t="shared" ca="1" si="43"/>
        <v>1.1719576719576719</v>
      </c>
      <c r="T122" s="7">
        <f t="shared" ca="1" si="43"/>
        <v>1.3068783068783068</v>
      </c>
      <c r="U122" s="7">
        <f t="shared" ca="1" si="43"/>
        <v>1.3042328042328042</v>
      </c>
      <c r="V122" s="7">
        <f t="shared" ca="1" si="43"/>
        <v>1.156084656084656</v>
      </c>
      <c r="W122" s="7">
        <f t="shared" ca="1" si="43"/>
        <v>7.1428571428571397E-2</v>
      </c>
      <c r="X122" s="7">
        <f t="shared" ca="1" si="43"/>
        <v>0.1428571428571429</v>
      </c>
      <c r="Y122" s="7">
        <f t="shared" ca="1" si="43"/>
        <v>0.2857142857142857</v>
      </c>
      <c r="Z122" s="7">
        <f t="shared" ca="1" si="43"/>
        <v>0.43386243386243395</v>
      </c>
      <c r="AA122" s="7">
        <f t="shared" ca="1" si="43"/>
        <v>1.0555555555555554</v>
      </c>
      <c r="AB122" s="7">
        <f t="shared" ca="1" si="43"/>
        <v>1.0886243386243386</v>
      </c>
      <c r="AC122" s="7">
        <f t="shared" ca="1" si="43"/>
        <v>1.2341269841269842</v>
      </c>
      <c r="AK122" s="7" t="e">
        <f t="shared" ref="AK122:AN122" si="44">(AK116-AK119)*2-ABS(AK119+(AK116-AK119)*2/3-AK117)-ABS(AK119+(AK116-AK119)/3-AK118)</f>
        <v>#VALUE!</v>
      </c>
      <c r="AL122" s="7" t="str">
        <f>IFERROR((AL116-AL119)*2-ABS(AL119+(AL116-AL119)*2/3-AL117)-ABS(AL119+(AL116-AL119)/3-AL118),"")</f>
        <v/>
      </c>
      <c r="AM122" s="7" t="e">
        <f t="shared" si="44"/>
        <v>#VALUE!</v>
      </c>
      <c r="AN122" s="7" t="e">
        <f t="shared" si="44"/>
        <v>#VALUE!</v>
      </c>
    </row>
    <row r="141" spans="6:6" x14ac:dyDescent="0.45">
      <c r="F141"/>
    </row>
    <row r="158" spans="15:15" x14ac:dyDescent="0.45">
      <c r="O158" s="3">
        <f>64/115</f>
        <v>0.55652173913043479</v>
      </c>
    </row>
  </sheetData>
  <autoFilter ref="A2:AD112" xr:uid="{931D1F65-A6DA-4D3A-8084-9855CE7897EB}"/>
  <conditionalFormatting sqref="P121:AC121 AK121:AN121">
    <cfRule type="cellIs" dxfId="2" priority="3" operator="equal">
      <formula>1</formula>
    </cfRule>
    <cfRule type="cellIs" dxfId="1" priority="4" operator="equal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F1EA-1984-4C49-8646-65C6E566653C}">
  <dimension ref="A1:K111"/>
  <sheetViews>
    <sheetView workbookViewId="0">
      <selection activeCell="J2" sqref="J2:K7"/>
    </sheetView>
  </sheetViews>
  <sheetFormatPr defaultRowHeight="14.25" x14ac:dyDescent="0.45"/>
  <cols>
    <col min="1" max="1" width="29.265625" customWidth="1"/>
    <col min="6" max="6" width="14.1328125" bestFit="1" customWidth="1"/>
  </cols>
  <sheetData>
    <row r="1" spans="1:11" x14ac:dyDescent="0.45">
      <c r="B1" t="s">
        <v>648</v>
      </c>
      <c r="C1" t="s">
        <v>649</v>
      </c>
      <c r="D1" t="s">
        <v>647</v>
      </c>
      <c r="E1" t="s">
        <v>233</v>
      </c>
      <c r="F1" t="s">
        <v>650</v>
      </c>
      <c r="H1" t="s">
        <v>647</v>
      </c>
      <c r="K1" t="s">
        <v>233</v>
      </c>
    </row>
    <row r="2" spans="1:11" x14ac:dyDescent="0.45">
      <c r="A2" t="s">
        <v>0</v>
      </c>
      <c r="B2">
        <v>30</v>
      </c>
      <c r="C2">
        <v>38</v>
      </c>
      <c r="D2">
        <f>IFERROR(VLOOKUP(A2,G:H,2,0),0)</f>
        <v>0</v>
      </c>
      <c r="E2">
        <f>IFERROR(VLOOKUP(A2,J:K,2,0),0)</f>
        <v>0</v>
      </c>
      <c r="F2">
        <f>D2+E2</f>
        <v>0</v>
      </c>
      <c r="G2" t="s">
        <v>1</v>
      </c>
      <c r="H2">
        <v>1</v>
      </c>
      <c r="J2" t="s">
        <v>193</v>
      </c>
      <c r="K2">
        <v>2</v>
      </c>
    </row>
    <row r="3" spans="1:11" x14ac:dyDescent="0.45">
      <c r="A3" t="s">
        <v>1</v>
      </c>
      <c r="B3">
        <v>26</v>
      </c>
      <c r="C3">
        <v>44</v>
      </c>
      <c r="D3">
        <f t="shared" ref="D3:D66" si="0">IFERROR(VLOOKUP(A3,G:H,2,0),0)</f>
        <v>1</v>
      </c>
      <c r="E3">
        <f t="shared" ref="E3:E66" si="1">IFERROR(VLOOKUP(A3,J:K,2,0),0)</f>
        <v>0</v>
      </c>
      <c r="F3">
        <f t="shared" ref="F3:F66" si="2">D3+E3</f>
        <v>1</v>
      </c>
      <c r="G3" t="s">
        <v>301</v>
      </c>
      <c r="H3">
        <v>5</v>
      </c>
      <c r="J3" t="s">
        <v>208</v>
      </c>
      <c r="K3">
        <v>4</v>
      </c>
    </row>
    <row r="4" spans="1:11" x14ac:dyDescent="0.45">
      <c r="A4" t="s">
        <v>300</v>
      </c>
      <c r="B4">
        <v>23</v>
      </c>
      <c r="C4">
        <v>28</v>
      </c>
      <c r="D4">
        <f t="shared" si="0"/>
        <v>0</v>
      </c>
      <c r="E4">
        <f t="shared" si="1"/>
        <v>0</v>
      </c>
      <c r="F4">
        <f t="shared" si="2"/>
        <v>0</v>
      </c>
      <c r="G4" t="s">
        <v>193</v>
      </c>
      <c r="H4">
        <v>1</v>
      </c>
      <c r="J4" t="s">
        <v>6</v>
      </c>
      <c r="K4">
        <v>2</v>
      </c>
    </row>
    <row r="5" spans="1:11" x14ac:dyDescent="0.45">
      <c r="A5" t="s">
        <v>2</v>
      </c>
      <c r="B5">
        <v>28</v>
      </c>
      <c r="C5">
        <v>38</v>
      </c>
      <c r="D5">
        <f t="shared" si="0"/>
        <v>0</v>
      </c>
      <c r="E5">
        <f t="shared" si="1"/>
        <v>0</v>
      </c>
      <c r="F5">
        <f t="shared" si="2"/>
        <v>0</v>
      </c>
      <c r="G5" t="s">
        <v>208</v>
      </c>
      <c r="H5">
        <v>8</v>
      </c>
      <c r="J5" t="s">
        <v>306</v>
      </c>
      <c r="K5">
        <v>10</v>
      </c>
    </row>
    <row r="6" spans="1:11" x14ac:dyDescent="0.45">
      <c r="A6" t="s">
        <v>301</v>
      </c>
      <c r="B6">
        <v>21</v>
      </c>
      <c r="C6">
        <v>39</v>
      </c>
      <c r="D6">
        <f t="shared" si="0"/>
        <v>5</v>
      </c>
      <c r="E6">
        <f t="shared" si="1"/>
        <v>0</v>
      </c>
      <c r="F6">
        <f t="shared" si="2"/>
        <v>5</v>
      </c>
      <c r="G6" t="s">
        <v>5</v>
      </c>
      <c r="H6">
        <v>1</v>
      </c>
      <c r="J6" t="s">
        <v>307</v>
      </c>
      <c r="K6">
        <v>1</v>
      </c>
    </row>
    <row r="7" spans="1:11" x14ac:dyDescent="0.45">
      <c r="A7" t="s">
        <v>3</v>
      </c>
      <c r="B7">
        <v>15</v>
      </c>
      <c r="C7">
        <v>18</v>
      </c>
      <c r="D7">
        <f t="shared" si="0"/>
        <v>0</v>
      </c>
      <c r="E7">
        <f t="shared" si="1"/>
        <v>0</v>
      </c>
      <c r="F7">
        <f t="shared" si="2"/>
        <v>0</v>
      </c>
      <c r="G7" t="s">
        <v>6</v>
      </c>
      <c r="H7">
        <v>3</v>
      </c>
      <c r="J7" t="s">
        <v>54</v>
      </c>
      <c r="K7">
        <v>1</v>
      </c>
    </row>
    <row r="8" spans="1:11" x14ac:dyDescent="0.45">
      <c r="A8" t="s">
        <v>181</v>
      </c>
      <c r="B8">
        <v>16</v>
      </c>
      <c r="C8">
        <v>21</v>
      </c>
      <c r="D8">
        <f t="shared" si="0"/>
        <v>0</v>
      </c>
      <c r="E8">
        <f t="shared" si="1"/>
        <v>0</v>
      </c>
      <c r="F8">
        <f t="shared" si="2"/>
        <v>0</v>
      </c>
      <c r="G8" t="s">
        <v>303</v>
      </c>
      <c r="H8">
        <v>1</v>
      </c>
    </row>
    <row r="9" spans="1:11" x14ac:dyDescent="0.45">
      <c r="A9" t="s">
        <v>193</v>
      </c>
      <c r="B9">
        <v>22</v>
      </c>
      <c r="C9">
        <v>38</v>
      </c>
      <c r="D9">
        <f t="shared" si="0"/>
        <v>1</v>
      </c>
      <c r="E9">
        <f t="shared" si="1"/>
        <v>2</v>
      </c>
      <c r="F9">
        <f t="shared" si="2"/>
        <v>3</v>
      </c>
      <c r="G9" t="s">
        <v>7</v>
      </c>
      <c r="H9">
        <v>1</v>
      </c>
    </row>
    <row r="10" spans="1:11" x14ac:dyDescent="0.45">
      <c r="A10" t="s">
        <v>208</v>
      </c>
      <c r="B10">
        <v>49</v>
      </c>
      <c r="C10">
        <v>104</v>
      </c>
      <c r="D10">
        <f t="shared" si="0"/>
        <v>8</v>
      </c>
      <c r="E10">
        <f t="shared" si="1"/>
        <v>4</v>
      </c>
      <c r="F10">
        <f t="shared" si="2"/>
        <v>12</v>
      </c>
      <c r="G10" t="s">
        <v>8</v>
      </c>
      <c r="H10">
        <v>4</v>
      </c>
    </row>
    <row r="11" spans="1:11" x14ac:dyDescent="0.45">
      <c r="A11" t="s">
        <v>4</v>
      </c>
      <c r="B11">
        <v>20</v>
      </c>
      <c r="C11">
        <v>25</v>
      </c>
      <c r="D11">
        <f t="shared" si="0"/>
        <v>0</v>
      </c>
      <c r="E11">
        <f t="shared" si="1"/>
        <v>0</v>
      </c>
      <c r="F11">
        <f t="shared" si="2"/>
        <v>0</v>
      </c>
      <c r="G11" t="s">
        <v>304</v>
      </c>
      <c r="H11">
        <v>2</v>
      </c>
    </row>
    <row r="12" spans="1:11" x14ac:dyDescent="0.45">
      <c r="A12" t="s">
        <v>5</v>
      </c>
      <c r="B12">
        <v>23</v>
      </c>
      <c r="C12">
        <v>29</v>
      </c>
      <c r="D12">
        <f t="shared" si="0"/>
        <v>1</v>
      </c>
      <c r="E12">
        <f t="shared" si="1"/>
        <v>0</v>
      </c>
      <c r="F12">
        <f t="shared" si="2"/>
        <v>1</v>
      </c>
      <c r="G12" t="s">
        <v>200</v>
      </c>
      <c r="H12">
        <v>6</v>
      </c>
    </row>
    <row r="13" spans="1:11" x14ac:dyDescent="0.45">
      <c r="A13" t="s">
        <v>6</v>
      </c>
      <c r="B13">
        <v>27</v>
      </c>
      <c r="C13">
        <v>57</v>
      </c>
      <c r="D13">
        <f t="shared" si="0"/>
        <v>3</v>
      </c>
      <c r="E13">
        <f t="shared" si="1"/>
        <v>2</v>
      </c>
      <c r="F13">
        <f t="shared" si="2"/>
        <v>5</v>
      </c>
      <c r="G13" t="s">
        <v>305</v>
      </c>
      <c r="H13">
        <v>3</v>
      </c>
    </row>
    <row r="14" spans="1:11" x14ac:dyDescent="0.45">
      <c r="A14" t="s">
        <v>302</v>
      </c>
      <c r="B14">
        <v>23</v>
      </c>
      <c r="C14">
        <v>40</v>
      </c>
      <c r="D14">
        <f t="shared" si="0"/>
        <v>0</v>
      </c>
      <c r="E14">
        <f t="shared" si="1"/>
        <v>0</v>
      </c>
      <c r="F14">
        <f t="shared" si="2"/>
        <v>0</v>
      </c>
      <c r="G14" t="s">
        <v>9</v>
      </c>
      <c r="H14">
        <v>1</v>
      </c>
    </row>
    <row r="15" spans="1:11" x14ac:dyDescent="0.45">
      <c r="A15" t="s">
        <v>303</v>
      </c>
      <c r="B15">
        <v>19</v>
      </c>
      <c r="C15">
        <v>23</v>
      </c>
      <c r="D15">
        <f t="shared" si="0"/>
        <v>1</v>
      </c>
      <c r="E15">
        <f t="shared" si="1"/>
        <v>0</v>
      </c>
      <c r="F15">
        <f t="shared" si="2"/>
        <v>1</v>
      </c>
      <c r="G15" t="s">
        <v>306</v>
      </c>
      <c r="H15">
        <v>7</v>
      </c>
    </row>
    <row r="16" spans="1:11" x14ac:dyDescent="0.45">
      <c r="A16" t="s">
        <v>7</v>
      </c>
      <c r="B16">
        <v>14</v>
      </c>
      <c r="C16">
        <v>20</v>
      </c>
      <c r="D16">
        <f t="shared" si="0"/>
        <v>1</v>
      </c>
      <c r="E16">
        <f t="shared" si="1"/>
        <v>0</v>
      </c>
      <c r="F16">
        <f t="shared" si="2"/>
        <v>1</v>
      </c>
      <c r="G16" t="s">
        <v>307</v>
      </c>
      <c r="H16">
        <v>8</v>
      </c>
    </row>
    <row r="17" spans="1:8" x14ac:dyDescent="0.45">
      <c r="A17" t="s">
        <v>8</v>
      </c>
      <c r="B17">
        <v>26</v>
      </c>
      <c r="C17">
        <v>45</v>
      </c>
      <c r="D17">
        <f t="shared" si="0"/>
        <v>4</v>
      </c>
      <c r="E17">
        <f t="shared" si="1"/>
        <v>0</v>
      </c>
      <c r="F17">
        <f t="shared" si="2"/>
        <v>4</v>
      </c>
      <c r="G17" t="s">
        <v>10</v>
      </c>
      <c r="H17">
        <v>1</v>
      </c>
    </row>
    <row r="18" spans="1:8" x14ac:dyDescent="0.45">
      <c r="A18" t="s">
        <v>304</v>
      </c>
      <c r="B18">
        <v>28</v>
      </c>
      <c r="C18">
        <v>39</v>
      </c>
      <c r="D18">
        <f t="shared" si="0"/>
        <v>2</v>
      </c>
      <c r="E18">
        <f t="shared" si="1"/>
        <v>0</v>
      </c>
      <c r="F18">
        <f t="shared" si="2"/>
        <v>2</v>
      </c>
      <c r="G18" t="s">
        <v>11</v>
      </c>
      <c r="H18">
        <v>3</v>
      </c>
    </row>
    <row r="19" spans="1:8" x14ac:dyDescent="0.45">
      <c r="A19" t="s">
        <v>200</v>
      </c>
      <c r="B19">
        <v>22</v>
      </c>
      <c r="C19">
        <v>42</v>
      </c>
      <c r="D19">
        <f t="shared" si="0"/>
        <v>6</v>
      </c>
      <c r="E19">
        <f t="shared" si="1"/>
        <v>0</v>
      </c>
      <c r="F19">
        <f t="shared" si="2"/>
        <v>6</v>
      </c>
      <c r="G19" t="s">
        <v>13</v>
      </c>
      <c r="H19">
        <v>1</v>
      </c>
    </row>
    <row r="20" spans="1:8" x14ac:dyDescent="0.45">
      <c r="A20" t="s">
        <v>305</v>
      </c>
      <c r="B20">
        <v>25</v>
      </c>
      <c r="C20">
        <v>46</v>
      </c>
      <c r="D20">
        <f t="shared" si="0"/>
        <v>3</v>
      </c>
      <c r="E20">
        <f t="shared" si="1"/>
        <v>0</v>
      </c>
      <c r="F20">
        <f t="shared" si="2"/>
        <v>3</v>
      </c>
      <c r="G20" t="s">
        <v>14</v>
      </c>
      <c r="H20">
        <v>2</v>
      </c>
    </row>
    <row r="21" spans="1:8" x14ac:dyDescent="0.45">
      <c r="A21" t="s">
        <v>9</v>
      </c>
      <c r="B21">
        <v>23</v>
      </c>
      <c r="C21">
        <v>30</v>
      </c>
      <c r="D21">
        <f t="shared" si="0"/>
        <v>1</v>
      </c>
      <c r="E21">
        <f t="shared" si="1"/>
        <v>0</v>
      </c>
      <c r="F21">
        <f t="shared" si="2"/>
        <v>1</v>
      </c>
      <c r="G21" t="s">
        <v>16</v>
      </c>
      <c r="H21">
        <v>6</v>
      </c>
    </row>
    <row r="22" spans="1:8" x14ac:dyDescent="0.45">
      <c r="A22" t="s">
        <v>306</v>
      </c>
      <c r="B22">
        <v>20</v>
      </c>
      <c r="C22">
        <v>227</v>
      </c>
      <c r="D22">
        <f t="shared" si="0"/>
        <v>7</v>
      </c>
      <c r="E22">
        <f t="shared" si="1"/>
        <v>10</v>
      </c>
      <c r="F22">
        <f t="shared" si="2"/>
        <v>17</v>
      </c>
      <c r="G22" t="s">
        <v>17</v>
      </c>
      <c r="H22">
        <v>9</v>
      </c>
    </row>
    <row r="23" spans="1:8" x14ac:dyDescent="0.45">
      <c r="A23" t="s">
        <v>307</v>
      </c>
      <c r="B23">
        <v>17</v>
      </c>
      <c r="C23">
        <v>48</v>
      </c>
      <c r="D23">
        <f t="shared" si="0"/>
        <v>8</v>
      </c>
      <c r="E23">
        <f t="shared" si="1"/>
        <v>1</v>
      </c>
      <c r="F23">
        <f t="shared" si="2"/>
        <v>9</v>
      </c>
      <c r="G23" t="s">
        <v>18</v>
      </c>
      <c r="H23">
        <v>1</v>
      </c>
    </row>
    <row r="24" spans="1:8" x14ac:dyDescent="0.45">
      <c r="A24" t="s">
        <v>308</v>
      </c>
      <c r="B24">
        <v>47</v>
      </c>
      <c r="C24">
        <v>57</v>
      </c>
      <c r="D24">
        <f t="shared" si="0"/>
        <v>0</v>
      </c>
      <c r="E24">
        <f t="shared" si="1"/>
        <v>0</v>
      </c>
      <c r="F24">
        <f t="shared" si="2"/>
        <v>0</v>
      </c>
      <c r="G24" t="s">
        <v>19</v>
      </c>
      <c r="H24">
        <v>4</v>
      </c>
    </row>
    <row r="25" spans="1:8" x14ac:dyDescent="0.45">
      <c r="A25" t="s">
        <v>309</v>
      </c>
      <c r="B25">
        <v>19</v>
      </c>
      <c r="C25">
        <v>24</v>
      </c>
      <c r="D25">
        <f t="shared" si="0"/>
        <v>0</v>
      </c>
      <c r="E25">
        <f t="shared" si="1"/>
        <v>0</v>
      </c>
      <c r="F25">
        <f t="shared" si="2"/>
        <v>0</v>
      </c>
      <c r="G25" t="s">
        <v>20</v>
      </c>
      <c r="H25">
        <v>4</v>
      </c>
    </row>
    <row r="26" spans="1:8" x14ac:dyDescent="0.45">
      <c r="A26" t="s">
        <v>10</v>
      </c>
      <c r="B26">
        <v>26</v>
      </c>
      <c r="C26">
        <v>38</v>
      </c>
      <c r="D26">
        <f t="shared" si="0"/>
        <v>1</v>
      </c>
      <c r="E26">
        <f t="shared" si="1"/>
        <v>0</v>
      </c>
      <c r="F26">
        <f t="shared" si="2"/>
        <v>1</v>
      </c>
      <c r="G26" t="s">
        <v>22</v>
      </c>
      <c r="H26">
        <v>8</v>
      </c>
    </row>
    <row r="27" spans="1:8" x14ac:dyDescent="0.45">
      <c r="A27" t="s">
        <v>11</v>
      </c>
      <c r="B27">
        <v>21</v>
      </c>
      <c r="C27">
        <v>26</v>
      </c>
      <c r="D27">
        <f t="shared" si="0"/>
        <v>3</v>
      </c>
      <c r="E27">
        <f t="shared" si="1"/>
        <v>0</v>
      </c>
      <c r="F27">
        <f t="shared" si="2"/>
        <v>3</v>
      </c>
      <c r="G27" t="s">
        <v>23</v>
      </c>
      <c r="H27">
        <v>2</v>
      </c>
    </row>
    <row r="28" spans="1:8" x14ac:dyDescent="0.45">
      <c r="A28" t="s">
        <v>12</v>
      </c>
      <c r="B28">
        <v>22</v>
      </c>
      <c r="C28">
        <v>24</v>
      </c>
      <c r="D28">
        <f t="shared" si="0"/>
        <v>0</v>
      </c>
      <c r="E28">
        <f t="shared" si="1"/>
        <v>0</v>
      </c>
      <c r="F28">
        <f t="shared" si="2"/>
        <v>0</v>
      </c>
      <c r="G28" t="s">
        <v>28</v>
      </c>
      <c r="H28">
        <v>1</v>
      </c>
    </row>
    <row r="29" spans="1:8" x14ac:dyDescent="0.45">
      <c r="A29" t="s">
        <v>13</v>
      </c>
      <c r="B29">
        <v>27</v>
      </c>
      <c r="C29">
        <v>30</v>
      </c>
      <c r="D29">
        <f t="shared" si="0"/>
        <v>1</v>
      </c>
      <c r="E29">
        <f t="shared" si="1"/>
        <v>0</v>
      </c>
      <c r="F29">
        <f t="shared" si="2"/>
        <v>1</v>
      </c>
      <c r="G29" t="s">
        <v>30</v>
      </c>
      <c r="H29">
        <v>2</v>
      </c>
    </row>
    <row r="30" spans="1:8" x14ac:dyDescent="0.45">
      <c r="A30" t="s">
        <v>14</v>
      </c>
      <c r="B30">
        <v>23</v>
      </c>
      <c r="C30">
        <v>46</v>
      </c>
      <c r="D30">
        <f t="shared" si="0"/>
        <v>2</v>
      </c>
      <c r="E30">
        <f t="shared" si="1"/>
        <v>0</v>
      </c>
      <c r="F30">
        <f t="shared" si="2"/>
        <v>2</v>
      </c>
      <c r="G30" t="s">
        <v>33</v>
      </c>
      <c r="H30">
        <v>4</v>
      </c>
    </row>
    <row r="31" spans="1:8" x14ac:dyDescent="0.45">
      <c r="A31" t="s">
        <v>15</v>
      </c>
      <c r="B31">
        <v>18</v>
      </c>
      <c r="C31">
        <v>28</v>
      </c>
      <c r="D31">
        <f t="shared" si="0"/>
        <v>0</v>
      </c>
      <c r="E31">
        <f t="shared" si="1"/>
        <v>0</v>
      </c>
      <c r="F31">
        <f t="shared" si="2"/>
        <v>0</v>
      </c>
      <c r="G31" t="s">
        <v>34</v>
      </c>
      <c r="H31">
        <v>1</v>
      </c>
    </row>
    <row r="32" spans="1:8" x14ac:dyDescent="0.45">
      <c r="A32" t="s">
        <v>16</v>
      </c>
      <c r="B32">
        <v>25</v>
      </c>
      <c r="C32">
        <v>37</v>
      </c>
      <c r="D32">
        <f t="shared" si="0"/>
        <v>6</v>
      </c>
      <c r="E32">
        <f t="shared" si="1"/>
        <v>0</v>
      </c>
      <c r="F32">
        <f t="shared" si="2"/>
        <v>6</v>
      </c>
      <c r="G32" t="s">
        <v>36</v>
      </c>
      <c r="H32">
        <v>2</v>
      </c>
    </row>
    <row r="33" spans="1:8" x14ac:dyDescent="0.45">
      <c r="A33" t="s">
        <v>17</v>
      </c>
      <c r="B33">
        <v>33</v>
      </c>
      <c r="C33">
        <v>59</v>
      </c>
      <c r="D33">
        <f t="shared" si="0"/>
        <v>9</v>
      </c>
      <c r="E33">
        <f t="shared" si="1"/>
        <v>0</v>
      </c>
      <c r="F33">
        <f t="shared" si="2"/>
        <v>9</v>
      </c>
      <c r="G33" t="s">
        <v>37</v>
      </c>
      <c r="H33">
        <v>6</v>
      </c>
    </row>
    <row r="34" spans="1:8" x14ac:dyDescent="0.45">
      <c r="A34" t="s">
        <v>18</v>
      </c>
      <c r="B34">
        <v>21</v>
      </c>
      <c r="C34">
        <v>28</v>
      </c>
      <c r="D34">
        <f t="shared" si="0"/>
        <v>1</v>
      </c>
      <c r="E34">
        <f t="shared" si="1"/>
        <v>0</v>
      </c>
      <c r="F34">
        <f t="shared" si="2"/>
        <v>1</v>
      </c>
      <c r="G34" t="s">
        <v>38</v>
      </c>
      <c r="H34">
        <v>1</v>
      </c>
    </row>
    <row r="35" spans="1:8" x14ac:dyDescent="0.45">
      <c r="A35" t="s">
        <v>19</v>
      </c>
      <c r="B35">
        <v>16</v>
      </c>
      <c r="C35">
        <v>30</v>
      </c>
      <c r="D35">
        <f t="shared" si="0"/>
        <v>4</v>
      </c>
      <c r="E35">
        <f t="shared" si="1"/>
        <v>0</v>
      </c>
      <c r="F35">
        <f t="shared" si="2"/>
        <v>4</v>
      </c>
      <c r="G35" t="s">
        <v>39</v>
      </c>
      <c r="H35">
        <v>2</v>
      </c>
    </row>
    <row r="36" spans="1:8" x14ac:dyDescent="0.45">
      <c r="A36" t="s">
        <v>21</v>
      </c>
      <c r="B36">
        <v>21</v>
      </c>
      <c r="C36">
        <v>26</v>
      </c>
      <c r="D36">
        <f t="shared" si="0"/>
        <v>0</v>
      </c>
      <c r="E36">
        <f t="shared" si="1"/>
        <v>0</v>
      </c>
      <c r="F36">
        <f t="shared" si="2"/>
        <v>0</v>
      </c>
      <c r="G36" t="s">
        <v>45</v>
      </c>
      <c r="H36">
        <v>2</v>
      </c>
    </row>
    <row r="37" spans="1:8" x14ac:dyDescent="0.45">
      <c r="A37" t="s">
        <v>22</v>
      </c>
      <c r="B37">
        <v>21</v>
      </c>
      <c r="C37">
        <v>37</v>
      </c>
      <c r="D37">
        <f t="shared" si="0"/>
        <v>8</v>
      </c>
      <c r="E37">
        <f t="shared" si="1"/>
        <v>0</v>
      </c>
      <c r="F37">
        <f t="shared" si="2"/>
        <v>8</v>
      </c>
      <c r="G37" t="s">
        <v>47</v>
      </c>
      <c r="H37">
        <v>2</v>
      </c>
    </row>
    <row r="38" spans="1:8" x14ac:dyDescent="0.45">
      <c r="A38" t="s">
        <v>23</v>
      </c>
      <c r="B38">
        <v>14</v>
      </c>
      <c r="C38">
        <v>20</v>
      </c>
      <c r="D38">
        <f t="shared" si="0"/>
        <v>2</v>
      </c>
      <c r="E38">
        <f t="shared" si="1"/>
        <v>0</v>
      </c>
      <c r="F38">
        <f t="shared" si="2"/>
        <v>2</v>
      </c>
      <c r="G38" t="s">
        <v>52</v>
      </c>
      <c r="H38">
        <v>1</v>
      </c>
    </row>
    <row r="39" spans="1:8" x14ac:dyDescent="0.45">
      <c r="A39" t="s">
        <v>24</v>
      </c>
      <c r="B39">
        <v>22</v>
      </c>
      <c r="C39">
        <v>28</v>
      </c>
      <c r="D39">
        <f t="shared" si="0"/>
        <v>0</v>
      </c>
      <c r="E39">
        <f t="shared" si="1"/>
        <v>0</v>
      </c>
      <c r="F39">
        <f t="shared" si="2"/>
        <v>0</v>
      </c>
      <c r="G39" t="s">
        <v>53</v>
      </c>
      <c r="H39">
        <v>2</v>
      </c>
    </row>
    <row r="40" spans="1:8" x14ac:dyDescent="0.45">
      <c r="A40" t="s">
        <v>25</v>
      </c>
      <c r="B40">
        <v>18</v>
      </c>
      <c r="C40">
        <v>21</v>
      </c>
      <c r="D40">
        <f t="shared" si="0"/>
        <v>0</v>
      </c>
      <c r="E40">
        <f t="shared" si="1"/>
        <v>0</v>
      </c>
      <c r="F40">
        <f t="shared" si="2"/>
        <v>0</v>
      </c>
      <c r="G40" t="s">
        <v>54</v>
      </c>
      <c r="H40">
        <v>7</v>
      </c>
    </row>
    <row r="41" spans="1:8" x14ac:dyDescent="0.45">
      <c r="A41" t="s">
        <v>26</v>
      </c>
      <c r="B41">
        <v>22</v>
      </c>
      <c r="C41">
        <v>27</v>
      </c>
      <c r="D41">
        <f t="shared" si="0"/>
        <v>0</v>
      </c>
      <c r="E41">
        <f t="shared" si="1"/>
        <v>0</v>
      </c>
      <c r="F41">
        <f t="shared" si="2"/>
        <v>0</v>
      </c>
      <c r="G41" t="s">
        <v>55</v>
      </c>
      <c r="H41">
        <v>5</v>
      </c>
    </row>
    <row r="42" spans="1:8" x14ac:dyDescent="0.45">
      <c r="A42" t="s">
        <v>27</v>
      </c>
      <c r="B42">
        <v>22</v>
      </c>
      <c r="C42">
        <v>26</v>
      </c>
      <c r="D42">
        <f t="shared" si="0"/>
        <v>0</v>
      </c>
      <c r="E42">
        <f t="shared" si="1"/>
        <v>0</v>
      </c>
      <c r="F42">
        <f t="shared" si="2"/>
        <v>0</v>
      </c>
      <c r="G42" t="s">
        <v>56</v>
      </c>
      <c r="H42">
        <v>3</v>
      </c>
    </row>
    <row r="43" spans="1:8" x14ac:dyDescent="0.45">
      <c r="A43" t="s">
        <v>28</v>
      </c>
      <c r="B43">
        <v>22</v>
      </c>
      <c r="C43">
        <v>25</v>
      </c>
      <c r="D43">
        <f t="shared" si="0"/>
        <v>1</v>
      </c>
      <c r="E43">
        <f t="shared" si="1"/>
        <v>0</v>
      </c>
      <c r="F43">
        <f t="shared" si="2"/>
        <v>1</v>
      </c>
      <c r="G43" t="s">
        <v>57</v>
      </c>
      <c r="H43">
        <v>2</v>
      </c>
    </row>
    <row r="44" spans="1:8" x14ac:dyDescent="0.45">
      <c r="A44" t="s">
        <v>29</v>
      </c>
      <c r="B44">
        <v>19</v>
      </c>
      <c r="C44">
        <v>24</v>
      </c>
      <c r="D44">
        <f t="shared" si="0"/>
        <v>0</v>
      </c>
      <c r="E44">
        <f t="shared" si="1"/>
        <v>0</v>
      </c>
      <c r="F44">
        <f t="shared" si="2"/>
        <v>0</v>
      </c>
      <c r="G44" t="s">
        <v>59</v>
      </c>
      <c r="H44">
        <v>6</v>
      </c>
    </row>
    <row r="45" spans="1:8" x14ac:dyDescent="0.45">
      <c r="A45" t="s">
        <v>20</v>
      </c>
      <c r="B45">
        <v>24</v>
      </c>
      <c r="C45">
        <v>33</v>
      </c>
      <c r="D45">
        <f t="shared" si="0"/>
        <v>4</v>
      </c>
      <c r="E45">
        <f t="shared" si="1"/>
        <v>0</v>
      </c>
      <c r="F45">
        <f t="shared" si="2"/>
        <v>4</v>
      </c>
      <c r="G45" t="s">
        <v>61</v>
      </c>
      <c r="H45">
        <v>2</v>
      </c>
    </row>
    <row r="46" spans="1:8" x14ac:dyDescent="0.45">
      <c r="A46" t="s">
        <v>31</v>
      </c>
      <c r="B46">
        <v>19</v>
      </c>
      <c r="C46">
        <v>21</v>
      </c>
      <c r="D46">
        <f t="shared" si="0"/>
        <v>0</v>
      </c>
      <c r="E46">
        <f t="shared" si="1"/>
        <v>0</v>
      </c>
      <c r="F46">
        <f t="shared" si="2"/>
        <v>0</v>
      </c>
      <c r="G46" t="s">
        <v>62</v>
      </c>
      <c r="H46">
        <v>1</v>
      </c>
    </row>
    <row r="47" spans="1:8" x14ac:dyDescent="0.45">
      <c r="A47" t="s">
        <v>32</v>
      </c>
      <c r="B47">
        <v>14</v>
      </c>
      <c r="C47">
        <v>19</v>
      </c>
      <c r="D47">
        <f t="shared" si="0"/>
        <v>0</v>
      </c>
      <c r="E47">
        <f t="shared" si="1"/>
        <v>0</v>
      </c>
      <c r="F47">
        <f t="shared" si="2"/>
        <v>0</v>
      </c>
      <c r="G47" t="s">
        <v>65</v>
      </c>
      <c r="H47">
        <v>3</v>
      </c>
    </row>
    <row r="48" spans="1:8" x14ac:dyDescent="0.45">
      <c r="A48" t="s">
        <v>30</v>
      </c>
      <c r="B48">
        <v>18</v>
      </c>
      <c r="C48">
        <v>23</v>
      </c>
      <c r="D48">
        <f t="shared" si="0"/>
        <v>2</v>
      </c>
      <c r="E48">
        <f t="shared" si="1"/>
        <v>0</v>
      </c>
      <c r="F48">
        <f t="shared" si="2"/>
        <v>2</v>
      </c>
      <c r="G48" t="s">
        <v>68</v>
      </c>
      <c r="H48">
        <v>6</v>
      </c>
    </row>
    <row r="49" spans="1:8" x14ac:dyDescent="0.45">
      <c r="A49" t="s">
        <v>33</v>
      </c>
      <c r="B49">
        <v>23</v>
      </c>
      <c r="C49">
        <v>42</v>
      </c>
      <c r="D49">
        <f t="shared" si="0"/>
        <v>4</v>
      </c>
      <c r="E49">
        <f t="shared" si="1"/>
        <v>0</v>
      </c>
      <c r="F49">
        <f t="shared" si="2"/>
        <v>4</v>
      </c>
      <c r="G49" t="s">
        <v>69</v>
      </c>
      <c r="H49">
        <v>2</v>
      </c>
    </row>
    <row r="50" spans="1:8" x14ac:dyDescent="0.45">
      <c r="A50" t="s">
        <v>34</v>
      </c>
      <c r="B50">
        <v>25</v>
      </c>
      <c r="C50">
        <v>28</v>
      </c>
      <c r="D50">
        <f t="shared" si="0"/>
        <v>1</v>
      </c>
      <c r="E50">
        <f t="shared" si="1"/>
        <v>0</v>
      </c>
      <c r="F50">
        <f t="shared" si="2"/>
        <v>1</v>
      </c>
      <c r="G50" t="s">
        <v>70</v>
      </c>
      <c r="H50">
        <v>2</v>
      </c>
    </row>
    <row r="51" spans="1:8" x14ac:dyDescent="0.45">
      <c r="A51" t="s">
        <v>35</v>
      </c>
      <c r="B51">
        <v>24</v>
      </c>
      <c r="C51">
        <v>29</v>
      </c>
      <c r="D51">
        <f t="shared" si="0"/>
        <v>0</v>
      </c>
      <c r="E51">
        <f t="shared" si="1"/>
        <v>0</v>
      </c>
      <c r="F51">
        <f t="shared" si="2"/>
        <v>0</v>
      </c>
      <c r="G51" t="s">
        <v>73</v>
      </c>
      <c r="H51">
        <v>1</v>
      </c>
    </row>
    <row r="52" spans="1:8" x14ac:dyDescent="0.45">
      <c r="A52" t="s">
        <v>36</v>
      </c>
      <c r="B52">
        <v>24</v>
      </c>
      <c r="C52">
        <v>33</v>
      </c>
      <c r="D52">
        <f t="shared" si="0"/>
        <v>2</v>
      </c>
      <c r="E52">
        <f t="shared" si="1"/>
        <v>0</v>
      </c>
      <c r="F52">
        <f t="shared" si="2"/>
        <v>2</v>
      </c>
      <c r="G52" t="s">
        <v>76</v>
      </c>
      <c r="H52">
        <v>1</v>
      </c>
    </row>
    <row r="53" spans="1:8" x14ac:dyDescent="0.45">
      <c r="A53" t="s">
        <v>37</v>
      </c>
      <c r="B53">
        <v>28</v>
      </c>
      <c r="C53">
        <v>37</v>
      </c>
      <c r="D53">
        <f t="shared" si="0"/>
        <v>6</v>
      </c>
      <c r="E53">
        <f t="shared" si="1"/>
        <v>0</v>
      </c>
      <c r="F53">
        <f t="shared" si="2"/>
        <v>6</v>
      </c>
      <c r="G53" t="s">
        <v>77</v>
      </c>
      <c r="H53">
        <v>1</v>
      </c>
    </row>
    <row r="54" spans="1:8" x14ac:dyDescent="0.45">
      <c r="A54" t="s">
        <v>38</v>
      </c>
      <c r="B54">
        <v>17</v>
      </c>
      <c r="C54">
        <v>20</v>
      </c>
      <c r="D54">
        <f t="shared" si="0"/>
        <v>1</v>
      </c>
      <c r="E54">
        <f t="shared" si="1"/>
        <v>0</v>
      </c>
      <c r="F54">
        <f t="shared" si="2"/>
        <v>1</v>
      </c>
      <c r="G54" t="s">
        <v>79</v>
      </c>
      <c r="H54">
        <v>1</v>
      </c>
    </row>
    <row r="55" spans="1:8" x14ac:dyDescent="0.45">
      <c r="A55" t="s">
        <v>39</v>
      </c>
      <c r="B55">
        <v>21</v>
      </c>
      <c r="C55">
        <v>30</v>
      </c>
      <c r="D55">
        <f t="shared" si="0"/>
        <v>2</v>
      </c>
      <c r="E55">
        <f t="shared" si="1"/>
        <v>0</v>
      </c>
      <c r="F55">
        <f t="shared" si="2"/>
        <v>2</v>
      </c>
      <c r="G55" t="s">
        <v>80</v>
      </c>
      <c r="H55">
        <v>1</v>
      </c>
    </row>
    <row r="56" spans="1:8" x14ac:dyDescent="0.45">
      <c r="A56" t="s">
        <v>40</v>
      </c>
      <c r="B56">
        <v>14</v>
      </c>
      <c r="C56">
        <v>19</v>
      </c>
      <c r="D56">
        <f t="shared" si="0"/>
        <v>0</v>
      </c>
      <c r="E56">
        <f t="shared" si="1"/>
        <v>0</v>
      </c>
      <c r="F56">
        <f t="shared" si="2"/>
        <v>0</v>
      </c>
      <c r="G56" t="s">
        <v>81</v>
      </c>
      <c r="H56">
        <v>1</v>
      </c>
    </row>
    <row r="57" spans="1:8" x14ac:dyDescent="0.45">
      <c r="A57" t="s">
        <v>41</v>
      </c>
      <c r="B57">
        <v>19</v>
      </c>
      <c r="C57">
        <v>26</v>
      </c>
      <c r="D57">
        <f t="shared" si="0"/>
        <v>0</v>
      </c>
      <c r="E57">
        <f t="shared" si="1"/>
        <v>0</v>
      </c>
      <c r="F57">
        <f t="shared" si="2"/>
        <v>0</v>
      </c>
      <c r="G57" t="s">
        <v>82</v>
      </c>
      <c r="H57">
        <v>2</v>
      </c>
    </row>
    <row r="58" spans="1:8" x14ac:dyDescent="0.45">
      <c r="A58" t="s">
        <v>42</v>
      </c>
      <c r="B58">
        <v>21</v>
      </c>
      <c r="C58">
        <v>23</v>
      </c>
      <c r="D58">
        <f t="shared" si="0"/>
        <v>0</v>
      </c>
      <c r="E58">
        <f t="shared" si="1"/>
        <v>0</v>
      </c>
      <c r="F58">
        <f t="shared" si="2"/>
        <v>0</v>
      </c>
      <c r="G58" t="s">
        <v>84</v>
      </c>
      <c r="H58">
        <v>1</v>
      </c>
    </row>
    <row r="59" spans="1:8" x14ac:dyDescent="0.45">
      <c r="A59" t="s">
        <v>43</v>
      </c>
      <c r="B59">
        <v>21</v>
      </c>
      <c r="C59">
        <v>26</v>
      </c>
      <c r="D59">
        <f t="shared" si="0"/>
        <v>0</v>
      </c>
      <c r="E59">
        <f t="shared" si="1"/>
        <v>0</v>
      </c>
      <c r="F59">
        <f t="shared" si="2"/>
        <v>0</v>
      </c>
      <c r="G59" t="s">
        <v>85</v>
      </c>
      <c r="H59">
        <v>4</v>
      </c>
    </row>
    <row r="60" spans="1:8" x14ac:dyDescent="0.45">
      <c r="A60" t="s">
        <v>44</v>
      </c>
      <c r="B60">
        <v>18</v>
      </c>
      <c r="C60">
        <v>23</v>
      </c>
      <c r="D60">
        <f t="shared" si="0"/>
        <v>0</v>
      </c>
      <c r="E60">
        <f t="shared" si="1"/>
        <v>0</v>
      </c>
      <c r="F60">
        <f t="shared" si="2"/>
        <v>0</v>
      </c>
      <c r="G60" t="s">
        <v>87</v>
      </c>
      <c r="H60">
        <v>2</v>
      </c>
    </row>
    <row r="61" spans="1:8" x14ac:dyDescent="0.45">
      <c r="A61" t="s">
        <v>45</v>
      </c>
      <c r="B61">
        <v>24</v>
      </c>
      <c r="C61">
        <v>28</v>
      </c>
      <c r="D61">
        <f t="shared" si="0"/>
        <v>2</v>
      </c>
      <c r="E61">
        <f t="shared" si="1"/>
        <v>0</v>
      </c>
      <c r="F61">
        <f t="shared" si="2"/>
        <v>2</v>
      </c>
      <c r="G61" t="s">
        <v>90</v>
      </c>
      <c r="H61">
        <v>3</v>
      </c>
    </row>
    <row r="62" spans="1:8" x14ac:dyDescent="0.45">
      <c r="A62" t="s">
        <v>46</v>
      </c>
      <c r="B62">
        <v>21</v>
      </c>
      <c r="C62">
        <v>26</v>
      </c>
      <c r="D62">
        <f t="shared" si="0"/>
        <v>0</v>
      </c>
      <c r="E62">
        <f t="shared" si="1"/>
        <v>0</v>
      </c>
      <c r="F62">
        <f t="shared" si="2"/>
        <v>0</v>
      </c>
      <c r="G62" t="s">
        <v>91</v>
      </c>
      <c r="H62">
        <v>1</v>
      </c>
    </row>
    <row r="63" spans="1:8" x14ac:dyDescent="0.45">
      <c r="A63" t="s">
        <v>47</v>
      </c>
      <c r="B63">
        <v>26</v>
      </c>
      <c r="C63">
        <v>54</v>
      </c>
      <c r="D63">
        <f t="shared" si="0"/>
        <v>2</v>
      </c>
      <c r="E63">
        <f t="shared" si="1"/>
        <v>0</v>
      </c>
      <c r="F63">
        <f t="shared" si="2"/>
        <v>2</v>
      </c>
      <c r="G63" t="s">
        <v>92</v>
      </c>
      <c r="H63">
        <v>2</v>
      </c>
    </row>
    <row r="64" spans="1:8" x14ac:dyDescent="0.45">
      <c r="A64" t="s">
        <v>48</v>
      </c>
      <c r="B64">
        <v>22</v>
      </c>
      <c r="C64">
        <v>27</v>
      </c>
      <c r="D64">
        <f t="shared" si="0"/>
        <v>0</v>
      </c>
      <c r="E64">
        <f t="shared" si="1"/>
        <v>0</v>
      </c>
      <c r="F64">
        <f t="shared" si="2"/>
        <v>0</v>
      </c>
      <c r="G64" t="s">
        <v>94</v>
      </c>
      <c r="H64">
        <v>2</v>
      </c>
    </row>
    <row r="65" spans="1:8" x14ac:dyDescent="0.45">
      <c r="A65" t="s">
        <v>49</v>
      </c>
      <c r="B65">
        <v>36</v>
      </c>
      <c r="C65">
        <v>43</v>
      </c>
      <c r="D65">
        <f t="shared" si="0"/>
        <v>0</v>
      </c>
      <c r="E65">
        <f t="shared" si="1"/>
        <v>0</v>
      </c>
      <c r="F65">
        <f t="shared" si="2"/>
        <v>0</v>
      </c>
      <c r="G65" t="s">
        <v>95</v>
      </c>
      <c r="H65">
        <v>6</v>
      </c>
    </row>
    <row r="66" spans="1:8" x14ac:dyDescent="0.45">
      <c r="A66" t="s">
        <v>50</v>
      </c>
      <c r="B66">
        <v>19</v>
      </c>
      <c r="C66">
        <v>24</v>
      </c>
      <c r="D66">
        <f t="shared" si="0"/>
        <v>0</v>
      </c>
      <c r="E66">
        <f t="shared" si="1"/>
        <v>0</v>
      </c>
      <c r="F66">
        <f t="shared" si="2"/>
        <v>0</v>
      </c>
    </row>
    <row r="67" spans="1:8" x14ac:dyDescent="0.45">
      <c r="A67" t="s">
        <v>51</v>
      </c>
      <c r="B67">
        <v>22</v>
      </c>
      <c r="C67">
        <v>28</v>
      </c>
      <c r="D67">
        <f t="shared" ref="D67:D111" si="3">IFERROR(VLOOKUP(A67,G:H,2,0),0)</f>
        <v>0</v>
      </c>
      <c r="E67">
        <f t="shared" ref="E67:E111" si="4">IFERROR(VLOOKUP(A67,J:K,2,0),0)</f>
        <v>0</v>
      </c>
      <c r="F67">
        <f t="shared" ref="F67:F111" si="5">D67+E67</f>
        <v>0</v>
      </c>
    </row>
    <row r="68" spans="1:8" x14ac:dyDescent="0.45">
      <c r="A68" t="s">
        <v>52</v>
      </c>
      <c r="B68">
        <v>20</v>
      </c>
      <c r="C68">
        <v>23</v>
      </c>
      <c r="D68">
        <f t="shared" si="3"/>
        <v>1</v>
      </c>
      <c r="E68">
        <f t="shared" si="4"/>
        <v>0</v>
      </c>
      <c r="F68">
        <f t="shared" si="5"/>
        <v>1</v>
      </c>
    </row>
    <row r="69" spans="1:8" x14ac:dyDescent="0.45">
      <c r="A69" t="s">
        <v>53</v>
      </c>
      <c r="B69">
        <v>18</v>
      </c>
      <c r="C69">
        <v>37</v>
      </c>
      <c r="D69">
        <f t="shared" si="3"/>
        <v>2</v>
      </c>
      <c r="E69">
        <f t="shared" si="4"/>
        <v>0</v>
      </c>
      <c r="F69">
        <f t="shared" si="5"/>
        <v>2</v>
      </c>
    </row>
    <row r="70" spans="1:8" x14ac:dyDescent="0.45">
      <c r="A70" t="s">
        <v>54</v>
      </c>
      <c r="B70">
        <v>20</v>
      </c>
      <c r="C70">
        <v>56</v>
      </c>
      <c r="D70">
        <f t="shared" si="3"/>
        <v>7</v>
      </c>
      <c r="E70">
        <f t="shared" si="4"/>
        <v>1</v>
      </c>
      <c r="F70">
        <f t="shared" si="5"/>
        <v>8</v>
      </c>
    </row>
    <row r="71" spans="1:8" x14ac:dyDescent="0.45">
      <c r="A71" t="s">
        <v>55</v>
      </c>
      <c r="B71">
        <v>27</v>
      </c>
      <c r="C71">
        <v>34</v>
      </c>
      <c r="D71">
        <f t="shared" si="3"/>
        <v>5</v>
      </c>
      <c r="E71">
        <f t="shared" si="4"/>
        <v>0</v>
      </c>
      <c r="F71">
        <f t="shared" si="5"/>
        <v>5</v>
      </c>
    </row>
    <row r="72" spans="1:8" x14ac:dyDescent="0.45">
      <c r="A72" t="s">
        <v>56</v>
      </c>
      <c r="B72">
        <v>15</v>
      </c>
      <c r="C72">
        <v>23</v>
      </c>
      <c r="D72">
        <f t="shared" si="3"/>
        <v>3</v>
      </c>
      <c r="E72">
        <f t="shared" si="4"/>
        <v>0</v>
      </c>
      <c r="F72">
        <f t="shared" si="5"/>
        <v>3</v>
      </c>
    </row>
    <row r="73" spans="1:8" x14ac:dyDescent="0.45">
      <c r="A73" t="s">
        <v>57</v>
      </c>
      <c r="B73">
        <v>42</v>
      </c>
      <c r="C73">
        <v>49</v>
      </c>
      <c r="D73">
        <f t="shared" si="3"/>
        <v>2</v>
      </c>
      <c r="E73">
        <f t="shared" si="4"/>
        <v>0</v>
      </c>
      <c r="F73">
        <f t="shared" si="5"/>
        <v>2</v>
      </c>
    </row>
    <row r="74" spans="1:8" x14ac:dyDescent="0.45">
      <c r="A74" t="s">
        <v>58</v>
      </c>
      <c r="B74">
        <v>13</v>
      </c>
      <c r="C74">
        <v>15</v>
      </c>
      <c r="D74">
        <f t="shared" si="3"/>
        <v>0</v>
      </c>
      <c r="E74">
        <f t="shared" si="4"/>
        <v>0</v>
      </c>
      <c r="F74">
        <f t="shared" si="5"/>
        <v>0</v>
      </c>
    </row>
    <row r="75" spans="1:8" x14ac:dyDescent="0.45">
      <c r="A75" t="s">
        <v>59</v>
      </c>
      <c r="B75">
        <v>37</v>
      </c>
      <c r="C75">
        <v>48</v>
      </c>
      <c r="D75">
        <f t="shared" si="3"/>
        <v>6</v>
      </c>
      <c r="E75">
        <f t="shared" si="4"/>
        <v>0</v>
      </c>
      <c r="F75">
        <f t="shared" si="5"/>
        <v>6</v>
      </c>
    </row>
    <row r="76" spans="1:8" x14ac:dyDescent="0.45">
      <c r="A76" t="s">
        <v>60</v>
      </c>
      <c r="B76">
        <v>17</v>
      </c>
      <c r="C76">
        <v>21</v>
      </c>
      <c r="D76">
        <f t="shared" si="3"/>
        <v>0</v>
      </c>
      <c r="E76">
        <f t="shared" si="4"/>
        <v>0</v>
      </c>
      <c r="F76">
        <f t="shared" si="5"/>
        <v>0</v>
      </c>
    </row>
    <row r="77" spans="1:8" x14ac:dyDescent="0.45">
      <c r="A77" t="s">
        <v>61</v>
      </c>
      <c r="B77">
        <v>25</v>
      </c>
      <c r="C77">
        <v>31</v>
      </c>
      <c r="D77">
        <f t="shared" si="3"/>
        <v>2</v>
      </c>
      <c r="E77">
        <f t="shared" si="4"/>
        <v>0</v>
      </c>
      <c r="F77">
        <f t="shared" si="5"/>
        <v>2</v>
      </c>
    </row>
    <row r="78" spans="1:8" x14ac:dyDescent="0.45">
      <c r="A78" t="s">
        <v>62</v>
      </c>
      <c r="B78">
        <v>18</v>
      </c>
      <c r="C78">
        <v>22</v>
      </c>
      <c r="D78">
        <f t="shared" si="3"/>
        <v>1</v>
      </c>
      <c r="E78">
        <f t="shared" si="4"/>
        <v>0</v>
      </c>
      <c r="F78">
        <f t="shared" si="5"/>
        <v>1</v>
      </c>
    </row>
    <row r="79" spans="1:8" x14ac:dyDescent="0.45">
      <c r="A79" t="s">
        <v>63</v>
      </c>
      <c r="B79">
        <v>21</v>
      </c>
      <c r="C79">
        <v>26</v>
      </c>
      <c r="D79">
        <f t="shared" si="3"/>
        <v>0</v>
      </c>
      <c r="E79">
        <f t="shared" si="4"/>
        <v>0</v>
      </c>
      <c r="F79">
        <f t="shared" si="5"/>
        <v>0</v>
      </c>
    </row>
    <row r="80" spans="1:8" x14ac:dyDescent="0.45">
      <c r="A80" t="s">
        <v>64</v>
      </c>
      <c r="B80">
        <v>18</v>
      </c>
      <c r="C80">
        <v>24</v>
      </c>
      <c r="D80">
        <f t="shared" si="3"/>
        <v>0</v>
      </c>
      <c r="E80">
        <f t="shared" si="4"/>
        <v>0</v>
      </c>
      <c r="F80">
        <f t="shared" si="5"/>
        <v>0</v>
      </c>
    </row>
    <row r="81" spans="1:6" x14ac:dyDescent="0.45">
      <c r="A81" t="s">
        <v>66</v>
      </c>
      <c r="B81">
        <v>20</v>
      </c>
      <c r="C81">
        <v>25</v>
      </c>
      <c r="D81">
        <f t="shared" si="3"/>
        <v>0</v>
      </c>
      <c r="E81">
        <f t="shared" si="4"/>
        <v>0</v>
      </c>
      <c r="F81">
        <f t="shared" si="5"/>
        <v>0</v>
      </c>
    </row>
    <row r="82" spans="1:6" x14ac:dyDescent="0.45">
      <c r="A82" t="s">
        <v>67</v>
      </c>
      <c r="B82">
        <v>17</v>
      </c>
      <c r="C82">
        <v>22</v>
      </c>
      <c r="D82">
        <f t="shared" si="3"/>
        <v>0</v>
      </c>
      <c r="E82">
        <f t="shared" si="4"/>
        <v>0</v>
      </c>
      <c r="F82">
        <f t="shared" si="5"/>
        <v>0</v>
      </c>
    </row>
    <row r="83" spans="1:6" x14ac:dyDescent="0.45">
      <c r="A83" t="s">
        <v>68</v>
      </c>
      <c r="B83">
        <v>24</v>
      </c>
      <c r="C83">
        <v>36</v>
      </c>
      <c r="D83">
        <f t="shared" si="3"/>
        <v>6</v>
      </c>
      <c r="E83">
        <f t="shared" si="4"/>
        <v>0</v>
      </c>
      <c r="F83">
        <f t="shared" si="5"/>
        <v>6</v>
      </c>
    </row>
    <row r="84" spans="1:6" x14ac:dyDescent="0.45">
      <c r="A84" t="s">
        <v>69</v>
      </c>
      <c r="B84">
        <v>30</v>
      </c>
      <c r="C84">
        <v>49</v>
      </c>
      <c r="D84">
        <f t="shared" si="3"/>
        <v>2</v>
      </c>
      <c r="E84">
        <f t="shared" si="4"/>
        <v>0</v>
      </c>
      <c r="F84">
        <f t="shared" si="5"/>
        <v>2</v>
      </c>
    </row>
    <row r="85" spans="1:6" x14ac:dyDescent="0.45">
      <c r="A85" t="s">
        <v>65</v>
      </c>
      <c r="B85">
        <v>21</v>
      </c>
      <c r="C85">
        <v>30</v>
      </c>
      <c r="D85">
        <f t="shared" si="3"/>
        <v>3</v>
      </c>
      <c r="E85">
        <f t="shared" si="4"/>
        <v>0</v>
      </c>
      <c r="F85">
        <f t="shared" si="5"/>
        <v>3</v>
      </c>
    </row>
    <row r="86" spans="1:6" x14ac:dyDescent="0.45">
      <c r="A86" t="s">
        <v>70</v>
      </c>
      <c r="B86">
        <v>22</v>
      </c>
      <c r="C86">
        <v>48</v>
      </c>
      <c r="D86">
        <f t="shared" si="3"/>
        <v>2</v>
      </c>
      <c r="E86">
        <f t="shared" si="4"/>
        <v>0</v>
      </c>
      <c r="F86">
        <f t="shared" si="5"/>
        <v>2</v>
      </c>
    </row>
    <row r="87" spans="1:6" x14ac:dyDescent="0.45">
      <c r="A87" t="s">
        <v>71</v>
      </c>
      <c r="B87">
        <v>25</v>
      </c>
      <c r="C87">
        <v>31</v>
      </c>
      <c r="D87">
        <f t="shared" si="3"/>
        <v>0</v>
      </c>
      <c r="E87">
        <f t="shared" si="4"/>
        <v>0</v>
      </c>
      <c r="F87">
        <f t="shared" si="5"/>
        <v>0</v>
      </c>
    </row>
    <row r="88" spans="1:6" x14ac:dyDescent="0.45">
      <c r="A88" t="s">
        <v>72</v>
      </c>
      <c r="B88">
        <v>25</v>
      </c>
      <c r="C88">
        <v>27</v>
      </c>
      <c r="D88">
        <f t="shared" si="3"/>
        <v>0</v>
      </c>
      <c r="E88">
        <f t="shared" si="4"/>
        <v>0</v>
      </c>
      <c r="F88">
        <f t="shared" si="5"/>
        <v>0</v>
      </c>
    </row>
    <row r="89" spans="1:6" x14ac:dyDescent="0.45">
      <c r="A89" t="s">
        <v>73</v>
      </c>
      <c r="B89">
        <v>25</v>
      </c>
      <c r="C89">
        <v>28</v>
      </c>
      <c r="D89">
        <f t="shared" si="3"/>
        <v>1</v>
      </c>
      <c r="E89">
        <f t="shared" si="4"/>
        <v>0</v>
      </c>
      <c r="F89">
        <f t="shared" si="5"/>
        <v>1</v>
      </c>
    </row>
    <row r="90" spans="1:6" x14ac:dyDescent="0.45">
      <c r="A90" t="s">
        <v>74</v>
      </c>
      <c r="B90">
        <v>18</v>
      </c>
      <c r="C90">
        <v>23</v>
      </c>
      <c r="D90">
        <f t="shared" si="3"/>
        <v>0</v>
      </c>
      <c r="E90">
        <f t="shared" si="4"/>
        <v>0</v>
      </c>
      <c r="F90">
        <f t="shared" si="5"/>
        <v>0</v>
      </c>
    </row>
    <row r="91" spans="1:6" x14ac:dyDescent="0.45">
      <c r="A91" t="s">
        <v>75</v>
      </c>
      <c r="B91">
        <v>19</v>
      </c>
      <c r="C91">
        <v>24</v>
      </c>
      <c r="D91">
        <f t="shared" si="3"/>
        <v>0</v>
      </c>
      <c r="E91">
        <f t="shared" si="4"/>
        <v>0</v>
      </c>
      <c r="F91">
        <f t="shared" si="5"/>
        <v>0</v>
      </c>
    </row>
    <row r="92" spans="1:6" x14ac:dyDescent="0.45">
      <c r="A92" t="s">
        <v>76</v>
      </c>
      <c r="B92">
        <v>23</v>
      </c>
      <c r="C92">
        <v>28</v>
      </c>
      <c r="D92">
        <f t="shared" si="3"/>
        <v>1</v>
      </c>
      <c r="E92">
        <f t="shared" si="4"/>
        <v>0</v>
      </c>
      <c r="F92">
        <f t="shared" si="5"/>
        <v>1</v>
      </c>
    </row>
    <row r="93" spans="1:6" x14ac:dyDescent="0.45">
      <c r="A93" t="s">
        <v>77</v>
      </c>
      <c r="B93">
        <v>21</v>
      </c>
      <c r="C93">
        <v>24</v>
      </c>
      <c r="D93">
        <f t="shared" si="3"/>
        <v>1</v>
      </c>
      <c r="E93">
        <f t="shared" si="4"/>
        <v>0</v>
      </c>
      <c r="F93">
        <f t="shared" si="5"/>
        <v>1</v>
      </c>
    </row>
    <row r="94" spans="1:6" x14ac:dyDescent="0.45">
      <c r="A94" t="s">
        <v>78</v>
      </c>
      <c r="B94">
        <v>18</v>
      </c>
      <c r="C94">
        <v>22</v>
      </c>
      <c r="D94">
        <f t="shared" si="3"/>
        <v>0</v>
      </c>
      <c r="E94">
        <f t="shared" si="4"/>
        <v>0</v>
      </c>
      <c r="F94">
        <f t="shared" si="5"/>
        <v>0</v>
      </c>
    </row>
    <row r="95" spans="1:6" x14ac:dyDescent="0.45">
      <c r="A95" t="s">
        <v>79</v>
      </c>
      <c r="B95">
        <v>28</v>
      </c>
      <c r="C95">
        <v>31</v>
      </c>
      <c r="D95">
        <f t="shared" si="3"/>
        <v>1</v>
      </c>
      <c r="E95">
        <f t="shared" si="4"/>
        <v>0</v>
      </c>
      <c r="F95">
        <f t="shared" si="5"/>
        <v>1</v>
      </c>
    </row>
    <row r="96" spans="1:6" x14ac:dyDescent="0.45">
      <c r="A96" t="s">
        <v>80</v>
      </c>
      <c r="B96">
        <v>28</v>
      </c>
      <c r="C96">
        <v>38</v>
      </c>
      <c r="D96">
        <f t="shared" si="3"/>
        <v>1</v>
      </c>
      <c r="E96">
        <f t="shared" si="4"/>
        <v>0</v>
      </c>
      <c r="F96">
        <f t="shared" si="5"/>
        <v>1</v>
      </c>
    </row>
    <row r="97" spans="1:6" x14ac:dyDescent="0.45">
      <c r="A97" t="s">
        <v>81</v>
      </c>
      <c r="B97">
        <v>25</v>
      </c>
      <c r="C97">
        <v>28</v>
      </c>
      <c r="D97">
        <f t="shared" si="3"/>
        <v>1</v>
      </c>
      <c r="E97">
        <f t="shared" si="4"/>
        <v>0</v>
      </c>
      <c r="F97">
        <f t="shared" si="5"/>
        <v>1</v>
      </c>
    </row>
    <row r="98" spans="1:6" x14ac:dyDescent="0.45">
      <c r="A98" t="s">
        <v>82</v>
      </c>
      <c r="B98">
        <v>24</v>
      </c>
      <c r="C98">
        <v>33</v>
      </c>
      <c r="D98">
        <f t="shared" si="3"/>
        <v>2</v>
      </c>
      <c r="E98">
        <f t="shared" si="4"/>
        <v>0</v>
      </c>
      <c r="F98">
        <f t="shared" si="5"/>
        <v>2</v>
      </c>
    </row>
    <row r="99" spans="1:6" x14ac:dyDescent="0.45">
      <c r="A99" t="s">
        <v>83</v>
      </c>
      <c r="B99">
        <v>20</v>
      </c>
      <c r="C99">
        <v>23</v>
      </c>
      <c r="D99">
        <f t="shared" si="3"/>
        <v>0</v>
      </c>
      <c r="E99">
        <f t="shared" si="4"/>
        <v>0</v>
      </c>
      <c r="F99">
        <f t="shared" si="5"/>
        <v>0</v>
      </c>
    </row>
    <row r="100" spans="1:6" x14ac:dyDescent="0.45">
      <c r="A100" t="s">
        <v>84</v>
      </c>
      <c r="B100">
        <v>21</v>
      </c>
      <c r="C100">
        <v>24</v>
      </c>
      <c r="D100">
        <f t="shared" si="3"/>
        <v>1</v>
      </c>
      <c r="E100">
        <f t="shared" si="4"/>
        <v>0</v>
      </c>
      <c r="F100">
        <f t="shared" si="5"/>
        <v>1</v>
      </c>
    </row>
    <row r="101" spans="1:6" x14ac:dyDescent="0.45">
      <c r="A101" t="s">
        <v>85</v>
      </c>
      <c r="B101">
        <v>36</v>
      </c>
      <c r="C101">
        <v>57</v>
      </c>
      <c r="D101">
        <f t="shared" si="3"/>
        <v>4</v>
      </c>
      <c r="E101">
        <f t="shared" si="4"/>
        <v>0</v>
      </c>
      <c r="F101">
        <f t="shared" si="5"/>
        <v>4</v>
      </c>
    </row>
    <row r="102" spans="1:6" x14ac:dyDescent="0.45">
      <c r="A102" t="s">
        <v>86</v>
      </c>
      <c r="B102">
        <v>26</v>
      </c>
      <c r="C102">
        <v>28</v>
      </c>
      <c r="D102">
        <f t="shared" si="3"/>
        <v>0</v>
      </c>
      <c r="E102">
        <f t="shared" si="4"/>
        <v>0</v>
      </c>
      <c r="F102">
        <f t="shared" si="5"/>
        <v>0</v>
      </c>
    </row>
    <row r="103" spans="1:6" x14ac:dyDescent="0.45">
      <c r="A103" t="s">
        <v>87</v>
      </c>
      <c r="B103">
        <v>23</v>
      </c>
      <c r="C103">
        <v>30</v>
      </c>
      <c r="D103">
        <f t="shared" si="3"/>
        <v>2</v>
      </c>
      <c r="E103">
        <f t="shared" si="4"/>
        <v>0</v>
      </c>
      <c r="F103">
        <f t="shared" si="5"/>
        <v>2</v>
      </c>
    </row>
    <row r="104" spans="1:6" x14ac:dyDescent="0.45">
      <c r="A104" t="s">
        <v>88</v>
      </c>
      <c r="B104">
        <v>26</v>
      </c>
      <c r="C104">
        <v>35</v>
      </c>
      <c r="D104">
        <f t="shared" si="3"/>
        <v>0</v>
      </c>
      <c r="E104">
        <f t="shared" si="4"/>
        <v>0</v>
      </c>
      <c r="F104">
        <f t="shared" si="5"/>
        <v>0</v>
      </c>
    </row>
    <row r="105" spans="1:6" x14ac:dyDescent="0.45">
      <c r="A105" t="s">
        <v>90</v>
      </c>
      <c r="B105">
        <v>17</v>
      </c>
      <c r="C105">
        <v>30</v>
      </c>
      <c r="D105">
        <v>4</v>
      </c>
      <c r="E105">
        <v>1</v>
      </c>
      <c r="F105">
        <f t="shared" si="5"/>
        <v>5</v>
      </c>
    </row>
    <row r="106" spans="1:6" x14ac:dyDescent="0.45">
      <c r="A106" t="s">
        <v>91</v>
      </c>
      <c r="B106">
        <v>26</v>
      </c>
      <c r="C106">
        <v>29</v>
      </c>
      <c r="D106">
        <f t="shared" si="3"/>
        <v>1</v>
      </c>
      <c r="E106">
        <f t="shared" si="4"/>
        <v>0</v>
      </c>
      <c r="F106">
        <f t="shared" si="5"/>
        <v>1</v>
      </c>
    </row>
    <row r="107" spans="1:6" x14ac:dyDescent="0.45">
      <c r="A107" t="s">
        <v>92</v>
      </c>
      <c r="B107">
        <v>24</v>
      </c>
      <c r="C107">
        <v>35</v>
      </c>
      <c r="D107">
        <f t="shared" si="3"/>
        <v>2</v>
      </c>
      <c r="E107">
        <f t="shared" si="4"/>
        <v>0</v>
      </c>
      <c r="F107">
        <f t="shared" si="5"/>
        <v>2</v>
      </c>
    </row>
    <row r="108" spans="1:6" x14ac:dyDescent="0.45">
      <c r="A108" t="s">
        <v>93</v>
      </c>
      <c r="B108">
        <v>22</v>
      </c>
      <c r="C108">
        <v>24</v>
      </c>
      <c r="D108">
        <f t="shared" si="3"/>
        <v>0</v>
      </c>
      <c r="E108">
        <f t="shared" si="4"/>
        <v>0</v>
      </c>
      <c r="F108">
        <f t="shared" si="5"/>
        <v>0</v>
      </c>
    </row>
    <row r="109" spans="1:6" x14ac:dyDescent="0.45">
      <c r="A109" t="s">
        <v>94</v>
      </c>
      <c r="B109">
        <v>24</v>
      </c>
      <c r="C109">
        <v>29</v>
      </c>
      <c r="D109">
        <f t="shared" si="3"/>
        <v>2</v>
      </c>
      <c r="E109">
        <f t="shared" si="4"/>
        <v>0</v>
      </c>
      <c r="F109">
        <f t="shared" si="5"/>
        <v>2</v>
      </c>
    </row>
    <row r="110" spans="1:6" x14ac:dyDescent="0.45">
      <c r="A110" t="s">
        <v>89</v>
      </c>
      <c r="B110">
        <v>19</v>
      </c>
      <c r="C110">
        <v>22</v>
      </c>
      <c r="D110">
        <f t="shared" si="3"/>
        <v>0</v>
      </c>
      <c r="E110">
        <f t="shared" si="4"/>
        <v>0</v>
      </c>
      <c r="F110">
        <f t="shared" si="5"/>
        <v>0</v>
      </c>
    </row>
    <row r="111" spans="1:6" x14ac:dyDescent="0.45">
      <c r="A111" t="s">
        <v>95</v>
      </c>
      <c r="B111">
        <v>21</v>
      </c>
      <c r="C111">
        <v>32</v>
      </c>
      <c r="D111">
        <f t="shared" si="3"/>
        <v>6</v>
      </c>
      <c r="E111">
        <f t="shared" si="4"/>
        <v>0</v>
      </c>
      <c r="F111">
        <f t="shared" si="5"/>
        <v>6</v>
      </c>
    </row>
  </sheetData>
  <autoFilter ref="A1:K111" xr:uid="{ADC7F1EA-1984-4C49-8646-65C6E566653C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CF8D-F4D0-4867-A77F-47238AF51F5B}">
  <dimension ref="A1:S16"/>
  <sheetViews>
    <sheetView zoomScale="70" zoomScaleNormal="70" workbookViewId="0">
      <selection activeCell="S8" sqref="S8"/>
    </sheetView>
  </sheetViews>
  <sheetFormatPr defaultRowHeight="14.25" x14ac:dyDescent="0.45"/>
  <cols>
    <col min="1" max="1" width="32.73046875" customWidth="1"/>
    <col min="2" max="2" width="7.33203125" style="3" bestFit="1" customWidth="1"/>
    <col min="3" max="3" width="10.33203125" style="3" bestFit="1" customWidth="1"/>
    <col min="4" max="4" width="7.46484375" style="3" bestFit="1" customWidth="1"/>
    <col min="5" max="6" width="7.46484375" style="3" hidden="1" customWidth="1"/>
    <col min="7" max="7" width="5.6640625" style="3" hidden="1" customWidth="1"/>
    <col min="8" max="8" width="7.796875" style="3" customWidth="1"/>
    <col min="9" max="12" width="5.06640625" style="3" hidden="1" customWidth="1"/>
    <col min="13" max="13" width="5.06640625" style="3" customWidth="1"/>
    <col min="14" max="14" width="12.19921875" style="3" bestFit="1" customWidth="1"/>
    <col min="15" max="15" width="10.19921875" style="3" customWidth="1"/>
    <col min="16" max="17" width="10.53125" style="3" customWidth="1"/>
    <col min="18" max="18" width="9.06640625" style="3"/>
    <col min="19" max="19" width="27.33203125" bestFit="1" customWidth="1"/>
    <col min="22" max="22" width="13.3984375" customWidth="1"/>
  </cols>
  <sheetData>
    <row r="1" spans="1:19" ht="23.65" thickBot="1" x14ac:dyDescent="0.5">
      <c r="A1" s="36" t="s">
        <v>242</v>
      </c>
      <c r="B1" s="37" t="s">
        <v>244</v>
      </c>
      <c r="C1" s="37" t="s">
        <v>245</v>
      </c>
      <c r="D1" s="38">
        <v>1</v>
      </c>
      <c r="E1" s="38">
        <v>2</v>
      </c>
      <c r="F1" s="38">
        <v>3</v>
      </c>
      <c r="G1" s="38">
        <v>4</v>
      </c>
      <c r="H1" s="38">
        <v>5</v>
      </c>
      <c r="I1" s="38">
        <v>6</v>
      </c>
      <c r="J1" s="38">
        <v>7</v>
      </c>
      <c r="K1" s="38">
        <v>8</v>
      </c>
      <c r="L1" s="38">
        <v>9</v>
      </c>
      <c r="M1" s="38">
        <v>10</v>
      </c>
      <c r="N1" s="37" t="s">
        <v>246</v>
      </c>
      <c r="O1" s="37" t="s">
        <v>243</v>
      </c>
      <c r="P1" s="39" t="s">
        <v>644</v>
      </c>
      <c r="Q1" s="29" t="s">
        <v>1381</v>
      </c>
      <c r="R1" s="29" t="s">
        <v>1382</v>
      </c>
      <c r="S1" s="27" t="s">
        <v>1380</v>
      </c>
    </row>
    <row r="2" spans="1:19" ht="15" thickTop="1" thickBot="1" x14ac:dyDescent="0.5">
      <c r="A2" s="50" t="s">
        <v>1172</v>
      </c>
      <c r="B2" s="51">
        <f>MAX(B3:B5)</f>
        <v>45992</v>
      </c>
      <c r="C2" s="51">
        <f>MAX(C3:C5)</f>
        <v>45931</v>
      </c>
      <c r="D2" s="52">
        <f t="shared" ref="D2:D8" ca="1" si="0">COUNTIFS(INDIRECT($S2&amp;"!M:M"),D$1,INDIRECT($S2&amp;"!D:D"),1)/$Q2</f>
        <v>0.50909090909090904</v>
      </c>
      <c r="E2" s="52">
        <f t="shared" ref="E2:H7" ca="1" si="1">COUNTIFS(INDIRECT($S2&amp;"!M:M"),E$1,INDIRECT($S2&amp;"!D:D"),1)/$Q2+D2</f>
        <v>0.51818181818181808</v>
      </c>
      <c r="F2" s="52">
        <f t="shared" ca="1" si="1"/>
        <v>0.5454545454545453</v>
      </c>
      <c r="G2" s="52">
        <f t="shared" ca="1" si="1"/>
        <v>0.57272727272727253</v>
      </c>
      <c r="H2" s="52">
        <f t="shared" ca="1" si="1"/>
        <v>0.57272727272727253</v>
      </c>
      <c r="I2" s="77"/>
      <c r="J2" s="77"/>
      <c r="K2" s="77"/>
      <c r="L2" s="77"/>
      <c r="M2" s="77"/>
      <c r="N2" s="53">
        <f ca="1">(N3+N5)</f>
        <v>4.5469975696022464</v>
      </c>
      <c r="O2" s="54">
        <f ca="1">AVERAGE(INDIRECT(S2&amp;"!H2:H331"))</f>
        <v>24.370522424242406</v>
      </c>
      <c r="P2" s="55">
        <f ca="1">SUMIF(INDIRECT(S2&amp;"!E:E"),1,INDIRECT(S2&amp;"!P:P"))/SUMIF(INDIRECT(S2&amp;"!E:E"),1,INDIRECT(S2&amp;"!Q:Q"))-1</f>
        <v>7.9261899769343724E-2</v>
      </c>
      <c r="Q2" s="56">
        <v>110</v>
      </c>
      <c r="R2" s="34">
        <f ca="1">COUNT(INDIRECT(S2&amp;"!D:D"))</f>
        <v>442</v>
      </c>
      <c r="S2" t="s">
        <v>654</v>
      </c>
    </row>
    <row r="3" spans="1:19" ht="14.65" thickTop="1" x14ac:dyDescent="0.45">
      <c r="A3" s="42" t="s">
        <v>1160</v>
      </c>
      <c r="B3" s="43">
        <v>45962</v>
      </c>
      <c r="C3" s="43">
        <v>45778</v>
      </c>
      <c r="D3" s="57">
        <f t="shared" ca="1" si="0"/>
        <v>0.46363636363636362</v>
      </c>
      <c r="E3" s="57">
        <f t="shared" ca="1" si="1"/>
        <v>0.46363636363636362</v>
      </c>
      <c r="F3" s="58">
        <f t="shared" ca="1" si="1"/>
        <v>0.49090909090909091</v>
      </c>
      <c r="G3" s="58">
        <f t="shared" ca="1" si="1"/>
        <v>0.50909090909090904</v>
      </c>
      <c r="H3" s="58">
        <f t="shared" ca="1" si="1"/>
        <v>0.51818181818181808</v>
      </c>
      <c r="I3" s="58"/>
      <c r="J3" s="58"/>
      <c r="K3" s="58"/>
      <c r="L3" s="58"/>
      <c r="M3" s="58"/>
      <c r="N3" s="59">
        <f ca="1">(143.38- 136.04+117.48-114.73)/R3*100</f>
        <v>2.2828054298642542</v>
      </c>
      <c r="O3" s="44">
        <f t="shared" ref="O3:O7" ca="1" si="2">AVERAGE(INDIRECT(S3&amp;"!H:H"))</f>
        <v>8.2215556561085847</v>
      </c>
      <c r="P3" s="60">
        <f t="shared" ref="P3:P7" ca="1" si="3">SUMIF(INDIRECT(S3&amp;"!E:E"),1,INDIRECT(S3&amp;"!P:P"))/SUMIF(INDIRECT(S3&amp;"!E:E"),1,INDIRECT(S3&amp;"!Q:Q"))-1</f>
        <v>8.7917254348848228E-2</v>
      </c>
      <c r="Q3" s="56">
        <v>110</v>
      </c>
      <c r="R3" s="34">
        <f ca="1">COUNT(INDIRECT(S3&amp;"!D:D"))</f>
        <v>442</v>
      </c>
      <c r="S3" t="s">
        <v>310</v>
      </c>
    </row>
    <row r="4" spans="1:19" x14ac:dyDescent="0.45">
      <c r="A4" s="46" t="s">
        <v>1181</v>
      </c>
      <c r="B4" s="33">
        <v>45962</v>
      </c>
      <c r="C4" s="33">
        <v>45778</v>
      </c>
      <c r="D4" s="63">
        <f ca="1">COUNTIFS(INDIRECT($S4&amp;"!M:M"),D$1,INDIRECT($S4&amp;"!D:D"),1)/$Q4</f>
        <v>0.48181818181818181</v>
      </c>
      <c r="E4" s="63">
        <f ca="1">COUNTIFS(INDIRECT($S4&amp;"!M:M"),E$1,INDIRECT($S4&amp;"!D:D"),1)/$Q4+D4</f>
        <v>0.49090909090909091</v>
      </c>
      <c r="F4" s="63">
        <f ca="1">COUNTIFS(INDIRECT($S4&amp;"!M:M"),F$1,INDIRECT($S4&amp;"!D:D"),1)/$Q4+E4</f>
        <v>0.49090909090909091</v>
      </c>
      <c r="G4" s="61">
        <f ca="1">COUNTIFS(INDIRECT($S4&amp;"!M:M"),G$1,INDIRECT($S4&amp;"!D:D"),1)/$Q4+F4</f>
        <v>0.49090909090909091</v>
      </c>
      <c r="H4" s="61">
        <f ca="1">COUNTIFS(INDIRECT($S4&amp;"!M:M"),H$1,INDIRECT($S4&amp;"!D:D"),1)/$Q4+G4</f>
        <v>0.49090909090909091</v>
      </c>
      <c r="I4" s="63"/>
      <c r="J4" s="63"/>
      <c r="K4" s="63"/>
      <c r="L4" s="63"/>
      <c r="M4" s="63"/>
      <c r="N4" s="62">
        <f ca="1">(117.58-106.81)/R4*100</f>
        <v>3.2149253731343275</v>
      </c>
      <c r="O4" s="40">
        <f ca="1">AVERAGE(INDIRECT(S4&amp;"!H:H"))</f>
        <v>8.7095856716417881</v>
      </c>
      <c r="P4" s="64">
        <f t="shared" ref="P4" ca="1" si="4">SUMIF(INDIRECT(S4&amp;"!E:E"),1,INDIRECT(S4&amp;"!P:P"))/SUMIF(INDIRECT(S4&amp;"!E:E"),1,INDIRECT(S4&amp;"!Q:Q"))-1</f>
        <v>0.11748633879781423</v>
      </c>
      <c r="Q4" s="56">
        <v>110</v>
      </c>
      <c r="R4" s="34">
        <f ca="1">COUNT(INDIRECT(S4&amp;"!D:D"))</f>
        <v>335</v>
      </c>
      <c r="S4" t="s">
        <v>1154</v>
      </c>
    </row>
    <row r="5" spans="1:19" x14ac:dyDescent="0.45">
      <c r="A5" s="46" t="s">
        <v>1158</v>
      </c>
      <c r="B5" s="33">
        <v>45992</v>
      </c>
      <c r="C5" s="33">
        <v>45931</v>
      </c>
      <c r="D5" s="61">
        <f t="shared" ca="1" si="0"/>
        <v>0.32727272727272727</v>
      </c>
      <c r="E5" s="61">
        <f t="shared" ca="1" si="1"/>
        <v>0.39090909090909087</v>
      </c>
      <c r="F5" s="61">
        <f t="shared" ca="1" si="1"/>
        <v>0.39999999999999997</v>
      </c>
      <c r="G5" s="61">
        <f t="shared" ca="1" si="1"/>
        <v>0.43636363636363634</v>
      </c>
      <c r="H5" s="61">
        <f t="shared" ca="1" si="1"/>
        <v>0.43636363636363634</v>
      </c>
      <c r="I5" s="61"/>
      <c r="J5" s="61"/>
      <c r="K5" s="61"/>
      <c r="L5" s="61"/>
      <c r="M5" s="61"/>
      <c r="N5" s="62">
        <f ca="1">(7.15+38.52-35.3)/R5*100</f>
        <v>2.2641921397379923</v>
      </c>
      <c r="O5" s="86">
        <f t="shared" ca="1" si="2"/>
        <v>23.731274235807856</v>
      </c>
      <c r="P5" s="87">
        <f t="shared" ca="1" si="3"/>
        <v>0.13959822948586997</v>
      </c>
      <c r="Q5" s="56">
        <v>110</v>
      </c>
      <c r="R5" s="34">
        <f t="shared" ref="R5:R6" ca="1" si="5">COUNT(INDIRECT(S5&amp;"!D:D"))</f>
        <v>458</v>
      </c>
      <c r="S5" t="s">
        <v>653</v>
      </c>
    </row>
    <row r="6" spans="1:19" x14ac:dyDescent="0.45">
      <c r="A6" s="46" t="s">
        <v>1157</v>
      </c>
      <c r="B6" s="33">
        <v>45992</v>
      </c>
      <c r="C6" s="33">
        <v>45931</v>
      </c>
      <c r="D6" s="61">
        <f t="shared" ca="1" si="0"/>
        <v>0.32727272727272727</v>
      </c>
      <c r="E6" s="61">
        <f t="shared" ca="1" si="1"/>
        <v>0.35454545454545455</v>
      </c>
      <c r="F6" s="61">
        <f t="shared" ca="1" si="1"/>
        <v>0.35454545454545455</v>
      </c>
      <c r="G6" s="61">
        <f t="shared" ca="1" si="1"/>
        <v>0.36363636363636365</v>
      </c>
      <c r="H6" s="61">
        <f t="shared" ca="1" si="1"/>
        <v>0.36363636363636365</v>
      </c>
      <c r="I6" s="61"/>
      <c r="J6" s="61"/>
      <c r="K6" s="61"/>
      <c r="L6" s="61"/>
      <c r="M6" s="61"/>
      <c r="N6" s="62">
        <f ca="1">(11.18-8.78+39.64-38.69)/R6*100</f>
        <v>0.71125265392781345</v>
      </c>
      <c r="O6" s="41">
        <f t="shared" ca="1" si="2"/>
        <v>4.5312704883227211</v>
      </c>
      <c r="P6" s="64">
        <f t="shared" ca="1" si="3"/>
        <v>4.8478015783540052E-2</v>
      </c>
      <c r="Q6" s="56">
        <v>110</v>
      </c>
      <c r="R6" s="34">
        <f t="shared" ca="1" si="5"/>
        <v>471</v>
      </c>
      <c r="S6" t="s">
        <v>665</v>
      </c>
    </row>
    <row r="7" spans="1:19" x14ac:dyDescent="0.45">
      <c r="A7" s="46" t="s">
        <v>1159</v>
      </c>
      <c r="B7" s="33">
        <v>45992</v>
      </c>
      <c r="C7" s="33">
        <v>45474</v>
      </c>
      <c r="D7" s="61">
        <f t="shared" ca="1" si="0"/>
        <v>0.3</v>
      </c>
      <c r="E7" s="61">
        <f t="shared" ca="1" si="1"/>
        <v>0.32727272727272727</v>
      </c>
      <c r="F7" s="61">
        <f t="shared" ca="1" si="1"/>
        <v>0.32727272727272727</v>
      </c>
      <c r="G7" s="61">
        <f t="shared" ca="1" si="1"/>
        <v>0.32727272727272727</v>
      </c>
      <c r="H7" s="61">
        <f t="shared" ca="1" si="1"/>
        <v>0.32727272727272727</v>
      </c>
      <c r="I7" s="61"/>
      <c r="J7" s="61"/>
      <c r="K7" s="61"/>
      <c r="L7" s="61"/>
      <c r="M7" s="61"/>
      <c r="N7" s="78">
        <f ca="1">(17.12- 17.04+0.04)/R7*100</f>
        <v>2.5104602510460639E-2</v>
      </c>
      <c r="O7" s="40">
        <f t="shared" ca="1" si="2"/>
        <v>12.863881799163188</v>
      </c>
      <c r="P7" s="64">
        <f t="shared" ca="1" si="3"/>
        <v>5.0535987748851374E-2</v>
      </c>
      <c r="Q7" s="56">
        <v>110</v>
      </c>
      <c r="R7" s="34">
        <f t="shared" ref="R7:R8" ca="1" si="6">COUNT(INDIRECT(S7&amp;"!D:D"))</f>
        <v>478</v>
      </c>
      <c r="S7" t="s">
        <v>652</v>
      </c>
    </row>
    <row r="8" spans="1:19" ht="14.65" thickBot="1" x14ac:dyDescent="0.5">
      <c r="A8" s="48" t="s">
        <v>247</v>
      </c>
      <c r="B8" s="49">
        <v>44986</v>
      </c>
      <c r="C8" s="49">
        <v>44440</v>
      </c>
      <c r="D8" s="79">
        <f t="shared" ca="1" si="0"/>
        <v>0.2</v>
      </c>
      <c r="E8" s="79">
        <f t="shared" ref="E8" ca="1" si="7">COUNTIFS(INDIRECT($S8&amp;"!M:M"),E$1,INDIRECT($S8&amp;"!D:D"),1)/$Q8+D8</f>
        <v>0.24545454545454548</v>
      </c>
      <c r="F8" s="79">
        <f t="shared" ref="F8" ca="1" si="8">COUNTIFS(INDIRECT($S8&amp;"!M:M"),F$1,INDIRECT($S8&amp;"!D:D"),1)/$Q8+E8</f>
        <v>0.26363636363636367</v>
      </c>
      <c r="G8" s="79">
        <f t="shared" ref="G8" ca="1" si="9">COUNTIFS(INDIRECT($S8&amp;"!M:M"),G$1,INDIRECT($S8&amp;"!D:D"),1)/$Q8+F8</f>
        <v>0.29090909090909095</v>
      </c>
      <c r="H8" s="79">
        <f t="shared" ref="H8" ca="1" si="10">COUNTIFS(INDIRECT($S8&amp;"!M:M"),H$1,INDIRECT($S8&amp;"!D:D"),1)/$Q8+G8</f>
        <v>0.29090909090909095</v>
      </c>
      <c r="I8" s="65"/>
      <c r="J8" s="65"/>
      <c r="K8" s="65"/>
      <c r="L8" s="65"/>
      <c r="M8" s="65"/>
      <c r="N8" s="80">
        <f ca="1">29.92/R8*100</f>
        <v>6.8000000000000007</v>
      </c>
      <c r="O8" s="66">
        <f t="shared" ref="O8" ca="1" si="11">AVERAGE(INDIRECT(S8&amp;"!H:H"))</f>
        <v>11.987205681818176</v>
      </c>
      <c r="P8" s="91">
        <f t="shared" ref="P8" ca="1" si="12">SUMIF(INDIRECT(S8&amp;"!E:E"),1,INDIRECT(S8&amp;"!P:P"))/SUMIF(INDIRECT(S8&amp;"!E:E"),1,INDIRECT(S8&amp;"!Q:Q"))-1</f>
        <v>1.1538461538461497E-2</v>
      </c>
      <c r="Q8" s="34">
        <v>110</v>
      </c>
      <c r="R8" s="34">
        <f t="shared" ca="1" si="6"/>
        <v>440</v>
      </c>
      <c r="S8" t="s">
        <v>1195</v>
      </c>
    </row>
    <row r="9" spans="1:19" ht="15" thickTop="1" thickBot="1" x14ac:dyDescent="0.5">
      <c r="A9" s="67" t="s">
        <v>1173</v>
      </c>
      <c r="B9" s="68">
        <f>MAX(B10,B12)</f>
        <v>45962</v>
      </c>
      <c r="C9" s="68">
        <f>MAX(C10,C12)</f>
        <v>45778</v>
      </c>
      <c r="D9" s="32">
        <f ca="1">COUNTIFS(INDIRECT($S9&amp;"!M:M"),D$1,INDIRECT($S9&amp;"!D:D"),1)/$Q9</f>
        <v>0.47272727272727272</v>
      </c>
      <c r="E9" s="32">
        <f t="shared" ref="E9:M9" ca="1" si="13">COUNTIFS(INDIRECT($S9&amp;"!M:M"),E$1,INDIRECT($S9&amp;"!D:D"),1)/$Q9+D9</f>
        <v>0.75454545454545452</v>
      </c>
      <c r="F9" s="32">
        <f t="shared" ca="1" si="13"/>
        <v>0.88181818181818183</v>
      </c>
      <c r="G9" s="32">
        <f t="shared" ca="1" si="13"/>
        <v>0.92727272727272725</v>
      </c>
      <c r="H9" s="32">
        <f t="shared" ca="1" si="13"/>
        <v>0.94545454545454544</v>
      </c>
      <c r="I9" s="32">
        <f t="shared" ca="1" si="13"/>
        <v>0.97272727272727266</v>
      </c>
      <c r="J9" s="32">
        <f t="shared" ca="1" si="13"/>
        <v>0.97272727272727266</v>
      </c>
      <c r="K9" s="32">
        <f t="shared" ca="1" si="13"/>
        <v>0.9818181818181817</v>
      </c>
      <c r="L9" s="32">
        <f t="shared" ca="1" si="13"/>
        <v>0.9818181818181817</v>
      </c>
      <c r="M9" s="32">
        <f t="shared" ca="1" si="13"/>
        <v>0.9818181818181817</v>
      </c>
      <c r="N9" s="35">
        <f>N10+N12</f>
        <v>7.8611380223470899</v>
      </c>
      <c r="O9" s="69">
        <f t="shared" ref="O9:O15" ca="1" si="14">AVERAGE(INDIRECT(S9&amp;"!H:H"))</f>
        <v>28.491336674259671</v>
      </c>
      <c r="P9" s="70">
        <f ca="1">SUMIFS(INDIRECT(S9&amp;"!P:P"),INDIRECT(S9&amp;"!S:S"),1)/SUMIFS(INDIRECT(S9&amp;"!Q:Q"),INDIRECT(S9&amp;"!S:S"),1)-1</f>
        <v>0.6342688330871491</v>
      </c>
      <c r="Q9" s="31">
        <v>110</v>
      </c>
      <c r="R9" s="34">
        <f t="shared" ref="R9" ca="1" si="15">COUNT(INDIRECT(S9&amp;"!D:D"))</f>
        <v>439</v>
      </c>
      <c r="S9" t="s">
        <v>1152</v>
      </c>
    </row>
    <row r="10" spans="1:19" ht="14.65" thickTop="1" x14ac:dyDescent="0.45">
      <c r="A10" s="42" t="s">
        <v>1174</v>
      </c>
      <c r="B10" s="43">
        <v>45962</v>
      </c>
      <c r="C10" s="43">
        <v>45778</v>
      </c>
      <c r="D10" s="74">
        <f t="shared" ref="D10:D15" ca="1" si="16">COUNTIFS(INDIRECT($S10&amp;"!E:E"),1,INDIRECT($S10&amp;"!D:D"),D$1)/$Q10</f>
        <v>0.45454545454545453</v>
      </c>
      <c r="E10" s="74">
        <f t="shared" ref="E10:M10" ca="1" si="17">COUNTIFS(INDIRECT($S10&amp;"!E:E"),1,INDIRECT($S10&amp;"!D:D"),E$1)/$Q10+D10</f>
        <v>0.71818181818181814</v>
      </c>
      <c r="F10" s="74">
        <f t="shared" ca="1" si="17"/>
        <v>0.82727272727272727</v>
      </c>
      <c r="G10" s="76">
        <f t="shared" ca="1" si="17"/>
        <v>0.8545454545454545</v>
      </c>
      <c r="H10" s="76">
        <f t="shared" ca="1" si="17"/>
        <v>0.89999999999999991</v>
      </c>
      <c r="I10" s="76">
        <f t="shared" ca="1" si="17"/>
        <v>0.92727272727272714</v>
      </c>
      <c r="J10" s="76">
        <f t="shared" ca="1" si="17"/>
        <v>0.92727272727272714</v>
      </c>
      <c r="K10" s="76">
        <f t="shared" ca="1" si="17"/>
        <v>0.93636363636363618</v>
      </c>
      <c r="L10" s="76">
        <f t="shared" ca="1" si="17"/>
        <v>0.93636363636363618</v>
      </c>
      <c r="M10" s="76">
        <f t="shared" ca="1" si="17"/>
        <v>0.9636363636363634</v>
      </c>
      <c r="N10" s="165">
        <f>13.76/312*100</f>
        <v>4.4102564102564097</v>
      </c>
      <c r="O10" s="44">
        <f t="shared" ca="1" si="14"/>
        <v>15.846867148014443</v>
      </c>
      <c r="P10" s="45">
        <f t="shared" ref="P10:P15" ca="1" si="18">SUMIF(INDIRECT(S10&amp;"!E:E"),1,INDIRECT(S10&amp;"!L:L"))/SUMIF(INDIRECT(S10&amp;"!E:E"),1,INDIRECT(S10&amp;"!M:M"))-1</f>
        <v>0.50392749244712998</v>
      </c>
      <c r="Q10" s="31">
        <v>110</v>
      </c>
      <c r="R10" s="34">
        <f t="shared" ref="R10:R12" ca="1" si="19">COUNT(INDIRECT(S10&amp;"!D:D"))</f>
        <v>277</v>
      </c>
      <c r="S10" t="s">
        <v>752</v>
      </c>
    </row>
    <row r="11" spans="1:19" x14ac:dyDescent="0.45">
      <c r="A11" s="46" t="s">
        <v>1179</v>
      </c>
      <c r="B11" s="33">
        <v>45962</v>
      </c>
      <c r="C11" s="33">
        <v>45778</v>
      </c>
      <c r="D11" s="81">
        <f t="shared" ca="1" si="16"/>
        <v>0.47272727272727272</v>
      </c>
      <c r="E11" s="81">
        <f t="shared" ref="E11" ca="1" si="20">COUNTIFS(INDIRECT($S11&amp;"!E:E"),1,INDIRECT($S11&amp;"!D:D"),E$1)/$Q11+D11</f>
        <v>0.77272727272727271</v>
      </c>
      <c r="F11" s="81">
        <f t="shared" ref="F11" ca="1" si="21">COUNTIFS(INDIRECT($S11&amp;"!E:E"),1,INDIRECT($S11&amp;"!D:D"),F$1)/$Q11+E11</f>
        <v>0.84545454545454546</v>
      </c>
      <c r="G11" s="71">
        <f t="shared" ref="G11" ca="1" si="22">COUNTIFS(INDIRECT($S11&amp;"!E:E"),1,INDIRECT($S11&amp;"!D:D"),G$1)/$Q11+F11</f>
        <v>0.84545454545454546</v>
      </c>
      <c r="H11" s="71">
        <f t="shared" ref="H11" ca="1" si="23">COUNTIFS(INDIRECT($S11&amp;"!E:E"),1,INDIRECT($S11&amp;"!D:D"),H$1)/$Q11+G11</f>
        <v>0.87272727272727268</v>
      </c>
      <c r="I11" s="71">
        <f t="shared" ref="I11" ca="1" si="24">COUNTIFS(INDIRECT($S11&amp;"!E:E"),1,INDIRECT($S11&amp;"!D:D"),I$1)/$Q11+H11</f>
        <v>0.90909090909090906</v>
      </c>
      <c r="J11" s="71">
        <f t="shared" ref="J11" ca="1" si="25">COUNTIFS(INDIRECT($S11&amp;"!E:E"),1,INDIRECT($S11&amp;"!D:D"),J$1)/$Q11+I11</f>
        <v>0.90909090909090906</v>
      </c>
      <c r="K11" s="71">
        <f t="shared" ref="K11" ca="1" si="26">COUNTIFS(INDIRECT($S11&amp;"!E:E"),1,INDIRECT($S11&amp;"!D:D"),K$1)/$Q11+J11</f>
        <v>0.90909090909090906</v>
      </c>
      <c r="L11" s="71">
        <f t="shared" ref="L11" ca="1" si="27">COUNTIFS(INDIRECT($S11&amp;"!E:E"),1,INDIRECT($S11&amp;"!D:D"),L$1)/$Q11+K11</f>
        <v>0.90909090909090906</v>
      </c>
      <c r="M11" s="71">
        <f t="shared" ref="M11" ca="1" si="28">COUNTIFS(INDIRECT($S11&amp;"!E:E"),1,INDIRECT($S11&amp;"!D:D"),M$1)/$Q11+L11</f>
        <v>0.92727272727272725</v>
      </c>
      <c r="N11" s="72">
        <f ca="1">(106.81 - 94.14)/R11*100</f>
        <v>4.5088967971530254</v>
      </c>
      <c r="O11" s="40">
        <f t="shared" ca="1" si="14"/>
        <v>16.46797010676157</v>
      </c>
      <c r="P11" s="47">
        <f t="shared" ca="1" si="18"/>
        <v>0.39737010904425918</v>
      </c>
      <c r="Q11" s="31">
        <v>110</v>
      </c>
      <c r="R11" s="34">
        <f t="shared" ref="R11" ca="1" si="29">COUNT(INDIRECT(S11&amp;"!D:D"))</f>
        <v>281</v>
      </c>
      <c r="S11" t="s">
        <v>1180</v>
      </c>
    </row>
    <row r="12" spans="1:19" x14ac:dyDescent="0.45">
      <c r="A12" s="46" t="s">
        <v>1161</v>
      </c>
      <c r="B12" s="33">
        <v>45962</v>
      </c>
      <c r="C12" s="33">
        <v>45778</v>
      </c>
      <c r="D12" s="71">
        <f t="shared" ca="1" si="16"/>
        <v>0.3</v>
      </c>
      <c r="E12" s="71">
        <f t="shared" ref="E12:M12" ca="1" si="30">COUNTIFS(INDIRECT($S12&amp;"!E:E"),1,INDIRECT($S12&amp;"!D:D"),E$1)/$Q12+D12</f>
        <v>0.50909090909090904</v>
      </c>
      <c r="F12" s="71">
        <f t="shared" ca="1" si="30"/>
        <v>0.61818181818181817</v>
      </c>
      <c r="G12" s="71">
        <f t="shared" ca="1" si="30"/>
        <v>0.70909090909090911</v>
      </c>
      <c r="H12" s="71">
        <f t="shared" ca="1" si="30"/>
        <v>0.75454545454545452</v>
      </c>
      <c r="I12" s="71">
        <f t="shared" ca="1" si="30"/>
        <v>0.81818181818181812</v>
      </c>
      <c r="J12" s="71">
        <f t="shared" ca="1" si="30"/>
        <v>0.84545454545454535</v>
      </c>
      <c r="K12" s="71">
        <f t="shared" ca="1" si="30"/>
        <v>0.88181818181818172</v>
      </c>
      <c r="L12" s="71">
        <f t="shared" ca="1" si="30"/>
        <v>0.89090909090909076</v>
      </c>
      <c r="M12" s="71">
        <f t="shared" ca="1" si="30"/>
        <v>0.89090909090909076</v>
      </c>
      <c r="N12" s="72">
        <f>(26.19-12.49)/397*100</f>
        <v>3.4508816120906802</v>
      </c>
      <c r="O12" s="40">
        <f t="shared" ca="1" si="14"/>
        <v>29.518022277227711</v>
      </c>
      <c r="P12" s="90">
        <f t="shared" ca="1" si="18"/>
        <v>1.5370121130551815</v>
      </c>
      <c r="Q12" s="31">
        <v>110</v>
      </c>
      <c r="R12" s="34">
        <f t="shared" ca="1" si="19"/>
        <v>404</v>
      </c>
      <c r="S12" t="s">
        <v>872</v>
      </c>
    </row>
    <row r="13" spans="1:19" x14ac:dyDescent="0.45">
      <c r="A13" s="46" t="s">
        <v>1163</v>
      </c>
      <c r="B13" s="33">
        <v>45962</v>
      </c>
      <c r="C13" s="33">
        <v>45778</v>
      </c>
      <c r="D13" s="71">
        <f t="shared" ca="1" si="16"/>
        <v>0.32727272727272727</v>
      </c>
      <c r="E13" s="71">
        <f t="shared" ref="E13:M13" ca="1" si="31">COUNTIFS(INDIRECT($S13&amp;"!E:E"),1,INDIRECT($S13&amp;"!D:D"),E$1)/$Q13+D13</f>
        <v>0.41818181818181821</v>
      </c>
      <c r="F13" s="71">
        <f t="shared" ca="1" si="31"/>
        <v>0.5</v>
      </c>
      <c r="G13" s="71">
        <f t="shared" ca="1" si="31"/>
        <v>0.5636363636363636</v>
      </c>
      <c r="H13" s="71">
        <f t="shared" ca="1" si="31"/>
        <v>0.6</v>
      </c>
      <c r="I13" s="71">
        <f t="shared" ca="1" si="31"/>
        <v>0.6272727272727272</v>
      </c>
      <c r="J13" s="71">
        <f t="shared" ca="1" si="31"/>
        <v>0.65454545454545443</v>
      </c>
      <c r="K13" s="71">
        <f t="shared" ca="1" si="31"/>
        <v>0.67272727272727262</v>
      </c>
      <c r="L13" s="71">
        <f t="shared" ca="1" si="31"/>
        <v>0.69090909090909081</v>
      </c>
      <c r="M13" s="71">
        <f t="shared" ca="1" si="31"/>
        <v>0.69999999999999984</v>
      </c>
      <c r="N13" s="72">
        <f ca="1">(35.3-16.19)/R13*100</f>
        <v>3.5128676470588225</v>
      </c>
      <c r="O13" s="41">
        <f t="shared" ca="1" si="14"/>
        <v>9.0804091911764626</v>
      </c>
      <c r="P13" s="47">
        <f t="shared" ca="1" si="18"/>
        <v>0.29382379654859214</v>
      </c>
      <c r="Q13" s="31">
        <v>110</v>
      </c>
      <c r="R13" s="34">
        <f ca="1">COUNT(INDIRECT(S13&amp;"!D:D"))</f>
        <v>544</v>
      </c>
      <c r="S13" t="s">
        <v>1118</v>
      </c>
    </row>
    <row r="14" spans="1:19" x14ac:dyDescent="0.45">
      <c r="A14" s="46" t="s">
        <v>1162</v>
      </c>
      <c r="B14" s="33">
        <v>45962</v>
      </c>
      <c r="C14" s="33">
        <v>45778</v>
      </c>
      <c r="D14" s="71">
        <f t="shared" ca="1" si="16"/>
        <v>0.31818181818181818</v>
      </c>
      <c r="E14" s="71">
        <f t="shared" ref="E14" ca="1" si="32">COUNTIFS(INDIRECT($S14&amp;"!E:E"),1,INDIRECT($S14&amp;"!D:D"),E$1)/$Q14+D14</f>
        <v>0.48181818181818181</v>
      </c>
      <c r="F14" s="71">
        <f t="shared" ref="F14" ca="1" si="33">COUNTIFS(INDIRECT($S14&amp;"!E:E"),1,INDIRECT($S14&amp;"!D:D"),F$1)/$Q14+E14</f>
        <v>0.55454545454545456</v>
      </c>
      <c r="G14" s="71">
        <f t="shared" ref="G14" ca="1" si="34">COUNTIFS(INDIRECT($S14&amp;"!E:E"),1,INDIRECT($S14&amp;"!D:D"),G$1)/$Q14+F14</f>
        <v>0.57272727272727275</v>
      </c>
      <c r="H14" s="71">
        <f t="shared" ref="H14" ca="1" si="35">COUNTIFS(INDIRECT($S14&amp;"!E:E"),1,INDIRECT($S14&amp;"!D:D"),H$1)/$Q14+G14</f>
        <v>0.62727272727272732</v>
      </c>
      <c r="I14" s="71">
        <f t="shared" ref="I14" ca="1" si="36">COUNTIFS(INDIRECT($S14&amp;"!E:E"),1,INDIRECT($S14&amp;"!D:D"),I$1)/$Q14+H14</f>
        <v>0.65454545454545454</v>
      </c>
      <c r="J14" s="71">
        <f t="shared" ref="J14:J15" ca="1" si="37">COUNTIFS(INDIRECT($S14&amp;"!E:E"),1,INDIRECT($S14&amp;"!D:D"),J$1)/$Q14+I14</f>
        <v>0.68181818181818177</v>
      </c>
      <c r="K14" s="71">
        <f t="shared" ref="K14:K15" ca="1" si="38">COUNTIFS(INDIRECT($S14&amp;"!E:E"),1,INDIRECT($S14&amp;"!D:D"),K$1)/$Q14+J14</f>
        <v>0.69090909090909081</v>
      </c>
      <c r="L14" s="71">
        <f t="shared" ref="L14:L15" ca="1" si="39">COUNTIFS(INDIRECT($S14&amp;"!E:E"),1,INDIRECT($S14&amp;"!D:D"),L$1)/$Q14+K14</f>
        <v>0.69090909090909081</v>
      </c>
      <c r="M14" s="71">
        <f t="shared" ref="M14:M15" ca="1" si="40">COUNTIFS(INDIRECT($S14&amp;"!E:E"),1,INDIRECT($S14&amp;"!D:D"),M$1)/$Q14+L14</f>
        <v>0.69090909090909081</v>
      </c>
      <c r="N14" s="73">
        <f ca="1">(17.04-16.68)/R14*100</f>
        <v>6.9230769230769124E-2</v>
      </c>
      <c r="O14" s="86">
        <f t="shared" ca="1" si="14"/>
        <v>31.510420192307656</v>
      </c>
      <c r="P14" s="47">
        <f t="shared" ca="1" si="18"/>
        <v>0.25035561877667134</v>
      </c>
      <c r="Q14" s="31">
        <v>110</v>
      </c>
      <c r="R14" s="34">
        <f t="shared" ref="R14" ca="1" si="41">COUNT(INDIRECT(S14&amp;"!D:D"))</f>
        <v>520</v>
      </c>
      <c r="S14" t="s">
        <v>1028</v>
      </c>
    </row>
    <row r="15" spans="1:19" ht="14.65" thickBot="1" x14ac:dyDescent="0.5">
      <c r="A15" s="48" t="s">
        <v>1227</v>
      </c>
      <c r="B15" s="49">
        <v>45962</v>
      </c>
      <c r="C15" s="49">
        <v>45778</v>
      </c>
      <c r="D15" s="92">
        <f t="shared" ca="1" si="16"/>
        <v>0.17272727272727273</v>
      </c>
      <c r="E15" s="92">
        <f t="shared" ref="E15:I15" ca="1" si="42">COUNTIFS(INDIRECT($S15&amp;"!E:E"),1,INDIRECT($S15&amp;"!D:D"),E$1)/$Q15+D15</f>
        <v>0.25454545454545452</v>
      </c>
      <c r="F15" s="92">
        <f t="shared" ca="1" si="42"/>
        <v>0.25454545454545452</v>
      </c>
      <c r="G15" s="92">
        <f t="shared" ca="1" si="42"/>
        <v>0.2818181818181818</v>
      </c>
      <c r="H15" s="92">
        <f t="shared" ca="1" si="42"/>
        <v>0.30909090909090908</v>
      </c>
      <c r="I15" s="92">
        <f t="shared" ca="1" si="42"/>
        <v>0.32727272727272727</v>
      </c>
      <c r="J15" s="92">
        <f t="shared" ca="1" si="37"/>
        <v>0.34545454545454546</v>
      </c>
      <c r="K15" s="92">
        <f t="shared" ca="1" si="38"/>
        <v>0.34545454545454546</v>
      </c>
      <c r="L15" s="92">
        <f t="shared" ca="1" si="39"/>
        <v>0.34545454545454546</v>
      </c>
      <c r="M15" s="92">
        <f t="shared" ca="1" si="40"/>
        <v>0.34545454545454546</v>
      </c>
      <c r="N15" s="89">
        <f ca="1">(39.71-29.92 + 100.77-  39.74)/R15*100</f>
        <v>8.7975155279503099</v>
      </c>
      <c r="O15" s="75">
        <f t="shared" ca="1" si="14"/>
        <v>15.173567329192551</v>
      </c>
      <c r="P15" s="82">
        <f t="shared" ca="1" si="18"/>
        <v>3.3092037228541926E-2</v>
      </c>
      <c r="Q15" s="31">
        <v>110</v>
      </c>
      <c r="R15" s="34">
        <f t="shared" ref="R15" ca="1" si="43">COUNT(INDIRECT(S15&amp;"!D:D"))</f>
        <v>805</v>
      </c>
      <c r="S15" t="s">
        <v>1226</v>
      </c>
    </row>
    <row r="16" spans="1:19" ht="14.65" thickTop="1" x14ac:dyDescent="0.45">
      <c r="A16" s="30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</sheetData>
  <hyperlinks>
    <hyperlink ref="F1" r:id="rId1" display="pass@3" xr:uid="{7019E9D6-B341-45E1-816F-7B36B8589C4C}"/>
    <hyperlink ref="E1" r:id="rId2" display="pass@2" xr:uid="{CE5DA88C-8333-49F7-93BE-C3A0C79F2FCA}"/>
  </hyperlinks>
  <pageMargins left="0.7" right="0.7" top="0.75" bottom="0.75" header="0.3" footer="0.3"/>
  <pageSetup paperSize="9" orientation="portrait" horizontalDpi="1200" verticalDpi="1200" r:id="rId3"/>
  <ignoredErrors>
    <ignoredError sqref="B2:C2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781E-CB7B-4B8E-8DDB-DE9E9D02A5F7}">
  <dimension ref="A3:Q67"/>
  <sheetViews>
    <sheetView topLeftCell="A13" zoomScale="81" zoomScaleNormal="101" workbookViewId="0">
      <selection activeCell="L28" sqref="L28"/>
    </sheetView>
  </sheetViews>
  <sheetFormatPr defaultRowHeight="14.25" x14ac:dyDescent="0.45"/>
  <cols>
    <col min="1" max="1" width="58" customWidth="1"/>
    <col min="5" max="5" width="6.1328125" style="3" customWidth="1"/>
    <col min="6" max="9" width="8" style="3" customWidth="1"/>
    <col min="10" max="12" width="8.86328125" style="3" customWidth="1"/>
    <col min="13" max="14" width="27" style="3" customWidth="1"/>
    <col min="15" max="16" width="13.796875" style="3" customWidth="1"/>
    <col min="17" max="17" width="13.33203125" customWidth="1"/>
  </cols>
  <sheetData>
    <row r="3" spans="5:17" x14ac:dyDescent="0.45">
      <c r="E3" s="8"/>
      <c r="F3" s="8"/>
      <c r="G3" s="8"/>
      <c r="H3" s="8"/>
      <c r="I3" s="8"/>
      <c r="J3" s="8"/>
      <c r="K3" s="8"/>
      <c r="L3" s="8"/>
      <c r="M3" s="2"/>
      <c r="N3" s="2"/>
      <c r="O3" s="18"/>
      <c r="P3" s="18"/>
      <c r="Q3" s="18"/>
    </row>
    <row r="4" spans="5:17" x14ac:dyDescent="0.45">
      <c r="O4" s="4"/>
      <c r="P4" s="4"/>
      <c r="Q4" s="5"/>
    </row>
    <row r="5" spans="5:17" x14ac:dyDescent="0.45">
      <c r="O5" s="4"/>
      <c r="P5" s="4"/>
      <c r="Q5" s="5"/>
    </row>
    <row r="6" spans="5:17" x14ac:dyDescent="0.45">
      <c r="O6" s="4"/>
      <c r="P6" s="4"/>
      <c r="Q6" s="5"/>
    </row>
    <row r="7" spans="5:17" x14ac:dyDescent="0.45">
      <c r="O7" s="4"/>
      <c r="P7" s="4"/>
      <c r="Q7" s="5"/>
    </row>
    <row r="8" spans="5:17" x14ac:dyDescent="0.45">
      <c r="O8" s="4"/>
      <c r="P8" s="4"/>
      <c r="Q8" s="5"/>
    </row>
    <row r="9" spans="5:17" x14ac:dyDescent="0.45">
      <c r="O9" s="4"/>
      <c r="P9" s="4"/>
      <c r="Q9" s="5"/>
    </row>
    <row r="10" spans="5:17" x14ac:dyDescent="0.45">
      <c r="O10" s="4"/>
      <c r="P10" s="4"/>
      <c r="Q10" s="5"/>
    </row>
    <row r="11" spans="5:17" x14ac:dyDescent="0.45">
      <c r="M11" s="7"/>
      <c r="N11" s="7"/>
    </row>
    <row r="12" spans="5:17" x14ac:dyDescent="0.45">
      <c r="M12" s="7"/>
      <c r="N12" s="7"/>
    </row>
    <row r="13" spans="5:17" x14ac:dyDescent="0.45">
      <c r="M13" s="7"/>
      <c r="N13" s="7"/>
    </row>
    <row r="14" spans="5:17" x14ac:dyDescent="0.45">
      <c r="M14" s="7"/>
      <c r="N14" s="7"/>
    </row>
    <row r="15" spans="5:17" x14ac:dyDescent="0.45">
      <c r="M15" s="7"/>
      <c r="N15" s="7"/>
    </row>
    <row r="16" spans="5:17" x14ac:dyDescent="0.45">
      <c r="M16" s="7"/>
      <c r="N16" s="7"/>
    </row>
    <row r="17" spans="1:14" x14ac:dyDescent="0.45">
      <c r="M17" s="7"/>
      <c r="N17" s="7"/>
    </row>
    <row r="18" spans="1:14" x14ac:dyDescent="0.45">
      <c r="E18" s="8"/>
      <c r="F18" s="8"/>
      <c r="G18" s="8"/>
      <c r="H18" s="8"/>
      <c r="I18" s="8"/>
      <c r="J18" s="8"/>
      <c r="K18" s="8"/>
      <c r="L18" s="8"/>
      <c r="M18" s="9"/>
      <c r="N18" s="9"/>
    </row>
    <row r="19" spans="1:14" x14ac:dyDescent="0.45">
      <c r="M19" s="7"/>
      <c r="N19" s="7"/>
    </row>
    <row r="20" spans="1:14" x14ac:dyDescent="0.45">
      <c r="M20" s="7"/>
      <c r="N20" s="7"/>
    </row>
    <row r="21" spans="1:14" x14ac:dyDescent="0.45">
      <c r="M21" s="7"/>
      <c r="N21" s="7"/>
    </row>
    <row r="22" spans="1:14" x14ac:dyDescent="0.45">
      <c r="M22" s="7"/>
      <c r="N22" s="7"/>
    </row>
    <row r="23" spans="1:14" x14ac:dyDescent="0.45">
      <c r="B23" s="166"/>
      <c r="C23" s="166"/>
      <c r="D23" s="166"/>
    </row>
    <row r="24" spans="1:14" x14ac:dyDescent="0.45"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28"/>
    </row>
    <row r="25" spans="1:14" x14ac:dyDescent="0.45">
      <c r="A25" s="19" t="s">
        <v>1164</v>
      </c>
      <c r="B25" s="5">
        <f ca="1">Performance!D2</f>
        <v>0.50909090909090904</v>
      </c>
      <c r="C25" s="5">
        <f ca="1">Performance!E2</f>
        <v>0.51818181818181808</v>
      </c>
      <c r="D25" s="5">
        <f ca="1">Performance!F2</f>
        <v>0.5454545454545453</v>
      </c>
      <c r="E25" s="5">
        <f ca="1">Performance!G2</f>
        <v>0.57272727272727253</v>
      </c>
      <c r="F25" s="5">
        <f ca="1">Performance!H2</f>
        <v>0.57272727272727253</v>
      </c>
    </row>
    <row r="26" spans="1:14" x14ac:dyDescent="0.45">
      <c r="A26" s="19" t="s">
        <v>1155</v>
      </c>
      <c r="B26" s="5">
        <f ca="1">Performance!D3</f>
        <v>0.46363636363636362</v>
      </c>
      <c r="C26" s="5">
        <f ca="1">Performance!E3</f>
        <v>0.46363636363636362</v>
      </c>
      <c r="D26" s="5">
        <f ca="1">Performance!F3</f>
        <v>0.49090909090909091</v>
      </c>
      <c r="E26" s="5">
        <f ca="1">Performance!G3</f>
        <v>0.50909090909090904</v>
      </c>
      <c r="F26" s="5">
        <f ca="1">Performance!H3</f>
        <v>0.51818181818181808</v>
      </c>
    </row>
    <row r="27" spans="1:14" x14ac:dyDescent="0.45">
      <c r="A27" s="19" t="s">
        <v>1158</v>
      </c>
      <c r="B27" s="5">
        <f ca="1">Performance!D5</f>
        <v>0.32727272727272727</v>
      </c>
      <c r="C27" s="5">
        <f ca="1">Performance!E5</f>
        <v>0.39090909090909087</v>
      </c>
      <c r="D27" s="5">
        <f ca="1">Performance!F5</f>
        <v>0.39999999999999997</v>
      </c>
      <c r="E27" s="5">
        <f ca="1">Performance!G5</f>
        <v>0.43636363636363634</v>
      </c>
      <c r="F27" s="5">
        <f ca="1">Performance!H5</f>
        <v>0.43636363636363634</v>
      </c>
    </row>
    <row r="28" spans="1:14" x14ac:dyDescent="0.45">
      <c r="A28" s="19" t="s">
        <v>1157</v>
      </c>
      <c r="B28" s="5">
        <f ca="1">Performance!D6</f>
        <v>0.32727272727272727</v>
      </c>
      <c r="C28" s="5">
        <f ca="1">Performance!E6</f>
        <v>0.35454545454545455</v>
      </c>
      <c r="D28" s="5">
        <f ca="1">Performance!F6</f>
        <v>0.35454545454545455</v>
      </c>
      <c r="E28" s="5">
        <f ca="1">Performance!G6</f>
        <v>0.36363636363636365</v>
      </c>
      <c r="F28" s="5">
        <f ca="1">Performance!H6</f>
        <v>0.36363636363636365</v>
      </c>
    </row>
    <row r="29" spans="1:14" x14ac:dyDescent="0.45">
      <c r="A29" s="19" t="s">
        <v>1159</v>
      </c>
      <c r="B29" s="5">
        <f ca="1">Performance!D7</f>
        <v>0.3</v>
      </c>
      <c r="C29" s="5">
        <f ca="1">Performance!E7</f>
        <v>0.32727272727272727</v>
      </c>
      <c r="D29" s="5">
        <f ca="1">Performance!F7</f>
        <v>0.32727272727272727</v>
      </c>
      <c r="E29" s="5">
        <f ca="1">Performance!G7</f>
        <v>0.32727272727272727</v>
      </c>
      <c r="F29" s="5">
        <f ca="1">Performance!H7</f>
        <v>0.32727272727272727</v>
      </c>
    </row>
    <row r="30" spans="1:14" x14ac:dyDescent="0.45">
      <c r="A30" s="19" t="s">
        <v>1196</v>
      </c>
      <c r="B30" s="5">
        <f ca="1">Performance!D8</f>
        <v>0.2</v>
      </c>
      <c r="C30" s="5">
        <f ca="1">Performance!E8</f>
        <v>0.24545454545454548</v>
      </c>
      <c r="D30" s="5">
        <f ca="1">Performance!F8</f>
        <v>0.26363636363636367</v>
      </c>
      <c r="E30" s="5">
        <f ca="1">Performance!G8</f>
        <v>0.29090909090909095</v>
      </c>
      <c r="F30" s="5">
        <f ca="1">Performance!H8</f>
        <v>0.29090909090909095</v>
      </c>
    </row>
    <row r="31" spans="1:14" x14ac:dyDescent="0.45">
      <c r="A31" s="19" t="s">
        <v>1156</v>
      </c>
      <c r="B31" s="5">
        <f ca="1">Performance!D4</f>
        <v>0.48181818181818181</v>
      </c>
      <c r="C31" s="5">
        <f ca="1">Performance!E4</f>
        <v>0.49090909090909091</v>
      </c>
      <c r="D31" s="5">
        <f ca="1">Performance!F4</f>
        <v>0.49090909090909091</v>
      </c>
      <c r="E31" s="5">
        <f ca="1">Performance!G4</f>
        <v>0.49090909090909091</v>
      </c>
      <c r="F31" s="5">
        <f ca="1">Performance!H4</f>
        <v>0.49090909090909091</v>
      </c>
      <c r="G31" s="5"/>
      <c r="H31" s="5"/>
      <c r="I31" s="5"/>
      <c r="J31" s="5"/>
      <c r="K31" s="5"/>
    </row>
    <row r="32" spans="1:14" x14ac:dyDescent="0.45">
      <c r="A32" s="19" t="s">
        <v>1160</v>
      </c>
      <c r="B32" s="5">
        <f ca="1">Performance!D10</f>
        <v>0.45454545454545453</v>
      </c>
      <c r="C32" s="5">
        <f ca="1">Performance!E10</f>
        <v>0.71818181818181814</v>
      </c>
      <c r="D32" s="5">
        <f ca="1">Performance!F10</f>
        <v>0.82727272727272727</v>
      </c>
      <c r="E32" s="5">
        <f ca="1">Performance!G10</f>
        <v>0.8545454545454545</v>
      </c>
      <c r="F32" s="5">
        <f ca="1">Performance!H10</f>
        <v>0.89999999999999991</v>
      </c>
      <c r="G32" s="5">
        <f ca="1">Performance!I10</f>
        <v>0.92727272727272714</v>
      </c>
      <c r="H32" s="5">
        <f ca="1">Performance!J10</f>
        <v>0.92727272727272714</v>
      </c>
      <c r="I32" s="5">
        <f ca="1">Performance!K10</f>
        <v>0.93636363636363618</v>
      </c>
      <c r="J32" s="5">
        <f ca="1">Performance!L10</f>
        <v>0.93636363636363618</v>
      </c>
      <c r="K32" s="5">
        <f ca="1">Performance!M10</f>
        <v>0.9636363636363634</v>
      </c>
      <c r="L32" s="5"/>
    </row>
    <row r="33" spans="1:14" x14ac:dyDescent="0.45">
      <c r="A33" s="19" t="s">
        <v>1181</v>
      </c>
      <c r="B33" s="5">
        <f ca="1">Performance!D11</f>
        <v>0.47272727272727272</v>
      </c>
      <c r="C33" s="5">
        <f ca="1">Performance!E11</f>
        <v>0.77272727272727271</v>
      </c>
      <c r="D33" s="5">
        <f ca="1">Performance!F11</f>
        <v>0.84545454545454546</v>
      </c>
      <c r="E33" s="5">
        <f ca="1">Performance!G11</f>
        <v>0.84545454545454546</v>
      </c>
      <c r="F33" s="5">
        <f ca="1">Performance!H11</f>
        <v>0.87272727272727268</v>
      </c>
      <c r="G33" s="5">
        <f ca="1">Performance!I11</f>
        <v>0.90909090909090906</v>
      </c>
      <c r="H33" s="5">
        <f ca="1">Performance!J11</f>
        <v>0.90909090909090906</v>
      </c>
      <c r="I33" s="5">
        <f ca="1">Performance!K11</f>
        <v>0.90909090909090906</v>
      </c>
      <c r="J33" s="5">
        <f ca="1">Performance!L11</f>
        <v>0.90909090909090906</v>
      </c>
      <c r="K33" s="5">
        <f ca="1">Performance!M11</f>
        <v>0.92727272727272725</v>
      </c>
      <c r="L33" s="5"/>
    </row>
    <row r="34" spans="1:14" x14ac:dyDescent="0.45">
      <c r="A34" s="19" t="s">
        <v>1158</v>
      </c>
      <c r="B34" s="5">
        <f ca="1">Performance!D12</f>
        <v>0.3</v>
      </c>
      <c r="C34" s="5">
        <f ca="1">Performance!E12</f>
        <v>0.50909090909090904</v>
      </c>
      <c r="D34" s="5">
        <f ca="1">Performance!F12</f>
        <v>0.61818181818181817</v>
      </c>
      <c r="E34" s="5">
        <f ca="1">Performance!G12</f>
        <v>0.70909090909090911</v>
      </c>
      <c r="F34" s="5">
        <f ca="1">Performance!H12</f>
        <v>0.75454545454545452</v>
      </c>
      <c r="G34" s="5">
        <f ca="1">Performance!I12</f>
        <v>0.81818181818181812</v>
      </c>
      <c r="H34" s="5">
        <f ca="1">Performance!J12</f>
        <v>0.84545454545454535</v>
      </c>
      <c r="I34" s="5">
        <f ca="1">Performance!K12</f>
        <v>0.88181818181818172</v>
      </c>
      <c r="J34" s="5">
        <f ca="1">Performance!L12</f>
        <v>0.89090909090909076</v>
      </c>
      <c r="K34" s="5">
        <f ca="1">Performance!M12</f>
        <v>0.89090909090909076</v>
      </c>
      <c r="L34" s="5"/>
    </row>
    <row r="35" spans="1:14" x14ac:dyDescent="0.45">
      <c r="A35" s="19" t="s">
        <v>1159</v>
      </c>
      <c r="B35" s="5">
        <f ca="1">Performance!D14</f>
        <v>0.31818181818181818</v>
      </c>
      <c r="C35" s="5">
        <f ca="1">Performance!E14</f>
        <v>0.48181818181818181</v>
      </c>
      <c r="D35" s="5">
        <f ca="1">Performance!F14</f>
        <v>0.55454545454545456</v>
      </c>
      <c r="E35" s="5">
        <f ca="1">Performance!G14</f>
        <v>0.57272727272727275</v>
      </c>
      <c r="F35" s="5">
        <f ca="1">Performance!H14</f>
        <v>0.62727272727272732</v>
      </c>
      <c r="G35" s="5">
        <f ca="1">Performance!I14</f>
        <v>0.65454545454545454</v>
      </c>
      <c r="H35" s="5">
        <f ca="1">Performance!J14</f>
        <v>0.68181818181818177</v>
      </c>
      <c r="I35" s="5">
        <f ca="1">Performance!K14</f>
        <v>0.69090909090909081</v>
      </c>
      <c r="J35" s="5">
        <f ca="1">Performance!L14</f>
        <v>0.69090909090909081</v>
      </c>
      <c r="K35" s="5">
        <f ca="1">Performance!M14</f>
        <v>0.69090909090909081</v>
      </c>
    </row>
    <row r="36" spans="1:14" x14ac:dyDescent="0.45">
      <c r="A36" s="19" t="s">
        <v>1196</v>
      </c>
      <c r="B36" s="5">
        <f ca="1">Performance!D15</f>
        <v>0.17272727272727273</v>
      </c>
      <c r="C36" s="5">
        <f ca="1">Performance!E15</f>
        <v>0.25454545454545452</v>
      </c>
      <c r="D36" s="5">
        <f ca="1">Performance!F15</f>
        <v>0.25454545454545452</v>
      </c>
      <c r="E36" s="5">
        <f ca="1">Performance!G15</f>
        <v>0.2818181818181818</v>
      </c>
      <c r="F36" s="5">
        <f ca="1">Performance!H15</f>
        <v>0.30909090909090908</v>
      </c>
      <c r="G36" s="5">
        <f ca="1">Performance!I15</f>
        <v>0.32727272727272727</v>
      </c>
      <c r="H36" s="5">
        <f ca="1">Performance!J15</f>
        <v>0.34545454545454546</v>
      </c>
      <c r="I36" s="5">
        <f ca="1">Performance!K15</f>
        <v>0.34545454545454546</v>
      </c>
      <c r="J36" s="5">
        <f ca="1">Performance!L15</f>
        <v>0.34545454545454546</v>
      </c>
      <c r="K36" s="5">
        <f ca="1">Performance!M15</f>
        <v>0.34545454545454546</v>
      </c>
    </row>
    <row r="37" spans="1:14" x14ac:dyDescent="0.45">
      <c r="A37" s="19" t="s">
        <v>1157</v>
      </c>
      <c r="B37" s="5">
        <f ca="1">Performance!D13</f>
        <v>0.32727272727272727</v>
      </c>
      <c r="C37" s="5">
        <f ca="1">Performance!E13</f>
        <v>0.41818181818181821</v>
      </c>
      <c r="D37" s="5">
        <f ca="1">Performance!F13</f>
        <v>0.5</v>
      </c>
      <c r="E37" s="5">
        <f ca="1">Performance!G13</f>
        <v>0.5636363636363636</v>
      </c>
      <c r="F37" s="5">
        <f ca="1">Performance!H13</f>
        <v>0.6</v>
      </c>
      <c r="G37" s="5">
        <f ca="1">Performance!I13</f>
        <v>0.6272727272727272</v>
      </c>
      <c r="H37" s="5">
        <f ca="1">Performance!J13</f>
        <v>0.65454545454545443</v>
      </c>
      <c r="I37" s="5">
        <f ca="1">Performance!K13</f>
        <v>0.67272727272727262</v>
      </c>
      <c r="J37" s="5">
        <f ca="1">Performance!L13</f>
        <v>0.69090909090909081</v>
      </c>
      <c r="K37" s="5">
        <f ca="1">Performance!M13</f>
        <v>0.69999999999999984</v>
      </c>
    </row>
    <row r="38" spans="1:14" x14ac:dyDescent="0.45">
      <c r="A38" s="19" t="s">
        <v>1164</v>
      </c>
      <c r="B38" s="5">
        <f ca="1">Performance!D9</f>
        <v>0.47272727272727272</v>
      </c>
      <c r="C38" s="5">
        <f ca="1">Performance!E9</f>
        <v>0.75454545454545452</v>
      </c>
      <c r="D38" s="5">
        <f ca="1">Performance!F9</f>
        <v>0.88181818181818183</v>
      </c>
      <c r="E38" s="5">
        <f ca="1">Performance!G9</f>
        <v>0.92727272727272725</v>
      </c>
      <c r="F38" s="5">
        <f ca="1">Performance!H9</f>
        <v>0.94545454545454544</v>
      </c>
      <c r="G38" s="5">
        <f ca="1">Performance!I9</f>
        <v>0.97272727272727266</v>
      </c>
      <c r="H38" s="5">
        <f ca="1">Performance!J9</f>
        <v>0.97272727272727266</v>
      </c>
      <c r="I38" s="5">
        <f ca="1">Performance!K9</f>
        <v>0.9818181818181817</v>
      </c>
      <c r="J38" s="5">
        <f ca="1">Performance!L9</f>
        <v>0.9818181818181817</v>
      </c>
      <c r="K38" s="5">
        <f ca="1">Performance!M9</f>
        <v>0.9818181818181817</v>
      </c>
    </row>
    <row r="42" spans="1:14" x14ac:dyDescent="0.45">
      <c r="M42" s="2"/>
      <c r="N42" s="2"/>
    </row>
    <row r="43" spans="1:14" x14ac:dyDescent="0.45">
      <c r="M43" s="7"/>
      <c r="N43" s="7"/>
    </row>
    <row r="45" spans="1:14" x14ac:dyDescent="0.45">
      <c r="M45" s="2"/>
      <c r="N45" s="2"/>
    </row>
    <row r="46" spans="1:14" x14ac:dyDescent="0.45">
      <c r="M46" s="7"/>
      <c r="N46" s="7"/>
    </row>
    <row r="48" spans="1:14" x14ac:dyDescent="0.45">
      <c r="M48" s="2"/>
      <c r="N48" s="2"/>
    </row>
    <row r="49" spans="13:14" x14ac:dyDescent="0.45">
      <c r="M49" s="7"/>
      <c r="N49" s="7"/>
    </row>
    <row r="63" spans="13:14" x14ac:dyDescent="0.45">
      <c r="M63" s="3" t="s">
        <v>205</v>
      </c>
      <c r="N63" s="3" t="s">
        <v>206</v>
      </c>
    </row>
    <row r="64" spans="13:14" x14ac:dyDescent="0.45">
      <c r="M64" s="3" t="s">
        <v>202</v>
      </c>
      <c r="N64" s="3" t="e">
        <f>#REF!</f>
        <v>#REF!</v>
      </c>
    </row>
    <row r="65" spans="13:14" x14ac:dyDescent="0.45">
      <c r="M65" s="3" t="s">
        <v>203</v>
      </c>
      <c r="N65" s="3" t="e">
        <f>#REF!</f>
        <v>#REF!</v>
      </c>
    </row>
    <row r="66" spans="13:14" x14ac:dyDescent="0.45">
      <c r="M66" s="3" t="s">
        <v>207</v>
      </c>
      <c r="N66" s="3" t="e">
        <f>#REF!+#REF!+#REF!</f>
        <v>#REF!</v>
      </c>
    </row>
    <row r="67" spans="13:14" x14ac:dyDescent="0.45">
      <c r="M67" s="3" t="s">
        <v>204</v>
      </c>
      <c r="N67" s="3" t="e">
        <f>#REF!+#REF!</f>
        <v>#REF!</v>
      </c>
    </row>
  </sheetData>
  <mergeCells count="1">
    <mergeCell ref="B23:D2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2685-CB38-45F8-A483-36BED34A6193}">
  <dimension ref="A1:O17"/>
  <sheetViews>
    <sheetView topLeftCell="A10" zoomScale="85" zoomScaleNormal="85" workbookViewId="0">
      <selection activeCell="A11" sqref="A11"/>
    </sheetView>
  </sheetViews>
  <sheetFormatPr defaultRowHeight="14.25" x14ac:dyDescent="0.45"/>
  <cols>
    <col min="1" max="1" width="16.33203125" customWidth="1"/>
    <col min="2" max="4" width="12.265625" style="3" customWidth="1"/>
    <col min="5" max="10" width="10.3984375" style="3" customWidth="1"/>
    <col min="11" max="15" width="10.3984375" customWidth="1"/>
  </cols>
  <sheetData>
    <row r="1" spans="1:15" s="22" customFormat="1" ht="42.75" x14ac:dyDescent="0.45">
      <c r="B1" s="24" t="s">
        <v>654</v>
      </c>
      <c r="C1" s="24" t="s">
        <v>310</v>
      </c>
      <c r="D1" s="24" t="s">
        <v>1154</v>
      </c>
      <c r="E1" s="24" t="s">
        <v>653</v>
      </c>
      <c r="F1" s="24" t="s">
        <v>665</v>
      </c>
      <c r="G1" s="24" t="s">
        <v>652</v>
      </c>
      <c r="H1" s="24" t="s">
        <v>1195</v>
      </c>
      <c r="I1" s="24" t="s">
        <v>1152</v>
      </c>
      <c r="J1" s="24" t="s">
        <v>752</v>
      </c>
      <c r="K1" s="22" t="s">
        <v>1180</v>
      </c>
      <c r="L1" s="22" t="s">
        <v>872</v>
      </c>
      <c r="M1" s="22" t="s">
        <v>1118</v>
      </c>
      <c r="N1" s="22" t="s">
        <v>1028</v>
      </c>
      <c r="O1" s="22" t="s">
        <v>1226</v>
      </c>
    </row>
    <row r="2" spans="1:15" x14ac:dyDescent="0.45">
      <c r="A2" t="s">
        <v>262</v>
      </c>
      <c r="B2" s="3">
        <f ca="1">COUNT(INDIRECT(B1&amp;"!E:E"))</f>
        <v>442</v>
      </c>
      <c r="C2" s="3">
        <f t="shared" ref="C2:O2" ca="1" si="0">COUNT(INDIRECT(C1&amp;"!E:E"))</f>
        <v>442</v>
      </c>
      <c r="D2" s="3">
        <f t="shared" ca="1" si="0"/>
        <v>335</v>
      </c>
      <c r="E2" s="3">
        <f t="shared" ca="1" si="0"/>
        <v>458</v>
      </c>
      <c r="F2" s="3">
        <f t="shared" ca="1" si="0"/>
        <v>471</v>
      </c>
      <c r="G2" s="3">
        <f t="shared" ca="1" si="0"/>
        <v>478</v>
      </c>
      <c r="H2" s="3">
        <f t="shared" ca="1" si="0"/>
        <v>440</v>
      </c>
      <c r="I2" s="3">
        <f t="shared" ca="1" si="0"/>
        <v>439</v>
      </c>
      <c r="J2" s="3">
        <f t="shared" ca="1" si="0"/>
        <v>277</v>
      </c>
      <c r="K2" s="3">
        <f t="shared" ca="1" si="0"/>
        <v>281</v>
      </c>
      <c r="L2" s="3">
        <f t="shared" ca="1" si="0"/>
        <v>404</v>
      </c>
      <c r="M2" s="3">
        <f t="shared" ca="1" si="0"/>
        <v>544</v>
      </c>
      <c r="N2" s="3">
        <f t="shared" ca="1" si="0"/>
        <v>520</v>
      </c>
      <c r="O2" s="3">
        <f t="shared" ca="1" si="0"/>
        <v>805</v>
      </c>
    </row>
    <row r="3" spans="1:15" x14ac:dyDescent="0.45">
      <c r="A3" t="s">
        <v>1228</v>
      </c>
      <c r="B3" s="3">
        <f ca="1">COUNTIF(INDIRECT(B1&amp;"!E:E"),1)</f>
        <v>172</v>
      </c>
      <c r="C3" s="3">
        <f t="shared" ref="C3:O3" ca="1" si="1">COUNTIF(INDIRECT(C1&amp;"!E:E"),1)</f>
        <v>158</v>
      </c>
      <c r="D3" s="3">
        <f t="shared" ca="1" si="1"/>
        <v>54</v>
      </c>
      <c r="E3" s="3">
        <f t="shared" ca="1" si="1"/>
        <v>108</v>
      </c>
      <c r="F3" s="3">
        <f t="shared" ca="1" si="1"/>
        <v>107</v>
      </c>
      <c r="G3" s="3">
        <f t="shared" ca="1" si="1"/>
        <v>104</v>
      </c>
      <c r="H3" s="3">
        <f t="shared" ca="1" si="1"/>
        <v>32</v>
      </c>
      <c r="I3" s="3">
        <f t="shared" ca="1" si="1"/>
        <v>152</v>
      </c>
      <c r="J3" s="3">
        <f t="shared" ca="1" si="1"/>
        <v>106</v>
      </c>
      <c r="K3" s="3">
        <f t="shared" ca="1" si="1"/>
        <v>102</v>
      </c>
      <c r="L3" s="3">
        <f t="shared" ca="1" si="1"/>
        <v>98</v>
      </c>
      <c r="M3" s="3">
        <f t="shared" ca="1" si="1"/>
        <v>77</v>
      </c>
      <c r="N3" s="3">
        <f t="shared" ca="1" si="1"/>
        <v>76</v>
      </c>
      <c r="O3" s="3">
        <f t="shared" ca="1" si="1"/>
        <v>38</v>
      </c>
    </row>
    <row r="4" spans="1:15" x14ac:dyDescent="0.45">
      <c r="A4" t="s">
        <v>203</v>
      </c>
      <c r="B4" s="3">
        <f ca="1">COUNTIF(INDIRECT(B1&amp;"!E:E"),-1)</f>
        <v>0</v>
      </c>
      <c r="C4" s="3">
        <f t="shared" ref="C4:O4" ca="1" si="2">COUNTIF(INDIRECT(C1&amp;"!E:E"),-1)</f>
        <v>3</v>
      </c>
      <c r="D4" s="3">
        <f t="shared" ca="1" si="2"/>
        <v>5</v>
      </c>
      <c r="E4" s="3">
        <f t="shared" ca="1" si="2"/>
        <v>50</v>
      </c>
      <c r="F4" s="3">
        <f t="shared" ca="1" si="2"/>
        <v>72</v>
      </c>
      <c r="G4" s="3">
        <f t="shared" ca="1" si="2"/>
        <v>63</v>
      </c>
      <c r="H4" s="3">
        <f t="shared" ca="1" si="2"/>
        <v>150</v>
      </c>
      <c r="I4" s="3">
        <f t="shared" ca="1" si="2"/>
        <v>0</v>
      </c>
      <c r="J4" s="3">
        <f t="shared" ca="1" si="2"/>
        <v>2</v>
      </c>
      <c r="K4" s="3">
        <f t="shared" ca="1" si="2"/>
        <v>7</v>
      </c>
      <c r="L4" s="3">
        <f t="shared" ca="1" si="2"/>
        <v>127</v>
      </c>
      <c r="M4" s="3">
        <f t="shared" ca="1" si="2"/>
        <v>96</v>
      </c>
      <c r="N4" s="3">
        <f t="shared" ca="1" si="2"/>
        <v>136</v>
      </c>
      <c r="O4" s="3">
        <f t="shared" ca="1" si="2"/>
        <v>192</v>
      </c>
    </row>
    <row r="5" spans="1:15" x14ac:dyDescent="0.45">
      <c r="A5" t="s">
        <v>239</v>
      </c>
      <c r="B5" s="3">
        <f ca="1">COUNTIFS(INDIRECT(B1&amp;"!E:E"),0,INDIRECT(B1&amp;"!G:G"),"&gt;60")</f>
        <v>18</v>
      </c>
      <c r="C5" s="3">
        <f t="shared" ref="C5:O5" ca="1" si="3">COUNTIFS(INDIRECT(C1&amp;"!E:E"),0,INDIRECT(C1&amp;"!G:G"),"&gt;60")</f>
        <v>21</v>
      </c>
      <c r="D5" s="3">
        <f t="shared" ca="1" si="3"/>
        <v>24</v>
      </c>
      <c r="E5" s="3">
        <f t="shared" ca="1" si="3"/>
        <v>7</v>
      </c>
      <c r="F5" s="3">
        <f t="shared" ca="1" si="3"/>
        <v>14</v>
      </c>
      <c r="G5" s="3">
        <f t="shared" ca="1" si="3"/>
        <v>7</v>
      </c>
      <c r="H5" s="3">
        <f t="shared" ca="1" si="3"/>
        <v>5</v>
      </c>
      <c r="I5" s="3">
        <f t="shared" ca="1" si="3"/>
        <v>33</v>
      </c>
      <c r="J5" s="3">
        <f t="shared" ca="1" si="3"/>
        <v>29</v>
      </c>
      <c r="K5" s="3">
        <f t="shared" ca="1" si="3"/>
        <v>35</v>
      </c>
      <c r="L5" s="3">
        <f t="shared" ca="1" si="3"/>
        <v>24</v>
      </c>
      <c r="M5" s="3">
        <f t="shared" ca="1" si="3"/>
        <v>55</v>
      </c>
      <c r="N5" s="3">
        <f t="shared" ca="1" si="3"/>
        <v>65</v>
      </c>
      <c r="O5" s="3">
        <f t="shared" ca="1" si="3"/>
        <v>18</v>
      </c>
    </row>
    <row r="6" spans="1:15" x14ac:dyDescent="0.45">
      <c r="A6" t="s">
        <v>261</v>
      </c>
      <c r="B6" s="3">
        <f ca="1">COUNTIFS(INDIRECT(B1&amp;"!E:E"),0,INDIRECT(B1&amp;"!G:G"),"&lt;=60",INDIRECT(B1&amp;"!I:I"),"&lt;&gt;1")</f>
        <v>53</v>
      </c>
      <c r="C6" s="3">
        <f t="shared" ref="C6:O6" ca="1" si="4">COUNTIFS(INDIRECT(C1&amp;"!E:E"),0,INDIRECT(C1&amp;"!G:G"),"&lt;=60",INDIRECT(C1&amp;"!I:I"),"&lt;&gt;1")</f>
        <v>132</v>
      </c>
      <c r="D6" s="3">
        <f t="shared" ca="1" si="4"/>
        <v>132</v>
      </c>
      <c r="E6" s="3">
        <f t="shared" ca="1" si="4"/>
        <v>111</v>
      </c>
      <c r="F6" s="3">
        <f t="shared" ca="1" si="4"/>
        <v>100</v>
      </c>
      <c r="G6" s="3">
        <f t="shared" ca="1" si="4"/>
        <v>103</v>
      </c>
      <c r="H6" s="3">
        <f t="shared" ca="1" si="4"/>
        <v>123</v>
      </c>
      <c r="I6" s="3">
        <f t="shared" ca="1" si="4"/>
        <v>167</v>
      </c>
      <c r="J6" s="3">
        <f t="shared" ca="1" si="4"/>
        <v>71</v>
      </c>
      <c r="K6" s="3">
        <f t="shared" ca="1" si="4"/>
        <v>77</v>
      </c>
      <c r="L6" s="3">
        <f t="shared" ca="1" si="4"/>
        <v>91</v>
      </c>
      <c r="M6" s="3">
        <f t="shared" ca="1" si="4"/>
        <v>222</v>
      </c>
      <c r="N6" s="3">
        <f t="shared" ca="1" si="4"/>
        <v>180</v>
      </c>
      <c r="O6" s="3">
        <f t="shared" ca="1" si="4"/>
        <v>457</v>
      </c>
    </row>
    <row r="7" spans="1:15" x14ac:dyDescent="0.45">
      <c r="A7" t="s">
        <v>238</v>
      </c>
      <c r="B7" s="3">
        <f ca="1">COUNTIFS(INDIRECT(B1&amp;"!E:E"),0,INDIRECT(B1&amp;"!G:G"),"&lt;=60",INDIRECT(B1&amp;"!I:I"),1)</f>
        <v>199</v>
      </c>
      <c r="C7" s="3">
        <f t="shared" ref="C7:O7" ca="1" si="5">COUNTIFS(INDIRECT(C1&amp;"!E:E"),0,INDIRECT(C1&amp;"!G:G"),"&lt;=60",INDIRECT(C1&amp;"!I:I"),1)</f>
        <v>128</v>
      </c>
      <c r="D7" s="3">
        <f t="shared" ca="1" si="5"/>
        <v>120</v>
      </c>
      <c r="E7" s="3">
        <f t="shared" ca="1" si="5"/>
        <v>182</v>
      </c>
      <c r="F7" s="3">
        <f t="shared" ca="1" si="5"/>
        <v>178</v>
      </c>
      <c r="G7" s="3">
        <f t="shared" ca="1" si="5"/>
        <v>201</v>
      </c>
      <c r="H7" s="3">
        <f t="shared" ca="1" si="5"/>
        <v>130</v>
      </c>
      <c r="I7" s="3">
        <f t="shared" ca="1" si="5"/>
        <v>87</v>
      </c>
      <c r="J7" s="3">
        <f t="shared" ca="1" si="5"/>
        <v>69</v>
      </c>
      <c r="K7" s="3">
        <f t="shared" ca="1" si="5"/>
        <v>60</v>
      </c>
      <c r="L7" s="3">
        <f t="shared" ca="1" si="5"/>
        <v>64</v>
      </c>
      <c r="M7" s="3">
        <f t="shared" ca="1" si="5"/>
        <v>94</v>
      </c>
      <c r="N7" s="3">
        <f t="shared" ca="1" si="5"/>
        <v>63</v>
      </c>
      <c r="O7" s="3">
        <f t="shared" ca="1" si="5"/>
        <v>100</v>
      </c>
    </row>
    <row r="8" spans="1:15" x14ac:dyDescent="0.45">
      <c r="A8" t="s">
        <v>194</v>
      </c>
      <c r="B8" s="3">
        <f ca="1">SUM(B3:B7)</f>
        <v>442</v>
      </c>
      <c r="C8" s="3">
        <f t="shared" ref="C8:O8" ca="1" si="6">SUM(C3:C7)</f>
        <v>442</v>
      </c>
      <c r="D8" s="3">
        <f t="shared" ca="1" si="6"/>
        <v>335</v>
      </c>
      <c r="E8" s="3">
        <f t="shared" ca="1" si="6"/>
        <v>458</v>
      </c>
      <c r="F8" s="3">
        <f t="shared" ca="1" si="6"/>
        <v>471</v>
      </c>
      <c r="G8" s="3">
        <f t="shared" ca="1" si="6"/>
        <v>478</v>
      </c>
      <c r="H8" s="3">
        <f t="shared" ca="1" si="6"/>
        <v>440</v>
      </c>
      <c r="I8" s="3">
        <f t="shared" ca="1" si="6"/>
        <v>439</v>
      </c>
      <c r="J8" s="3">
        <f t="shared" ca="1" si="6"/>
        <v>277</v>
      </c>
      <c r="K8" s="3">
        <f t="shared" ca="1" si="6"/>
        <v>281</v>
      </c>
      <c r="L8" s="3">
        <f t="shared" ca="1" si="6"/>
        <v>404</v>
      </c>
      <c r="M8" s="3">
        <f t="shared" ca="1" si="6"/>
        <v>544</v>
      </c>
      <c r="N8" s="3">
        <f t="shared" ca="1" si="6"/>
        <v>520</v>
      </c>
      <c r="O8" s="3">
        <f t="shared" ca="1" si="6"/>
        <v>805</v>
      </c>
    </row>
    <row r="10" spans="1:15" x14ac:dyDescent="0.45">
      <c r="K10" s="3"/>
    </row>
    <row r="11" spans="1:15" x14ac:dyDescent="0.45">
      <c r="B11" s="3" t="s">
        <v>1350</v>
      </c>
      <c r="C11" s="3" t="s">
        <v>1358</v>
      </c>
      <c r="D11" s="3" t="s">
        <v>1359</v>
      </c>
      <c r="E11" s="3" t="s">
        <v>1360</v>
      </c>
      <c r="F11" s="3" t="s">
        <v>1361</v>
      </c>
      <c r="K11" s="3"/>
      <c r="L11" s="3"/>
      <c r="M11" s="3"/>
    </row>
    <row r="12" spans="1:15" x14ac:dyDescent="0.45">
      <c r="A12" t="s">
        <v>1229</v>
      </c>
      <c r="B12" s="4">
        <f t="shared" ref="B12:B16" ca="1" si="7">(B3+I3)/(B$2+I$2)</f>
        <v>0.36776390465380249</v>
      </c>
      <c r="C12" s="4">
        <f ca="1">(C3+J3+D3+K3)/(C$2+J$2+D$2+K$2)</f>
        <v>0.3146067415730337</v>
      </c>
      <c r="D12" s="4">
        <f ca="1">(E3+L3+F3+M3)/(E$2+L$2+F$2+M$2)</f>
        <v>0.20777836973894512</v>
      </c>
      <c r="E12" s="4">
        <f t="shared" ref="E12:F16" ca="1" si="8">(G3+N3)/(G$2+N$2)</f>
        <v>0.18036072144288579</v>
      </c>
      <c r="F12" s="4">
        <f t="shared" ca="1" si="8"/>
        <v>5.6224899598393573E-2</v>
      </c>
      <c r="G12" s="4"/>
      <c r="H12" s="4"/>
      <c r="I12" s="4"/>
      <c r="J12"/>
    </row>
    <row r="13" spans="1:15" x14ac:dyDescent="0.45">
      <c r="A13" t="s">
        <v>203</v>
      </c>
      <c r="B13" s="4">
        <f t="shared" ca="1" si="7"/>
        <v>0</v>
      </c>
      <c r="C13" s="4">
        <f t="shared" ref="C13:C16" ca="1" si="9">(C4+J4+D4+K4)/(C$2+J$2+D$2+K$2)</f>
        <v>1.2734082397003745E-2</v>
      </c>
      <c r="D13" s="4">
        <f t="shared" ref="D13:D17" ca="1" si="10">(E4+L4+F4+M4)/(E$2+L$2+F$2+M$2)</f>
        <v>0.18380394246137455</v>
      </c>
      <c r="E13" s="4">
        <f t="shared" ca="1" si="8"/>
        <v>0.19939879759519039</v>
      </c>
      <c r="F13" s="4">
        <f t="shared" ca="1" si="8"/>
        <v>0.27469879518072288</v>
      </c>
      <c r="G13" s="4"/>
      <c r="H13" s="4"/>
      <c r="I13" s="4"/>
      <c r="J13"/>
    </row>
    <row r="14" spans="1:15" x14ac:dyDescent="0.45">
      <c r="A14" t="s">
        <v>239</v>
      </c>
      <c r="B14" s="4">
        <f t="shared" ca="1" si="7"/>
        <v>5.7888762769580021E-2</v>
      </c>
      <c r="C14" s="4">
        <f t="shared" ca="1" si="9"/>
        <v>8.1647940074906361E-2</v>
      </c>
      <c r="D14" s="4">
        <f t="shared" ca="1" si="10"/>
        <v>5.3276505061267979E-2</v>
      </c>
      <c r="E14" s="4">
        <f t="shared" ca="1" si="8"/>
        <v>7.2144288577154311E-2</v>
      </c>
      <c r="F14" s="4">
        <f t="shared" ca="1" si="8"/>
        <v>1.8473895582329317E-2</v>
      </c>
      <c r="G14" s="4"/>
      <c r="H14" s="4"/>
      <c r="I14" s="4"/>
      <c r="J14"/>
    </row>
    <row r="15" spans="1:15" x14ac:dyDescent="0.45">
      <c r="A15" t="s">
        <v>264</v>
      </c>
      <c r="B15" s="4">
        <f t="shared" ca="1" si="7"/>
        <v>0.24971623155505107</v>
      </c>
      <c r="C15" s="4">
        <f t="shared" ca="1" si="9"/>
        <v>0.30861423220973783</v>
      </c>
      <c r="D15" s="4">
        <f t="shared" ca="1" si="10"/>
        <v>0.27916888652104421</v>
      </c>
      <c r="E15" s="4">
        <f t="shared" ca="1" si="8"/>
        <v>0.28356713426853708</v>
      </c>
      <c r="F15" s="4">
        <f t="shared" ca="1" si="8"/>
        <v>0.46586345381526106</v>
      </c>
      <c r="G15" s="4"/>
      <c r="H15" s="4"/>
      <c r="I15" s="4"/>
      <c r="J15"/>
    </row>
    <row r="16" spans="1:15" x14ac:dyDescent="0.45">
      <c r="A16" t="s">
        <v>263</v>
      </c>
      <c r="B16" s="4">
        <f t="shared" ca="1" si="7"/>
        <v>0.32463110102156639</v>
      </c>
      <c r="C16" s="4">
        <f t="shared" ca="1" si="9"/>
        <v>0.28239700374531834</v>
      </c>
      <c r="D16" s="4">
        <f t="shared" ca="1" si="10"/>
        <v>0.27597229621736813</v>
      </c>
      <c r="E16" s="4">
        <f t="shared" ca="1" si="8"/>
        <v>0.26452905811623245</v>
      </c>
      <c r="F16" s="4">
        <f t="shared" ca="1" si="8"/>
        <v>0.18473895582329317</v>
      </c>
      <c r="G16" s="4"/>
      <c r="H16" s="4"/>
      <c r="I16" s="4"/>
      <c r="J16"/>
    </row>
    <row r="17" spans="2:10" x14ac:dyDescent="0.45">
      <c r="B17" s="88">
        <f ca="1">SUM(B12:B16)</f>
        <v>1</v>
      </c>
      <c r="C17" s="88">
        <f ca="1">SUM(C12:C16)</f>
        <v>1</v>
      </c>
      <c r="D17" s="4">
        <f t="shared" ca="1" si="10"/>
        <v>1</v>
      </c>
      <c r="E17" s="88">
        <f t="shared" ref="E17:F17" ca="1" si="11">SUM(E12:E16)</f>
        <v>1</v>
      </c>
      <c r="F17" s="88">
        <f t="shared" ca="1" si="11"/>
        <v>0.99999999999999989</v>
      </c>
      <c r="J17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111E-CC53-42DD-9345-DCE2E911C278}">
  <dimension ref="A1:F10"/>
  <sheetViews>
    <sheetView workbookViewId="0">
      <selection activeCell="D9" sqref="D9"/>
    </sheetView>
  </sheetViews>
  <sheetFormatPr defaultRowHeight="13.8" customHeight="1" x14ac:dyDescent="0.45"/>
  <cols>
    <col min="1" max="1" width="13.796875" bestFit="1" customWidth="1"/>
    <col min="2" max="2" width="9.6640625" style="3" bestFit="1" customWidth="1"/>
    <col min="3" max="3" width="8.86328125" style="3" bestFit="1" customWidth="1"/>
    <col min="4" max="4" width="10.265625" style="3" customWidth="1"/>
    <col min="5" max="5" width="11.59765625" style="3" customWidth="1"/>
    <col min="6" max="6" width="86.86328125" customWidth="1"/>
  </cols>
  <sheetData>
    <row r="1" spans="1:6" s="1" customFormat="1" ht="13.8" customHeight="1" x14ac:dyDescent="0.45">
      <c r="A1" s="10" t="s">
        <v>221</v>
      </c>
      <c r="B1" s="11" t="s">
        <v>230</v>
      </c>
      <c r="C1" s="11" t="s">
        <v>1377</v>
      </c>
      <c r="D1" s="11" t="s">
        <v>1378</v>
      </c>
      <c r="E1" s="11" t="s">
        <v>1379</v>
      </c>
      <c r="F1" s="10" t="s">
        <v>219</v>
      </c>
    </row>
    <row r="2" spans="1:6" ht="13.8" customHeight="1" x14ac:dyDescent="0.45">
      <c r="A2" s="12" t="s">
        <v>212</v>
      </c>
      <c r="B2" s="13">
        <f>COUNTIF(Programs!$K$3:$K$112,OpTypes!A2)</f>
        <v>22</v>
      </c>
      <c r="C2" s="13">
        <f>SUMIFS(Programs!$D$3:$D$112,Programs!$K$3:$K$112,OpTypes!A2)</f>
        <v>507</v>
      </c>
      <c r="D2" s="13">
        <f>SUMIFS(Programs!$E$3:$E$112,Programs!$K$3:$K$112,OpTypes!A2)</f>
        <v>88</v>
      </c>
      <c r="E2" s="164">
        <f>SUMIFS(Programs!$G$3:$G$112,Programs!$K$3:$K$112,OpTypes!A2)</f>
        <v>33</v>
      </c>
      <c r="F2" s="14" t="s">
        <v>222</v>
      </c>
    </row>
    <row r="3" spans="1:6" ht="13.8" customHeight="1" x14ac:dyDescent="0.45">
      <c r="A3" s="12" t="s">
        <v>216</v>
      </c>
      <c r="B3" s="13">
        <f>COUNTIF(Programs!$K$3:$K$112,OpTypes!A3)</f>
        <v>11</v>
      </c>
      <c r="C3" s="13">
        <f>SUMIFS(Programs!$D$3:$D$112,Programs!$K$3:$K$112,OpTypes!A3)</f>
        <v>274</v>
      </c>
      <c r="D3" s="13">
        <f>SUMIFS(Programs!$E$3:$E$112,Programs!$K$3:$K$112,OpTypes!A3)</f>
        <v>142</v>
      </c>
      <c r="E3" s="164">
        <f>SUMIFS(Programs!$G$3:$G$112,Programs!$K$3:$K$112,OpTypes!A3)</f>
        <v>37</v>
      </c>
      <c r="F3" s="14" t="s">
        <v>224</v>
      </c>
    </row>
    <row r="4" spans="1:6" ht="13.8" customHeight="1" x14ac:dyDescent="0.45">
      <c r="A4" s="12" t="s">
        <v>211</v>
      </c>
      <c r="B4" s="13">
        <f>COUNTIF(Programs!$K$3:$K$112,OpTypes!A4)</f>
        <v>21</v>
      </c>
      <c r="C4" s="13">
        <f>SUMIFS(Programs!$D$3:$D$112,Programs!$K$3:$K$112,OpTypes!A4)</f>
        <v>404</v>
      </c>
      <c r="D4" s="13">
        <f>SUMIFS(Programs!$E$3:$E$112,Programs!$K$3:$K$112,OpTypes!A4)</f>
        <v>114</v>
      </c>
      <c r="E4" s="164">
        <f>SUMIFS(Programs!$G$3:$G$112,Programs!$K$3:$K$112,OpTypes!A4)</f>
        <v>4</v>
      </c>
      <c r="F4" s="14" t="s">
        <v>229</v>
      </c>
    </row>
    <row r="5" spans="1:6" ht="13.8" customHeight="1" x14ac:dyDescent="0.45">
      <c r="A5" s="12" t="s">
        <v>220</v>
      </c>
      <c r="B5" s="13">
        <f>COUNTIF(Programs!$K$3:$K$112,OpTypes!A5)</f>
        <v>9</v>
      </c>
      <c r="C5" s="13">
        <f>SUMIFS(Programs!$D$3:$D$112,Programs!$K$3:$K$112,OpTypes!A5)</f>
        <v>240</v>
      </c>
      <c r="D5" s="13">
        <f>SUMIFS(Programs!$E$3:$E$112,Programs!$K$3:$K$112,OpTypes!A5)</f>
        <v>316</v>
      </c>
      <c r="E5" s="164">
        <f>SUMIFS(Programs!$G$3:$G$112,Programs!$K$3:$K$112,OpTypes!A5)</f>
        <v>16</v>
      </c>
      <c r="F5" s="14" t="s">
        <v>223</v>
      </c>
    </row>
    <row r="6" spans="1:6" ht="13.8" customHeight="1" x14ac:dyDescent="0.45">
      <c r="A6" s="12" t="s">
        <v>215</v>
      </c>
      <c r="B6" s="13">
        <f>COUNTIF(Programs!$K$3:$K$112,OpTypes!A6)</f>
        <v>5</v>
      </c>
      <c r="C6" s="13">
        <f>SUMIFS(Programs!$D$3:$D$112,Programs!$K$3:$K$112,OpTypes!A6)</f>
        <v>96</v>
      </c>
      <c r="D6" s="13">
        <f>SUMIFS(Programs!$E$3:$E$112,Programs!$K$3:$K$112,OpTypes!A6)</f>
        <v>53</v>
      </c>
      <c r="E6" s="164">
        <f>SUMIFS(Programs!$G$3:$G$112,Programs!$K$3:$K$112,OpTypes!A6)</f>
        <v>11</v>
      </c>
      <c r="F6" s="14" t="s">
        <v>226</v>
      </c>
    </row>
    <row r="7" spans="1:6" ht="13.8" customHeight="1" x14ac:dyDescent="0.45">
      <c r="A7" s="12" t="s">
        <v>214</v>
      </c>
      <c r="B7" s="13">
        <f>COUNTIF(Programs!$K$3:$K$112,OpTypes!A7)</f>
        <v>15</v>
      </c>
      <c r="C7" s="13">
        <f>SUMIFS(Programs!$D$3:$D$112,Programs!$K$3:$K$112,OpTypes!A7)</f>
        <v>341</v>
      </c>
      <c r="D7" s="13">
        <f>SUMIFS(Programs!$E$3:$E$112,Programs!$K$3:$K$112,OpTypes!A7)</f>
        <v>175</v>
      </c>
      <c r="E7" s="164">
        <f>SUMIFS(Programs!$G$3:$G$112,Programs!$K$3:$K$112,OpTypes!A7)</f>
        <v>29</v>
      </c>
      <c r="F7" s="14" t="s">
        <v>228</v>
      </c>
    </row>
    <row r="8" spans="1:6" ht="13.8" customHeight="1" x14ac:dyDescent="0.45">
      <c r="A8" s="12" t="s">
        <v>210</v>
      </c>
      <c r="B8" s="13">
        <f>COUNTIF(Programs!$K$3:$K$112,OpTypes!A8)</f>
        <v>10</v>
      </c>
      <c r="C8" s="13">
        <f>SUMIFS(Programs!$D$3:$D$112,Programs!$K$3:$K$112,OpTypes!A8)</f>
        <v>229</v>
      </c>
      <c r="D8" s="13">
        <f>SUMIFS(Programs!$E$3:$E$112,Programs!$K$3:$K$112,OpTypes!A8)</f>
        <v>158</v>
      </c>
      <c r="E8" s="164">
        <f>SUMIFS(Programs!$G$3:$G$112,Programs!$K$3:$K$112,OpTypes!A8)</f>
        <v>20</v>
      </c>
      <c r="F8" s="14" t="s">
        <v>225</v>
      </c>
    </row>
    <row r="9" spans="1:6" ht="13.8" customHeight="1" x14ac:dyDescent="0.45">
      <c r="A9" s="12" t="s">
        <v>213</v>
      </c>
      <c r="B9" s="13">
        <f>COUNTIF(Programs!$K$3:$K$112,OpTypes!A9)</f>
        <v>17</v>
      </c>
      <c r="C9" s="13">
        <f>SUMIFS(Programs!$D$3:$D$112,Programs!$K$3:$K$112,OpTypes!A9)</f>
        <v>414</v>
      </c>
      <c r="D9" s="13">
        <f>SUMIFS(Programs!$E$3:$E$112,Programs!$K$3:$K$112,OpTypes!A9)</f>
        <v>165</v>
      </c>
      <c r="E9" s="164">
        <f>SUMIFS(Programs!$G$3:$G$112,Programs!$K$3:$K$112,OpTypes!A9)</f>
        <v>38</v>
      </c>
      <c r="F9" s="14" t="s">
        <v>227</v>
      </c>
    </row>
    <row r="10" spans="1:6" ht="13.8" customHeight="1" x14ac:dyDescent="0.45">
      <c r="A10" s="15" t="s">
        <v>194</v>
      </c>
      <c r="B10" s="16">
        <f>SUM(B2:B9)</f>
        <v>110</v>
      </c>
      <c r="C10" s="16">
        <f>SUM(C2:C9)</f>
        <v>2505</v>
      </c>
      <c r="D10" s="16">
        <f>SUM(D2:D9)</f>
        <v>1211</v>
      </c>
      <c r="E10" s="16">
        <f>SUM(E2:E9)</f>
        <v>188</v>
      </c>
      <c r="F10" s="17"/>
    </row>
  </sheetData>
  <sortState xmlns:xlrd2="http://schemas.microsoft.com/office/spreadsheetml/2017/richdata2" ref="A2:F9">
    <sortCondition ref="A2:A9"/>
  </sortState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9FE0-9F46-4CF0-A71D-3C9220D381AC}">
  <dimension ref="A1:L29"/>
  <sheetViews>
    <sheetView workbookViewId="0">
      <selection activeCell="A23" sqref="A23"/>
    </sheetView>
  </sheetViews>
  <sheetFormatPr defaultRowHeight="14.25" x14ac:dyDescent="0.45"/>
  <cols>
    <col min="1" max="1" width="39.73046875" customWidth="1"/>
    <col min="2" max="4" width="9.19921875" style="131" bestFit="1" customWidth="1"/>
    <col min="5" max="5" width="10.19921875" style="131" bestFit="1" customWidth="1"/>
    <col min="6" max="6" width="9.06640625" style="131"/>
    <col min="8" max="8" width="31.3984375" bestFit="1" customWidth="1"/>
    <col min="12" max="12" width="9.19921875" bestFit="1" customWidth="1"/>
  </cols>
  <sheetData>
    <row r="1" spans="1:12" ht="14.65" thickBot="1" x14ac:dyDescent="0.5">
      <c r="A1" s="134" t="s">
        <v>1345</v>
      </c>
      <c r="B1" s="135" t="s">
        <v>1341</v>
      </c>
      <c r="C1" s="135" t="s">
        <v>1342</v>
      </c>
      <c r="D1" s="135" t="s">
        <v>1343</v>
      </c>
      <c r="E1" s="135" t="s">
        <v>1344</v>
      </c>
      <c r="F1" s="135" t="s">
        <v>240</v>
      </c>
      <c r="H1" s="134" t="s">
        <v>1345</v>
      </c>
      <c r="I1" s="144" t="s">
        <v>1341</v>
      </c>
      <c r="J1" s="144" t="s">
        <v>1342</v>
      </c>
      <c r="K1" s="144" t="s">
        <v>1343</v>
      </c>
      <c r="L1" s="135" t="s">
        <v>240</v>
      </c>
    </row>
    <row r="2" spans="1:12" x14ac:dyDescent="0.45">
      <c r="A2" s="23" t="s">
        <v>1337</v>
      </c>
      <c r="B2" s="135">
        <v>24</v>
      </c>
      <c r="C2" s="135">
        <v>1</v>
      </c>
      <c r="D2" s="135">
        <v>2</v>
      </c>
      <c r="E2" s="135">
        <v>1</v>
      </c>
      <c r="F2" s="135">
        <f>SUM(B2:E2)</f>
        <v>28</v>
      </c>
      <c r="H2" s="142" t="s">
        <v>1337</v>
      </c>
      <c r="I2" s="156">
        <v>24</v>
      </c>
      <c r="J2" s="157">
        <f>C2+D2</f>
        <v>3</v>
      </c>
      <c r="K2" s="158">
        <f>E2</f>
        <v>1</v>
      </c>
      <c r="L2" s="154">
        <f>SUM(I2:K2)</f>
        <v>28</v>
      </c>
    </row>
    <row r="3" spans="1:12" x14ac:dyDescent="0.45">
      <c r="A3" s="23" t="s">
        <v>1338</v>
      </c>
      <c r="B3" s="135">
        <v>24</v>
      </c>
      <c r="C3" s="135">
        <v>0</v>
      </c>
      <c r="D3" s="135">
        <v>1</v>
      </c>
      <c r="E3" s="135">
        <v>2</v>
      </c>
      <c r="F3" s="135">
        <f t="shared" ref="F3:F6" si="0">SUM(B3:E3)</f>
        <v>27</v>
      </c>
      <c r="H3" s="142" t="s">
        <v>1338</v>
      </c>
      <c r="I3" s="159">
        <v>24</v>
      </c>
      <c r="J3" s="135">
        <f t="shared" ref="J3:J5" si="1">C3+D3</f>
        <v>1</v>
      </c>
      <c r="K3" s="160">
        <f t="shared" ref="K3:K5" si="2">E3</f>
        <v>2</v>
      </c>
      <c r="L3" s="154">
        <f>SUM(I3:K3)</f>
        <v>27</v>
      </c>
    </row>
    <row r="4" spans="1:12" x14ac:dyDescent="0.45">
      <c r="A4" s="23" t="s">
        <v>1339</v>
      </c>
      <c r="B4" s="135">
        <v>20</v>
      </c>
      <c r="C4" s="135">
        <v>1</v>
      </c>
      <c r="D4" s="135">
        <v>3</v>
      </c>
      <c r="E4" s="135">
        <v>3</v>
      </c>
      <c r="F4" s="135">
        <f t="shared" si="0"/>
        <v>27</v>
      </c>
      <c r="H4" s="142" t="s">
        <v>1339</v>
      </c>
      <c r="I4" s="159">
        <v>20</v>
      </c>
      <c r="J4" s="135">
        <f t="shared" si="1"/>
        <v>4</v>
      </c>
      <c r="K4" s="160">
        <f t="shared" si="2"/>
        <v>3</v>
      </c>
      <c r="L4" s="154">
        <f>SUM(I4:K4)</f>
        <v>27</v>
      </c>
    </row>
    <row r="5" spans="1:12" ht="14.65" thickBot="1" x14ac:dyDescent="0.5">
      <c r="A5" s="23" t="s">
        <v>1340</v>
      </c>
      <c r="B5" s="135">
        <v>18</v>
      </c>
      <c r="C5" s="135">
        <v>2</v>
      </c>
      <c r="D5" s="135">
        <v>4</v>
      </c>
      <c r="E5" s="135">
        <v>4</v>
      </c>
      <c r="F5" s="135">
        <f t="shared" si="0"/>
        <v>28</v>
      </c>
      <c r="H5" s="142" t="s">
        <v>1340</v>
      </c>
      <c r="I5" s="161">
        <v>18</v>
      </c>
      <c r="J5" s="162">
        <f t="shared" si="1"/>
        <v>6</v>
      </c>
      <c r="K5" s="163">
        <f t="shared" si="2"/>
        <v>4</v>
      </c>
      <c r="L5" s="154">
        <f>SUM(I5:K5)</f>
        <v>28</v>
      </c>
    </row>
    <row r="6" spans="1:12" x14ac:dyDescent="0.45">
      <c r="A6" s="23" t="s">
        <v>240</v>
      </c>
      <c r="B6" s="135">
        <f>SUM(B2:B5)</f>
        <v>86</v>
      </c>
      <c r="C6" s="135">
        <f t="shared" ref="C6:E6" si="3">SUM(C2:C5)</f>
        <v>4</v>
      </c>
      <c r="D6" s="135">
        <f t="shared" si="3"/>
        <v>10</v>
      </c>
      <c r="E6" s="135">
        <f t="shared" si="3"/>
        <v>10</v>
      </c>
      <c r="F6" s="135">
        <f t="shared" si="0"/>
        <v>110</v>
      </c>
      <c r="H6" s="23" t="s">
        <v>240</v>
      </c>
      <c r="I6" s="155">
        <f>SUM(I2:I5)</f>
        <v>86</v>
      </c>
      <c r="J6" s="155">
        <f t="shared" ref="J6" si="4">SUM(J2:J5)</f>
        <v>14</v>
      </c>
      <c r="K6" s="155">
        <f>SUM(K2:K5)</f>
        <v>10</v>
      </c>
      <c r="L6" s="135">
        <f>SUM(I6:K6)</f>
        <v>110</v>
      </c>
    </row>
    <row r="7" spans="1:12" x14ac:dyDescent="0.45">
      <c r="B7" s="137">
        <v>55.558139534883722</v>
      </c>
      <c r="C7" s="137">
        <v>81.25</v>
      </c>
      <c r="D7" s="137">
        <v>86.8</v>
      </c>
      <c r="E7" s="137">
        <v>148.4</v>
      </c>
      <c r="H7" s="136" t="s">
        <v>1349</v>
      </c>
      <c r="I7" s="6" cm="1">
        <f t="array" ref="I7">SUMPRODUCT(I2:I5*$M2:$M5)/SUM(I2:I5)</f>
        <v>0</v>
      </c>
      <c r="J7" s="6" cm="1">
        <f t="array" ref="J7">SUMPRODUCT(J2:J5*$M2:$M5)/SUM(J2:J5)</f>
        <v>0</v>
      </c>
      <c r="K7" s="6" cm="1">
        <f t="array" ref="K7">SUMPRODUCT(K2:K5*$M2:$M5)/SUM(K2:K5)</f>
        <v>0</v>
      </c>
      <c r="L7" s="6" cm="1">
        <f t="array" ref="L7">SUMPRODUCT(L2:L5*$M2:$M5)/SUM(L2:L5)</f>
        <v>0</v>
      </c>
    </row>
    <row r="9" spans="1:12" ht="42.75" x14ac:dyDescent="0.45">
      <c r="A9" s="133" t="s">
        <v>1346</v>
      </c>
      <c r="B9" s="131" t="s">
        <v>1341</v>
      </c>
      <c r="C9" s="131" t="s">
        <v>1342</v>
      </c>
      <c r="D9" s="131" t="s">
        <v>1343</v>
      </c>
      <c r="E9" s="131" t="s">
        <v>1344</v>
      </c>
      <c r="F9" s="131" t="s">
        <v>240</v>
      </c>
      <c r="H9" s="139" t="s">
        <v>1346</v>
      </c>
      <c r="I9" s="135" t="s">
        <v>1341</v>
      </c>
      <c r="J9" s="135" t="s">
        <v>1342</v>
      </c>
      <c r="K9" s="135" t="s">
        <v>1343</v>
      </c>
      <c r="L9" s="135" t="s">
        <v>240</v>
      </c>
    </row>
    <row r="10" spans="1:12" x14ac:dyDescent="0.45">
      <c r="A10" t="s">
        <v>1337</v>
      </c>
      <c r="B10" s="131">
        <f>B2*14</f>
        <v>336</v>
      </c>
      <c r="C10" s="131">
        <f t="shared" ref="C10:E10" si="5">C2*14</f>
        <v>14</v>
      </c>
      <c r="D10" s="131">
        <f t="shared" si="5"/>
        <v>28</v>
      </c>
      <c r="E10" s="131">
        <f t="shared" si="5"/>
        <v>14</v>
      </c>
      <c r="F10" s="131">
        <f>SUM(B10:E10)</f>
        <v>392</v>
      </c>
      <c r="H10" s="23" t="s">
        <v>1337</v>
      </c>
      <c r="I10" s="135">
        <f>B10</f>
        <v>336</v>
      </c>
      <c r="J10" s="135">
        <f>C10+D10</f>
        <v>42</v>
      </c>
      <c r="K10" s="135">
        <f>E10</f>
        <v>14</v>
      </c>
      <c r="L10" s="135">
        <f>SUM(I10:K10)</f>
        <v>392</v>
      </c>
    </row>
    <row r="11" spans="1:12" x14ac:dyDescent="0.45">
      <c r="A11" t="s">
        <v>1338</v>
      </c>
      <c r="B11" s="131">
        <f t="shared" ref="B11:E11" si="6">B3*14</f>
        <v>336</v>
      </c>
      <c r="C11" s="131">
        <f t="shared" si="6"/>
        <v>0</v>
      </c>
      <c r="D11" s="131">
        <f t="shared" si="6"/>
        <v>14</v>
      </c>
      <c r="E11" s="131">
        <f t="shared" si="6"/>
        <v>28</v>
      </c>
      <c r="F11" s="131">
        <f t="shared" ref="F11:F14" si="7">SUM(B11:E11)</f>
        <v>378</v>
      </c>
      <c r="H11" s="23" t="s">
        <v>1338</v>
      </c>
      <c r="I11" s="135">
        <f t="shared" ref="I11:I13" si="8">B11</f>
        <v>336</v>
      </c>
      <c r="J11" s="135">
        <f t="shared" ref="J11:J13" si="9">C11+D11</f>
        <v>14</v>
      </c>
      <c r="K11" s="135">
        <f t="shared" ref="K11:K13" si="10">E11</f>
        <v>28</v>
      </c>
      <c r="L11" s="135">
        <f>SUM(I11:K11)</f>
        <v>378</v>
      </c>
    </row>
    <row r="12" spans="1:12" x14ac:dyDescent="0.45">
      <c r="A12" t="s">
        <v>1339</v>
      </c>
      <c r="B12" s="131">
        <f t="shared" ref="B12:E12" si="11">B4*14</f>
        <v>280</v>
      </c>
      <c r="C12" s="131">
        <f t="shared" si="11"/>
        <v>14</v>
      </c>
      <c r="D12" s="131">
        <f t="shared" si="11"/>
        <v>42</v>
      </c>
      <c r="E12" s="131">
        <f t="shared" si="11"/>
        <v>42</v>
      </c>
      <c r="F12" s="131">
        <f t="shared" si="7"/>
        <v>378</v>
      </c>
      <c r="H12" s="23" t="s">
        <v>1339</v>
      </c>
      <c r="I12" s="135">
        <f>B12</f>
        <v>280</v>
      </c>
      <c r="J12" s="135">
        <f t="shared" si="9"/>
        <v>56</v>
      </c>
      <c r="K12" s="135">
        <f t="shared" si="10"/>
        <v>42</v>
      </c>
      <c r="L12" s="135">
        <f>SUM(I12:K12)</f>
        <v>378</v>
      </c>
    </row>
    <row r="13" spans="1:12" x14ac:dyDescent="0.45">
      <c r="A13" t="s">
        <v>1340</v>
      </c>
      <c r="B13" s="131">
        <f t="shared" ref="B13:E13" si="12">B5*14</f>
        <v>252</v>
      </c>
      <c r="C13" s="131">
        <f t="shared" si="12"/>
        <v>28</v>
      </c>
      <c r="D13" s="131">
        <f t="shared" si="12"/>
        <v>56</v>
      </c>
      <c r="E13" s="131">
        <f t="shared" si="12"/>
        <v>56</v>
      </c>
      <c r="F13" s="131">
        <f t="shared" si="7"/>
        <v>392</v>
      </c>
      <c r="H13" s="23" t="s">
        <v>1340</v>
      </c>
      <c r="I13" s="135">
        <f t="shared" si="8"/>
        <v>252</v>
      </c>
      <c r="J13" s="135">
        <f t="shared" si="9"/>
        <v>84</v>
      </c>
      <c r="K13" s="135">
        <f t="shared" si="10"/>
        <v>56</v>
      </c>
      <c r="L13" s="135">
        <f>SUM(I13:K13)</f>
        <v>392</v>
      </c>
    </row>
    <row r="14" spans="1:12" x14ac:dyDescent="0.45">
      <c r="A14" t="s">
        <v>240</v>
      </c>
      <c r="B14" s="131">
        <f>SUM(B10:B13)</f>
        <v>1204</v>
      </c>
      <c r="C14" s="131">
        <f t="shared" ref="C14" si="13">SUM(C10:C13)</f>
        <v>56</v>
      </c>
      <c r="D14" s="131">
        <f t="shared" ref="D14" si="14">SUM(D10:D13)</f>
        <v>140</v>
      </c>
      <c r="E14" s="131">
        <f t="shared" ref="E14" si="15">SUM(E10:E13)</f>
        <v>140</v>
      </c>
      <c r="F14" s="131">
        <f t="shared" si="7"/>
        <v>1540</v>
      </c>
      <c r="H14" s="23" t="s">
        <v>240</v>
      </c>
      <c r="I14" s="135">
        <f>SUM(I10:I13)</f>
        <v>1204</v>
      </c>
      <c r="J14" s="135">
        <f t="shared" ref="J14" si="16">SUM(J10:J13)</f>
        <v>196</v>
      </c>
      <c r="K14" s="135">
        <f t="shared" ref="K14" si="17">SUM(K10:K13)</f>
        <v>140</v>
      </c>
      <c r="L14" s="135">
        <f>SUM(I14:K14)</f>
        <v>1540</v>
      </c>
    </row>
    <row r="16" spans="1:12" x14ac:dyDescent="0.45">
      <c r="A16" s="130" t="s">
        <v>1347</v>
      </c>
      <c r="B16" s="131" t="s">
        <v>1341</v>
      </c>
      <c r="C16" s="131" t="s">
        <v>1342</v>
      </c>
      <c r="D16" s="131" t="s">
        <v>1343</v>
      </c>
      <c r="E16" s="131" t="s">
        <v>1344</v>
      </c>
      <c r="F16" s="131" t="s">
        <v>240</v>
      </c>
      <c r="H16" s="134" t="s">
        <v>1347</v>
      </c>
      <c r="I16" s="135" t="s">
        <v>1341</v>
      </c>
      <c r="J16" s="135" t="s">
        <v>1342</v>
      </c>
      <c r="K16" s="135" t="s">
        <v>1343</v>
      </c>
      <c r="L16" s="135" t="s">
        <v>240</v>
      </c>
    </row>
    <row r="17" spans="1:12" x14ac:dyDescent="0.45">
      <c r="A17" t="s">
        <v>1337</v>
      </c>
      <c r="B17" s="131">
        <v>291</v>
      </c>
      <c r="C17" s="131">
        <v>14</v>
      </c>
      <c r="D17" s="131">
        <v>28</v>
      </c>
      <c r="E17" s="131">
        <v>12</v>
      </c>
      <c r="F17" s="131">
        <f>SUM(B17:E17)</f>
        <v>345</v>
      </c>
      <c r="H17" s="23" t="s">
        <v>1337</v>
      </c>
      <c r="I17" s="135">
        <f>B17</f>
        <v>291</v>
      </c>
      <c r="J17" s="135">
        <f>C17+D17</f>
        <v>42</v>
      </c>
      <c r="K17" s="135">
        <f>E17</f>
        <v>12</v>
      </c>
      <c r="L17" s="135">
        <f>SUM(I17:K17)</f>
        <v>345</v>
      </c>
    </row>
    <row r="18" spans="1:12" x14ac:dyDescent="0.45">
      <c r="A18" t="s">
        <v>1338</v>
      </c>
      <c r="B18" s="131">
        <v>240</v>
      </c>
      <c r="C18" s="131">
        <v>0</v>
      </c>
      <c r="D18" s="131">
        <v>7</v>
      </c>
      <c r="E18" s="131">
        <v>20</v>
      </c>
      <c r="F18" s="131">
        <f t="shared" ref="F18:F21" si="18">SUM(B18:E18)</f>
        <v>267</v>
      </c>
      <c r="H18" s="23" t="s">
        <v>1338</v>
      </c>
      <c r="I18" s="135">
        <f t="shared" ref="I18:I20" si="19">B18</f>
        <v>240</v>
      </c>
      <c r="J18" s="135">
        <f t="shared" ref="J18:J20" si="20">C18+D18</f>
        <v>7</v>
      </c>
      <c r="K18" s="135">
        <f t="shared" ref="K18:K20" si="21">E18</f>
        <v>20</v>
      </c>
      <c r="L18" s="135">
        <f>SUM(I18:K18)</f>
        <v>267</v>
      </c>
    </row>
    <row r="19" spans="1:12" x14ac:dyDescent="0.45">
      <c r="A19" t="s">
        <v>1339</v>
      </c>
      <c r="B19" s="131">
        <v>131</v>
      </c>
      <c r="C19" s="131">
        <v>11</v>
      </c>
      <c r="D19" s="131">
        <v>31</v>
      </c>
      <c r="E19" s="131">
        <v>18</v>
      </c>
      <c r="F19" s="131">
        <f t="shared" si="18"/>
        <v>191</v>
      </c>
      <c r="H19" s="23" t="s">
        <v>1339</v>
      </c>
      <c r="I19" s="135">
        <f t="shared" si="19"/>
        <v>131</v>
      </c>
      <c r="J19" s="135">
        <f t="shared" si="20"/>
        <v>42</v>
      </c>
      <c r="K19" s="135">
        <f t="shared" si="21"/>
        <v>18</v>
      </c>
      <c r="L19" s="135">
        <f>SUM(I19:K19)</f>
        <v>191</v>
      </c>
    </row>
    <row r="20" spans="1:12" x14ac:dyDescent="0.45">
      <c r="A20" t="s">
        <v>1340</v>
      </c>
      <c r="B20" s="131">
        <v>94</v>
      </c>
      <c r="C20" s="131">
        <v>12</v>
      </c>
      <c r="D20" s="131">
        <v>11</v>
      </c>
      <c r="E20" s="131">
        <v>15</v>
      </c>
      <c r="F20" s="131">
        <f t="shared" si="18"/>
        <v>132</v>
      </c>
      <c r="H20" s="23" t="s">
        <v>1340</v>
      </c>
      <c r="I20" s="135">
        <f t="shared" si="19"/>
        <v>94</v>
      </c>
      <c r="J20" s="135">
        <f t="shared" si="20"/>
        <v>23</v>
      </c>
      <c r="K20" s="135">
        <f t="shared" si="21"/>
        <v>15</v>
      </c>
      <c r="L20" s="135">
        <f>SUM(I20:K20)</f>
        <v>132</v>
      </c>
    </row>
    <row r="21" spans="1:12" x14ac:dyDescent="0.45">
      <c r="A21" t="s">
        <v>240</v>
      </c>
      <c r="B21" s="131">
        <f>SUM(B17:B20)</f>
        <v>756</v>
      </c>
      <c r="C21" s="131">
        <f t="shared" ref="C21" si="22">SUM(C17:C20)</f>
        <v>37</v>
      </c>
      <c r="D21" s="131">
        <f t="shared" ref="D21" si="23">SUM(D17:D20)</f>
        <v>77</v>
      </c>
      <c r="E21" s="131">
        <f t="shared" ref="E21" si="24">SUM(E17:E20)</f>
        <v>65</v>
      </c>
      <c r="F21" s="131">
        <f t="shared" si="18"/>
        <v>935</v>
      </c>
      <c r="H21" s="23" t="s">
        <v>240</v>
      </c>
      <c r="I21" s="135">
        <f>SUM(I17:I20)</f>
        <v>756</v>
      </c>
      <c r="J21" s="135">
        <f t="shared" ref="J21" si="25">SUM(J17:J20)</f>
        <v>114</v>
      </c>
      <c r="K21" s="135">
        <f t="shared" ref="K21" si="26">SUM(K17:K20)</f>
        <v>65</v>
      </c>
      <c r="L21" s="135">
        <f>SUM(I21:K21)</f>
        <v>935</v>
      </c>
    </row>
    <row r="23" spans="1:12" ht="14.65" thickBot="1" x14ac:dyDescent="0.5">
      <c r="A23" s="130" t="s">
        <v>1348</v>
      </c>
      <c r="B23" s="131" t="s">
        <v>1341</v>
      </c>
      <c r="C23" s="131" t="s">
        <v>1342</v>
      </c>
      <c r="D23" s="131" t="s">
        <v>1343</v>
      </c>
      <c r="E23" s="131" t="s">
        <v>1344</v>
      </c>
      <c r="F23" s="131" t="s">
        <v>240</v>
      </c>
      <c r="H23" s="134" t="s">
        <v>1348</v>
      </c>
      <c r="I23" s="144" t="s">
        <v>1341</v>
      </c>
      <c r="J23" s="144" t="s">
        <v>1342</v>
      </c>
      <c r="K23" s="144" t="s">
        <v>1343</v>
      </c>
      <c r="L23" s="135" t="s">
        <v>240</v>
      </c>
    </row>
    <row r="24" spans="1:12" x14ac:dyDescent="0.45">
      <c r="A24" t="s">
        <v>1337</v>
      </c>
      <c r="B24" s="132">
        <f>IFERROR(B17/B10,"")</f>
        <v>0.8660714285714286</v>
      </c>
      <c r="C24" s="132">
        <f t="shared" ref="C24:F24" si="27">IFERROR(C17/C10,"")</f>
        <v>1</v>
      </c>
      <c r="D24" s="132">
        <f t="shared" si="27"/>
        <v>1</v>
      </c>
      <c r="E24" s="132">
        <f t="shared" si="27"/>
        <v>0.8571428571428571</v>
      </c>
      <c r="F24" s="132">
        <f t="shared" si="27"/>
        <v>0.88010204081632648</v>
      </c>
      <c r="H24" s="142" t="s">
        <v>1337</v>
      </c>
      <c r="I24" s="146">
        <f>IFERROR(I17/I10,"")</f>
        <v>0.8660714285714286</v>
      </c>
      <c r="J24" s="147">
        <f t="shared" ref="J24:L24" si="28">IFERROR(J17/J10,"")</f>
        <v>1</v>
      </c>
      <c r="K24" s="148">
        <f t="shared" si="28"/>
        <v>0.8571428571428571</v>
      </c>
      <c r="L24" s="143">
        <f t="shared" si="28"/>
        <v>0.88010204081632648</v>
      </c>
    </row>
    <row r="25" spans="1:12" x14ac:dyDescent="0.45">
      <c r="A25" t="s">
        <v>1338</v>
      </c>
      <c r="B25" s="132">
        <f t="shared" ref="B25:F25" si="29">IFERROR(B18/B11,"")</f>
        <v>0.7142857142857143</v>
      </c>
      <c r="C25" s="132" t="str">
        <f t="shared" si="29"/>
        <v/>
      </c>
      <c r="D25" s="132">
        <f t="shared" si="29"/>
        <v>0.5</v>
      </c>
      <c r="E25" s="132">
        <f t="shared" si="29"/>
        <v>0.7142857142857143</v>
      </c>
      <c r="F25" s="132">
        <f t="shared" si="29"/>
        <v>0.70634920634920639</v>
      </c>
      <c r="H25" s="142" t="s">
        <v>1338</v>
      </c>
      <c r="I25" s="149">
        <f t="shared" ref="I25:L25" si="30">IFERROR(I18/I11,"")</f>
        <v>0.7142857142857143</v>
      </c>
      <c r="J25" s="138">
        <f t="shared" si="30"/>
        <v>0.5</v>
      </c>
      <c r="K25" s="150">
        <f t="shared" si="30"/>
        <v>0.7142857142857143</v>
      </c>
      <c r="L25" s="143">
        <f t="shared" si="30"/>
        <v>0.70634920634920639</v>
      </c>
    </row>
    <row r="26" spans="1:12" x14ac:dyDescent="0.45">
      <c r="A26" t="s">
        <v>1339</v>
      </c>
      <c r="B26" s="132">
        <f t="shared" ref="B26:F26" si="31">IFERROR(B19/B12,"")</f>
        <v>0.46785714285714286</v>
      </c>
      <c r="C26" s="132">
        <f t="shared" si="31"/>
        <v>0.7857142857142857</v>
      </c>
      <c r="D26" s="132">
        <f t="shared" si="31"/>
        <v>0.73809523809523814</v>
      </c>
      <c r="E26" s="132">
        <f t="shared" si="31"/>
        <v>0.42857142857142855</v>
      </c>
      <c r="F26" s="132">
        <f t="shared" si="31"/>
        <v>0.50529100529100535</v>
      </c>
      <c r="H26" s="142" t="s">
        <v>1339</v>
      </c>
      <c r="I26" s="149">
        <f t="shared" ref="I26:L26" si="32">IFERROR(I19/I12,"")</f>
        <v>0.46785714285714286</v>
      </c>
      <c r="J26" s="138">
        <f t="shared" si="32"/>
        <v>0.75</v>
      </c>
      <c r="K26" s="150">
        <f t="shared" si="32"/>
        <v>0.42857142857142855</v>
      </c>
      <c r="L26" s="143">
        <f t="shared" si="32"/>
        <v>0.50529100529100535</v>
      </c>
    </row>
    <row r="27" spans="1:12" ht="14.65" thickBot="1" x14ac:dyDescent="0.5">
      <c r="A27" t="s">
        <v>1340</v>
      </c>
      <c r="B27" s="132">
        <f t="shared" ref="B27:F27" si="33">IFERROR(B20/B13,"")</f>
        <v>0.37301587301587302</v>
      </c>
      <c r="C27" s="132">
        <f t="shared" si="33"/>
        <v>0.42857142857142855</v>
      </c>
      <c r="D27" s="132">
        <f t="shared" si="33"/>
        <v>0.19642857142857142</v>
      </c>
      <c r="E27" s="132">
        <f t="shared" si="33"/>
        <v>0.26785714285714285</v>
      </c>
      <c r="F27" s="132">
        <f t="shared" si="33"/>
        <v>0.33673469387755101</v>
      </c>
      <c r="H27" s="142" t="s">
        <v>1340</v>
      </c>
      <c r="I27" s="151">
        <f t="shared" ref="I27:L27" si="34">IFERROR(I20/I13,"")</f>
        <v>0.37301587301587302</v>
      </c>
      <c r="J27" s="152">
        <f t="shared" si="34"/>
        <v>0.27380952380952384</v>
      </c>
      <c r="K27" s="153">
        <f t="shared" si="34"/>
        <v>0.26785714285714285</v>
      </c>
      <c r="L27" s="143">
        <f t="shared" si="34"/>
        <v>0.33673469387755101</v>
      </c>
    </row>
    <row r="28" spans="1:12" x14ac:dyDescent="0.45">
      <c r="A28" t="s">
        <v>240</v>
      </c>
      <c r="B28" s="132">
        <f t="shared" ref="B28:F28" si="35">IFERROR(B21/B14,"")</f>
        <v>0.62790697674418605</v>
      </c>
      <c r="C28" s="132">
        <f t="shared" si="35"/>
        <v>0.6607142857142857</v>
      </c>
      <c r="D28" s="132">
        <f t="shared" si="35"/>
        <v>0.55000000000000004</v>
      </c>
      <c r="E28" s="132">
        <f t="shared" si="35"/>
        <v>0.4642857142857143</v>
      </c>
      <c r="F28" s="132">
        <f t="shared" si="35"/>
        <v>0.6071428571428571</v>
      </c>
      <c r="H28" s="23" t="s">
        <v>240</v>
      </c>
      <c r="I28" s="145">
        <f t="shared" ref="I28:L28" si="36">IFERROR(I21/I14,"")</f>
        <v>0.62790697674418605</v>
      </c>
      <c r="J28" s="145">
        <f t="shared" si="36"/>
        <v>0.58163265306122447</v>
      </c>
      <c r="K28" s="145">
        <f t="shared" si="36"/>
        <v>0.4642857142857143</v>
      </c>
      <c r="L28" s="138">
        <f t="shared" si="36"/>
        <v>0.6071428571428571</v>
      </c>
    </row>
    <row r="29" spans="1:12" x14ac:dyDescent="0.45">
      <c r="H29" s="23"/>
      <c r="I29" s="140"/>
      <c r="J29" s="140"/>
      <c r="K29" s="140"/>
      <c r="L29" s="141"/>
    </row>
  </sheetData>
  <pageMargins left="0.7" right="0.7" top="0.75" bottom="0.75" header="0.3" footer="0.3"/>
  <ignoredErrors>
    <ignoredError sqref="K6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6E2E-1812-4260-B632-305D703874CA}">
  <dimension ref="A1:I129"/>
  <sheetViews>
    <sheetView zoomScale="85" zoomScaleNormal="85" workbookViewId="0">
      <pane ySplit="1" topLeftCell="A125" activePane="bottomLeft" state="frozen"/>
      <selection pane="bottomLeft" sqref="A1:XFD1"/>
    </sheetView>
  </sheetViews>
  <sheetFormatPr defaultRowHeight="14.25" x14ac:dyDescent="0.45"/>
  <cols>
    <col min="1" max="1" width="12.46484375" style="131" customWidth="1"/>
    <col min="2" max="2" width="16.796875" customWidth="1"/>
    <col min="3" max="3" width="12.53125" style="172" customWidth="1"/>
    <col min="4" max="5" width="9.06640625" style="3"/>
    <col min="6" max="6" width="50" customWidth="1"/>
    <col min="8" max="8" width="31.59765625" customWidth="1"/>
  </cols>
  <sheetData>
    <row r="1" spans="1:6" x14ac:dyDescent="0.45">
      <c r="A1" s="179" t="s">
        <v>291</v>
      </c>
      <c r="B1" s="1" t="s">
        <v>163</v>
      </c>
      <c r="C1" s="2" t="s">
        <v>292</v>
      </c>
      <c r="D1" s="2" t="s">
        <v>293</v>
      </c>
      <c r="E1" s="2" t="s">
        <v>294</v>
      </c>
      <c r="F1" s="1" t="s">
        <v>1384</v>
      </c>
    </row>
    <row r="2" spans="1:6" x14ac:dyDescent="0.45">
      <c r="A2" s="131" t="s">
        <v>265</v>
      </c>
      <c r="B2" t="str">
        <f>"task_id_"&amp;A2&amp;".dfy"</f>
        <v>task_id_101.dfy</v>
      </c>
      <c r="C2" s="173">
        <v>1</v>
      </c>
      <c r="D2" s="3" t="str">
        <f>IF(ISERROR(VLOOKUP(B2,Programs!A:A,1,0)),"",1)</f>
        <v/>
      </c>
      <c r="E2" s="3" t="str">
        <f>IF(D2="","",IF(VLOOKUP(B2,Programs!A:W,23,0)&gt;0,1,0))</f>
        <v/>
      </c>
    </row>
    <row r="3" spans="1:6" x14ac:dyDescent="0.45">
      <c r="A3" s="131" t="s">
        <v>266</v>
      </c>
      <c r="B3" t="str">
        <f t="shared" ref="B3:B27" si="0">"task_id_"&amp;A3&amp;".dfy"</f>
        <v>task_id_127.dfy</v>
      </c>
      <c r="C3" s="173">
        <v>1</v>
      </c>
      <c r="D3" s="3" t="str">
        <f>IF(ISERROR(VLOOKUP(B3,Programs!A:A,1,0)),"",1)</f>
        <v/>
      </c>
      <c r="E3" s="3" t="str">
        <f>IF(D3="","",IF(VLOOKUP(B3,Programs!A:W,23,0)&gt;0,1,0))</f>
        <v/>
      </c>
    </row>
    <row r="4" spans="1:6" x14ac:dyDescent="0.45">
      <c r="A4" s="131" t="s">
        <v>267</v>
      </c>
      <c r="B4" t="str">
        <f t="shared" si="0"/>
        <v>task_id_227.dfy</v>
      </c>
      <c r="C4" s="173">
        <v>1</v>
      </c>
      <c r="D4" s="3" t="str">
        <f>IF(ISERROR(VLOOKUP(B4,Programs!A:A,1,0)),"",1)</f>
        <v/>
      </c>
      <c r="E4" s="3" t="str">
        <f>IF(D4="","",IF(VLOOKUP(B4,Programs!A:W,23,0)&gt;0,1,0))</f>
        <v/>
      </c>
    </row>
    <row r="5" spans="1:6" x14ac:dyDescent="0.45">
      <c r="A5" s="131" t="s">
        <v>268</v>
      </c>
      <c r="B5" t="str">
        <f t="shared" si="0"/>
        <v>task_id_267.dfy</v>
      </c>
      <c r="C5" s="173">
        <v>1</v>
      </c>
      <c r="D5" s="3">
        <f>IF(ISERROR(VLOOKUP(B5,Programs!A:A,1,0)),"",1)</f>
        <v>1</v>
      </c>
      <c r="E5" s="3">
        <f ca="1">IF(D5="","",IF(VLOOKUP(B5,Programs!A:W,23,0)&gt;0,1,0))</f>
        <v>1</v>
      </c>
    </row>
    <row r="6" spans="1:6" x14ac:dyDescent="0.45">
      <c r="A6" s="131" t="s">
        <v>269</v>
      </c>
      <c r="B6" t="str">
        <f t="shared" si="0"/>
        <v>task_id_404.dfy</v>
      </c>
      <c r="C6" s="173">
        <v>1</v>
      </c>
      <c r="D6" s="3" t="str">
        <f>IF(ISERROR(VLOOKUP(B6,Programs!A:A,1,0)),"",1)</f>
        <v/>
      </c>
      <c r="E6" s="3" t="str">
        <f>IF(D6="","",IF(VLOOKUP(B6,Programs!A:W,23,0)&gt;0,1,0))</f>
        <v/>
      </c>
    </row>
    <row r="7" spans="1:6" x14ac:dyDescent="0.45">
      <c r="A7" s="131" t="s">
        <v>270</v>
      </c>
      <c r="B7" t="str">
        <f t="shared" si="0"/>
        <v>task_id_431.dfy</v>
      </c>
      <c r="C7" s="173">
        <v>1</v>
      </c>
      <c r="D7" s="3">
        <f>IF(ISERROR(VLOOKUP(B7,Programs!A:A,1,0)),"",1)</f>
        <v>1</v>
      </c>
      <c r="E7" s="3">
        <f ca="1">IF(D7="","",IF(VLOOKUP(B7,Programs!A:W,23,0)&gt;0,1,0))</f>
        <v>1</v>
      </c>
    </row>
    <row r="8" spans="1:6" x14ac:dyDescent="0.45">
      <c r="A8" s="131" t="s">
        <v>271</v>
      </c>
      <c r="B8" t="str">
        <f t="shared" si="0"/>
        <v>task_id_433.dfy</v>
      </c>
      <c r="C8" s="173">
        <v>1</v>
      </c>
      <c r="D8" s="3">
        <f>IF(ISERROR(VLOOKUP(B8,Programs!A:A,1,0)),"",1)</f>
        <v>1</v>
      </c>
      <c r="E8" s="3">
        <f ca="1">IF(D8="","",IF(VLOOKUP(B8,Programs!A:W,23,0)&gt;0,1,0))</f>
        <v>1</v>
      </c>
    </row>
    <row r="9" spans="1:6" x14ac:dyDescent="0.45">
      <c r="A9" s="131" t="s">
        <v>272</v>
      </c>
      <c r="B9" t="str">
        <f t="shared" si="0"/>
        <v>task_id_435.dfy</v>
      </c>
      <c r="C9" s="173">
        <v>1</v>
      </c>
      <c r="D9" s="3" t="str">
        <f>IF(ISERROR(VLOOKUP(B9,Programs!A:A,1,0)),"",1)</f>
        <v/>
      </c>
      <c r="E9" s="3" t="str">
        <f>IF(D9="","",IF(VLOOKUP(B9,Programs!A:W,23,0)&gt;0,1,0))</f>
        <v/>
      </c>
    </row>
    <row r="10" spans="1:6" x14ac:dyDescent="0.45">
      <c r="A10" s="131" t="s">
        <v>273</v>
      </c>
      <c r="B10" t="str">
        <f t="shared" si="0"/>
        <v>task_id_441.dfy</v>
      </c>
      <c r="C10" s="173">
        <v>1</v>
      </c>
      <c r="D10" s="3" t="str">
        <f>IF(ISERROR(VLOOKUP(B10,Programs!A:A,1,0)),"",1)</f>
        <v/>
      </c>
      <c r="E10" s="3" t="str">
        <f>IF(D10="","",IF(VLOOKUP(B10,Programs!A:W,23,0)&gt;0,1,0))</f>
        <v/>
      </c>
    </row>
    <row r="11" spans="1:6" x14ac:dyDescent="0.45">
      <c r="A11" s="131" t="s">
        <v>274</v>
      </c>
      <c r="B11" t="str">
        <f t="shared" si="0"/>
        <v>task_id_447.dfy</v>
      </c>
      <c r="C11" s="173">
        <v>1</v>
      </c>
      <c r="D11" s="3">
        <f>IF(ISERROR(VLOOKUP(B11,Programs!A:A,1,0)),"",1)</f>
        <v>1</v>
      </c>
      <c r="E11" s="3">
        <f ca="1">IF(D11="","",IF(VLOOKUP(B11,Programs!A:W,23,0)&gt;0,1,0))</f>
        <v>1</v>
      </c>
    </row>
    <row r="12" spans="1:6" x14ac:dyDescent="0.45">
      <c r="A12" s="131" t="s">
        <v>275</v>
      </c>
      <c r="B12" t="str">
        <f t="shared" si="0"/>
        <v>task_id_454.dfy</v>
      </c>
      <c r="C12" s="173">
        <v>1</v>
      </c>
      <c r="D12" s="3">
        <f>IF(ISERROR(VLOOKUP(B12,Programs!A:A,1,0)),"",1)</f>
        <v>1</v>
      </c>
      <c r="E12" s="3">
        <f ca="1">IF(D12="","",IF(VLOOKUP(B12,Programs!A:W,23,0)&gt;0,1,0))</f>
        <v>1</v>
      </c>
    </row>
    <row r="13" spans="1:6" x14ac:dyDescent="0.45">
      <c r="A13" s="131" t="s">
        <v>276</v>
      </c>
      <c r="B13" t="str">
        <f t="shared" si="0"/>
        <v>task_id_474.dfy</v>
      </c>
      <c r="C13" s="173">
        <v>1</v>
      </c>
      <c r="D13" s="3">
        <f>IF(ISERROR(VLOOKUP(B13,Programs!A:A,1,0)),"",1)</f>
        <v>1</v>
      </c>
      <c r="E13" s="3">
        <f ca="1">IF(D13="","",IF(VLOOKUP(B13,Programs!A:W,23,0)&gt;0,1,0))</f>
        <v>1</v>
      </c>
    </row>
    <row r="14" spans="1:6" x14ac:dyDescent="0.45">
      <c r="A14" s="131" t="s">
        <v>277</v>
      </c>
      <c r="B14" t="str">
        <f t="shared" si="0"/>
        <v>task_id_58.dfy</v>
      </c>
      <c r="C14" s="173">
        <v>1</v>
      </c>
      <c r="D14" s="3" t="str">
        <f>IF(ISERROR(VLOOKUP(B14,Programs!A:A,1,0)),"",1)</f>
        <v/>
      </c>
      <c r="E14" s="3" t="str">
        <f>IF(D14="","",IF(VLOOKUP(B14,Programs!A:W,23,0)&gt;0,1,0))</f>
        <v/>
      </c>
    </row>
    <row r="15" spans="1:6" x14ac:dyDescent="0.45">
      <c r="A15" s="131" t="s">
        <v>278</v>
      </c>
      <c r="B15" t="str">
        <f t="shared" si="0"/>
        <v>task_id_599.dfy</v>
      </c>
      <c r="C15" s="173">
        <v>1</v>
      </c>
      <c r="D15" s="3">
        <f>IF(ISERROR(VLOOKUP(B15,Programs!A:A,1,0)),"",1)</f>
        <v>1</v>
      </c>
      <c r="E15" s="3">
        <f ca="1">IF(D15="","",IF(VLOOKUP(B15,Programs!A:W,23,0)&gt;0,1,0))</f>
        <v>1</v>
      </c>
    </row>
    <row r="16" spans="1:6" x14ac:dyDescent="0.45">
      <c r="A16" s="131" t="s">
        <v>279</v>
      </c>
      <c r="B16" t="str">
        <f t="shared" si="0"/>
        <v>task_id_600.dfy</v>
      </c>
      <c r="C16" s="173">
        <v>1</v>
      </c>
      <c r="D16" s="3" t="str">
        <f>IF(ISERROR(VLOOKUP(B16,Programs!A:A,1,0)),"",1)</f>
        <v/>
      </c>
      <c r="E16" s="3" t="str">
        <f>IF(D16="","",IF(VLOOKUP(B16,Programs!A:W,23,0)&gt;0,1,0))</f>
        <v/>
      </c>
    </row>
    <row r="17" spans="1:5" x14ac:dyDescent="0.45">
      <c r="A17" s="131" t="s">
        <v>280</v>
      </c>
      <c r="B17" t="str">
        <f t="shared" si="0"/>
        <v>task_id_605.dfy</v>
      </c>
      <c r="C17" s="173">
        <v>1</v>
      </c>
      <c r="D17" s="3">
        <f>IF(ISERROR(VLOOKUP(B17,Programs!A:A,1,0)),"",1)</f>
        <v>1</v>
      </c>
      <c r="E17" s="3">
        <f ca="1">IF(D17="","",IF(VLOOKUP(B17,Programs!A:W,23,0)&gt;0,1,0))</f>
        <v>1</v>
      </c>
    </row>
    <row r="18" spans="1:5" x14ac:dyDescent="0.45">
      <c r="A18" s="131" t="s">
        <v>281</v>
      </c>
      <c r="B18" t="str">
        <f t="shared" si="0"/>
        <v>task_id_610.dfy</v>
      </c>
      <c r="C18" s="173">
        <v>1</v>
      </c>
      <c r="D18" s="3">
        <f>IF(ISERROR(VLOOKUP(B18,Programs!A:A,1,0)),"",1)</f>
        <v>1</v>
      </c>
      <c r="E18" s="3">
        <f ca="1">IF(D18="","",IF(VLOOKUP(B18,Programs!A:W,23,0)&gt;0,1,0))</f>
        <v>1</v>
      </c>
    </row>
    <row r="19" spans="1:5" x14ac:dyDescent="0.45">
      <c r="A19" s="131" t="s">
        <v>282</v>
      </c>
      <c r="B19" t="str">
        <f t="shared" si="0"/>
        <v>task_id_616.dfy</v>
      </c>
      <c r="C19" s="173">
        <v>1</v>
      </c>
      <c r="D19" s="3">
        <f>IF(ISERROR(VLOOKUP(B19,Programs!A:A,1,0)),"",1)</f>
        <v>1</v>
      </c>
      <c r="E19" s="3">
        <f ca="1">IF(D19="","",IF(VLOOKUP(B19,Programs!A:W,23,0)&gt;0,1,0))</f>
        <v>1</v>
      </c>
    </row>
    <row r="20" spans="1:5" x14ac:dyDescent="0.45">
      <c r="A20" s="131" t="s">
        <v>283</v>
      </c>
      <c r="B20" t="str">
        <f t="shared" si="0"/>
        <v>task_id_62.dfy</v>
      </c>
      <c r="C20" s="173">
        <v>1</v>
      </c>
      <c r="D20" s="3">
        <f>IF(ISERROR(VLOOKUP(B20,Programs!A:A,1,0)),"",1)</f>
        <v>1</v>
      </c>
      <c r="E20" s="3">
        <f ca="1">IF(D20="","",IF(VLOOKUP(B20,Programs!A:W,23,0)&gt;0,1,0))</f>
        <v>1</v>
      </c>
    </row>
    <row r="21" spans="1:5" x14ac:dyDescent="0.45">
      <c r="A21" s="131" t="s">
        <v>284</v>
      </c>
      <c r="B21" t="str">
        <f t="shared" si="0"/>
        <v>task_id_625.dfy</v>
      </c>
      <c r="C21" s="173">
        <v>1</v>
      </c>
      <c r="D21" s="3" t="str">
        <f>IF(ISERROR(VLOOKUP(B21,Programs!A:A,1,0)),"",1)</f>
        <v/>
      </c>
      <c r="E21" s="3" t="str">
        <f>IF(D21="","",IF(VLOOKUP(B21,Programs!A:W,23,0)&gt;0,1,0))</f>
        <v/>
      </c>
    </row>
    <row r="22" spans="1:5" x14ac:dyDescent="0.45">
      <c r="A22" s="131" t="s">
        <v>285</v>
      </c>
      <c r="B22" t="str">
        <f t="shared" si="0"/>
        <v>task_id_627.dfy</v>
      </c>
      <c r="C22" s="173">
        <v>1</v>
      </c>
      <c r="D22" s="3">
        <f>IF(ISERROR(VLOOKUP(B22,Programs!A:A,1,0)),"",1)</f>
        <v>1</v>
      </c>
      <c r="E22" s="3">
        <f ca="1">IF(D22="","",IF(VLOOKUP(B22,Programs!A:W,23,0)&gt;0,1,0))</f>
        <v>1</v>
      </c>
    </row>
    <row r="23" spans="1:5" x14ac:dyDescent="0.45">
      <c r="A23" s="131" t="s">
        <v>286</v>
      </c>
      <c r="B23" t="str">
        <f t="shared" si="0"/>
        <v>task_id_741.dfy</v>
      </c>
      <c r="C23" s="173">
        <v>1</v>
      </c>
      <c r="D23" s="3">
        <f>IF(ISERROR(VLOOKUP(B23,Programs!A:A,1,0)),"",1)</f>
        <v>1</v>
      </c>
      <c r="E23" s="3">
        <f ca="1">IF(D23="","",IF(VLOOKUP(B23,Programs!A:W,23,0)&gt;0,1,0))</f>
        <v>1</v>
      </c>
    </row>
    <row r="24" spans="1:5" x14ac:dyDescent="0.45">
      <c r="A24" s="131" t="s">
        <v>287</v>
      </c>
      <c r="B24" t="str">
        <f t="shared" si="0"/>
        <v>task_id_743.dfy</v>
      </c>
      <c r="C24" s="173">
        <v>1</v>
      </c>
      <c r="D24" s="3">
        <f>IF(ISERROR(VLOOKUP(B24,Programs!A:A,1,0)),"",1)</f>
        <v>1</v>
      </c>
      <c r="E24" s="3">
        <f ca="1">IF(D24="","",IF(VLOOKUP(B24,Programs!A:W,23,0)&gt;0,1,0))</f>
        <v>1</v>
      </c>
    </row>
    <row r="25" spans="1:5" x14ac:dyDescent="0.45">
      <c r="A25" s="131" t="s">
        <v>288</v>
      </c>
      <c r="B25" t="str">
        <f t="shared" si="0"/>
        <v>task_id_760.dfy</v>
      </c>
      <c r="C25" s="173">
        <v>1</v>
      </c>
      <c r="D25" s="3">
        <f>IF(ISERROR(VLOOKUP(B25,Programs!A:A,1,0)),"",1)</f>
        <v>1</v>
      </c>
      <c r="E25" s="3">
        <f ca="1">IF(D25="","",IF(VLOOKUP(B25,Programs!A:W,23,0)&gt;0,1,0))</f>
        <v>1</v>
      </c>
    </row>
    <row r="26" spans="1:5" x14ac:dyDescent="0.45">
      <c r="A26" s="131" t="s">
        <v>289</v>
      </c>
      <c r="B26" t="str">
        <f t="shared" si="0"/>
        <v>task_id_77.dfy</v>
      </c>
      <c r="C26" s="173">
        <v>1</v>
      </c>
      <c r="D26" s="3" t="str">
        <f>IF(ISERROR(VLOOKUP(B26,Programs!A:A,1,0)),"",1)</f>
        <v/>
      </c>
      <c r="E26" s="3" t="str">
        <f>IF(D26="","",IF(VLOOKUP(B26,Programs!A:W,23,0)&gt;0,1,0))</f>
        <v/>
      </c>
    </row>
    <row r="27" spans="1:5" x14ac:dyDescent="0.45">
      <c r="A27" s="175" t="s">
        <v>290</v>
      </c>
      <c r="B27" t="str">
        <f t="shared" si="0"/>
        <v>task_id_770.dfy</v>
      </c>
      <c r="C27" s="173">
        <v>0</v>
      </c>
      <c r="D27" s="3">
        <f>IF(ISERROR(VLOOKUP(B27,Programs!A:A,1,0)),"",1)</f>
        <v>1</v>
      </c>
      <c r="E27" s="3">
        <f ca="1">IF(D27="","",IF(VLOOKUP(B27,Programs!A:W,23,0)&gt;0,1,0))</f>
        <v>1</v>
      </c>
    </row>
    <row r="28" spans="1:5" x14ac:dyDescent="0.45">
      <c r="A28" s="175"/>
      <c r="D28" s="3" t="str">
        <f>IF(ISERROR(VLOOKUP(B28,Programs!A:A,1,0)),"",1)</f>
        <v/>
      </c>
      <c r="E28" s="3" t="str">
        <f>IF(D28="","",IF(VLOOKUP(B28,Programs!A:W,23,0)&gt;0,1,0))</f>
        <v/>
      </c>
    </row>
    <row r="29" spans="1:5" x14ac:dyDescent="0.45">
      <c r="A29" s="178" t="s">
        <v>295</v>
      </c>
      <c r="D29" s="3" t="str">
        <f>IF(ISERROR(VLOOKUP(B29,Programs!A:A,1,0)),"",1)</f>
        <v/>
      </c>
      <c r="E29" s="3" t="str">
        <f>IF(D29="","",IF(VLOOKUP(B29,Programs!A:W,23,0)&gt;0,1,0))</f>
        <v/>
      </c>
    </row>
    <row r="30" spans="1:5" x14ac:dyDescent="0.45">
      <c r="A30" s="176">
        <v>61</v>
      </c>
      <c r="B30" t="str">
        <f t="shared" ref="B30:B93" si="1">"task_id_"&amp;A30&amp;".dfy"</f>
        <v>task_id_61.dfy</v>
      </c>
      <c r="C30" s="173">
        <v>0</v>
      </c>
      <c r="D30" s="3" t="str">
        <f>IF(ISERROR(VLOOKUP(B30,Programs!A:A,1,0)),"",1)</f>
        <v/>
      </c>
      <c r="E30" s="3" t="str">
        <f>IF(D30="","",IF(VLOOKUP(B30,Programs!A:W,23,0)&gt;0,1,0))</f>
        <v/>
      </c>
    </row>
    <row r="31" spans="1:5" x14ac:dyDescent="0.45">
      <c r="A31" s="176">
        <v>69</v>
      </c>
      <c r="B31" t="str">
        <f t="shared" si="1"/>
        <v>task_id_69.dfy</v>
      </c>
      <c r="C31" s="173">
        <v>1</v>
      </c>
      <c r="D31" s="3">
        <f>IF(ISERROR(VLOOKUP(B31,Programs!A:A,1,0)),"",1)</f>
        <v>1</v>
      </c>
      <c r="E31" s="3">
        <f ca="1">IF(D31="","",IF(VLOOKUP(B31,Programs!A:W,23,0)&gt;0,1,0))</f>
        <v>1</v>
      </c>
    </row>
    <row r="32" spans="1:5" x14ac:dyDescent="0.45">
      <c r="A32" s="176">
        <v>89</v>
      </c>
      <c r="B32" t="str">
        <f t="shared" si="1"/>
        <v>task_id_89.dfy</v>
      </c>
      <c r="C32" s="173">
        <v>1</v>
      </c>
      <c r="D32" s="3" t="str">
        <f>IF(ISERROR(VLOOKUP(B32,Programs!A:A,1,0)),"",1)</f>
        <v/>
      </c>
      <c r="E32" s="3" t="str">
        <f>IF(D32="","",IF(VLOOKUP(B32,Programs!A:W,23,0)&gt;0,1,0))</f>
        <v/>
      </c>
    </row>
    <row r="33" spans="1:5" x14ac:dyDescent="0.45">
      <c r="A33" s="176">
        <v>126</v>
      </c>
      <c r="B33" t="str">
        <f t="shared" si="1"/>
        <v>task_id_126.dfy</v>
      </c>
      <c r="C33" s="173">
        <v>1</v>
      </c>
      <c r="D33" s="3">
        <f>IF(ISERROR(VLOOKUP(B33,Programs!A:A,1,0)),"",1)</f>
        <v>1</v>
      </c>
      <c r="E33" s="3">
        <f ca="1">IF(D33="","",IF(VLOOKUP(B33,Programs!A:W,23,0)&gt;0,1,0))</f>
        <v>1</v>
      </c>
    </row>
    <row r="34" spans="1:5" x14ac:dyDescent="0.45">
      <c r="A34" s="176">
        <v>397</v>
      </c>
      <c r="B34" t="str">
        <f t="shared" si="1"/>
        <v>task_id_397.dfy</v>
      </c>
      <c r="C34" s="173">
        <v>1</v>
      </c>
      <c r="D34" s="3" t="str">
        <f>IF(ISERROR(VLOOKUP(B34,Programs!A:A,1,0)),"",1)</f>
        <v/>
      </c>
      <c r="E34" s="3" t="str">
        <f>IF(D34="","",IF(VLOOKUP(B34,Programs!A:W,23,0)&gt;0,1,0))</f>
        <v/>
      </c>
    </row>
    <row r="35" spans="1:5" x14ac:dyDescent="0.45">
      <c r="A35" s="176">
        <v>598</v>
      </c>
      <c r="B35" t="str">
        <f t="shared" si="1"/>
        <v>task_id_598.dfy</v>
      </c>
      <c r="C35" s="173">
        <v>0</v>
      </c>
      <c r="D35" s="3" t="str">
        <f>IF(ISERROR(VLOOKUP(B35,Programs!A:A,1,0)),"",1)</f>
        <v/>
      </c>
      <c r="E35" s="3" t="str">
        <f>IF(D35="","",IF(VLOOKUP(B35,Programs!A:W,23,0)&gt;0,1,0))</f>
        <v/>
      </c>
    </row>
    <row r="36" spans="1:5" x14ac:dyDescent="0.45">
      <c r="A36" s="176">
        <v>623</v>
      </c>
      <c r="B36" t="str">
        <f t="shared" si="1"/>
        <v>task_id_623.dfy</v>
      </c>
      <c r="C36" s="173">
        <v>0</v>
      </c>
      <c r="D36" s="3">
        <f>IF(ISERROR(VLOOKUP(B36,Programs!A:A,1,0)),"",1)</f>
        <v>1</v>
      </c>
      <c r="E36" s="3">
        <f ca="1">IF(D36="","",IF(VLOOKUP(B36,Programs!A:W,23,0)&gt;0,1,0))</f>
        <v>1</v>
      </c>
    </row>
    <row r="37" spans="1:5" x14ac:dyDescent="0.45">
      <c r="A37" s="176">
        <v>759</v>
      </c>
      <c r="B37" t="str">
        <f t="shared" si="1"/>
        <v>task_id_759.dfy</v>
      </c>
      <c r="C37" s="173">
        <v>1</v>
      </c>
      <c r="D37" s="3" t="str">
        <f>IF(ISERROR(VLOOKUP(B37,Programs!A:A,1,0)),"",1)</f>
        <v/>
      </c>
      <c r="E37" s="3" t="str">
        <f>IF(D37="","",IF(VLOOKUP(B37,Programs!A:W,23,0)&gt;0,1,0))</f>
        <v/>
      </c>
    </row>
    <row r="38" spans="1:5" x14ac:dyDescent="0.45">
      <c r="A38" s="176">
        <v>808</v>
      </c>
      <c r="B38" t="str">
        <f t="shared" si="1"/>
        <v>task_id_808.dfy</v>
      </c>
      <c r="C38" s="173">
        <v>1</v>
      </c>
      <c r="D38" s="3">
        <f>IF(ISERROR(VLOOKUP(B38,Programs!A:A,1,0)),"",1)</f>
        <v>1</v>
      </c>
      <c r="E38" s="3">
        <f ca="1">IF(D38="","",IF(VLOOKUP(B38,Programs!A:W,23,0)&gt;0,1,0))</f>
        <v>1</v>
      </c>
    </row>
    <row r="39" spans="1:5" x14ac:dyDescent="0.45">
      <c r="A39" s="176">
        <v>94</v>
      </c>
      <c r="B39" t="str">
        <f t="shared" si="1"/>
        <v>task_id_94.dfy</v>
      </c>
      <c r="C39" s="173">
        <v>0</v>
      </c>
      <c r="D39" s="3" t="str">
        <f>IF(ISERROR(VLOOKUP(B39,Programs!A:A,1,0)),"",1)</f>
        <v/>
      </c>
      <c r="E39" s="3" t="str">
        <f>IF(D39="","",IF(VLOOKUP(B39,Programs!A:W,23,0)&gt;0,1,0))</f>
        <v/>
      </c>
    </row>
    <row r="40" spans="1:5" x14ac:dyDescent="0.45">
      <c r="A40" s="176">
        <v>18</v>
      </c>
      <c r="B40" t="str">
        <f t="shared" si="1"/>
        <v>task_id_18.dfy</v>
      </c>
      <c r="C40" s="173">
        <v>0</v>
      </c>
      <c r="D40" s="3">
        <f>IF(ISERROR(VLOOKUP(B40,Programs!A:A,1,0)),"",1)</f>
        <v>1</v>
      </c>
      <c r="E40" s="3">
        <f ca="1">IF(D40="","",IF(VLOOKUP(B40,Programs!A:W,23,0)&gt;0,1,0))</f>
        <v>1</v>
      </c>
    </row>
    <row r="41" spans="1:5" x14ac:dyDescent="0.45">
      <c r="A41" s="176">
        <v>161</v>
      </c>
      <c r="B41" t="str">
        <f t="shared" si="1"/>
        <v>task_id_161.dfy</v>
      </c>
      <c r="C41" s="174">
        <v>0</v>
      </c>
      <c r="D41" s="3">
        <f>IF(ISERROR(VLOOKUP(B41,Programs!A:A,1,0)),"",1)</f>
        <v>1</v>
      </c>
      <c r="E41" s="3">
        <f ca="1">IF(D41="","",IF(VLOOKUP(B41,Programs!A:W,23,0)&gt;0,1,0))</f>
        <v>1</v>
      </c>
    </row>
    <row r="42" spans="1:5" x14ac:dyDescent="0.45">
      <c r="A42" s="176">
        <v>264</v>
      </c>
      <c r="B42" t="str">
        <f t="shared" si="1"/>
        <v>task_id_264.dfy</v>
      </c>
      <c r="C42" s="173">
        <v>0</v>
      </c>
      <c r="D42" s="3" t="str">
        <f>IF(ISERROR(VLOOKUP(B42,Programs!A:A,1,0)),"",1)</f>
        <v/>
      </c>
      <c r="E42" s="3" t="str">
        <f>IF(D42="","",IF(VLOOKUP(B42,Programs!A:W,23,0)&gt;0,1,0))</f>
        <v/>
      </c>
    </row>
    <row r="43" spans="1:5" x14ac:dyDescent="0.45">
      <c r="A43" s="176">
        <v>555</v>
      </c>
      <c r="B43" t="str">
        <f t="shared" si="1"/>
        <v>task_id_555.dfy</v>
      </c>
      <c r="C43" s="173">
        <v>0</v>
      </c>
      <c r="D43" s="3">
        <f>IF(ISERROR(VLOOKUP(B43,Programs!A:A,1,0)),"",1)</f>
        <v>1</v>
      </c>
      <c r="E43" s="3">
        <f ca="1">IF(D43="","",IF(VLOOKUP(B43,Programs!A:W,23,0)&gt;0,1,0))</f>
        <v>1</v>
      </c>
    </row>
    <row r="44" spans="1:5" x14ac:dyDescent="0.45">
      <c r="A44" s="176">
        <v>572</v>
      </c>
      <c r="B44" t="str">
        <f t="shared" si="1"/>
        <v>task_id_572.dfy</v>
      </c>
      <c r="C44" s="173">
        <v>0</v>
      </c>
      <c r="D44" s="3">
        <f>IF(ISERROR(VLOOKUP(B44,Programs!A:A,1,0)),"",1)</f>
        <v>1</v>
      </c>
      <c r="E44" s="3">
        <f ca="1">IF(D44="","",IF(VLOOKUP(B44,Programs!A:W,23,0)&gt;0,1,0))</f>
        <v>1</v>
      </c>
    </row>
    <row r="45" spans="1:5" x14ac:dyDescent="0.45">
      <c r="A45" s="176">
        <v>603</v>
      </c>
      <c r="B45" t="str">
        <f t="shared" si="1"/>
        <v>task_id_603.dfy</v>
      </c>
      <c r="C45" s="173">
        <v>0</v>
      </c>
      <c r="D45" s="3" t="str">
        <f>IF(ISERROR(VLOOKUP(B45,Programs!A:A,1,0)),"",1)</f>
        <v/>
      </c>
      <c r="E45" s="3" t="str">
        <f>IF(D45="","",IF(VLOOKUP(B45,Programs!A:W,23,0)&gt;0,1,0))</f>
        <v/>
      </c>
    </row>
    <row r="46" spans="1:5" x14ac:dyDescent="0.45">
      <c r="A46" s="176">
        <v>412</v>
      </c>
      <c r="B46" t="str">
        <f t="shared" si="1"/>
        <v>task_id_412.dfy</v>
      </c>
      <c r="C46" s="174">
        <v>1</v>
      </c>
      <c r="D46" s="3" t="str">
        <f>IF(ISERROR(VLOOKUP(B46,Programs!A:A,1,0)),"",1)</f>
        <v/>
      </c>
      <c r="E46" s="3" t="str">
        <f>IF(D46="","",IF(VLOOKUP(B46,Programs!A:W,23,0)&gt;0,1,0))</f>
        <v/>
      </c>
    </row>
    <row r="47" spans="1:5" x14ac:dyDescent="0.45">
      <c r="A47" s="176">
        <v>801</v>
      </c>
      <c r="B47" t="str">
        <f t="shared" si="1"/>
        <v>task_id_801.dfy</v>
      </c>
      <c r="C47" s="174">
        <v>1</v>
      </c>
      <c r="D47" s="3" t="str">
        <f>IF(ISERROR(VLOOKUP(B47,Programs!A:A,1,0)),"",1)</f>
        <v/>
      </c>
      <c r="E47" s="3" t="str">
        <f>IF(D47="","",IF(VLOOKUP(B47,Programs!A:W,23,0)&gt;0,1,0))</f>
        <v/>
      </c>
    </row>
    <row r="48" spans="1:5" x14ac:dyDescent="0.45">
      <c r="A48" s="176">
        <v>576</v>
      </c>
      <c r="B48" t="str">
        <f t="shared" si="1"/>
        <v>task_id_576.dfy</v>
      </c>
      <c r="C48" s="174">
        <v>0</v>
      </c>
      <c r="D48" s="3">
        <f>IF(ISERROR(VLOOKUP(B48,Programs!A:A,1,0)),"",1)</f>
        <v>1</v>
      </c>
      <c r="E48" s="3">
        <f ca="1">IF(D48="","",IF(VLOOKUP(B48,Programs!A:W,23,0)&gt;0,1,0))</f>
        <v>1</v>
      </c>
    </row>
    <row r="49" spans="1:5" x14ac:dyDescent="0.45">
      <c r="A49" s="176">
        <v>579</v>
      </c>
      <c r="B49" t="str">
        <f t="shared" si="1"/>
        <v>task_id_579.dfy</v>
      </c>
      <c r="C49" s="174">
        <v>1</v>
      </c>
      <c r="D49" s="3">
        <f>IF(ISERROR(VLOOKUP(B49,Programs!A:A,1,0)),"",1)</f>
        <v>1</v>
      </c>
      <c r="E49" s="3">
        <f ca="1">IF(D49="","",IF(VLOOKUP(B49,Programs!A:W,23,0)&gt;0,1,0))</f>
        <v>1</v>
      </c>
    </row>
    <row r="50" spans="1:5" x14ac:dyDescent="0.45">
      <c r="A50" s="176">
        <v>554</v>
      </c>
      <c r="B50" t="str">
        <f t="shared" si="1"/>
        <v>task_id_554.dfy</v>
      </c>
      <c r="C50" s="174">
        <v>1</v>
      </c>
      <c r="D50" s="3" t="str">
        <f>IF(ISERROR(VLOOKUP(B50,Programs!A:A,1,0)),"",1)</f>
        <v/>
      </c>
      <c r="E50" s="3" t="str">
        <f>IF(D50="","",IF(VLOOKUP(B50,Programs!A:W,23,0)&gt;0,1,0))</f>
        <v/>
      </c>
    </row>
    <row r="51" spans="1:5" x14ac:dyDescent="0.45">
      <c r="A51" s="176">
        <v>70</v>
      </c>
      <c r="B51" t="str">
        <f t="shared" si="1"/>
        <v>task_id_70.dfy</v>
      </c>
      <c r="C51" s="174">
        <v>0</v>
      </c>
      <c r="D51" s="3">
        <f>IF(ISERROR(VLOOKUP(B51,Programs!A:A,1,0)),"",1)</f>
        <v>1</v>
      </c>
      <c r="E51" s="3">
        <f ca="1">IF(D51="","",IF(VLOOKUP(B51,Programs!A:W,23,0)&gt;0,1,0))</f>
        <v>1</v>
      </c>
    </row>
    <row r="52" spans="1:5" x14ac:dyDescent="0.45">
      <c r="A52" s="176">
        <v>457</v>
      </c>
      <c r="B52" t="str">
        <f t="shared" si="1"/>
        <v>task_id_457.dfy</v>
      </c>
      <c r="C52" s="174">
        <v>1</v>
      </c>
      <c r="D52" s="3">
        <f>IF(ISERROR(VLOOKUP(B52,Programs!A:A,1,0)),"",1)</f>
        <v>1</v>
      </c>
      <c r="E52" s="3">
        <f ca="1">IF(D52="","",IF(VLOOKUP(B52,Programs!A:W,23,0)&gt;0,1,0))</f>
        <v>1</v>
      </c>
    </row>
    <row r="53" spans="1:5" x14ac:dyDescent="0.45">
      <c r="A53" s="176">
        <v>2</v>
      </c>
      <c r="B53" t="str">
        <f t="shared" si="1"/>
        <v>task_id_2.dfy</v>
      </c>
      <c r="C53" s="174">
        <v>1</v>
      </c>
      <c r="D53" s="3">
        <f>IF(ISERROR(VLOOKUP(B53,Programs!A:A,1,0)),"",1)</f>
        <v>1</v>
      </c>
      <c r="E53" s="3">
        <f ca="1">IF(D53="","",IF(VLOOKUP(B53,Programs!A:W,23,0)&gt;0,1,0))</f>
        <v>1</v>
      </c>
    </row>
    <row r="54" spans="1:5" x14ac:dyDescent="0.45">
      <c r="A54" s="176">
        <v>8</v>
      </c>
      <c r="B54" t="str">
        <f t="shared" si="1"/>
        <v>task_id_8.dfy</v>
      </c>
      <c r="C54" s="174">
        <v>1</v>
      </c>
      <c r="D54" s="3">
        <f>IF(ISERROR(VLOOKUP(B54,Programs!A:A,1,0)),"",1)</f>
        <v>1</v>
      </c>
      <c r="E54" s="3">
        <f ca="1">IF(D54="","",IF(VLOOKUP(B54,Programs!A:W,23,0)&gt;0,1,0))</f>
        <v>1</v>
      </c>
    </row>
    <row r="55" spans="1:5" x14ac:dyDescent="0.45">
      <c r="A55" s="176">
        <v>14</v>
      </c>
      <c r="B55" t="str">
        <f t="shared" si="1"/>
        <v>task_id_14.dfy</v>
      </c>
      <c r="C55" s="174">
        <v>1</v>
      </c>
      <c r="D55" s="3" t="str">
        <f>IF(ISERROR(VLOOKUP(B55,Programs!A:A,1,0)),"",1)</f>
        <v/>
      </c>
      <c r="E55" s="3" t="str">
        <f>IF(D55="","",IF(VLOOKUP(B55,Programs!A:W,23,0)&gt;0,1,0))</f>
        <v/>
      </c>
    </row>
    <row r="56" spans="1:5" x14ac:dyDescent="0.45">
      <c r="A56" s="176">
        <v>17</v>
      </c>
      <c r="B56" t="str">
        <f t="shared" si="1"/>
        <v>task_id_17.dfy</v>
      </c>
      <c r="C56" s="174">
        <v>1</v>
      </c>
      <c r="D56" s="3" t="str">
        <f>IF(ISERROR(VLOOKUP(B56,Programs!A:A,1,0)),"",1)</f>
        <v/>
      </c>
      <c r="E56" s="3" t="str">
        <f>IF(D56="","",IF(VLOOKUP(B56,Programs!A:W,23,0)&gt;0,1,0))</f>
        <v/>
      </c>
    </row>
    <row r="57" spans="1:5" x14ac:dyDescent="0.45">
      <c r="A57" s="176">
        <v>59</v>
      </c>
      <c r="B57" t="str">
        <f t="shared" si="1"/>
        <v>task_id_59.dfy</v>
      </c>
      <c r="C57" s="174">
        <v>1</v>
      </c>
      <c r="D57" s="3" t="str">
        <f>IF(ISERROR(VLOOKUP(B57,Programs!A:A,1,0)),"",1)</f>
        <v/>
      </c>
      <c r="E57" s="3" t="str">
        <f>IF(D57="","",IF(VLOOKUP(B57,Programs!A:W,23,0)&gt;0,1,0))</f>
        <v/>
      </c>
    </row>
    <row r="58" spans="1:5" x14ac:dyDescent="0.45">
      <c r="A58" s="176">
        <v>79</v>
      </c>
      <c r="B58" t="str">
        <f t="shared" si="1"/>
        <v>task_id_79.dfy</v>
      </c>
      <c r="C58" s="174">
        <v>1</v>
      </c>
      <c r="D58" s="3" t="str">
        <f>IF(ISERROR(VLOOKUP(B58,Programs!A:A,1,0)),"",1)</f>
        <v/>
      </c>
      <c r="E58" s="3" t="str">
        <f>IF(D58="","",IF(VLOOKUP(B58,Programs!A:W,23,0)&gt;0,1,0))</f>
        <v/>
      </c>
    </row>
    <row r="59" spans="1:5" x14ac:dyDescent="0.45">
      <c r="A59" s="176">
        <v>80</v>
      </c>
      <c r="B59" t="str">
        <f t="shared" si="1"/>
        <v>task_id_80.dfy</v>
      </c>
      <c r="C59" s="174">
        <v>1</v>
      </c>
      <c r="D59" s="3" t="str">
        <f>IF(ISERROR(VLOOKUP(B59,Programs!A:A,1,0)),"",1)</f>
        <v/>
      </c>
      <c r="E59" s="3" t="str">
        <f>IF(D59="","",IF(VLOOKUP(B59,Programs!A:W,23,0)&gt;0,1,0))</f>
        <v/>
      </c>
    </row>
    <row r="60" spans="1:5" x14ac:dyDescent="0.45">
      <c r="A60" s="176">
        <v>86</v>
      </c>
      <c r="B60" t="str">
        <f t="shared" si="1"/>
        <v>task_id_86.dfy</v>
      </c>
      <c r="C60" s="174">
        <v>1</v>
      </c>
      <c r="D60" s="3" t="str">
        <f>IF(ISERROR(VLOOKUP(B60,Programs!A:A,1,0)),"",1)</f>
        <v/>
      </c>
      <c r="E60" s="3" t="str">
        <f>IF(D60="","",IF(VLOOKUP(B60,Programs!A:W,23,0)&gt;0,1,0))</f>
        <v/>
      </c>
    </row>
    <row r="61" spans="1:5" x14ac:dyDescent="0.45">
      <c r="A61" s="176">
        <v>95</v>
      </c>
      <c r="B61" t="str">
        <f t="shared" si="1"/>
        <v>task_id_95.dfy</v>
      </c>
      <c r="C61" s="174">
        <v>1</v>
      </c>
      <c r="D61" s="3">
        <f>IF(ISERROR(VLOOKUP(B61,Programs!A:A,1,0)),"",1)</f>
        <v>1</v>
      </c>
      <c r="E61" s="3">
        <f ca="1">IF(D61="","",IF(VLOOKUP(B61,Programs!A:W,23,0)&gt;0,1,0))</f>
        <v>1</v>
      </c>
    </row>
    <row r="62" spans="1:5" x14ac:dyDescent="0.45">
      <c r="A62" s="176">
        <v>106</v>
      </c>
      <c r="B62" t="str">
        <f t="shared" si="1"/>
        <v>task_id_106.dfy</v>
      </c>
      <c r="C62" s="174">
        <v>1</v>
      </c>
      <c r="D62" s="3">
        <f>IF(ISERROR(VLOOKUP(B62,Programs!A:A,1,0)),"",1)</f>
        <v>1</v>
      </c>
      <c r="E62" s="3">
        <f ca="1">IF(D62="","",IF(VLOOKUP(B62,Programs!A:W,23,0)&gt;0,1,0))</f>
        <v>1</v>
      </c>
    </row>
    <row r="63" spans="1:5" x14ac:dyDescent="0.45">
      <c r="A63" s="176">
        <v>113</v>
      </c>
      <c r="B63" t="str">
        <f t="shared" si="1"/>
        <v>task_id_113.dfy</v>
      </c>
      <c r="C63" s="174">
        <v>1</v>
      </c>
      <c r="D63" s="3">
        <f>IF(ISERROR(VLOOKUP(B63,Programs!A:A,1,0)),"",1)</f>
        <v>1</v>
      </c>
      <c r="E63" s="3">
        <f ca="1">IF(D63="","",IF(VLOOKUP(B63,Programs!A:W,23,0)&gt;0,1,0))</f>
        <v>1</v>
      </c>
    </row>
    <row r="64" spans="1:5" x14ac:dyDescent="0.45">
      <c r="A64" s="176">
        <v>135</v>
      </c>
      <c r="B64" t="str">
        <f t="shared" si="1"/>
        <v>task_id_135.dfy</v>
      </c>
      <c r="C64" s="174">
        <v>1</v>
      </c>
      <c r="D64" s="3" t="str">
        <f>IF(ISERROR(VLOOKUP(B64,Programs!A:A,1,0)),"",1)</f>
        <v/>
      </c>
      <c r="E64" s="3" t="str">
        <f>IF(D64="","",IF(VLOOKUP(B64,Programs!A:W,23,0)&gt;0,1,0))</f>
        <v/>
      </c>
    </row>
    <row r="65" spans="1:9" x14ac:dyDescent="0.45">
      <c r="A65" s="176">
        <v>145</v>
      </c>
      <c r="B65" t="str">
        <f t="shared" si="1"/>
        <v>task_id_145.dfy</v>
      </c>
      <c r="C65" s="174">
        <v>1</v>
      </c>
      <c r="D65" s="3">
        <f>IF(ISERROR(VLOOKUP(B65,Programs!A:A,1,0)),"",1)</f>
        <v>1</v>
      </c>
      <c r="E65" s="3">
        <f ca="1">IF(D65="","",IF(VLOOKUP(B65,Programs!A:W,23,0)&gt;0,1,0))</f>
        <v>1</v>
      </c>
    </row>
    <row r="66" spans="1:9" x14ac:dyDescent="0.45">
      <c r="A66" s="176">
        <v>171</v>
      </c>
      <c r="B66" t="str">
        <f t="shared" si="1"/>
        <v>task_id_171.dfy</v>
      </c>
      <c r="C66" s="174">
        <v>1</v>
      </c>
      <c r="D66" s="3" t="str">
        <f>IF(ISERROR(VLOOKUP(B66,Programs!A:A,1,0)),"",1)</f>
        <v/>
      </c>
      <c r="E66" s="3" t="str">
        <f>IF(D66="","",IF(VLOOKUP(B66,Programs!A:W,23,0)&gt;0,1,0))</f>
        <v/>
      </c>
    </row>
    <row r="67" spans="1:9" x14ac:dyDescent="0.45">
      <c r="A67" s="176">
        <v>230</v>
      </c>
      <c r="B67" t="str">
        <f t="shared" si="1"/>
        <v>task_id_230.dfy</v>
      </c>
      <c r="C67" s="174">
        <v>1</v>
      </c>
      <c r="D67" s="3">
        <f>IF(ISERROR(VLOOKUP(B67,Programs!A:A,1,0)),"",1)</f>
        <v>1</v>
      </c>
      <c r="E67" s="3">
        <f ca="1">IF(D67="","",IF(VLOOKUP(B67,Programs!A:W,23,0)&gt;0,1,0))</f>
        <v>1</v>
      </c>
    </row>
    <row r="68" spans="1:9" x14ac:dyDescent="0.45">
      <c r="A68" s="176">
        <v>234</v>
      </c>
      <c r="B68" t="str">
        <f t="shared" si="1"/>
        <v>task_id_234.dfy</v>
      </c>
      <c r="C68" s="174">
        <v>1</v>
      </c>
      <c r="D68" s="3" t="str">
        <f>IF(ISERROR(VLOOKUP(B68,Programs!A:A,1,0)),"",1)</f>
        <v/>
      </c>
      <c r="E68" s="3" t="str">
        <f>IF(D68="","",IF(VLOOKUP(B68,Programs!A:W,23,0)&gt;0,1,0))</f>
        <v/>
      </c>
    </row>
    <row r="69" spans="1:9" x14ac:dyDescent="0.45">
      <c r="A69" s="176">
        <v>238</v>
      </c>
      <c r="B69" t="str">
        <f t="shared" si="1"/>
        <v>task_id_238.dfy</v>
      </c>
      <c r="C69" s="174">
        <v>1</v>
      </c>
      <c r="D69" s="3" t="str">
        <f>IF(ISERROR(VLOOKUP(B69,Programs!A:A,1,0)),"",1)</f>
        <v/>
      </c>
      <c r="E69" s="3" t="str">
        <f>IF(D69="","",IF(VLOOKUP(B69,Programs!A:W,23,0)&gt;0,1,0))</f>
        <v/>
      </c>
    </row>
    <row r="70" spans="1:9" x14ac:dyDescent="0.45">
      <c r="A70" s="176">
        <v>240</v>
      </c>
      <c r="B70" t="str">
        <f t="shared" si="1"/>
        <v>task_id_240.dfy</v>
      </c>
      <c r="C70" s="174">
        <v>1</v>
      </c>
      <c r="D70" s="3" t="str">
        <f>IF(ISERROR(VLOOKUP(B70,Programs!A:A,1,0)),"",1)</f>
        <v/>
      </c>
      <c r="E70" s="3" t="str">
        <f>IF(D70="","",IF(VLOOKUP(B70,Programs!A:W,23,0)&gt;0,1,0))</f>
        <v/>
      </c>
    </row>
    <row r="71" spans="1:9" x14ac:dyDescent="0.45">
      <c r="A71" s="176">
        <v>242</v>
      </c>
      <c r="B71" t="str">
        <f t="shared" si="1"/>
        <v>task_id_242.dfy</v>
      </c>
      <c r="C71" s="174">
        <v>1</v>
      </c>
      <c r="D71" s="3" t="str">
        <f>IF(ISERROR(VLOOKUP(B71,Programs!A:A,1,0)),"",1)</f>
        <v/>
      </c>
      <c r="E71" s="3" t="str">
        <f>IF(D71="","",IF(VLOOKUP(B71,Programs!A:W,23,0)&gt;0,1,0))</f>
        <v/>
      </c>
    </row>
    <row r="72" spans="1:9" x14ac:dyDescent="0.45">
      <c r="A72" s="176">
        <v>249</v>
      </c>
      <c r="B72" t="str">
        <f t="shared" si="1"/>
        <v>task_id_249.dfy</v>
      </c>
      <c r="C72" s="174">
        <v>1</v>
      </c>
      <c r="D72" s="3">
        <f>IF(ISERROR(VLOOKUP(B72,Programs!A:A,1,0)),"",1)</f>
        <v>1</v>
      </c>
      <c r="E72" s="3">
        <f ca="1">IF(D72="","",IF(VLOOKUP(B72,Programs!A:W,23,0)&gt;0,1,0))</f>
        <v>1</v>
      </c>
      <c r="F72" s="170" t="s">
        <v>296</v>
      </c>
      <c r="G72" s="170"/>
      <c r="H72" s="170"/>
      <c r="I72" s="170"/>
    </row>
    <row r="73" spans="1:9" x14ac:dyDescent="0.45">
      <c r="A73" s="176">
        <v>251</v>
      </c>
      <c r="B73" t="str">
        <f t="shared" si="1"/>
        <v>task_id_251.dfy</v>
      </c>
      <c r="C73" s="174">
        <v>1</v>
      </c>
      <c r="D73" s="3">
        <f>IF(ISERROR(VLOOKUP(B73,Programs!A:A,1,0)),"",1)</f>
        <v>1</v>
      </c>
      <c r="E73" s="3">
        <f ca="1">IF(D73="","",IF(VLOOKUP(B73,Programs!A:W,23,0)&gt;0,1,0))</f>
        <v>1</v>
      </c>
    </row>
    <row r="74" spans="1:9" x14ac:dyDescent="0.45">
      <c r="A74" s="176">
        <v>257</v>
      </c>
      <c r="B74" t="str">
        <f t="shared" si="1"/>
        <v>task_id_257.dfy</v>
      </c>
      <c r="C74" s="174">
        <v>1</v>
      </c>
      <c r="D74" s="3" t="str">
        <f>IF(ISERROR(VLOOKUP(B74,Programs!A:A,1,0)),"",1)</f>
        <v/>
      </c>
      <c r="E74" s="3" t="str">
        <f>IF(D74="","",IF(VLOOKUP(B74,Programs!A:W,23,0)&gt;0,1,0))</f>
        <v/>
      </c>
    </row>
    <row r="75" spans="1:9" x14ac:dyDescent="0.45">
      <c r="A75" s="176">
        <v>261</v>
      </c>
      <c r="B75" t="str">
        <f t="shared" si="1"/>
        <v>task_id_261.dfy</v>
      </c>
      <c r="C75" s="174">
        <v>1</v>
      </c>
      <c r="D75" s="3">
        <f>IF(ISERROR(VLOOKUP(B75,Programs!A:A,1,0)),"",1)</f>
        <v>1</v>
      </c>
      <c r="E75" s="3">
        <f ca="1">IF(D75="","",IF(VLOOKUP(B75,Programs!A:W,23,0)&gt;0,1,0))</f>
        <v>1</v>
      </c>
    </row>
    <row r="76" spans="1:9" x14ac:dyDescent="0.45">
      <c r="A76" s="176">
        <v>266</v>
      </c>
      <c r="B76" t="str">
        <f t="shared" si="1"/>
        <v>task_id_266.dfy</v>
      </c>
      <c r="C76" s="174">
        <v>1</v>
      </c>
      <c r="D76" s="3" t="str">
        <f>IF(ISERROR(VLOOKUP(B76,Programs!A:A,1,0)),"",1)</f>
        <v/>
      </c>
      <c r="E76" s="3" t="str">
        <f>IF(D76="","",IF(VLOOKUP(B76,Programs!A:W,23,0)&gt;0,1,0))</f>
        <v/>
      </c>
    </row>
    <row r="77" spans="1:9" x14ac:dyDescent="0.45">
      <c r="A77" s="176">
        <v>268</v>
      </c>
      <c r="B77" t="str">
        <f t="shared" si="1"/>
        <v>task_id_268.dfy</v>
      </c>
      <c r="C77" s="174">
        <v>1</v>
      </c>
      <c r="D77" s="3" t="str">
        <f>IF(ISERROR(VLOOKUP(B77,Programs!A:A,1,0)),"",1)</f>
        <v/>
      </c>
      <c r="E77" s="3" t="str">
        <f>IF(D77="","",IF(VLOOKUP(B77,Programs!A:W,23,0)&gt;0,1,0))</f>
        <v/>
      </c>
    </row>
    <row r="78" spans="1:9" x14ac:dyDescent="0.45">
      <c r="A78" s="176">
        <v>269</v>
      </c>
      <c r="B78" t="str">
        <f t="shared" si="1"/>
        <v>task_id_269.dfy</v>
      </c>
      <c r="C78" s="174">
        <v>1</v>
      </c>
      <c r="D78" s="3" t="str">
        <f>IF(ISERROR(VLOOKUP(B78,Programs!A:A,1,0)),"",1)</f>
        <v/>
      </c>
      <c r="E78" s="3" t="str">
        <f>IF(D78="","",IF(VLOOKUP(B78,Programs!A:W,23,0)&gt;0,1,0))</f>
        <v/>
      </c>
    </row>
    <row r="79" spans="1:9" x14ac:dyDescent="0.45">
      <c r="A79" s="176">
        <v>273</v>
      </c>
      <c r="B79" t="str">
        <f t="shared" si="1"/>
        <v>task_id_273.dfy</v>
      </c>
      <c r="C79" s="174">
        <v>1</v>
      </c>
      <c r="D79" s="3">
        <f>IF(ISERROR(VLOOKUP(B79,Programs!A:A,1,0)),"",1)</f>
        <v>1</v>
      </c>
      <c r="E79" s="3">
        <f ca="1">IF(D79="","",IF(VLOOKUP(B79,Programs!A:W,23,0)&gt;0,1,0))</f>
        <v>1</v>
      </c>
    </row>
    <row r="80" spans="1:9" x14ac:dyDescent="0.45">
      <c r="A80" s="176">
        <v>279</v>
      </c>
      <c r="B80" t="str">
        <f t="shared" si="1"/>
        <v>task_id_279.dfy</v>
      </c>
      <c r="C80" s="174">
        <v>1</v>
      </c>
      <c r="D80" s="3" t="str">
        <f>IF(ISERROR(VLOOKUP(B80,Programs!A:A,1,0)),"",1)</f>
        <v/>
      </c>
      <c r="E80" s="3" t="str">
        <f>IF(D80="","",IF(VLOOKUP(B80,Programs!A:W,23,0)&gt;0,1,0))</f>
        <v/>
      </c>
    </row>
    <row r="81" spans="1:6" x14ac:dyDescent="0.45">
      <c r="A81" s="176">
        <v>282</v>
      </c>
      <c r="B81" t="str">
        <f t="shared" si="1"/>
        <v>task_id_282.dfy</v>
      </c>
      <c r="C81" s="174">
        <v>1</v>
      </c>
      <c r="D81" s="3">
        <f>IF(ISERROR(VLOOKUP(B81,Programs!A:A,1,0)),"",1)</f>
        <v>1</v>
      </c>
      <c r="E81" s="3">
        <f ca="1">IF(D81="","",IF(VLOOKUP(B81,Programs!A:W,23,0)&gt;0,1,0))</f>
        <v>1</v>
      </c>
    </row>
    <row r="82" spans="1:6" x14ac:dyDescent="0.45">
      <c r="A82" s="176">
        <v>284</v>
      </c>
      <c r="B82" t="str">
        <f t="shared" si="1"/>
        <v>task_id_284.dfy</v>
      </c>
      <c r="C82" s="174">
        <v>1</v>
      </c>
      <c r="D82" s="3">
        <f>IF(ISERROR(VLOOKUP(B82,Programs!A:A,1,0)),"",1)</f>
        <v>1</v>
      </c>
      <c r="E82" s="3">
        <f ca="1">IF(D82="","",IF(VLOOKUP(B82,Programs!A:W,23,0)&gt;0,1,0))</f>
        <v>1</v>
      </c>
    </row>
    <row r="83" spans="1:6" x14ac:dyDescent="0.45">
      <c r="A83" s="176">
        <v>290</v>
      </c>
      <c r="B83" t="str">
        <f t="shared" si="1"/>
        <v>task_id_290.dfy</v>
      </c>
      <c r="C83" s="174">
        <v>1</v>
      </c>
      <c r="D83" s="3">
        <f>IF(ISERROR(VLOOKUP(B83,Programs!A:A,1,0)),"",1)</f>
        <v>1</v>
      </c>
      <c r="E83" s="3">
        <f ca="1">IF(D83="","",IF(VLOOKUP(B83,Programs!A:W,23,0)&gt;0,1,0))</f>
        <v>1</v>
      </c>
    </row>
    <row r="84" spans="1:6" x14ac:dyDescent="0.45">
      <c r="A84" s="176">
        <v>292</v>
      </c>
      <c r="B84" t="str">
        <f t="shared" si="1"/>
        <v>task_id_292.dfy</v>
      </c>
      <c r="C84" s="174">
        <v>1</v>
      </c>
      <c r="D84" s="3" t="str">
        <f>IF(ISERROR(VLOOKUP(B84,Programs!A:A,1,0)),"",1)</f>
        <v/>
      </c>
      <c r="E84" s="3" t="str">
        <f>IF(D84="","",IF(VLOOKUP(B84,Programs!A:W,23,0)&gt;0,1,0))</f>
        <v/>
      </c>
    </row>
    <row r="85" spans="1:6" x14ac:dyDescent="0.45">
      <c r="A85" s="176">
        <v>307</v>
      </c>
      <c r="B85" t="str">
        <f t="shared" si="1"/>
        <v>task_id_307.dfy</v>
      </c>
      <c r="C85" s="174">
        <v>1</v>
      </c>
      <c r="D85" s="3" t="str">
        <f>IF(ISERROR(VLOOKUP(B85,Programs!A:A,1,0)),"",1)</f>
        <v/>
      </c>
      <c r="E85" s="3" t="str">
        <f>IF(D85="","",IF(VLOOKUP(B85,Programs!A:W,23,0)&gt;0,1,0))</f>
        <v/>
      </c>
    </row>
    <row r="86" spans="1:6" x14ac:dyDescent="0.45">
      <c r="A86" s="176">
        <v>309</v>
      </c>
      <c r="B86" t="str">
        <f t="shared" si="1"/>
        <v>task_id_309.dfy</v>
      </c>
      <c r="C86" s="174">
        <v>1</v>
      </c>
      <c r="D86" s="3" t="str">
        <f>IF(ISERROR(VLOOKUP(B86,Programs!A:A,1,0)),"",1)</f>
        <v/>
      </c>
      <c r="E86" s="3" t="str">
        <f>IF(D86="","",IF(VLOOKUP(B86,Programs!A:W,23,0)&gt;0,1,0))</f>
        <v/>
      </c>
    </row>
    <row r="87" spans="1:6" x14ac:dyDescent="0.45">
      <c r="A87" s="176">
        <v>310</v>
      </c>
      <c r="B87" t="str">
        <f t="shared" si="1"/>
        <v>task_id_310.dfy</v>
      </c>
      <c r="C87" s="174">
        <v>1</v>
      </c>
      <c r="D87" s="3">
        <f>IF(ISERROR(VLOOKUP(B87,Programs!A:A,1,0)),"",1)</f>
        <v>1</v>
      </c>
      <c r="E87" s="3">
        <f ca="1">IF(D87="","",IF(VLOOKUP(B87,Programs!A:W,23,0)&gt;0,1,0))</f>
        <v>1</v>
      </c>
    </row>
    <row r="88" spans="1:6" x14ac:dyDescent="0.45">
      <c r="A88" s="176">
        <v>396</v>
      </c>
      <c r="B88" t="str">
        <f t="shared" si="1"/>
        <v>task_id_396.dfy</v>
      </c>
      <c r="C88" s="174">
        <v>1</v>
      </c>
      <c r="D88" s="3" t="str">
        <f>IF(ISERROR(VLOOKUP(B88,Programs!A:A,1,0)),"",1)</f>
        <v/>
      </c>
      <c r="E88" s="3" t="str">
        <f>IF(D88="","",IF(VLOOKUP(B88,Programs!A:W,23,0)&gt;0,1,0))</f>
        <v/>
      </c>
    </row>
    <row r="89" spans="1:6" x14ac:dyDescent="0.45">
      <c r="A89" s="176">
        <v>399</v>
      </c>
      <c r="B89" t="str">
        <f t="shared" si="1"/>
        <v>task_id_399.dfy</v>
      </c>
      <c r="C89" s="174">
        <v>1</v>
      </c>
      <c r="D89" s="3">
        <f>IF(ISERROR(VLOOKUP(B89,Programs!A:A,1,0)),"",1)</f>
        <v>1</v>
      </c>
      <c r="E89" s="3">
        <f ca="1">IF(D89="","",IF(VLOOKUP(B89,Programs!A:W,23,0)&gt;0,1,0))</f>
        <v>1</v>
      </c>
    </row>
    <row r="90" spans="1:6" x14ac:dyDescent="0.45">
      <c r="A90" s="176">
        <v>401</v>
      </c>
      <c r="B90" t="str">
        <f t="shared" si="1"/>
        <v>task_id_401.dfy</v>
      </c>
      <c r="C90" s="174">
        <v>1</v>
      </c>
      <c r="D90" s="3">
        <f>IF(ISERROR(VLOOKUP(B90,Programs!A:A,1,0)),"",1)</f>
        <v>1</v>
      </c>
      <c r="E90" s="3">
        <f ca="1">IF(D90="","",IF(VLOOKUP(B90,Programs!A:W,23,0)&gt;0,1,0))</f>
        <v>1</v>
      </c>
    </row>
    <row r="91" spans="1:6" x14ac:dyDescent="0.45">
      <c r="A91" s="176">
        <v>406</v>
      </c>
      <c r="B91" t="str">
        <f t="shared" si="1"/>
        <v>task_id_406.dfy</v>
      </c>
      <c r="C91" s="174">
        <v>1</v>
      </c>
      <c r="D91" s="3" t="str">
        <f>IF(ISERROR(VLOOKUP(B91,Programs!A:A,1,0)),"",1)</f>
        <v/>
      </c>
      <c r="E91" s="3" t="str">
        <f>IF(D91="","",IF(VLOOKUP(B91,Programs!A:W,23,0)&gt;0,1,0))</f>
        <v/>
      </c>
    </row>
    <row r="92" spans="1:6" x14ac:dyDescent="0.45">
      <c r="A92" s="176">
        <v>414</v>
      </c>
      <c r="B92" t="str">
        <f t="shared" si="1"/>
        <v>task_id_414.dfy</v>
      </c>
      <c r="C92" s="174">
        <v>1</v>
      </c>
      <c r="D92" s="3">
        <f>IF(ISERROR(VLOOKUP(B92,Programs!A:A,1,0)),"",1)</f>
        <v>1</v>
      </c>
      <c r="E92" s="3">
        <f ca="1">IF(D92="","",IF(VLOOKUP(B92,Programs!A:W,23,0)&gt;0,1,0))</f>
        <v>1</v>
      </c>
    </row>
    <row r="93" spans="1:6" x14ac:dyDescent="0.45">
      <c r="A93" s="176">
        <v>424</v>
      </c>
      <c r="B93" t="str">
        <f t="shared" si="1"/>
        <v>task_id_424.dfy</v>
      </c>
      <c r="C93" s="174">
        <v>1</v>
      </c>
      <c r="D93" s="3">
        <f>IF(ISERROR(VLOOKUP(B93,Programs!A:A,1,0)),"",1)</f>
        <v>1</v>
      </c>
      <c r="E93" s="3">
        <f ca="1">IF(D93="","",IF(VLOOKUP(B93,Programs!A:W,23,0)&gt;0,1,0))</f>
        <v>1</v>
      </c>
    </row>
    <row r="94" spans="1:6" x14ac:dyDescent="0.45">
      <c r="A94" s="176">
        <v>426</v>
      </c>
      <c r="B94" t="str">
        <f t="shared" ref="B94:B126" si="2">"task_id_"&amp;A94&amp;".dfy"</f>
        <v>task_id_426.dfy</v>
      </c>
      <c r="C94" s="174">
        <v>1</v>
      </c>
      <c r="D94" s="3">
        <f>IF(ISERROR(VLOOKUP(B94,Programs!A:A,1,0)),"",1)</f>
        <v>1</v>
      </c>
      <c r="E94" s="3">
        <f ca="1">IF(D94="","",IF(VLOOKUP(B94,Programs!A:W,23,0)&gt;0,1,0))</f>
        <v>1</v>
      </c>
      <c r="F94" t="s">
        <v>1383</v>
      </c>
    </row>
    <row r="95" spans="1:6" x14ac:dyDescent="0.45">
      <c r="A95" s="176">
        <v>436</v>
      </c>
      <c r="B95" t="str">
        <f t="shared" si="2"/>
        <v>task_id_436.dfy</v>
      </c>
      <c r="C95" s="174">
        <v>1</v>
      </c>
      <c r="D95" s="3">
        <f>IF(ISERROR(VLOOKUP(B95,Programs!A:A,1,0)),"",1)</f>
        <v>1</v>
      </c>
      <c r="E95" s="3">
        <f ca="1">IF(D95="","",IF(VLOOKUP(B95,Programs!A:W,23,0)&gt;0,1,0))</f>
        <v>1</v>
      </c>
    </row>
    <row r="96" spans="1:6" x14ac:dyDescent="0.45">
      <c r="A96" s="176">
        <v>445</v>
      </c>
      <c r="B96" t="str">
        <f t="shared" si="2"/>
        <v>task_id_445.dfy</v>
      </c>
      <c r="C96" s="174">
        <v>1</v>
      </c>
      <c r="D96" s="3">
        <f>IF(ISERROR(VLOOKUP(B96,Programs!A:A,1,0)),"",1)</f>
        <v>1</v>
      </c>
      <c r="E96" s="3">
        <f ca="1">IF(D96="","",IF(VLOOKUP(B96,Programs!A:W,23,0)&gt;0,1,0))</f>
        <v>1</v>
      </c>
    </row>
    <row r="97" spans="1:5" x14ac:dyDescent="0.45">
      <c r="A97" s="176">
        <v>452</v>
      </c>
      <c r="B97" t="str">
        <f t="shared" si="2"/>
        <v>task_id_452.dfy</v>
      </c>
      <c r="C97" s="174">
        <v>1</v>
      </c>
      <c r="D97" s="3" t="str">
        <f>IF(ISERROR(VLOOKUP(B97,Programs!A:A,1,0)),"",1)</f>
        <v/>
      </c>
      <c r="E97" s="3" t="str">
        <f>IF(D97="","",IF(VLOOKUP(B97,Programs!A:W,23,0)&gt;0,1,0))</f>
        <v/>
      </c>
    </row>
    <row r="98" spans="1:5" x14ac:dyDescent="0.45">
      <c r="A98" s="176">
        <v>455</v>
      </c>
      <c r="B98" t="str">
        <f t="shared" si="2"/>
        <v>task_id_455.dfy</v>
      </c>
      <c r="C98" s="174">
        <v>1</v>
      </c>
      <c r="D98" s="3" t="str">
        <f>IF(ISERROR(VLOOKUP(B98,Programs!A:A,1,0)),"",1)</f>
        <v/>
      </c>
      <c r="E98" s="3" t="str">
        <f>IF(D98="","",IF(VLOOKUP(B98,Programs!A:W,23,0)&gt;0,1,0))</f>
        <v/>
      </c>
    </row>
    <row r="99" spans="1:5" x14ac:dyDescent="0.45">
      <c r="A99" s="176">
        <v>458</v>
      </c>
      <c r="B99" t="str">
        <f t="shared" si="2"/>
        <v>task_id_458.dfy</v>
      </c>
      <c r="C99" s="174">
        <v>1</v>
      </c>
      <c r="D99" s="3" t="str">
        <f>IF(ISERROR(VLOOKUP(B99,Programs!A:A,1,0)),"",1)</f>
        <v/>
      </c>
      <c r="E99" s="3" t="str">
        <f>IF(D99="","",IF(VLOOKUP(B99,Programs!A:W,23,0)&gt;0,1,0))</f>
        <v/>
      </c>
    </row>
    <row r="100" spans="1:5" x14ac:dyDescent="0.45">
      <c r="A100" s="176">
        <v>460</v>
      </c>
      <c r="B100" t="str">
        <f t="shared" si="2"/>
        <v>task_id_460.dfy</v>
      </c>
      <c r="C100" s="174">
        <v>1</v>
      </c>
      <c r="D100" s="3" t="str">
        <f>IF(ISERROR(VLOOKUP(B100,Programs!A:A,1,0)),"",1)</f>
        <v/>
      </c>
      <c r="E100" s="3" t="str">
        <f>IF(D100="","",IF(VLOOKUP(B100,Programs!A:W,23,0)&gt;0,1,0))</f>
        <v/>
      </c>
    </row>
    <row r="101" spans="1:5" x14ac:dyDescent="0.45">
      <c r="A101" s="176">
        <v>470</v>
      </c>
      <c r="B101" t="str">
        <f t="shared" si="2"/>
        <v>task_id_470.dfy</v>
      </c>
      <c r="C101" s="174">
        <v>1</v>
      </c>
      <c r="D101" s="3">
        <f>IF(ISERROR(VLOOKUP(B101,Programs!A:A,1,0)),"",1)</f>
        <v>1</v>
      </c>
      <c r="E101" s="3">
        <f ca="1">IF(D101="","",IF(VLOOKUP(B101,Programs!A:W,23,0)&gt;0,1,0))</f>
        <v>1</v>
      </c>
    </row>
    <row r="102" spans="1:5" x14ac:dyDescent="0.45">
      <c r="A102" s="176">
        <v>557</v>
      </c>
      <c r="B102" t="str">
        <f t="shared" si="2"/>
        <v>task_id_557.dfy</v>
      </c>
      <c r="C102" s="174">
        <v>1</v>
      </c>
      <c r="D102" s="3">
        <f>IF(ISERROR(VLOOKUP(B102,Programs!A:A,1,0)),"",1)</f>
        <v>1</v>
      </c>
      <c r="E102" s="3">
        <f ca="1">IF(D102="","",IF(VLOOKUP(B102,Programs!A:W,23,0)&gt;0,1,0))</f>
        <v>1</v>
      </c>
    </row>
    <row r="103" spans="1:5" x14ac:dyDescent="0.45">
      <c r="A103" s="176">
        <v>565</v>
      </c>
      <c r="B103" t="str">
        <f t="shared" si="2"/>
        <v>task_id_565.dfy</v>
      </c>
      <c r="C103" s="174">
        <v>1</v>
      </c>
      <c r="D103" s="3" t="str">
        <f>IF(ISERROR(VLOOKUP(B103,Programs!A:A,1,0)),"",1)</f>
        <v/>
      </c>
      <c r="E103" s="3" t="str">
        <f>IF(D103="","",IF(VLOOKUP(B103,Programs!A:W,23,0)&gt;0,1,0))</f>
        <v/>
      </c>
    </row>
    <row r="104" spans="1:5" x14ac:dyDescent="0.45">
      <c r="A104" s="176">
        <v>567</v>
      </c>
      <c r="B104" t="str">
        <f t="shared" si="2"/>
        <v>task_id_567.dfy</v>
      </c>
      <c r="C104" s="174">
        <v>1</v>
      </c>
      <c r="D104" s="3">
        <f>IF(ISERROR(VLOOKUP(B104,Programs!A:A,1,0)),"",1)</f>
        <v>1</v>
      </c>
      <c r="E104" s="3">
        <f ca="1">IF(D104="","",IF(VLOOKUP(B104,Programs!A:W,23,0)&gt;0,1,0))</f>
        <v>1</v>
      </c>
    </row>
    <row r="105" spans="1:5" x14ac:dyDescent="0.45">
      <c r="A105" s="176">
        <v>577</v>
      </c>
      <c r="B105" t="str">
        <f t="shared" si="2"/>
        <v>task_id_577.dfy</v>
      </c>
      <c r="C105" s="174">
        <v>1</v>
      </c>
      <c r="D105" s="3" t="str">
        <f>IF(ISERROR(VLOOKUP(B105,Programs!A:A,1,0)),"",1)</f>
        <v/>
      </c>
      <c r="E105" s="3" t="str">
        <f>IF(D105="","",IF(VLOOKUP(B105,Programs!A:W,23,0)&gt;0,1,0))</f>
        <v/>
      </c>
    </row>
    <row r="106" spans="1:5" x14ac:dyDescent="0.45">
      <c r="A106" s="176">
        <v>578</v>
      </c>
      <c r="B106" t="str">
        <f t="shared" si="2"/>
        <v>task_id_578.dfy</v>
      </c>
      <c r="C106" s="174">
        <v>1</v>
      </c>
      <c r="D106" s="3">
        <f>IF(ISERROR(VLOOKUP(B106,Programs!A:A,1,0)),"",1)</f>
        <v>1</v>
      </c>
      <c r="E106" s="3">
        <f ca="1">IF(D106="","",IF(VLOOKUP(B106,Programs!A:W,23,0)&gt;0,1,0))</f>
        <v>1</v>
      </c>
    </row>
    <row r="107" spans="1:5" x14ac:dyDescent="0.45">
      <c r="A107" s="176">
        <v>581</v>
      </c>
      <c r="B107" t="str">
        <f t="shared" si="2"/>
        <v>task_id_581.dfy</v>
      </c>
      <c r="C107" s="174">
        <v>1</v>
      </c>
      <c r="D107" s="3" t="str">
        <f>IF(ISERROR(VLOOKUP(B107,Programs!A:A,1,0)),"",1)</f>
        <v/>
      </c>
      <c r="E107" s="3" t="str">
        <f>IF(D107="","",IF(VLOOKUP(B107,Programs!A:W,23,0)&gt;0,1,0))</f>
        <v/>
      </c>
    </row>
    <row r="108" spans="1:5" x14ac:dyDescent="0.45">
      <c r="A108" s="176">
        <v>586</v>
      </c>
      <c r="B108" t="str">
        <f t="shared" si="2"/>
        <v>task_id_586.dfy</v>
      </c>
      <c r="C108" s="174">
        <v>1</v>
      </c>
      <c r="D108" s="3" t="str">
        <f>IF(ISERROR(VLOOKUP(B108,Programs!A:A,1,0)),"",1)</f>
        <v/>
      </c>
      <c r="E108" s="3" t="str">
        <f>IF(D108="","",IF(VLOOKUP(B108,Programs!A:W,23,0)&gt;0,1,0))</f>
        <v/>
      </c>
    </row>
    <row r="109" spans="1:5" x14ac:dyDescent="0.45">
      <c r="A109" s="176">
        <v>587</v>
      </c>
      <c r="B109" t="str">
        <f t="shared" si="2"/>
        <v>task_id_587.dfy</v>
      </c>
      <c r="C109" s="174">
        <v>1</v>
      </c>
      <c r="D109" s="3">
        <f>IF(ISERROR(VLOOKUP(B109,Programs!A:A,1,0)),"",1)</f>
        <v>1</v>
      </c>
      <c r="E109" s="3">
        <f ca="1">IF(D109="","",IF(VLOOKUP(B109,Programs!A:W,23,0)&gt;0,1,0))</f>
        <v>1</v>
      </c>
    </row>
    <row r="110" spans="1:5" x14ac:dyDescent="0.45">
      <c r="A110" s="176">
        <v>618</v>
      </c>
      <c r="B110" t="str">
        <f t="shared" si="2"/>
        <v>task_id_618.dfy</v>
      </c>
      <c r="C110" s="174">
        <v>1</v>
      </c>
      <c r="D110" s="3" t="str">
        <f>IF(ISERROR(VLOOKUP(B110,Programs!A:A,1,0)),"",1)</f>
        <v/>
      </c>
      <c r="E110" s="3" t="str">
        <f>IF(D110="","",IF(VLOOKUP(B110,Programs!A:W,23,0)&gt;0,1,0))</f>
        <v/>
      </c>
    </row>
    <row r="111" spans="1:5" x14ac:dyDescent="0.45">
      <c r="A111" s="176">
        <v>626</v>
      </c>
      <c r="B111" t="str">
        <f t="shared" si="2"/>
        <v>task_id_626.dfy</v>
      </c>
      <c r="C111" s="174">
        <v>1</v>
      </c>
      <c r="D111" s="3" t="str">
        <f>IF(ISERROR(VLOOKUP(B111,Programs!A:A,1,0)),"",1)</f>
        <v/>
      </c>
      <c r="E111" s="3" t="str">
        <f>IF(D111="","",IF(VLOOKUP(B111,Programs!A:W,23,0)&gt;0,1,0))</f>
        <v/>
      </c>
    </row>
    <row r="112" spans="1:5" x14ac:dyDescent="0.45">
      <c r="A112" s="176">
        <v>629</v>
      </c>
      <c r="B112" t="str">
        <f t="shared" si="2"/>
        <v>task_id_629.dfy</v>
      </c>
      <c r="C112" s="174">
        <v>1</v>
      </c>
      <c r="D112" s="3">
        <f>IF(ISERROR(VLOOKUP(B112,Programs!A:A,1,0)),"",1)</f>
        <v>1</v>
      </c>
      <c r="E112" s="3">
        <f ca="1">IF(D112="","",IF(VLOOKUP(B112,Programs!A:W,23,0)&gt;0,1,0))</f>
        <v>1</v>
      </c>
    </row>
    <row r="113" spans="1:8" x14ac:dyDescent="0.45">
      <c r="A113" s="176">
        <v>637</v>
      </c>
      <c r="B113" t="str">
        <f t="shared" si="2"/>
        <v>task_id_637.dfy</v>
      </c>
      <c r="C113" s="174">
        <v>1</v>
      </c>
      <c r="D113" s="3" t="str">
        <f>IF(ISERROR(VLOOKUP(B113,Programs!A:A,1,0)),"",1)</f>
        <v/>
      </c>
      <c r="E113" s="3" t="str">
        <f>IF(D113="","",IF(VLOOKUP(B113,Programs!A:W,23,0)&gt;0,1,0))</f>
        <v/>
      </c>
    </row>
    <row r="114" spans="1:8" x14ac:dyDescent="0.45">
      <c r="A114" s="176">
        <v>641</v>
      </c>
      <c r="B114" t="str">
        <f t="shared" si="2"/>
        <v>task_id_641.dfy</v>
      </c>
      <c r="C114" s="174">
        <v>1</v>
      </c>
      <c r="D114" s="3" t="str">
        <f>IF(ISERROR(VLOOKUP(B114,Programs!A:A,1,0)),"",1)</f>
        <v/>
      </c>
      <c r="E114" s="3" t="str">
        <f>IF(D114="","",IF(VLOOKUP(B114,Programs!A:W,23,0)&gt;0,1,0))</f>
        <v/>
      </c>
    </row>
    <row r="115" spans="1:8" x14ac:dyDescent="0.45">
      <c r="A115" s="176">
        <v>728</v>
      </c>
      <c r="B115" t="str">
        <f t="shared" si="2"/>
        <v>task_id_728.dfy</v>
      </c>
      <c r="C115" s="174">
        <v>1</v>
      </c>
      <c r="D115" s="3">
        <f>IF(ISERROR(VLOOKUP(B115,Programs!A:A,1,0)),"",1)</f>
        <v>1</v>
      </c>
      <c r="E115" s="3">
        <f ca="1">IF(D115="","",IF(VLOOKUP(B115,Programs!A:W,23,0)&gt;0,1,0))</f>
        <v>1</v>
      </c>
    </row>
    <row r="116" spans="1:8" x14ac:dyDescent="0.45">
      <c r="A116" s="176">
        <v>733</v>
      </c>
      <c r="B116" t="str">
        <f t="shared" si="2"/>
        <v>task_id_733.dfy</v>
      </c>
      <c r="C116" s="174">
        <v>1</v>
      </c>
      <c r="D116" s="3">
        <f>IF(ISERROR(VLOOKUP(B116,Programs!A:A,1,0)),"",1)</f>
        <v>1</v>
      </c>
      <c r="E116" s="3">
        <f ca="1">IF(D116="","",IF(VLOOKUP(B116,Programs!A:W,23,0)&gt;0,1,0))</f>
        <v>1</v>
      </c>
    </row>
    <row r="117" spans="1:8" x14ac:dyDescent="0.45">
      <c r="A117" s="176">
        <v>750</v>
      </c>
      <c r="B117" t="str">
        <f t="shared" si="2"/>
        <v>task_id_750.dfy</v>
      </c>
      <c r="C117" s="174">
        <v>1</v>
      </c>
      <c r="D117" s="3" t="str">
        <f>IF(ISERROR(VLOOKUP(B117,Programs!A:A,1,0)),"",1)</f>
        <v/>
      </c>
      <c r="E117" s="3" t="str">
        <f>IF(D117="","",IF(VLOOKUP(B117,Programs!A:W,23,0)&gt;0,1,0))</f>
        <v/>
      </c>
    </row>
    <row r="118" spans="1:8" x14ac:dyDescent="0.45">
      <c r="A118" s="177">
        <v>751</v>
      </c>
      <c r="B118" t="str">
        <f t="shared" si="2"/>
        <v>task_id_751.dfy</v>
      </c>
      <c r="C118" s="174">
        <v>1</v>
      </c>
      <c r="D118" s="3">
        <f>IF(ISERROR(VLOOKUP(B118,Programs!A:A,1,0)),"",1)</f>
        <v>1</v>
      </c>
      <c r="E118" s="3">
        <f ca="1">IF(D118="","",IF(VLOOKUP(B118,Programs!A:W,23,0)&gt;0,1,0))</f>
        <v>1</v>
      </c>
    </row>
    <row r="119" spans="1:8" x14ac:dyDescent="0.45">
      <c r="A119" s="177">
        <v>762</v>
      </c>
      <c r="B119" t="str">
        <f t="shared" si="2"/>
        <v>task_id_762.dfy</v>
      </c>
      <c r="C119" s="174">
        <v>1</v>
      </c>
      <c r="D119" s="3" t="str">
        <f>IF(ISERROR(VLOOKUP(B119,Programs!A:A,1,0)),"",1)</f>
        <v/>
      </c>
      <c r="E119" s="3" t="str">
        <f>IF(D119="","",IF(VLOOKUP(B119,Programs!A:W,23,0)&gt;0,1,0))</f>
        <v/>
      </c>
    </row>
    <row r="120" spans="1:8" x14ac:dyDescent="0.45">
      <c r="A120" s="177">
        <v>769</v>
      </c>
      <c r="B120" t="str">
        <f t="shared" si="2"/>
        <v>task_id_769.dfy</v>
      </c>
      <c r="C120" s="174">
        <v>1</v>
      </c>
      <c r="D120" s="3">
        <f>IF(ISERROR(VLOOKUP(B120,Programs!A:A,1,0)),"",1)</f>
        <v>1</v>
      </c>
      <c r="E120" s="3">
        <f ca="1">IF(D120="","",IF(VLOOKUP(B120,Programs!A:W,23,0)&gt;0,1,0))</f>
        <v>1</v>
      </c>
      <c r="F120" t="s">
        <v>1383</v>
      </c>
    </row>
    <row r="121" spans="1:8" x14ac:dyDescent="0.45">
      <c r="A121" s="177">
        <v>790</v>
      </c>
      <c r="B121" t="str">
        <f t="shared" si="2"/>
        <v>task_id_790.dfy</v>
      </c>
      <c r="C121" s="174">
        <v>1</v>
      </c>
      <c r="D121" s="3">
        <f>IF(ISERROR(VLOOKUP(B121,Programs!A:A,1,0)),"",1)</f>
        <v>1</v>
      </c>
      <c r="E121" s="3">
        <f ca="1">IF(D121="","",IF(VLOOKUP(B121,Programs!A:W,23,0)&gt;0,1,0))</f>
        <v>1</v>
      </c>
    </row>
    <row r="122" spans="1:8" x14ac:dyDescent="0.45">
      <c r="A122" s="177">
        <v>792</v>
      </c>
      <c r="B122" t="str">
        <f t="shared" si="2"/>
        <v>task_id_792.dfy</v>
      </c>
      <c r="C122" s="174">
        <v>1</v>
      </c>
      <c r="D122" s="3" t="str">
        <f>IF(ISERROR(VLOOKUP(B122,Programs!A:A,1,0)),"",1)</f>
        <v/>
      </c>
      <c r="E122" s="3" t="str">
        <f>IF(D122="","",IF(VLOOKUP(B122,Programs!A:W,23,0)&gt;0,1,0))</f>
        <v/>
      </c>
      <c r="H122" s="26"/>
    </row>
    <row r="123" spans="1:8" x14ac:dyDescent="0.45">
      <c r="A123" s="177">
        <v>793</v>
      </c>
      <c r="B123" t="str">
        <f t="shared" si="2"/>
        <v>task_id_793.dfy</v>
      </c>
      <c r="C123" s="174">
        <v>1</v>
      </c>
      <c r="D123" s="3">
        <f>IF(ISERROR(VLOOKUP(B123,Programs!A:A,1,0)),"",1)</f>
        <v>1</v>
      </c>
      <c r="E123" s="3">
        <f ca="1">IF(D123="","",IF(VLOOKUP(B123,Programs!A:W,23,0)&gt;0,1,0))</f>
        <v>1</v>
      </c>
    </row>
    <row r="124" spans="1:8" x14ac:dyDescent="0.45">
      <c r="A124" s="177">
        <v>799</v>
      </c>
      <c r="B124" t="str">
        <f t="shared" si="2"/>
        <v>task_id_799.dfy</v>
      </c>
      <c r="C124" s="174">
        <v>1</v>
      </c>
      <c r="D124" s="3" t="str">
        <f>IF(ISERROR(VLOOKUP(B124,Programs!A:A,1,0)),"",1)</f>
        <v/>
      </c>
      <c r="E124" s="3" t="str">
        <f>IF(D124="","",IF(VLOOKUP(B124,Programs!A:W,23,0)&gt;0,1,0))</f>
        <v/>
      </c>
    </row>
    <row r="125" spans="1:8" x14ac:dyDescent="0.45">
      <c r="A125" s="177">
        <v>804</v>
      </c>
      <c r="B125" t="str">
        <f t="shared" si="2"/>
        <v>task_id_804.dfy</v>
      </c>
      <c r="C125" s="174">
        <v>1</v>
      </c>
      <c r="D125" s="3">
        <f>IF(ISERROR(VLOOKUP(B125,Programs!A:A,1,0)),"",1)</f>
        <v>1</v>
      </c>
      <c r="E125" s="3">
        <f ca="1">IF(D125="","",IF(VLOOKUP(B125,Programs!A:W,23,0)&gt;0,1,0))</f>
        <v>1</v>
      </c>
    </row>
    <row r="126" spans="1:8" x14ac:dyDescent="0.45">
      <c r="A126" s="177">
        <v>809</v>
      </c>
      <c r="B126" t="str">
        <f t="shared" si="2"/>
        <v>task_id_809.dfy</v>
      </c>
      <c r="C126" s="174">
        <v>1</v>
      </c>
      <c r="D126" s="3">
        <f>IF(ISERROR(VLOOKUP(B126,Programs!A:A,1,0)),"",1)</f>
        <v>1</v>
      </c>
      <c r="E126" s="3">
        <f ca="1">IF(D126="","",IF(VLOOKUP(B126,Programs!A:W,23,0)&gt;0,1,0))</f>
        <v>1</v>
      </c>
    </row>
    <row r="128" spans="1:8" x14ac:dyDescent="0.45">
      <c r="A128" s="179" t="s">
        <v>194</v>
      </c>
      <c r="B128" s="1"/>
      <c r="C128" s="2">
        <f>COUNT(C2:C126)</f>
        <v>123</v>
      </c>
      <c r="D128" s="2">
        <f>COUNT(D2:D126)</f>
        <v>64</v>
      </c>
      <c r="E128" s="2">
        <f ca="1">COUNT(E2:E126)</f>
        <v>64</v>
      </c>
    </row>
    <row r="129" spans="1:5" x14ac:dyDescent="0.45">
      <c r="A129" s="179" t="s">
        <v>297</v>
      </c>
      <c r="B129" s="1"/>
      <c r="C129" s="2">
        <f>COUNTIFS(D2:D126,1,C2:C126,0)</f>
        <v>8</v>
      </c>
      <c r="D129" s="2"/>
      <c r="E129" s="2">
        <f ca="1">COUNTIF(E2:E126,0)</f>
        <v>0</v>
      </c>
    </row>
  </sheetData>
  <autoFilter ref="A1:F126" xr:uid="{0EE36E2E-1812-4260-B632-305D703874CA}"/>
  <conditionalFormatting sqref="C2:C27 C30:C126">
    <cfRule type="cellIs" dxfId="0" priority="1" operator="equal">
      <formula>0</formula>
    </cfRule>
  </conditionalFormatting>
  <pageMargins left="0.7" right="0.7" top="0.75" bottom="0.75" header="0.3" footer="0.3"/>
  <ignoredErrors>
    <ignoredError sqref="A2:A2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4DA84C-4DB1-4B0C-AFB7-101A8C7CF2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22</vt:i4>
      </vt:variant>
    </vt:vector>
  </HeadingPairs>
  <TitlesOfParts>
    <vt:vector size="22" baseType="lpstr">
      <vt:lpstr>Results_Parallel</vt:lpstr>
      <vt:lpstr>Results_ClaudeOpus4.5</vt:lpstr>
      <vt:lpstr>Results_ClaudeOpus4.5T0</vt:lpstr>
      <vt:lpstr>Results_GPT5.2Low</vt:lpstr>
      <vt:lpstr>Results_GPT5.2None</vt:lpstr>
      <vt:lpstr>Results_DeepSeekV32New</vt:lpstr>
      <vt:lpstr>Results_GPT4New</vt:lpstr>
      <vt:lpstr>Results_ParallelRepair</vt:lpstr>
      <vt:lpstr>Results_ClaudeOpus4.5Repair</vt:lpstr>
      <vt:lpstr>Results_ClaudeOpus4.5T0Repair</vt:lpstr>
      <vt:lpstr>Results_GPT5.2LowRepair</vt:lpstr>
      <vt:lpstr>Results_GPT5.2NoneRepair</vt:lpstr>
      <vt:lpstr>Results_DeepSeekV3.2Repair</vt:lpstr>
      <vt:lpstr>Results_GPT4Repair</vt:lpstr>
      <vt:lpstr>Programs</vt:lpstr>
      <vt:lpstr>Locs</vt:lpstr>
      <vt:lpstr>Performance</vt:lpstr>
      <vt:lpstr>Charts</vt:lpstr>
      <vt:lpstr>ErrorTypes</vt:lpstr>
      <vt:lpstr>OpTypes</vt:lpstr>
      <vt:lpstr>StatsDataContam</vt:lpstr>
      <vt:lpstr>Comparison_Lu_et_al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Pascoal Faria</dc:creator>
  <cp:lastModifiedBy>João Pascoal Faria</cp:lastModifiedBy>
  <dcterms:created xsi:type="dcterms:W3CDTF">2015-06-05T18:17:20Z</dcterms:created>
  <dcterms:modified xsi:type="dcterms:W3CDTF">2026-01-04T21:07:55Z</dcterms:modified>
</cp:coreProperties>
</file>